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vnozare.pri\vm\Redirect_profiles\VM_Ivita_Lazdina\Desktop\Korona_vir_kopsavilkuma_tabula_GUNDEGA\JANVARIS_UN_FEBRUARIS\PRECIZĒTS_UZ_FM\"/>
    </mc:Choice>
  </mc:AlternateContent>
  <xr:revisionPtr revIDLastSave="0" documentId="13_ncr:1_{9DADBC0B-2FC7-4613-991F-BC1A69FD38C8}" xr6:coauthVersionLast="45" xr6:coauthVersionMax="46" xr10:uidLastSave="{00000000-0000-0000-0000-000000000000}"/>
  <bookViews>
    <workbookView xWindow="30" yWindow="600" windowWidth="15480" windowHeight="15600" tabRatio="832" firstSheet="29" activeTab="33" xr2:uid="{00000000-000D-0000-FFFF-FFFF00000000}"/>
  </bookViews>
  <sheets>
    <sheet name="Kopsavilkums" sheetId="1" r:id="rId1"/>
    <sheet name="zob_janv" sheetId="116" r:id="rId2"/>
    <sheet name="zob_febr" sheetId="134" r:id="rId3"/>
    <sheet name="pulsoks_janv" sheetId="118" r:id="rId4"/>
    <sheet name="pulsoks_febr" sheetId="135" r:id="rId5"/>
    <sheet name="CS_janv_febr" sheetId="151" r:id="rId6"/>
    <sheet name="ceļa_mani_janv_febr" sheetId="100" r:id="rId7"/>
    <sheet name="M19_janv" sheetId="120" r:id="rId8"/>
    <sheet name="M19_febr" sheetId="137" r:id="rId9"/>
    <sheet name="Paraug_paņ_māj_janv" sheetId="121" r:id="rId10"/>
    <sheet name="Paraug_paņ_māj_febr" sheetId="138" r:id="rId11"/>
    <sheet name="IAL_manip_SAVA_janv" sheetId="122" r:id="rId12"/>
    <sheet name="IAL_manip_SAVA_febr" sheetId="139" r:id="rId13"/>
    <sheet name="IAL_majas_apr_janv" sheetId="123" r:id="rId14"/>
    <sheet name="IAL_majas_apr_febr" sheetId="140" r:id="rId15"/>
    <sheet name="manip_ģim_ārstiem_janv" sheetId="124" r:id="rId16"/>
    <sheet name="manip_ģim_ārstiem_febr" sheetId="141" r:id="rId17"/>
    <sheet name="SAVA_epid_janv" sheetId="125" r:id="rId18"/>
    <sheet name="SAVA_epid_febr" sheetId="142" r:id="rId19"/>
    <sheet name="IAL_piemaksa_ĢĀ_janv" sheetId="126" r:id="rId20"/>
    <sheet name="IAL_piemaksa_ĢĀ_febr" sheetId="143" r:id="rId21"/>
    <sheet name="IAL_piem_feldšerp_janv" sheetId="152" r:id="rId22"/>
    <sheet name="IAL_piem_feldšerp_febr" sheetId="153" r:id="rId23"/>
    <sheet name="IAL_stac_janv" sheetId="130" r:id="rId24"/>
    <sheet name="IAL_stac_febr" sheetId="133" r:id="rId25"/>
    <sheet name="Bar_transp_janv_febr" sheetId="91" r:id="rId26"/>
    <sheet name="Transp_uz_dzivesv_janv_febr" sheetId="92" r:id="rId27"/>
    <sheet name="Transp_rek" sheetId="129" r:id="rId28"/>
    <sheet name="Latvijas pasts_janv_febr" sheetId="57" r:id="rId29"/>
    <sheet name="telefonlīnija 8303_jan_febr" sheetId="111" r:id="rId30"/>
    <sheet name="CL_dzivesv_IAL_janv_febr" sheetId="80" r:id="rId31"/>
    <sheet name="CL_IAL_janv" sheetId="81" r:id="rId32"/>
    <sheet name="CL_IAL_febr" sheetId="145" r:id="rId33"/>
    <sheet name="CL_paraug_p_janv" sheetId="82" r:id="rId34"/>
    <sheet name="CL_paraug_p_febr" sheetId="146" r:id="rId35"/>
    <sheet name="BIOR_lab_IAL_janv" sheetId="83" r:id="rId36"/>
    <sheet name="BIOR_lab_IAL_febr" sheetId="147" r:id="rId37"/>
    <sheet name="BIOR_par_pan_janv_febr" sheetId="84" r:id="rId38"/>
    <sheet name="Dziedn_lab_IAL_janv" sheetId="85" r:id="rId39"/>
    <sheet name="Dziedn_lab_IAL_febr" sheetId="149" r:id="rId40"/>
    <sheet name="Dziedn_paraug_nems_janv" sheetId="86" r:id="rId41"/>
    <sheet name="Dziedn_paraug_nems_febr" sheetId="148" r:id="rId42"/>
    <sheet name="NMS_paraug_p_janv_febr" sheetId="87" r:id="rId43"/>
    <sheet name="RefLab_barot_janv" sheetId="113" r:id="rId44"/>
    <sheet name="RefLab_barotn_febr" sheetId="150" r:id="rId45"/>
    <sheet name="NMPD" sheetId="131" r:id="rId46"/>
  </sheets>
  <externalReferences>
    <externalReference r:id="rId47"/>
    <externalReference r:id="rId48"/>
    <externalReference r:id="rId49"/>
    <externalReference r:id="rId50"/>
  </externalReferences>
  <definedNames>
    <definedName name="_xlnm.Auto_Open">#REF!</definedName>
    <definedName name="Recover">[1]Macro1!$A$99</definedName>
    <definedName name="Rikojums2222">[2]Macro1!$A$106</definedName>
    <definedName name="TableName">"Dummy"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130" l="1"/>
  <c r="V6" i="126" l="1"/>
  <c r="U8" i="153" l="1"/>
  <c r="E41" i="111" l="1"/>
  <c r="E42" i="111" s="1"/>
  <c r="E35" i="111"/>
  <c r="E34" i="111"/>
  <c r="E36" i="111" s="1"/>
  <c r="E28" i="111"/>
  <c r="E29" i="111" s="1"/>
  <c r="E27" i="111"/>
  <c r="E30" i="111" l="1"/>
  <c r="E31" i="111" s="1"/>
  <c r="E45" i="111" s="1"/>
  <c r="E37" i="111"/>
  <c r="E38" i="111"/>
  <c r="E18" i="111"/>
  <c r="E19" i="111" s="1"/>
  <c r="E12" i="111"/>
  <c r="E11" i="111"/>
  <c r="E13" i="111" s="1"/>
  <c r="E6" i="111"/>
  <c r="E5" i="111"/>
  <c r="E4" i="111"/>
  <c r="E15" i="111" l="1"/>
  <c r="E14" i="111"/>
  <c r="E7" i="111"/>
  <c r="E8" i="111" s="1"/>
  <c r="E22" i="111" s="1"/>
  <c r="D68" i="1"/>
  <c r="D67" i="1"/>
  <c r="C63" i="1"/>
  <c r="C3" i="1"/>
  <c r="D3" i="1"/>
  <c r="D56" i="1"/>
  <c r="G408" i="148"/>
  <c r="N401" i="148"/>
  <c r="O399" i="148" s="1"/>
  <c r="O400" i="148"/>
  <c r="J400" i="148" s="1"/>
  <c r="I395" i="148"/>
  <c r="H395" i="148"/>
  <c r="G395" i="148"/>
  <c r="F395" i="148"/>
  <c r="E395" i="148"/>
  <c r="D395" i="148"/>
  <c r="I393" i="148"/>
  <c r="E393" i="148"/>
  <c r="D393" i="148"/>
  <c r="I392" i="148"/>
  <c r="E392" i="148"/>
  <c r="D392" i="148"/>
  <c r="I391" i="148"/>
  <c r="E391" i="148"/>
  <c r="D391" i="148"/>
  <c r="I390" i="148"/>
  <c r="E390" i="148"/>
  <c r="D390" i="148"/>
  <c r="I389" i="148"/>
  <c r="E389" i="148"/>
  <c r="D389" i="148"/>
  <c r="I388" i="148"/>
  <c r="E388" i="148"/>
  <c r="D388" i="148"/>
  <c r="I387" i="148"/>
  <c r="E387" i="148"/>
  <c r="D387" i="148"/>
  <c r="I386" i="148"/>
  <c r="E386" i="148"/>
  <c r="D386" i="148"/>
  <c r="I385" i="148"/>
  <c r="E385" i="148"/>
  <c r="D385" i="148"/>
  <c r="I384" i="148"/>
  <c r="E384" i="148"/>
  <c r="D384" i="148"/>
  <c r="I383" i="148"/>
  <c r="E383" i="148"/>
  <c r="E379" i="148" s="1"/>
  <c r="D383" i="148"/>
  <c r="I382" i="148"/>
  <c r="E382" i="148"/>
  <c r="D382" i="148"/>
  <c r="I381" i="148"/>
  <c r="E381" i="148"/>
  <c r="D381" i="148"/>
  <c r="I380" i="148"/>
  <c r="I379" i="148" s="1"/>
  <c r="E380" i="148"/>
  <c r="D380" i="148"/>
  <c r="H379" i="148"/>
  <c r="G379" i="148"/>
  <c r="F379" i="148"/>
  <c r="D379" i="148"/>
  <c r="C379" i="148"/>
  <c r="I378" i="148"/>
  <c r="E378" i="148"/>
  <c r="D378" i="148"/>
  <c r="I377" i="148"/>
  <c r="E377" i="148"/>
  <c r="D377" i="148"/>
  <c r="I376" i="148"/>
  <c r="E376" i="148"/>
  <c r="D376" i="148"/>
  <c r="I375" i="148"/>
  <c r="E375" i="148"/>
  <c r="D375" i="148"/>
  <c r="I374" i="148"/>
  <c r="E374" i="148"/>
  <c r="D374" i="148"/>
  <c r="I373" i="148"/>
  <c r="E373" i="148"/>
  <c r="D373" i="148"/>
  <c r="I372" i="148"/>
  <c r="E372" i="148"/>
  <c r="D372" i="148"/>
  <c r="I371" i="148"/>
  <c r="E371" i="148"/>
  <c r="D371" i="148"/>
  <c r="I370" i="148"/>
  <c r="E370" i="148"/>
  <c r="D370" i="148"/>
  <c r="I369" i="148"/>
  <c r="E369" i="148"/>
  <c r="D369" i="148"/>
  <c r="I368" i="148"/>
  <c r="E368" i="148"/>
  <c r="D368" i="148"/>
  <c r="I367" i="148"/>
  <c r="E367" i="148"/>
  <c r="D367" i="148"/>
  <c r="I366" i="148"/>
  <c r="E366" i="148"/>
  <c r="D366" i="148"/>
  <c r="I365" i="148"/>
  <c r="E365" i="148"/>
  <c r="D365" i="148"/>
  <c r="D364" i="148" s="1"/>
  <c r="I364" i="148"/>
  <c r="H364" i="148"/>
  <c r="G364" i="148"/>
  <c r="F364" i="148"/>
  <c r="E364" i="148"/>
  <c r="C364" i="148"/>
  <c r="I363" i="148"/>
  <c r="E363" i="148"/>
  <c r="D363" i="148"/>
  <c r="I362" i="148"/>
  <c r="E362" i="148"/>
  <c r="D362" i="148"/>
  <c r="I361" i="148"/>
  <c r="E361" i="148"/>
  <c r="D361" i="148"/>
  <c r="I360" i="148"/>
  <c r="E360" i="148"/>
  <c r="D360" i="148"/>
  <c r="I359" i="148"/>
  <c r="E359" i="148"/>
  <c r="D359" i="148"/>
  <c r="I358" i="148"/>
  <c r="E358" i="148"/>
  <c r="D358" i="148"/>
  <c r="I357" i="148"/>
  <c r="E357" i="148"/>
  <c r="D357" i="148"/>
  <c r="I356" i="148"/>
  <c r="E356" i="148"/>
  <c r="D356" i="148"/>
  <c r="I355" i="148"/>
  <c r="E355" i="148"/>
  <c r="D355" i="148"/>
  <c r="I354" i="148"/>
  <c r="E354" i="148"/>
  <c r="D354" i="148"/>
  <c r="I353" i="148"/>
  <c r="E353" i="148"/>
  <c r="D353" i="148"/>
  <c r="I352" i="148"/>
  <c r="E352" i="148"/>
  <c r="D352" i="148"/>
  <c r="I351" i="148"/>
  <c r="E351" i="148"/>
  <c r="D351" i="148"/>
  <c r="I350" i="148"/>
  <c r="I349" i="148" s="1"/>
  <c r="E350" i="148"/>
  <c r="E349" i="148" s="1"/>
  <c r="D350" i="148"/>
  <c r="D349" i="148" s="1"/>
  <c r="H349" i="148"/>
  <c r="G349" i="148"/>
  <c r="F349" i="148"/>
  <c r="C349" i="148"/>
  <c r="I348" i="148"/>
  <c r="E348" i="148"/>
  <c r="D348" i="148"/>
  <c r="I347" i="148"/>
  <c r="E347" i="148"/>
  <c r="D347" i="148"/>
  <c r="I346" i="148"/>
  <c r="E346" i="148"/>
  <c r="D346" i="148"/>
  <c r="I345" i="148"/>
  <c r="E345" i="148"/>
  <c r="D345" i="148"/>
  <c r="I344" i="148"/>
  <c r="E344" i="148"/>
  <c r="D344" i="148"/>
  <c r="I343" i="148"/>
  <c r="E343" i="148"/>
  <c r="D343" i="148"/>
  <c r="I342" i="148"/>
  <c r="E342" i="148"/>
  <c r="D342" i="148"/>
  <c r="I341" i="148"/>
  <c r="E341" i="148"/>
  <c r="D341" i="148"/>
  <c r="I340" i="148"/>
  <c r="E340" i="148"/>
  <c r="D340" i="148"/>
  <c r="I339" i="148"/>
  <c r="E339" i="148"/>
  <c r="D339" i="148"/>
  <c r="I338" i="148"/>
  <c r="E338" i="148"/>
  <c r="D338" i="148"/>
  <c r="D334" i="148" s="1"/>
  <c r="I337" i="148"/>
  <c r="E337" i="148"/>
  <c r="D337" i="148"/>
  <c r="I336" i="148"/>
  <c r="E336" i="148"/>
  <c r="D336" i="148"/>
  <c r="I335" i="148"/>
  <c r="I334" i="148" s="1"/>
  <c r="E335" i="148"/>
  <c r="E334" i="148" s="1"/>
  <c r="D335" i="148"/>
  <c r="H334" i="148"/>
  <c r="G334" i="148"/>
  <c r="F334" i="148"/>
  <c r="C334" i="148"/>
  <c r="I333" i="148"/>
  <c r="E333" i="148"/>
  <c r="D333" i="148"/>
  <c r="I332" i="148"/>
  <c r="E332" i="148"/>
  <c r="D332" i="148"/>
  <c r="I331" i="148"/>
  <c r="E331" i="148"/>
  <c r="D331" i="148"/>
  <c r="I330" i="148"/>
  <c r="E330" i="148"/>
  <c r="D330" i="148"/>
  <c r="I329" i="148"/>
  <c r="E329" i="148"/>
  <c r="D329" i="148"/>
  <c r="I328" i="148"/>
  <c r="E328" i="148"/>
  <c r="D328" i="148"/>
  <c r="I327" i="148"/>
  <c r="E327" i="148"/>
  <c r="D327" i="148"/>
  <c r="I326" i="148"/>
  <c r="E326" i="148"/>
  <c r="D326" i="148"/>
  <c r="I325" i="148"/>
  <c r="E325" i="148"/>
  <c r="D325" i="148"/>
  <c r="I324" i="148"/>
  <c r="E324" i="148"/>
  <c r="D324" i="148"/>
  <c r="I323" i="148"/>
  <c r="E323" i="148"/>
  <c r="E319" i="148" s="1"/>
  <c r="D323" i="148"/>
  <c r="I322" i="148"/>
  <c r="E322" i="148"/>
  <c r="D322" i="148"/>
  <c r="I321" i="148"/>
  <c r="E321" i="148"/>
  <c r="D321" i="148"/>
  <c r="I320" i="148"/>
  <c r="I319" i="148" s="1"/>
  <c r="E320" i="148"/>
  <c r="D320" i="148"/>
  <c r="H319" i="148"/>
  <c r="G319" i="148"/>
  <c r="F319" i="148"/>
  <c r="D319" i="148"/>
  <c r="C319" i="148"/>
  <c r="I318" i="148"/>
  <c r="E318" i="148"/>
  <c r="D318" i="148"/>
  <c r="I317" i="148"/>
  <c r="E317" i="148"/>
  <c r="D317" i="148"/>
  <c r="I316" i="148"/>
  <c r="E316" i="148"/>
  <c r="D316" i="148"/>
  <c r="I315" i="148"/>
  <c r="E315" i="148"/>
  <c r="D315" i="148"/>
  <c r="I314" i="148"/>
  <c r="E314" i="148"/>
  <c r="D314" i="148"/>
  <c r="I313" i="148"/>
  <c r="E313" i="148"/>
  <c r="D313" i="148"/>
  <c r="I312" i="148"/>
  <c r="E312" i="148"/>
  <c r="D312" i="148"/>
  <c r="I311" i="148"/>
  <c r="E311" i="148"/>
  <c r="D311" i="148"/>
  <c r="I310" i="148"/>
  <c r="E310" i="148"/>
  <c r="D310" i="148"/>
  <c r="I309" i="148"/>
  <c r="E309" i="148"/>
  <c r="D309" i="148"/>
  <c r="I308" i="148"/>
  <c r="E308" i="148"/>
  <c r="D308" i="148"/>
  <c r="I307" i="148"/>
  <c r="E307" i="148"/>
  <c r="D307" i="148"/>
  <c r="I306" i="148"/>
  <c r="E306" i="148"/>
  <c r="D306" i="148"/>
  <c r="I305" i="148"/>
  <c r="E305" i="148"/>
  <c r="D305" i="148"/>
  <c r="D304" i="148" s="1"/>
  <c r="I304" i="148"/>
  <c r="H304" i="148"/>
  <c r="G304" i="148"/>
  <c r="F304" i="148"/>
  <c r="E304" i="148"/>
  <c r="C304" i="148"/>
  <c r="I303" i="148"/>
  <c r="E303" i="148"/>
  <c r="D303" i="148"/>
  <c r="I302" i="148"/>
  <c r="E302" i="148"/>
  <c r="D302" i="148"/>
  <c r="I301" i="148"/>
  <c r="E301" i="148"/>
  <c r="D301" i="148"/>
  <c r="I300" i="148"/>
  <c r="E300" i="148"/>
  <c r="D300" i="148"/>
  <c r="I299" i="148"/>
  <c r="E299" i="148"/>
  <c r="D299" i="148"/>
  <c r="I298" i="148"/>
  <c r="E298" i="148"/>
  <c r="D298" i="148"/>
  <c r="I297" i="148"/>
  <c r="E297" i="148"/>
  <c r="D297" i="148"/>
  <c r="I296" i="148"/>
  <c r="E296" i="148"/>
  <c r="D296" i="148"/>
  <c r="I295" i="148"/>
  <c r="E295" i="148"/>
  <c r="D295" i="148"/>
  <c r="I294" i="148"/>
  <c r="E294" i="148"/>
  <c r="D294" i="148"/>
  <c r="D290" i="148" s="1"/>
  <c r="I293" i="148"/>
  <c r="E293" i="148"/>
  <c r="D293" i="148"/>
  <c r="I292" i="148"/>
  <c r="E292" i="148"/>
  <c r="D292" i="148"/>
  <c r="I291" i="148"/>
  <c r="I290" i="148" s="1"/>
  <c r="E291" i="148"/>
  <c r="E290" i="148" s="1"/>
  <c r="D291" i="148"/>
  <c r="H290" i="148"/>
  <c r="G290" i="148"/>
  <c r="F290" i="148"/>
  <c r="C290" i="148"/>
  <c r="I289" i="148"/>
  <c r="E289" i="148"/>
  <c r="D289" i="148"/>
  <c r="I288" i="148"/>
  <c r="E288" i="148"/>
  <c r="D288" i="148"/>
  <c r="I287" i="148"/>
  <c r="E287" i="148"/>
  <c r="D287" i="148"/>
  <c r="I286" i="148"/>
  <c r="E286" i="148"/>
  <c r="D286" i="148"/>
  <c r="I285" i="148"/>
  <c r="E285" i="148"/>
  <c r="D285" i="148"/>
  <c r="I284" i="148"/>
  <c r="E284" i="148"/>
  <c r="D284" i="148"/>
  <c r="I283" i="148"/>
  <c r="E283" i="148"/>
  <c r="D283" i="148"/>
  <c r="I282" i="148"/>
  <c r="E282" i="148"/>
  <c r="D282" i="148"/>
  <c r="I281" i="148"/>
  <c r="E281" i="148"/>
  <c r="D281" i="148"/>
  <c r="I280" i="148"/>
  <c r="E280" i="148"/>
  <c r="D280" i="148"/>
  <c r="I279" i="148"/>
  <c r="E279" i="148"/>
  <c r="D279" i="148"/>
  <c r="I278" i="148"/>
  <c r="E278" i="148"/>
  <c r="D278" i="148"/>
  <c r="I277" i="148"/>
  <c r="E277" i="148"/>
  <c r="D277" i="148"/>
  <c r="D276" i="148" s="1"/>
  <c r="I276" i="148"/>
  <c r="H276" i="148"/>
  <c r="G276" i="148"/>
  <c r="F276" i="148"/>
  <c r="E276" i="148"/>
  <c r="C276" i="148"/>
  <c r="I275" i="148"/>
  <c r="E275" i="148"/>
  <c r="D275" i="148"/>
  <c r="I274" i="148"/>
  <c r="E274" i="148"/>
  <c r="D274" i="148"/>
  <c r="I273" i="148"/>
  <c r="E273" i="148"/>
  <c r="D273" i="148"/>
  <c r="I272" i="148"/>
  <c r="E272" i="148"/>
  <c r="D272" i="148"/>
  <c r="I271" i="148"/>
  <c r="E271" i="148"/>
  <c r="D271" i="148"/>
  <c r="I270" i="148"/>
  <c r="E270" i="148"/>
  <c r="D270" i="148"/>
  <c r="I269" i="148"/>
  <c r="E269" i="148"/>
  <c r="D269" i="148"/>
  <c r="I268" i="148"/>
  <c r="E268" i="148"/>
  <c r="D268" i="148"/>
  <c r="I267" i="148"/>
  <c r="E267" i="148"/>
  <c r="D267" i="148"/>
  <c r="I266" i="148"/>
  <c r="E266" i="148"/>
  <c r="D266" i="148"/>
  <c r="D262" i="148" s="1"/>
  <c r="I265" i="148"/>
  <c r="E265" i="148"/>
  <c r="D265" i="148"/>
  <c r="I264" i="148"/>
  <c r="E264" i="148"/>
  <c r="D264" i="148"/>
  <c r="I263" i="148"/>
  <c r="I262" i="148" s="1"/>
  <c r="E263" i="148"/>
  <c r="E262" i="148" s="1"/>
  <c r="D263" i="148"/>
  <c r="H262" i="148"/>
  <c r="G262" i="148"/>
  <c r="F262" i="148"/>
  <c r="C262" i="148"/>
  <c r="I261" i="148"/>
  <c r="E261" i="148"/>
  <c r="D261" i="148"/>
  <c r="I260" i="148"/>
  <c r="E260" i="148"/>
  <c r="D260" i="148"/>
  <c r="I259" i="148"/>
  <c r="E259" i="148"/>
  <c r="D259" i="148"/>
  <c r="I258" i="148"/>
  <c r="E258" i="148"/>
  <c r="D258" i="148"/>
  <c r="I257" i="148"/>
  <c r="E257" i="148"/>
  <c r="D257" i="148"/>
  <c r="I256" i="148"/>
  <c r="E256" i="148"/>
  <c r="D256" i="148"/>
  <c r="I255" i="148"/>
  <c r="E255" i="148"/>
  <c r="D255" i="148"/>
  <c r="I254" i="148"/>
  <c r="E254" i="148"/>
  <c r="D254" i="148"/>
  <c r="I253" i="148"/>
  <c r="E253" i="148"/>
  <c r="D253" i="148"/>
  <c r="I252" i="148"/>
  <c r="E252" i="148"/>
  <c r="D252" i="148"/>
  <c r="I251" i="148"/>
  <c r="E251" i="148"/>
  <c r="D251" i="148"/>
  <c r="I250" i="148"/>
  <c r="E250" i="148"/>
  <c r="D250" i="148"/>
  <c r="I249" i="148"/>
  <c r="E249" i="148"/>
  <c r="D249" i="148"/>
  <c r="D248" i="148" s="1"/>
  <c r="I248" i="148"/>
  <c r="H248" i="148"/>
  <c r="G248" i="148"/>
  <c r="F248" i="148"/>
  <c r="E248" i="148"/>
  <c r="C248" i="148"/>
  <c r="I247" i="148"/>
  <c r="E247" i="148"/>
  <c r="D247" i="148"/>
  <c r="I246" i="148"/>
  <c r="E246" i="148"/>
  <c r="D246" i="148"/>
  <c r="I245" i="148"/>
  <c r="E245" i="148"/>
  <c r="D245" i="148"/>
  <c r="I244" i="148"/>
  <c r="E244" i="148"/>
  <c r="D244" i="148"/>
  <c r="I243" i="148"/>
  <c r="E243" i="148"/>
  <c r="D243" i="148"/>
  <c r="I242" i="148"/>
  <c r="E242" i="148"/>
  <c r="D242" i="148"/>
  <c r="I241" i="148"/>
  <c r="E241" i="148"/>
  <c r="D241" i="148"/>
  <c r="I240" i="148"/>
  <c r="E240" i="148"/>
  <c r="D240" i="148"/>
  <c r="I239" i="148"/>
  <c r="E239" i="148"/>
  <c r="D239" i="148"/>
  <c r="I238" i="148"/>
  <c r="E238" i="148"/>
  <c r="D238" i="148"/>
  <c r="D234" i="148" s="1"/>
  <c r="I237" i="148"/>
  <c r="E237" i="148"/>
  <c r="D237" i="148"/>
  <c r="I236" i="148"/>
  <c r="E236" i="148"/>
  <c r="D236" i="148"/>
  <c r="I235" i="148"/>
  <c r="I234" i="148" s="1"/>
  <c r="E235" i="148"/>
  <c r="E234" i="148" s="1"/>
  <c r="D235" i="148"/>
  <c r="H234" i="148"/>
  <c r="G234" i="148"/>
  <c r="F234" i="148"/>
  <c r="C234" i="148"/>
  <c r="I233" i="148"/>
  <c r="E233" i="148"/>
  <c r="D233" i="148"/>
  <c r="I232" i="148"/>
  <c r="E232" i="148"/>
  <c r="D232" i="148"/>
  <c r="I231" i="148"/>
  <c r="E231" i="148"/>
  <c r="D231" i="148"/>
  <c r="I230" i="148"/>
  <c r="E230" i="148"/>
  <c r="D230" i="148"/>
  <c r="I229" i="148"/>
  <c r="E229" i="148"/>
  <c r="D229" i="148"/>
  <c r="I228" i="148"/>
  <c r="E228" i="148"/>
  <c r="D228" i="148"/>
  <c r="I227" i="148"/>
  <c r="E227" i="148"/>
  <c r="D227" i="148"/>
  <c r="I226" i="148"/>
  <c r="E226" i="148"/>
  <c r="D226" i="148"/>
  <c r="I225" i="148"/>
  <c r="E225" i="148"/>
  <c r="D225" i="148"/>
  <c r="I224" i="148"/>
  <c r="E224" i="148"/>
  <c r="D224" i="148"/>
  <c r="I223" i="148"/>
  <c r="E223" i="148"/>
  <c r="D223" i="148"/>
  <c r="I222" i="148"/>
  <c r="E222" i="148"/>
  <c r="D222" i="148"/>
  <c r="I221" i="148"/>
  <c r="E221" i="148"/>
  <c r="D221" i="148"/>
  <c r="D220" i="148" s="1"/>
  <c r="I220" i="148"/>
  <c r="H220" i="148"/>
  <c r="G220" i="148"/>
  <c r="F220" i="148"/>
  <c r="E220" i="148"/>
  <c r="C220" i="148"/>
  <c r="I219" i="148"/>
  <c r="E219" i="148"/>
  <c r="D219" i="148"/>
  <c r="I218" i="148"/>
  <c r="E218" i="148"/>
  <c r="D218" i="148"/>
  <c r="I217" i="148"/>
  <c r="E217" i="148"/>
  <c r="D217" i="148"/>
  <c r="I216" i="148"/>
  <c r="E216" i="148"/>
  <c r="D216" i="148"/>
  <c r="I215" i="148"/>
  <c r="E215" i="148"/>
  <c r="D215" i="148"/>
  <c r="I214" i="148"/>
  <c r="E214" i="148"/>
  <c r="D214" i="148"/>
  <c r="I213" i="148"/>
  <c r="E213" i="148"/>
  <c r="D213" i="148"/>
  <c r="I212" i="148"/>
  <c r="E212" i="148"/>
  <c r="D212" i="148"/>
  <c r="I211" i="148"/>
  <c r="E211" i="148"/>
  <c r="D211" i="148"/>
  <c r="I210" i="148"/>
  <c r="E210" i="148"/>
  <c r="D210" i="148"/>
  <c r="D206" i="148" s="1"/>
  <c r="I209" i="148"/>
  <c r="E209" i="148"/>
  <c r="D209" i="148"/>
  <c r="I208" i="148"/>
  <c r="E208" i="148"/>
  <c r="D208" i="148"/>
  <c r="I207" i="148"/>
  <c r="I206" i="148" s="1"/>
  <c r="E207" i="148"/>
  <c r="E206" i="148" s="1"/>
  <c r="D207" i="148"/>
  <c r="H206" i="148"/>
  <c r="G206" i="148"/>
  <c r="F206" i="148"/>
  <c r="C206" i="148"/>
  <c r="I205" i="148"/>
  <c r="E205" i="148"/>
  <c r="D205" i="148"/>
  <c r="I204" i="148"/>
  <c r="E204" i="148"/>
  <c r="D204" i="148"/>
  <c r="I203" i="148"/>
  <c r="E203" i="148"/>
  <c r="D203" i="148"/>
  <c r="I202" i="148"/>
  <c r="E202" i="148"/>
  <c r="D202" i="148"/>
  <c r="I201" i="148"/>
  <c r="E201" i="148"/>
  <c r="D201" i="148"/>
  <c r="I200" i="148"/>
  <c r="E200" i="148"/>
  <c r="D200" i="148"/>
  <c r="I199" i="148"/>
  <c r="E199" i="148"/>
  <c r="D199" i="148"/>
  <c r="I198" i="148"/>
  <c r="E198" i="148"/>
  <c r="D198" i="148"/>
  <c r="I197" i="148"/>
  <c r="E197" i="148"/>
  <c r="D197" i="148"/>
  <c r="I196" i="148"/>
  <c r="E196" i="148"/>
  <c r="D196" i="148"/>
  <c r="I195" i="148"/>
  <c r="E195" i="148"/>
  <c r="D195" i="148"/>
  <c r="I194" i="148"/>
  <c r="E194" i="148"/>
  <c r="D194" i="148"/>
  <c r="I193" i="148"/>
  <c r="E193" i="148"/>
  <c r="D193" i="148"/>
  <c r="D192" i="148" s="1"/>
  <c r="I192" i="148"/>
  <c r="H192" i="148"/>
  <c r="G192" i="148"/>
  <c r="F192" i="148"/>
  <c r="E192" i="148"/>
  <c r="C192" i="148"/>
  <c r="I191" i="148"/>
  <c r="E191" i="148"/>
  <c r="D191" i="148"/>
  <c r="I190" i="148"/>
  <c r="E190" i="148"/>
  <c r="D190" i="148"/>
  <c r="I189" i="148"/>
  <c r="E189" i="148"/>
  <c r="D189" i="148"/>
  <c r="I188" i="148"/>
  <c r="E188" i="148"/>
  <c r="D188" i="148"/>
  <c r="I187" i="148"/>
  <c r="E187" i="148"/>
  <c r="D187" i="148"/>
  <c r="I186" i="148"/>
  <c r="E186" i="148"/>
  <c r="D186" i="148"/>
  <c r="I185" i="148"/>
  <c r="E185" i="148"/>
  <c r="D185" i="148"/>
  <c r="I184" i="148"/>
  <c r="E184" i="148"/>
  <c r="D184" i="148"/>
  <c r="I183" i="148"/>
  <c r="E183" i="148"/>
  <c r="D183" i="148"/>
  <c r="I182" i="148"/>
  <c r="E182" i="148"/>
  <c r="D182" i="148"/>
  <c r="D178" i="148" s="1"/>
  <c r="I181" i="148"/>
  <c r="E181" i="148"/>
  <c r="D181" i="148"/>
  <c r="I180" i="148"/>
  <c r="E180" i="148"/>
  <c r="D180" i="148"/>
  <c r="I179" i="148"/>
  <c r="I178" i="148" s="1"/>
  <c r="E179" i="148"/>
  <c r="E178" i="148" s="1"/>
  <c r="D179" i="148"/>
  <c r="H178" i="148"/>
  <c r="G178" i="148"/>
  <c r="F178" i="148"/>
  <c r="C178" i="148"/>
  <c r="I177" i="148"/>
  <c r="E177" i="148"/>
  <c r="D177" i="148"/>
  <c r="I176" i="148"/>
  <c r="E176" i="148"/>
  <c r="D176" i="148"/>
  <c r="I175" i="148"/>
  <c r="E175" i="148"/>
  <c r="D175" i="148"/>
  <c r="I174" i="148"/>
  <c r="E174" i="148"/>
  <c r="D174" i="148"/>
  <c r="I173" i="148"/>
  <c r="E173" i="148"/>
  <c r="D173" i="148"/>
  <c r="I172" i="148"/>
  <c r="E172" i="148"/>
  <c r="D172" i="148"/>
  <c r="I171" i="148"/>
  <c r="E171" i="148"/>
  <c r="D171" i="148"/>
  <c r="I170" i="148"/>
  <c r="E170" i="148"/>
  <c r="D170" i="148"/>
  <c r="I169" i="148"/>
  <c r="E169" i="148"/>
  <c r="D169" i="148"/>
  <c r="I168" i="148"/>
  <c r="E168" i="148"/>
  <c r="D168" i="148"/>
  <c r="I167" i="148"/>
  <c r="E167" i="148"/>
  <c r="D167" i="148"/>
  <c r="I166" i="148"/>
  <c r="E166" i="148"/>
  <c r="D166" i="148"/>
  <c r="I165" i="148"/>
  <c r="E165" i="148"/>
  <c r="D165" i="148"/>
  <c r="D164" i="148" s="1"/>
  <c r="I164" i="148"/>
  <c r="H164" i="148"/>
  <c r="G164" i="148"/>
  <c r="F164" i="148"/>
  <c r="E164" i="148"/>
  <c r="C164" i="148"/>
  <c r="I163" i="148"/>
  <c r="E163" i="148"/>
  <c r="D163" i="148"/>
  <c r="I162" i="148"/>
  <c r="E162" i="148"/>
  <c r="D162" i="148"/>
  <c r="I161" i="148"/>
  <c r="E161" i="148"/>
  <c r="D161" i="148"/>
  <c r="I160" i="148"/>
  <c r="E160" i="148"/>
  <c r="D160" i="148"/>
  <c r="I159" i="148"/>
  <c r="E159" i="148"/>
  <c r="D159" i="148"/>
  <c r="I158" i="148"/>
  <c r="E158" i="148"/>
  <c r="D158" i="148"/>
  <c r="I157" i="148"/>
  <c r="E157" i="148"/>
  <c r="D157" i="148"/>
  <c r="I156" i="148"/>
  <c r="E156" i="148"/>
  <c r="D156" i="148"/>
  <c r="I155" i="148"/>
  <c r="E155" i="148"/>
  <c r="D155" i="148"/>
  <c r="I154" i="148"/>
  <c r="E154" i="148"/>
  <c r="D154" i="148"/>
  <c r="D150" i="148" s="1"/>
  <c r="I153" i="148"/>
  <c r="E153" i="148"/>
  <c r="D153" i="148"/>
  <c r="I152" i="148"/>
  <c r="E152" i="148"/>
  <c r="D152" i="148"/>
  <c r="I151" i="148"/>
  <c r="I150" i="148" s="1"/>
  <c r="E151" i="148"/>
  <c r="E150" i="148" s="1"/>
  <c r="D151" i="148"/>
  <c r="H150" i="148"/>
  <c r="G150" i="148"/>
  <c r="F150" i="148"/>
  <c r="C150" i="148"/>
  <c r="I149" i="148"/>
  <c r="E149" i="148"/>
  <c r="D149" i="148"/>
  <c r="I148" i="148"/>
  <c r="E148" i="148"/>
  <c r="D148" i="148"/>
  <c r="I147" i="148"/>
  <c r="E147" i="148"/>
  <c r="D147" i="148"/>
  <c r="I146" i="148"/>
  <c r="E146" i="148"/>
  <c r="D146" i="148"/>
  <c r="I145" i="148"/>
  <c r="E145" i="148"/>
  <c r="D145" i="148"/>
  <c r="I144" i="148"/>
  <c r="E144" i="148"/>
  <c r="D144" i="148"/>
  <c r="I143" i="148"/>
  <c r="E143" i="148"/>
  <c r="D143" i="148"/>
  <c r="I142" i="148"/>
  <c r="E142" i="148"/>
  <c r="D142" i="148"/>
  <c r="I141" i="148"/>
  <c r="E141" i="148"/>
  <c r="D141" i="148"/>
  <c r="I140" i="148"/>
  <c r="E140" i="148"/>
  <c r="D140" i="148"/>
  <c r="I139" i="148"/>
  <c r="E139" i="148"/>
  <c r="D139" i="148"/>
  <c r="I138" i="148"/>
  <c r="E138" i="148"/>
  <c r="D138" i="148"/>
  <c r="I137" i="148"/>
  <c r="E137" i="148"/>
  <c r="D137" i="148"/>
  <c r="D136" i="148" s="1"/>
  <c r="I136" i="148"/>
  <c r="H136" i="148"/>
  <c r="G136" i="148"/>
  <c r="F136" i="148"/>
  <c r="E136" i="148"/>
  <c r="C136" i="148"/>
  <c r="I135" i="148"/>
  <c r="I122" i="148" s="1"/>
  <c r="E135" i="148"/>
  <c r="D135" i="148"/>
  <c r="E134" i="148"/>
  <c r="D134" i="148"/>
  <c r="E133" i="148"/>
  <c r="D133" i="148"/>
  <c r="E132" i="148"/>
  <c r="D132" i="148"/>
  <c r="E131" i="148"/>
  <c r="D131" i="148"/>
  <c r="E130" i="148"/>
  <c r="D130" i="148"/>
  <c r="E129" i="148"/>
  <c r="D129" i="148"/>
  <c r="E128" i="148"/>
  <c r="D128" i="148"/>
  <c r="E127" i="148"/>
  <c r="D127" i="148"/>
  <c r="E126" i="148"/>
  <c r="D126" i="148"/>
  <c r="E125" i="148"/>
  <c r="D125" i="148"/>
  <c r="E124" i="148"/>
  <c r="D124" i="148"/>
  <c r="E123" i="148"/>
  <c r="E122" i="148" s="1"/>
  <c r="D123" i="148"/>
  <c r="H122" i="148"/>
  <c r="G122" i="148"/>
  <c r="F122" i="148"/>
  <c r="D122" i="148"/>
  <c r="C122" i="148"/>
  <c r="E121" i="148"/>
  <c r="D121" i="148"/>
  <c r="E120" i="148"/>
  <c r="D120" i="148"/>
  <c r="E119" i="148"/>
  <c r="D119" i="148"/>
  <c r="E118" i="148"/>
  <c r="D118" i="148"/>
  <c r="E117" i="148"/>
  <c r="D117" i="148"/>
  <c r="E116" i="148"/>
  <c r="D116" i="148"/>
  <c r="E115" i="148"/>
  <c r="D115" i="148"/>
  <c r="E114" i="148"/>
  <c r="D114" i="148"/>
  <c r="E113" i="148"/>
  <c r="D113" i="148"/>
  <c r="E112" i="148"/>
  <c r="D112" i="148"/>
  <c r="E111" i="148"/>
  <c r="D111" i="148"/>
  <c r="E110" i="148"/>
  <c r="E109" i="148" s="1"/>
  <c r="D110" i="148"/>
  <c r="D109" i="148" s="1"/>
  <c r="I109" i="148"/>
  <c r="H109" i="148"/>
  <c r="G109" i="148"/>
  <c r="F109" i="148"/>
  <c r="C109" i="148"/>
  <c r="E108" i="148"/>
  <c r="D108" i="148"/>
  <c r="E107" i="148"/>
  <c r="D107" i="148"/>
  <c r="E106" i="148"/>
  <c r="D106" i="148"/>
  <c r="E105" i="148"/>
  <c r="D105" i="148"/>
  <c r="E104" i="148"/>
  <c r="D104" i="148"/>
  <c r="E103" i="148"/>
  <c r="D103" i="148"/>
  <c r="E102" i="148"/>
  <c r="D102" i="148"/>
  <c r="E101" i="148"/>
  <c r="D101" i="148"/>
  <c r="E100" i="148"/>
  <c r="D100" i="148"/>
  <c r="E99" i="148"/>
  <c r="D99" i="148"/>
  <c r="E98" i="148"/>
  <c r="D98" i="148"/>
  <c r="E97" i="148"/>
  <c r="D97" i="148"/>
  <c r="D96" i="148" s="1"/>
  <c r="I96" i="148"/>
  <c r="H96" i="148"/>
  <c r="G96" i="148"/>
  <c r="F96" i="148"/>
  <c r="E96" i="148"/>
  <c r="C96" i="148"/>
  <c r="E95" i="148"/>
  <c r="D95" i="148"/>
  <c r="E94" i="148"/>
  <c r="D94" i="148"/>
  <c r="E93" i="148"/>
  <c r="D93" i="148"/>
  <c r="E92" i="148"/>
  <c r="D92" i="148"/>
  <c r="E91" i="148"/>
  <c r="D91" i="148"/>
  <c r="E90" i="148"/>
  <c r="D90" i="148"/>
  <c r="E89" i="148"/>
  <c r="D89" i="148"/>
  <c r="E88" i="148"/>
  <c r="D88" i="148"/>
  <c r="E87" i="148"/>
  <c r="D87" i="148"/>
  <c r="E86" i="148"/>
  <c r="D86" i="148"/>
  <c r="E85" i="148"/>
  <c r="D85" i="148"/>
  <c r="E84" i="148"/>
  <c r="D84" i="148"/>
  <c r="I83" i="148"/>
  <c r="H83" i="148"/>
  <c r="G83" i="148"/>
  <c r="F83" i="148"/>
  <c r="E83" i="148"/>
  <c r="D83" i="148"/>
  <c r="C83" i="148"/>
  <c r="E82" i="148"/>
  <c r="D82" i="148"/>
  <c r="E81" i="148"/>
  <c r="D81" i="148"/>
  <c r="E80" i="148"/>
  <c r="D80" i="148"/>
  <c r="E79" i="148"/>
  <c r="D79" i="148"/>
  <c r="E78" i="148"/>
  <c r="D78" i="148"/>
  <c r="E77" i="148"/>
  <c r="D77" i="148"/>
  <c r="E76" i="148"/>
  <c r="D76" i="148"/>
  <c r="E75" i="148"/>
  <c r="D75" i="148"/>
  <c r="E74" i="148"/>
  <c r="D74" i="148"/>
  <c r="E73" i="148"/>
  <c r="D73" i="148"/>
  <c r="E72" i="148"/>
  <c r="D72" i="148"/>
  <c r="E71" i="148"/>
  <c r="E70" i="148" s="1"/>
  <c r="D71" i="148"/>
  <c r="I70" i="148"/>
  <c r="H70" i="148"/>
  <c r="G70" i="148"/>
  <c r="F70" i="148"/>
  <c r="D70" i="148"/>
  <c r="C70" i="148"/>
  <c r="E69" i="148"/>
  <c r="D69" i="148"/>
  <c r="E68" i="148"/>
  <c r="D68" i="148"/>
  <c r="E67" i="148"/>
  <c r="D67" i="148"/>
  <c r="E66" i="148"/>
  <c r="D66" i="148"/>
  <c r="E65" i="148"/>
  <c r="D65" i="148"/>
  <c r="E64" i="148"/>
  <c r="D64" i="148"/>
  <c r="E63" i="148"/>
  <c r="D63" i="148"/>
  <c r="E62" i="148"/>
  <c r="D62" i="148"/>
  <c r="E61" i="148"/>
  <c r="D61" i="148"/>
  <c r="E60" i="148"/>
  <c r="D60" i="148"/>
  <c r="E59" i="148"/>
  <c r="D59" i="148"/>
  <c r="E58" i="148"/>
  <c r="E57" i="148" s="1"/>
  <c r="D58" i="148"/>
  <c r="D57" i="148" s="1"/>
  <c r="I57" i="148"/>
  <c r="H57" i="148"/>
  <c r="G57" i="148"/>
  <c r="F57" i="148"/>
  <c r="C57" i="148"/>
  <c r="E56" i="148"/>
  <c r="D56" i="148"/>
  <c r="E55" i="148"/>
  <c r="D55" i="148"/>
  <c r="E54" i="148"/>
  <c r="D54" i="148"/>
  <c r="E53" i="148"/>
  <c r="D53" i="148"/>
  <c r="E52" i="148"/>
  <c r="D52" i="148"/>
  <c r="E51" i="148"/>
  <c r="D51" i="148"/>
  <c r="E50" i="148"/>
  <c r="D50" i="148"/>
  <c r="E49" i="148"/>
  <c r="D49" i="148"/>
  <c r="E48" i="148"/>
  <c r="D48" i="148"/>
  <c r="E47" i="148"/>
  <c r="D47" i="148"/>
  <c r="E46" i="148"/>
  <c r="D46" i="148"/>
  <c r="E45" i="148"/>
  <c r="D45" i="148"/>
  <c r="D44" i="148" s="1"/>
  <c r="I44" i="148"/>
  <c r="H44" i="148"/>
  <c r="G44" i="148"/>
  <c r="F44" i="148"/>
  <c r="E44" i="148"/>
  <c r="C44" i="148"/>
  <c r="E43" i="148"/>
  <c r="D43" i="148"/>
  <c r="E42" i="148"/>
  <c r="D42" i="148"/>
  <c r="E41" i="148"/>
  <c r="D41" i="148"/>
  <c r="E40" i="148"/>
  <c r="D40" i="148"/>
  <c r="E39" i="148"/>
  <c r="D39" i="148"/>
  <c r="E38" i="148"/>
  <c r="D38" i="148"/>
  <c r="E37" i="148"/>
  <c r="D37" i="148"/>
  <c r="E36" i="148"/>
  <c r="D36" i="148"/>
  <c r="E35" i="148"/>
  <c r="D35" i="148"/>
  <c r="E34" i="148"/>
  <c r="D34" i="148"/>
  <c r="E33" i="148"/>
  <c r="D33" i="148"/>
  <c r="E32" i="148"/>
  <c r="D32" i="148"/>
  <c r="I31" i="148"/>
  <c r="H31" i="148"/>
  <c r="G31" i="148"/>
  <c r="F31" i="148"/>
  <c r="E31" i="148"/>
  <c r="D31" i="148"/>
  <c r="C31" i="148"/>
  <c r="E30" i="148"/>
  <c r="D30" i="148"/>
  <c r="E29" i="148"/>
  <c r="D29" i="148"/>
  <c r="E28" i="148"/>
  <c r="D28" i="148"/>
  <c r="E27" i="148"/>
  <c r="D27" i="148"/>
  <c r="E26" i="148"/>
  <c r="D26" i="148"/>
  <c r="E25" i="148"/>
  <c r="D25" i="148"/>
  <c r="E24" i="148"/>
  <c r="D24" i="148"/>
  <c r="E23" i="148"/>
  <c r="D23" i="148"/>
  <c r="E22" i="148"/>
  <c r="D22" i="148"/>
  <c r="E21" i="148"/>
  <c r="D21" i="148"/>
  <c r="E20" i="148"/>
  <c r="D20" i="148"/>
  <c r="E19" i="148"/>
  <c r="E18" i="148" s="1"/>
  <c r="E394" i="148" s="1"/>
  <c r="E396" i="148" s="1"/>
  <c r="D19" i="148"/>
  <c r="I18" i="148"/>
  <c r="H18" i="148"/>
  <c r="H394" i="148" s="1"/>
  <c r="G18" i="148"/>
  <c r="G394" i="148" s="1"/>
  <c r="G396" i="148" s="1"/>
  <c r="F18" i="148"/>
  <c r="F394" i="148" s="1"/>
  <c r="F396" i="148" s="1"/>
  <c r="D18" i="148"/>
  <c r="C18" i="148"/>
  <c r="C394" i="148" s="1"/>
  <c r="C396" i="148" s="1"/>
  <c r="E17" i="148"/>
  <c r="D17" i="148"/>
  <c r="E16" i="148"/>
  <c r="D16" i="148"/>
  <c r="E15" i="148"/>
  <c r="D15" i="148"/>
  <c r="E14" i="148"/>
  <c r="D14" i="148"/>
  <c r="E13" i="148"/>
  <c r="D13" i="148"/>
  <c r="E12" i="148"/>
  <c r="D12" i="148"/>
  <c r="E11" i="148"/>
  <c r="D11" i="148"/>
  <c r="E10" i="148"/>
  <c r="D10" i="148"/>
  <c r="E9" i="148"/>
  <c r="D9" i="148"/>
  <c r="E8" i="148"/>
  <c r="D8" i="148"/>
  <c r="E7" i="148"/>
  <c r="D7" i="148"/>
  <c r="E6" i="148"/>
  <c r="E5" i="148" s="1"/>
  <c r="D6" i="148"/>
  <c r="D5" i="148" s="1"/>
  <c r="I5" i="148"/>
  <c r="H5" i="148"/>
  <c r="G5" i="148"/>
  <c r="F5" i="148"/>
  <c r="C5" i="148"/>
  <c r="G293" i="86"/>
  <c r="N286" i="86"/>
  <c r="O285" i="86"/>
  <c r="J285" i="86" s="1"/>
  <c r="O284" i="86"/>
  <c r="I280" i="86"/>
  <c r="H280" i="86"/>
  <c r="G280" i="86"/>
  <c r="F280" i="86"/>
  <c r="E280" i="86"/>
  <c r="D280" i="86"/>
  <c r="E277" i="86"/>
  <c r="D277" i="86"/>
  <c r="E276" i="86"/>
  <c r="D276" i="86"/>
  <c r="I275" i="86"/>
  <c r="E275" i="86"/>
  <c r="D275" i="86"/>
  <c r="I274" i="86"/>
  <c r="E274" i="86"/>
  <c r="D274" i="86"/>
  <c r="I273" i="86"/>
  <c r="E273" i="86"/>
  <c r="D273" i="86"/>
  <c r="I272" i="86"/>
  <c r="E272" i="86"/>
  <c r="D272" i="86"/>
  <c r="I271" i="86"/>
  <c r="E271" i="86"/>
  <c r="D271" i="86"/>
  <c r="I270" i="86"/>
  <c r="E270" i="86"/>
  <c r="D270" i="86"/>
  <c r="I269" i="86"/>
  <c r="I267" i="86" s="1"/>
  <c r="E269" i="86"/>
  <c r="D269" i="86"/>
  <c r="I268" i="86"/>
  <c r="E268" i="86"/>
  <c r="E267" i="86" s="1"/>
  <c r="D268" i="86"/>
  <c r="D267" i="86" s="1"/>
  <c r="H267" i="86"/>
  <c r="G267" i="86"/>
  <c r="F267" i="86"/>
  <c r="C267" i="86"/>
  <c r="E264" i="86"/>
  <c r="D264" i="86"/>
  <c r="I263" i="86"/>
  <c r="E263" i="86"/>
  <c r="D263" i="86"/>
  <c r="I262" i="86"/>
  <c r="E262" i="86"/>
  <c r="D262" i="86"/>
  <c r="I261" i="86"/>
  <c r="E261" i="86"/>
  <c r="D261" i="86"/>
  <c r="I260" i="86"/>
  <c r="E260" i="86"/>
  <c r="D260" i="86"/>
  <c r="I259" i="86"/>
  <c r="E259" i="86"/>
  <c r="D259" i="86"/>
  <c r="D255" i="86" s="1"/>
  <c r="I258" i="86"/>
  <c r="E258" i="86"/>
  <c r="D258" i="86"/>
  <c r="I257" i="86"/>
  <c r="E257" i="86"/>
  <c r="D257" i="86"/>
  <c r="I256" i="86"/>
  <c r="I255" i="86" s="1"/>
  <c r="E256" i="86"/>
  <c r="E255" i="86" s="1"/>
  <c r="D256" i="86"/>
  <c r="H255" i="86"/>
  <c r="G255" i="86"/>
  <c r="F255" i="86"/>
  <c r="C255" i="86"/>
  <c r="E252" i="86"/>
  <c r="D252" i="86"/>
  <c r="I251" i="86"/>
  <c r="E251" i="86"/>
  <c r="D251" i="86"/>
  <c r="I250" i="86"/>
  <c r="E250" i="86"/>
  <c r="D250" i="86"/>
  <c r="I249" i="86"/>
  <c r="E249" i="86"/>
  <c r="D249" i="86"/>
  <c r="I248" i="86"/>
  <c r="E248" i="86"/>
  <c r="D248" i="86"/>
  <c r="I247" i="86"/>
  <c r="E247" i="86"/>
  <c r="E243" i="86" s="1"/>
  <c r="D247" i="86"/>
  <c r="I246" i="86"/>
  <c r="E246" i="86"/>
  <c r="D246" i="86"/>
  <c r="I245" i="86"/>
  <c r="E245" i="86"/>
  <c r="D245" i="86"/>
  <c r="I244" i="86"/>
  <c r="I243" i="86" s="1"/>
  <c r="E244" i="86"/>
  <c r="D244" i="86"/>
  <c r="H243" i="86"/>
  <c r="G243" i="86"/>
  <c r="F243" i="86"/>
  <c r="D243" i="86"/>
  <c r="C243" i="86"/>
  <c r="E242" i="86"/>
  <c r="D242" i="86"/>
  <c r="I241" i="86"/>
  <c r="E241" i="86"/>
  <c r="D241" i="86"/>
  <c r="I240" i="86"/>
  <c r="E240" i="86"/>
  <c r="D240" i="86"/>
  <c r="I239" i="86"/>
  <c r="E239" i="86"/>
  <c r="D239" i="86"/>
  <c r="I238" i="86"/>
  <c r="E238" i="86"/>
  <c r="D238" i="86"/>
  <c r="I237" i="86"/>
  <c r="E237" i="86"/>
  <c r="D237" i="86"/>
  <c r="I236" i="86"/>
  <c r="E236" i="86"/>
  <c r="D236" i="86"/>
  <c r="I235" i="86"/>
  <c r="E235" i="86"/>
  <c r="D235" i="86"/>
  <c r="I234" i="86"/>
  <c r="E234" i="86"/>
  <c r="D234" i="86"/>
  <c r="D233" i="86" s="1"/>
  <c r="I233" i="86"/>
  <c r="H233" i="86"/>
  <c r="G233" i="86"/>
  <c r="F233" i="86"/>
  <c r="E233" i="86"/>
  <c r="C233" i="86"/>
  <c r="E232" i="86"/>
  <c r="D232" i="86"/>
  <c r="I231" i="86"/>
  <c r="E231" i="86"/>
  <c r="D231" i="86"/>
  <c r="I230" i="86"/>
  <c r="E230" i="86"/>
  <c r="D230" i="86"/>
  <c r="I229" i="86"/>
  <c r="E229" i="86"/>
  <c r="D229" i="86"/>
  <c r="I228" i="86"/>
  <c r="E228" i="86"/>
  <c r="D228" i="86"/>
  <c r="I227" i="86"/>
  <c r="E227" i="86"/>
  <c r="D227" i="86"/>
  <c r="I226" i="86"/>
  <c r="E226" i="86"/>
  <c r="D226" i="86"/>
  <c r="I225" i="86"/>
  <c r="I223" i="86" s="1"/>
  <c r="E225" i="86"/>
  <c r="D225" i="86"/>
  <c r="I224" i="86"/>
  <c r="E224" i="86"/>
  <c r="E223" i="86" s="1"/>
  <c r="D224" i="86"/>
  <c r="D223" i="86" s="1"/>
  <c r="H223" i="86"/>
  <c r="G223" i="86"/>
  <c r="F223" i="86"/>
  <c r="C223" i="86"/>
  <c r="E222" i="86"/>
  <c r="D222" i="86"/>
  <c r="I221" i="86"/>
  <c r="E221" i="86"/>
  <c r="D221" i="86"/>
  <c r="I220" i="86"/>
  <c r="E220" i="86"/>
  <c r="D220" i="86"/>
  <c r="I219" i="86"/>
  <c r="E219" i="86"/>
  <c r="D219" i="86"/>
  <c r="I218" i="86"/>
  <c r="E218" i="86"/>
  <c r="D218" i="86"/>
  <c r="I217" i="86"/>
  <c r="E217" i="86"/>
  <c r="D217" i="86"/>
  <c r="D213" i="86" s="1"/>
  <c r="I216" i="86"/>
  <c r="E216" i="86"/>
  <c r="D216" i="86"/>
  <c r="I215" i="86"/>
  <c r="E215" i="86"/>
  <c r="D215" i="86"/>
  <c r="I214" i="86"/>
  <c r="I213" i="86" s="1"/>
  <c r="E214" i="86"/>
  <c r="E213" i="86" s="1"/>
  <c r="D214" i="86"/>
  <c r="H213" i="86"/>
  <c r="G213" i="86"/>
  <c r="F213" i="86"/>
  <c r="C213" i="86"/>
  <c r="E212" i="86"/>
  <c r="D212" i="86"/>
  <c r="I211" i="86"/>
  <c r="E211" i="86"/>
  <c r="D211" i="86"/>
  <c r="I210" i="86"/>
  <c r="E210" i="86"/>
  <c r="D210" i="86"/>
  <c r="I209" i="86"/>
  <c r="E209" i="86"/>
  <c r="D209" i="86"/>
  <c r="I208" i="86"/>
  <c r="E208" i="86"/>
  <c r="D208" i="86"/>
  <c r="I207" i="86"/>
  <c r="E207" i="86"/>
  <c r="E203" i="86" s="1"/>
  <c r="D207" i="86"/>
  <c r="I206" i="86"/>
  <c r="E206" i="86"/>
  <c r="D206" i="86"/>
  <c r="I205" i="86"/>
  <c r="E205" i="86"/>
  <c r="D205" i="86"/>
  <c r="I204" i="86"/>
  <c r="I203" i="86" s="1"/>
  <c r="E204" i="86"/>
  <c r="D204" i="86"/>
  <c r="H203" i="86"/>
  <c r="G203" i="86"/>
  <c r="F203" i="86"/>
  <c r="D203" i="86"/>
  <c r="C203" i="86"/>
  <c r="E202" i="86"/>
  <c r="D202" i="86"/>
  <c r="I201" i="86"/>
  <c r="E201" i="86"/>
  <c r="D201" i="86"/>
  <c r="I200" i="86"/>
  <c r="E200" i="86"/>
  <c r="D200" i="86"/>
  <c r="I199" i="86"/>
  <c r="E199" i="86"/>
  <c r="D199" i="86"/>
  <c r="I198" i="86"/>
  <c r="E198" i="86"/>
  <c r="D198" i="86"/>
  <c r="I197" i="86"/>
  <c r="E197" i="86"/>
  <c r="D197" i="86"/>
  <c r="I196" i="86"/>
  <c r="E196" i="86"/>
  <c r="D196" i="86"/>
  <c r="I195" i="86"/>
  <c r="E195" i="86"/>
  <c r="D195" i="86"/>
  <c r="I194" i="86"/>
  <c r="E194" i="86"/>
  <c r="D194" i="86"/>
  <c r="D193" i="86" s="1"/>
  <c r="I193" i="86"/>
  <c r="H193" i="86"/>
  <c r="G193" i="86"/>
  <c r="F193" i="86"/>
  <c r="E193" i="86"/>
  <c r="C193" i="86"/>
  <c r="E192" i="86"/>
  <c r="D192" i="86"/>
  <c r="I191" i="86"/>
  <c r="E191" i="86"/>
  <c r="D191" i="86"/>
  <c r="I190" i="86"/>
  <c r="E190" i="86"/>
  <c r="D190" i="86"/>
  <c r="I189" i="86"/>
  <c r="E189" i="86"/>
  <c r="D189" i="86"/>
  <c r="I188" i="86"/>
  <c r="E188" i="86"/>
  <c r="D188" i="86"/>
  <c r="I187" i="86"/>
  <c r="E187" i="86"/>
  <c r="D187" i="86"/>
  <c r="I186" i="86"/>
  <c r="E186" i="86"/>
  <c r="D186" i="86"/>
  <c r="I185" i="86"/>
  <c r="E185" i="86"/>
  <c r="D185" i="86"/>
  <c r="I184" i="86"/>
  <c r="I183" i="86" s="1"/>
  <c r="E184" i="86"/>
  <c r="E183" i="86" s="1"/>
  <c r="D184" i="86"/>
  <c r="D183" i="86" s="1"/>
  <c r="H183" i="86"/>
  <c r="G183" i="86"/>
  <c r="F183" i="86"/>
  <c r="C183" i="86"/>
  <c r="I182" i="86"/>
  <c r="E182" i="86"/>
  <c r="D182" i="86"/>
  <c r="I181" i="86"/>
  <c r="E181" i="86"/>
  <c r="D181" i="86"/>
  <c r="I180" i="86"/>
  <c r="E180" i="86"/>
  <c r="D180" i="86"/>
  <c r="I179" i="86"/>
  <c r="E179" i="86"/>
  <c r="D179" i="86"/>
  <c r="I178" i="86"/>
  <c r="E178" i="86"/>
  <c r="D178" i="86"/>
  <c r="I177" i="86"/>
  <c r="E177" i="86"/>
  <c r="D177" i="86"/>
  <c r="I176" i="86"/>
  <c r="E176" i="86"/>
  <c r="D176" i="86"/>
  <c r="I175" i="86"/>
  <c r="E175" i="86"/>
  <c r="D175" i="86"/>
  <c r="D174" i="86" s="1"/>
  <c r="I174" i="86"/>
  <c r="H174" i="86"/>
  <c r="G174" i="86"/>
  <c r="F174" i="86"/>
  <c r="E174" i="86"/>
  <c r="C174" i="86"/>
  <c r="I173" i="86"/>
  <c r="E173" i="86"/>
  <c r="D173" i="86"/>
  <c r="I172" i="86"/>
  <c r="E172" i="86"/>
  <c r="D172" i="86"/>
  <c r="I171" i="86"/>
  <c r="E171" i="86"/>
  <c r="D171" i="86"/>
  <c r="I170" i="86"/>
  <c r="E170" i="86"/>
  <c r="D170" i="86"/>
  <c r="I169" i="86"/>
  <c r="E169" i="86"/>
  <c r="E165" i="86" s="1"/>
  <c r="D169" i="86"/>
  <c r="I168" i="86"/>
  <c r="E168" i="86"/>
  <c r="D168" i="86"/>
  <c r="I167" i="86"/>
  <c r="E167" i="86"/>
  <c r="D167" i="86"/>
  <c r="I166" i="86"/>
  <c r="I165" i="86" s="1"/>
  <c r="E166" i="86"/>
  <c r="D166" i="86"/>
  <c r="H165" i="86"/>
  <c r="G165" i="86"/>
  <c r="F165" i="86"/>
  <c r="D165" i="86"/>
  <c r="C165" i="86"/>
  <c r="I164" i="86"/>
  <c r="E164" i="86"/>
  <c r="D164" i="86"/>
  <c r="I163" i="86"/>
  <c r="E163" i="86"/>
  <c r="D163" i="86"/>
  <c r="I162" i="86"/>
  <c r="E162" i="86"/>
  <c r="D162" i="86"/>
  <c r="I161" i="86"/>
  <c r="E161" i="86"/>
  <c r="D161" i="86"/>
  <c r="I160" i="86"/>
  <c r="E160" i="86"/>
  <c r="D160" i="86"/>
  <c r="D156" i="86" s="1"/>
  <c r="I159" i="86"/>
  <c r="E159" i="86"/>
  <c r="D159" i="86"/>
  <c r="I158" i="86"/>
  <c r="E158" i="86"/>
  <c r="D158" i="86"/>
  <c r="I157" i="86"/>
  <c r="I156" i="86" s="1"/>
  <c r="E157" i="86"/>
  <c r="E156" i="86" s="1"/>
  <c r="D157" i="86"/>
  <c r="H156" i="86"/>
  <c r="G156" i="86"/>
  <c r="F156" i="86"/>
  <c r="C156" i="86"/>
  <c r="I155" i="86"/>
  <c r="E155" i="86"/>
  <c r="D155" i="86"/>
  <c r="I154" i="86"/>
  <c r="E154" i="86"/>
  <c r="D154" i="86"/>
  <c r="I153" i="86"/>
  <c r="E153" i="86"/>
  <c r="D153" i="86"/>
  <c r="I152" i="86"/>
  <c r="E152" i="86"/>
  <c r="D152" i="86"/>
  <c r="I151" i="86"/>
  <c r="E151" i="86"/>
  <c r="D151" i="86"/>
  <c r="I150" i="86"/>
  <c r="E150" i="86"/>
  <c r="D150" i="86"/>
  <c r="I149" i="86"/>
  <c r="E149" i="86"/>
  <c r="D149" i="86"/>
  <c r="I148" i="86"/>
  <c r="I147" i="86" s="1"/>
  <c r="E148" i="86"/>
  <c r="E147" i="86" s="1"/>
  <c r="D148" i="86"/>
  <c r="D147" i="86" s="1"/>
  <c r="H147" i="86"/>
  <c r="G147" i="86"/>
  <c r="F147" i="86"/>
  <c r="C147" i="86"/>
  <c r="I146" i="86"/>
  <c r="E146" i="86"/>
  <c r="D146" i="86"/>
  <c r="I145" i="86"/>
  <c r="E145" i="86"/>
  <c r="D145" i="86"/>
  <c r="I144" i="86"/>
  <c r="E144" i="86"/>
  <c r="D144" i="86"/>
  <c r="I143" i="86"/>
  <c r="E143" i="86"/>
  <c r="D143" i="86"/>
  <c r="I142" i="86"/>
  <c r="E142" i="86"/>
  <c r="D142" i="86"/>
  <c r="I141" i="86"/>
  <c r="E141" i="86"/>
  <c r="D141" i="86"/>
  <c r="I140" i="86"/>
  <c r="E140" i="86"/>
  <c r="D140" i="86"/>
  <c r="I139" i="86"/>
  <c r="E139" i="86"/>
  <c r="D139" i="86"/>
  <c r="D138" i="86" s="1"/>
  <c r="I138" i="86"/>
  <c r="H138" i="86"/>
  <c r="G138" i="86"/>
  <c r="F138" i="86"/>
  <c r="E138" i="86"/>
  <c r="C138" i="86"/>
  <c r="I137" i="86"/>
  <c r="E137" i="86"/>
  <c r="D137" i="86"/>
  <c r="I136" i="86"/>
  <c r="E136" i="86"/>
  <c r="D136" i="86"/>
  <c r="I135" i="86"/>
  <c r="E135" i="86"/>
  <c r="D135" i="86"/>
  <c r="I134" i="86"/>
  <c r="E134" i="86"/>
  <c r="D134" i="86"/>
  <c r="I133" i="86"/>
  <c r="E133" i="86"/>
  <c r="E129" i="86" s="1"/>
  <c r="D133" i="86"/>
  <c r="I132" i="86"/>
  <c r="E132" i="86"/>
  <c r="D132" i="86"/>
  <c r="I131" i="86"/>
  <c r="E131" i="86"/>
  <c r="D131" i="86"/>
  <c r="I130" i="86"/>
  <c r="I129" i="86" s="1"/>
  <c r="E130" i="86"/>
  <c r="D130" i="86"/>
  <c r="H129" i="86"/>
  <c r="G129" i="86"/>
  <c r="F129" i="86"/>
  <c r="D129" i="86"/>
  <c r="C129" i="86"/>
  <c r="I128" i="86"/>
  <c r="E128" i="86"/>
  <c r="D128" i="86"/>
  <c r="I127" i="86"/>
  <c r="E127" i="86"/>
  <c r="D127" i="86"/>
  <c r="I126" i="86"/>
  <c r="E126" i="86"/>
  <c r="D126" i="86"/>
  <c r="I125" i="86"/>
  <c r="E125" i="86"/>
  <c r="D125" i="86"/>
  <c r="I124" i="86"/>
  <c r="E124" i="86"/>
  <c r="D124" i="86"/>
  <c r="D120" i="86" s="1"/>
  <c r="I123" i="86"/>
  <c r="E123" i="86"/>
  <c r="D123" i="86"/>
  <c r="I122" i="86"/>
  <c r="E122" i="86"/>
  <c r="D122" i="86"/>
  <c r="I121" i="86"/>
  <c r="I120" i="86" s="1"/>
  <c r="E121" i="86"/>
  <c r="E120" i="86" s="1"/>
  <c r="D121" i="86"/>
  <c r="H120" i="86"/>
  <c r="G120" i="86"/>
  <c r="G279" i="86" s="1"/>
  <c r="G281" i="86" s="1"/>
  <c r="F120" i="86"/>
  <c r="C120" i="86"/>
  <c r="C279" i="86" s="1"/>
  <c r="C281" i="86" s="1"/>
  <c r="I119" i="86"/>
  <c r="E119" i="86"/>
  <c r="D119" i="86"/>
  <c r="I118" i="86"/>
  <c r="E118" i="86"/>
  <c r="D118" i="86"/>
  <c r="I117" i="86"/>
  <c r="E117" i="86"/>
  <c r="D117" i="86"/>
  <c r="I116" i="86"/>
  <c r="E116" i="86"/>
  <c r="D116" i="86"/>
  <c r="I115" i="86"/>
  <c r="E115" i="86"/>
  <c r="D115" i="86"/>
  <c r="I114" i="86"/>
  <c r="E114" i="86"/>
  <c r="D114" i="86"/>
  <c r="I113" i="86"/>
  <c r="E113" i="86"/>
  <c r="D113" i="86"/>
  <c r="I112" i="86"/>
  <c r="I111" i="86" s="1"/>
  <c r="E112" i="86"/>
  <c r="E111" i="86" s="1"/>
  <c r="D112" i="86"/>
  <c r="D111" i="86" s="1"/>
  <c r="H111" i="86"/>
  <c r="G111" i="86"/>
  <c r="F111" i="86"/>
  <c r="C111" i="86"/>
  <c r="I110" i="86"/>
  <c r="E110" i="86"/>
  <c r="D110" i="86"/>
  <c r="I109" i="86"/>
  <c r="E109" i="86"/>
  <c r="D109" i="86"/>
  <c r="I108" i="86"/>
  <c r="E108" i="86"/>
  <c r="D108" i="86"/>
  <c r="I107" i="86"/>
  <c r="E107" i="86"/>
  <c r="D107" i="86"/>
  <c r="I106" i="86"/>
  <c r="E106" i="86"/>
  <c r="D106" i="86"/>
  <c r="I105" i="86"/>
  <c r="E105" i="86"/>
  <c r="D105" i="86"/>
  <c r="I104" i="86"/>
  <c r="E104" i="86"/>
  <c r="D104" i="86"/>
  <c r="I103" i="86"/>
  <c r="E103" i="86"/>
  <c r="D103" i="86"/>
  <c r="D102" i="86" s="1"/>
  <c r="I102" i="86"/>
  <c r="H102" i="86"/>
  <c r="G102" i="86"/>
  <c r="F102" i="86"/>
  <c r="E102" i="86"/>
  <c r="C102" i="86"/>
  <c r="I101" i="86"/>
  <c r="E101" i="86"/>
  <c r="D101" i="86"/>
  <c r="I100" i="86"/>
  <c r="E100" i="86"/>
  <c r="D100" i="86"/>
  <c r="I99" i="86"/>
  <c r="E99" i="86"/>
  <c r="D99" i="86"/>
  <c r="I98" i="86"/>
  <c r="E98" i="86"/>
  <c r="D98" i="86"/>
  <c r="I97" i="86"/>
  <c r="E97" i="86"/>
  <c r="E93" i="86" s="1"/>
  <c r="D97" i="86"/>
  <c r="I96" i="86"/>
  <c r="E96" i="86"/>
  <c r="D96" i="86"/>
  <c r="I95" i="86"/>
  <c r="E95" i="86"/>
  <c r="D95" i="86"/>
  <c r="I94" i="86"/>
  <c r="I93" i="86" s="1"/>
  <c r="E94" i="86"/>
  <c r="D94" i="86"/>
  <c r="H93" i="86"/>
  <c r="G93" i="86"/>
  <c r="F93" i="86"/>
  <c r="D93" i="86"/>
  <c r="C93" i="86"/>
  <c r="I92" i="86"/>
  <c r="E92" i="86"/>
  <c r="D92" i="86"/>
  <c r="I91" i="86"/>
  <c r="E91" i="86"/>
  <c r="D91" i="86"/>
  <c r="I90" i="86"/>
  <c r="E90" i="86"/>
  <c r="D90" i="86"/>
  <c r="I89" i="86"/>
  <c r="E89" i="86"/>
  <c r="E85" i="86" s="1"/>
  <c r="D89" i="86"/>
  <c r="I88" i="86"/>
  <c r="E88" i="86"/>
  <c r="D88" i="86"/>
  <c r="I87" i="86"/>
  <c r="E87" i="86"/>
  <c r="D87" i="86"/>
  <c r="I86" i="86"/>
  <c r="I85" i="86" s="1"/>
  <c r="E86" i="86"/>
  <c r="D86" i="86"/>
  <c r="H85" i="86"/>
  <c r="G85" i="86"/>
  <c r="F85" i="86"/>
  <c r="D85" i="86"/>
  <c r="C85" i="86"/>
  <c r="I84" i="86"/>
  <c r="E84" i="86"/>
  <c r="D84" i="86"/>
  <c r="I83" i="86"/>
  <c r="E83" i="86"/>
  <c r="D83" i="86"/>
  <c r="I82" i="86"/>
  <c r="E82" i="86"/>
  <c r="D82" i="86"/>
  <c r="I81" i="86"/>
  <c r="E81" i="86"/>
  <c r="E77" i="86" s="1"/>
  <c r="D81" i="86"/>
  <c r="I80" i="86"/>
  <c r="E80" i="86"/>
  <c r="D80" i="86"/>
  <c r="I79" i="86"/>
  <c r="E79" i="86"/>
  <c r="D79" i="86"/>
  <c r="I78" i="86"/>
  <c r="I77" i="86" s="1"/>
  <c r="E78" i="86"/>
  <c r="D78" i="86"/>
  <c r="H77" i="86"/>
  <c r="G77" i="86"/>
  <c r="F77" i="86"/>
  <c r="D77" i="86"/>
  <c r="C77" i="86"/>
  <c r="I76" i="86"/>
  <c r="E76" i="86"/>
  <c r="D76" i="86"/>
  <c r="I75" i="86"/>
  <c r="E75" i="86"/>
  <c r="D75" i="86"/>
  <c r="I74" i="86"/>
  <c r="E74" i="86"/>
  <c r="D74" i="86"/>
  <c r="I73" i="86"/>
  <c r="E73" i="86"/>
  <c r="E69" i="86" s="1"/>
  <c r="D73" i="86"/>
  <c r="I72" i="86"/>
  <c r="E72" i="86"/>
  <c r="D72" i="86"/>
  <c r="I71" i="86"/>
  <c r="E71" i="86"/>
  <c r="D71" i="86"/>
  <c r="I70" i="86"/>
  <c r="I69" i="86" s="1"/>
  <c r="E70" i="86"/>
  <c r="D70" i="86"/>
  <c r="H69" i="86"/>
  <c r="G69" i="86"/>
  <c r="F69" i="86"/>
  <c r="D69" i="86"/>
  <c r="C69" i="86"/>
  <c r="I68" i="86"/>
  <c r="E68" i="86"/>
  <c r="D68" i="86"/>
  <c r="I67" i="86"/>
  <c r="E67" i="86"/>
  <c r="D67" i="86"/>
  <c r="I66" i="86"/>
  <c r="E66" i="86"/>
  <c r="D66" i="86"/>
  <c r="I65" i="86"/>
  <c r="E65" i="86"/>
  <c r="E61" i="86" s="1"/>
  <c r="D65" i="86"/>
  <c r="I64" i="86"/>
  <c r="E64" i="86"/>
  <c r="D64" i="86"/>
  <c r="I63" i="86"/>
  <c r="E63" i="86"/>
  <c r="D63" i="86"/>
  <c r="I62" i="86"/>
  <c r="I61" i="86" s="1"/>
  <c r="E62" i="86"/>
  <c r="D62" i="86"/>
  <c r="H61" i="86"/>
  <c r="G61" i="86"/>
  <c r="F61" i="86"/>
  <c r="D61" i="86"/>
  <c r="C61" i="86"/>
  <c r="I60" i="86"/>
  <c r="E60" i="86"/>
  <c r="D60" i="86"/>
  <c r="I59" i="86"/>
  <c r="E59" i="86"/>
  <c r="D59" i="86"/>
  <c r="I58" i="86"/>
  <c r="E58" i="86"/>
  <c r="D58" i="86"/>
  <c r="I57" i="86"/>
  <c r="E57" i="86"/>
  <c r="E53" i="86" s="1"/>
  <c r="D57" i="86"/>
  <c r="I56" i="86"/>
  <c r="E56" i="86"/>
  <c r="D56" i="86"/>
  <c r="I55" i="86"/>
  <c r="E55" i="86"/>
  <c r="D55" i="86"/>
  <c r="I54" i="86"/>
  <c r="I53" i="86" s="1"/>
  <c r="E54" i="86"/>
  <c r="D54" i="86"/>
  <c r="H53" i="86"/>
  <c r="G53" i="86"/>
  <c r="F53" i="86"/>
  <c r="D53" i="86"/>
  <c r="C53" i="86"/>
  <c r="I52" i="86"/>
  <c r="E52" i="86"/>
  <c r="D52" i="86"/>
  <c r="I51" i="86"/>
  <c r="E51" i="86"/>
  <c r="D51" i="86"/>
  <c r="I50" i="86"/>
  <c r="E50" i="86"/>
  <c r="D50" i="86"/>
  <c r="I49" i="86"/>
  <c r="E49" i="86"/>
  <c r="E45" i="86" s="1"/>
  <c r="D49" i="86"/>
  <c r="I48" i="86"/>
  <c r="E48" i="86"/>
  <c r="D48" i="86"/>
  <c r="I47" i="86"/>
  <c r="E47" i="86"/>
  <c r="D47" i="86"/>
  <c r="I46" i="86"/>
  <c r="I45" i="86" s="1"/>
  <c r="E46" i="86"/>
  <c r="D46" i="86"/>
  <c r="H45" i="86"/>
  <c r="G45" i="86"/>
  <c r="F45" i="86"/>
  <c r="D45" i="86"/>
  <c r="C45" i="86"/>
  <c r="I44" i="86"/>
  <c r="E44" i="86"/>
  <c r="D44" i="86"/>
  <c r="I43" i="86"/>
  <c r="E43" i="86"/>
  <c r="D43" i="86"/>
  <c r="I42" i="86"/>
  <c r="E42" i="86"/>
  <c r="D42" i="86"/>
  <c r="I41" i="86"/>
  <c r="E41" i="86"/>
  <c r="E37" i="86" s="1"/>
  <c r="D41" i="86"/>
  <c r="I40" i="86"/>
  <c r="E40" i="86"/>
  <c r="D40" i="86"/>
  <c r="I39" i="86"/>
  <c r="E39" i="86"/>
  <c r="D39" i="86"/>
  <c r="I38" i="86"/>
  <c r="I37" i="86" s="1"/>
  <c r="E38" i="86"/>
  <c r="D38" i="86"/>
  <c r="H37" i="86"/>
  <c r="G37" i="86"/>
  <c r="F37" i="86"/>
  <c r="D37" i="86"/>
  <c r="C37" i="86"/>
  <c r="I36" i="86"/>
  <c r="E36" i="86"/>
  <c r="D36" i="86"/>
  <c r="I35" i="86"/>
  <c r="E35" i="86"/>
  <c r="D35" i="86"/>
  <c r="I34" i="86"/>
  <c r="E34" i="86"/>
  <c r="D34" i="86"/>
  <c r="I33" i="86"/>
  <c r="E33" i="86"/>
  <c r="E29" i="86" s="1"/>
  <c r="D33" i="86"/>
  <c r="I32" i="86"/>
  <c r="E32" i="86"/>
  <c r="D32" i="86"/>
  <c r="I31" i="86"/>
  <c r="E31" i="86"/>
  <c r="D31" i="86"/>
  <c r="I30" i="86"/>
  <c r="I29" i="86" s="1"/>
  <c r="E30" i="86"/>
  <c r="D30" i="86"/>
  <c r="H29" i="86"/>
  <c r="G29" i="86"/>
  <c r="F29" i="86"/>
  <c r="D29" i="86"/>
  <c r="C29" i="86"/>
  <c r="I28" i="86"/>
  <c r="E28" i="86"/>
  <c r="D28" i="86"/>
  <c r="I27" i="86"/>
  <c r="E27" i="86"/>
  <c r="D27" i="86"/>
  <c r="I26" i="86"/>
  <c r="E26" i="86"/>
  <c r="D26" i="86"/>
  <c r="I25" i="86"/>
  <c r="E25" i="86"/>
  <c r="E21" i="86" s="1"/>
  <c r="D25" i="86"/>
  <c r="I24" i="86"/>
  <c r="E24" i="86"/>
  <c r="D24" i="86"/>
  <c r="I23" i="86"/>
  <c r="E23" i="86"/>
  <c r="D23" i="86"/>
  <c r="I22" i="86"/>
  <c r="I21" i="86" s="1"/>
  <c r="E22" i="86"/>
  <c r="D22" i="86"/>
  <c r="H21" i="86"/>
  <c r="G21" i="86"/>
  <c r="F21" i="86"/>
  <c r="D21" i="86"/>
  <c r="C21" i="86"/>
  <c r="I20" i="86"/>
  <c r="E20" i="86"/>
  <c r="D20" i="86"/>
  <c r="I19" i="86"/>
  <c r="E19" i="86"/>
  <c r="D19" i="86"/>
  <c r="I18" i="86"/>
  <c r="E18" i="86"/>
  <c r="D18" i="86"/>
  <c r="I17" i="86"/>
  <c r="E17" i="86"/>
  <c r="E13" i="86" s="1"/>
  <c r="D17" i="86"/>
  <c r="I16" i="86"/>
  <c r="E16" i="86"/>
  <c r="D16" i="86"/>
  <c r="I15" i="86"/>
  <c r="E15" i="86"/>
  <c r="D15" i="86"/>
  <c r="I14" i="86"/>
  <c r="I13" i="86" s="1"/>
  <c r="E14" i="86"/>
  <c r="D14" i="86"/>
  <c r="H13" i="86"/>
  <c r="G13" i="86"/>
  <c r="F13" i="86"/>
  <c r="D13" i="86"/>
  <c r="C13" i="86"/>
  <c r="I12" i="86"/>
  <c r="E12" i="86"/>
  <c r="D12" i="86"/>
  <c r="I11" i="86"/>
  <c r="E11" i="86"/>
  <c r="D11" i="86"/>
  <c r="I10" i="86"/>
  <c r="E10" i="86"/>
  <c r="D10" i="86"/>
  <c r="I9" i="86"/>
  <c r="E9" i="86"/>
  <c r="E5" i="86" s="1"/>
  <c r="E279" i="86" s="1"/>
  <c r="E281" i="86" s="1"/>
  <c r="D9" i="86"/>
  <c r="I8" i="86"/>
  <c r="E8" i="86"/>
  <c r="D8" i="86"/>
  <c r="D5" i="86" s="1"/>
  <c r="D279" i="86" s="1"/>
  <c r="D281" i="86" s="1"/>
  <c r="I7" i="86"/>
  <c r="E7" i="86"/>
  <c r="D7" i="86"/>
  <c r="I6" i="86"/>
  <c r="I5" i="86" s="1"/>
  <c r="I279" i="86" s="1"/>
  <c r="I281" i="86" s="1"/>
  <c r="E6" i="86"/>
  <c r="D6" i="86"/>
  <c r="H5" i="86"/>
  <c r="H279" i="86" s="1"/>
  <c r="G5" i="86"/>
  <c r="F5" i="86"/>
  <c r="F279" i="86" s="1"/>
  <c r="F281" i="86" s="1"/>
  <c r="C5" i="86"/>
  <c r="E43" i="149"/>
  <c r="E34" i="149"/>
  <c r="G33" i="149"/>
  <c r="G34" i="149" s="1"/>
  <c r="F33" i="149"/>
  <c r="F34" i="149" s="1"/>
  <c r="E33" i="149"/>
  <c r="L32" i="149"/>
  <c r="I32" i="149"/>
  <c r="H32" i="149"/>
  <c r="D32" i="149"/>
  <c r="M31" i="149"/>
  <c r="I31" i="149"/>
  <c r="H31" i="149"/>
  <c r="D31" i="149"/>
  <c r="M30" i="149"/>
  <c r="I30" i="149"/>
  <c r="H30" i="149"/>
  <c r="D30" i="149"/>
  <c r="I29" i="149"/>
  <c r="H29" i="149"/>
  <c r="D29" i="149"/>
  <c r="I28" i="149"/>
  <c r="H28" i="149"/>
  <c r="D28" i="149"/>
  <c r="I27" i="149"/>
  <c r="H27" i="149"/>
  <c r="D27" i="149"/>
  <c r="I26" i="149"/>
  <c r="H26" i="149"/>
  <c r="D26" i="149"/>
  <c r="I25" i="149"/>
  <c r="H25" i="149"/>
  <c r="D25" i="149"/>
  <c r="I24" i="149"/>
  <c r="H24" i="149"/>
  <c r="D24" i="149"/>
  <c r="I23" i="149"/>
  <c r="H23" i="149"/>
  <c r="D23" i="149"/>
  <c r="I22" i="149"/>
  <c r="H22" i="149"/>
  <c r="D22" i="149"/>
  <c r="I21" i="149"/>
  <c r="H21" i="149"/>
  <c r="D21" i="149"/>
  <c r="I20" i="149"/>
  <c r="H20" i="149"/>
  <c r="D20" i="149"/>
  <c r="I19" i="149"/>
  <c r="H19" i="149"/>
  <c r="D19" i="149"/>
  <c r="I18" i="149"/>
  <c r="H18" i="149"/>
  <c r="D18" i="149"/>
  <c r="I17" i="149"/>
  <c r="H17" i="149"/>
  <c r="D17" i="149"/>
  <c r="I16" i="149"/>
  <c r="H16" i="149"/>
  <c r="D16" i="149"/>
  <c r="I15" i="149"/>
  <c r="H15" i="149"/>
  <c r="D15" i="149"/>
  <c r="I14" i="149"/>
  <c r="H14" i="149"/>
  <c r="D14" i="149"/>
  <c r="I13" i="149"/>
  <c r="H13" i="149"/>
  <c r="D13" i="149"/>
  <c r="I12" i="149"/>
  <c r="H12" i="149"/>
  <c r="D12" i="149"/>
  <c r="I11" i="149"/>
  <c r="H11" i="149"/>
  <c r="D11" i="149"/>
  <c r="I10" i="149"/>
  <c r="H10" i="149"/>
  <c r="D10" i="149"/>
  <c r="I9" i="149"/>
  <c r="H9" i="149"/>
  <c r="D9" i="149"/>
  <c r="I8" i="149"/>
  <c r="H8" i="149"/>
  <c r="D8" i="149"/>
  <c r="I7" i="149"/>
  <c r="H7" i="149"/>
  <c r="D7" i="149"/>
  <c r="I6" i="149"/>
  <c r="H6" i="149"/>
  <c r="D6" i="149"/>
  <c r="D33" i="149" s="1"/>
  <c r="D34" i="149" s="1"/>
  <c r="I5" i="149"/>
  <c r="I33" i="149" s="1"/>
  <c r="I34" i="149" s="1"/>
  <c r="H5" i="149"/>
  <c r="H33" i="149" s="1"/>
  <c r="H34" i="149" s="1"/>
  <c r="D5" i="149"/>
  <c r="E45" i="85"/>
  <c r="F36" i="85"/>
  <c r="G35" i="85"/>
  <c r="G36" i="85" s="1"/>
  <c r="F35" i="85"/>
  <c r="E35" i="85"/>
  <c r="E36" i="85" s="1"/>
  <c r="I34" i="85"/>
  <c r="H34" i="85"/>
  <c r="D34" i="85"/>
  <c r="I33" i="85"/>
  <c r="H33" i="85"/>
  <c r="D33" i="85"/>
  <c r="I32" i="85"/>
  <c r="H32" i="85"/>
  <c r="D32" i="85"/>
  <c r="L31" i="85"/>
  <c r="I31" i="85"/>
  <c r="H31" i="85"/>
  <c r="D31" i="85"/>
  <c r="M30" i="85"/>
  <c r="I30" i="85"/>
  <c r="H30" i="85"/>
  <c r="D30" i="85"/>
  <c r="M29" i="85"/>
  <c r="I29" i="85"/>
  <c r="H29" i="85"/>
  <c r="D29" i="85"/>
  <c r="I28" i="85"/>
  <c r="H28" i="85"/>
  <c r="D28" i="85"/>
  <c r="I27" i="85"/>
  <c r="H27" i="85"/>
  <c r="D27" i="85"/>
  <c r="I26" i="85"/>
  <c r="H26" i="85"/>
  <c r="D26" i="85"/>
  <c r="I25" i="85"/>
  <c r="H25" i="85"/>
  <c r="D25" i="85"/>
  <c r="I24" i="85"/>
  <c r="H24" i="85"/>
  <c r="D24" i="85"/>
  <c r="I23" i="85"/>
  <c r="H23" i="85"/>
  <c r="D23" i="85"/>
  <c r="I22" i="85"/>
  <c r="H22" i="85"/>
  <c r="D22" i="85"/>
  <c r="I21" i="85"/>
  <c r="H21" i="85"/>
  <c r="D21" i="85"/>
  <c r="I20" i="85"/>
  <c r="H20" i="85"/>
  <c r="D20" i="85"/>
  <c r="I19" i="85"/>
  <c r="H19" i="85"/>
  <c r="D19" i="85"/>
  <c r="I18" i="85"/>
  <c r="H18" i="85"/>
  <c r="D18" i="85"/>
  <c r="I17" i="85"/>
  <c r="H17" i="85"/>
  <c r="D17" i="85"/>
  <c r="I16" i="85"/>
  <c r="H16" i="85"/>
  <c r="D16" i="85"/>
  <c r="I15" i="85"/>
  <c r="H15" i="85"/>
  <c r="D15" i="85"/>
  <c r="I14" i="85"/>
  <c r="H14" i="85"/>
  <c r="D14" i="85"/>
  <c r="I13" i="85"/>
  <c r="H13" i="85"/>
  <c r="D13" i="85"/>
  <c r="I12" i="85"/>
  <c r="H12" i="85"/>
  <c r="D12" i="85"/>
  <c r="I11" i="85"/>
  <c r="H11" i="85"/>
  <c r="D11" i="85"/>
  <c r="I10" i="85"/>
  <c r="H10" i="85"/>
  <c r="D10" i="85"/>
  <c r="I9" i="85"/>
  <c r="H9" i="85"/>
  <c r="D9" i="85"/>
  <c r="I8" i="85"/>
  <c r="H8" i="85"/>
  <c r="D8" i="85"/>
  <c r="I7" i="85"/>
  <c r="H7" i="85"/>
  <c r="D7" i="85"/>
  <c r="I6" i="85"/>
  <c r="H6" i="85"/>
  <c r="D6" i="85"/>
  <c r="I5" i="85"/>
  <c r="I35" i="85" s="1"/>
  <c r="I36" i="85" s="1"/>
  <c r="H5" i="85"/>
  <c r="D5" i="85"/>
  <c r="I4" i="85"/>
  <c r="H4" i="85"/>
  <c r="H35" i="85" s="1"/>
  <c r="H36" i="85" s="1"/>
  <c r="G4" i="85"/>
  <c r="D4" i="85"/>
  <c r="D35" i="85" s="1"/>
  <c r="D36" i="85" s="1"/>
  <c r="I394" i="148" l="1"/>
  <c r="I396" i="148" s="1"/>
  <c r="D394" i="148"/>
  <c r="D396" i="148" s="1"/>
  <c r="H396" i="148"/>
  <c r="H281" i="86"/>
  <c r="I283" i="86"/>
  <c r="K285" i="86" s="1"/>
  <c r="K286" i="86" s="1"/>
  <c r="C34" i="149"/>
  <c r="I36" i="149" s="1"/>
  <c r="I37" i="149" s="1"/>
  <c r="C36" i="85"/>
  <c r="I38" i="85" s="1"/>
  <c r="I39" i="85" s="1"/>
  <c r="I398" i="148" l="1"/>
  <c r="K400" i="148" s="1"/>
  <c r="K401" i="148" s="1"/>
  <c r="C56" i="1" l="1"/>
  <c r="U8" i="152"/>
  <c r="T117" i="153"/>
  <c r="S117" i="153"/>
  <c r="R117" i="153"/>
  <c r="P117" i="153"/>
  <c r="O117" i="153"/>
  <c r="N117" i="153"/>
  <c r="M117" i="153"/>
  <c r="L117" i="153"/>
  <c r="K117" i="153"/>
  <c r="J117" i="153"/>
  <c r="U117" i="153" s="1"/>
  <c r="E117" i="153"/>
  <c r="T116" i="153"/>
  <c r="S116" i="153"/>
  <c r="R116" i="153"/>
  <c r="P116" i="153"/>
  <c r="O116" i="153"/>
  <c r="N116" i="153"/>
  <c r="M116" i="153"/>
  <c r="L116" i="153"/>
  <c r="K116" i="153"/>
  <c r="J116" i="153"/>
  <c r="U116" i="153" s="1"/>
  <c r="E116" i="153"/>
  <c r="T115" i="153"/>
  <c r="S115" i="153"/>
  <c r="R115" i="153"/>
  <c r="P115" i="153"/>
  <c r="O115" i="153"/>
  <c r="N115" i="153"/>
  <c r="M115" i="153"/>
  <c r="L115" i="153"/>
  <c r="K115" i="153"/>
  <c r="J115" i="153"/>
  <c r="U115" i="153" s="1"/>
  <c r="E115" i="153"/>
  <c r="T114" i="153"/>
  <c r="S114" i="153"/>
  <c r="R114" i="153"/>
  <c r="P114" i="153"/>
  <c r="O114" i="153"/>
  <c r="N114" i="153"/>
  <c r="M114" i="153"/>
  <c r="L114" i="153"/>
  <c r="K114" i="153"/>
  <c r="J114" i="153"/>
  <c r="U114" i="153" s="1"/>
  <c r="E114" i="153"/>
  <c r="T113" i="153"/>
  <c r="S113" i="153"/>
  <c r="R113" i="153"/>
  <c r="P113" i="153"/>
  <c r="O113" i="153"/>
  <c r="N113" i="153"/>
  <c r="M113" i="153"/>
  <c r="L113" i="153"/>
  <c r="K113" i="153"/>
  <c r="J113" i="153"/>
  <c r="U113" i="153" s="1"/>
  <c r="E113" i="153"/>
  <c r="T112" i="153"/>
  <c r="S112" i="153"/>
  <c r="R112" i="153"/>
  <c r="P112" i="153"/>
  <c r="O112" i="153"/>
  <c r="N112" i="153"/>
  <c r="M112" i="153"/>
  <c r="L112" i="153"/>
  <c r="K112" i="153"/>
  <c r="J112" i="153"/>
  <c r="U112" i="153" s="1"/>
  <c r="E112" i="153"/>
  <c r="T111" i="153"/>
  <c r="S111" i="153"/>
  <c r="R111" i="153"/>
  <c r="P111" i="153"/>
  <c r="O111" i="153"/>
  <c r="N111" i="153"/>
  <c r="M111" i="153"/>
  <c r="L111" i="153"/>
  <c r="K111" i="153"/>
  <c r="J111" i="153"/>
  <c r="U111" i="153" s="1"/>
  <c r="E111" i="153"/>
  <c r="T110" i="153"/>
  <c r="S110" i="153"/>
  <c r="R110" i="153"/>
  <c r="P110" i="153"/>
  <c r="O110" i="153"/>
  <c r="N110" i="153"/>
  <c r="M110" i="153"/>
  <c r="L110" i="153"/>
  <c r="K110" i="153"/>
  <c r="J110" i="153"/>
  <c r="U110" i="153" s="1"/>
  <c r="E110" i="153"/>
  <c r="T109" i="153"/>
  <c r="S109" i="153"/>
  <c r="R109" i="153"/>
  <c r="P109" i="153"/>
  <c r="O109" i="153"/>
  <c r="N109" i="153"/>
  <c r="M109" i="153"/>
  <c r="L109" i="153"/>
  <c r="K109" i="153"/>
  <c r="J109" i="153"/>
  <c r="U109" i="153" s="1"/>
  <c r="E109" i="153"/>
  <c r="T108" i="153"/>
  <c r="S108" i="153"/>
  <c r="R108" i="153"/>
  <c r="P108" i="153"/>
  <c r="O108" i="153"/>
  <c r="N108" i="153"/>
  <c r="M108" i="153"/>
  <c r="L108" i="153"/>
  <c r="K108" i="153"/>
  <c r="J108" i="153"/>
  <c r="U108" i="153" s="1"/>
  <c r="E108" i="153"/>
  <c r="T107" i="153"/>
  <c r="S107" i="153"/>
  <c r="R107" i="153"/>
  <c r="P107" i="153"/>
  <c r="O107" i="153"/>
  <c r="N107" i="153"/>
  <c r="M107" i="153"/>
  <c r="L107" i="153"/>
  <c r="K107" i="153"/>
  <c r="J107" i="153"/>
  <c r="U107" i="153" s="1"/>
  <c r="E107" i="153"/>
  <c r="T106" i="153"/>
  <c r="S106" i="153"/>
  <c r="R106" i="153"/>
  <c r="P106" i="153"/>
  <c r="O106" i="153"/>
  <c r="N106" i="153"/>
  <c r="M106" i="153"/>
  <c r="L106" i="153"/>
  <c r="K106" i="153"/>
  <c r="J106" i="153"/>
  <c r="U106" i="153" s="1"/>
  <c r="E106" i="153"/>
  <c r="T105" i="153"/>
  <c r="S105" i="153"/>
  <c r="R105" i="153"/>
  <c r="P105" i="153"/>
  <c r="O105" i="153"/>
  <c r="N105" i="153"/>
  <c r="M105" i="153"/>
  <c r="L105" i="153"/>
  <c r="K105" i="153"/>
  <c r="J105" i="153"/>
  <c r="U105" i="153" s="1"/>
  <c r="E105" i="153"/>
  <c r="T104" i="153"/>
  <c r="S104" i="153"/>
  <c r="R104" i="153"/>
  <c r="P104" i="153"/>
  <c r="O104" i="153"/>
  <c r="N104" i="153"/>
  <c r="M104" i="153"/>
  <c r="L104" i="153"/>
  <c r="K104" i="153"/>
  <c r="J104" i="153"/>
  <c r="U104" i="153" s="1"/>
  <c r="E104" i="153"/>
  <c r="T103" i="153"/>
  <c r="S103" i="153"/>
  <c r="R103" i="153"/>
  <c r="P103" i="153"/>
  <c r="O103" i="153"/>
  <c r="N103" i="153"/>
  <c r="M103" i="153"/>
  <c r="L103" i="153"/>
  <c r="K103" i="153"/>
  <c r="J103" i="153"/>
  <c r="U103" i="153" s="1"/>
  <c r="E103" i="153"/>
  <c r="T102" i="153"/>
  <c r="S102" i="153"/>
  <c r="R102" i="153"/>
  <c r="P102" i="153"/>
  <c r="O102" i="153"/>
  <c r="N102" i="153"/>
  <c r="M102" i="153"/>
  <c r="L102" i="153"/>
  <c r="K102" i="153"/>
  <c r="J102" i="153"/>
  <c r="U102" i="153" s="1"/>
  <c r="E102" i="153"/>
  <c r="D102" i="153"/>
  <c r="T101" i="153"/>
  <c r="S101" i="153"/>
  <c r="R101" i="153"/>
  <c r="P101" i="153"/>
  <c r="O101" i="153"/>
  <c r="N101" i="153"/>
  <c r="M101" i="153"/>
  <c r="L101" i="153"/>
  <c r="K101" i="153"/>
  <c r="J101" i="153"/>
  <c r="U101" i="153" s="1"/>
  <c r="E101" i="153"/>
  <c r="T100" i="153"/>
  <c r="S100" i="153"/>
  <c r="R100" i="153"/>
  <c r="P100" i="153"/>
  <c r="O100" i="153"/>
  <c r="N100" i="153"/>
  <c r="M100" i="153"/>
  <c r="L100" i="153"/>
  <c r="K100" i="153"/>
  <c r="J100" i="153"/>
  <c r="U100" i="153" s="1"/>
  <c r="E100" i="153"/>
  <c r="T99" i="153"/>
  <c r="S99" i="153"/>
  <c r="R99" i="153"/>
  <c r="P99" i="153"/>
  <c r="O99" i="153"/>
  <c r="N99" i="153"/>
  <c r="M99" i="153"/>
  <c r="L99" i="153"/>
  <c r="K99" i="153"/>
  <c r="J99" i="153"/>
  <c r="U99" i="153" s="1"/>
  <c r="E99" i="153"/>
  <c r="T98" i="153"/>
  <c r="S98" i="153"/>
  <c r="R98" i="153"/>
  <c r="P98" i="153"/>
  <c r="O98" i="153"/>
  <c r="N98" i="153"/>
  <c r="M98" i="153"/>
  <c r="L98" i="153"/>
  <c r="K98" i="153"/>
  <c r="J98" i="153"/>
  <c r="U98" i="153" s="1"/>
  <c r="E98" i="153"/>
  <c r="T97" i="153"/>
  <c r="S97" i="153"/>
  <c r="R97" i="153"/>
  <c r="P97" i="153"/>
  <c r="O97" i="153"/>
  <c r="N97" i="153"/>
  <c r="M97" i="153"/>
  <c r="L97" i="153"/>
  <c r="K97" i="153"/>
  <c r="J97" i="153"/>
  <c r="U97" i="153" s="1"/>
  <c r="E97" i="153"/>
  <c r="T96" i="153"/>
  <c r="S96" i="153"/>
  <c r="R96" i="153"/>
  <c r="P96" i="153"/>
  <c r="O96" i="153"/>
  <c r="N96" i="153"/>
  <c r="M96" i="153"/>
  <c r="L96" i="153"/>
  <c r="K96" i="153"/>
  <c r="J96" i="153"/>
  <c r="U96" i="153" s="1"/>
  <c r="E96" i="153"/>
  <c r="T95" i="153"/>
  <c r="S95" i="153"/>
  <c r="R95" i="153"/>
  <c r="P95" i="153"/>
  <c r="O95" i="153"/>
  <c r="N95" i="153"/>
  <c r="M95" i="153"/>
  <c r="L95" i="153"/>
  <c r="K95" i="153"/>
  <c r="J95" i="153"/>
  <c r="U95" i="153" s="1"/>
  <c r="E95" i="153"/>
  <c r="T94" i="153"/>
  <c r="S94" i="153"/>
  <c r="R94" i="153"/>
  <c r="P94" i="153"/>
  <c r="O94" i="153"/>
  <c r="N94" i="153"/>
  <c r="M94" i="153"/>
  <c r="L94" i="153"/>
  <c r="K94" i="153"/>
  <c r="J94" i="153"/>
  <c r="U94" i="153" s="1"/>
  <c r="E94" i="153"/>
  <c r="T93" i="153"/>
  <c r="S93" i="153"/>
  <c r="R93" i="153"/>
  <c r="P93" i="153"/>
  <c r="O93" i="153"/>
  <c r="N93" i="153"/>
  <c r="M93" i="153"/>
  <c r="L93" i="153"/>
  <c r="K93" i="153"/>
  <c r="J93" i="153"/>
  <c r="U93" i="153" s="1"/>
  <c r="E93" i="153"/>
  <c r="T92" i="153"/>
  <c r="S92" i="153"/>
  <c r="R92" i="153"/>
  <c r="P92" i="153"/>
  <c r="O92" i="153"/>
  <c r="N92" i="153"/>
  <c r="M92" i="153"/>
  <c r="L92" i="153"/>
  <c r="K92" i="153"/>
  <c r="J92" i="153"/>
  <c r="U92" i="153" s="1"/>
  <c r="E92" i="153"/>
  <c r="T91" i="153"/>
  <c r="S91" i="153"/>
  <c r="R91" i="153"/>
  <c r="P91" i="153"/>
  <c r="O91" i="153"/>
  <c r="N91" i="153"/>
  <c r="M91" i="153"/>
  <c r="L91" i="153"/>
  <c r="K91" i="153"/>
  <c r="J91" i="153"/>
  <c r="U91" i="153" s="1"/>
  <c r="E91" i="153"/>
  <c r="T90" i="153"/>
  <c r="S90" i="153"/>
  <c r="R90" i="153"/>
  <c r="P90" i="153"/>
  <c r="O90" i="153"/>
  <c r="N90" i="153"/>
  <c r="M90" i="153"/>
  <c r="L90" i="153"/>
  <c r="K90" i="153"/>
  <c r="J90" i="153"/>
  <c r="U90" i="153" s="1"/>
  <c r="E90" i="153"/>
  <c r="T89" i="153"/>
  <c r="S89" i="153"/>
  <c r="R89" i="153"/>
  <c r="P89" i="153"/>
  <c r="O89" i="153"/>
  <c r="N89" i="153"/>
  <c r="M89" i="153"/>
  <c r="L89" i="153"/>
  <c r="K89" i="153"/>
  <c r="J89" i="153"/>
  <c r="U89" i="153" s="1"/>
  <c r="E89" i="153"/>
  <c r="T88" i="153"/>
  <c r="S88" i="153"/>
  <c r="R88" i="153"/>
  <c r="P88" i="153"/>
  <c r="O88" i="153"/>
  <c r="N88" i="153"/>
  <c r="M88" i="153"/>
  <c r="L88" i="153"/>
  <c r="K88" i="153"/>
  <c r="J88" i="153"/>
  <c r="U88" i="153" s="1"/>
  <c r="E88" i="153"/>
  <c r="T87" i="153"/>
  <c r="S87" i="153"/>
  <c r="R87" i="153"/>
  <c r="P87" i="153"/>
  <c r="O87" i="153"/>
  <c r="N87" i="153"/>
  <c r="M87" i="153"/>
  <c r="L87" i="153"/>
  <c r="K87" i="153"/>
  <c r="J87" i="153"/>
  <c r="U87" i="153" s="1"/>
  <c r="E87" i="153"/>
  <c r="T86" i="153"/>
  <c r="S86" i="153"/>
  <c r="P86" i="153"/>
  <c r="O86" i="153"/>
  <c r="N86" i="153"/>
  <c r="M86" i="153"/>
  <c r="L86" i="153"/>
  <c r="K86" i="153"/>
  <c r="J86" i="153"/>
  <c r="U86" i="153" s="1"/>
  <c r="E86" i="153"/>
  <c r="D86" i="153"/>
  <c r="R86" i="153" s="1"/>
  <c r="T85" i="153"/>
  <c r="S85" i="153"/>
  <c r="R85" i="153"/>
  <c r="P85" i="153"/>
  <c r="O85" i="153"/>
  <c r="N85" i="153"/>
  <c r="M85" i="153"/>
  <c r="L85" i="153"/>
  <c r="K85" i="153"/>
  <c r="U85" i="153" s="1"/>
  <c r="J85" i="153"/>
  <c r="E85" i="153"/>
  <c r="T84" i="153"/>
  <c r="S84" i="153"/>
  <c r="R84" i="153"/>
  <c r="P84" i="153"/>
  <c r="O84" i="153"/>
  <c r="N84" i="153"/>
  <c r="M84" i="153"/>
  <c r="L84" i="153"/>
  <c r="K84" i="153"/>
  <c r="U84" i="153" s="1"/>
  <c r="J84" i="153"/>
  <c r="E84" i="153"/>
  <c r="T83" i="153"/>
  <c r="S83" i="153"/>
  <c r="R83" i="153"/>
  <c r="P83" i="153"/>
  <c r="O83" i="153"/>
  <c r="N83" i="153"/>
  <c r="M83" i="153"/>
  <c r="L83" i="153"/>
  <c r="K83" i="153"/>
  <c r="U83" i="153" s="1"/>
  <c r="J83" i="153"/>
  <c r="E83" i="153"/>
  <c r="T82" i="153"/>
  <c r="S82" i="153"/>
  <c r="R82" i="153"/>
  <c r="P82" i="153"/>
  <c r="O82" i="153"/>
  <c r="N82" i="153"/>
  <c r="M82" i="153"/>
  <c r="L82" i="153"/>
  <c r="K82" i="153"/>
  <c r="U82" i="153" s="1"/>
  <c r="J82" i="153"/>
  <c r="E82" i="153"/>
  <c r="T81" i="153"/>
  <c r="S81" i="153"/>
  <c r="R81" i="153"/>
  <c r="P81" i="153"/>
  <c r="O81" i="153"/>
  <c r="N81" i="153"/>
  <c r="M81" i="153"/>
  <c r="L81" i="153"/>
  <c r="K81" i="153"/>
  <c r="U81" i="153" s="1"/>
  <c r="J81" i="153"/>
  <c r="E81" i="153"/>
  <c r="T80" i="153"/>
  <c r="S80" i="153"/>
  <c r="R80" i="153"/>
  <c r="P80" i="153"/>
  <c r="O80" i="153"/>
  <c r="N80" i="153"/>
  <c r="M80" i="153"/>
  <c r="L80" i="153"/>
  <c r="K80" i="153"/>
  <c r="U80" i="153" s="1"/>
  <c r="J80" i="153"/>
  <c r="E80" i="153"/>
  <c r="T79" i="153"/>
  <c r="S79" i="153"/>
  <c r="R79" i="153"/>
  <c r="P79" i="153"/>
  <c r="O79" i="153"/>
  <c r="N79" i="153"/>
  <c r="M79" i="153"/>
  <c r="L79" i="153"/>
  <c r="K79" i="153"/>
  <c r="U79" i="153" s="1"/>
  <c r="J79" i="153"/>
  <c r="E79" i="153"/>
  <c r="T78" i="153"/>
  <c r="S78" i="153"/>
  <c r="R78" i="153"/>
  <c r="P78" i="153"/>
  <c r="O78" i="153"/>
  <c r="N78" i="153"/>
  <c r="M78" i="153"/>
  <c r="L78" i="153"/>
  <c r="K78" i="153"/>
  <c r="U78" i="153" s="1"/>
  <c r="J78" i="153"/>
  <c r="E78" i="153"/>
  <c r="T77" i="153"/>
  <c r="S77" i="153"/>
  <c r="R77" i="153"/>
  <c r="P77" i="153"/>
  <c r="O77" i="153"/>
  <c r="N77" i="153"/>
  <c r="M77" i="153"/>
  <c r="L77" i="153"/>
  <c r="K77" i="153"/>
  <c r="U77" i="153" s="1"/>
  <c r="J77" i="153"/>
  <c r="E77" i="153"/>
  <c r="T76" i="153"/>
  <c r="S76" i="153"/>
  <c r="R76" i="153"/>
  <c r="P76" i="153"/>
  <c r="O76" i="153"/>
  <c r="N76" i="153"/>
  <c r="M76" i="153"/>
  <c r="L76" i="153"/>
  <c r="K76" i="153"/>
  <c r="U76" i="153" s="1"/>
  <c r="J76" i="153"/>
  <c r="E76" i="153"/>
  <c r="T75" i="153"/>
  <c r="S75" i="153"/>
  <c r="R75" i="153"/>
  <c r="P75" i="153"/>
  <c r="O75" i="153"/>
  <c r="N75" i="153"/>
  <c r="M75" i="153"/>
  <c r="L75" i="153"/>
  <c r="K75" i="153"/>
  <c r="U75" i="153" s="1"/>
  <c r="J75" i="153"/>
  <c r="E75" i="153"/>
  <c r="T74" i="153"/>
  <c r="S74" i="153"/>
  <c r="R74" i="153"/>
  <c r="P74" i="153"/>
  <c r="O74" i="153"/>
  <c r="N74" i="153"/>
  <c r="M74" i="153"/>
  <c r="L74" i="153"/>
  <c r="K74" i="153"/>
  <c r="U74" i="153" s="1"/>
  <c r="J74" i="153"/>
  <c r="E74" i="153"/>
  <c r="T73" i="153"/>
  <c r="S73" i="153"/>
  <c r="R73" i="153"/>
  <c r="P73" i="153"/>
  <c r="O73" i="153"/>
  <c r="N73" i="153"/>
  <c r="M73" i="153"/>
  <c r="L73" i="153"/>
  <c r="K73" i="153"/>
  <c r="U73" i="153" s="1"/>
  <c r="J73" i="153"/>
  <c r="E73" i="153"/>
  <c r="T72" i="153"/>
  <c r="S72" i="153"/>
  <c r="R72" i="153"/>
  <c r="P72" i="153"/>
  <c r="O72" i="153"/>
  <c r="N72" i="153"/>
  <c r="M72" i="153"/>
  <c r="L72" i="153"/>
  <c r="K72" i="153"/>
  <c r="U72" i="153" s="1"/>
  <c r="J72" i="153"/>
  <c r="E72" i="153"/>
  <c r="T71" i="153"/>
  <c r="S71" i="153"/>
  <c r="R71" i="153"/>
  <c r="P71" i="153"/>
  <c r="O71" i="153"/>
  <c r="N71" i="153"/>
  <c r="M71" i="153"/>
  <c r="L71" i="153"/>
  <c r="K71" i="153"/>
  <c r="U71" i="153" s="1"/>
  <c r="J71" i="153"/>
  <c r="E71" i="153"/>
  <c r="T70" i="153"/>
  <c r="S70" i="153"/>
  <c r="R70" i="153"/>
  <c r="P70" i="153"/>
  <c r="O70" i="153"/>
  <c r="N70" i="153"/>
  <c r="M70" i="153"/>
  <c r="L70" i="153"/>
  <c r="K70" i="153"/>
  <c r="U70" i="153" s="1"/>
  <c r="J70" i="153"/>
  <c r="E70" i="153"/>
  <c r="T69" i="153"/>
  <c r="S69" i="153"/>
  <c r="R69" i="153"/>
  <c r="P69" i="153"/>
  <c r="O69" i="153"/>
  <c r="N69" i="153"/>
  <c r="M69" i="153"/>
  <c r="L69" i="153"/>
  <c r="K69" i="153"/>
  <c r="U69" i="153" s="1"/>
  <c r="J69" i="153"/>
  <c r="E69" i="153"/>
  <c r="T68" i="153"/>
  <c r="S68" i="153"/>
  <c r="R68" i="153"/>
  <c r="P68" i="153"/>
  <c r="O68" i="153"/>
  <c r="N68" i="153"/>
  <c r="M68" i="153"/>
  <c r="L68" i="153"/>
  <c r="K68" i="153"/>
  <c r="U68" i="153" s="1"/>
  <c r="J68" i="153"/>
  <c r="E68" i="153"/>
  <c r="T67" i="153"/>
  <c r="S67" i="153"/>
  <c r="R67" i="153"/>
  <c r="P67" i="153"/>
  <c r="O67" i="153"/>
  <c r="N67" i="153"/>
  <c r="M67" i="153"/>
  <c r="L67" i="153"/>
  <c r="K67" i="153"/>
  <c r="U67" i="153" s="1"/>
  <c r="J67" i="153"/>
  <c r="E67" i="153"/>
  <c r="T66" i="153"/>
  <c r="S66" i="153"/>
  <c r="R66" i="153"/>
  <c r="P66" i="153"/>
  <c r="O66" i="153"/>
  <c r="N66" i="153"/>
  <c r="M66" i="153"/>
  <c r="L66" i="153"/>
  <c r="K66" i="153"/>
  <c r="U66" i="153" s="1"/>
  <c r="J66" i="153"/>
  <c r="E66" i="153"/>
  <c r="T65" i="153"/>
  <c r="S65" i="153"/>
  <c r="R65" i="153"/>
  <c r="P65" i="153"/>
  <c r="O65" i="153"/>
  <c r="N65" i="153"/>
  <c r="M65" i="153"/>
  <c r="L65" i="153"/>
  <c r="K65" i="153"/>
  <c r="U65" i="153" s="1"/>
  <c r="J65" i="153"/>
  <c r="E65" i="153"/>
  <c r="T64" i="153"/>
  <c r="S64" i="153"/>
  <c r="R64" i="153"/>
  <c r="P64" i="153"/>
  <c r="O64" i="153"/>
  <c r="N64" i="153"/>
  <c r="M64" i="153"/>
  <c r="L64" i="153"/>
  <c r="K64" i="153"/>
  <c r="U64" i="153" s="1"/>
  <c r="J64" i="153"/>
  <c r="E64" i="153"/>
  <c r="T63" i="153"/>
  <c r="S63" i="153"/>
  <c r="R63" i="153"/>
  <c r="P63" i="153"/>
  <c r="O63" i="153"/>
  <c r="N63" i="153"/>
  <c r="M63" i="153"/>
  <c r="L63" i="153"/>
  <c r="K63" i="153"/>
  <c r="U63" i="153" s="1"/>
  <c r="J63" i="153"/>
  <c r="E63" i="153"/>
  <c r="T62" i="153"/>
  <c r="S62" i="153"/>
  <c r="R62" i="153"/>
  <c r="P62" i="153"/>
  <c r="O62" i="153"/>
  <c r="N62" i="153"/>
  <c r="M62" i="153"/>
  <c r="L62" i="153"/>
  <c r="K62" i="153"/>
  <c r="U62" i="153" s="1"/>
  <c r="J62" i="153"/>
  <c r="E62" i="153"/>
  <c r="T61" i="153"/>
  <c r="S61" i="153"/>
  <c r="R61" i="153"/>
  <c r="P61" i="153"/>
  <c r="O61" i="153"/>
  <c r="N61" i="153"/>
  <c r="M61" i="153"/>
  <c r="L61" i="153"/>
  <c r="K61" i="153"/>
  <c r="U61" i="153" s="1"/>
  <c r="J61" i="153"/>
  <c r="E61" i="153"/>
  <c r="T60" i="153"/>
  <c r="S60" i="153"/>
  <c r="R60" i="153"/>
  <c r="P60" i="153"/>
  <c r="O60" i="153"/>
  <c r="N60" i="153"/>
  <c r="M60" i="153"/>
  <c r="L60" i="153"/>
  <c r="K60" i="153"/>
  <c r="U60" i="153" s="1"/>
  <c r="J60" i="153"/>
  <c r="E60" i="153"/>
  <c r="T59" i="153"/>
  <c r="S59" i="153"/>
  <c r="R59" i="153"/>
  <c r="P59" i="153"/>
  <c r="O59" i="153"/>
  <c r="N59" i="153"/>
  <c r="M59" i="153"/>
  <c r="L59" i="153"/>
  <c r="K59" i="153"/>
  <c r="U59" i="153" s="1"/>
  <c r="J59" i="153"/>
  <c r="E59" i="153"/>
  <c r="T58" i="153"/>
  <c r="S58" i="153"/>
  <c r="R58" i="153"/>
  <c r="P58" i="153"/>
  <c r="O58" i="153"/>
  <c r="N58" i="153"/>
  <c r="M58" i="153"/>
  <c r="L58" i="153"/>
  <c r="K58" i="153"/>
  <c r="U58" i="153" s="1"/>
  <c r="J58" i="153"/>
  <c r="E58" i="153"/>
  <c r="T57" i="153"/>
  <c r="S57" i="153"/>
  <c r="R57" i="153"/>
  <c r="P57" i="153"/>
  <c r="O57" i="153"/>
  <c r="N57" i="153"/>
  <c r="M57" i="153"/>
  <c r="L57" i="153"/>
  <c r="K57" i="153"/>
  <c r="U57" i="153" s="1"/>
  <c r="J57" i="153"/>
  <c r="E57" i="153"/>
  <c r="T56" i="153"/>
  <c r="S56" i="153"/>
  <c r="R56" i="153"/>
  <c r="P56" i="153"/>
  <c r="O56" i="153"/>
  <c r="N56" i="153"/>
  <c r="M56" i="153"/>
  <c r="L56" i="153"/>
  <c r="K56" i="153"/>
  <c r="U56" i="153" s="1"/>
  <c r="J56" i="153"/>
  <c r="E56" i="153"/>
  <c r="T55" i="153"/>
  <c r="S55" i="153"/>
  <c r="R55" i="153"/>
  <c r="P55" i="153"/>
  <c r="O55" i="153"/>
  <c r="N55" i="153"/>
  <c r="M55" i="153"/>
  <c r="L55" i="153"/>
  <c r="K55" i="153"/>
  <c r="U55" i="153" s="1"/>
  <c r="J55" i="153"/>
  <c r="E55" i="153"/>
  <c r="T54" i="153"/>
  <c r="S54" i="153"/>
  <c r="R54" i="153"/>
  <c r="P54" i="153"/>
  <c r="O54" i="153"/>
  <c r="N54" i="153"/>
  <c r="M54" i="153"/>
  <c r="L54" i="153"/>
  <c r="K54" i="153"/>
  <c r="U54" i="153" s="1"/>
  <c r="J54" i="153"/>
  <c r="E54" i="153"/>
  <c r="T53" i="153"/>
  <c r="S53" i="153"/>
  <c r="R53" i="153"/>
  <c r="P53" i="153"/>
  <c r="O53" i="153"/>
  <c r="N53" i="153"/>
  <c r="M53" i="153"/>
  <c r="L53" i="153"/>
  <c r="K53" i="153"/>
  <c r="U53" i="153" s="1"/>
  <c r="J53" i="153"/>
  <c r="E53" i="153"/>
  <c r="T52" i="153"/>
  <c r="S52" i="153"/>
  <c r="R52" i="153"/>
  <c r="P52" i="153"/>
  <c r="O52" i="153"/>
  <c r="N52" i="153"/>
  <c r="M52" i="153"/>
  <c r="L52" i="153"/>
  <c r="K52" i="153"/>
  <c r="U52" i="153" s="1"/>
  <c r="J52" i="153"/>
  <c r="E52" i="153"/>
  <c r="T51" i="153"/>
  <c r="S51" i="153"/>
  <c r="R51" i="153"/>
  <c r="P51" i="153"/>
  <c r="O51" i="153"/>
  <c r="N51" i="153"/>
  <c r="M51" i="153"/>
  <c r="L51" i="153"/>
  <c r="K51" i="153"/>
  <c r="U51" i="153" s="1"/>
  <c r="J51" i="153"/>
  <c r="E51" i="153"/>
  <c r="T50" i="153"/>
  <c r="S50" i="153"/>
  <c r="R50" i="153"/>
  <c r="P50" i="153"/>
  <c r="O50" i="153"/>
  <c r="N50" i="153"/>
  <c r="M50" i="153"/>
  <c r="L50" i="153"/>
  <c r="K50" i="153"/>
  <c r="U50" i="153" s="1"/>
  <c r="J50" i="153"/>
  <c r="E50" i="153"/>
  <c r="T49" i="153"/>
  <c r="S49" i="153"/>
  <c r="R49" i="153"/>
  <c r="P49" i="153"/>
  <c r="O49" i="153"/>
  <c r="N49" i="153"/>
  <c r="M49" i="153"/>
  <c r="L49" i="153"/>
  <c r="K49" i="153"/>
  <c r="U49" i="153" s="1"/>
  <c r="J49" i="153"/>
  <c r="E49" i="153"/>
  <c r="T48" i="153"/>
  <c r="S48" i="153"/>
  <c r="R48" i="153"/>
  <c r="P48" i="153"/>
  <c r="O48" i="153"/>
  <c r="N48" i="153"/>
  <c r="M48" i="153"/>
  <c r="L48" i="153"/>
  <c r="K48" i="153"/>
  <c r="U48" i="153" s="1"/>
  <c r="J48" i="153"/>
  <c r="E48" i="153"/>
  <c r="T47" i="153"/>
  <c r="S47" i="153"/>
  <c r="R47" i="153"/>
  <c r="P47" i="153"/>
  <c r="O47" i="153"/>
  <c r="N47" i="153"/>
  <c r="M47" i="153"/>
  <c r="L47" i="153"/>
  <c r="K47" i="153"/>
  <c r="U47" i="153" s="1"/>
  <c r="J47" i="153"/>
  <c r="E47" i="153"/>
  <c r="T46" i="153"/>
  <c r="S46" i="153"/>
  <c r="R46" i="153"/>
  <c r="P46" i="153"/>
  <c r="O46" i="153"/>
  <c r="N46" i="153"/>
  <c r="M46" i="153"/>
  <c r="L46" i="153"/>
  <c r="K46" i="153"/>
  <c r="U46" i="153" s="1"/>
  <c r="J46" i="153"/>
  <c r="E46" i="153"/>
  <c r="T45" i="153"/>
  <c r="S45" i="153"/>
  <c r="R45" i="153"/>
  <c r="P45" i="153"/>
  <c r="O45" i="153"/>
  <c r="N45" i="153"/>
  <c r="M45" i="153"/>
  <c r="L45" i="153"/>
  <c r="K45" i="153"/>
  <c r="U45" i="153" s="1"/>
  <c r="J45" i="153"/>
  <c r="E45" i="153"/>
  <c r="T44" i="153"/>
  <c r="S44" i="153"/>
  <c r="R44" i="153"/>
  <c r="P44" i="153"/>
  <c r="O44" i="153"/>
  <c r="N44" i="153"/>
  <c r="M44" i="153"/>
  <c r="L44" i="153"/>
  <c r="K44" i="153"/>
  <c r="U44" i="153" s="1"/>
  <c r="J44" i="153"/>
  <c r="E44" i="153"/>
  <c r="T43" i="153"/>
  <c r="S43" i="153"/>
  <c r="R43" i="153"/>
  <c r="P43" i="153"/>
  <c r="O43" i="153"/>
  <c r="N43" i="153"/>
  <c r="M43" i="153"/>
  <c r="L43" i="153"/>
  <c r="K43" i="153"/>
  <c r="U43" i="153" s="1"/>
  <c r="J43" i="153"/>
  <c r="E43" i="153"/>
  <c r="T42" i="153"/>
  <c r="S42" i="153"/>
  <c r="R42" i="153"/>
  <c r="P42" i="153"/>
  <c r="O42" i="153"/>
  <c r="N42" i="153"/>
  <c r="M42" i="153"/>
  <c r="L42" i="153"/>
  <c r="K42" i="153"/>
  <c r="U42" i="153" s="1"/>
  <c r="J42" i="153"/>
  <c r="E42" i="153"/>
  <c r="T41" i="153"/>
  <c r="S41" i="153"/>
  <c r="R41" i="153"/>
  <c r="P41" i="153"/>
  <c r="O41" i="153"/>
  <c r="N41" i="153"/>
  <c r="M41" i="153"/>
  <c r="L41" i="153"/>
  <c r="K41" i="153"/>
  <c r="U41" i="153" s="1"/>
  <c r="J41" i="153"/>
  <c r="E41" i="153"/>
  <c r="T40" i="153"/>
  <c r="S40" i="153"/>
  <c r="R40" i="153"/>
  <c r="P40" i="153"/>
  <c r="O40" i="153"/>
  <c r="N40" i="153"/>
  <c r="M40" i="153"/>
  <c r="L40" i="153"/>
  <c r="K40" i="153"/>
  <c r="U40" i="153" s="1"/>
  <c r="J40" i="153"/>
  <c r="E40" i="153"/>
  <c r="T39" i="153"/>
  <c r="S39" i="153"/>
  <c r="R39" i="153"/>
  <c r="P39" i="153"/>
  <c r="O39" i="153"/>
  <c r="N39" i="153"/>
  <c r="M39" i="153"/>
  <c r="L39" i="153"/>
  <c r="K39" i="153"/>
  <c r="U39" i="153" s="1"/>
  <c r="J39" i="153"/>
  <c r="E39" i="153"/>
  <c r="T38" i="153"/>
  <c r="S38" i="153"/>
  <c r="R38" i="153"/>
  <c r="P38" i="153"/>
  <c r="O38" i="153"/>
  <c r="N38" i="153"/>
  <c r="M38" i="153"/>
  <c r="L38" i="153"/>
  <c r="K38" i="153"/>
  <c r="U38" i="153" s="1"/>
  <c r="J38" i="153"/>
  <c r="E38" i="153"/>
  <c r="T37" i="153"/>
  <c r="S37" i="153"/>
  <c r="R37" i="153"/>
  <c r="P37" i="153"/>
  <c r="O37" i="153"/>
  <c r="N37" i="153"/>
  <c r="M37" i="153"/>
  <c r="L37" i="153"/>
  <c r="K37" i="153"/>
  <c r="U37" i="153" s="1"/>
  <c r="J37" i="153"/>
  <c r="E37" i="153"/>
  <c r="T36" i="153"/>
  <c r="S36" i="153"/>
  <c r="R36" i="153"/>
  <c r="P36" i="153"/>
  <c r="O36" i="153"/>
  <c r="N36" i="153"/>
  <c r="M36" i="153"/>
  <c r="L36" i="153"/>
  <c r="K36" i="153"/>
  <c r="U36" i="153" s="1"/>
  <c r="J36" i="153"/>
  <c r="E36" i="153"/>
  <c r="T35" i="153"/>
  <c r="S35" i="153"/>
  <c r="R35" i="153"/>
  <c r="P35" i="153"/>
  <c r="O35" i="153"/>
  <c r="N35" i="153"/>
  <c r="M35" i="153"/>
  <c r="L35" i="153"/>
  <c r="K35" i="153"/>
  <c r="U35" i="153" s="1"/>
  <c r="J35" i="153"/>
  <c r="E35" i="153"/>
  <c r="T34" i="153"/>
  <c r="S34" i="153"/>
  <c r="R34" i="153"/>
  <c r="P34" i="153"/>
  <c r="O34" i="153"/>
  <c r="N34" i="153"/>
  <c r="M34" i="153"/>
  <c r="L34" i="153"/>
  <c r="K34" i="153"/>
  <c r="U34" i="153" s="1"/>
  <c r="J34" i="153"/>
  <c r="E34" i="153"/>
  <c r="T33" i="153"/>
  <c r="S33" i="153"/>
  <c r="R33" i="153"/>
  <c r="P33" i="153"/>
  <c r="O33" i="153"/>
  <c r="N33" i="153"/>
  <c r="M33" i="153"/>
  <c r="L33" i="153"/>
  <c r="K33" i="153"/>
  <c r="U33" i="153" s="1"/>
  <c r="J33" i="153"/>
  <c r="E33" i="153"/>
  <c r="T32" i="153"/>
  <c r="S32" i="153"/>
  <c r="R32" i="153"/>
  <c r="P32" i="153"/>
  <c r="O32" i="153"/>
  <c r="N32" i="153"/>
  <c r="M32" i="153"/>
  <c r="L32" i="153"/>
  <c r="K32" i="153"/>
  <c r="U32" i="153" s="1"/>
  <c r="J32" i="153"/>
  <c r="E32" i="153"/>
  <c r="T31" i="153"/>
  <c r="S31" i="153"/>
  <c r="R31" i="153"/>
  <c r="P31" i="153"/>
  <c r="O31" i="153"/>
  <c r="N31" i="153"/>
  <c r="M31" i="153"/>
  <c r="L31" i="153"/>
  <c r="K31" i="153"/>
  <c r="U31" i="153" s="1"/>
  <c r="J31" i="153"/>
  <c r="E31" i="153"/>
  <c r="T30" i="153"/>
  <c r="S30" i="153"/>
  <c r="R30" i="153"/>
  <c r="P30" i="153"/>
  <c r="O30" i="153"/>
  <c r="N30" i="153"/>
  <c r="M30" i="153"/>
  <c r="L30" i="153"/>
  <c r="K30" i="153"/>
  <c r="U30" i="153" s="1"/>
  <c r="J30" i="153"/>
  <c r="E30" i="153"/>
  <c r="T29" i="153"/>
  <c r="S29" i="153"/>
  <c r="R29" i="153"/>
  <c r="P29" i="153"/>
  <c r="O29" i="153"/>
  <c r="N29" i="153"/>
  <c r="M29" i="153"/>
  <c r="L29" i="153"/>
  <c r="K29" i="153"/>
  <c r="U29" i="153" s="1"/>
  <c r="J29" i="153"/>
  <c r="E29" i="153"/>
  <c r="T28" i="153"/>
  <c r="S28" i="153"/>
  <c r="R28" i="153"/>
  <c r="P28" i="153"/>
  <c r="O28" i="153"/>
  <c r="N28" i="153"/>
  <c r="M28" i="153"/>
  <c r="L28" i="153"/>
  <c r="K28" i="153"/>
  <c r="U28" i="153" s="1"/>
  <c r="J28" i="153"/>
  <c r="E28" i="153"/>
  <c r="T27" i="153"/>
  <c r="P27" i="153"/>
  <c r="O27" i="153"/>
  <c r="N27" i="153"/>
  <c r="M27" i="153"/>
  <c r="L27" i="153"/>
  <c r="K27" i="153"/>
  <c r="E27" i="153"/>
  <c r="D27" i="153"/>
  <c r="S27" i="153" s="1"/>
  <c r="T26" i="153"/>
  <c r="S26" i="153"/>
  <c r="R26" i="153"/>
  <c r="P26" i="153"/>
  <c r="O26" i="153"/>
  <c r="N26" i="153"/>
  <c r="M26" i="153"/>
  <c r="L26" i="153"/>
  <c r="U26" i="153" s="1"/>
  <c r="K26" i="153"/>
  <c r="J26" i="153"/>
  <c r="E26" i="153"/>
  <c r="T25" i="153"/>
  <c r="S25" i="153"/>
  <c r="R25" i="153"/>
  <c r="P25" i="153"/>
  <c r="O25" i="153"/>
  <c r="N25" i="153"/>
  <c r="M25" i="153"/>
  <c r="L25" i="153"/>
  <c r="U25" i="153" s="1"/>
  <c r="K25" i="153"/>
  <c r="J25" i="153"/>
  <c r="E25" i="153"/>
  <c r="T24" i="153"/>
  <c r="S24" i="153"/>
  <c r="R24" i="153"/>
  <c r="P24" i="153"/>
  <c r="O24" i="153"/>
  <c r="N24" i="153"/>
  <c r="M24" i="153"/>
  <c r="L24" i="153"/>
  <c r="U24" i="153" s="1"/>
  <c r="K24" i="153"/>
  <c r="J24" i="153"/>
  <c r="E24" i="153"/>
  <c r="T23" i="153"/>
  <c r="S23" i="153"/>
  <c r="R23" i="153"/>
  <c r="P23" i="153"/>
  <c r="O23" i="153"/>
  <c r="N23" i="153"/>
  <c r="M23" i="153"/>
  <c r="L23" i="153"/>
  <c r="U23" i="153" s="1"/>
  <c r="K23" i="153"/>
  <c r="J23" i="153"/>
  <c r="E23" i="153"/>
  <c r="T22" i="153"/>
  <c r="S22" i="153"/>
  <c r="R22" i="153"/>
  <c r="P22" i="153"/>
  <c r="O22" i="153"/>
  <c r="N22" i="153"/>
  <c r="M22" i="153"/>
  <c r="L22" i="153"/>
  <c r="U22" i="153" s="1"/>
  <c r="K22" i="153"/>
  <c r="J22" i="153"/>
  <c r="E22" i="153"/>
  <c r="T21" i="153"/>
  <c r="S21" i="153"/>
  <c r="R21" i="153"/>
  <c r="P21" i="153"/>
  <c r="O21" i="153"/>
  <c r="N21" i="153"/>
  <c r="M21" i="153"/>
  <c r="L21" i="153"/>
  <c r="U21" i="153" s="1"/>
  <c r="K21" i="153"/>
  <c r="J21" i="153"/>
  <c r="E21" i="153"/>
  <c r="T20" i="153"/>
  <c r="S20" i="153"/>
  <c r="R20" i="153"/>
  <c r="P20" i="153"/>
  <c r="O20" i="153"/>
  <c r="N20" i="153"/>
  <c r="M20" i="153"/>
  <c r="L20" i="153"/>
  <c r="U20" i="153" s="1"/>
  <c r="K20" i="153"/>
  <c r="J20" i="153"/>
  <c r="T19" i="153"/>
  <c r="S19" i="153"/>
  <c r="R19" i="153"/>
  <c r="P19" i="153"/>
  <c r="O19" i="153"/>
  <c r="N19" i="153"/>
  <c r="M19" i="153"/>
  <c r="L19" i="153"/>
  <c r="K19" i="153"/>
  <c r="U19" i="153" s="1"/>
  <c r="J19" i="153"/>
  <c r="T18" i="153"/>
  <c r="S18" i="153"/>
  <c r="R18" i="153"/>
  <c r="P18" i="153"/>
  <c r="O18" i="153"/>
  <c r="N18" i="153"/>
  <c r="M18" i="153"/>
  <c r="L18" i="153"/>
  <c r="K18" i="153"/>
  <c r="J18" i="153"/>
  <c r="U18" i="153" s="1"/>
  <c r="E18" i="153"/>
  <c r="T17" i="153"/>
  <c r="S17" i="153"/>
  <c r="R17" i="153"/>
  <c r="P17" i="153"/>
  <c r="O17" i="153"/>
  <c r="N17" i="153"/>
  <c r="M17" i="153"/>
  <c r="L17" i="153"/>
  <c r="K17" i="153"/>
  <c r="J17" i="153"/>
  <c r="U17" i="153" s="1"/>
  <c r="E17" i="153"/>
  <c r="T16" i="153"/>
  <c r="S16" i="153"/>
  <c r="R16" i="153"/>
  <c r="P16" i="153"/>
  <c r="O16" i="153"/>
  <c r="N16" i="153"/>
  <c r="M16" i="153"/>
  <c r="L16" i="153"/>
  <c r="K16" i="153"/>
  <c r="J16" i="153"/>
  <c r="U16" i="153" s="1"/>
  <c r="E16" i="153"/>
  <c r="T15" i="153"/>
  <c r="S15" i="153"/>
  <c r="R15" i="153"/>
  <c r="P15" i="153"/>
  <c r="O15" i="153"/>
  <c r="N15" i="153"/>
  <c r="M15" i="153"/>
  <c r="L15" i="153"/>
  <c r="K15" i="153"/>
  <c r="J15" i="153"/>
  <c r="U15" i="153" s="1"/>
  <c r="E15" i="153"/>
  <c r="T14" i="153"/>
  <c r="S14" i="153"/>
  <c r="R14" i="153"/>
  <c r="P14" i="153"/>
  <c r="O14" i="153"/>
  <c r="N14" i="153"/>
  <c r="M14" i="153"/>
  <c r="L14" i="153"/>
  <c r="K14" i="153"/>
  <c r="J14" i="153"/>
  <c r="U14" i="153" s="1"/>
  <c r="E14" i="153"/>
  <c r="T13" i="153"/>
  <c r="S13" i="153"/>
  <c r="R13" i="153"/>
  <c r="P13" i="153"/>
  <c r="O13" i="153"/>
  <c r="N13" i="153"/>
  <c r="M13" i="153"/>
  <c r="L13" i="153"/>
  <c r="K13" i="153"/>
  <c r="J13" i="153"/>
  <c r="U13" i="153" s="1"/>
  <c r="E13" i="153"/>
  <c r="T12" i="153"/>
  <c r="S12" i="153"/>
  <c r="R12" i="153"/>
  <c r="P12" i="153"/>
  <c r="O12" i="153"/>
  <c r="N12" i="153"/>
  <c r="M12" i="153"/>
  <c r="L12" i="153"/>
  <c r="K12" i="153"/>
  <c r="J12" i="153"/>
  <c r="U12" i="153" s="1"/>
  <c r="E12" i="153"/>
  <c r="T11" i="153"/>
  <c r="S11" i="153"/>
  <c r="R11" i="153"/>
  <c r="P11" i="153"/>
  <c r="O11" i="153"/>
  <c r="N11" i="153"/>
  <c r="M11" i="153"/>
  <c r="L11" i="153"/>
  <c r="K11" i="153"/>
  <c r="J11" i="153"/>
  <c r="U11" i="153" s="1"/>
  <c r="E11" i="153"/>
  <c r="T10" i="153"/>
  <c r="S10" i="153"/>
  <c r="R10" i="153"/>
  <c r="P10" i="153"/>
  <c r="O10" i="153"/>
  <c r="N10" i="153"/>
  <c r="M10" i="153"/>
  <c r="L10" i="153"/>
  <c r="K10" i="153"/>
  <c r="J10" i="153"/>
  <c r="U10" i="153" s="1"/>
  <c r="E10" i="153"/>
  <c r="T9" i="153"/>
  <c r="S9" i="153"/>
  <c r="R9" i="153"/>
  <c r="P9" i="153"/>
  <c r="O9" i="153"/>
  <c r="N9" i="153"/>
  <c r="M9" i="153"/>
  <c r="L9" i="153"/>
  <c r="K9" i="153"/>
  <c r="J9" i="153"/>
  <c r="U9" i="153" s="1"/>
  <c r="E9" i="153"/>
  <c r="T8" i="153"/>
  <c r="S8" i="153"/>
  <c r="R8" i="153"/>
  <c r="P8" i="153"/>
  <c r="O8" i="153"/>
  <c r="N8" i="153"/>
  <c r="M8" i="153"/>
  <c r="L8" i="153"/>
  <c r="K8" i="153"/>
  <c r="J8" i="153"/>
  <c r="E8" i="153"/>
  <c r="T116" i="152"/>
  <c r="S116" i="152"/>
  <c r="R116" i="152"/>
  <c r="P116" i="152"/>
  <c r="O116" i="152"/>
  <c r="N116" i="152"/>
  <c r="M116" i="152"/>
  <c r="L116" i="152"/>
  <c r="K116" i="152"/>
  <c r="J116" i="152"/>
  <c r="U116" i="152" s="1"/>
  <c r="E116" i="152"/>
  <c r="T115" i="152"/>
  <c r="S115" i="152"/>
  <c r="R115" i="152"/>
  <c r="P115" i="152"/>
  <c r="O115" i="152"/>
  <c r="N115" i="152"/>
  <c r="M115" i="152"/>
  <c r="L115" i="152"/>
  <c r="K115" i="152"/>
  <c r="J115" i="152"/>
  <c r="U115" i="152" s="1"/>
  <c r="E115" i="152"/>
  <c r="T114" i="152"/>
  <c r="S114" i="152"/>
  <c r="R114" i="152"/>
  <c r="P114" i="152"/>
  <c r="O114" i="152"/>
  <c r="N114" i="152"/>
  <c r="M114" i="152"/>
  <c r="L114" i="152"/>
  <c r="K114" i="152"/>
  <c r="J114" i="152"/>
  <c r="U114" i="152" s="1"/>
  <c r="E114" i="152"/>
  <c r="T113" i="152"/>
  <c r="S113" i="152"/>
  <c r="R113" i="152"/>
  <c r="P113" i="152"/>
  <c r="O113" i="152"/>
  <c r="N113" i="152"/>
  <c r="M113" i="152"/>
  <c r="L113" i="152"/>
  <c r="K113" i="152"/>
  <c r="J113" i="152"/>
  <c r="U113" i="152" s="1"/>
  <c r="E113" i="152"/>
  <c r="T112" i="152"/>
  <c r="S112" i="152"/>
  <c r="R112" i="152"/>
  <c r="P112" i="152"/>
  <c r="O112" i="152"/>
  <c r="N112" i="152"/>
  <c r="M112" i="152"/>
  <c r="L112" i="152"/>
  <c r="K112" i="152"/>
  <c r="J112" i="152"/>
  <c r="U112" i="152" s="1"/>
  <c r="E112" i="152"/>
  <c r="T111" i="152"/>
  <c r="S111" i="152"/>
  <c r="R111" i="152"/>
  <c r="P111" i="152"/>
  <c r="O111" i="152"/>
  <c r="N111" i="152"/>
  <c r="M111" i="152"/>
  <c r="L111" i="152"/>
  <c r="K111" i="152"/>
  <c r="J111" i="152"/>
  <c r="U111" i="152" s="1"/>
  <c r="E111" i="152"/>
  <c r="T110" i="152"/>
  <c r="S110" i="152"/>
  <c r="R110" i="152"/>
  <c r="P110" i="152"/>
  <c r="O110" i="152"/>
  <c r="N110" i="152"/>
  <c r="M110" i="152"/>
  <c r="L110" i="152"/>
  <c r="K110" i="152"/>
  <c r="J110" i="152"/>
  <c r="U110" i="152" s="1"/>
  <c r="E110" i="152"/>
  <c r="T109" i="152"/>
  <c r="S109" i="152"/>
  <c r="R109" i="152"/>
  <c r="P109" i="152"/>
  <c r="O109" i="152"/>
  <c r="N109" i="152"/>
  <c r="M109" i="152"/>
  <c r="L109" i="152"/>
  <c r="K109" i="152"/>
  <c r="J109" i="152"/>
  <c r="U109" i="152" s="1"/>
  <c r="E109" i="152"/>
  <c r="T108" i="152"/>
  <c r="S108" i="152"/>
  <c r="R108" i="152"/>
  <c r="P108" i="152"/>
  <c r="O108" i="152"/>
  <c r="N108" i="152"/>
  <c r="M108" i="152"/>
  <c r="L108" i="152"/>
  <c r="K108" i="152"/>
  <c r="J108" i="152"/>
  <c r="U108" i="152" s="1"/>
  <c r="E108" i="152"/>
  <c r="T107" i="152"/>
  <c r="S107" i="152"/>
  <c r="R107" i="152"/>
  <c r="P107" i="152"/>
  <c r="O107" i="152"/>
  <c r="N107" i="152"/>
  <c r="M107" i="152"/>
  <c r="L107" i="152"/>
  <c r="K107" i="152"/>
  <c r="J107" i="152"/>
  <c r="U107" i="152" s="1"/>
  <c r="E107" i="152"/>
  <c r="T106" i="152"/>
  <c r="S106" i="152"/>
  <c r="R106" i="152"/>
  <c r="P106" i="152"/>
  <c r="O106" i="152"/>
  <c r="N106" i="152"/>
  <c r="M106" i="152"/>
  <c r="L106" i="152"/>
  <c r="K106" i="152"/>
  <c r="J106" i="152"/>
  <c r="U106" i="152" s="1"/>
  <c r="E106" i="152"/>
  <c r="T105" i="152"/>
  <c r="S105" i="152"/>
  <c r="R105" i="152"/>
  <c r="P105" i="152"/>
  <c r="O105" i="152"/>
  <c r="N105" i="152"/>
  <c r="M105" i="152"/>
  <c r="L105" i="152"/>
  <c r="K105" i="152"/>
  <c r="J105" i="152"/>
  <c r="U105" i="152" s="1"/>
  <c r="E105" i="152"/>
  <c r="T104" i="152"/>
  <c r="S104" i="152"/>
  <c r="R104" i="152"/>
  <c r="P104" i="152"/>
  <c r="O104" i="152"/>
  <c r="N104" i="152"/>
  <c r="M104" i="152"/>
  <c r="L104" i="152"/>
  <c r="K104" i="152"/>
  <c r="J104" i="152"/>
  <c r="U104" i="152" s="1"/>
  <c r="E104" i="152"/>
  <c r="T103" i="152"/>
  <c r="S103" i="152"/>
  <c r="R103" i="152"/>
  <c r="P103" i="152"/>
  <c r="O103" i="152"/>
  <c r="N103" i="152"/>
  <c r="M103" i="152"/>
  <c r="L103" i="152"/>
  <c r="K103" i="152"/>
  <c r="J103" i="152"/>
  <c r="U103" i="152" s="1"/>
  <c r="E103" i="152"/>
  <c r="T102" i="152"/>
  <c r="S102" i="152"/>
  <c r="R102" i="152"/>
  <c r="P102" i="152"/>
  <c r="O102" i="152"/>
  <c r="N102" i="152"/>
  <c r="M102" i="152"/>
  <c r="L102" i="152"/>
  <c r="K102" i="152"/>
  <c r="J102" i="152"/>
  <c r="U102" i="152" s="1"/>
  <c r="E102" i="152"/>
  <c r="T101" i="152"/>
  <c r="S101" i="152"/>
  <c r="R101" i="152"/>
  <c r="P101" i="152"/>
  <c r="O101" i="152"/>
  <c r="N101" i="152"/>
  <c r="M101" i="152"/>
  <c r="L101" i="152"/>
  <c r="K101" i="152"/>
  <c r="J101" i="152"/>
  <c r="U101" i="152" s="1"/>
  <c r="E101" i="152"/>
  <c r="T100" i="152"/>
  <c r="S100" i="152"/>
  <c r="R100" i="152"/>
  <c r="P100" i="152"/>
  <c r="O100" i="152"/>
  <c r="N100" i="152"/>
  <c r="M100" i="152"/>
  <c r="L100" i="152"/>
  <c r="K100" i="152"/>
  <c r="J100" i="152"/>
  <c r="U100" i="152" s="1"/>
  <c r="E100" i="152"/>
  <c r="T99" i="152"/>
  <c r="S99" i="152"/>
  <c r="R99" i="152"/>
  <c r="P99" i="152"/>
  <c r="O99" i="152"/>
  <c r="N99" i="152"/>
  <c r="M99" i="152"/>
  <c r="L99" i="152"/>
  <c r="K99" i="152"/>
  <c r="J99" i="152"/>
  <c r="U99" i="152" s="1"/>
  <c r="E99" i="152"/>
  <c r="T98" i="152"/>
  <c r="S98" i="152"/>
  <c r="R98" i="152"/>
  <c r="P98" i="152"/>
  <c r="O98" i="152"/>
  <c r="N98" i="152"/>
  <c r="M98" i="152"/>
  <c r="L98" i="152"/>
  <c r="K98" i="152"/>
  <c r="J98" i="152"/>
  <c r="U98" i="152" s="1"/>
  <c r="E98" i="152"/>
  <c r="T97" i="152"/>
  <c r="S97" i="152"/>
  <c r="R97" i="152"/>
  <c r="P97" i="152"/>
  <c r="O97" i="152"/>
  <c r="N97" i="152"/>
  <c r="M97" i="152"/>
  <c r="L97" i="152"/>
  <c r="K97" i="152"/>
  <c r="J97" i="152"/>
  <c r="U97" i="152" s="1"/>
  <c r="E97" i="152"/>
  <c r="T96" i="152"/>
  <c r="S96" i="152"/>
  <c r="R96" i="152"/>
  <c r="P96" i="152"/>
  <c r="O96" i="152"/>
  <c r="N96" i="152"/>
  <c r="M96" i="152"/>
  <c r="L96" i="152"/>
  <c r="K96" i="152"/>
  <c r="J96" i="152"/>
  <c r="U96" i="152" s="1"/>
  <c r="E96" i="152"/>
  <c r="T95" i="152"/>
  <c r="S95" i="152"/>
  <c r="R95" i="152"/>
  <c r="P95" i="152"/>
  <c r="O95" i="152"/>
  <c r="N95" i="152"/>
  <c r="M95" i="152"/>
  <c r="L95" i="152"/>
  <c r="K95" i="152"/>
  <c r="J95" i="152"/>
  <c r="U95" i="152" s="1"/>
  <c r="E95" i="152"/>
  <c r="T94" i="152"/>
  <c r="S94" i="152"/>
  <c r="R94" i="152"/>
  <c r="P94" i="152"/>
  <c r="O94" i="152"/>
  <c r="N94" i="152"/>
  <c r="M94" i="152"/>
  <c r="L94" i="152"/>
  <c r="K94" i="152"/>
  <c r="J94" i="152"/>
  <c r="U94" i="152" s="1"/>
  <c r="E94" i="152"/>
  <c r="T93" i="152"/>
  <c r="S93" i="152"/>
  <c r="R93" i="152"/>
  <c r="P93" i="152"/>
  <c r="O93" i="152"/>
  <c r="N93" i="152"/>
  <c r="M93" i="152"/>
  <c r="L93" i="152"/>
  <c r="K93" i="152"/>
  <c r="J93" i="152"/>
  <c r="U93" i="152" s="1"/>
  <c r="E93" i="152"/>
  <c r="T92" i="152"/>
  <c r="S92" i="152"/>
  <c r="R92" i="152"/>
  <c r="P92" i="152"/>
  <c r="O92" i="152"/>
  <c r="N92" i="152"/>
  <c r="M92" i="152"/>
  <c r="L92" i="152"/>
  <c r="K92" i="152"/>
  <c r="J92" i="152"/>
  <c r="U92" i="152" s="1"/>
  <c r="E92" i="152"/>
  <c r="T91" i="152"/>
  <c r="S91" i="152"/>
  <c r="R91" i="152"/>
  <c r="P91" i="152"/>
  <c r="O91" i="152"/>
  <c r="N91" i="152"/>
  <c r="M91" i="152"/>
  <c r="L91" i="152"/>
  <c r="K91" i="152"/>
  <c r="J91" i="152"/>
  <c r="U91" i="152" s="1"/>
  <c r="E91" i="152"/>
  <c r="T90" i="152"/>
  <c r="S90" i="152"/>
  <c r="R90" i="152"/>
  <c r="P90" i="152"/>
  <c r="O90" i="152"/>
  <c r="N90" i="152"/>
  <c r="M90" i="152"/>
  <c r="L90" i="152"/>
  <c r="K90" i="152"/>
  <c r="J90" i="152"/>
  <c r="U90" i="152" s="1"/>
  <c r="E90" i="152"/>
  <c r="T89" i="152"/>
  <c r="S89" i="152"/>
  <c r="R89" i="152"/>
  <c r="P89" i="152"/>
  <c r="O89" i="152"/>
  <c r="N89" i="152"/>
  <c r="M89" i="152"/>
  <c r="L89" i="152"/>
  <c r="K89" i="152"/>
  <c r="J89" i="152"/>
  <c r="U89" i="152" s="1"/>
  <c r="E89" i="152"/>
  <c r="T88" i="152"/>
  <c r="S88" i="152"/>
  <c r="R88" i="152"/>
  <c r="P88" i="152"/>
  <c r="O88" i="152"/>
  <c r="N88" i="152"/>
  <c r="M88" i="152"/>
  <c r="L88" i="152"/>
  <c r="K88" i="152"/>
  <c r="J88" i="152"/>
  <c r="U88" i="152" s="1"/>
  <c r="E88" i="152"/>
  <c r="T87" i="152"/>
  <c r="S87" i="152"/>
  <c r="R87" i="152"/>
  <c r="P87" i="152"/>
  <c r="O87" i="152"/>
  <c r="N87" i="152"/>
  <c r="M87" i="152"/>
  <c r="L87" i="152"/>
  <c r="K87" i="152"/>
  <c r="J87" i="152"/>
  <c r="U87" i="152" s="1"/>
  <c r="E87" i="152"/>
  <c r="S86" i="152"/>
  <c r="P86" i="152"/>
  <c r="O86" i="152"/>
  <c r="N86" i="152"/>
  <c r="M86" i="152"/>
  <c r="L86" i="152"/>
  <c r="K86" i="152"/>
  <c r="J86" i="152"/>
  <c r="E86" i="152"/>
  <c r="D86" i="152"/>
  <c r="R86" i="152" s="1"/>
  <c r="T85" i="152"/>
  <c r="S85" i="152"/>
  <c r="R85" i="152"/>
  <c r="P85" i="152"/>
  <c r="O85" i="152"/>
  <c r="N85" i="152"/>
  <c r="M85" i="152"/>
  <c r="L85" i="152"/>
  <c r="K85" i="152"/>
  <c r="U85" i="152" s="1"/>
  <c r="J85" i="152"/>
  <c r="E85" i="152"/>
  <c r="T84" i="152"/>
  <c r="S84" i="152"/>
  <c r="R84" i="152"/>
  <c r="P84" i="152"/>
  <c r="O84" i="152"/>
  <c r="N84" i="152"/>
  <c r="M84" i="152"/>
  <c r="L84" i="152"/>
  <c r="K84" i="152"/>
  <c r="U84" i="152" s="1"/>
  <c r="J84" i="152"/>
  <c r="E84" i="152"/>
  <c r="T83" i="152"/>
  <c r="S83" i="152"/>
  <c r="R83" i="152"/>
  <c r="P83" i="152"/>
  <c r="O83" i="152"/>
  <c r="N83" i="152"/>
  <c r="M83" i="152"/>
  <c r="L83" i="152"/>
  <c r="K83" i="152"/>
  <c r="U83" i="152" s="1"/>
  <c r="J83" i="152"/>
  <c r="E83" i="152"/>
  <c r="T82" i="152"/>
  <c r="S82" i="152"/>
  <c r="R82" i="152"/>
  <c r="P82" i="152"/>
  <c r="O82" i="152"/>
  <c r="N82" i="152"/>
  <c r="M82" i="152"/>
  <c r="L82" i="152"/>
  <c r="K82" i="152"/>
  <c r="U82" i="152" s="1"/>
  <c r="J82" i="152"/>
  <c r="E82" i="152"/>
  <c r="T81" i="152"/>
  <c r="S81" i="152"/>
  <c r="R81" i="152"/>
  <c r="P81" i="152"/>
  <c r="O81" i="152"/>
  <c r="N81" i="152"/>
  <c r="M81" i="152"/>
  <c r="L81" i="152"/>
  <c r="K81" i="152"/>
  <c r="U81" i="152" s="1"/>
  <c r="J81" i="152"/>
  <c r="E81" i="152"/>
  <c r="T80" i="152"/>
  <c r="S80" i="152"/>
  <c r="R80" i="152"/>
  <c r="P80" i="152"/>
  <c r="O80" i="152"/>
  <c r="N80" i="152"/>
  <c r="M80" i="152"/>
  <c r="L80" i="152"/>
  <c r="K80" i="152"/>
  <c r="U80" i="152" s="1"/>
  <c r="J80" i="152"/>
  <c r="E80" i="152"/>
  <c r="T79" i="152"/>
  <c r="S79" i="152"/>
  <c r="R79" i="152"/>
  <c r="P79" i="152"/>
  <c r="O79" i="152"/>
  <c r="N79" i="152"/>
  <c r="M79" i="152"/>
  <c r="L79" i="152"/>
  <c r="K79" i="152"/>
  <c r="U79" i="152" s="1"/>
  <c r="J79" i="152"/>
  <c r="E79" i="152"/>
  <c r="T78" i="152"/>
  <c r="S78" i="152"/>
  <c r="R78" i="152"/>
  <c r="P78" i="152"/>
  <c r="O78" i="152"/>
  <c r="N78" i="152"/>
  <c r="M78" i="152"/>
  <c r="L78" i="152"/>
  <c r="K78" i="152"/>
  <c r="U78" i="152" s="1"/>
  <c r="J78" i="152"/>
  <c r="E78" i="152"/>
  <c r="T77" i="152"/>
  <c r="S77" i="152"/>
  <c r="R77" i="152"/>
  <c r="P77" i="152"/>
  <c r="O77" i="152"/>
  <c r="N77" i="152"/>
  <c r="M77" i="152"/>
  <c r="L77" i="152"/>
  <c r="K77" i="152"/>
  <c r="U77" i="152" s="1"/>
  <c r="J77" i="152"/>
  <c r="E77" i="152"/>
  <c r="T76" i="152"/>
  <c r="S76" i="152"/>
  <c r="R76" i="152"/>
  <c r="P76" i="152"/>
  <c r="O76" i="152"/>
  <c r="N76" i="152"/>
  <c r="M76" i="152"/>
  <c r="L76" i="152"/>
  <c r="K76" i="152"/>
  <c r="U76" i="152" s="1"/>
  <c r="J76" i="152"/>
  <c r="E76" i="152"/>
  <c r="T75" i="152"/>
  <c r="S75" i="152"/>
  <c r="R75" i="152"/>
  <c r="P75" i="152"/>
  <c r="O75" i="152"/>
  <c r="N75" i="152"/>
  <c r="M75" i="152"/>
  <c r="L75" i="152"/>
  <c r="K75" i="152"/>
  <c r="U75" i="152" s="1"/>
  <c r="J75" i="152"/>
  <c r="E75" i="152"/>
  <c r="T74" i="152"/>
  <c r="S74" i="152"/>
  <c r="R74" i="152"/>
  <c r="P74" i="152"/>
  <c r="O74" i="152"/>
  <c r="N74" i="152"/>
  <c r="M74" i="152"/>
  <c r="L74" i="152"/>
  <c r="K74" i="152"/>
  <c r="U74" i="152" s="1"/>
  <c r="J74" i="152"/>
  <c r="E74" i="152"/>
  <c r="T73" i="152"/>
  <c r="S73" i="152"/>
  <c r="R73" i="152"/>
  <c r="P73" i="152"/>
  <c r="O73" i="152"/>
  <c r="N73" i="152"/>
  <c r="M73" i="152"/>
  <c r="L73" i="152"/>
  <c r="K73" i="152"/>
  <c r="U73" i="152" s="1"/>
  <c r="J73" i="152"/>
  <c r="E73" i="152"/>
  <c r="T72" i="152"/>
  <c r="S72" i="152"/>
  <c r="R72" i="152"/>
  <c r="P72" i="152"/>
  <c r="O72" i="152"/>
  <c r="N72" i="152"/>
  <c r="M72" i="152"/>
  <c r="L72" i="152"/>
  <c r="K72" i="152"/>
  <c r="U72" i="152" s="1"/>
  <c r="J72" i="152"/>
  <c r="E72" i="152"/>
  <c r="T71" i="152"/>
  <c r="S71" i="152"/>
  <c r="R71" i="152"/>
  <c r="P71" i="152"/>
  <c r="O71" i="152"/>
  <c r="N71" i="152"/>
  <c r="M71" i="152"/>
  <c r="L71" i="152"/>
  <c r="K71" i="152"/>
  <c r="U71" i="152" s="1"/>
  <c r="J71" i="152"/>
  <c r="E71" i="152"/>
  <c r="T70" i="152"/>
  <c r="S70" i="152"/>
  <c r="R70" i="152"/>
  <c r="P70" i="152"/>
  <c r="O70" i="152"/>
  <c r="N70" i="152"/>
  <c r="M70" i="152"/>
  <c r="L70" i="152"/>
  <c r="K70" i="152"/>
  <c r="U70" i="152" s="1"/>
  <c r="J70" i="152"/>
  <c r="E70" i="152"/>
  <c r="T69" i="152"/>
  <c r="S69" i="152"/>
  <c r="R69" i="152"/>
  <c r="P69" i="152"/>
  <c r="O69" i="152"/>
  <c r="N69" i="152"/>
  <c r="M69" i="152"/>
  <c r="L69" i="152"/>
  <c r="K69" i="152"/>
  <c r="U69" i="152" s="1"/>
  <c r="J69" i="152"/>
  <c r="E69" i="152"/>
  <c r="T68" i="152"/>
  <c r="S68" i="152"/>
  <c r="R68" i="152"/>
  <c r="P68" i="152"/>
  <c r="O68" i="152"/>
  <c r="N68" i="152"/>
  <c r="M68" i="152"/>
  <c r="L68" i="152"/>
  <c r="K68" i="152"/>
  <c r="U68" i="152" s="1"/>
  <c r="J68" i="152"/>
  <c r="E68" i="152"/>
  <c r="T67" i="152"/>
  <c r="S67" i="152"/>
  <c r="R67" i="152"/>
  <c r="P67" i="152"/>
  <c r="O67" i="152"/>
  <c r="N67" i="152"/>
  <c r="M67" i="152"/>
  <c r="L67" i="152"/>
  <c r="K67" i="152"/>
  <c r="U67" i="152" s="1"/>
  <c r="J67" i="152"/>
  <c r="E67" i="152"/>
  <c r="T66" i="152"/>
  <c r="S66" i="152"/>
  <c r="R66" i="152"/>
  <c r="P66" i="152"/>
  <c r="O66" i="152"/>
  <c r="N66" i="152"/>
  <c r="M66" i="152"/>
  <c r="L66" i="152"/>
  <c r="K66" i="152"/>
  <c r="U66" i="152" s="1"/>
  <c r="J66" i="152"/>
  <c r="E66" i="152"/>
  <c r="T65" i="152"/>
  <c r="S65" i="152"/>
  <c r="R65" i="152"/>
  <c r="P65" i="152"/>
  <c r="O65" i="152"/>
  <c r="N65" i="152"/>
  <c r="M65" i="152"/>
  <c r="L65" i="152"/>
  <c r="K65" i="152"/>
  <c r="U65" i="152" s="1"/>
  <c r="J65" i="152"/>
  <c r="E65" i="152"/>
  <c r="T64" i="152"/>
  <c r="S64" i="152"/>
  <c r="R64" i="152"/>
  <c r="P64" i="152"/>
  <c r="O64" i="152"/>
  <c r="N64" i="152"/>
  <c r="M64" i="152"/>
  <c r="L64" i="152"/>
  <c r="K64" i="152"/>
  <c r="U64" i="152" s="1"/>
  <c r="J64" i="152"/>
  <c r="E64" i="152"/>
  <c r="T63" i="152"/>
  <c r="S63" i="152"/>
  <c r="R63" i="152"/>
  <c r="P63" i="152"/>
  <c r="O63" i="152"/>
  <c r="N63" i="152"/>
  <c r="M63" i="152"/>
  <c r="L63" i="152"/>
  <c r="K63" i="152"/>
  <c r="U63" i="152" s="1"/>
  <c r="J63" i="152"/>
  <c r="E63" i="152"/>
  <c r="T62" i="152"/>
  <c r="S62" i="152"/>
  <c r="R62" i="152"/>
  <c r="P62" i="152"/>
  <c r="O62" i="152"/>
  <c r="N62" i="152"/>
  <c r="M62" i="152"/>
  <c r="L62" i="152"/>
  <c r="K62" i="152"/>
  <c r="U62" i="152" s="1"/>
  <c r="J62" i="152"/>
  <c r="E62" i="152"/>
  <c r="T61" i="152"/>
  <c r="S61" i="152"/>
  <c r="R61" i="152"/>
  <c r="P61" i="152"/>
  <c r="O61" i="152"/>
  <c r="N61" i="152"/>
  <c r="M61" i="152"/>
  <c r="L61" i="152"/>
  <c r="K61" i="152"/>
  <c r="U61" i="152" s="1"/>
  <c r="J61" i="152"/>
  <c r="E61" i="152"/>
  <c r="T60" i="152"/>
  <c r="S60" i="152"/>
  <c r="R60" i="152"/>
  <c r="P60" i="152"/>
  <c r="O60" i="152"/>
  <c r="N60" i="152"/>
  <c r="M60" i="152"/>
  <c r="L60" i="152"/>
  <c r="K60" i="152"/>
  <c r="U60" i="152" s="1"/>
  <c r="J60" i="152"/>
  <c r="E60" i="152"/>
  <c r="T59" i="152"/>
  <c r="S59" i="152"/>
  <c r="R59" i="152"/>
  <c r="P59" i="152"/>
  <c r="O59" i="152"/>
  <c r="N59" i="152"/>
  <c r="M59" i="152"/>
  <c r="L59" i="152"/>
  <c r="K59" i="152"/>
  <c r="U59" i="152" s="1"/>
  <c r="J59" i="152"/>
  <c r="E59" i="152"/>
  <c r="T58" i="152"/>
  <c r="S58" i="152"/>
  <c r="R58" i="152"/>
  <c r="P58" i="152"/>
  <c r="O58" i="152"/>
  <c r="N58" i="152"/>
  <c r="M58" i="152"/>
  <c r="L58" i="152"/>
  <c r="K58" i="152"/>
  <c r="U58" i="152" s="1"/>
  <c r="J58" i="152"/>
  <c r="E58" i="152"/>
  <c r="T57" i="152"/>
  <c r="S57" i="152"/>
  <c r="R57" i="152"/>
  <c r="P57" i="152"/>
  <c r="O57" i="152"/>
  <c r="N57" i="152"/>
  <c r="M57" i="152"/>
  <c r="L57" i="152"/>
  <c r="K57" i="152"/>
  <c r="U57" i="152" s="1"/>
  <c r="J57" i="152"/>
  <c r="E57" i="152"/>
  <c r="T56" i="152"/>
  <c r="S56" i="152"/>
  <c r="R56" i="152"/>
  <c r="P56" i="152"/>
  <c r="O56" i="152"/>
  <c r="N56" i="152"/>
  <c r="M56" i="152"/>
  <c r="L56" i="152"/>
  <c r="K56" i="152"/>
  <c r="U56" i="152" s="1"/>
  <c r="J56" i="152"/>
  <c r="E56" i="152"/>
  <c r="T55" i="152"/>
  <c r="S55" i="152"/>
  <c r="R55" i="152"/>
  <c r="P55" i="152"/>
  <c r="O55" i="152"/>
  <c r="N55" i="152"/>
  <c r="M55" i="152"/>
  <c r="L55" i="152"/>
  <c r="K55" i="152"/>
  <c r="U55" i="152" s="1"/>
  <c r="J55" i="152"/>
  <c r="E55" i="152"/>
  <c r="T54" i="152"/>
  <c r="S54" i="152"/>
  <c r="R54" i="152"/>
  <c r="P54" i="152"/>
  <c r="O54" i="152"/>
  <c r="N54" i="152"/>
  <c r="M54" i="152"/>
  <c r="L54" i="152"/>
  <c r="K54" i="152"/>
  <c r="U54" i="152" s="1"/>
  <c r="J54" i="152"/>
  <c r="E54" i="152"/>
  <c r="T53" i="152"/>
  <c r="S53" i="152"/>
  <c r="R53" i="152"/>
  <c r="P53" i="152"/>
  <c r="O53" i="152"/>
  <c r="N53" i="152"/>
  <c r="M53" i="152"/>
  <c r="L53" i="152"/>
  <c r="K53" i="152"/>
  <c r="J53" i="152"/>
  <c r="U53" i="152" s="1"/>
  <c r="E53" i="152"/>
  <c r="T52" i="152"/>
  <c r="S52" i="152"/>
  <c r="R52" i="152"/>
  <c r="P52" i="152"/>
  <c r="O52" i="152"/>
  <c r="N52" i="152"/>
  <c r="M52" i="152"/>
  <c r="L52" i="152"/>
  <c r="K52" i="152"/>
  <c r="J52" i="152"/>
  <c r="U52" i="152" s="1"/>
  <c r="E52" i="152"/>
  <c r="T51" i="152"/>
  <c r="S51" i="152"/>
  <c r="R51" i="152"/>
  <c r="P51" i="152"/>
  <c r="O51" i="152"/>
  <c r="N51" i="152"/>
  <c r="M51" i="152"/>
  <c r="L51" i="152"/>
  <c r="K51" i="152"/>
  <c r="J51" i="152"/>
  <c r="U51" i="152" s="1"/>
  <c r="E51" i="152"/>
  <c r="T50" i="152"/>
  <c r="S50" i="152"/>
  <c r="R50" i="152"/>
  <c r="P50" i="152"/>
  <c r="O50" i="152"/>
  <c r="N50" i="152"/>
  <c r="M50" i="152"/>
  <c r="L50" i="152"/>
  <c r="K50" i="152"/>
  <c r="J50" i="152"/>
  <c r="U50" i="152" s="1"/>
  <c r="E50" i="152"/>
  <c r="T49" i="152"/>
  <c r="S49" i="152"/>
  <c r="R49" i="152"/>
  <c r="P49" i="152"/>
  <c r="O49" i="152"/>
  <c r="N49" i="152"/>
  <c r="M49" i="152"/>
  <c r="L49" i="152"/>
  <c r="K49" i="152"/>
  <c r="J49" i="152"/>
  <c r="U49" i="152" s="1"/>
  <c r="E49" i="152"/>
  <c r="T48" i="152"/>
  <c r="S48" i="152"/>
  <c r="R48" i="152"/>
  <c r="P48" i="152"/>
  <c r="O48" i="152"/>
  <c r="N48" i="152"/>
  <c r="M48" i="152"/>
  <c r="L48" i="152"/>
  <c r="K48" i="152"/>
  <c r="J48" i="152"/>
  <c r="U48" i="152" s="1"/>
  <c r="E48" i="152"/>
  <c r="T47" i="152"/>
  <c r="S47" i="152"/>
  <c r="R47" i="152"/>
  <c r="P47" i="152"/>
  <c r="O47" i="152"/>
  <c r="N47" i="152"/>
  <c r="M47" i="152"/>
  <c r="L47" i="152"/>
  <c r="K47" i="152"/>
  <c r="J47" i="152"/>
  <c r="U47" i="152" s="1"/>
  <c r="E47" i="152"/>
  <c r="T46" i="152"/>
  <c r="S46" i="152"/>
  <c r="R46" i="152"/>
  <c r="P46" i="152"/>
  <c r="O46" i="152"/>
  <c r="N46" i="152"/>
  <c r="M46" i="152"/>
  <c r="L46" i="152"/>
  <c r="K46" i="152"/>
  <c r="J46" i="152"/>
  <c r="U46" i="152" s="1"/>
  <c r="E46" i="152"/>
  <c r="T45" i="152"/>
  <c r="S45" i="152"/>
  <c r="R45" i="152"/>
  <c r="P45" i="152"/>
  <c r="O45" i="152"/>
  <c r="N45" i="152"/>
  <c r="M45" i="152"/>
  <c r="L45" i="152"/>
  <c r="K45" i="152"/>
  <c r="J45" i="152"/>
  <c r="U45" i="152" s="1"/>
  <c r="E45" i="152"/>
  <c r="T44" i="152"/>
  <c r="S44" i="152"/>
  <c r="R44" i="152"/>
  <c r="P44" i="152"/>
  <c r="O44" i="152"/>
  <c r="N44" i="152"/>
  <c r="M44" i="152"/>
  <c r="L44" i="152"/>
  <c r="K44" i="152"/>
  <c r="J44" i="152"/>
  <c r="U44" i="152" s="1"/>
  <c r="E44" i="152"/>
  <c r="T43" i="152"/>
  <c r="S43" i="152"/>
  <c r="R43" i="152"/>
  <c r="P43" i="152"/>
  <c r="O43" i="152"/>
  <c r="N43" i="152"/>
  <c r="M43" i="152"/>
  <c r="L43" i="152"/>
  <c r="K43" i="152"/>
  <c r="J43" i="152"/>
  <c r="U43" i="152" s="1"/>
  <c r="E43" i="152"/>
  <c r="T42" i="152"/>
  <c r="S42" i="152"/>
  <c r="R42" i="152"/>
  <c r="P42" i="152"/>
  <c r="O42" i="152"/>
  <c r="N42" i="152"/>
  <c r="M42" i="152"/>
  <c r="L42" i="152"/>
  <c r="K42" i="152"/>
  <c r="J42" i="152"/>
  <c r="U42" i="152" s="1"/>
  <c r="E42" i="152"/>
  <c r="T41" i="152"/>
  <c r="S41" i="152"/>
  <c r="R41" i="152"/>
  <c r="P41" i="152"/>
  <c r="O41" i="152"/>
  <c r="N41" i="152"/>
  <c r="M41" i="152"/>
  <c r="L41" i="152"/>
  <c r="K41" i="152"/>
  <c r="J41" i="152"/>
  <c r="U41" i="152" s="1"/>
  <c r="E41" i="152"/>
  <c r="T40" i="152"/>
  <c r="S40" i="152"/>
  <c r="R40" i="152"/>
  <c r="P40" i="152"/>
  <c r="O40" i="152"/>
  <c r="N40" i="152"/>
  <c r="M40" i="152"/>
  <c r="L40" i="152"/>
  <c r="K40" i="152"/>
  <c r="J40" i="152"/>
  <c r="U40" i="152" s="1"/>
  <c r="E40" i="152"/>
  <c r="T39" i="152"/>
  <c r="S39" i="152"/>
  <c r="R39" i="152"/>
  <c r="P39" i="152"/>
  <c r="O39" i="152"/>
  <c r="N39" i="152"/>
  <c r="M39" i="152"/>
  <c r="L39" i="152"/>
  <c r="K39" i="152"/>
  <c r="J39" i="152"/>
  <c r="U39" i="152" s="1"/>
  <c r="E39" i="152"/>
  <c r="T38" i="152"/>
  <c r="S38" i="152"/>
  <c r="R38" i="152"/>
  <c r="P38" i="152"/>
  <c r="O38" i="152"/>
  <c r="N38" i="152"/>
  <c r="M38" i="152"/>
  <c r="L38" i="152"/>
  <c r="K38" i="152"/>
  <c r="J38" i="152"/>
  <c r="U38" i="152" s="1"/>
  <c r="E38" i="152"/>
  <c r="T37" i="152"/>
  <c r="S37" i="152"/>
  <c r="R37" i="152"/>
  <c r="P37" i="152"/>
  <c r="O37" i="152"/>
  <c r="N37" i="152"/>
  <c r="M37" i="152"/>
  <c r="L37" i="152"/>
  <c r="K37" i="152"/>
  <c r="J37" i="152"/>
  <c r="U37" i="152" s="1"/>
  <c r="E37" i="152"/>
  <c r="T36" i="152"/>
  <c r="S36" i="152"/>
  <c r="R36" i="152"/>
  <c r="P36" i="152"/>
  <c r="O36" i="152"/>
  <c r="N36" i="152"/>
  <c r="M36" i="152"/>
  <c r="L36" i="152"/>
  <c r="K36" i="152"/>
  <c r="J36" i="152"/>
  <c r="U36" i="152" s="1"/>
  <c r="E36" i="152"/>
  <c r="T35" i="152"/>
  <c r="S35" i="152"/>
  <c r="R35" i="152"/>
  <c r="P35" i="152"/>
  <c r="O35" i="152"/>
  <c r="N35" i="152"/>
  <c r="M35" i="152"/>
  <c r="L35" i="152"/>
  <c r="K35" i="152"/>
  <c r="J35" i="152"/>
  <c r="U35" i="152" s="1"/>
  <c r="E35" i="152"/>
  <c r="T34" i="152"/>
  <c r="S34" i="152"/>
  <c r="R34" i="152"/>
  <c r="P34" i="152"/>
  <c r="O34" i="152"/>
  <c r="N34" i="152"/>
  <c r="M34" i="152"/>
  <c r="L34" i="152"/>
  <c r="K34" i="152"/>
  <c r="J34" i="152"/>
  <c r="U34" i="152" s="1"/>
  <c r="E34" i="152"/>
  <c r="T33" i="152"/>
  <c r="S33" i="152"/>
  <c r="R33" i="152"/>
  <c r="P33" i="152"/>
  <c r="O33" i="152"/>
  <c r="N33" i="152"/>
  <c r="M33" i="152"/>
  <c r="L33" i="152"/>
  <c r="K33" i="152"/>
  <c r="J33" i="152"/>
  <c r="U33" i="152" s="1"/>
  <c r="E33" i="152"/>
  <c r="T32" i="152"/>
  <c r="S32" i="152"/>
  <c r="R32" i="152"/>
  <c r="P32" i="152"/>
  <c r="O32" i="152"/>
  <c r="N32" i="152"/>
  <c r="M32" i="152"/>
  <c r="L32" i="152"/>
  <c r="K32" i="152"/>
  <c r="J32" i="152"/>
  <c r="U32" i="152" s="1"/>
  <c r="E32" i="152"/>
  <c r="T31" i="152"/>
  <c r="S31" i="152"/>
  <c r="R31" i="152"/>
  <c r="P31" i="152"/>
  <c r="O31" i="152"/>
  <c r="N31" i="152"/>
  <c r="M31" i="152"/>
  <c r="L31" i="152"/>
  <c r="K31" i="152"/>
  <c r="J31" i="152"/>
  <c r="U31" i="152" s="1"/>
  <c r="E31" i="152"/>
  <c r="T30" i="152"/>
  <c r="S30" i="152"/>
  <c r="R30" i="152"/>
  <c r="P30" i="152"/>
  <c r="O30" i="152"/>
  <c r="N30" i="152"/>
  <c r="M30" i="152"/>
  <c r="L30" i="152"/>
  <c r="K30" i="152"/>
  <c r="J30" i="152"/>
  <c r="U30" i="152" s="1"/>
  <c r="E30" i="152"/>
  <c r="T29" i="152"/>
  <c r="S29" i="152"/>
  <c r="R29" i="152"/>
  <c r="P29" i="152"/>
  <c r="O29" i="152"/>
  <c r="N29" i="152"/>
  <c r="M29" i="152"/>
  <c r="L29" i="152"/>
  <c r="K29" i="152"/>
  <c r="J29" i="152"/>
  <c r="U29" i="152" s="1"/>
  <c r="E29" i="152"/>
  <c r="T28" i="152"/>
  <c r="S28" i="152"/>
  <c r="R28" i="152"/>
  <c r="P28" i="152"/>
  <c r="O28" i="152"/>
  <c r="N28" i="152"/>
  <c r="M28" i="152"/>
  <c r="L28" i="152"/>
  <c r="K28" i="152"/>
  <c r="J28" i="152"/>
  <c r="U28" i="152" s="1"/>
  <c r="E28" i="152"/>
  <c r="T27" i="152"/>
  <c r="S27" i="152"/>
  <c r="P27" i="152"/>
  <c r="O27" i="152"/>
  <c r="N27" i="152"/>
  <c r="M27" i="152"/>
  <c r="L27" i="152"/>
  <c r="K27" i="152"/>
  <c r="J27" i="152"/>
  <c r="U27" i="152" s="1"/>
  <c r="E27" i="152"/>
  <c r="D27" i="152"/>
  <c r="R27" i="152" s="1"/>
  <c r="T26" i="152"/>
  <c r="S26" i="152"/>
  <c r="R26" i="152"/>
  <c r="P26" i="152"/>
  <c r="O26" i="152"/>
  <c r="N26" i="152"/>
  <c r="M26" i="152"/>
  <c r="L26" i="152"/>
  <c r="U26" i="152" s="1"/>
  <c r="K26" i="152"/>
  <c r="J26" i="152"/>
  <c r="E26" i="152"/>
  <c r="T25" i="152"/>
  <c r="S25" i="152"/>
  <c r="R25" i="152"/>
  <c r="P25" i="152"/>
  <c r="O25" i="152"/>
  <c r="N25" i="152"/>
  <c r="M25" i="152"/>
  <c r="L25" i="152"/>
  <c r="U25" i="152" s="1"/>
  <c r="K25" i="152"/>
  <c r="J25" i="152"/>
  <c r="E25" i="152"/>
  <c r="T24" i="152"/>
  <c r="S24" i="152"/>
  <c r="R24" i="152"/>
  <c r="P24" i="152"/>
  <c r="O24" i="152"/>
  <c r="N24" i="152"/>
  <c r="M24" i="152"/>
  <c r="L24" i="152"/>
  <c r="U24" i="152" s="1"/>
  <c r="K24" i="152"/>
  <c r="J24" i="152"/>
  <c r="E24" i="152"/>
  <c r="T23" i="152"/>
  <c r="S23" i="152"/>
  <c r="R23" i="152"/>
  <c r="P23" i="152"/>
  <c r="O23" i="152"/>
  <c r="N23" i="152"/>
  <c r="M23" i="152"/>
  <c r="L23" i="152"/>
  <c r="U23" i="152" s="1"/>
  <c r="K23" i="152"/>
  <c r="J23" i="152"/>
  <c r="E23" i="152"/>
  <c r="T22" i="152"/>
  <c r="S22" i="152"/>
  <c r="R22" i="152"/>
  <c r="P22" i="152"/>
  <c r="O22" i="152"/>
  <c r="N22" i="152"/>
  <c r="M22" i="152"/>
  <c r="L22" i="152"/>
  <c r="U22" i="152" s="1"/>
  <c r="K22" i="152"/>
  <c r="J22" i="152"/>
  <c r="E22" i="152"/>
  <c r="T21" i="152"/>
  <c r="S21" i="152"/>
  <c r="R21" i="152"/>
  <c r="P21" i="152"/>
  <c r="O21" i="152"/>
  <c r="N21" i="152"/>
  <c r="M21" i="152"/>
  <c r="L21" i="152"/>
  <c r="U21" i="152" s="1"/>
  <c r="K21" i="152"/>
  <c r="J21" i="152"/>
  <c r="E21" i="152"/>
  <c r="T20" i="152"/>
  <c r="S20" i="152"/>
  <c r="R20" i="152"/>
  <c r="P20" i="152"/>
  <c r="O20" i="152"/>
  <c r="N20" i="152"/>
  <c r="M20" i="152"/>
  <c r="L20" i="152"/>
  <c r="U20" i="152" s="1"/>
  <c r="K20" i="152"/>
  <c r="J20" i="152"/>
  <c r="T19" i="152"/>
  <c r="S19" i="152"/>
  <c r="R19" i="152"/>
  <c r="P19" i="152"/>
  <c r="O19" i="152"/>
  <c r="N19" i="152"/>
  <c r="M19" i="152"/>
  <c r="L19" i="152"/>
  <c r="K19" i="152"/>
  <c r="J19" i="152"/>
  <c r="U19" i="152" s="1"/>
  <c r="T18" i="152"/>
  <c r="S18" i="152"/>
  <c r="R18" i="152"/>
  <c r="P18" i="152"/>
  <c r="O18" i="152"/>
  <c r="N18" i="152"/>
  <c r="M18" i="152"/>
  <c r="L18" i="152"/>
  <c r="K18" i="152"/>
  <c r="J18" i="152"/>
  <c r="U18" i="152" s="1"/>
  <c r="E18" i="152"/>
  <c r="T17" i="152"/>
  <c r="S17" i="152"/>
  <c r="R17" i="152"/>
  <c r="P17" i="152"/>
  <c r="O17" i="152"/>
  <c r="N17" i="152"/>
  <c r="M17" i="152"/>
  <c r="L17" i="152"/>
  <c r="K17" i="152"/>
  <c r="J17" i="152"/>
  <c r="U17" i="152" s="1"/>
  <c r="E17" i="152"/>
  <c r="T16" i="152"/>
  <c r="S16" i="152"/>
  <c r="R16" i="152"/>
  <c r="P16" i="152"/>
  <c r="O16" i="152"/>
  <c r="N16" i="152"/>
  <c r="M16" i="152"/>
  <c r="L16" i="152"/>
  <c r="K16" i="152"/>
  <c r="J16" i="152"/>
  <c r="U16" i="152" s="1"/>
  <c r="E16" i="152"/>
  <c r="T15" i="152"/>
  <c r="S15" i="152"/>
  <c r="R15" i="152"/>
  <c r="P15" i="152"/>
  <c r="O15" i="152"/>
  <c r="N15" i="152"/>
  <c r="M15" i="152"/>
  <c r="L15" i="152"/>
  <c r="K15" i="152"/>
  <c r="J15" i="152"/>
  <c r="U15" i="152" s="1"/>
  <c r="E15" i="152"/>
  <c r="T14" i="152"/>
  <c r="S14" i="152"/>
  <c r="R14" i="152"/>
  <c r="P14" i="152"/>
  <c r="O14" i="152"/>
  <c r="N14" i="152"/>
  <c r="M14" i="152"/>
  <c r="L14" i="152"/>
  <c r="K14" i="152"/>
  <c r="J14" i="152"/>
  <c r="U14" i="152" s="1"/>
  <c r="E14" i="152"/>
  <c r="T13" i="152"/>
  <c r="S13" i="152"/>
  <c r="R13" i="152"/>
  <c r="P13" i="152"/>
  <c r="O13" i="152"/>
  <c r="N13" i="152"/>
  <c r="M13" i="152"/>
  <c r="L13" i="152"/>
  <c r="K13" i="152"/>
  <c r="J13" i="152"/>
  <c r="U13" i="152" s="1"/>
  <c r="E13" i="152"/>
  <c r="T12" i="152"/>
  <c r="S12" i="152"/>
  <c r="R12" i="152"/>
  <c r="P12" i="152"/>
  <c r="O12" i="152"/>
  <c r="N12" i="152"/>
  <c r="M12" i="152"/>
  <c r="L12" i="152"/>
  <c r="K12" i="152"/>
  <c r="J12" i="152"/>
  <c r="U12" i="152" s="1"/>
  <c r="E12" i="152"/>
  <c r="T11" i="152"/>
  <c r="S11" i="152"/>
  <c r="R11" i="152"/>
  <c r="P11" i="152"/>
  <c r="O11" i="152"/>
  <c r="N11" i="152"/>
  <c r="M11" i="152"/>
  <c r="L11" i="152"/>
  <c r="K11" i="152"/>
  <c r="J11" i="152"/>
  <c r="U11" i="152" s="1"/>
  <c r="E11" i="152"/>
  <c r="T10" i="152"/>
  <c r="S10" i="152"/>
  <c r="R10" i="152"/>
  <c r="P10" i="152"/>
  <c r="O10" i="152"/>
  <c r="N10" i="152"/>
  <c r="M10" i="152"/>
  <c r="L10" i="152"/>
  <c r="K10" i="152"/>
  <c r="J10" i="152"/>
  <c r="U10" i="152" s="1"/>
  <c r="E10" i="152"/>
  <c r="T9" i="152"/>
  <c r="S9" i="152"/>
  <c r="R9" i="152"/>
  <c r="P9" i="152"/>
  <c r="O9" i="152"/>
  <c r="N9" i="152"/>
  <c r="M9" i="152"/>
  <c r="L9" i="152"/>
  <c r="K9" i="152"/>
  <c r="J9" i="152"/>
  <c r="U9" i="152" s="1"/>
  <c r="E9" i="152"/>
  <c r="T8" i="152"/>
  <c r="S8" i="152"/>
  <c r="R8" i="152"/>
  <c r="P8" i="152"/>
  <c r="O8" i="152"/>
  <c r="N8" i="152"/>
  <c r="M8" i="152"/>
  <c r="L8" i="152"/>
  <c r="K8" i="152"/>
  <c r="J8" i="152"/>
  <c r="E8" i="152"/>
  <c r="R27" i="153" l="1"/>
  <c r="J27" i="153"/>
  <c r="U27" i="153" s="1"/>
  <c r="U7" i="153" s="1"/>
  <c r="T86" i="152"/>
  <c r="U86" i="152" s="1"/>
  <c r="U117" i="152" s="1"/>
  <c r="G4" i="151" l="1"/>
  <c r="H63" i="151" l="1"/>
  <c r="H64" i="151"/>
  <c r="H65" i="151"/>
  <c r="H66" i="151"/>
  <c r="H67" i="151"/>
  <c r="H68" i="151"/>
  <c r="H69" i="151"/>
  <c r="H70" i="151"/>
  <c r="H71" i="151"/>
  <c r="H72" i="151"/>
  <c r="H73" i="151"/>
  <c r="H74" i="151"/>
  <c r="H75" i="151"/>
  <c r="H76" i="151"/>
  <c r="H77" i="151"/>
  <c r="H78" i="151"/>
  <c r="H79" i="151"/>
  <c r="H80" i="151"/>
  <c r="H81" i="151"/>
  <c r="H82" i="151"/>
  <c r="H83" i="151"/>
  <c r="H84" i="151"/>
  <c r="H85" i="151"/>
  <c r="H86" i="151"/>
  <c r="H87" i="151"/>
  <c r="H88" i="151"/>
  <c r="H89" i="151"/>
  <c r="H90" i="151"/>
  <c r="H91" i="151"/>
  <c r="H92" i="151"/>
  <c r="H93" i="151"/>
  <c r="H94" i="151"/>
  <c r="H95" i="151"/>
  <c r="H96" i="151"/>
  <c r="H97" i="151"/>
  <c r="H98" i="151"/>
  <c r="H99" i="151"/>
  <c r="H100" i="151"/>
  <c r="H101" i="151"/>
  <c r="H102" i="151"/>
  <c r="H103" i="151"/>
  <c r="H104" i="151"/>
  <c r="H105" i="151"/>
  <c r="H106" i="151"/>
  <c r="H107" i="151"/>
  <c r="H108" i="151"/>
  <c r="H109" i="151"/>
  <c r="H110" i="151"/>
  <c r="H111" i="151"/>
  <c r="H112" i="151"/>
  <c r="H113" i="151"/>
  <c r="H114" i="151"/>
  <c r="H115" i="151"/>
  <c r="H116" i="151"/>
  <c r="H117" i="151"/>
  <c r="H118" i="151"/>
  <c r="H119" i="151"/>
  <c r="H120" i="151"/>
  <c r="H121" i="151"/>
  <c r="H122" i="151"/>
  <c r="H123" i="151"/>
  <c r="H124" i="151"/>
  <c r="H125" i="151"/>
  <c r="H126" i="151"/>
  <c r="H127" i="151"/>
  <c r="H128" i="151"/>
  <c r="H129" i="151"/>
  <c r="H130" i="151"/>
  <c r="H131" i="151"/>
  <c r="H132" i="151"/>
  <c r="H133" i="151"/>
  <c r="H134" i="151"/>
  <c r="H135" i="151"/>
  <c r="H136" i="151"/>
  <c r="H137" i="151"/>
  <c r="H138" i="151"/>
  <c r="H139" i="151"/>
  <c r="H140" i="151"/>
  <c r="H141" i="151"/>
  <c r="H142" i="151"/>
  <c r="H143" i="151"/>
  <c r="H144" i="151"/>
  <c r="H145" i="151"/>
  <c r="H146" i="151"/>
  <c r="H147" i="151"/>
  <c r="H148" i="151"/>
  <c r="H149" i="151"/>
  <c r="H150" i="151"/>
  <c r="H151" i="151"/>
  <c r="H152" i="151"/>
  <c r="H153" i="151"/>
  <c r="H154" i="151"/>
  <c r="H155" i="151"/>
  <c r="H156" i="151"/>
  <c r="H157" i="151"/>
  <c r="H158" i="151"/>
  <c r="H159" i="151"/>
  <c r="H160" i="151"/>
  <c r="H161" i="151"/>
  <c r="H162" i="151"/>
  <c r="H163" i="151"/>
  <c r="H164" i="151"/>
  <c r="H165" i="151"/>
  <c r="H166" i="151"/>
  <c r="H167" i="151"/>
  <c r="H168" i="151"/>
  <c r="H169" i="151"/>
  <c r="H170" i="151"/>
  <c r="H171" i="151"/>
  <c r="H172" i="151"/>
  <c r="H173" i="151"/>
  <c r="H174" i="151"/>
  <c r="H175" i="151"/>
  <c r="H176" i="151"/>
  <c r="H177" i="151"/>
  <c r="H178" i="151"/>
  <c r="H179" i="151"/>
  <c r="H180" i="151"/>
  <c r="H181" i="151"/>
  <c r="H182" i="151"/>
  <c r="H183" i="151"/>
  <c r="H184" i="151"/>
  <c r="H185" i="151"/>
  <c r="H186" i="151"/>
  <c r="H187" i="151"/>
  <c r="H188" i="151"/>
  <c r="H189" i="151"/>
  <c r="H190" i="151"/>
  <c r="H191" i="151"/>
  <c r="H192" i="151"/>
  <c r="H193" i="151"/>
  <c r="H194" i="151"/>
  <c r="H195" i="151"/>
  <c r="H196" i="151"/>
  <c r="H197" i="151"/>
  <c r="H198" i="151"/>
  <c r="H199" i="151"/>
  <c r="H200" i="151"/>
  <c r="H201" i="151"/>
  <c r="H202" i="151"/>
  <c r="H203" i="151"/>
  <c r="H204" i="151"/>
  <c r="H205" i="151"/>
  <c r="H206" i="151"/>
  <c r="H207" i="151"/>
  <c r="H208" i="151"/>
  <c r="H209" i="151"/>
  <c r="H210" i="151"/>
  <c r="H211" i="151"/>
  <c r="H212" i="151"/>
  <c r="H213" i="151"/>
  <c r="H214" i="151"/>
  <c r="H215" i="151"/>
  <c r="H216" i="151"/>
  <c r="H217" i="151"/>
  <c r="H218" i="151"/>
  <c r="H219" i="151"/>
  <c r="H220" i="151"/>
  <c r="H221" i="151"/>
  <c r="H222" i="151"/>
  <c r="H223" i="151"/>
  <c r="H224" i="151"/>
  <c r="H225" i="151"/>
  <c r="H226" i="151"/>
  <c r="H227" i="151"/>
  <c r="H228" i="151"/>
  <c r="H229" i="151"/>
  <c r="H230" i="151"/>
  <c r="H231" i="151"/>
  <c r="H232" i="151"/>
  <c r="H233" i="151"/>
  <c r="H234" i="151"/>
  <c r="H235" i="151"/>
  <c r="H236" i="151"/>
  <c r="H237" i="151"/>
  <c r="H238" i="151"/>
  <c r="H239" i="151"/>
  <c r="H240" i="151"/>
  <c r="H241" i="151"/>
  <c r="H62" i="151"/>
  <c r="H56" i="151"/>
  <c r="H55" i="151"/>
  <c r="H48" i="151"/>
  <c r="H49" i="151"/>
  <c r="H50" i="151"/>
  <c r="H51" i="151"/>
  <c r="H52" i="151"/>
  <c r="H53" i="151"/>
  <c r="H54" i="151"/>
  <c r="H47" i="151"/>
  <c r="H45" i="151"/>
  <c r="H46" i="151"/>
  <c r="H44" i="151"/>
  <c r="H29" i="151"/>
  <c r="H30" i="151"/>
  <c r="H31" i="151"/>
  <c r="H32" i="151"/>
  <c r="H33" i="151"/>
  <c r="H34" i="151"/>
  <c r="H35" i="151"/>
  <c r="H36" i="151"/>
  <c r="H37" i="151"/>
  <c r="H38" i="151"/>
  <c r="H39" i="151"/>
  <c r="H40" i="151"/>
  <c r="H41" i="151"/>
  <c r="H42" i="151"/>
  <c r="H43" i="151"/>
  <c r="H28" i="151"/>
  <c r="H23" i="151"/>
  <c r="H24" i="151"/>
  <c r="H25" i="151"/>
  <c r="H26" i="151"/>
  <c r="H27" i="151"/>
  <c r="H22" i="151"/>
  <c r="H21" i="151"/>
  <c r="H20" i="151"/>
  <c r="H13" i="151"/>
  <c r="H14" i="151"/>
  <c r="H15" i="151"/>
  <c r="H16" i="151"/>
  <c r="H17" i="151"/>
  <c r="H18" i="151"/>
  <c r="H19" i="151"/>
  <c r="H12" i="151"/>
  <c r="H6" i="151"/>
  <c r="H7" i="151"/>
  <c r="H8" i="151"/>
  <c r="H9" i="151"/>
  <c r="H10" i="151"/>
  <c r="H11" i="151"/>
  <c r="H5" i="151"/>
  <c r="G61" i="151"/>
  <c r="H4" i="151" l="1"/>
  <c r="H61" i="151"/>
  <c r="F4" i="1" l="1"/>
  <c r="E4" i="1"/>
  <c r="C4" i="1" l="1"/>
  <c r="V1261" i="143" l="1"/>
  <c r="U1261" i="143"/>
  <c r="T1261" i="143"/>
  <c r="S1261" i="143"/>
  <c r="Q1261" i="143"/>
  <c r="O1261" i="143"/>
  <c r="M1261" i="143"/>
  <c r="L1261" i="143"/>
  <c r="K1261" i="143"/>
  <c r="J1261" i="143"/>
  <c r="P1261" i="143" s="1"/>
  <c r="V1260" i="143"/>
  <c r="U1260" i="143"/>
  <c r="T1260" i="143"/>
  <c r="S1260" i="143"/>
  <c r="Q1260" i="143"/>
  <c r="O1260" i="143"/>
  <c r="M1260" i="143"/>
  <c r="L1260" i="143"/>
  <c r="K1260" i="143"/>
  <c r="J1260" i="143"/>
  <c r="R1260" i="143" s="1"/>
  <c r="V1259" i="143"/>
  <c r="U1259" i="143"/>
  <c r="T1259" i="143"/>
  <c r="S1259" i="143"/>
  <c r="Q1259" i="143"/>
  <c r="O1259" i="143"/>
  <c r="M1259" i="143"/>
  <c r="L1259" i="143"/>
  <c r="K1259" i="143"/>
  <c r="J1259" i="143"/>
  <c r="R1259" i="143" s="1"/>
  <c r="V1258" i="143"/>
  <c r="U1258" i="143"/>
  <c r="T1258" i="143"/>
  <c r="S1258" i="143"/>
  <c r="Q1258" i="143"/>
  <c r="O1258" i="143"/>
  <c r="M1258" i="143"/>
  <c r="L1258" i="143"/>
  <c r="K1258" i="143"/>
  <c r="J1258" i="143"/>
  <c r="P1258" i="143" s="1"/>
  <c r="V1257" i="143"/>
  <c r="U1257" i="143"/>
  <c r="T1257" i="143"/>
  <c r="S1257" i="143"/>
  <c r="Q1257" i="143"/>
  <c r="O1257" i="143"/>
  <c r="M1257" i="143"/>
  <c r="L1257" i="143"/>
  <c r="K1257" i="143"/>
  <c r="J1257" i="143"/>
  <c r="P1257" i="143" s="1"/>
  <c r="V1256" i="143"/>
  <c r="U1256" i="143"/>
  <c r="T1256" i="143"/>
  <c r="S1256" i="143"/>
  <c r="Q1256" i="143"/>
  <c r="O1256" i="143"/>
  <c r="M1256" i="143"/>
  <c r="L1256" i="143"/>
  <c r="K1256" i="143"/>
  <c r="J1256" i="143"/>
  <c r="V1255" i="143"/>
  <c r="U1255" i="143"/>
  <c r="T1255" i="143"/>
  <c r="S1255" i="143"/>
  <c r="Q1255" i="143"/>
  <c r="O1255" i="143"/>
  <c r="M1255" i="143"/>
  <c r="L1255" i="143"/>
  <c r="K1255" i="143"/>
  <c r="J1255" i="143"/>
  <c r="R1255" i="143" s="1"/>
  <c r="V1254" i="143"/>
  <c r="U1254" i="143"/>
  <c r="T1254" i="143"/>
  <c r="S1254" i="143"/>
  <c r="Q1254" i="143"/>
  <c r="O1254" i="143"/>
  <c r="M1254" i="143"/>
  <c r="L1254" i="143"/>
  <c r="K1254" i="143"/>
  <c r="J1254" i="143"/>
  <c r="V1253" i="143"/>
  <c r="U1253" i="143"/>
  <c r="T1253" i="143"/>
  <c r="S1253" i="143"/>
  <c r="Q1253" i="143"/>
  <c r="O1253" i="143"/>
  <c r="M1253" i="143"/>
  <c r="L1253" i="143"/>
  <c r="K1253" i="143"/>
  <c r="J1253" i="143"/>
  <c r="P1253" i="143" s="1"/>
  <c r="V1252" i="143"/>
  <c r="U1252" i="143"/>
  <c r="T1252" i="143"/>
  <c r="S1252" i="143"/>
  <c r="Q1252" i="143"/>
  <c r="O1252" i="143"/>
  <c r="M1252" i="143"/>
  <c r="L1252" i="143"/>
  <c r="K1252" i="143"/>
  <c r="J1252" i="143"/>
  <c r="R1252" i="143" s="1"/>
  <c r="V1251" i="143"/>
  <c r="U1251" i="143"/>
  <c r="T1251" i="143"/>
  <c r="S1251" i="143"/>
  <c r="Q1251" i="143"/>
  <c r="O1251" i="143"/>
  <c r="M1251" i="143"/>
  <c r="L1251" i="143"/>
  <c r="K1251" i="143"/>
  <c r="J1251" i="143"/>
  <c r="R1251" i="143" s="1"/>
  <c r="V1250" i="143"/>
  <c r="U1250" i="143"/>
  <c r="T1250" i="143"/>
  <c r="S1250" i="143"/>
  <c r="Q1250" i="143"/>
  <c r="O1250" i="143"/>
  <c r="M1250" i="143"/>
  <c r="L1250" i="143"/>
  <c r="K1250" i="143"/>
  <c r="J1250" i="143"/>
  <c r="P1250" i="143" s="1"/>
  <c r="V1249" i="143"/>
  <c r="U1249" i="143"/>
  <c r="T1249" i="143"/>
  <c r="S1249" i="143"/>
  <c r="Q1249" i="143"/>
  <c r="O1249" i="143"/>
  <c r="M1249" i="143"/>
  <c r="L1249" i="143"/>
  <c r="K1249" i="143"/>
  <c r="J1249" i="143"/>
  <c r="P1249" i="143" s="1"/>
  <c r="V1248" i="143"/>
  <c r="U1248" i="143"/>
  <c r="T1248" i="143"/>
  <c r="S1248" i="143"/>
  <c r="Q1248" i="143"/>
  <c r="O1248" i="143"/>
  <c r="M1248" i="143"/>
  <c r="L1248" i="143"/>
  <c r="K1248" i="143"/>
  <c r="J1248" i="143"/>
  <c r="V1247" i="143"/>
  <c r="U1247" i="143"/>
  <c r="T1247" i="143"/>
  <c r="S1247" i="143"/>
  <c r="Q1247" i="143"/>
  <c r="O1247" i="143"/>
  <c r="M1247" i="143"/>
  <c r="L1247" i="143"/>
  <c r="K1247" i="143"/>
  <c r="J1247" i="143"/>
  <c r="R1247" i="143" s="1"/>
  <c r="V1246" i="143"/>
  <c r="U1246" i="143"/>
  <c r="T1246" i="143"/>
  <c r="S1246" i="143"/>
  <c r="Q1246" i="143"/>
  <c r="O1246" i="143"/>
  <c r="M1246" i="143"/>
  <c r="L1246" i="143"/>
  <c r="K1246" i="143"/>
  <c r="J1246" i="143"/>
  <c r="V1245" i="143"/>
  <c r="U1245" i="143"/>
  <c r="T1245" i="143"/>
  <c r="S1245" i="143"/>
  <c r="Q1245" i="143"/>
  <c r="O1245" i="143"/>
  <c r="M1245" i="143"/>
  <c r="L1245" i="143"/>
  <c r="K1245" i="143"/>
  <c r="J1245" i="143"/>
  <c r="P1245" i="143" s="1"/>
  <c r="V1244" i="143"/>
  <c r="U1244" i="143"/>
  <c r="T1244" i="143"/>
  <c r="S1244" i="143"/>
  <c r="Q1244" i="143"/>
  <c r="O1244" i="143"/>
  <c r="M1244" i="143"/>
  <c r="L1244" i="143"/>
  <c r="K1244" i="143"/>
  <c r="J1244" i="143"/>
  <c r="V1243" i="143"/>
  <c r="U1243" i="143"/>
  <c r="T1243" i="143"/>
  <c r="S1243" i="143"/>
  <c r="Q1243" i="143"/>
  <c r="O1243" i="143"/>
  <c r="M1243" i="143"/>
  <c r="L1243" i="143"/>
  <c r="K1243" i="143"/>
  <c r="J1243" i="143"/>
  <c r="R1243" i="143" s="1"/>
  <c r="V1242" i="143"/>
  <c r="U1242" i="143"/>
  <c r="T1242" i="143"/>
  <c r="S1242" i="143"/>
  <c r="Q1242" i="143"/>
  <c r="O1242" i="143"/>
  <c r="M1242" i="143"/>
  <c r="L1242" i="143"/>
  <c r="K1242" i="143"/>
  <c r="J1242" i="143"/>
  <c r="P1242" i="143" s="1"/>
  <c r="V1241" i="143"/>
  <c r="U1241" i="143"/>
  <c r="T1241" i="143"/>
  <c r="S1241" i="143"/>
  <c r="Q1241" i="143"/>
  <c r="O1241" i="143"/>
  <c r="M1241" i="143"/>
  <c r="L1241" i="143"/>
  <c r="K1241" i="143"/>
  <c r="J1241" i="143"/>
  <c r="P1241" i="143" s="1"/>
  <c r="V1240" i="143"/>
  <c r="U1240" i="143"/>
  <c r="T1240" i="143"/>
  <c r="S1240" i="143"/>
  <c r="Q1240" i="143"/>
  <c r="O1240" i="143"/>
  <c r="M1240" i="143"/>
  <c r="L1240" i="143"/>
  <c r="K1240" i="143"/>
  <c r="J1240" i="143"/>
  <c r="V1239" i="143"/>
  <c r="U1239" i="143"/>
  <c r="T1239" i="143"/>
  <c r="S1239" i="143"/>
  <c r="Q1239" i="143"/>
  <c r="O1239" i="143"/>
  <c r="M1239" i="143"/>
  <c r="L1239" i="143"/>
  <c r="K1239" i="143"/>
  <c r="J1239" i="143"/>
  <c r="R1239" i="143" s="1"/>
  <c r="V1238" i="143"/>
  <c r="U1238" i="143"/>
  <c r="T1238" i="143"/>
  <c r="S1238" i="143"/>
  <c r="Q1238" i="143"/>
  <c r="O1238" i="143"/>
  <c r="M1238" i="143"/>
  <c r="L1238" i="143"/>
  <c r="K1238" i="143"/>
  <c r="J1238" i="143"/>
  <c r="P1238" i="143" s="1"/>
  <c r="V1237" i="143"/>
  <c r="U1237" i="143"/>
  <c r="T1237" i="143"/>
  <c r="S1237" i="143"/>
  <c r="Q1237" i="143"/>
  <c r="O1237" i="143"/>
  <c r="M1237" i="143"/>
  <c r="L1237" i="143"/>
  <c r="K1237" i="143"/>
  <c r="J1237" i="143"/>
  <c r="P1237" i="143" s="1"/>
  <c r="V1236" i="143"/>
  <c r="U1236" i="143"/>
  <c r="T1236" i="143"/>
  <c r="S1236" i="143"/>
  <c r="Q1236" i="143"/>
  <c r="O1236" i="143"/>
  <c r="M1236" i="143"/>
  <c r="L1236" i="143"/>
  <c r="K1236" i="143"/>
  <c r="J1236" i="143"/>
  <c r="V1235" i="143"/>
  <c r="U1235" i="143"/>
  <c r="T1235" i="143"/>
  <c r="S1235" i="143"/>
  <c r="Q1235" i="143"/>
  <c r="O1235" i="143"/>
  <c r="M1235" i="143"/>
  <c r="L1235" i="143"/>
  <c r="K1235" i="143"/>
  <c r="J1235" i="143"/>
  <c r="R1235" i="143" s="1"/>
  <c r="V1234" i="143"/>
  <c r="U1234" i="143"/>
  <c r="T1234" i="143"/>
  <c r="S1234" i="143"/>
  <c r="Q1234" i="143"/>
  <c r="O1234" i="143"/>
  <c r="M1234" i="143"/>
  <c r="L1234" i="143"/>
  <c r="K1234" i="143"/>
  <c r="J1234" i="143"/>
  <c r="V1233" i="143"/>
  <c r="U1233" i="143"/>
  <c r="T1233" i="143"/>
  <c r="S1233" i="143"/>
  <c r="Q1233" i="143"/>
  <c r="O1233" i="143"/>
  <c r="M1233" i="143"/>
  <c r="L1233" i="143"/>
  <c r="K1233" i="143"/>
  <c r="J1233" i="143"/>
  <c r="P1233" i="143" s="1"/>
  <c r="V1232" i="143"/>
  <c r="U1232" i="143"/>
  <c r="T1232" i="143"/>
  <c r="S1232" i="143"/>
  <c r="Q1232" i="143"/>
  <c r="O1232" i="143"/>
  <c r="M1232" i="143"/>
  <c r="L1232" i="143"/>
  <c r="K1232" i="143"/>
  <c r="J1232" i="143"/>
  <c r="R1232" i="143" s="1"/>
  <c r="V1231" i="143"/>
  <c r="U1231" i="143"/>
  <c r="T1231" i="143"/>
  <c r="S1231" i="143"/>
  <c r="Q1231" i="143"/>
  <c r="O1231" i="143"/>
  <c r="M1231" i="143"/>
  <c r="L1231" i="143"/>
  <c r="K1231" i="143"/>
  <c r="J1231" i="143"/>
  <c r="R1231" i="143" s="1"/>
  <c r="V1230" i="143"/>
  <c r="U1230" i="143"/>
  <c r="T1230" i="143"/>
  <c r="S1230" i="143"/>
  <c r="Q1230" i="143"/>
  <c r="O1230" i="143"/>
  <c r="M1230" i="143"/>
  <c r="L1230" i="143"/>
  <c r="K1230" i="143"/>
  <c r="J1230" i="143"/>
  <c r="V1229" i="143"/>
  <c r="U1229" i="143"/>
  <c r="T1229" i="143"/>
  <c r="S1229" i="143"/>
  <c r="Q1229" i="143"/>
  <c r="O1229" i="143"/>
  <c r="M1229" i="143"/>
  <c r="L1229" i="143"/>
  <c r="K1229" i="143"/>
  <c r="J1229" i="143"/>
  <c r="P1229" i="143" s="1"/>
  <c r="V1228" i="143"/>
  <c r="U1228" i="143"/>
  <c r="T1228" i="143"/>
  <c r="S1228" i="143"/>
  <c r="Q1228" i="143"/>
  <c r="O1228" i="143"/>
  <c r="M1228" i="143"/>
  <c r="L1228" i="143"/>
  <c r="K1228" i="143"/>
  <c r="J1228" i="143"/>
  <c r="R1228" i="143" s="1"/>
  <c r="V1227" i="143"/>
  <c r="U1227" i="143"/>
  <c r="T1227" i="143"/>
  <c r="S1227" i="143"/>
  <c r="Q1227" i="143"/>
  <c r="O1227" i="143"/>
  <c r="M1227" i="143"/>
  <c r="L1227" i="143"/>
  <c r="K1227" i="143"/>
  <c r="J1227" i="143"/>
  <c r="R1227" i="143" s="1"/>
  <c r="V1226" i="143"/>
  <c r="U1226" i="143"/>
  <c r="T1226" i="143"/>
  <c r="S1226" i="143"/>
  <c r="Q1226" i="143"/>
  <c r="O1226" i="143"/>
  <c r="M1226" i="143"/>
  <c r="L1226" i="143"/>
  <c r="K1226" i="143"/>
  <c r="J1226" i="143"/>
  <c r="P1226" i="143" s="1"/>
  <c r="V1225" i="143"/>
  <c r="U1225" i="143"/>
  <c r="T1225" i="143"/>
  <c r="S1225" i="143"/>
  <c r="Q1225" i="143"/>
  <c r="O1225" i="143"/>
  <c r="M1225" i="143"/>
  <c r="L1225" i="143"/>
  <c r="K1225" i="143"/>
  <c r="J1225" i="143"/>
  <c r="R1225" i="143" s="1"/>
  <c r="V1224" i="143"/>
  <c r="U1224" i="143"/>
  <c r="T1224" i="143"/>
  <c r="S1224" i="143"/>
  <c r="Q1224" i="143"/>
  <c r="O1224" i="143"/>
  <c r="M1224" i="143"/>
  <c r="L1224" i="143"/>
  <c r="K1224" i="143"/>
  <c r="J1224" i="143"/>
  <c r="R1224" i="143" s="1"/>
  <c r="V1223" i="143"/>
  <c r="U1223" i="143"/>
  <c r="T1223" i="143"/>
  <c r="S1223" i="143"/>
  <c r="Q1223" i="143"/>
  <c r="O1223" i="143"/>
  <c r="M1223" i="143"/>
  <c r="L1223" i="143"/>
  <c r="K1223" i="143"/>
  <c r="J1223" i="143"/>
  <c r="P1223" i="143" s="1"/>
  <c r="V1222" i="143"/>
  <c r="U1222" i="143"/>
  <c r="T1222" i="143"/>
  <c r="S1222" i="143"/>
  <c r="Q1222" i="143"/>
  <c r="O1222" i="143"/>
  <c r="M1222" i="143"/>
  <c r="L1222" i="143"/>
  <c r="K1222" i="143"/>
  <c r="J1222" i="143"/>
  <c r="P1222" i="143" s="1"/>
  <c r="V1221" i="143"/>
  <c r="U1221" i="143"/>
  <c r="T1221" i="143"/>
  <c r="S1221" i="143"/>
  <c r="Q1221" i="143"/>
  <c r="O1221" i="143"/>
  <c r="M1221" i="143"/>
  <c r="L1221" i="143"/>
  <c r="K1221" i="143"/>
  <c r="J1221" i="143"/>
  <c r="V1220" i="143"/>
  <c r="U1220" i="143"/>
  <c r="T1220" i="143"/>
  <c r="S1220" i="143"/>
  <c r="Q1220" i="143"/>
  <c r="O1220" i="143"/>
  <c r="M1220" i="143"/>
  <c r="L1220" i="143"/>
  <c r="K1220" i="143"/>
  <c r="J1220" i="143"/>
  <c r="V1219" i="143"/>
  <c r="U1219" i="143"/>
  <c r="T1219" i="143"/>
  <c r="S1219" i="143"/>
  <c r="Q1219" i="143"/>
  <c r="O1219" i="143"/>
  <c r="M1219" i="143"/>
  <c r="L1219" i="143"/>
  <c r="K1219" i="143"/>
  <c r="J1219" i="143"/>
  <c r="P1219" i="143" s="1"/>
  <c r="V1218" i="143"/>
  <c r="U1218" i="143"/>
  <c r="T1218" i="143"/>
  <c r="S1218" i="143"/>
  <c r="Q1218" i="143"/>
  <c r="O1218" i="143"/>
  <c r="M1218" i="143"/>
  <c r="L1218" i="143"/>
  <c r="K1218" i="143"/>
  <c r="J1218" i="143"/>
  <c r="P1218" i="143" s="1"/>
  <c r="V1217" i="143"/>
  <c r="U1217" i="143"/>
  <c r="T1217" i="143"/>
  <c r="S1217" i="143"/>
  <c r="Q1217" i="143"/>
  <c r="O1217" i="143"/>
  <c r="M1217" i="143"/>
  <c r="L1217" i="143"/>
  <c r="K1217" i="143"/>
  <c r="J1217" i="143"/>
  <c r="R1217" i="143" s="1"/>
  <c r="V1216" i="143"/>
  <c r="U1216" i="143"/>
  <c r="T1216" i="143"/>
  <c r="S1216" i="143"/>
  <c r="Q1216" i="143"/>
  <c r="P1216" i="143"/>
  <c r="O1216" i="143"/>
  <c r="M1216" i="143"/>
  <c r="L1216" i="143"/>
  <c r="K1216" i="143"/>
  <c r="J1216" i="143"/>
  <c r="R1216" i="143" s="1"/>
  <c r="V1215" i="143"/>
  <c r="U1215" i="143"/>
  <c r="T1215" i="143"/>
  <c r="S1215" i="143"/>
  <c r="Q1215" i="143"/>
  <c r="O1215" i="143"/>
  <c r="M1215" i="143"/>
  <c r="L1215" i="143"/>
  <c r="K1215" i="143"/>
  <c r="J1215" i="143"/>
  <c r="P1215" i="143" s="1"/>
  <c r="V1214" i="143"/>
  <c r="U1214" i="143"/>
  <c r="T1214" i="143"/>
  <c r="S1214" i="143"/>
  <c r="Q1214" i="143"/>
  <c r="O1214" i="143"/>
  <c r="M1214" i="143"/>
  <c r="L1214" i="143"/>
  <c r="K1214" i="143"/>
  <c r="J1214" i="143"/>
  <c r="P1214" i="143" s="1"/>
  <c r="V1213" i="143"/>
  <c r="U1213" i="143"/>
  <c r="T1213" i="143"/>
  <c r="S1213" i="143"/>
  <c r="Q1213" i="143"/>
  <c r="O1213" i="143"/>
  <c r="M1213" i="143"/>
  <c r="L1213" i="143"/>
  <c r="K1213" i="143"/>
  <c r="J1213" i="143"/>
  <c r="V1212" i="143"/>
  <c r="U1212" i="143"/>
  <c r="T1212" i="143"/>
  <c r="S1212" i="143"/>
  <c r="Q1212" i="143"/>
  <c r="O1212" i="143"/>
  <c r="M1212" i="143"/>
  <c r="L1212" i="143"/>
  <c r="K1212" i="143"/>
  <c r="J1212" i="143"/>
  <c r="R1212" i="143" s="1"/>
  <c r="V1211" i="143"/>
  <c r="U1211" i="143"/>
  <c r="T1211" i="143"/>
  <c r="S1211" i="143"/>
  <c r="Q1211" i="143"/>
  <c r="O1211" i="143"/>
  <c r="M1211" i="143"/>
  <c r="L1211" i="143"/>
  <c r="K1211" i="143"/>
  <c r="J1211" i="143"/>
  <c r="P1211" i="143" s="1"/>
  <c r="V1210" i="143"/>
  <c r="U1210" i="143"/>
  <c r="T1210" i="143"/>
  <c r="S1210" i="143"/>
  <c r="Q1210" i="143"/>
  <c r="O1210" i="143"/>
  <c r="M1210" i="143"/>
  <c r="L1210" i="143"/>
  <c r="K1210" i="143"/>
  <c r="J1210" i="143"/>
  <c r="V1209" i="143"/>
  <c r="U1209" i="143"/>
  <c r="T1209" i="143"/>
  <c r="S1209" i="143"/>
  <c r="Q1209" i="143"/>
  <c r="O1209" i="143"/>
  <c r="M1209" i="143"/>
  <c r="L1209" i="143"/>
  <c r="K1209" i="143"/>
  <c r="J1209" i="143"/>
  <c r="R1209" i="143" s="1"/>
  <c r="V1208" i="143"/>
  <c r="U1208" i="143"/>
  <c r="T1208" i="143"/>
  <c r="S1208" i="143"/>
  <c r="Q1208" i="143"/>
  <c r="O1208" i="143"/>
  <c r="M1208" i="143"/>
  <c r="L1208" i="143"/>
  <c r="K1208" i="143"/>
  <c r="J1208" i="143"/>
  <c r="V1207" i="143"/>
  <c r="U1207" i="143"/>
  <c r="T1207" i="143"/>
  <c r="S1207" i="143"/>
  <c r="Q1207" i="143"/>
  <c r="O1207" i="143"/>
  <c r="M1207" i="143"/>
  <c r="L1207" i="143"/>
  <c r="K1207" i="143"/>
  <c r="J1207" i="143"/>
  <c r="V1206" i="143"/>
  <c r="U1206" i="143"/>
  <c r="T1206" i="143"/>
  <c r="S1206" i="143"/>
  <c r="Q1206" i="143"/>
  <c r="O1206" i="143"/>
  <c r="M1206" i="143"/>
  <c r="L1206" i="143"/>
  <c r="K1206" i="143"/>
  <c r="J1206" i="143"/>
  <c r="V1205" i="143"/>
  <c r="U1205" i="143"/>
  <c r="T1205" i="143"/>
  <c r="S1205" i="143"/>
  <c r="Q1205" i="143"/>
  <c r="O1205" i="143"/>
  <c r="M1205" i="143"/>
  <c r="L1205" i="143"/>
  <c r="K1205" i="143"/>
  <c r="J1205" i="143"/>
  <c r="R1205" i="143" s="1"/>
  <c r="V1204" i="143"/>
  <c r="U1204" i="143"/>
  <c r="T1204" i="143"/>
  <c r="S1204" i="143"/>
  <c r="Q1204" i="143"/>
  <c r="O1204" i="143"/>
  <c r="M1204" i="143"/>
  <c r="L1204" i="143"/>
  <c r="K1204" i="143"/>
  <c r="J1204" i="143"/>
  <c r="V1203" i="143"/>
  <c r="U1203" i="143"/>
  <c r="T1203" i="143"/>
  <c r="S1203" i="143"/>
  <c r="Q1203" i="143"/>
  <c r="O1203" i="143"/>
  <c r="M1203" i="143"/>
  <c r="L1203" i="143"/>
  <c r="K1203" i="143"/>
  <c r="J1203" i="143"/>
  <c r="R1203" i="143" s="1"/>
  <c r="V1202" i="143"/>
  <c r="U1202" i="143"/>
  <c r="T1202" i="143"/>
  <c r="S1202" i="143"/>
  <c r="Q1202" i="143"/>
  <c r="O1202" i="143"/>
  <c r="M1202" i="143"/>
  <c r="L1202" i="143"/>
  <c r="K1202" i="143"/>
  <c r="J1202" i="143"/>
  <c r="P1202" i="143" s="1"/>
  <c r="V1201" i="143"/>
  <c r="U1201" i="143"/>
  <c r="T1201" i="143"/>
  <c r="S1201" i="143"/>
  <c r="Q1201" i="143"/>
  <c r="O1201" i="143"/>
  <c r="M1201" i="143"/>
  <c r="L1201" i="143"/>
  <c r="K1201" i="143"/>
  <c r="J1201" i="143"/>
  <c r="P1201" i="143" s="1"/>
  <c r="V1200" i="143"/>
  <c r="U1200" i="143"/>
  <c r="T1200" i="143"/>
  <c r="S1200" i="143"/>
  <c r="Q1200" i="143"/>
  <c r="O1200" i="143"/>
  <c r="M1200" i="143"/>
  <c r="L1200" i="143"/>
  <c r="K1200" i="143"/>
  <c r="J1200" i="143"/>
  <c r="R1200" i="143" s="1"/>
  <c r="V1199" i="143"/>
  <c r="U1199" i="143"/>
  <c r="T1199" i="143"/>
  <c r="S1199" i="143"/>
  <c r="Q1199" i="143"/>
  <c r="O1199" i="143"/>
  <c r="M1199" i="143"/>
  <c r="L1199" i="143"/>
  <c r="K1199" i="143"/>
  <c r="J1199" i="143"/>
  <c r="P1199" i="143" s="1"/>
  <c r="V1198" i="143"/>
  <c r="U1198" i="143"/>
  <c r="T1198" i="143"/>
  <c r="S1198" i="143"/>
  <c r="Q1198" i="143"/>
  <c r="O1198" i="143"/>
  <c r="M1198" i="143"/>
  <c r="L1198" i="143"/>
  <c r="K1198" i="143"/>
  <c r="J1198" i="143"/>
  <c r="P1198" i="143" s="1"/>
  <c r="V1197" i="143"/>
  <c r="U1197" i="143"/>
  <c r="T1197" i="143"/>
  <c r="S1197" i="143"/>
  <c r="Q1197" i="143"/>
  <c r="O1197" i="143"/>
  <c r="M1197" i="143"/>
  <c r="L1197" i="143"/>
  <c r="K1197" i="143"/>
  <c r="J1197" i="143"/>
  <c r="P1197" i="143" s="1"/>
  <c r="V1196" i="143"/>
  <c r="U1196" i="143"/>
  <c r="T1196" i="143"/>
  <c r="S1196" i="143"/>
  <c r="Q1196" i="143"/>
  <c r="O1196" i="143"/>
  <c r="M1196" i="143"/>
  <c r="L1196" i="143"/>
  <c r="K1196" i="143"/>
  <c r="J1196" i="143"/>
  <c r="R1196" i="143" s="1"/>
  <c r="V1195" i="143"/>
  <c r="U1195" i="143"/>
  <c r="T1195" i="143"/>
  <c r="S1195" i="143"/>
  <c r="R1195" i="143"/>
  <c r="Q1195" i="143"/>
  <c r="O1195" i="143"/>
  <c r="M1195" i="143"/>
  <c r="L1195" i="143"/>
  <c r="K1195" i="143"/>
  <c r="J1195" i="143"/>
  <c r="P1195" i="143" s="1"/>
  <c r="V1194" i="143"/>
  <c r="U1194" i="143"/>
  <c r="T1194" i="143"/>
  <c r="S1194" i="143"/>
  <c r="Q1194" i="143"/>
  <c r="O1194" i="143"/>
  <c r="M1194" i="143"/>
  <c r="L1194" i="143"/>
  <c r="K1194" i="143"/>
  <c r="J1194" i="143"/>
  <c r="V1193" i="143"/>
  <c r="U1193" i="143"/>
  <c r="T1193" i="143"/>
  <c r="S1193" i="143"/>
  <c r="Q1193" i="143"/>
  <c r="O1193" i="143"/>
  <c r="M1193" i="143"/>
  <c r="L1193" i="143"/>
  <c r="K1193" i="143"/>
  <c r="J1193" i="143"/>
  <c r="V1192" i="143"/>
  <c r="U1192" i="143"/>
  <c r="T1192" i="143"/>
  <c r="S1192" i="143"/>
  <c r="Q1192" i="143"/>
  <c r="O1192" i="143"/>
  <c r="M1192" i="143"/>
  <c r="L1192" i="143"/>
  <c r="K1192" i="143"/>
  <c r="J1192" i="143"/>
  <c r="V1191" i="143"/>
  <c r="U1191" i="143"/>
  <c r="T1191" i="143"/>
  <c r="S1191" i="143"/>
  <c r="Q1191" i="143"/>
  <c r="O1191" i="143"/>
  <c r="M1191" i="143"/>
  <c r="L1191" i="143"/>
  <c r="K1191" i="143"/>
  <c r="J1191" i="143"/>
  <c r="R1191" i="143" s="1"/>
  <c r="V1190" i="143"/>
  <c r="U1190" i="143"/>
  <c r="T1190" i="143"/>
  <c r="S1190" i="143"/>
  <c r="Q1190" i="143"/>
  <c r="O1190" i="143"/>
  <c r="M1190" i="143"/>
  <c r="L1190" i="143"/>
  <c r="K1190" i="143"/>
  <c r="J1190" i="143"/>
  <c r="P1190" i="143" s="1"/>
  <c r="V1189" i="143"/>
  <c r="U1189" i="143"/>
  <c r="T1189" i="143"/>
  <c r="S1189" i="143"/>
  <c r="Q1189" i="143"/>
  <c r="O1189" i="143"/>
  <c r="M1189" i="143"/>
  <c r="L1189" i="143"/>
  <c r="K1189" i="143"/>
  <c r="J1189" i="143"/>
  <c r="P1189" i="143" s="1"/>
  <c r="V1188" i="143"/>
  <c r="U1188" i="143"/>
  <c r="T1188" i="143"/>
  <c r="S1188" i="143"/>
  <c r="Q1188" i="143"/>
  <c r="P1188" i="143"/>
  <c r="O1188" i="143"/>
  <c r="M1188" i="143"/>
  <c r="L1188" i="143"/>
  <c r="K1188" i="143"/>
  <c r="J1188" i="143"/>
  <c r="R1188" i="143" s="1"/>
  <c r="V1187" i="143"/>
  <c r="U1187" i="143"/>
  <c r="T1187" i="143"/>
  <c r="S1187" i="143"/>
  <c r="Q1187" i="143"/>
  <c r="O1187" i="143"/>
  <c r="M1187" i="143"/>
  <c r="L1187" i="143"/>
  <c r="K1187" i="143"/>
  <c r="J1187" i="143"/>
  <c r="V1186" i="143"/>
  <c r="U1186" i="143"/>
  <c r="T1186" i="143"/>
  <c r="S1186" i="143"/>
  <c r="Q1186" i="143"/>
  <c r="O1186" i="143"/>
  <c r="M1186" i="143"/>
  <c r="L1186" i="143"/>
  <c r="K1186" i="143"/>
  <c r="J1186" i="143"/>
  <c r="P1186" i="143" s="1"/>
  <c r="V1185" i="143"/>
  <c r="U1185" i="143"/>
  <c r="T1185" i="143"/>
  <c r="S1185" i="143"/>
  <c r="Q1185" i="143"/>
  <c r="O1185" i="143"/>
  <c r="M1185" i="143"/>
  <c r="L1185" i="143"/>
  <c r="K1185" i="143"/>
  <c r="J1185" i="143"/>
  <c r="P1185" i="143" s="1"/>
  <c r="V1184" i="143"/>
  <c r="U1184" i="143"/>
  <c r="T1184" i="143"/>
  <c r="S1184" i="143"/>
  <c r="Q1184" i="143"/>
  <c r="O1184" i="143"/>
  <c r="M1184" i="143"/>
  <c r="L1184" i="143"/>
  <c r="K1184" i="143"/>
  <c r="J1184" i="143"/>
  <c r="V1183" i="143"/>
  <c r="U1183" i="143"/>
  <c r="T1183" i="143"/>
  <c r="S1183" i="143"/>
  <c r="Q1183" i="143"/>
  <c r="O1183" i="143"/>
  <c r="M1183" i="143"/>
  <c r="L1183" i="143"/>
  <c r="K1183" i="143"/>
  <c r="J1183" i="143"/>
  <c r="V1182" i="143"/>
  <c r="U1182" i="143"/>
  <c r="T1182" i="143"/>
  <c r="S1182" i="143"/>
  <c r="Q1182" i="143"/>
  <c r="O1182" i="143"/>
  <c r="M1182" i="143"/>
  <c r="L1182" i="143"/>
  <c r="K1182" i="143"/>
  <c r="J1182" i="143"/>
  <c r="P1182" i="143" s="1"/>
  <c r="V1181" i="143"/>
  <c r="U1181" i="143"/>
  <c r="T1181" i="143"/>
  <c r="S1181" i="143"/>
  <c r="Q1181" i="143"/>
  <c r="O1181" i="143"/>
  <c r="M1181" i="143"/>
  <c r="L1181" i="143"/>
  <c r="K1181" i="143"/>
  <c r="J1181" i="143"/>
  <c r="P1181" i="143" s="1"/>
  <c r="V1180" i="143"/>
  <c r="U1180" i="143"/>
  <c r="T1180" i="143"/>
  <c r="S1180" i="143"/>
  <c r="Q1180" i="143"/>
  <c r="O1180" i="143"/>
  <c r="M1180" i="143"/>
  <c r="L1180" i="143"/>
  <c r="K1180" i="143"/>
  <c r="J1180" i="143"/>
  <c r="V1179" i="143"/>
  <c r="U1179" i="143"/>
  <c r="T1179" i="143"/>
  <c r="S1179" i="143"/>
  <c r="Q1179" i="143"/>
  <c r="O1179" i="143"/>
  <c r="M1179" i="143"/>
  <c r="L1179" i="143"/>
  <c r="K1179" i="143"/>
  <c r="J1179" i="143"/>
  <c r="R1179" i="143" s="1"/>
  <c r="V1178" i="143"/>
  <c r="U1178" i="143"/>
  <c r="T1178" i="143"/>
  <c r="S1178" i="143"/>
  <c r="Q1178" i="143"/>
  <c r="O1178" i="143"/>
  <c r="M1178" i="143"/>
  <c r="L1178" i="143"/>
  <c r="K1178" i="143"/>
  <c r="J1178" i="143"/>
  <c r="V1177" i="143"/>
  <c r="U1177" i="143"/>
  <c r="T1177" i="143"/>
  <c r="S1177" i="143"/>
  <c r="Q1177" i="143"/>
  <c r="O1177" i="143"/>
  <c r="M1177" i="143"/>
  <c r="L1177" i="143"/>
  <c r="K1177" i="143"/>
  <c r="J1177" i="143"/>
  <c r="V1176" i="143"/>
  <c r="U1176" i="143"/>
  <c r="T1176" i="143"/>
  <c r="S1176" i="143"/>
  <c r="Q1176" i="143"/>
  <c r="O1176" i="143"/>
  <c r="M1176" i="143"/>
  <c r="L1176" i="143"/>
  <c r="K1176" i="143"/>
  <c r="J1176" i="143"/>
  <c r="V1175" i="143"/>
  <c r="U1175" i="143"/>
  <c r="T1175" i="143"/>
  <c r="S1175" i="143"/>
  <c r="Q1175" i="143"/>
  <c r="O1175" i="143"/>
  <c r="M1175" i="143"/>
  <c r="L1175" i="143"/>
  <c r="K1175" i="143"/>
  <c r="J1175" i="143"/>
  <c r="V1174" i="143"/>
  <c r="U1174" i="143"/>
  <c r="T1174" i="143"/>
  <c r="S1174" i="143"/>
  <c r="Q1174" i="143"/>
  <c r="O1174" i="143"/>
  <c r="M1174" i="143"/>
  <c r="L1174" i="143"/>
  <c r="K1174" i="143"/>
  <c r="J1174" i="143"/>
  <c r="P1174" i="143" s="1"/>
  <c r="V1173" i="143"/>
  <c r="U1173" i="143"/>
  <c r="T1173" i="143"/>
  <c r="S1173" i="143"/>
  <c r="Q1173" i="143"/>
  <c r="O1173" i="143"/>
  <c r="M1173" i="143"/>
  <c r="L1173" i="143"/>
  <c r="K1173" i="143"/>
  <c r="J1173" i="143"/>
  <c r="P1173" i="143" s="1"/>
  <c r="V1172" i="143"/>
  <c r="U1172" i="143"/>
  <c r="T1172" i="143"/>
  <c r="S1172" i="143"/>
  <c r="Q1172" i="143"/>
  <c r="O1172" i="143"/>
  <c r="M1172" i="143"/>
  <c r="L1172" i="143"/>
  <c r="K1172" i="143"/>
  <c r="J1172" i="143"/>
  <c r="R1172" i="143" s="1"/>
  <c r="V1171" i="143"/>
  <c r="U1171" i="143"/>
  <c r="T1171" i="143"/>
  <c r="S1171" i="143"/>
  <c r="Q1171" i="143"/>
  <c r="O1171" i="143"/>
  <c r="M1171" i="143"/>
  <c r="L1171" i="143"/>
  <c r="K1171" i="143"/>
  <c r="J1171" i="143"/>
  <c r="R1171" i="143" s="1"/>
  <c r="V1170" i="143"/>
  <c r="U1170" i="143"/>
  <c r="T1170" i="143"/>
  <c r="S1170" i="143"/>
  <c r="Q1170" i="143"/>
  <c r="O1170" i="143"/>
  <c r="M1170" i="143"/>
  <c r="L1170" i="143"/>
  <c r="K1170" i="143"/>
  <c r="J1170" i="143"/>
  <c r="V1169" i="143"/>
  <c r="U1169" i="143"/>
  <c r="T1169" i="143"/>
  <c r="S1169" i="143"/>
  <c r="Q1169" i="143"/>
  <c r="O1169" i="143"/>
  <c r="M1169" i="143"/>
  <c r="L1169" i="143"/>
  <c r="K1169" i="143"/>
  <c r="J1169" i="143"/>
  <c r="P1169" i="143" s="1"/>
  <c r="V1168" i="143"/>
  <c r="U1168" i="143"/>
  <c r="T1168" i="143"/>
  <c r="S1168" i="143"/>
  <c r="Q1168" i="143"/>
  <c r="O1168" i="143"/>
  <c r="M1168" i="143"/>
  <c r="L1168" i="143"/>
  <c r="K1168" i="143"/>
  <c r="J1168" i="143"/>
  <c r="R1168" i="143" s="1"/>
  <c r="V1167" i="143"/>
  <c r="U1167" i="143"/>
  <c r="T1167" i="143"/>
  <c r="S1167" i="143"/>
  <c r="Q1167" i="143"/>
  <c r="O1167" i="143"/>
  <c r="M1167" i="143"/>
  <c r="L1167" i="143"/>
  <c r="K1167" i="143"/>
  <c r="J1167" i="143"/>
  <c r="R1167" i="143" s="1"/>
  <c r="V1166" i="143"/>
  <c r="U1166" i="143"/>
  <c r="T1166" i="143"/>
  <c r="S1166" i="143"/>
  <c r="Q1166" i="143"/>
  <c r="O1166" i="143"/>
  <c r="M1166" i="143"/>
  <c r="L1166" i="143"/>
  <c r="K1166" i="143"/>
  <c r="J1166" i="143"/>
  <c r="P1166" i="143" s="1"/>
  <c r="V1165" i="143"/>
  <c r="U1165" i="143"/>
  <c r="T1165" i="143"/>
  <c r="S1165" i="143"/>
  <c r="Q1165" i="143"/>
  <c r="O1165" i="143"/>
  <c r="M1165" i="143"/>
  <c r="L1165" i="143"/>
  <c r="K1165" i="143"/>
  <c r="J1165" i="143"/>
  <c r="P1165" i="143" s="1"/>
  <c r="V1164" i="143"/>
  <c r="U1164" i="143"/>
  <c r="T1164" i="143"/>
  <c r="S1164" i="143"/>
  <c r="Q1164" i="143"/>
  <c r="O1164" i="143"/>
  <c r="M1164" i="143"/>
  <c r="L1164" i="143"/>
  <c r="K1164" i="143"/>
  <c r="J1164" i="143"/>
  <c r="V1163" i="143"/>
  <c r="U1163" i="143"/>
  <c r="T1163" i="143"/>
  <c r="S1163" i="143"/>
  <c r="Q1163" i="143"/>
  <c r="O1163" i="143"/>
  <c r="M1163" i="143"/>
  <c r="L1163" i="143"/>
  <c r="K1163" i="143"/>
  <c r="J1163" i="143"/>
  <c r="R1163" i="143" s="1"/>
  <c r="V1162" i="143"/>
  <c r="U1162" i="143"/>
  <c r="T1162" i="143"/>
  <c r="S1162" i="143"/>
  <c r="Q1162" i="143"/>
  <c r="O1162" i="143"/>
  <c r="M1162" i="143"/>
  <c r="L1162" i="143"/>
  <c r="K1162" i="143"/>
  <c r="J1162" i="143"/>
  <c r="P1162" i="143" s="1"/>
  <c r="V1161" i="143"/>
  <c r="U1161" i="143"/>
  <c r="T1161" i="143"/>
  <c r="S1161" i="143"/>
  <c r="Q1161" i="143"/>
  <c r="O1161" i="143"/>
  <c r="M1161" i="143"/>
  <c r="L1161" i="143"/>
  <c r="K1161" i="143"/>
  <c r="J1161" i="143"/>
  <c r="V1160" i="143"/>
  <c r="U1160" i="143"/>
  <c r="T1160" i="143"/>
  <c r="S1160" i="143"/>
  <c r="Q1160" i="143"/>
  <c r="O1160" i="143"/>
  <c r="M1160" i="143"/>
  <c r="L1160" i="143"/>
  <c r="K1160" i="143"/>
  <c r="J1160" i="143"/>
  <c r="V1159" i="143"/>
  <c r="U1159" i="143"/>
  <c r="T1159" i="143"/>
  <c r="S1159" i="143"/>
  <c r="Q1159" i="143"/>
  <c r="O1159" i="143"/>
  <c r="M1159" i="143"/>
  <c r="L1159" i="143"/>
  <c r="K1159" i="143"/>
  <c r="J1159" i="143"/>
  <c r="V1158" i="143"/>
  <c r="U1158" i="143"/>
  <c r="T1158" i="143"/>
  <c r="S1158" i="143"/>
  <c r="Q1158" i="143"/>
  <c r="O1158" i="143"/>
  <c r="M1158" i="143"/>
  <c r="L1158" i="143"/>
  <c r="K1158" i="143"/>
  <c r="J1158" i="143"/>
  <c r="P1158" i="143" s="1"/>
  <c r="V1157" i="143"/>
  <c r="U1157" i="143"/>
  <c r="T1157" i="143"/>
  <c r="S1157" i="143"/>
  <c r="Q1157" i="143"/>
  <c r="O1157" i="143"/>
  <c r="M1157" i="143"/>
  <c r="L1157" i="143"/>
  <c r="K1157" i="143"/>
  <c r="J1157" i="143"/>
  <c r="V1156" i="143"/>
  <c r="U1156" i="143"/>
  <c r="T1156" i="143"/>
  <c r="S1156" i="143"/>
  <c r="Q1156" i="143"/>
  <c r="O1156" i="143"/>
  <c r="M1156" i="143"/>
  <c r="L1156" i="143"/>
  <c r="K1156" i="143"/>
  <c r="J1156" i="143"/>
  <c r="R1156" i="143" s="1"/>
  <c r="V1155" i="143"/>
  <c r="U1155" i="143"/>
  <c r="T1155" i="143"/>
  <c r="S1155" i="143"/>
  <c r="Q1155" i="143"/>
  <c r="O1155" i="143"/>
  <c r="M1155" i="143"/>
  <c r="L1155" i="143"/>
  <c r="K1155" i="143"/>
  <c r="J1155" i="143"/>
  <c r="V1154" i="143"/>
  <c r="U1154" i="143"/>
  <c r="T1154" i="143"/>
  <c r="S1154" i="143"/>
  <c r="Q1154" i="143"/>
  <c r="O1154" i="143"/>
  <c r="M1154" i="143"/>
  <c r="L1154" i="143"/>
  <c r="K1154" i="143"/>
  <c r="J1154" i="143"/>
  <c r="P1154" i="143" s="1"/>
  <c r="V1153" i="143"/>
  <c r="U1153" i="143"/>
  <c r="T1153" i="143"/>
  <c r="S1153" i="143"/>
  <c r="R1153" i="143"/>
  <c r="Q1153" i="143"/>
  <c r="O1153" i="143"/>
  <c r="M1153" i="143"/>
  <c r="L1153" i="143"/>
  <c r="K1153" i="143"/>
  <c r="J1153" i="143"/>
  <c r="P1153" i="143" s="1"/>
  <c r="V1152" i="143"/>
  <c r="U1152" i="143"/>
  <c r="T1152" i="143"/>
  <c r="S1152" i="143"/>
  <c r="Q1152" i="143"/>
  <c r="P1152" i="143"/>
  <c r="O1152" i="143"/>
  <c r="M1152" i="143"/>
  <c r="L1152" i="143"/>
  <c r="K1152" i="143"/>
  <c r="J1152" i="143"/>
  <c r="R1152" i="143" s="1"/>
  <c r="V1151" i="143"/>
  <c r="U1151" i="143"/>
  <c r="T1151" i="143"/>
  <c r="S1151" i="143"/>
  <c r="Q1151" i="143"/>
  <c r="O1151" i="143"/>
  <c r="M1151" i="143"/>
  <c r="L1151" i="143"/>
  <c r="K1151" i="143"/>
  <c r="J1151" i="143"/>
  <c r="V1150" i="143"/>
  <c r="U1150" i="143"/>
  <c r="T1150" i="143"/>
  <c r="S1150" i="143"/>
  <c r="Q1150" i="143"/>
  <c r="O1150" i="143"/>
  <c r="M1150" i="143"/>
  <c r="L1150" i="143"/>
  <c r="K1150" i="143"/>
  <c r="J1150" i="143"/>
  <c r="V1149" i="143"/>
  <c r="U1149" i="143"/>
  <c r="T1149" i="143"/>
  <c r="S1149" i="143"/>
  <c r="Q1149" i="143"/>
  <c r="O1149" i="143"/>
  <c r="M1149" i="143"/>
  <c r="L1149" i="143"/>
  <c r="K1149" i="143"/>
  <c r="J1149" i="143"/>
  <c r="V1148" i="143"/>
  <c r="U1148" i="143"/>
  <c r="T1148" i="143"/>
  <c r="S1148" i="143"/>
  <c r="Q1148" i="143"/>
  <c r="O1148" i="143"/>
  <c r="M1148" i="143"/>
  <c r="L1148" i="143"/>
  <c r="K1148" i="143"/>
  <c r="J1148" i="143"/>
  <c r="R1148" i="143" s="1"/>
  <c r="V1147" i="143"/>
  <c r="U1147" i="143"/>
  <c r="T1147" i="143"/>
  <c r="S1147" i="143"/>
  <c r="Q1147" i="143"/>
  <c r="P1147" i="143"/>
  <c r="O1147" i="143"/>
  <c r="M1147" i="143"/>
  <c r="L1147" i="143"/>
  <c r="K1147" i="143"/>
  <c r="J1147" i="143"/>
  <c r="R1147" i="143" s="1"/>
  <c r="V1146" i="143"/>
  <c r="U1146" i="143"/>
  <c r="T1146" i="143"/>
  <c r="S1146" i="143"/>
  <c r="Q1146" i="143"/>
  <c r="O1146" i="143"/>
  <c r="M1146" i="143"/>
  <c r="L1146" i="143"/>
  <c r="K1146" i="143"/>
  <c r="J1146" i="143"/>
  <c r="V1145" i="143"/>
  <c r="U1145" i="143"/>
  <c r="T1145" i="143"/>
  <c r="S1145" i="143"/>
  <c r="R1145" i="143"/>
  <c r="Q1145" i="143"/>
  <c r="O1145" i="143"/>
  <c r="M1145" i="143"/>
  <c r="L1145" i="143"/>
  <c r="K1145" i="143"/>
  <c r="J1145" i="143"/>
  <c r="P1145" i="143" s="1"/>
  <c r="V1144" i="143"/>
  <c r="U1144" i="143"/>
  <c r="T1144" i="143"/>
  <c r="S1144" i="143"/>
  <c r="Q1144" i="143"/>
  <c r="P1144" i="143"/>
  <c r="O1144" i="143"/>
  <c r="M1144" i="143"/>
  <c r="L1144" i="143"/>
  <c r="K1144" i="143"/>
  <c r="J1144" i="143"/>
  <c r="R1144" i="143" s="1"/>
  <c r="V1143" i="143"/>
  <c r="U1143" i="143"/>
  <c r="T1143" i="143"/>
  <c r="S1143" i="143"/>
  <c r="Q1143" i="143"/>
  <c r="O1143" i="143"/>
  <c r="M1143" i="143"/>
  <c r="L1143" i="143"/>
  <c r="K1143" i="143"/>
  <c r="J1143" i="143"/>
  <c r="V1142" i="143"/>
  <c r="U1142" i="143"/>
  <c r="T1142" i="143"/>
  <c r="S1142" i="143"/>
  <c r="Q1142" i="143"/>
  <c r="O1142" i="143"/>
  <c r="M1142" i="143"/>
  <c r="L1142" i="143"/>
  <c r="K1142" i="143"/>
  <c r="J1142" i="143"/>
  <c r="V1141" i="143"/>
  <c r="U1141" i="143"/>
  <c r="T1141" i="143"/>
  <c r="S1141" i="143"/>
  <c r="Q1141" i="143"/>
  <c r="O1141" i="143"/>
  <c r="M1141" i="143"/>
  <c r="L1141" i="143"/>
  <c r="K1141" i="143"/>
  <c r="J1141" i="143"/>
  <c r="V1140" i="143"/>
  <c r="U1140" i="143"/>
  <c r="T1140" i="143"/>
  <c r="S1140" i="143"/>
  <c r="Q1140" i="143"/>
  <c r="O1140" i="143"/>
  <c r="M1140" i="143"/>
  <c r="L1140" i="143"/>
  <c r="K1140" i="143"/>
  <c r="J1140" i="143"/>
  <c r="R1140" i="143" s="1"/>
  <c r="V1139" i="143"/>
  <c r="U1139" i="143"/>
  <c r="T1139" i="143"/>
  <c r="S1139" i="143"/>
  <c r="Q1139" i="143"/>
  <c r="O1139" i="143"/>
  <c r="M1139" i="143"/>
  <c r="L1139" i="143"/>
  <c r="K1139" i="143"/>
  <c r="J1139" i="143"/>
  <c r="V1138" i="143"/>
  <c r="U1138" i="143"/>
  <c r="T1138" i="143"/>
  <c r="S1138" i="143"/>
  <c r="R1138" i="143"/>
  <c r="Q1138" i="143"/>
  <c r="O1138" i="143"/>
  <c r="M1138" i="143"/>
  <c r="L1138" i="143"/>
  <c r="K1138" i="143"/>
  <c r="J1138" i="143"/>
  <c r="P1138" i="143" s="1"/>
  <c r="V1137" i="143"/>
  <c r="U1137" i="143"/>
  <c r="T1137" i="143"/>
  <c r="S1137" i="143"/>
  <c r="Q1137" i="143"/>
  <c r="O1137" i="143"/>
  <c r="M1137" i="143"/>
  <c r="L1137" i="143"/>
  <c r="K1137" i="143"/>
  <c r="J1137" i="143"/>
  <c r="P1137" i="143" s="1"/>
  <c r="V1136" i="143"/>
  <c r="U1136" i="143"/>
  <c r="T1136" i="143"/>
  <c r="S1136" i="143"/>
  <c r="Q1136" i="143"/>
  <c r="O1136" i="143"/>
  <c r="M1136" i="143"/>
  <c r="L1136" i="143"/>
  <c r="K1136" i="143"/>
  <c r="J1136" i="143"/>
  <c r="R1136" i="143" s="1"/>
  <c r="V1135" i="143"/>
  <c r="U1135" i="143"/>
  <c r="T1135" i="143"/>
  <c r="S1135" i="143"/>
  <c r="Q1135" i="143"/>
  <c r="O1135" i="143"/>
  <c r="M1135" i="143"/>
  <c r="L1135" i="143"/>
  <c r="K1135" i="143"/>
  <c r="J1135" i="143"/>
  <c r="V1134" i="143"/>
  <c r="U1134" i="143"/>
  <c r="T1134" i="143"/>
  <c r="S1134" i="143"/>
  <c r="Q1134" i="143"/>
  <c r="O1134" i="143"/>
  <c r="M1134" i="143"/>
  <c r="L1134" i="143"/>
  <c r="K1134" i="143"/>
  <c r="J1134" i="143"/>
  <c r="V1133" i="143"/>
  <c r="U1133" i="143"/>
  <c r="T1133" i="143"/>
  <c r="S1133" i="143"/>
  <c r="Q1133" i="143"/>
  <c r="O1133" i="143"/>
  <c r="M1133" i="143"/>
  <c r="L1133" i="143"/>
  <c r="K1133" i="143"/>
  <c r="J1133" i="143"/>
  <c r="V1132" i="143"/>
  <c r="U1132" i="143"/>
  <c r="T1132" i="143"/>
  <c r="S1132" i="143"/>
  <c r="Q1132" i="143"/>
  <c r="O1132" i="143"/>
  <c r="M1132" i="143"/>
  <c r="L1132" i="143"/>
  <c r="K1132" i="143"/>
  <c r="J1132" i="143"/>
  <c r="V1131" i="143"/>
  <c r="U1131" i="143"/>
  <c r="T1131" i="143"/>
  <c r="S1131" i="143"/>
  <c r="Q1131" i="143"/>
  <c r="O1131" i="143"/>
  <c r="M1131" i="143"/>
  <c r="L1131" i="143"/>
  <c r="K1131" i="143"/>
  <c r="J1131" i="143"/>
  <c r="R1131" i="143" s="1"/>
  <c r="V1130" i="143"/>
  <c r="U1130" i="143"/>
  <c r="T1130" i="143"/>
  <c r="S1130" i="143"/>
  <c r="Q1130" i="143"/>
  <c r="O1130" i="143"/>
  <c r="M1130" i="143"/>
  <c r="L1130" i="143"/>
  <c r="K1130" i="143"/>
  <c r="J1130" i="143"/>
  <c r="V1129" i="143"/>
  <c r="U1129" i="143"/>
  <c r="T1129" i="143"/>
  <c r="S1129" i="143"/>
  <c r="Q1129" i="143"/>
  <c r="O1129" i="143"/>
  <c r="M1129" i="143"/>
  <c r="L1129" i="143"/>
  <c r="K1129" i="143"/>
  <c r="J1129" i="143"/>
  <c r="P1129" i="143" s="1"/>
  <c r="V1128" i="143"/>
  <c r="U1128" i="143"/>
  <c r="T1128" i="143"/>
  <c r="S1128" i="143"/>
  <c r="Q1128" i="143"/>
  <c r="O1128" i="143"/>
  <c r="M1128" i="143"/>
  <c r="L1128" i="143"/>
  <c r="K1128" i="143"/>
  <c r="J1128" i="143"/>
  <c r="R1128" i="143" s="1"/>
  <c r="V1127" i="143"/>
  <c r="U1127" i="143"/>
  <c r="T1127" i="143"/>
  <c r="S1127" i="143"/>
  <c r="Q1127" i="143"/>
  <c r="O1127" i="143"/>
  <c r="M1127" i="143"/>
  <c r="L1127" i="143"/>
  <c r="K1127" i="143"/>
  <c r="J1127" i="143"/>
  <c r="R1127" i="143" s="1"/>
  <c r="V1126" i="143"/>
  <c r="U1126" i="143"/>
  <c r="T1126" i="143"/>
  <c r="S1126" i="143"/>
  <c r="Q1126" i="143"/>
  <c r="O1126" i="143"/>
  <c r="M1126" i="143"/>
  <c r="L1126" i="143"/>
  <c r="K1126" i="143"/>
  <c r="J1126" i="143"/>
  <c r="V1125" i="143"/>
  <c r="U1125" i="143"/>
  <c r="T1125" i="143"/>
  <c r="S1125" i="143"/>
  <c r="Q1125" i="143"/>
  <c r="O1125" i="143"/>
  <c r="M1125" i="143"/>
  <c r="L1125" i="143"/>
  <c r="K1125" i="143"/>
  <c r="J1125" i="143"/>
  <c r="V1124" i="143"/>
  <c r="U1124" i="143"/>
  <c r="T1124" i="143"/>
  <c r="S1124" i="143"/>
  <c r="Q1124" i="143"/>
  <c r="O1124" i="143"/>
  <c r="M1124" i="143"/>
  <c r="L1124" i="143"/>
  <c r="K1124" i="143"/>
  <c r="J1124" i="143"/>
  <c r="V1123" i="143"/>
  <c r="U1123" i="143"/>
  <c r="T1123" i="143"/>
  <c r="S1123" i="143"/>
  <c r="Q1123" i="143"/>
  <c r="O1123" i="143"/>
  <c r="M1123" i="143"/>
  <c r="L1123" i="143"/>
  <c r="K1123" i="143"/>
  <c r="J1123" i="143"/>
  <c r="V1122" i="143"/>
  <c r="U1122" i="143"/>
  <c r="T1122" i="143"/>
  <c r="S1122" i="143"/>
  <c r="Q1122" i="143"/>
  <c r="O1122" i="143"/>
  <c r="M1122" i="143"/>
  <c r="L1122" i="143"/>
  <c r="K1122" i="143"/>
  <c r="J1122" i="143"/>
  <c r="V1121" i="143"/>
  <c r="U1121" i="143"/>
  <c r="T1121" i="143"/>
  <c r="S1121" i="143"/>
  <c r="Q1121" i="143"/>
  <c r="O1121" i="143"/>
  <c r="M1121" i="143"/>
  <c r="L1121" i="143"/>
  <c r="K1121" i="143"/>
  <c r="J1121" i="143"/>
  <c r="V1120" i="143"/>
  <c r="U1120" i="143"/>
  <c r="T1120" i="143"/>
  <c r="S1120" i="143"/>
  <c r="Q1120" i="143"/>
  <c r="O1120" i="143"/>
  <c r="M1120" i="143"/>
  <c r="L1120" i="143"/>
  <c r="K1120" i="143"/>
  <c r="J1120" i="143"/>
  <c r="R1120" i="143" s="1"/>
  <c r="V1119" i="143"/>
  <c r="U1119" i="143"/>
  <c r="T1119" i="143"/>
  <c r="S1119" i="143"/>
  <c r="Q1119" i="143"/>
  <c r="O1119" i="143"/>
  <c r="M1119" i="143"/>
  <c r="L1119" i="143"/>
  <c r="K1119" i="143"/>
  <c r="J1119" i="143"/>
  <c r="V1118" i="143"/>
  <c r="U1118" i="143"/>
  <c r="T1118" i="143"/>
  <c r="S1118" i="143"/>
  <c r="Q1118" i="143"/>
  <c r="O1118" i="143"/>
  <c r="M1118" i="143"/>
  <c r="L1118" i="143"/>
  <c r="K1118" i="143"/>
  <c r="J1118" i="143"/>
  <c r="V1117" i="143"/>
  <c r="U1117" i="143"/>
  <c r="T1117" i="143"/>
  <c r="S1117" i="143"/>
  <c r="Q1117" i="143"/>
  <c r="O1117" i="143"/>
  <c r="M1117" i="143"/>
  <c r="L1117" i="143"/>
  <c r="K1117" i="143"/>
  <c r="J1117" i="143"/>
  <c r="V1116" i="143"/>
  <c r="U1116" i="143"/>
  <c r="T1116" i="143"/>
  <c r="S1116" i="143"/>
  <c r="Q1116" i="143"/>
  <c r="P1116" i="143"/>
  <c r="O1116" i="143"/>
  <c r="M1116" i="143"/>
  <c r="L1116" i="143"/>
  <c r="K1116" i="143"/>
  <c r="J1116" i="143"/>
  <c r="R1116" i="143" s="1"/>
  <c r="V1115" i="143"/>
  <c r="U1115" i="143"/>
  <c r="T1115" i="143"/>
  <c r="S1115" i="143"/>
  <c r="Q1115" i="143"/>
  <c r="O1115" i="143"/>
  <c r="M1115" i="143"/>
  <c r="L1115" i="143"/>
  <c r="K1115" i="143"/>
  <c r="J1115" i="143"/>
  <c r="R1115" i="143" s="1"/>
  <c r="V1114" i="143"/>
  <c r="U1114" i="143"/>
  <c r="T1114" i="143"/>
  <c r="S1114" i="143"/>
  <c r="Q1114" i="143"/>
  <c r="O1114" i="143"/>
  <c r="M1114" i="143"/>
  <c r="L1114" i="143"/>
  <c r="K1114" i="143"/>
  <c r="J1114" i="143"/>
  <c r="V1113" i="143"/>
  <c r="U1113" i="143"/>
  <c r="T1113" i="143"/>
  <c r="S1113" i="143"/>
  <c r="Q1113" i="143"/>
  <c r="O1113" i="143"/>
  <c r="M1113" i="143"/>
  <c r="L1113" i="143"/>
  <c r="K1113" i="143"/>
  <c r="J1113" i="143"/>
  <c r="V1112" i="143"/>
  <c r="U1112" i="143"/>
  <c r="T1112" i="143"/>
  <c r="S1112" i="143"/>
  <c r="Q1112" i="143"/>
  <c r="O1112" i="143"/>
  <c r="M1112" i="143"/>
  <c r="L1112" i="143"/>
  <c r="K1112" i="143"/>
  <c r="J1112" i="143"/>
  <c r="R1112" i="143" s="1"/>
  <c r="V1111" i="143"/>
  <c r="U1111" i="143"/>
  <c r="T1111" i="143"/>
  <c r="S1111" i="143"/>
  <c r="Q1111" i="143"/>
  <c r="P1111" i="143"/>
  <c r="O1111" i="143"/>
  <c r="M1111" i="143"/>
  <c r="L1111" i="143"/>
  <c r="K1111" i="143"/>
  <c r="J1111" i="143"/>
  <c r="R1111" i="143" s="1"/>
  <c r="V1110" i="143"/>
  <c r="U1110" i="143"/>
  <c r="T1110" i="143"/>
  <c r="S1110" i="143"/>
  <c r="Q1110" i="143"/>
  <c r="O1110" i="143"/>
  <c r="M1110" i="143"/>
  <c r="L1110" i="143"/>
  <c r="K1110" i="143"/>
  <c r="J1110" i="143"/>
  <c r="V1109" i="143"/>
  <c r="U1109" i="143"/>
  <c r="T1109" i="143"/>
  <c r="S1109" i="143"/>
  <c r="Q1109" i="143"/>
  <c r="O1109" i="143"/>
  <c r="M1109" i="143"/>
  <c r="L1109" i="143"/>
  <c r="K1109" i="143"/>
  <c r="J1109" i="143"/>
  <c r="V1108" i="143"/>
  <c r="U1108" i="143"/>
  <c r="T1108" i="143"/>
  <c r="S1108" i="143"/>
  <c r="Q1108" i="143"/>
  <c r="O1108" i="143"/>
  <c r="M1108" i="143"/>
  <c r="L1108" i="143"/>
  <c r="K1108" i="143"/>
  <c r="J1108" i="143"/>
  <c r="V1107" i="143"/>
  <c r="U1107" i="143"/>
  <c r="T1107" i="143"/>
  <c r="S1107" i="143"/>
  <c r="Q1107" i="143"/>
  <c r="O1107" i="143"/>
  <c r="M1107" i="143"/>
  <c r="L1107" i="143"/>
  <c r="K1107" i="143"/>
  <c r="J1107" i="143"/>
  <c r="V1106" i="143"/>
  <c r="U1106" i="143"/>
  <c r="T1106" i="143"/>
  <c r="S1106" i="143"/>
  <c r="Q1106" i="143"/>
  <c r="O1106" i="143"/>
  <c r="M1106" i="143"/>
  <c r="L1106" i="143"/>
  <c r="K1106" i="143"/>
  <c r="J1106" i="143"/>
  <c r="P1106" i="143" s="1"/>
  <c r="V1105" i="143"/>
  <c r="U1105" i="143"/>
  <c r="T1105" i="143"/>
  <c r="S1105" i="143"/>
  <c r="Q1105" i="143"/>
  <c r="O1105" i="143"/>
  <c r="M1105" i="143"/>
  <c r="L1105" i="143"/>
  <c r="K1105" i="143"/>
  <c r="J1105" i="143"/>
  <c r="V1104" i="143"/>
  <c r="U1104" i="143"/>
  <c r="T1104" i="143"/>
  <c r="S1104" i="143"/>
  <c r="Q1104" i="143"/>
  <c r="O1104" i="143"/>
  <c r="M1104" i="143"/>
  <c r="L1104" i="143"/>
  <c r="K1104" i="143"/>
  <c r="J1104" i="143"/>
  <c r="V1103" i="143"/>
  <c r="U1103" i="143"/>
  <c r="T1103" i="143"/>
  <c r="S1103" i="143"/>
  <c r="Q1103" i="143"/>
  <c r="O1103" i="143"/>
  <c r="M1103" i="143"/>
  <c r="L1103" i="143"/>
  <c r="K1103" i="143"/>
  <c r="J1103" i="143"/>
  <c r="V1102" i="143"/>
  <c r="U1102" i="143"/>
  <c r="T1102" i="143"/>
  <c r="S1102" i="143"/>
  <c r="Q1102" i="143"/>
  <c r="O1102" i="143"/>
  <c r="M1102" i="143"/>
  <c r="L1102" i="143"/>
  <c r="K1102" i="143"/>
  <c r="J1102" i="143"/>
  <c r="V1101" i="143"/>
  <c r="U1101" i="143"/>
  <c r="T1101" i="143"/>
  <c r="S1101" i="143"/>
  <c r="Q1101" i="143"/>
  <c r="O1101" i="143"/>
  <c r="M1101" i="143"/>
  <c r="L1101" i="143"/>
  <c r="K1101" i="143"/>
  <c r="J1101" i="143"/>
  <c r="V1100" i="143"/>
  <c r="U1100" i="143"/>
  <c r="T1100" i="143"/>
  <c r="S1100" i="143"/>
  <c r="Q1100" i="143"/>
  <c r="O1100" i="143"/>
  <c r="M1100" i="143"/>
  <c r="L1100" i="143"/>
  <c r="K1100" i="143"/>
  <c r="J1100" i="143"/>
  <c r="R1100" i="143" s="1"/>
  <c r="V1099" i="143"/>
  <c r="U1099" i="143"/>
  <c r="T1099" i="143"/>
  <c r="S1099" i="143"/>
  <c r="Q1099" i="143"/>
  <c r="O1099" i="143"/>
  <c r="M1099" i="143"/>
  <c r="L1099" i="143"/>
  <c r="K1099" i="143"/>
  <c r="J1099" i="143"/>
  <c r="V1098" i="143"/>
  <c r="U1098" i="143"/>
  <c r="T1098" i="143"/>
  <c r="S1098" i="143"/>
  <c r="Q1098" i="143"/>
  <c r="O1098" i="143"/>
  <c r="M1098" i="143"/>
  <c r="L1098" i="143"/>
  <c r="K1098" i="143"/>
  <c r="J1098" i="143"/>
  <c r="V1097" i="143"/>
  <c r="U1097" i="143"/>
  <c r="T1097" i="143"/>
  <c r="S1097" i="143"/>
  <c r="R1097" i="143"/>
  <c r="Q1097" i="143"/>
  <c r="O1097" i="143"/>
  <c r="M1097" i="143"/>
  <c r="L1097" i="143"/>
  <c r="K1097" i="143"/>
  <c r="J1097" i="143"/>
  <c r="P1097" i="143" s="1"/>
  <c r="V1096" i="143"/>
  <c r="U1096" i="143"/>
  <c r="T1096" i="143"/>
  <c r="S1096" i="143"/>
  <c r="Q1096" i="143"/>
  <c r="P1096" i="143"/>
  <c r="O1096" i="143"/>
  <c r="M1096" i="143"/>
  <c r="L1096" i="143"/>
  <c r="K1096" i="143"/>
  <c r="J1096" i="143"/>
  <c r="R1096" i="143" s="1"/>
  <c r="V1095" i="143"/>
  <c r="U1095" i="143"/>
  <c r="T1095" i="143"/>
  <c r="S1095" i="143"/>
  <c r="Q1095" i="143"/>
  <c r="O1095" i="143"/>
  <c r="M1095" i="143"/>
  <c r="L1095" i="143"/>
  <c r="K1095" i="143"/>
  <c r="J1095" i="143"/>
  <c r="R1095" i="143" s="1"/>
  <c r="V1094" i="143"/>
  <c r="U1094" i="143"/>
  <c r="T1094" i="143"/>
  <c r="S1094" i="143"/>
  <c r="Q1094" i="143"/>
  <c r="O1094" i="143"/>
  <c r="M1094" i="143"/>
  <c r="L1094" i="143"/>
  <c r="K1094" i="143"/>
  <c r="J1094" i="143"/>
  <c r="V1093" i="143"/>
  <c r="U1093" i="143"/>
  <c r="T1093" i="143"/>
  <c r="S1093" i="143"/>
  <c r="Q1093" i="143"/>
  <c r="O1093" i="143"/>
  <c r="M1093" i="143"/>
  <c r="L1093" i="143"/>
  <c r="K1093" i="143"/>
  <c r="J1093" i="143"/>
  <c r="V1092" i="143"/>
  <c r="U1092" i="143"/>
  <c r="T1092" i="143"/>
  <c r="S1092" i="143"/>
  <c r="Q1092" i="143"/>
  <c r="P1092" i="143"/>
  <c r="O1092" i="143"/>
  <c r="M1092" i="143"/>
  <c r="L1092" i="143"/>
  <c r="K1092" i="143"/>
  <c r="J1092" i="143"/>
  <c r="R1092" i="143" s="1"/>
  <c r="V1091" i="143"/>
  <c r="U1091" i="143"/>
  <c r="T1091" i="143"/>
  <c r="S1091" i="143"/>
  <c r="Q1091" i="143"/>
  <c r="O1091" i="143"/>
  <c r="M1091" i="143"/>
  <c r="L1091" i="143"/>
  <c r="K1091" i="143"/>
  <c r="J1091" i="143"/>
  <c r="V1090" i="143"/>
  <c r="U1090" i="143"/>
  <c r="T1090" i="143"/>
  <c r="S1090" i="143"/>
  <c r="Q1090" i="143"/>
  <c r="O1090" i="143"/>
  <c r="M1090" i="143"/>
  <c r="L1090" i="143"/>
  <c r="K1090" i="143"/>
  <c r="J1090" i="143"/>
  <c r="P1090" i="143" s="1"/>
  <c r="V1089" i="143"/>
  <c r="U1089" i="143"/>
  <c r="T1089" i="143"/>
  <c r="S1089" i="143"/>
  <c r="R1089" i="143"/>
  <c r="Q1089" i="143"/>
  <c r="O1089" i="143"/>
  <c r="M1089" i="143"/>
  <c r="L1089" i="143"/>
  <c r="K1089" i="143"/>
  <c r="J1089" i="143"/>
  <c r="P1089" i="143" s="1"/>
  <c r="V1088" i="143"/>
  <c r="U1088" i="143"/>
  <c r="T1088" i="143"/>
  <c r="S1088" i="143"/>
  <c r="Q1088" i="143"/>
  <c r="P1088" i="143"/>
  <c r="O1088" i="143"/>
  <c r="M1088" i="143"/>
  <c r="L1088" i="143"/>
  <c r="K1088" i="143"/>
  <c r="J1088" i="143"/>
  <c r="R1088" i="143" s="1"/>
  <c r="V1087" i="143"/>
  <c r="U1087" i="143"/>
  <c r="T1087" i="143"/>
  <c r="S1087" i="143"/>
  <c r="Q1087" i="143"/>
  <c r="O1087" i="143"/>
  <c r="M1087" i="143"/>
  <c r="L1087" i="143"/>
  <c r="K1087" i="143"/>
  <c r="J1087" i="143"/>
  <c r="V1086" i="143"/>
  <c r="U1086" i="143"/>
  <c r="T1086" i="143"/>
  <c r="S1086" i="143"/>
  <c r="Q1086" i="143"/>
  <c r="O1086" i="143"/>
  <c r="M1086" i="143"/>
  <c r="L1086" i="143"/>
  <c r="K1086" i="143"/>
  <c r="J1086" i="143"/>
  <c r="V1085" i="143"/>
  <c r="U1085" i="143"/>
  <c r="T1085" i="143"/>
  <c r="S1085" i="143"/>
  <c r="Q1085" i="143"/>
  <c r="O1085" i="143"/>
  <c r="M1085" i="143"/>
  <c r="L1085" i="143"/>
  <c r="K1085" i="143"/>
  <c r="J1085" i="143"/>
  <c r="V1084" i="143"/>
  <c r="U1084" i="143"/>
  <c r="T1084" i="143"/>
  <c r="S1084" i="143"/>
  <c r="Q1084" i="143"/>
  <c r="P1084" i="143"/>
  <c r="O1084" i="143"/>
  <c r="M1084" i="143"/>
  <c r="L1084" i="143"/>
  <c r="K1084" i="143"/>
  <c r="J1084" i="143"/>
  <c r="R1084" i="143" s="1"/>
  <c r="V1083" i="143"/>
  <c r="U1083" i="143"/>
  <c r="T1083" i="143"/>
  <c r="S1083" i="143"/>
  <c r="Q1083" i="143"/>
  <c r="P1083" i="143"/>
  <c r="O1083" i="143"/>
  <c r="M1083" i="143"/>
  <c r="L1083" i="143"/>
  <c r="K1083" i="143"/>
  <c r="J1083" i="143"/>
  <c r="R1083" i="143" s="1"/>
  <c r="V1082" i="143"/>
  <c r="U1082" i="143"/>
  <c r="T1082" i="143"/>
  <c r="S1082" i="143"/>
  <c r="Q1082" i="143"/>
  <c r="O1082" i="143"/>
  <c r="M1082" i="143"/>
  <c r="L1082" i="143"/>
  <c r="K1082" i="143"/>
  <c r="J1082" i="143"/>
  <c r="V1081" i="143"/>
  <c r="U1081" i="143"/>
  <c r="T1081" i="143"/>
  <c r="S1081" i="143"/>
  <c r="R1081" i="143"/>
  <c r="Q1081" i="143"/>
  <c r="O1081" i="143"/>
  <c r="M1081" i="143"/>
  <c r="L1081" i="143"/>
  <c r="K1081" i="143"/>
  <c r="J1081" i="143"/>
  <c r="P1081" i="143" s="1"/>
  <c r="V1080" i="143"/>
  <c r="U1080" i="143"/>
  <c r="T1080" i="143"/>
  <c r="S1080" i="143"/>
  <c r="Q1080" i="143"/>
  <c r="P1080" i="143"/>
  <c r="O1080" i="143"/>
  <c r="M1080" i="143"/>
  <c r="L1080" i="143"/>
  <c r="K1080" i="143"/>
  <c r="J1080" i="143"/>
  <c r="R1080" i="143" s="1"/>
  <c r="V1079" i="143"/>
  <c r="U1079" i="143"/>
  <c r="T1079" i="143"/>
  <c r="S1079" i="143"/>
  <c r="Q1079" i="143"/>
  <c r="O1079" i="143"/>
  <c r="M1079" i="143"/>
  <c r="L1079" i="143"/>
  <c r="K1079" i="143"/>
  <c r="J1079" i="143"/>
  <c r="V1078" i="143"/>
  <c r="U1078" i="143"/>
  <c r="T1078" i="143"/>
  <c r="S1078" i="143"/>
  <c r="Q1078" i="143"/>
  <c r="O1078" i="143"/>
  <c r="M1078" i="143"/>
  <c r="L1078" i="143"/>
  <c r="K1078" i="143"/>
  <c r="J1078" i="143"/>
  <c r="V1077" i="143"/>
  <c r="U1077" i="143"/>
  <c r="T1077" i="143"/>
  <c r="S1077" i="143"/>
  <c r="Q1077" i="143"/>
  <c r="O1077" i="143"/>
  <c r="M1077" i="143"/>
  <c r="L1077" i="143"/>
  <c r="K1077" i="143"/>
  <c r="J1077" i="143"/>
  <c r="V1076" i="143"/>
  <c r="U1076" i="143"/>
  <c r="T1076" i="143"/>
  <c r="S1076" i="143"/>
  <c r="Q1076" i="143"/>
  <c r="O1076" i="143"/>
  <c r="M1076" i="143"/>
  <c r="L1076" i="143"/>
  <c r="K1076" i="143"/>
  <c r="J1076" i="143"/>
  <c r="R1076" i="143" s="1"/>
  <c r="V1075" i="143"/>
  <c r="U1075" i="143"/>
  <c r="T1075" i="143"/>
  <c r="S1075" i="143"/>
  <c r="Q1075" i="143"/>
  <c r="O1075" i="143"/>
  <c r="M1075" i="143"/>
  <c r="L1075" i="143"/>
  <c r="K1075" i="143"/>
  <c r="J1075" i="143"/>
  <c r="V1074" i="143"/>
  <c r="U1074" i="143"/>
  <c r="T1074" i="143"/>
  <c r="S1074" i="143"/>
  <c r="R1074" i="143"/>
  <c r="Q1074" i="143"/>
  <c r="O1074" i="143"/>
  <c r="M1074" i="143"/>
  <c r="L1074" i="143"/>
  <c r="K1074" i="143"/>
  <c r="J1074" i="143"/>
  <c r="P1074" i="143" s="1"/>
  <c r="V1073" i="143"/>
  <c r="U1073" i="143"/>
  <c r="T1073" i="143"/>
  <c r="S1073" i="143"/>
  <c r="Q1073" i="143"/>
  <c r="O1073" i="143"/>
  <c r="M1073" i="143"/>
  <c r="L1073" i="143"/>
  <c r="K1073" i="143"/>
  <c r="J1073" i="143"/>
  <c r="P1073" i="143" s="1"/>
  <c r="V1072" i="143"/>
  <c r="U1072" i="143"/>
  <c r="T1072" i="143"/>
  <c r="S1072" i="143"/>
  <c r="Q1072" i="143"/>
  <c r="O1072" i="143"/>
  <c r="M1072" i="143"/>
  <c r="L1072" i="143"/>
  <c r="K1072" i="143"/>
  <c r="J1072" i="143"/>
  <c r="R1072" i="143" s="1"/>
  <c r="V1071" i="143"/>
  <c r="U1071" i="143"/>
  <c r="T1071" i="143"/>
  <c r="S1071" i="143"/>
  <c r="Q1071" i="143"/>
  <c r="O1071" i="143"/>
  <c r="M1071" i="143"/>
  <c r="L1071" i="143"/>
  <c r="K1071" i="143"/>
  <c r="J1071" i="143"/>
  <c r="V1070" i="143"/>
  <c r="U1070" i="143"/>
  <c r="T1070" i="143"/>
  <c r="S1070" i="143"/>
  <c r="Q1070" i="143"/>
  <c r="O1070" i="143"/>
  <c r="M1070" i="143"/>
  <c r="L1070" i="143"/>
  <c r="K1070" i="143"/>
  <c r="J1070" i="143"/>
  <c r="V1069" i="143"/>
  <c r="U1069" i="143"/>
  <c r="T1069" i="143"/>
  <c r="S1069" i="143"/>
  <c r="R1069" i="143"/>
  <c r="Q1069" i="143"/>
  <c r="O1069" i="143"/>
  <c r="M1069" i="143"/>
  <c r="L1069" i="143"/>
  <c r="K1069" i="143"/>
  <c r="J1069" i="143"/>
  <c r="P1069" i="143" s="1"/>
  <c r="V1068" i="143"/>
  <c r="U1068" i="143"/>
  <c r="T1068" i="143"/>
  <c r="S1068" i="143"/>
  <c r="Q1068" i="143"/>
  <c r="P1068" i="143"/>
  <c r="O1068" i="143"/>
  <c r="M1068" i="143"/>
  <c r="L1068" i="143"/>
  <c r="K1068" i="143"/>
  <c r="J1068" i="143"/>
  <c r="R1068" i="143" s="1"/>
  <c r="V1067" i="143"/>
  <c r="U1067" i="143"/>
  <c r="T1067" i="143"/>
  <c r="S1067" i="143"/>
  <c r="Q1067" i="143"/>
  <c r="O1067" i="143"/>
  <c r="M1067" i="143"/>
  <c r="L1067" i="143"/>
  <c r="K1067" i="143"/>
  <c r="J1067" i="143"/>
  <c r="V1066" i="143"/>
  <c r="U1066" i="143"/>
  <c r="T1066" i="143"/>
  <c r="S1066" i="143"/>
  <c r="R1066" i="143"/>
  <c r="Q1066" i="143"/>
  <c r="O1066" i="143"/>
  <c r="M1066" i="143"/>
  <c r="L1066" i="143"/>
  <c r="K1066" i="143"/>
  <c r="J1066" i="143"/>
  <c r="P1066" i="143" s="1"/>
  <c r="V1065" i="143"/>
  <c r="U1065" i="143"/>
  <c r="T1065" i="143"/>
  <c r="S1065" i="143"/>
  <c r="Q1065" i="143"/>
  <c r="O1065" i="143"/>
  <c r="M1065" i="143"/>
  <c r="L1065" i="143"/>
  <c r="K1065" i="143"/>
  <c r="J1065" i="143"/>
  <c r="P1065" i="143" s="1"/>
  <c r="V1064" i="143"/>
  <c r="U1064" i="143"/>
  <c r="T1064" i="143"/>
  <c r="S1064" i="143"/>
  <c r="Q1064" i="143"/>
  <c r="O1064" i="143"/>
  <c r="M1064" i="143"/>
  <c r="L1064" i="143"/>
  <c r="K1064" i="143"/>
  <c r="J1064" i="143"/>
  <c r="R1064" i="143" s="1"/>
  <c r="V1063" i="143"/>
  <c r="U1063" i="143"/>
  <c r="T1063" i="143"/>
  <c r="S1063" i="143"/>
  <c r="Q1063" i="143"/>
  <c r="O1063" i="143"/>
  <c r="M1063" i="143"/>
  <c r="L1063" i="143"/>
  <c r="K1063" i="143"/>
  <c r="J1063" i="143"/>
  <c r="V1062" i="143"/>
  <c r="U1062" i="143"/>
  <c r="T1062" i="143"/>
  <c r="S1062" i="143"/>
  <c r="Q1062" i="143"/>
  <c r="O1062" i="143"/>
  <c r="M1062" i="143"/>
  <c r="L1062" i="143"/>
  <c r="K1062" i="143"/>
  <c r="J1062" i="143"/>
  <c r="V1061" i="143"/>
  <c r="U1061" i="143"/>
  <c r="T1061" i="143"/>
  <c r="S1061" i="143"/>
  <c r="Q1061" i="143"/>
  <c r="O1061" i="143"/>
  <c r="M1061" i="143"/>
  <c r="L1061" i="143"/>
  <c r="K1061" i="143"/>
  <c r="J1061" i="143"/>
  <c r="V1060" i="143"/>
  <c r="U1060" i="143"/>
  <c r="T1060" i="143"/>
  <c r="S1060" i="143"/>
  <c r="Q1060" i="143"/>
  <c r="O1060" i="143"/>
  <c r="M1060" i="143"/>
  <c r="L1060" i="143"/>
  <c r="K1060" i="143"/>
  <c r="J1060" i="143"/>
  <c r="V1059" i="143"/>
  <c r="U1059" i="143"/>
  <c r="T1059" i="143"/>
  <c r="S1059" i="143"/>
  <c r="Q1059" i="143"/>
  <c r="O1059" i="143"/>
  <c r="M1059" i="143"/>
  <c r="L1059" i="143"/>
  <c r="K1059" i="143"/>
  <c r="J1059" i="143"/>
  <c r="V1058" i="143"/>
  <c r="U1058" i="143"/>
  <c r="T1058" i="143"/>
  <c r="S1058" i="143"/>
  <c r="Q1058" i="143"/>
  <c r="O1058" i="143"/>
  <c r="M1058" i="143"/>
  <c r="L1058" i="143"/>
  <c r="K1058" i="143"/>
  <c r="J1058" i="143"/>
  <c r="V1057" i="143"/>
  <c r="U1057" i="143"/>
  <c r="T1057" i="143"/>
  <c r="S1057" i="143"/>
  <c r="Q1057" i="143"/>
  <c r="O1057" i="143"/>
  <c r="M1057" i="143"/>
  <c r="L1057" i="143"/>
  <c r="K1057" i="143"/>
  <c r="J1057" i="143"/>
  <c r="V1056" i="143"/>
  <c r="U1056" i="143"/>
  <c r="T1056" i="143"/>
  <c r="S1056" i="143"/>
  <c r="Q1056" i="143"/>
  <c r="O1056" i="143"/>
  <c r="M1056" i="143"/>
  <c r="L1056" i="143"/>
  <c r="K1056" i="143"/>
  <c r="J1056" i="143"/>
  <c r="V1055" i="143"/>
  <c r="U1055" i="143"/>
  <c r="T1055" i="143"/>
  <c r="S1055" i="143"/>
  <c r="Q1055" i="143"/>
  <c r="P1055" i="143"/>
  <c r="O1055" i="143"/>
  <c r="M1055" i="143"/>
  <c r="L1055" i="143"/>
  <c r="K1055" i="143"/>
  <c r="J1055" i="143"/>
  <c r="R1055" i="143" s="1"/>
  <c r="V1054" i="143"/>
  <c r="U1054" i="143"/>
  <c r="T1054" i="143"/>
  <c r="S1054" i="143"/>
  <c r="Q1054" i="143"/>
  <c r="O1054" i="143"/>
  <c r="M1054" i="143"/>
  <c r="L1054" i="143"/>
  <c r="K1054" i="143"/>
  <c r="J1054" i="143"/>
  <c r="V1053" i="143"/>
  <c r="U1053" i="143"/>
  <c r="T1053" i="143"/>
  <c r="S1053" i="143"/>
  <c r="Q1053" i="143"/>
  <c r="O1053" i="143"/>
  <c r="M1053" i="143"/>
  <c r="L1053" i="143"/>
  <c r="K1053" i="143"/>
  <c r="J1053" i="143"/>
  <c r="V1052" i="143"/>
  <c r="U1052" i="143"/>
  <c r="T1052" i="143"/>
  <c r="S1052" i="143"/>
  <c r="Q1052" i="143"/>
  <c r="O1052" i="143"/>
  <c r="M1052" i="143"/>
  <c r="L1052" i="143"/>
  <c r="K1052" i="143"/>
  <c r="J1052" i="143"/>
  <c r="V1051" i="143"/>
  <c r="U1051" i="143"/>
  <c r="T1051" i="143"/>
  <c r="S1051" i="143"/>
  <c r="Q1051" i="143"/>
  <c r="O1051" i="143"/>
  <c r="M1051" i="143"/>
  <c r="L1051" i="143"/>
  <c r="K1051" i="143"/>
  <c r="J1051" i="143"/>
  <c r="R1051" i="143" s="1"/>
  <c r="V1050" i="143"/>
  <c r="U1050" i="143"/>
  <c r="T1050" i="143"/>
  <c r="S1050" i="143"/>
  <c r="Q1050" i="143"/>
  <c r="O1050" i="143"/>
  <c r="M1050" i="143"/>
  <c r="L1050" i="143"/>
  <c r="K1050" i="143"/>
  <c r="J1050" i="143"/>
  <c r="V1049" i="143"/>
  <c r="U1049" i="143"/>
  <c r="T1049" i="143"/>
  <c r="S1049" i="143"/>
  <c r="Q1049" i="143"/>
  <c r="O1049" i="143"/>
  <c r="M1049" i="143"/>
  <c r="L1049" i="143"/>
  <c r="K1049" i="143"/>
  <c r="J1049" i="143"/>
  <c r="V1048" i="143"/>
  <c r="U1048" i="143"/>
  <c r="T1048" i="143"/>
  <c r="S1048" i="143"/>
  <c r="Q1048" i="143"/>
  <c r="O1048" i="143"/>
  <c r="M1048" i="143"/>
  <c r="L1048" i="143"/>
  <c r="K1048" i="143"/>
  <c r="J1048" i="143"/>
  <c r="V1047" i="143"/>
  <c r="U1047" i="143"/>
  <c r="T1047" i="143"/>
  <c r="S1047" i="143"/>
  <c r="Q1047" i="143"/>
  <c r="O1047" i="143"/>
  <c r="M1047" i="143"/>
  <c r="L1047" i="143"/>
  <c r="K1047" i="143"/>
  <c r="J1047" i="143"/>
  <c r="R1047" i="143" s="1"/>
  <c r="V1046" i="143"/>
  <c r="U1046" i="143"/>
  <c r="T1046" i="143"/>
  <c r="S1046" i="143"/>
  <c r="R1046" i="143"/>
  <c r="Q1046" i="143"/>
  <c r="O1046" i="143"/>
  <c r="M1046" i="143"/>
  <c r="L1046" i="143"/>
  <c r="K1046" i="143"/>
  <c r="J1046" i="143"/>
  <c r="P1046" i="143" s="1"/>
  <c r="V1045" i="143"/>
  <c r="U1045" i="143"/>
  <c r="T1045" i="143"/>
  <c r="S1045" i="143"/>
  <c r="Q1045" i="143"/>
  <c r="O1045" i="143"/>
  <c r="M1045" i="143"/>
  <c r="L1045" i="143"/>
  <c r="K1045" i="143"/>
  <c r="J1045" i="143"/>
  <c r="P1045" i="143" s="1"/>
  <c r="V1044" i="143"/>
  <c r="U1044" i="143"/>
  <c r="T1044" i="143"/>
  <c r="S1044" i="143"/>
  <c r="Q1044" i="143"/>
  <c r="O1044" i="143"/>
  <c r="M1044" i="143"/>
  <c r="L1044" i="143"/>
  <c r="K1044" i="143"/>
  <c r="J1044" i="143"/>
  <c r="V1043" i="143"/>
  <c r="U1043" i="143"/>
  <c r="T1043" i="143"/>
  <c r="S1043" i="143"/>
  <c r="Q1043" i="143"/>
  <c r="O1043" i="143"/>
  <c r="M1043" i="143"/>
  <c r="L1043" i="143"/>
  <c r="K1043" i="143"/>
  <c r="J1043" i="143"/>
  <c r="R1043" i="143" s="1"/>
  <c r="V1042" i="143"/>
  <c r="U1042" i="143"/>
  <c r="T1042" i="143"/>
  <c r="S1042" i="143"/>
  <c r="Q1042" i="143"/>
  <c r="O1042" i="143"/>
  <c r="M1042" i="143"/>
  <c r="L1042" i="143"/>
  <c r="K1042" i="143"/>
  <c r="J1042" i="143"/>
  <c r="V1041" i="143"/>
  <c r="U1041" i="143"/>
  <c r="T1041" i="143"/>
  <c r="S1041" i="143"/>
  <c r="Q1041" i="143"/>
  <c r="O1041" i="143"/>
  <c r="M1041" i="143"/>
  <c r="L1041" i="143"/>
  <c r="K1041" i="143"/>
  <c r="J1041" i="143"/>
  <c r="P1041" i="143" s="1"/>
  <c r="V1040" i="143"/>
  <c r="U1040" i="143"/>
  <c r="T1040" i="143"/>
  <c r="S1040" i="143"/>
  <c r="Q1040" i="143"/>
  <c r="O1040" i="143"/>
  <c r="M1040" i="143"/>
  <c r="L1040" i="143"/>
  <c r="K1040" i="143"/>
  <c r="J1040" i="143"/>
  <c r="V1039" i="143"/>
  <c r="U1039" i="143"/>
  <c r="T1039" i="143"/>
  <c r="S1039" i="143"/>
  <c r="Q1039" i="143"/>
  <c r="O1039" i="143"/>
  <c r="M1039" i="143"/>
  <c r="L1039" i="143"/>
  <c r="K1039" i="143"/>
  <c r="J1039" i="143"/>
  <c r="R1039" i="143" s="1"/>
  <c r="V1038" i="143"/>
  <c r="U1038" i="143"/>
  <c r="T1038" i="143"/>
  <c r="S1038" i="143"/>
  <c r="Q1038" i="143"/>
  <c r="O1038" i="143"/>
  <c r="M1038" i="143"/>
  <c r="L1038" i="143"/>
  <c r="K1038" i="143"/>
  <c r="J1038" i="143"/>
  <c r="P1038" i="143" s="1"/>
  <c r="V1037" i="143"/>
  <c r="U1037" i="143"/>
  <c r="T1037" i="143"/>
  <c r="S1037" i="143"/>
  <c r="Q1037" i="143"/>
  <c r="O1037" i="143"/>
  <c r="M1037" i="143"/>
  <c r="L1037" i="143"/>
  <c r="K1037" i="143"/>
  <c r="J1037" i="143"/>
  <c r="P1037" i="143" s="1"/>
  <c r="V1036" i="143"/>
  <c r="U1036" i="143"/>
  <c r="T1036" i="143"/>
  <c r="S1036" i="143"/>
  <c r="Q1036" i="143"/>
  <c r="O1036" i="143"/>
  <c r="M1036" i="143"/>
  <c r="L1036" i="143"/>
  <c r="K1036" i="143"/>
  <c r="J1036" i="143"/>
  <c r="V1035" i="143"/>
  <c r="U1035" i="143"/>
  <c r="T1035" i="143"/>
  <c r="S1035" i="143"/>
  <c r="Q1035" i="143"/>
  <c r="O1035" i="143"/>
  <c r="M1035" i="143"/>
  <c r="L1035" i="143"/>
  <c r="K1035" i="143"/>
  <c r="J1035" i="143"/>
  <c r="R1035" i="143" s="1"/>
  <c r="V1034" i="143"/>
  <c r="U1034" i="143"/>
  <c r="T1034" i="143"/>
  <c r="S1034" i="143"/>
  <c r="Q1034" i="143"/>
  <c r="O1034" i="143"/>
  <c r="M1034" i="143"/>
  <c r="L1034" i="143"/>
  <c r="K1034" i="143"/>
  <c r="J1034" i="143"/>
  <c r="V1033" i="143"/>
  <c r="U1033" i="143"/>
  <c r="T1033" i="143"/>
  <c r="S1033" i="143"/>
  <c r="R1033" i="143"/>
  <c r="Q1033" i="143"/>
  <c r="O1033" i="143"/>
  <c r="M1033" i="143"/>
  <c r="L1033" i="143"/>
  <c r="K1033" i="143"/>
  <c r="J1033" i="143"/>
  <c r="P1033" i="143" s="1"/>
  <c r="V1032" i="143"/>
  <c r="U1032" i="143"/>
  <c r="T1032" i="143"/>
  <c r="S1032" i="143"/>
  <c r="Q1032" i="143"/>
  <c r="O1032" i="143"/>
  <c r="M1032" i="143"/>
  <c r="L1032" i="143"/>
  <c r="K1032" i="143"/>
  <c r="J1032" i="143"/>
  <c r="V1031" i="143"/>
  <c r="U1031" i="143"/>
  <c r="T1031" i="143"/>
  <c r="S1031" i="143"/>
  <c r="Q1031" i="143"/>
  <c r="O1031" i="143"/>
  <c r="M1031" i="143"/>
  <c r="L1031" i="143"/>
  <c r="K1031" i="143"/>
  <c r="J1031" i="143"/>
  <c r="R1031" i="143" s="1"/>
  <c r="V1030" i="143"/>
  <c r="U1030" i="143"/>
  <c r="T1030" i="143"/>
  <c r="S1030" i="143"/>
  <c r="R1030" i="143"/>
  <c r="Q1030" i="143"/>
  <c r="O1030" i="143"/>
  <c r="M1030" i="143"/>
  <c r="L1030" i="143"/>
  <c r="K1030" i="143"/>
  <c r="J1030" i="143"/>
  <c r="P1030" i="143" s="1"/>
  <c r="V1029" i="143"/>
  <c r="U1029" i="143"/>
  <c r="T1029" i="143"/>
  <c r="S1029" i="143"/>
  <c r="Q1029" i="143"/>
  <c r="O1029" i="143"/>
  <c r="M1029" i="143"/>
  <c r="L1029" i="143"/>
  <c r="K1029" i="143"/>
  <c r="J1029" i="143"/>
  <c r="P1029" i="143" s="1"/>
  <c r="V1028" i="143"/>
  <c r="U1028" i="143"/>
  <c r="T1028" i="143"/>
  <c r="S1028" i="143"/>
  <c r="Q1028" i="143"/>
  <c r="O1028" i="143"/>
  <c r="M1028" i="143"/>
  <c r="L1028" i="143"/>
  <c r="K1028" i="143"/>
  <c r="J1028" i="143"/>
  <c r="V1027" i="143"/>
  <c r="U1027" i="143"/>
  <c r="T1027" i="143"/>
  <c r="S1027" i="143"/>
  <c r="Q1027" i="143"/>
  <c r="O1027" i="143"/>
  <c r="M1027" i="143"/>
  <c r="L1027" i="143"/>
  <c r="K1027" i="143"/>
  <c r="J1027" i="143"/>
  <c r="R1027" i="143" s="1"/>
  <c r="V1026" i="143"/>
  <c r="U1026" i="143"/>
  <c r="T1026" i="143"/>
  <c r="S1026" i="143"/>
  <c r="Q1026" i="143"/>
  <c r="O1026" i="143"/>
  <c r="M1026" i="143"/>
  <c r="L1026" i="143"/>
  <c r="K1026" i="143"/>
  <c r="J1026" i="143"/>
  <c r="V1025" i="143"/>
  <c r="U1025" i="143"/>
  <c r="T1025" i="143"/>
  <c r="S1025" i="143"/>
  <c r="Q1025" i="143"/>
  <c r="O1025" i="143"/>
  <c r="M1025" i="143"/>
  <c r="L1025" i="143"/>
  <c r="K1025" i="143"/>
  <c r="J1025" i="143"/>
  <c r="P1025" i="143" s="1"/>
  <c r="V1024" i="143"/>
  <c r="U1024" i="143"/>
  <c r="T1024" i="143"/>
  <c r="S1024" i="143"/>
  <c r="Q1024" i="143"/>
  <c r="O1024" i="143"/>
  <c r="M1024" i="143"/>
  <c r="L1024" i="143"/>
  <c r="K1024" i="143"/>
  <c r="J1024" i="143"/>
  <c r="V1023" i="143"/>
  <c r="U1023" i="143"/>
  <c r="T1023" i="143"/>
  <c r="S1023" i="143"/>
  <c r="Q1023" i="143"/>
  <c r="O1023" i="143"/>
  <c r="M1023" i="143"/>
  <c r="L1023" i="143"/>
  <c r="K1023" i="143"/>
  <c r="J1023" i="143"/>
  <c r="R1023" i="143" s="1"/>
  <c r="V1022" i="143"/>
  <c r="U1022" i="143"/>
  <c r="T1022" i="143"/>
  <c r="S1022" i="143"/>
  <c r="Q1022" i="143"/>
  <c r="O1022" i="143"/>
  <c r="M1022" i="143"/>
  <c r="L1022" i="143"/>
  <c r="K1022" i="143"/>
  <c r="J1022" i="143"/>
  <c r="P1022" i="143" s="1"/>
  <c r="V1021" i="143"/>
  <c r="U1021" i="143"/>
  <c r="T1021" i="143"/>
  <c r="S1021" i="143"/>
  <c r="Q1021" i="143"/>
  <c r="O1021" i="143"/>
  <c r="M1021" i="143"/>
  <c r="L1021" i="143"/>
  <c r="K1021" i="143"/>
  <c r="J1021" i="143"/>
  <c r="P1021" i="143" s="1"/>
  <c r="V1020" i="143"/>
  <c r="U1020" i="143"/>
  <c r="T1020" i="143"/>
  <c r="S1020" i="143"/>
  <c r="Q1020" i="143"/>
  <c r="O1020" i="143"/>
  <c r="M1020" i="143"/>
  <c r="L1020" i="143"/>
  <c r="K1020" i="143"/>
  <c r="J1020" i="143"/>
  <c r="V1019" i="143"/>
  <c r="U1019" i="143"/>
  <c r="T1019" i="143"/>
  <c r="S1019" i="143"/>
  <c r="Q1019" i="143"/>
  <c r="O1019" i="143"/>
  <c r="M1019" i="143"/>
  <c r="L1019" i="143"/>
  <c r="K1019" i="143"/>
  <c r="J1019" i="143"/>
  <c r="R1019" i="143" s="1"/>
  <c r="V1018" i="143"/>
  <c r="U1018" i="143"/>
  <c r="T1018" i="143"/>
  <c r="S1018" i="143"/>
  <c r="Q1018" i="143"/>
  <c r="O1018" i="143"/>
  <c r="M1018" i="143"/>
  <c r="L1018" i="143"/>
  <c r="K1018" i="143"/>
  <c r="J1018" i="143"/>
  <c r="V1017" i="143"/>
  <c r="U1017" i="143"/>
  <c r="T1017" i="143"/>
  <c r="S1017" i="143"/>
  <c r="Q1017" i="143"/>
  <c r="O1017" i="143"/>
  <c r="M1017" i="143"/>
  <c r="L1017" i="143"/>
  <c r="K1017" i="143"/>
  <c r="J1017" i="143"/>
  <c r="V1016" i="143"/>
  <c r="U1016" i="143"/>
  <c r="T1016" i="143"/>
  <c r="S1016" i="143"/>
  <c r="Q1016" i="143"/>
  <c r="O1016" i="143"/>
  <c r="M1016" i="143"/>
  <c r="L1016" i="143"/>
  <c r="K1016" i="143"/>
  <c r="J1016" i="143"/>
  <c r="V1015" i="143"/>
  <c r="U1015" i="143"/>
  <c r="T1015" i="143"/>
  <c r="S1015" i="143"/>
  <c r="Q1015" i="143"/>
  <c r="P1015" i="143"/>
  <c r="O1015" i="143"/>
  <c r="M1015" i="143"/>
  <c r="L1015" i="143"/>
  <c r="K1015" i="143"/>
  <c r="J1015" i="143"/>
  <c r="R1015" i="143" s="1"/>
  <c r="V1014" i="143"/>
  <c r="U1014" i="143"/>
  <c r="T1014" i="143"/>
  <c r="S1014" i="143"/>
  <c r="Q1014" i="143"/>
  <c r="O1014" i="143"/>
  <c r="M1014" i="143"/>
  <c r="L1014" i="143"/>
  <c r="K1014" i="143"/>
  <c r="J1014" i="143"/>
  <c r="P1014" i="143" s="1"/>
  <c r="V1013" i="143"/>
  <c r="U1013" i="143"/>
  <c r="T1013" i="143"/>
  <c r="S1013" i="143"/>
  <c r="Q1013" i="143"/>
  <c r="O1013" i="143"/>
  <c r="M1013" i="143"/>
  <c r="L1013" i="143"/>
  <c r="K1013" i="143"/>
  <c r="J1013" i="143"/>
  <c r="V1012" i="143"/>
  <c r="U1012" i="143"/>
  <c r="T1012" i="143"/>
  <c r="S1012" i="143"/>
  <c r="Q1012" i="143"/>
  <c r="O1012" i="143"/>
  <c r="M1012" i="143"/>
  <c r="L1012" i="143"/>
  <c r="K1012" i="143"/>
  <c r="J1012" i="143"/>
  <c r="V1011" i="143"/>
  <c r="U1011" i="143"/>
  <c r="T1011" i="143"/>
  <c r="S1011" i="143"/>
  <c r="Q1011" i="143"/>
  <c r="O1011" i="143"/>
  <c r="M1011" i="143"/>
  <c r="L1011" i="143"/>
  <c r="K1011" i="143"/>
  <c r="J1011" i="143"/>
  <c r="R1011" i="143" s="1"/>
  <c r="V1010" i="143"/>
  <c r="U1010" i="143"/>
  <c r="T1010" i="143"/>
  <c r="S1010" i="143"/>
  <c r="R1010" i="143"/>
  <c r="Q1010" i="143"/>
  <c r="O1010" i="143"/>
  <c r="M1010" i="143"/>
  <c r="L1010" i="143"/>
  <c r="K1010" i="143"/>
  <c r="J1010" i="143"/>
  <c r="P1010" i="143" s="1"/>
  <c r="V1009" i="143"/>
  <c r="U1009" i="143"/>
  <c r="T1009" i="143"/>
  <c r="S1009" i="143"/>
  <c r="Q1009" i="143"/>
  <c r="O1009" i="143"/>
  <c r="M1009" i="143"/>
  <c r="L1009" i="143"/>
  <c r="K1009" i="143"/>
  <c r="J1009" i="143"/>
  <c r="V1008" i="143"/>
  <c r="U1008" i="143"/>
  <c r="T1008" i="143"/>
  <c r="S1008" i="143"/>
  <c r="Q1008" i="143"/>
  <c r="O1008" i="143"/>
  <c r="M1008" i="143"/>
  <c r="L1008" i="143"/>
  <c r="K1008" i="143"/>
  <c r="J1008" i="143"/>
  <c r="P1008" i="143" s="1"/>
  <c r="V1007" i="143"/>
  <c r="U1007" i="143"/>
  <c r="T1007" i="143"/>
  <c r="S1007" i="143"/>
  <c r="Q1007" i="143"/>
  <c r="O1007" i="143"/>
  <c r="M1007" i="143"/>
  <c r="L1007" i="143"/>
  <c r="K1007" i="143"/>
  <c r="J1007" i="143"/>
  <c r="P1007" i="143" s="1"/>
  <c r="V1006" i="143"/>
  <c r="U1006" i="143"/>
  <c r="T1006" i="143"/>
  <c r="S1006" i="143"/>
  <c r="Q1006" i="143"/>
  <c r="O1006" i="143"/>
  <c r="M1006" i="143"/>
  <c r="L1006" i="143"/>
  <c r="K1006" i="143"/>
  <c r="J1006" i="143"/>
  <c r="V1005" i="143"/>
  <c r="U1005" i="143"/>
  <c r="T1005" i="143"/>
  <c r="S1005" i="143"/>
  <c r="Q1005" i="143"/>
  <c r="O1005" i="143"/>
  <c r="M1005" i="143"/>
  <c r="L1005" i="143"/>
  <c r="K1005" i="143"/>
  <c r="J1005" i="143"/>
  <c r="V1004" i="143"/>
  <c r="U1004" i="143"/>
  <c r="T1004" i="143"/>
  <c r="S1004" i="143"/>
  <c r="Q1004" i="143"/>
  <c r="O1004" i="143"/>
  <c r="M1004" i="143"/>
  <c r="L1004" i="143"/>
  <c r="K1004" i="143"/>
  <c r="J1004" i="143"/>
  <c r="P1004" i="143" s="1"/>
  <c r="V1003" i="143"/>
  <c r="U1003" i="143"/>
  <c r="T1003" i="143"/>
  <c r="S1003" i="143"/>
  <c r="Q1003" i="143"/>
  <c r="O1003" i="143"/>
  <c r="M1003" i="143"/>
  <c r="L1003" i="143"/>
  <c r="K1003" i="143"/>
  <c r="J1003" i="143"/>
  <c r="P1003" i="143" s="1"/>
  <c r="V1002" i="143"/>
  <c r="U1002" i="143"/>
  <c r="T1002" i="143"/>
  <c r="S1002" i="143"/>
  <c r="Q1002" i="143"/>
  <c r="O1002" i="143"/>
  <c r="M1002" i="143"/>
  <c r="L1002" i="143"/>
  <c r="K1002" i="143"/>
  <c r="J1002" i="143"/>
  <c r="R1002" i="143" s="1"/>
  <c r="V1001" i="143"/>
  <c r="U1001" i="143"/>
  <c r="T1001" i="143"/>
  <c r="S1001" i="143"/>
  <c r="Q1001" i="143"/>
  <c r="O1001" i="143"/>
  <c r="M1001" i="143"/>
  <c r="L1001" i="143"/>
  <c r="K1001" i="143"/>
  <c r="J1001" i="143"/>
  <c r="V1000" i="143"/>
  <c r="U1000" i="143"/>
  <c r="T1000" i="143"/>
  <c r="S1000" i="143"/>
  <c r="Q1000" i="143"/>
  <c r="O1000" i="143"/>
  <c r="M1000" i="143"/>
  <c r="L1000" i="143"/>
  <c r="K1000" i="143"/>
  <c r="J1000" i="143"/>
  <c r="P1000" i="143" s="1"/>
  <c r="V999" i="143"/>
  <c r="U999" i="143"/>
  <c r="T999" i="143"/>
  <c r="S999" i="143"/>
  <c r="Q999" i="143"/>
  <c r="O999" i="143"/>
  <c r="M999" i="143"/>
  <c r="L999" i="143"/>
  <c r="K999" i="143"/>
  <c r="J999" i="143"/>
  <c r="P999" i="143" s="1"/>
  <c r="V998" i="143"/>
  <c r="U998" i="143"/>
  <c r="T998" i="143"/>
  <c r="S998" i="143"/>
  <c r="Q998" i="143"/>
  <c r="O998" i="143"/>
  <c r="M998" i="143"/>
  <c r="L998" i="143"/>
  <c r="K998" i="143"/>
  <c r="J998" i="143"/>
  <c r="V997" i="143"/>
  <c r="U997" i="143"/>
  <c r="T997" i="143"/>
  <c r="S997" i="143"/>
  <c r="Q997" i="143"/>
  <c r="O997" i="143"/>
  <c r="M997" i="143"/>
  <c r="L997" i="143"/>
  <c r="K997" i="143"/>
  <c r="J997" i="143"/>
  <c r="V996" i="143"/>
  <c r="U996" i="143"/>
  <c r="T996" i="143"/>
  <c r="S996" i="143"/>
  <c r="Q996" i="143"/>
  <c r="O996" i="143"/>
  <c r="M996" i="143"/>
  <c r="L996" i="143"/>
  <c r="K996" i="143"/>
  <c r="J996" i="143"/>
  <c r="P996" i="143" s="1"/>
  <c r="V995" i="143"/>
  <c r="U995" i="143"/>
  <c r="T995" i="143"/>
  <c r="S995" i="143"/>
  <c r="R995" i="143"/>
  <c r="Q995" i="143"/>
  <c r="O995" i="143"/>
  <c r="M995" i="143"/>
  <c r="L995" i="143"/>
  <c r="K995" i="143"/>
  <c r="J995" i="143"/>
  <c r="P995" i="143" s="1"/>
  <c r="V994" i="143"/>
  <c r="U994" i="143"/>
  <c r="T994" i="143"/>
  <c r="S994" i="143"/>
  <c r="Q994" i="143"/>
  <c r="O994" i="143"/>
  <c r="M994" i="143"/>
  <c r="L994" i="143"/>
  <c r="K994" i="143"/>
  <c r="J994" i="143"/>
  <c r="R994" i="143" s="1"/>
  <c r="V993" i="143"/>
  <c r="U993" i="143"/>
  <c r="T993" i="143"/>
  <c r="S993" i="143"/>
  <c r="Q993" i="143"/>
  <c r="O993" i="143"/>
  <c r="M993" i="143"/>
  <c r="L993" i="143"/>
  <c r="K993" i="143"/>
  <c r="J993" i="143"/>
  <c r="V992" i="143"/>
  <c r="U992" i="143"/>
  <c r="T992" i="143"/>
  <c r="S992" i="143"/>
  <c r="Q992" i="143"/>
  <c r="O992" i="143"/>
  <c r="M992" i="143"/>
  <c r="L992" i="143"/>
  <c r="K992" i="143"/>
  <c r="J992" i="143"/>
  <c r="P992" i="143" s="1"/>
  <c r="V991" i="143"/>
  <c r="U991" i="143"/>
  <c r="T991" i="143"/>
  <c r="S991" i="143"/>
  <c r="Q991" i="143"/>
  <c r="O991" i="143"/>
  <c r="M991" i="143"/>
  <c r="L991" i="143"/>
  <c r="K991" i="143"/>
  <c r="J991" i="143"/>
  <c r="P991" i="143" s="1"/>
  <c r="V990" i="143"/>
  <c r="U990" i="143"/>
  <c r="T990" i="143"/>
  <c r="S990" i="143"/>
  <c r="Q990" i="143"/>
  <c r="O990" i="143"/>
  <c r="M990" i="143"/>
  <c r="L990" i="143"/>
  <c r="K990" i="143"/>
  <c r="J990" i="143"/>
  <c r="V989" i="143"/>
  <c r="U989" i="143"/>
  <c r="T989" i="143"/>
  <c r="S989" i="143"/>
  <c r="Q989" i="143"/>
  <c r="O989" i="143"/>
  <c r="M989" i="143"/>
  <c r="L989" i="143"/>
  <c r="K989" i="143"/>
  <c r="J989" i="143"/>
  <c r="V988" i="143"/>
  <c r="U988" i="143"/>
  <c r="T988" i="143"/>
  <c r="S988" i="143"/>
  <c r="Q988" i="143"/>
  <c r="O988" i="143"/>
  <c r="M988" i="143"/>
  <c r="L988" i="143"/>
  <c r="K988" i="143"/>
  <c r="J988" i="143"/>
  <c r="P988" i="143" s="1"/>
  <c r="V987" i="143"/>
  <c r="U987" i="143"/>
  <c r="T987" i="143"/>
  <c r="S987" i="143"/>
  <c r="Q987" i="143"/>
  <c r="O987" i="143"/>
  <c r="M987" i="143"/>
  <c r="L987" i="143"/>
  <c r="K987" i="143"/>
  <c r="J987" i="143"/>
  <c r="P987" i="143" s="1"/>
  <c r="V986" i="143"/>
  <c r="U986" i="143"/>
  <c r="T986" i="143"/>
  <c r="S986" i="143"/>
  <c r="Q986" i="143"/>
  <c r="O986" i="143"/>
  <c r="M986" i="143"/>
  <c r="L986" i="143"/>
  <c r="K986" i="143"/>
  <c r="J986" i="143"/>
  <c r="R986" i="143" s="1"/>
  <c r="V985" i="143"/>
  <c r="U985" i="143"/>
  <c r="T985" i="143"/>
  <c r="S985" i="143"/>
  <c r="Q985" i="143"/>
  <c r="O985" i="143"/>
  <c r="M985" i="143"/>
  <c r="L985" i="143"/>
  <c r="K985" i="143"/>
  <c r="J985" i="143"/>
  <c r="V984" i="143"/>
  <c r="U984" i="143"/>
  <c r="T984" i="143"/>
  <c r="S984" i="143"/>
  <c r="Q984" i="143"/>
  <c r="O984" i="143"/>
  <c r="M984" i="143"/>
  <c r="L984" i="143"/>
  <c r="K984" i="143"/>
  <c r="J984" i="143"/>
  <c r="P984" i="143" s="1"/>
  <c r="V983" i="143"/>
  <c r="U983" i="143"/>
  <c r="T983" i="143"/>
  <c r="S983" i="143"/>
  <c r="Q983" i="143"/>
  <c r="O983" i="143"/>
  <c r="M983" i="143"/>
  <c r="L983" i="143"/>
  <c r="K983" i="143"/>
  <c r="J983" i="143"/>
  <c r="P983" i="143" s="1"/>
  <c r="V982" i="143"/>
  <c r="U982" i="143"/>
  <c r="T982" i="143"/>
  <c r="S982" i="143"/>
  <c r="Q982" i="143"/>
  <c r="O982" i="143"/>
  <c r="M982" i="143"/>
  <c r="L982" i="143"/>
  <c r="K982" i="143"/>
  <c r="J982" i="143"/>
  <c r="V981" i="143"/>
  <c r="U981" i="143"/>
  <c r="T981" i="143"/>
  <c r="S981" i="143"/>
  <c r="Q981" i="143"/>
  <c r="O981" i="143"/>
  <c r="M981" i="143"/>
  <c r="L981" i="143"/>
  <c r="K981" i="143"/>
  <c r="J981" i="143"/>
  <c r="V980" i="143"/>
  <c r="U980" i="143"/>
  <c r="T980" i="143"/>
  <c r="S980" i="143"/>
  <c r="Q980" i="143"/>
  <c r="O980" i="143"/>
  <c r="M980" i="143"/>
  <c r="L980" i="143"/>
  <c r="K980" i="143"/>
  <c r="J980" i="143"/>
  <c r="P980" i="143" s="1"/>
  <c r="V979" i="143"/>
  <c r="U979" i="143"/>
  <c r="T979" i="143"/>
  <c r="S979" i="143"/>
  <c r="R979" i="143"/>
  <c r="Q979" i="143"/>
  <c r="O979" i="143"/>
  <c r="M979" i="143"/>
  <c r="L979" i="143"/>
  <c r="K979" i="143"/>
  <c r="J979" i="143"/>
  <c r="P979" i="143" s="1"/>
  <c r="V978" i="143"/>
  <c r="U978" i="143"/>
  <c r="T978" i="143"/>
  <c r="S978" i="143"/>
  <c r="Q978" i="143"/>
  <c r="O978" i="143"/>
  <c r="M978" i="143"/>
  <c r="L978" i="143"/>
  <c r="K978" i="143"/>
  <c r="J978" i="143"/>
  <c r="R978" i="143" s="1"/>
  <c r="V977" i="143"/>
  <c r="U977" i="143"/>
  <c r="T977" i="143"/>
  <c r="S977" i="143"/>
  <c r="Q977" i="143"/>
  <c r="O977" i="143"/>
  <c r="M977" i="143"/>
  <c r="L977" i="143"/>
  <c r="K977" i="143"/>
  <c r="J977" i="143"/>
  <c r="V976" i="143"/>
  <c r="U976" i="143"/>
  <c r="T976" i="143"/>
  <c r="S976" i="143"/>
  <c r="Q976" i="143"/>
  <c r="O976" i="143"/>
  <c r="M976" i="143"/>
  <c r="L976" i="143"/>
  <c r="K976" i="143"/>
  <c r="J976" i="143"/>
  <c r="P976" i="143" s="1"/>
  <c r="V975" i="143"/>
  <c r="U975" i="143"/>
  <c r="T975" i="143"/>
  <c r="S975" i="143"/>
  <c r="Q975" i="143"/>
  <c r="O975" i="143"/>
  <c r="M975" i="143"/>
  <c r="L975" i="143"/>
  <c r="K975" i="143"/>
  <c r="J975" i="143"/>
  <c r="P975" i="143" s="1"/>
  <c r="V974" i="143"/>
  <c r="U974" i="143"/>
  <c r="T974" i="143"/>
  <c r="S974" i="143"/>
  <c r="Q974" i="143"/>
  <c r="O974" i="143"/>
  <c r="M974" i="143"/>
  <c r="L974" i="143"/>
  <c r="K974" i="143"/>
  <c r="J974" i="143"/>
  <c r="V973" i="143"/>
  <c r="U973" i="143"/>
  <c r="T973" i="143"/>
  <c r="S973" i="143"/>
  <c r="Q973" i="143"/>
  <c r="O973" i="143"/>
  <c r="M973" i="143"/>
  <c r="L973" i="143"/>
  <c r="K973" i="143"/>
  <c r="J973" i="143"/>
  <c r="V972" i="143"/>
  <c r="U972" i="143"/>
  <c r="T972" i="143"/>
  <c r="S972" i="143"/>
  <c r="Q972" i="143"/>
  <c r="O972" i="143"/>
  <c r="M972" i="143"/>
  <c r="L972" i="143"/>
  <c r="K972" i="143"/>
  <c r="J972" i="143"/>
  <c r="P972" i="143" s="1"/>
  <c r="V971" i="143"/>
  <c r="U971" i="143"/>
  <c r="T971" i="143"/>
  <c r="S971" i="143"/>
  <c r="Q971" i="143"/>
  <c r="O971" i="143"/>
  <c r="M971" i="143"/>
  <c r="L971" i="143"/>
  <c r="K971" i="143"/>
  <c r="J971" i="143"/>
  <c r="P971" i="143" s="1"/>
  <c r="V970" i="143"/>
  <c r="U970" i="143"/>
  <c r="T970" i="143"/>
  <c r="S970" i="143"/>
  <c r="Q970" i="143"/>
  <c r="O970" i="143"/>
  <c r="M970" i="143"/>
  <c r="L970" i="143"/>
  <c r="K970" i="143"/>
  <c r="J970" i="143"/>
  <c r="R970" i="143" s="1"/>
  <c r="V969" i="143"/>
  <c r="U969" i="143"/>
  <c r="T969" i="143"/>
  <c r="S969" i="143"/>
  <c r="Q969" i="143"/>
  <c r="O969" i="143"/>
  <c r="M969" i="143"/>
  <c r="L969" i="143"/>
  <c r="K969" i="143"/>
  <c r="J969" i="143"/>
  <c r="V968" i="143"/>
  <c r="U968" i="143"/>
  <c r="T968" i="143"/>
  <c r="S968" i="143"/>
  <c r="Q968" i="143"/>
  <c r="O968" i="143"/>
  <c r="M968" i="143"/>
  <c r="L968" i="143"/>
  <c r="K968" i="143"/>
  <c r="J968" i="143"/>
  <c r="P968" i="143" s="1"/>
  <c r="V967" i="143"/>
  <c r="U967" i="143"/>
  <c r="T967" i="143"/>
  <c r="S967" i="143"/>
  <c r="Q967" i="143"/>
  <c r="O967" i="143"/>
  <c r="M967" i="143"/>
  <c r="L967" i="143"/>
  <c r="K967" i="143"/>
  <c r="J967" i="143"/>
  <c r="P967" i="143" s="1"/>
  <c r="V966" i="143"/>
  <c r="U966" i="143"/>
  <c r="T966" i="143"/>
  <c r="S966" i="143"/>
  <c r="Q966" i="143"/>
  <c r="O966" i="143"/>
  <c r="M966" i="143"/>
  <c r="L966" i="143"/>
  <c r="K966" i="143"/>
  <c r="J966" i="143"/>
  <c r="V965" i="143"/>
  <c r="U965" i="143"/>
  <c r="T965" i="143"/>
  <c r="S965" i="143"/>
  <c r="Q965" i="143"/>
  <c r="O965" i="143"/>
  <c r="M965" i="143"/>
  <c r="L965" i="143"/>
  <c r="K965" i="143"/>
  <c r="J965" i="143"/>
  <c r="V964" i="143"/>
  <c r="U964" i="143"/>
  <c r="T964" i="143"/>
  <c r="S964" i="143"/>
  <c r="Q964" i="143"/>
  <c r="O964" i="143"/>
  <c r="M964" i="143"/>
  <c r="L964" i="143"/>
  <c r="K964" i="143"/>
  <c r="J964" i="143"/>
  <c r="P964" i="143" s="1"/>
  <c r="V963" i="143"/>
  <c r="U963" i="143"/>
  <c r="T963" i="143"/>
  <c r="S963" i="143"/>
  <c r="R963" i="143"/>
  <c r="Q963" i="143"/>
  <c r="O963" i="143"/>
  <c r="M963" i="143"/>
  <c r="L963" i="143"/>
  <c r="K963" i="143"/>
  <c r="J963" i="143"/>
  <c r="P963" i="143" s="1"/>
  <c r="V962" i="143"/>
  <c r="U962" i="143"/>
  <c r="T962" i="143"/>
  <c r="S962" i="143"/>
  <c r="Q962" i="143"/>
  <c r="O962" i="143"/>
  <c r="M962" i="143"/>
  <c r="L962" i="143"/>
  <c r="K962" i="143"/>
  <c r="J962" i="143"/>
  <c r="R962" i="143" s="1"/>
  <c r="V961" i="143"/>
  <c r="U961" i="143"/>
  <c r="T961" i="143"/>
  <c r="S961" i="143"/>
  <c r="Q961" i="143"/>
  <c r="O961" i="143"/>
  <c r="M961" i="143"/>
  <c r="L961" i="143"/>
  <c r="K961" i="143"/>
  <c r="J961" i="143"/>
  <c r="V960" i="143"/>
  <c r="U960" i="143"/>
  <c r="T960" i="143"/>
  <c r="S960" i="143"/>
  <c r="Q960" i="143"/>
  <c r="O960" i="143"/>
  <c r="M960" i="143"/>
  <c r="L960" i="143"/>
  <c r="K960" i="143"/>
  <c r="J960" i="143"/>
  <c r="P960" i="143" s="1"/>
  <c r="V959" i="143"/>
  <c r="U959" i="143"/>
  <c r="T959" i="143"/>
  <c r="S959" i="143"/>
  <c r="Q959" i="143"/>
  <c r="O959" i="143"/>
  <c r="M959" i="143"/>
  <c r="L959" i="143"/>
  <c r="K959" i="143"/>
  <c r="J959" i="143"/>
  <c r="P959" i="143" s="1"/>
  <c r="V958" i="143"/>
  <c r="U958" i="143"/>
  <c r="T958" i="143"/>
  <c r="S958" i="143"/>
  <c r="Q958" i="143"/>
  <c r="O958" i="143"/>
  <c r="M958" i="143"/>
  <c r="L958" i="143"/>
  <c r="K958" i="143"/>
  <c r="J958" i="143"/>
  <c r="V957" i="143"/>
  <c r="U957" i="143"/>
  <c r="T957" i="143"/>
  <c r="S957" i="143"/>
  <c r="Q957" i="143"/>
  <c r="O957" i="143"/>
  <c r="M957" i="143"/>
  <c r="L957" i="143"/>
  <c r="K957" i="143"/>
  <c r="J957" i="143"/>
  <c r="V956" i="143"/>
  <c r="U956" i="143"/>
  <c r="T956" i="143"/>
  <c r="S956" i="143"/>
  <c r="Q956" i="143"/>
  <c r="O956" i="143"/>
  <c r="M956" i="143"/>
  <c r="L956" i="143"/>
  <c r="K956" i="143"/>
  <c r="J956" i="143"/>
  <c r="P956" i="143" s="1"/>
  <c r="V955" i="143"/>
  <c r="U955" i="143"/>
  <c r="T955" i="143"/>
  <c r="S955" i="143"/>
  <c r="Q955" i="143"/>
  <c r="O955" i="143"/>
  <c r="M955" i="143"/>
  <c r="L955" i="143"/>
  <c r="K955" i="143"/>
  <c r="J955" i="143"/>
  <c r="P955" i="143" s="1"/>
  <c r="V954" i="143"/>
  <c r="U954" i="143"/>
  <c r="T954" i="143"/>
  <c r="S954" i="143"/>
  <c r="Q954" i="143"/>
  <c r="O954" i="143"/>
  <c r="M954" i="143"/>
  <c r="L954" i="143"/>
  <c r="K954" i="143"/>
  <c r="J954" i="143"/>
  <c r="R954" i="143" s="1"/>
  <c r="V953" i="143"/>
  <c r="U953" i="143"/>
  <c r="T953" i="143"/>
  <c r="S953" i="143"/>
  <c r="Q953" i="143"/>
  <c r="O953" i="143"/>
  <c r="M953" i="143"/>
  <c r="L953" i="143"/>
  <c r="K953" i="143"/>
  <c r="J953" i="143"/>
  <c r="V952" i="143"/>
  <c r="U952" i="143"/>
  <c r="T952" i="143"/>
  <c r="S952" i="143"/>
  <c r="Q952" i="143"/>
  <c r="O952" i="143"/>
  <c r="M952" i="143"/>
  <c r="L952" i="143"/>
  <c r="K952" i="143"/>
  <c r="J952" i="143"/>
  <c r="P952" i="143" s="1"/>
  <c r="V951" i="143"/>
  <c r="U951" i="143"/>
  <c r="T951" i="143"/>
  <c r="S951" i="143"/>
  <c r="Q951" i="143"/>
  <c r="O951" i="143"/>
  <c r="M951" i="143"/>
  <c r="L951" i="143"/>
  <c r="K951" i="143"/>
  <c r="J951" i="143"/>
  <c r="P951" i="143" s="1"/>
  <c r="V950" i="143"/>
  <c r="U950" i="143"/>
  <c r="T950" i="143"/>
  <c r="S950" i="143"/>
  <c r="Q950" i="143"/>
  <c r="O950" i="143"/>
  <c r="M950" i="143"/>
  <c r="L950" i="143"/>
  <c r="K950" i="143"/>
  <c r="J950" i="143"/>
  <c r="V949" i="143"/>
  <c r="U949" i="143"/>
  <c r="T949" i="143"/>
  <c r="S949" i="143"/>
  <c r="Q949" i="143"/>
  <c r="O949" i="143"/>
  <c r="M949" i="143"/>
  <c r="L949" i="143"/>
  <c r="K949" i="143"/>
  <c r="J949" i="143"/>
  <c r="V948" i="143"/>
  <c r="U948" i="143"/>
  <c r="T948" i="143"/>
  <c r="S948" i="143"/>
  <c r="Q948" i="143"/>
  <c r="O948" i="143"/>
  <c r="M948" i="143"/>
  <c r="L948" i="143"/>
  <c r="K948" i="143"/>
  <c r="J948" i="143"/>
  <c r="P948" i="143" s="1"/>
  <c r="V947" i="143"/>
  <c r="U947" i="143"/>
  <c r="T947" i="143"/>
  <c r="S947" i="143"/>
  <c r="R947" i="143"/>
  <c r="Q947" i="143"/>
  <c r="O947" i="143"/>
  <c r="M947" i="143"/>
  <c r="L947" i="143"/>
  <c r="K947" i="143"/>
  <c r="J947" i="143"/>
  <c r="P947" i="143" s="1"/>
  <c r="V946" i="143"/>
  <c r="U946" i="143"/>
  <c r="T946" i="143"/>
  <c r="S946" i="143"/>
  <c r="Q946" i="143"/>
  <c r="O946" i="143"/>
  <c r="M946" i="143"/>
  <c r="L946" i="143"/>
  <c r="K946" i="143"/>
  <c r="J946" i="143"/>
  <c r="R946" i="143" s="1"/>
  <c r="V945" i="143"/>
  <c r="U945" i="143"/>
  <c r="T945" i="143"/>
  <c r="S945" i="143"/>
  <c r="Q945" i="143"/>
  <c r="O945" i="143"/>
  <c r="M945" i="143"/>
  <c r="L945" i="143"/>
  <c r="K945" i="143"/>
  <c r="J945" i="143"/>
  <c r="V944" i="143"/>
  <c r="U944" i="143"/>
  <c r="T944" i="143"/>
  <c r="S944" i="143"/>
  <c r="Q944" i="143"/>
  <c r="O944" i="143"/>
  <c r="M944" i="143"/>
  <c r="L944" i="143"/>
  <c r="K944" i="143"/>
  <c r="J944" i="143"/>
  <c r="P944" i="143" s="1"/>
  <c r="V943" i="143"/>
  <c r="U943" i="143"/>
  <c r="T943" i="143"/>
  <c r="S943" i="143"/>
  <c r="Q943" i="143"/>
  <c r="O943" i="143"/>
  <c r="M943" i="143"/>
  <c r="L943" i="143"/>
  <c r="K943" i="143"/>
  <c r="J943" i="143"/>
  <c r="P943" i="143" s="1"/>
  <c r="V942" i="143"/>
  <c r="U942" i="143"/>
  <c r="T942" i="143"/>
  <c r="S942" i="143"/>
  <c r="Q942" i="143"/>
  <c r="O942" i="143"/>
  <c r="M942" i="143"/>
  <c r="L942" i="143"/>
  <c r="K942" i="143"/>
  <c r="J942" i="143"/>
  <c r="V941" i="143"/>
  <c r="U941" i="143"/>
  <c r="T941" i="143"/>
  <c r="S941" i="143"/>
  <c r="Q941" i="143"/>
  <c r="O941" i="143"/>
  <c r="M941" i="143"/>
  <c r="L941" i="143"/>
  <c r="K941" i="143"/>
  <c r="J941" i="143"/>
  <c r="V940" i="143"/>
  <c r="U940" i="143"/>
  <c r="T940" i="143"/>
  <c r="S940" i="143"/>
  <c r="Q940" i="143"/>
  <c r="O940" i="143"/>
  <c r="M940" i="143"/>
  <c r="L940" i="143"/>
  <c r="K940" i="143"/>
  <c r="J940" i="143"/>
  <c r="P940" i="143" s="1"/>
  <c r="V939" i="143"/>
  <c r="U939" i="143"/>
  <c r="T939" i="143"/>
  <c r="S939" i="143"/>
  <c r="Q939" i="143"/>
  <c r="O939" i="143"/>
  <c r="M939" i="143"/>
  <c r="L939" i="143"/>
  <c r="K939" i="143"/>
  <c r="J939" i="143"/>
  <c r="V938" i="143"/>
  <c r="U938" i="143"/>
  <c r="T938" i="143"/>
  <c r="S938" i="143"/>
  <c r="Q938" i="143"/>
  <c r="O938" i="143"/>
  <c r="M938" i="143"/>
  <c r="L938" i="143"/>
  <c r="K938" i="143"/>
  <c r="J938" i="143"/>
  <c r="V937" i="143"/>
  <c r="U937" i="143"/>
  <c r="T937" i="143"/>
  <c r="S937" i="143"/>
  <c r="Q937" i="143"/>
  <c r="O937" i="143"/>
  <c r="M937" i="143"/>
  <c r="L937" i="143"/>
  <c r="K937" i="143"/>
  <c r="J937" i="143"/>
  <c r="V936" i="143"/>
  <c r="U936" i="143"/>
  <c r="T936" i="143"/>
  <c r="S936" i="143"/>
  <c r="Q936" i="143"/>
  <c r="O936" i="143"/>
  <c r="M936" i="143"/>
  <c r="L936" i="143"/>
  <c r="K936" i="143"/>
  <c r="J936" i="143"/>
  <c r="V935" i="143"/>
  <c r="U935" i="143"/>
  <c r="T935" i="143"/>
  <c r="S935" i="143"/>
  <c r="Q935" i="143"/>
  <c r="O935" i="143"/>
  <c r="M935" i="143"/>
  <c r="L935" i="143"/>
  <c r="K935" i="143"/>
  <c r="J935" i="143"/>
  <c r="V934" i="143"/>
  <c r="U934" i="143"/>
  <c r="T934" i="143"/>
  <c r="S934" i="143"/>
  <c r="Q934" i="143"/>
  <c r="P934" i="143"/>
  <c r="O934" i="143"/>
  <c r="M934" i="143"/>
  <c r="L934" i="143"/>
  <c r="K934" i="143"/>
  <c r="J934" i="143"/>
  <c r="R934" i="143" s="1"/>
  <c r="V933" i="143"/>
  <c r="U933" i="143"/>
  <c r="T933" i="143"/>
  <c r="S933" i="143"/>
  <c r="Q933" i="143"/>
  <c r="O933" i="143"/>
  <c r="M933" i="143"/>
  <c r="L933" i="143"/>
  <c r="K933" i="143"/>
  <c r="J933" i="143"/>
  <c r="V932" i="143"/>
  <c r="U932" i="143"/>
  <c r="T932" i="143"/>
  <c r="S932" i="143"/>
  <c r="Q932" i="143"/>
  <c r="O932" i="143"/>
  <c r="M932" i="143"/>
  <c r="L932" i="143"/>
  <c r="K932" i="143"/>
  <c r="J932" i="143"/>
  <c r="V931" i="143"/>
  <c r="U931" i="143"/>
  <c r="T931" i="143"/>
  <c r="S931" i="143"/>
  <c r="Q931" i="143"/>
  <c r="O931" i="143"/>
  <c r="M931" i="143"/>
  <c r="L931" i="143"/>
  <c r="K931" i="143"/>
  <c r="J931" i="143"/>
  <c r="V930" i="143"/>
  <c r="U930" i="143"/>
  <c r="T930" i="143"/>
  <c r="S930" i="143"/>
  <c r="Q930" i="143"/>
  <c r="O930" i="143"/>
  <c r="M930" i="143"/>
  <c r="L930" i="143"/>
  <c r="K930" i="143"/>
  <c r="J930" i="143"/>
  <c r="R930" i="143" s="1"/>
  <c r="V929" i="143"/>
  <c r="U929" i="143"/>
  <c r="T929" i="143"/>
  <c r="S929" i="143"/>
  <c r="Q929" i="143"/>
  <c r="P929" i="143"/>
  <c r="O929" i="143"/>
  <c r="M929" i="143"/>
  <c r="L929" i="143"/>
  <c r="K929" i="143"/>
  <c r="J929" i="143"/>
  <c r="R929" i="143" s="1"/>
  <c r="V928" i="143"/>
  <c r="U928" i="143"/>
  <c r="T928" i="143"/>
  <c r="S928" i="143"/>
  <c r="Q928" i="143"/>
  <c r="O928" i="143"/>
  <c r="M928" i="143"/>
  <c r="L928" i="143"/>
  <c r="K928" i="143"/>
  <c r="J928" i="143"/>
  <c r="V927" i="143"/>
  <c r="U927" i="143"/>
  <c r="T927" i="143"/>
  <c r="S927" i="143"/>
  <c r="Q927" i="143"/>
  <c r="O927" i="143"/>
  <c r="M927" i="143"/>
  <c r="L927" i="143"/>
  <c r="K927" i="143"/>
  <c r="J927" i="143"/>
  <c r="P927" i="143" s="1"/>
  <c r="V926" i="143"/>
  <c r="U926" i="143"/>
  <c r="T926" i="143"/>
  <c r="S926" i="143"/>
  <c r="Q926" i="143"/>
  <c r="O926" i="143"/>
  <c r="M926" i="143"/>
  <c r="L926" i="143"/>
  <c r="K926" i="143"/>
  <c r="J926" i="143"/>
  <c r="V925" i="143"/>
  <c r="U925" i="143"/>
  <c r="T925" i="143"/>
  <c r="S925" i="143"/>
  <c r="Q925" i="143"/>
  <c r="O925" i="143"/>
  <c r="M925" i="143"/>
  <c r="L925" i="143"/>
  <c r="K925" i="143"/>
  <c r="J925" i="143"/>
  <c r="P925" i="143" s="1"/>
  <c r="V924" i="143"/>
  <c r="U924" i="143"/>
  <c r="T924" i="143"/>
  <c r="S924" i="143"/>
  <c r="Q924" i="143"/>
  <c r="O924" i="143"/>
  <c r="M924" i="143"/>
  <c r="L924" i="143"/>
  <c r="K924" i="143"/>
  <c r="J924" i="143"/>
  <c r="V923" i="143"/>
  <c r="U923" i="143"/>
  <c r="T923" i="143"/>
  <c r="S923" i="143"/>
  <c r="Q923" i="143"/>
  <c r="O923" i="143"/>
  <c r="M923" i="143"/>
  <c r="L923" i="143"/>
  <c r="K923" i="143"/>
  <c r="J923" i="143"/>
  <c r="V922" i="143"/>
  <c r="U922" i="143"/>
  <c r="T922" i="143"/>
  <c r="S922" i="143"/>
  <c r="Q922" i="143"/>
  <c r="O922" i="143"/>
  <c r="M922" i="143"/>
  <c r="L922" i="143"/>
  <c r="K922" i="143"/>
  <c r="J922" i="143"/>
  <c r="R922" i="143" s="1"/>
  <c r="V921" i="143"/>
  <c r="U921" i="143"/>
  <c r="T921" i="143"/>
  <c r="S921" i="143"/>
  <c r="Q921" i="143"/>
  <c r="O921" i="143"/>
  <c r="M921" i="143"/>
  <c r="L921" i="143"/>
  <c r="K921" i="143"/>
  <c r="J921" i="143"/>
  <c r="V920" i="143"/>
  <c r="U920" i="143"/>
  <c r="T920" i="143"/>
  <c r="S920" i="143"/>
  <c r="Q920" i="143"/>
  <c r="O920" i="143"/>
  <c r="M920" i="143"/>
  <c r="L920" i="143"/>
  <c r="K920" i="143"/>
  <c r="J920" i="143"/>
  <c r="V919" i="143"/>
  <c r="U919" i="143"/>
  <c r="T919" i="143"/>
  <c r="S919" i="143"/>
  <c r="Q919" i="143"/>
  <c r="P919" i="143"/>
  <c r="O919" i="143"/>
  <c r="M919" i="143"/>
  <c r="L919" i="143"/>
  <c r="K919" i="143"/>
  <c r="J919" i="143"/>
  <c r="R919" i="143" s="1"/>
  <c r="V918" i="143"/>
  <c r="U918" i="143"/>
  <c r="T918" i="143"/>
  <c r="S918" i="143"/>
  <c r="Q918" i="143"/>
  <c r="O918" i="143"/>
  <c r="M918" i="143"/>
  <c r="L918" i="143"/>
  <c r="K918" i="143"/>
  <c r="J918" i="143"/>
  <c r="V917" i="143"/>
  <c r="U917" i="143"/>
  <c r="T917" i="143"/>
  <c r="S917" i="143"/>
  <c r="Q917" i="143"/>
  <c r="O917" i="143"/>
  <c r="M917" i="143"/>
  <c r="L917" i="143"/>
  <c r="K917" i="143"/>
  <c r="J917" i="143"/>
  <c r="R917" i="143" s="1"/>
  <c r="V916" i="143"/>
  <c r="U916" i="143"/>
  <c r="T916" i="143"/>
  <c r="S916" i="143"/>
  <c r="Q916" i="143"/>
  <c r="O916" i="143"/>
  <c r="M916" i="143"/>
  <c r="L916" i="143"/>
  <c r="K916" i="143"/>
  <c r="J916" i="143"/>
  <c r="P916" i="143" s="1"/>
  <c r="V915" i="143"/>
  <c r="U915" i="143"/>
  <c r="T915" i="143"/>
  <c r="S915" i="143"/>
  <c r="Q915" i="143"/>
  <c r="O915" i="143"/>
  <c r="M915" i="143"/>
  <c r="L915" i="143"/>
  <c r="K915" i="143"/>
  <c r="J915" i="143"/>
  <c r="V914" i="143"/>
  <c r="U914" i="143"/>
  <c r="T914" i="143"/>
  <c r="S914" i="143"/>
  <c r="Q914" i="143"/>
  <c r="O914" i="143"/>
  <c r="M914" i="143"/>
  <c r="L914" i="143"/>
  <c r="K914" i="143"/>
  <c r="J914" i="143"/>
  <c r="V913" i="143"/>
  <c r="U913" i="143"/>
  <c r="T913" i="143"/>
  <c r="S913" i="143"/>
  <c r="Q913" i="143"/>
  <c r="O913" i="143"/>
  <c r="M913" i="143"/>
  <c r="L913" i="143"/>
  <c r="K913" i="143"/>
  <c r="J913" i="143"/>
  <c r="R913" i="143" s="1"/>
  <c r="V912" i="143"/>
  <c r="U912" i="143"/>
  <c r="T912" i="143"/>
  <c r="S912" i="143"/>
  <c r="Q912" i="143"/>
  <c r="O912" i="143"/>
  <c r="M912" i="143"/>
  <c r="L912" i="143"/>
  <c r="K912" i="143"/>
  <c r="J912" i="143"/>
  <c r="P912" i="143" s="1"/>
  <c r="V911" i="143"/>
  <c r="U911" i="143"/>
  <c r="T911" i="143"/>
  <c r="S911" i="143"/>
  <c r="Q911" i="143"/>
  <c r="O911" i="143"/>
  <c r="M911" i="143"/>
  <c r="L911" i="143"/>
  <c r="K911" i="143"/>
  <c r="J911" i="143"/>
  <c r="P911" i="143" s="1"/>
  <c r="V910" i="143"/>
  <c r="U910" i="143"/>
  <c r="T910" i="143"/>
  <c r="S910" i="143"/>
  <c r="Q910" i="143"/>
  <c r="O910" i="143"/>
  <c r="M910" i="143"/>
  <c r="L910" i="143"/>
  <c r="K910" i="143"/>
  <c r="J910" i="143"/>
  <c r="V909" i="143"/>
  <c r="U909" i="143"/>
  <c r="T909" i="143"/>
  <c r="S909" i="143"/>
  <c r="Q909" i="143"/>
  <c r="O909" i="143"/>
  <c r="M909" i="143"/>
  <c r="L909" i="143"/>
  <c r="K909" i="143"/>
  <c r="J909" i="143"/>
  <c r="V908" i="143"/>
  <c r="U908" i="143"/>
  <c r="T908" i="143"/>
  <c r="S908" i="143"/>
  <c r="Q908" i="143"/>
  <c r="O908" i="143"/>
  <c r="M908" i="143"/>
  <c r="L908" i="143"/>
  <c r="K908" i="143"/>
  <c r="J908" i="143"/>
  <c r="P908" i="143" s="1"/>
  <c r="V907" i="143"/>
  <c r="U907" i="143"/>
  <c r="T907" i="143"/>
  <c r="S907" i="143"/>
  <c r="Q907" i="143"/>
  <c r="O907" i="143"/>
  <c r="M907" i="143"/>
  <c r="L907" i="143"/>
  <c r="K907" i="143"/>
  <c r="J907" i="143"/>
  <c r="V906" i="143"/>
  <c r="U906" i="143"/>
  <c r="T906" i="143"/>
  <c r="S906" i="143"/>
  <c r="Q906" i="143"/>
  <c r="O906" i="143"/>
  <c r="M906" i="143"/>
  <c r="L906" i="143"/>
  <c r="K906" i="143"/>
  <c r="J906" i="143"/>
  <c r="R906" i="143" s="1"/>
  <c r="V905" i="143"/>
  <c r="U905" i="143"/>
  <c r="T905" i="143"/>
  <c r="S905" i="143"/>
  <c r="Q905" i="143"/>
  <c r="O905" i="143"/>
  <c r="M905" i="143"/>
  <c r="L905" i="143"/>
  <c r="K905" i="143"/>
  <c r="J905" i="143"/>
  <c r="V904" i="143"/>
  <c r="U904" i="143"/>
  <c r="T904" i="143"/>
  <c r="S904" i="143"/>
  <c r="Q904" i="143"/>
  <c r="O904" i="143"/>
  <c r="M904" i="143"/>
  <c r="L904" i="143"/>
  <c r="K904" i="143"/>
  <c r="J904" i="143"/>
  <c r="V903" i="143"/>
  <c r="U903" i="143"/>
  <c r="T903" i="143"/>
  <c r="S903" i="143"/>
  <c r="Q903" i="143"/>
  <c r="O903" i="143"/>
  <c r="M903" i="143"/>
  <c r="L903" i="143"/>
  <c r="K903" i="143"/>
  <c r="J903" i="143"/>
  <c r="R903" i="143" s="1"/>
  <c r="V902" i="143"/>
  <c r="U902" i="143"/>
  <c r="T902" i="143"/>
  <c r="S902" i="143"/>
  <c r="Q902" i="143"/>
  <c r="O902" i="143"/>
  <c r="M902" i="143"/>
  <c r="L902" i="143"/>
  <c r="K902" i="143"/>
  <c r="J902" i="143"/>
  <c r="V901" i="143"/>
  <c r="U901" i="143"/>
  <c r="T901" i="143"/>
  <c r="S901" i="143"/>
  <c r="Q901" i="143"/>
  <c r="O901" i="143"/>
  <c r="M901" i="143"/>
  <c r="L901" i="143"/>
  <c r="K901" i="143"/>
  <c r="J901" i="143"/>
  <c r="V900" i="143"/>
  <c r="U900" i="143"/>
  <c r="T900" i="143"/>
  <c r="S900" i="143"/>
  <c r="Q900" i="143"/>
  <c r="O900" i="143"/>
  <c r="M900" i="143"/>
  <c r="L900" i="143"/>
  <c r="K900" i="143"/>
  <c r="J900" i="143"/>
  <c r="V899" i="143"/>
  <c r="U899" i="143"/>
  <c r="T899" i="143"/>
  <c r="S899" i="143"/>
  <c r="Q899" i="143"/>
  <c r="O899" i="143"/>
  <c r="M899" i="143"/>
  <c r="L899" i="143"/>
  <c r="K899" i="143"/>
  <c r="J899" i="143"/>
  <c r="V898" i="143"/>
  <c r="U898" i="143"/>
  <c r="T898" i="143"/>
  <c r="S898" i="143"/>
  <c r="Q898" i="143"/>
  <c r="O898" i="143"/>
  <c r="M898" i="143"/>
  <c r="L898" i="143"/>
  <c r="K898" i="143"/>
  <c r="J898" i="143"/>
  <c r="V897" i="143"/>
  <c r="U897" i="143"/>
  <c r="T897" i="143"/>
  <c r="S897" i="143"/>
  <c r="Q897" i="143"/>
  <c r="O897" i="143"/>
  <c r="M897" i="143"/>
  <c r="L897" i="143"/>
  <c r="K897" i="143"/>
  <c r="J897" i="143"/>
  <c r="R897" i="143" s="1"/>
  <c r="V896" i="143"/>
  <c r="U896" i="143"/>
  <c r="T896" i="143"/>
  <c r="S896" i="143"/>
  <c r="Q896" i="143"/>
  <c r="O896" i="143"/>
  <c r="M896" i="143"/>
  <c r="L896" i="143"/>
  <c r="K896" i="143"/>
  <c r="J896" i="143"/>
  <c r="V895" i="143"/>
  <c r="U895" i="143"/>
  <c r="T895" i="143"/>
  <c r="S895" i="143"/>
  <c r="Q895" i="143"/>
  <c r="O895" i="143"/>
  <c r="M895" i="143"/>
  <c r="L895" i="143"/>
  <c r="K895" i="143"/>
  <c r="J895" i="143"/>
  <c r="V894" i="143"/>
  <c r="U894" i="143"/>
  <c r="T894" i="143"/>
  <c r="S894" i="143"/>
  <c r="Q894" i="143"/>
  <c r="P894" i="143"/>
  <c r="O894" i="143"/>
  <c r="M894" i="143"/>
  <c r="L894" i="143"/>
  <c r="K894" i="143"/>
  <c r="J894" i="143"/>
  <c r="R894" i="143" s="1"/>
  <c r="V893" i="143"/>
  <c r="U893" i="143"/>
  <c r="T893" i="143"/>
  <c r="S893" i="143"/>
  <c r="Q893" i="143"/>
  <c r="O893" i="143"/>
  <c r="M893" i="143"/>
  <c r="L893" i="143"/>
  <c r="K893" i="143"/>
  <c r="J893" i="143"/>
  <c r="V892" i="143"/>
  <c r="U892" i="143"/>
  <c r="T892" i="143"/>
  <c r="S892" i="143"/>
  <c r="Q892" i="143"/>
  <c r="O892" i="143"/>
  <c r="M892" i="143"/>
  <c r="L892" i="143"/>
  <c r="K892" i="143"/>
  <c r="J892" i="143"/>
  <c r="P892" i="143" s="1"/>
  <c r="V891" i="143"/>
  <c r="U891" i="143"/>
  <c r="T891" i="143"/>
  <c r="S891" i="143"/>
  <c r="Q891" i="143"/>
  <c r="O891" i="143"/>
  <c r="M891" i="143"/>
  <c r="L891" i="143"/>
  <c r="K891" i="143"/>
  <c r="J891" i="143"/>
  <c r="P891" i="143" s="1"/>
  <c r="V890" i="143"/>
  <c r="U890" i="143"/>
  <c r="T890" i="143"/>
  <c r="S890" i="143"/>
  <c r="Q890" i="143"/>
  <c r="O890" i="143"/>
  <c r="M890" i="143"/>
  <c r="L890" i="143"/>
  <c r="K890" i="143"/>
  <c r="J890" i="143"/>
  <c r="V889" i="143"/>
  <c r="U889" i="143"/>
  <c r="T889" i="143"/>
  <c r="S889" i="143"/>
  <c r="Q889" i="143"/>
  <c r="O889" i="143"/>
  <c r="M889" i="143"/>
  <c r="L889" i="143"/>
  <c r="K889" i="143"/>
  <c r="J889" i="143"/>
  <c r="P889" i="143" s="1"/>
  <c r="V888" i="143"/>
  <c r="U888" i="143"/>
  <c r="T888" i="143"/>
  <c r="S888" i="143"/>
  <c r="Q888" i="143"/>
  <c r="O888" i="143"/>
  <c r="M888" i="143"/>
  <c r="L888" i="143"/>
  <c r="K888" i="143"/>
  <c r="J888" i="143"/>
  <c r="V887" i="143"/>
  <c r="U887" i="143"/>
  <c r="T887" i="143"/>
  <c r="S887" i="143"/>
  <c r="Q887" i="143"/>
  <c r="O887" i="143"/>
  <c r="M887" i="143"/>
  <c r="L887" i="143"/>
  <c r="K887" i="143"/>
  <c r="J887" i="143"/>
  <c r="R887" i="143" s="1"/>
  <c r="V886" i="143"/>
  <c r="U886" i="143"/>
  <c r="T886" i="143"/>
  <c r="S886" i="143"/>
  <c r="Q886" i="143"/>
  <c r="O886" i="143"/>
  <c r="M886" i="143"/>
  <c r="L886" i="143"/>
  <c r="K886" i="143"/>
  <c r="J886" i="143"/>
  <c r="V885" i="143"/>
  <c r="U885" i="143"/>
  <c r="T885" i="143"/>
  <c r="S885" i="143"/>
  <c r="Q885" i="143"/>
  <c r="O885" i="143"/>
  <c r="M885" i="143"/>
  <c r="L885" i="143"/>
  <c r="K885" i="143"/>
  <c r="J885" i="143"/>
  <c r="R885" i="143" s="1"/>
  <c r="V884" i="143"/>
  <c r="U884" i="143"/>
  <c r="T884" i="143"/>
  <c r="S884" i="143"/>
  <c r="Q884" i="143"/>
  <c r="O884" i="143"/>
  <c r="M884" i="143"/>
  <c r="L884" i="143"/>
  <c r="K884" i="143"/>
  <c r="J884" i="143"/>
  <c r="V883" i="143"/>
  <c r="U883" i="143"/>
  <c r="T883" i="143"/>
  <c r="S883" i="143"/>
  <c r="Q883" i="143"/>
  <c r="O883" i="143"/>
  <c r="M883" i="143"/>
  <c r="L883" i="143"/>
  <c r="K883" i="143"/>
  <c r="J883" i="143"/>
  <c r="V882" i="143"/>
  <c r="U882" i="143"/>
  <c r="T882" i="143"/>
  <c r="S882" i="143"/>
  <c r="Q882" i="143"/>
  <c r="P882" i="143"/>
  <c r="O882" i="143"/>
  <c r="M882" i="143"/>
  <c r="L882" i="143"/>
  <c r="K882" i="143"/>
  <c r="J882" i="143"/>
  <c r="R882" i="143" s="1"/>
  <c r="V881" i="143"/>
  <c r="U881" i="143"/>
  <c r="T881" i="143"/>
  <c r="S881" i="143"/>
  <c r="Q881" i="143"/>
  <c r="O881" i="143"/>
  <c r="M881" i="143"/>
  <c r="L881" i="143"/>
  <c r="K881" i="143"/>
  <c r="J881" i="143"/>
  <c r="R881" i="143" s="1"/>
  <c r="V880" i="143"/>
  <c r="U880" i="143"/>
  <c r="T880" i="143"/>
  <c r="S880" i="143"/>
  <c r="Q880" i="143"/>
  <c r="O880" i="143"/>
  <c r="M880" i="143"/>
  <c r="L880" i="143"/>
  <c r="K880" i="143"/>
  <c r="J880" i="143"/>
  <c r="V879" i="143"/>
  <c r="U879" i="143"/>
  <c r="T879" i="143"/>
  <c r="S879" i="143"/>
  <c r="Q879" i="143"/>
  <c r="O879" i="143"/>
  <c r="M879" i="143"/>
  <c r="L879" i="143"/>
  <c r="K879" i="143"/>
  <c r="J879" i="143"/>
  <c r="P879" i="143" s="1"/>
  <c r="V878" i="143"/>
  <c r="U878" i="143"/>
  <c r="T878" i="143"/>
  <c r="S878" i="143"/>
  <c r="Q878" i="143"/>
  <c r="O878" i="143"/>
  <c r="M878" i="143"/>
  <c r="L878" i="143"/>
  <c r="K878" i="143"/>
  <c r="J878" i="143"/>
  <c r="V877" i="143"/>
  <c r="U877" i="143"/>
  <c r="T877" i="143"/>
  <c r="S877" i="143"/>
  <c r="Q877" i="143"/>
  <c r="O877" i="143"/>
  <c r="M877" i="143"/>
  <c r="L877" i="143"/>
  <c r="K877" i="143"/>
  <c r="J877" i="143"/>
  <c r="P877" i="143" s="1"/>
  <c r="V876" i="143"/>
  <c r="U876" i="143"/>
  <c r="T876" i="143"/>
  <c r="S876" i="143"/>
  <c r="Q876" i="143"/>
  <c r="O876" i="143"/>
  <c r="M876" i="143"/>
  <c r="L876" i="143"/>
  <c r="K876" i="143"/>
  <c r="J876" i="143"/>
  <c r="V875" i="143"/>
  <c r="U875" i="143"/>
  <c r="T875" i="143"/>
  <c r="S875" i="143"/>
  <c r="Q875" i="143"/>
  <c r="O875" i="143"/>
  <c r="M875" i="143"/>
  <c r="L875" i="143"/>
  <c r="K875" i="143"/>
  <c r="J875" i="143"/>
  <c r="V874" i="143"/>
  <c r="U874" i="143"/>
  <c r="T874" i="143"/>
  <c r="S874" i="143"/>
  <c r="Q874" i="143"/>
  <c r="O874" i="143"/>
  <c r="M874" i="143"/>
  <c r="L874" i="143"/>
  <c r="K874" i="143"/>
  <c r="J874" i="143"/>
  <c r="V873" i="143"/>
  <c r="U873" i="143"/>
  <c r="T873" i="143"/>
  <c r="S873" i="143"/>
  <c r="Q873" i="143"/>
  <c r="O873" i="143"/>
  <c r="M873" i="143"/>
  <c r="L873" i="143"/>
  <c r="K873" i="143"/>
  <c r="J873" i="143"/>
  <c r="V872" i="143"/>
  <c r="U872" i="143"/>
  <c r="T872" i="143"/>
  <c r="S872" i="143"/>
  <c r="Q872" i="143"/>
  <c r="O872" i="143"/>
  <c r="M872" i="143"/>
  <c r="L872" i="143"/>
  <c r="K872" i="143"/>
  <c r="J872" i="143"/>
  <c r="V871" i="143"/>
  <c r="U871" i="143"/>
  <c r="T871" i="143"/>
  <c r="S871" i="143"/>
  <c r="Q871" i="143"/>
  <c r="O871" i="143"/>
  <c r="M871" i="143"/>
  <c r="L871" i="143"/>
  <c r="K871" i="143"/>
  <c r="J871" i="143"/>
  <c r="R871" i="143" s="1"/>
  <c r="V870" i="143"/>
  <c r="U870" i="143"/>
  <c r="T870" i="143"/>
  <c r="S870" i="143"/>
  <c r="Q870" i="143"/>
  <c r="O870" i="143"/>
  <c r="M870" i="143"/>
  <c r="L870" i="143"/>
  <c r="K870" i="143"/>
  <c r="J870" i="143"/>
  <c r="V869" i="143"/>
  <c r="U869" i="143"/>
  <c r="T869" i="143"/>
  <c r="S869" i="143"/>
  <c r="Q869" i="143"/>
  <c r="O869" i="143"/>
  <c r="M869" i="143"/>
  <c r="L869" i="143"/>
  <c r="K869" i="143"/>
  <c r="J869" i="143"/>
  <c r="V868" i="143"/>
  <c r="U868" i="143"/>
  <c r="T868" i="143"/>
  <c r="S868" i="143"/>
  <c r="Q868" i="143"/>
  <c r="O868" i="143"/>
  <c r="M868" i="143"/>
  <c r="L868" i="143"/>
  <c r="K868" i="143"/>
  <c r="J868" i="143"/>
  <c r="P868" i="143" s="1"/>
  <c r="V867" i="143"/>
  <c r="U867" i="143"/>
  <c r="T867" i="143"/>
  <c r="S867" i="143"/>
  <c r="Q867" i="143"/>
  <c r="O867" i="143"/>
  <c r="M867" i="143"/>
  <c r="L867" i="143"/>
  <c r="K867" i="143"/>
  <c r="J867" i="143"/>
  <c r="R867" i="143" s="1"/>
  <c r="V866" i="143"/>
  <c r="U866" i="143"/>
  <c r="T866" i="143"/>
  <c r="S866" i="143"/>
  <c r="Q866" i="143"/>
  <c r="O866" i="143"/>
  <c r="M866" i="143"/>
  <c r="L866" i="143"/>
  <c r="K866" i="143"/>
  <c r="J866" i="143"/>
  <c r="V865" i="143"/>
  <c r="U865" i="143"/>
  <c r="T865" i="143"/>
  <c r="S865" i="143"/>
  <c r="Q865" i="143"/>
  <c r="P865" i="143"/>
  <c r="O865" i="143"/>
  <c r="M865" i="143"/>
  <c r="L865" i="143"/>
  <c r="K865" i="143"/>
  <c r="J865" i="143"/>
  <c r="R865" i="143" s="1"/>
  <c r="V864" i="143"/>
  <c r="U864" i="143"/>
  <c r="T864" i="143"/>
  <c r="S864" i="143"/>
  <c r="Q864" i="143"/>
  <c r="O864" i="143"/>
  <c r="M864" i="143"/>
  <c r="L864" i="143"/>
  <c r="K864" i="143"/>
  <c r="J864" i="143"/>
  <c r="P864" i="143" s="1"/>
  <c r="V863" i="143"/>
  <c r="U863" i="143"/>
  <c r="T863" i="143"/>
  <c r="S863" i="143"/>
  <c r="Q863" i="143"/>
  <c r="O863" i="143"/>
  <c r="M863" i="143"/>
  <c r="L863" i="143"/>
  <c r="K863" i="143"/>
  <c r="J863" i="143"/>
  <c r="V862" i="143"/>
  <c r="U862" i="143"/>
  <c r="T862" i="143"/>
  <c r="S862" i="143"/>
  <c r="Q862" i="143"/>
  <c r="O862" i="143"/>
  <c r="M862" i="143"/>
  <c r="L862" i="143"/>
  <c r="K862" i="143"/>
  <c r="J862" i="143"/>
  <c r="V861" i="143"/>
  <c r="U861" i="143"/>
  <c r="T861" i="143"/>
  <c r="S861" i="143"/>
  <c r="Q861" i="143"/>
  <c r="O861" i="143"/>
  <c r="M861" i="143"/>
  <c r="L861" i="143"/>
  <c r="K861" i="143"/>
  <c r="J861" i="143"/>
  <c r="V860" i="143"/>
  <c r="U860" i="143"/>
  <c r="T860" i="143"/>
  <c r="S860" i="143"/>
  <c r="Q860" i="143"/>
  <c r="O860" i="143"/>
  <c r="M860" i="143"/>
  <c r="L860" i="143"/>
  <c r="K860" i="143"/>
  <c r="J860" i="143"/>
  <c r="V859" i="143"/>
  <c r="U859" i="143"/>
  <c r="T859" i="143"/>
  <c r="S859" i="143"/>
  <c r="Q859" i="143"/>
  <c r="O859" i="143"/>
  <c r="M859" i="143"/>
  <c r="L859" i="143"/>
  <c r="K859" i="143"/>
  <c r="J859" i="143"/>
  <c r="V858" i="143"/>
  <c r="U858" i="143"/>
  <c r="T858" i="143"/>
  <c r="S858" i="143"/>
  <c r="Q858" i="143"/>
  <c r="O858" i="143"/>
  <c r="M858" i="143"/>
  <c r="L858" i="143"/>
  <c r="K858" i="143"/>
  <c r="J858" i="143"/>
  <c r="V857" i="143"/>
  <c r="U857" i="143"/>
  <c r="T857" i="143"/>
  <c r="S857" i="143"/>
  <c r="Q857" i="143"/>
  <c r="O857" i="143"/>
  <c r="M857" i="143"/>
  <c r="L857" i="143"/>
  <c r="K857" i="143"/>
  <c r="J857" i="143"/>
  <c r="P857" i="143" s="1"/>
  <c r="V856" i="143"/>
  <c r="U856" i="143"/>
  <c r="T856" i="143"/>
  <c r="S856" i="143"/>
  <c r="Q856" i="143"/>
  <c r="O856" i="143"/>
  <c r="M856" i="143"/>
  <c r="L856" i="143"/>
  <c r="K856" i="143"/>
  <c r="J856" i="143"/>
  <c r="V855" i="143"/>
  <c r="U855" i="143"/>
  <c r="T855" i="143"/>
  <c r="S855" i="143"/>
  <c r="Q855" i="143"/>
  <c r="O855" i="143"/>
  <c r="M855" i="143"/>
  <c r="L855" i="143"/>
  <c r="K855" i="143"/>
  <c r="J855" i="143"/>
  <c r="V854" i="143"/>
  <c r="U854" i="143"/>
  <c r="T854" i="143"/>
  <c r="S854" i="143"/>
  <c r="Q854" i="143"/>
  <c r="O854" i="143"/>
  <c r="M854" i="143"/>
  <c r="L854" i="143"/>
  <c r="K854" i="143"/>
  <c r="J854" i="143"/>
  <c r="V853" i="143"/>
  <c r="U853" i="143"/>
  <c r="T853" i="143"/>
  <c r="S853" i="143"/>
  <c r="Q853" i="143"/>
  <c r="O853" i="143"/>
  <c r="M853" i="143"/>
  <c r="L853" i="143"/>
  <c r="K853" i="143"/>
  <c r="J853" i="143"/>
  <c r="R853" i="143" s="1"/>
  <c r="V852" i="143"/>
  <c r="U852" i="143"/>
  <c r="T852" i="143"/>
  <c r="S852" i="143"/>
  <c r="Q852" i="143"/>
  <c r="O852" i="143"/>
  <c r="M852" i="143"/>
  <c r="L852" i="143"/>
  <c r="K852" i="143"/>
  <c r="J852" i="143"/>
  <c r="V851" i="143"/>
  <c r="U851" i="143"/>
  <c r="T851" i="143"/>
  <c r="S851" i="143"/>
  <c r="Q851" i="143"/>
  <c r="O851" i="143"/>
  <c r="M851" i="143"/>
  <c r="L851" i="143"/>
  <c r="K851" i="143"/>
  <c r="J851" i="143"/>
  <c r="V850" i="143"/>
  <c r="U850" i="143"/>
  <c r="T850" i="143"/>
  <c r="S850" i="143"/>
  <c r="Q850" i="143"/>
  <c r="O850" i="143"/>
  <c r="M850" i="143"/>
  <c r="L850" i="143"/>
  <c r="K850" i="143"/>
  <c r="J850" i="143"/>
  <c r="R850" i="143" s="1"/>
  <c r="V849" i="143"/>
  <c r="U849" i="143"/>
  <c r="T849" i="143"/>
  <c r="S849" i="143"/>
  <c r="Q849" i="143"/>
  <c r="O849" i="143"/>
  <c r="M849" i="143"/>
  <c r="L849" i="143"/>
  <c r="K849" i="143"/>
  <c r="J849" i="143"/>
  <c r="R849" i="143" s="1"/>
  <c r="V848" i="143"/>
  <c r="U848" i="143"/>
  <c r="T848" i="143"/>
  <c r="S848" i="143"/>
  <c r="Q848" i="143"/>
  <c r="O848" i="143"/>
  <c r="M848" i="143"/>
  <c r="L848" i="143"/>
  <c r="K848" i="143"/>
  <c r="J848" i="143"/>
  <c r="V847" i="143"/>
  <c r="U847" i="143"/>
  <c r="T847" i="143"/>
  <c r="S847" i="143"/>
  <c r="Q847" i="143"/>
  <c r="O847" i="143"/>
  <c r="M847" i="143"/>
  <c r="L847" i="143"/>
  <c r="K847" i="143"/>
  <c r="J847" i="143"/>
  <c r="V846" i="143"/>
  <c r="U846" i="143"/>
  <c r="T846" i="143"/>
  <c r="S846" i="143"/>
  <c r="Q846" i="143"/>
  <c r="O846" i="143"/>
  <c r="M846" i="143"/>
  <c r="L846" i="143"/>
  <c r="K846" i="143"/>
  <c r="J846" i="143"/>
  <c r="R846" i="143" s="1"/>
  <c r="V845" i="143"/>
  <c r="U845" i="143"/>
  <c r="T845" i="143"/>
  <c r="S845" i="143"/>
  <c r="Q845" i="143"/>
  <c r="O845" i="143"/>
  <c r="M845" i="143"/>
  <c r="L845" i="143"/>
  <c r="K845" i="143"/>
  <c r="J845" i="143"/>
  <c r="P845" i="143" s="1"/>
  <c r="V844" i="143"/>
  <c r="U844" i="143"/>
  <c r="T844" i="143"/>
  <c r="S844" i="143"/>
  <c r="Q844" i="143"/>
  <c r="O844" i="143"/>
  <c r="M844" i="143"/>
  <c r="L844" i="143"/>
  <c r="K844" i="143"/>
  <c r="J844" i="143"/>
  <c r="V843" i="143"/>
  <c r="U843" i="143"/>
  <c r="T843" i="143"/>
  <c r="S843" i="143"/>
  <c r="Q843" i="143"/>
  <c r="O843" i="143"/>
  <c r="M843" i="143"/>
  <c r="L843" i="143"/>
  <c r="K843" i="143"/>
  <c r="J843" i="143"/>
  <c r="P843" i="143" s="1"/>
  <c r="V842" i="143"/>
  <c r="U842" i="143"/>
  <c r="T842" i="143"/>
  <c r="S842" i="143"/>
  <c r="Q842" i="143"/>
  <c r="O842" i="143"/>
  <c r="M842" i="143"/>
  <c r="L842" i="143"/>
  <c r="K842" i="143"/>
  <c r="J842" i="143"/>
  <c r="R842" i="143" s="1"/>
  <c r="V841" i="143"/>
  <c r="U841" i="143"/>
  <c r="T841" i="143"/>
  <c r="S841" i="143"/>
  <c r="Q841" i="143"/>
  <c r="O841" i="143"/>
  <c r="M841" i="143"/>
  <c r="L841" i="143"/>
  <c r="K841" i="143"/>
  <c r="J841" i="143"/>
  <c r="V840" i="143"/>
  <c r="U840" i="143"/>
  <c r="T840" i="143"/>
  <c r="S840" i="143"/>
  <c r="Q840" i="143"/>
  <c r="O840" i="143"/>
  <c r="M840" i="143"/>
  <c r="L840" i="143"/>
  <c r="K840" i="143"/>
  <c r="J840" i="143"/>
  <c r="V839" i="143"/>
  <c r="U839" i="143"/>
  <c r="T839" i="143"/>
  <c r="S839" i="143"/>
  <c r="Q839" i="143"/>
  <c r="P839" i="143"/>
  <c r="O839" i="143"/>
  <c r="M839" i="143"/>
  <c r="L839" i="143"/>
  <c r="K839" i="143"/>
  <c r="J839" i="143"/>
  <c r="R839" i="143" s="1"/>
  <c r="V838" i="143"/>
  <c r="U838" i="143"/>
  <c r="T838" i="143"/>
  <c r="S838" i="143"/>
  <c r="Q838" i="143"/>
  <c r="O838" i="143"/>
  <c r="M838" i="143"/>
  <c r="L838" i="143"/>
  <c r="K838" i="143"/>
  <c r="J838" i="143"/>
  <c r="V837" i="143"/>
  <c r="U837" i="143"/>
  <c r="T837" i="143"/>
  <c r="S837" i="143"/>
  <c r="Q837" i="143"/>
  <c r="O837" i="143"/>
  <c r="M837" i="143"/>
  <c r="L837" i="143"/>
  <c r="K837" i="143"/>
  <c r="J837" i="143"/>
  <c r="V836" i="143"/>
  <c r="U836" i="143"/>
  <c r="T836" i="143"/>
  <c r="S836" i="143"/>
  <c r="Q836" i="143"/>
  <c r="O836" i="143"/>
  <c r="M836" i="143"/>
  <c r="L836" i="143"/>
  <c r="K836" i="143"/>
  <c r="J836" i="143"/>
  <c r="P836" i="143" s="1"/>
  <c r="V835" i="143"/>
  <c r="U835" i="143"/>
  <c r="T835" i="143"/>
  <c r="S835" i="143"/>
  <c r="Q835" i="143"/>
  <c r="O835" i="143"/>
  <c r="M835" i="143"/>
  <c r="L835" i="143"/>
  <c r="K835" i="143"/>
  <c r="J835" i="143"/>
  <c r="R835" i="143" s="1"/>
  <c r="V834" i="143"/>
  <c r="U834" i="143"/>
  <c r="T834" i="143"/>
  <c r="S834" i="143"/>
  <c r="Q834" i="143"/>
  <c r="O834" i="143"/>
  <c r="M834" i="143"/>
  <c r="L834" i="143"/>
  <c r="K834" i="143"/>
  <c r="J834" i="143"/>
  <c r="R834" i="143" s="1"/>
  <c r="V833" i="143"/>
  <c r="U833" i="143"/>
  <c r="T833" i="143"/>
  <c r="S833" i="143"/>
  <c r="Q833" i="143"/>
  <c r="O833" i="143"/>
  <c r="M833" i="143"/>
  <c r="L833" i="143"/>
  <c r="K833" i="143"/>
  <c r="J833" i="143"/>
  <c r="V832" i="143"/>
  <c r="U832" i="143"/>
  <c r="T832" i="143"/>
  <c r="S832" i="143"/>
  <c r="Q832" i="143"/>
  <c r="O832" i="143"/>
  <c r="M832" i="143"/>
  <c r="L832" i="143"/>
  <c r="K832" i="143"/>
  <c r="J832" i="143"/>
  <c r="P832" i="143" s="1"/>
  <c r="V831" i="143"/>
  <c r="U831" i="143"/>
  <c r="T831" i="143"/>
  <c r="S831" i="143"/>
  <c r="Q831" i="143"/>
  <c r="O831" i="143"/>
  <c r="M831" i="143"/>
  <c r="L831" i="143"/>
  <c r="K831" i="143"/>
  <c r="J831" i="143"/>
  <c r="V830" i="143"/>
  <c r="U830" i="143"/>
  <c r="T830" i="143"/>
  <c r="S830" i="143"/>
  <c r="Q830" i="143"/>
  <c r="O830" i="143"/>
  <c r="M830" i="143"/>
  <c r="L830" i="143"/>
  <c r="K830" i="143"/>
  <c r="J830" i="143"/>
  <c r="V829" i="143"/>
  <c r="U829" i="143"/>
  <c r="T829" i="143"/>
  <c r="S829" i="143"/>
  <c r="Q829" i="143"/>
  <c r="O829" i="143"/>
  <c r="M829" i="143"/>
  <c r="L829" i="143"/>
  <c r="K829" i="143"/>
  <c r="J829" i="143"/>
  <c r="V828" i="143"/>
  <c r="U828" i="143"/>
  <c r="T828" i="143"/>
  <c r="S828" i="143"/>
  <c r="Q828" i="143"/>
  <c r="O828" i="143"/>
  <c r="M828" i="143"/>
  <c r="L828" i="143"/>
  <c r="K828" i="143"/>
  <c r="J828" i="143"/>
  <c r="P828" i="143" s="1"/>
  <c r="V827" i="143"/>
  <c r="U827" i="143"/>
  <c r="T827" i="143"/>
  <c r="S827" i="143"/>
  <c r="Q827" i="143"/>
  <c r="O827" i="143"/>
  <c r="M827" i="143"/>
  <c r="L827" i="143"/>
  <c r="K827" i="143"/>
  <c r="J827" i="143"/>
  <c r="V826" i="143"/>
  <c r="U826" i="143"/>
  <c r="T826" i="143"/>
  <c r="S826" i="143"/>
  <c r="Q826" i="143"/>
  <c r="O826" i="143"/>
  <c r="M826" i="143"/>
  <c r="L826" i="143"/>
  <c r="K826" i="143"/>
  <c r="J826" i="143"/>
  <c r="R826" i="143" s="1"/>
  <c r="V825" i="143"/>
  <c r="U825" i="143"/>
  <c r="T825" i="143"/>
  <c r="S825" i="143"/>
  <c r="Q825" i="143"/>
  <c r="O825" i="143"/>
  <c r="M825" i="143"/>
  <c r="L825" i="143"/>
  <c r="K825" i="143"/>
  <c r="J825" i="143"/>
  <c r="V824" i="143"/>
  <c r="U824" i="143"/>
  <c r="T824" i="143"/>
  <c r="S824" i="143"/>
  <c r="Q824" i="143"/>
  <c r="O824" i="143"/>
  <c r="M824" i="143"/>
  <c r="L824" i="143"/>
  <c r="K824" i="143"/>
  <c r="J824" i="143"/>
  <c r="V823" i="143"/>
  <c r="U823" i="143"/>
  <c r="T823" i="143"/>
  <c r="S823" i="143"/>
  <c r="Q823" i="143"/>
  <c r="O823" i="143"/>
  <c r="M823" i="143"/>
  <c r="L823" i="143"/>
  <c r="K823" i="143"/>
  <c r="J823" i="143"/>
  <c r="V822" i="143"/>
  <c r="U822" i="143"/>
  <c r="T822" i="143"/>
  <c r="S822" i="143"/>
  <c r="Q822" i="143"/>
  <c r="O822" i="143"/>
  <c r="M822" i="143"/>
  <c r="L822" i="143"/>
  <c r="K822" i="143"/>
  <c r="J822" i="143"/>
  <c r="V821" i="143"/>
  <c r="U821" i="143"/>
  <c r="T821" i="143"/>
  <c r="S821" i="143"/>
  <c r="Q821" i="143"/>
  <c r="O821" i="143"/>
  <c r="M821" i="143"/>
  <c r="L821" i="143"/>
  <c r="K821" i="143"/>
  <c r="J821" i="143"/>
  <c r="V820" i="143"/>
  <c r="U820" i="143"/>
  <c r="T820" i="143"/>
  <c r="S820" i="143"/>
  <c r="Q820" i="143"/>
  <c r="O820" i="143"/>
  <c r="M820" i="143"/>
  <c r="L820" i="143"/>
  <c r="K820" i="143"/>
  <c r="J820" i="143"/>
  <c r="V819" i="143"/>
  <c r="U819" i="143"/>
  <c r="T819" i="143"/>
  <c r="S819" i="143"/>
  <c r="Q819" i="143"/>
  <c r="O819" i="143"/>
  <c r="M819" i="143"/>
  <c r="L819" i="143"/>
  <c r="K819" i="143"/>
  <c r="J819" i="143"/>
  <c r="R819" i="143" s="1"/>
  <c r="V818" i="143"/>
  <c r="U818" i="143"/>
  <c r="T818" i="143"/>
  <c r="S818" i="143"/>
  <c r="Q818" i="143"/>
  <c r="O818" i="143"/>
  <c r="M818" i="143"/>
  <c r="L818" i="143"/>
  <c r="K818" i="143"/>
  <c r="J818" i="143"/>
  <c r="V817" i="143"/>
  <c r="U817" i="143"/>
  <c r="T817" i="143"/>
  <c r="S817" i="143"/>
  <c r="Q817" i="143"/>
  <c r="O817" i="143"/>
  <c r="M817" i="143"/>
  <c r="L817" i="143"/>
  <c r="K817" i="143"/>
  <c r="J817" i="143"/>
  <c r="V816" i="143"/>
  <c r="U816" i="143"/>
  <c r="T816" i="143"/>
  <c r="S816" i="143"/>
  <c r="Q816" i="143"/>
  <c r="O816" i="143"/>
  <c r="M816" i="143"/>
  <c r="L816" i="143"/>
  <c r="K816" i="143"/>
  <c r="J816" i="143"/>
  <c r="P816" i="143" s="1"/>
  <c r="V815" i="143"/>
  <c r="U815" i="143"/>
  <c r="T815" i="143"/>
  <c r="S815" i="143"/>
  <c r="Q815" i="143"/>
  <c r="O815" i="143"/>
  <c r="M815" i="143"/>
  <c r="L815" i="143"/>
  <c r="K815" i="143"/>
  <c r="J815" i="143"/>
  <c r="V814" i="143"/>
  <c r="U814" i="143"/>
  <c r="T814" i="143"/>
  <c r="S814" i="143"/>
  <c r="Q814" i="143"/>
  <c r="O814" i="143"/>
  <c r="M814" i="143"/>
  <c r="L814" i="143"/>
  <c r="K814" i="143"/>
  <c r="J814" i="143"/>
  <c r="R814" i="143" s="1"/>
  <c r="V813" i="143"/>
  <c r="U813" i="143"/>
  <c r="T813" i="143"/>
  <c r="S813" i="143"/>
  <c r="Q813" i="143"/>
  <c r="O813" i="143"/>
  <c r="M813" i="143"/>
  <c r="L813" i="143"/>
  <c r="K813" i="143"/>
  <c r="J813" i="143"/>
  <c r="V812" i="143"/>
  <c r="U812" i="143"/>
  <c r="T812" i="143"/>
  <c r="S812" i="143"/>
  <c r="Q812" i="143"/>
  <c r="O812" i="143"/>
  <c r="M812" i="143"/>
  <c r="L812" i="143"/>
  <c r="K812" i="143"/>
  <c r="J812" i="143"/>
  <c r="V811" i="143"/>
  <c r="U811" i="143"/>
  <c r="T811" i="143"/>
  <c r="S811" i="143"/>
  <c r="Q811" i="143"/>
  <c r="O811" i="143"/>
  <c r="M811" i="143"/>
  <c r="L811" i="143"/>
  <c r="K811" i="143"/>
  <c r="J811" i="143"/>
  <c r="P811" i="143" s="1"/>
  <c r="V810" i="143"/>
  <c r="U810" i="143"/>
  <c r="T810" i="143"/>
  <c r="S810" i="143"/>
  <c r="Q810" i="143"/>
  <c r="O810" i="143"/>
  <c r="M810" i="143"/>
  <c r="L810" i="143"/>
  <c r="K810" i="143"/>
  <c r="J810" i="143"/>
  <c r="V809" i="143"/>
  <c r="U809" i="143"/>
  <c r="T809" i="143"/>
  <c r="S809" i="143"/>
  <c r="Q809" i="143"/>
  <c r="O809" i="143"/>
  <c r="M809" i="143"/>
  <c r="L809" i="143"/>
  <c r="K809" i="143"/>
  <c r="J809" i="143"/>
  <c r="V808" i="143"/>
  <c r="U808" i="143"/>
  <c r="T808" i="143"/>
  <c r="S808" i="143"/>
  <c r="Q808" i="143"/>
  <c r="P808" i="143"/>
  <c r="O808" i="143"/>
  <c r="M808" i="143"/>
  <c r="L808" i="143"/>
  <c r="K808" i="143"/>
  <c r="J808" i="143"/>
  <c r="R808" i="143" s="1"/>
  <c r="V807" i="143"/>
  <c r="U807" i="143"/>
  <c r="T807" i="143"/>
  <c r="S807" i="143"/>
  <c r="Q807" i="143"/>
  <c r="O807" i="143"/>
  <c r="M807" i="143"/>
  <c r="L807" i="143"/>
  <c r="K807" i="143"/>
  <c r="J807" i="143"/>
  <c r="V806" i="143"/>
  <c r="U806" i="143"/>
  <c r="T806" i="143"/>
  <c r="S806" i="143"/>
  <c r="Q806" i="143"/>
  <c r="O806" i="143"/>
  <c r="M806" i="143"/>
  <c r="L806" i="143"/>
  <c r="K806" i="143"/>
  <c r="J806" i="143"/>
  <c r="V805" i="143"/>
  <c r="U805" i="143"/>
  <c r="T805" i="143"/>
  <c r="S805" i="143"/>
  <c r="Q805" i="143"/>
  <c r="O805" i="143"/>
  <c r="M805" i="143"/>
  <c r="L805" i="143"/>
  <c r="K805" i="143"/>
  <c r="J805" i="143"/>
  <c r="R805" i="143" s="1"/>
  <c r="V804" i="143"/>
  <c r="U804" i="143"/>
  <c r="T804" i="143"/>
  <c r="S804" i="143"/>
  <c r="Q804" i="143"/>
  <c r="O804" i="143"/>
  <c r="M804" i="143"/>
  <c r="L804" i="143"/>
  <c r="K804" i="143"/>
  <c r="J804" i="143"/>
  <c r="V803" i="143"/>
  <c r="U803" i="143"/>
  <c r="T803" i="143"/>
  <c r="S803" i="143"/>
  <c r="Q803" i="143"/>
  <c r="O803" i="143"/>
  <c r="M803" i="143"/>
  <c r="L803" i="143"/>
  <c r="K803" i="143"/>
  <c r="J803" i="143"/>
  <c r="P803" i="143" s="1"/>
  <c r="V802" i="143"/>
  <c r="U802" i="143"/>
  <c r="T802" i="143"/>
  <c r="S802" i="143"/>
  <c r="Q802" i="143"/>
  <c r="O802" i="143"/>
  <c r="M802" i="143"/>
  <c r="L802" i="143"/>
  <c r="K802" i="143"/>
  <c r="J802" i="143"/>
  <c r="P802" i="143" s="1"/>
  <c r="V801" i="143"/>
  <c r="U801" i="143"/>
  <c r="T801" i="143"/>
  <c r="S801" i="143"/>
  <c r="Q801" i="143"/>
  <c r="O801" i="143"/>
  <c r="M801" i="143"/>
  <c r="L801" i="143"/>
  <c r="K801" i="143"/>
  <c r="J801" i="143"/>
  <c r="V800" i="143"/>
  <c r="U800" i="143"/>
  <c r="T800" i="143"/>
  <c r="S800" i="143"/>
  <c r="Q800" i="143"/>
  <c r="O800" i="143"/>
  <c r="M800" i="143"/>
  <c r="L800" i="143"/>
  <c r="K800" i="143"/>
  <c r="J800" i="143"/>
  <c r="V799" i="143"/>
  <c r="U799" i="143"/>
  <c r="T799" i="143"/>
  <c r="S799" i="143"/>
  <c r="Q799" i="143"/>
  <c r="O799" i="143"/>
  <c r="M799" i="143"/>
  <c r="L799" i="143"/>
  <c r="K799" i="143"/>
  <c r="J799" i="143"/>
  <c r="V798" i="143"/>
  <c r="U798" i="143"/>
  <c r="T798" i="143"/>
  <c r="S798" i="143"/>
  <c r="Q798" i="143"/>
  <c r="O798" i="143"/>
  <c r="M798" i="143"/>
  <c r="L798" i="143"/>
  <c r="K798" i="143"/>
  <c r="J798" i="143"/>
  <c r="V797" i="143"/>
  <c r="U797" i="143"/>
  <c r="T797" i="143"/>
  <c r="S797" i="143"/>
  <c r="Q797" i="143"/>
  <c r="O797" i="143"/>
  <c r="M797" i="143"/>
  <c r="L797" i="143"/>
  <c r="K797" i="143"/>
  <c r="J797" i="143"/>
  <c r="R797" i="143" s="1"/>
  <c r="V796" i="143"/>
  <c r="U796" i="143"/>
  <c r="T796" i="143"/>
  <c r="S796" i="143"/>
  <c r="Q796" i="143"/>
  <c r="O796" i="143"/>
  <c r="M796" i="143"/>
  <c r="L796" i="143"/>
  <c r="K796" i="143"/>
  <c r="J796" i="143"/>
  <c r="V795" i="143"/>
  <c r="U795" i="143"/>
  <c r="T795" i="143"/>
  <c r="S795" i="143"/>
  <c r="Q795" i="143"/>
  <c r="O795" i="143"/>
  <c r="M795" i="143"/>
  <c r="L795" i="143"/>
  <c r="K795" i="143"/>
  <c r="J795" i="143"/>
  <c r="V794" i="143"/>
  <c r="U794" i="143"/>
  <c r="T794" i="143"/>
  <c r="S794" i="143"/>
  <c r="Q794" i="143"/>
  <c r="O794" i="143"/>
  <c r="M794" i="143"/>
  <c r="L794" i="143"/>
  <c r="K794" i="143"/>
  <c r="J794" i="143"/>
  <c r="V793" i="143"/>
  <c r="U793" i="143"/>
  <c r="T793" i="143"/>
  <c r="S793" i="143"/>
  <c r="Q793" i="143"/>
  <c r="O793" i="143"/>
  <c r="M793" i="143"/>
  <c r="L793" i="143"/>
  <c r="K793" i="143"/>
  <c r="J793" i="143"/>
  <c r="V792" i="143"/>
  <c r="U792" i="143"/>
  <c r="T792" i="143"/>
  <c r="S792" i="143"/>
  <c r="Q792" i="143"/>
  <c r="P792" i="143"/>
  <c r="O792" i="143"/>
  <c r="M792" i="143"/>
  <c r="L792" i="143"/>
  <c r="K792" i="143"/>
  <c r="J792" i="143"/>
  <c r="R792" i="143" s="1"/>
  <c r="V791" i="143"/>
  <c r="U791" i="143"/>
  <c r="T791" i="143"/>
  <c r="S791" i="143"/>
  <c r="Q791" i="143"/>
  <c r="O791" i="143"/>
  <c r="M791" i="143"/>
  <c r="L791" i="143"/>
  <c r="K791" i="143"/>
  <c r="J791" i="143"/>
  <c r="V790" i="143"/>
  <c r="U790" i="143"/>
  <c r="T790" i="143"/>
  <c r="S790" i="143"/>
  <c r="Q790" i="143"/>
  <c r="O790" i="143"/>
  <c r="M790" i="143"/>
  <c r="L790" i="143"/>
  <c r="K790" i="143"/>
  <c r="J790" i="143"/>
  <c r="V789" i="143"/>
  <c r="U789" i="143"/>
  <c r="T789" i="143"/>
  <c r="S789" i="143"/>
  <c r="Q789" i="143"/>
  <c r="O789" i="143"/>
  <c r="M789" i="143"/>
  <c r="L789" i="143"/>
  <c r="K789" i="143"/>
  <c r="J789" i="143"/>
  <c r="V788" i="143"/>
  <c r="U788" i="143"/>
  <c r="T788" i="143"/>
  <c r="S788" i="143"/>
  <c r="Q788" i="143"/>
  <c r="O788" i="143"/>
  <c r="M788" i="143"/>
  <c r="L788" i="143"/>
  <c r="K788" i="143"/>
  <c r="J788" i="143"/>
  <c r="P788" i="143" s="1"/>
  <c r="V787" i="143"/>
  <c r="U787" i="143"/>
  <c r="T787" i="143"/>
  <c r="S787" i="143"/>
  <c r="Q787" i="143"/>
  <c r="O787" i="143"/>
  <c r="M787" i="143"/>
  <c r="L787" i="143"/>
  <c r="K787" i="143"/>
  <c r="J787" i="143"/>
  <c r="V786" i="143"/>
  <c r="U786" i="143"/>
  <c r="T786" i="143"/>
  <c r="S786" i="143"/>
  <c r="Q786" i="143"/>
  <c r="O786" i="143"/>
  <c r="M786" i="143"/>
  <c r="L786" i="143"/>
  <c r="K786" i="143"/>
  <c r="J786" i="143"/>
  <c r="V785" i="143"/>
  <c r="U785" i="143"/>
  <c r="T785" i="143"/>
  <c r="S785" i="143"/>
  <c r="Q785" i="143"/>
  <c r="P785" i="143"/>
  <c r="O785" i="143"/>
  <c r="M785" i="143"/>
  <c r="L785" i="143"/>
  <c r="K785" i="143"/>
  <c r="J785" i="143"/>
  <c r="R785" i="143" s="1"/>
  <c r="V784" i="143"/>
  <c r="U784" i="143"/>
  <c r="T784" i="143"/>
  <c r="S784" i="143"/>
  <c r="Q784" i="143"/>
  <c r="O784" i="143"/>
  <c r="M784" i="143"/>
  <c r="L784" i="143"/>
  <c r="K784" i="143"/>
  <c r="J784" i="143"/>
  <c r="V783" i="143"/>
  <c r="U783" i="143"/>
  <c r="T783" i="143"/>
  <c r="S783" i="143"/>
  <c r="Q783" i="143"/>
  <c r="O783" i="143"/>
  <c r="M783" i="143"/>
  <c r="L783" i="143"/>
  <c r="K783" i="143"/>
  <c r="J783" i="143"/>
  <c r="V782" i="143"/>
  <c r="U782" i="143"/>
  <c r="T782" i="143"/>
  <c r="S782" i="143"/>
  <c r="Q782" i="143"/>
  <c r="O782" i="143"/>
  <c r="M782" i="143"/>
  <c r="L782" i="143"/>
  <c r="K782" i="143"/>
  <c r="J782" i="143"/>
  <c r="V781" i="143"/>
  <c r="U781" i="143"/>
  <c r="T781" i="143"/>
  <c r="S781" i="143"/>
  <c r="Q781" i="143"/>
  <c r="O781" i="143"/>
  <c r="M781" i="143"/>
  <c r="L781" i="143"/>
  <c r="K781" i="143"/>
  <c r="J781" i="143"/>
  <c r="R781" i="143" s="1"/>
  <c r="V780" i="143"/>
  <c r="U780" i="143"/>
  <c r="T780" i="143"/>
  <c r="S780" i="143"/>
  <c r="Q780" i="143"/>
  <c r="O780" i="143"/>
  <c r="M780" i="143"/>
  <c r="L780" i="143"/>
  <c r="K780" i="143"/>
  <c r="J780" i="143"/>
  <c r="V779" i="143"/>
  <c r="U779" i="143"/>
  <c r="T779" i="143"/>
  <c r="S779" i="143"/>
  <c r="Q779" i="143"/>
  <c r="O779" i="143"/>
  <c r="M779" i="143"/>
  <c r="L779" i="143"/>
  <c r="K779" i="143"/>
  <c r="J779" i="143"/>
  <c r="P779" i="143" s="1"/>
  <c r="V778" i="143"/>
  <c r="U778" i="143"/>
  <c r="T778" i="143"/>
  <c r="S778" i="143"/>
  <c r="Q778" i="143"/>
  <c r="O778" i="143"/>
  <c r="M778" i="143"/>
  <c r="L778" i="143"/>
  <c r="K778" i="143"/>
  <c r="J778" i="143"/>
  <c r="R778" i="143" s="1"/>
  <c r="V777" i="143"/>
  <c r="U777" i="143"/>
  <c r="T777" i="143"/>
  <c r="S777" i="143"/>
  <c r="Q777" i="143"/>
  <c r="O777" i="143"/>
  <c r="M777" i="143"/>
  <c r="L777" i="143"/>
  <c r="K777" i="143"/>
  <c r="J777" i="143"/>
  <c r="V776" i="143"/>
  <c r="U776" i="143"/>
  <c r="T776" i="143"/>
  <c r="S776" i="143"/>
  <c r="Q776" i="143"/>
  <c r="O776" i="143"/>
  <c r="M776" i="143"/>
  <c r="L776" i="143"/>
  <c r="K776" i="143"/>
  <c r="J776" i="143"/>
  <c r="R776" i="143" s="1"/>
  <c r="V775" i="143"/>
  <c r="U775" i="143"/>
  <c r="T775" i="143"/>
  <c r="S775" i="143"/>
  <c r="Q775" i="143"/>
  <c r="O775" i="143"/>
  <c r="M775" i="143"/>
  <c r="L775" i="143"/>
  <c r="K775" i="143"/>
  <c r="J775" i="143"/>
  <c r="P775" i="143" s="1"/>
  <c r="V774" i="143"/>
  <c r="U774" i="143"/>
  <c r="T774" i="143"/>
  <c r="S774" i="143"/>
  <c r="Q774" i="143"/>
  <c r="O774" i="143"/>
  <c r="M774" i="143"/>
  <c r="L774" i="143"/>
  <c r="K774" i="143"/>
  <c r="J774" i="143"/>
  <c r="V773" i="143"/>
  <c r="U773" i="143"/>
  <c r="T773" i="143"/>
  <c r="S773" i="143"/>
  <c r="Q773" i="143"/>
  <c r="O773" i="143"/>
  <c r="M773" i="143"/>
  <c r="L773" i="143"/>
  <c r="K773" i="143"/>
  <c r="J773" i="143"/>
  <c r="V772" i="143"/>
  <c r="U772" i="143"/>
  <c r="T772" i="143"/>
  <c r="S772" i="143"/>
  <c r="Q772" i="143"/>
  <c r="O772" i="143"/>
  <c r="M772" i="143"/>
  <c r="L772" i="143"/>
  <c r="K772" i="143"/>
  <c r="J772" i="143"/>
  <c r="P772" i="143" s="1"/>
  <c r="V771" i="143"/>
  <c r="U771" i="143"/>
  <c r="T771" i="143"/>
  <c r="S771" i="143"/>
  <c r="Q771" i="143"/>
  <c r="O771" i="143"/>
  <c r="M771" i="143"/>
  <c r="L771" i="143"/>
  <c r="K771" i="143"/>
  <c r="J771" i="143"/>
  <c r="V770" i="143"/>
  <c r="U770" i="143"/>
  <c r="T770" i="143"/>
  <c r="S770" i="143"/>
  <c r="Q770" i="143"/>
  <c r="O770" i="143"/>
  <c r="M770" i="143"/>
  <c r="L770" i="143"/>
  <c r="K770" i="143"/>
  <c r="J770" i="143"/>
  <c r="V769" i="143"/>
  <c r="U769" i="143"/>
  <c r="T769" i="143"/>
  <c r="S769" i="143"/>
  <c r="Q769" i="143"/>
  <c r="O769" i="143"/>
  <c r="M769" i="143"/>
  <c r="L769" i="143"/>
  <c r="K769" i="143"/>
  <c r="J769" i="143"/>
  <c r="V768" i="143"/>
  <c r="U768" i="143"/>
  <c r="T768" i="143"/>
  <c r="S768" i="143"/>
  <c r="Q768" i="143"/>
  <c r="O768" i="143"/>
  <c r="M768" i="143"/>
  <c r="L768" i="143"/>
  <c r="K768" i="143"/>
  <c r="J768" i="143"/>
  <c r="P768" i="143" s="1"/>
  <c r="V767" i="143"/>
  <c r="U767" i="143"/>
  <c r="T767" i="143"/>
  <c r="S767" i="143"/>
  <c r="Q767" i="143"/>
  <c r="O767" i="143"/>
  <c r="M767" i="143"/>
  <c r="L767" i="143"/>
  <c r="K767" i="143"/>
  <c r="J767" i="143"/>
  <c r="V766" i="143"/>
  <c r="U766" i="143"/>
  <c r="T766" i="143"/>
  <c r="S766" i="143"/>
  <c r="Q766" i="143"/>
  <c r="O766" i="143"/>
  <c r="M766" i="143"/>
  <c r="L766" i="143"/>
  <c r="K766" i="143"/>
  <c r="J766" i="143"/>
  <c r="V765" i="143"/>
  <c r="U765" i="143"/>
  <c r="T765" i="143"/>
  <c r="S765" i="143"/>
  <c r="Q765" i="143"/>
  <c r="P765" i="143"/>
  <c r="O765" i="143"/>
  <c r="M765" i="143"/>
  <c r="L765" i="143"/>
  <c r="K765" i="143"/>
  <c r="J765" i="143"/>
  <c r="R765" i="143" s="1"/>
  <c r="V764" i="143"/>
  <c r="U764" i="143"/>
  <c r="T764" i="143"/>
  <c r="S764" i="143"/>
  <c r="Q764" i="143"/>
  <c r="O764" i="143"/>
  <c r="M764" i="143"/>
  <c r="L764" i="143"/>
  <c r="K764" i="143"/>
  <c r="J764" i="143"/>
  <c r="V763" i="143"/>
  <c r="U763" i="143"/>
  <c r="T763" i="143"/>
  <c r="S763" i="143"/>
  <c r="Q763" i="143"/>
  <c r="O763" i="143"/>
  <c r="M763" i="143"/>
  <c r="L763" i="143"/>
  <c r="K763" i="143"/>
  <c r="J763" i="143"/>
  <c r="V762" i="143"/>
  <c r="U762" i="143"/>
  <c r="T762" i="143"/>
  <c r="S762" i="143"/>
  <c r="Q762" i="143"/>
  <c r="O762" i="143"/>
  <c r="M762" i="143"/>
  <c r="L762" i="143"/>
  <c r="K762" i="143"/>
  <c r="J762" i="143"/>
  <c r="R762" i="143" s="1"/>
  <c r="V761" i="143"/>
  <c r="U761" i="143"/>
  <c r="T761" i="143"/>
  <c r="S761" i="143"/>
  <c r="Q761" i="143"/>
  <c r="O761" i="143"/>
  <c r="M761" i="143"/>
  <c r="L761" i="143"/>
  <c r="K761" i="143"/>
  <c r="J761" i="143"/>
  <c r="V760" i="143"/>
  <c r="U760" i="143"/>
  <c r="T760" i="143"/>
  <c r="S760" i="143"/>
  <c r="Q760" i="143"/>
  <c r="O760" i="143"/>
  <c r="M760" i="143"/>
  <c r="L760" i="143"/>
  <c r="K760" i="143"/>
  <c r="J760" i="143"/>
  <c r="V759" i="143"/>
  <c r="U759" i="143"/>
  <c r="T759" i="143"/>
  <c r="S759" i="143"/>
  <c r="Q759" i="143"/>
  <c r="O759" i="143"/>
  <c r="M759" i="143"/>
  <c r="L759" i="143"/>
  <c r="K759" i="143"/>
  <c r="J759" i="143"/>
  <c r="P759" i="143" s="1"/>
  <c r="V758" i="143"/>
  <c r="U758" i="143"/>
  <c r="T758" i="143"/>
  <c r="S758" i="143"/>
  <c r="Q758" i="143"/>
  <c r="O758" i="143"/>
  <c r="M758" i="143"/>
  <c r="L758" i="143"/>
  <c r="K758" i="143"/>
  <c r="J758" i="143"/>
  <c r="V757" i="143"/>
  <c r="U757" i="143"/>
  <c r="T757" i="143"/>
  <c r="S757" i="143"/>
  <c r="Q757" i="143"/>
  <c r="O757" i="143"/>
  <c r="M757" i="143"/>
  <c r="L757" i="143"/>
  <c r="K757" i="143"/>
  <c r="J757" i="143"/>
  <c r="R757" i="143" s="1"/>
  <c r="V756" i="143"/>
  <c r="U756" i="143"/>
  <c r="T756" i="143"/>
  <c r="S756" i="143"/>
  <c r="Q756" i="143"/>
  <c r="O756" i="143"/>
  <c r="M756" i="143"/>
  <c r="L756" i="143"/>
  <c r="K756" i="143"/>
  <c r="J756" i="143"/>
  <c r="V755" i="143"/>
  <c r="U755" i="143"/>
  <c r="T755" i="143"/>
  <c r="S755" i="143"/>
  <c r="Q755" i="143"/>
  <c r="O755" i="143"/>
  <c r="M755" i="143"/>
  <c r="L755" i="143"/>
  <c r="K755" i="143"/>
  <c r="J755" i="143"/>
  <c r="P755" i="143" s="1"/>
  <c r="V754" i="143"/>
  <c r="U754" i="143"/>
  <c r="T754" i="143"/>
  <c r="S754" i="143"/>
  <c r="Q754" i="143"/>
  <c r="O754" i="143"/>
  <c r="M754" i="143"/>
  <c r="L754" i="143"/>
  <c r="K754" i="143"/>
  <c r="J754" i="143"/>
  <c r="P754" i="143" s="1"/>
  <c r="V753" i="143"/>
  <c r="U753" i="143"/>
  <c r="T753" i="143"/>
  <c r="S753" i="143"/>
  <c r="Q753" i="143"/>
  <c r="P753" i="143"/>
  <c r="O753" i="143"/>
  <c r="M753" i="143"/>
  <c r="L753" i="143"/>
  <c r="K753" i="143"/>
  <c r="J753" i="143"/>
  <c r="R753" i="143" s="1"/>
  <c r="V752" i="143"/>
  <c r="U752" i="143"/>
  <c r="T752" i="143"/>
  <c r="S752" i="143"/>
  <c r="Q752" i="143"/>
  <c r="O752" i="143"/>
  <c r="M752" i="143"/>
  <c r="L752" i="143"/>
  <c r="K752" i="143"/>
  <c r="J752" i="143"/>
  <c r="V751" i="143"/>
  <c r="U751" i="143"/>
  <c r="T751" i="143"/>
  <c r="S751" i="143"/>
  <c r="Q751" i="143"/>
  <c r="O751" i="143"/>
  <c r="M751" i="143"/>
  <c r="L751" i="143"/>
  <c r="K751" i="143"/>
  <c r="J751" i="143"/>
  <c r="V750" i="143"/>
  <c r="U750" i="143"/>
  <c r="T750" i="143"/>
  <c r="S750" i="143"/>
  <c r="Q750" i="143"/>
  <c r="O750" i="143"/>
  <c r="M750" i="143"/>
  <c r="L750" i="143"/>
  <c r="K750" i="143"/>
  <c r="J750" i="143"/>
  <c r="V749" i="143"/>
  <c r="U749" i="143"/>
  <c r="T749" i="143"/>
  <c r="S749" i="143"/>
  <c r="Q749" i="143"/>
  <c r="O749" i="143"/>
  <c r="M749" i="143"/>
  <c r="L749" i="143"/>
  <c r="K749" i="143"/>
  <c r="J749" i="143"/>
  <c r="V748" i="143"/>
  <c r="U748" i="143"/>
  <c r="T748" i="143"/>
  <c r="S748" i="143"/>
  <c r="Q748" i="143"/>
  <c r="O748" i="143"/>
  <c r="M748" i="143"/>
  <c r="L748" i="143"/>
  <c r="K748" i="143"/>
  <c r="J748" i="143"/>
  <c r="V747" i="143"/>
  <c r="U747" i="143"/>
  <c r="T747" i="143"/>
  <c r="S747" i="143"/>
  <c r="Q747" i="143"/>
  <c r="O747" i="143"/>
  <c r="M747" i="143"/>
  <c r="L747" i="143"/>
  <c r="K747" i="143"/>
  <c r="J747" i="143"/>
  <c r="P747" i="143" s="1"/>
  <c r="V746" i="143"/>
  <c r="U746" i="143"/>
  <c r="T746" i="143"/>
  <c r="S746" i="143"/>
  <c r="Q746" i="143"/>
  <c r="P746" i="143"/>
  <c r="O746" i="143"/>
  <c r="M746" i="143"/>
  <c r="L746" i="143"/>
  <c r="K746" i="143"/>
  <c r="J746" i="143"/>
  <c r="R746" i="143" s="1"/>
  <c r="V745" i="143"/>
  <c r="U745" i="143"/>
  <c r="T745" i="143"/>
  <c r="S745" i="143"/>
  <c r="Q745" i="143"/>
  <c r="O745" i="143"/>
  <c r="M745" i="143"/>
  <c r="L745" i="143"/>
  <c r="K745" i="143"/>
  <c r="J745" i="143"/>
  <c r="V744" i="143"/>
  <c r="U744" i="143"/>
  <c r="T744" i="143"/>
  <c r="S744" i="143"/>
  <c r="Q744" i="143"/>
  <c r="O744" i="143"/>
  <c r="M744" i="143"/>
  <c r="L744" i="143"/>
  <c r="K744" i="143"/>
  <c r="J744" i="143"/>
  <c r="R744" i="143" s="1"/>
  <c r="V743" i="143"/>
  <c r="U743" i="143"/>
  <c r="T743" i="143"/>
  <c r="S743" i="143"/>
  <c r="R743" i="143"/>
  <c r="Q743" i="143"/>
  <c r="O743" i="143"/>
  <c r="M743" i="143"/>
  <c r="L743" i="143"/>
  <c r="K743" i="143"/>
  <c r="J743" i="143"/>
  <c r="P743" i="143" s="1"/>
  <c r="V742" i="143"/>
  <c r="U742" i="143"/>
  <c r="T742" i="143"/>
  <c r="S742" i="143"/>
  <c r="Q742" i="143"/>
  <c r="O742" i="143"/>
  <c r="M742" i="143"/>
  <c r="L742" i="143"/>
  <c r="K742" i="143"/>
  <c r="J742" i="143"/>
  <c r="V741" i="143"/>
  <c r="U741" i="143"/>
  <c r="T741" i="143"/>
  <c r="S741" i="143"/>
  <c r="Q741" i="143"/>
  <c r="O741" i="143"/>
  <c r="M741" i="143"/>
  <c r="L741" i="143"/>
  <c r="K741" i="143"/>
  <c r="J741" i="143"/>
  <c r="R741" i="143" s="1"/>
  <c r="V740" i="143"/>
  <c r="U740" i="143"/>
  <c r="T740" i="143"/>
  <c r="S740" i="143"/>
  <c r="Q740" i="143"/>
  <c r="O740" i="143"/>
  <c r="M740" i="143"/>
  <c r="L740" i="143"/>
  <c r="K740" i="143"/>
  <c r="J740" i="143"/>
  <c r="V739" i="143"/>
  <c r="U739" i="143"/>
  <c r="T739" i="143"/>
  <c r="S739" i="143"/>
  <c r="Q739" i="143"/>
  <c r="O739" i="143"/>
  <c r="M739" i="143"/>
  <c r="L739" i="143"/>
  <c r="K739" i="143"/>
  <c r="J739" i="143"/>
  <c r="V738" i="143"/>
  <c r="U738" i="143"/>
  <c r="T738" i="143"/>
  <c r="S738" i="143"/>
  <c r="Q738" i="143"/>
  <c r="O738" i="143"/>
  <c r="M738" i="143"/>
  <c r="L738" i="143"/>
  <c r="K738" i="143"/>
  <c r="J738" i="143"/>
  <c r="R738" i="143" s="1"/>
  <c r="V737" i="143"/>
  <c r="U737" i="143"/>
  <c r="T737" i="143"/>
  <c r="S737" i="143"/>
  <c r="Q737" i="143"/>
  <c r="O737" i="143"/>
  <c r="M737" i="143"/>
  <c r="L737" i="143"/>
  <c r="K737" i="143"/>
  <c r="J737" i="143"/>
  <c r="R737" i="143" s="1"/>
  <c r="V736" i="143"/>
  <c r="U736" i="143"/>
  <c r="T736" i="143"/>
  <c r="S736" i="143"/>
  <c r="Q736" i="143"/>
  <c r="O736" i="143"/>
  <c r="M736" i="143"/>
  <c r="L736" i="143"/>
  <c r="K736" i="143"/>
  <c r="J736" i="143"/>
  <c r="V735" i="143"/>
  <c r="U735" i="143"/>
  <c r="T735" i="143"/>
  <c r="S735" i="143"/>
  <c r="Q735" i="143"/>
  <c r="O735" i="143"/>
  <c r="M735" i="143"/>
  <c r="L735" i="143"/>
  <c r="K735" i="143"/>
  <c r="J735" i="143"/>
  <c r="V734" i="143"/>
  <c r="U734" i="143"/>
  <c r="T734" i="143"/>
  <c r="S734" i="143"/>
  <c r="Q734" i="143"/>
  <c r="O734" i="143"/>
  <c r="M734" i="143"/>
  <c r="L734" i="143"/>
  <c r="K734" i="143"/>
  <c r="J734" i="143"/>
  <c r="V733" i="143"/>
  <c r="U733" i="143"/>
  <c r="T733" i="143"/>
  <c r="S733" i="143"/>
  <c r="Q733" i="143"/>
  <c r="O733" i="143"/>
  <c r="M733" i="143"/>
  <c r="L733" i="143"/>
  <c r="K733" i="143"/>
  <c r="J733" i="143"/>
  <c r="V732" i="143"/>
  <c r="U732" i="143"/>
  <c r="T732" i="143"/>
  <c r="S732" i="143"/>
  <c r="Q732" i="143"/>
  <c r="O732" i="143"/>
  <c r="M732" i="143"/>
  <c r="L732" i="143"/>
  <c r="K732" i="143"/>
  <c r="J732" i="143"/>
  <c r="V731" i="143"/>
  <c r="U731" i="143"/>
  <c r="T731" i="143"/>
  <c r="S731" i="143"/>
  <c r="Q731" i="143"/>
  <c r="O731" i="143"/>
  <c r="M731" i="143"/>
  <c r="L731" i="143"/>
  <c r="K731" i="143"/>
  <c r="J731" i="143"/>
  <c r="V730" i="143"/>
  <c r="U730" i="143"/>
  <c r="T730" i="143"/>
  <c r="S730" i="143"/>
  <c r="Q730" i="143"/>
  <c r="P730" i="143"/>
  <c r="O730" i="143"/>
  <c r="M730" i="143"/>
  <c r="L730" i="143"/>
  <c r="K730" i="143"/>
  <c r="J730" i="143"/>
  <c r="R730" i="143" s="1"/>
  <c r="V729" i="143"/>
  <c r="U729" i="143"/>
  <c r="T729" i="143"/>
  <c r="S729" i="143"/>
  <c r="Q729" i="143"/>
  <c r="O729" i="143"/>
  <c r="M729" i="143"/>
  <c r="L729" i="143"/>
  <c r="K729" i="143"/>
  <c r="J729" i="143"/>
  <c r="V728" i="143"/>
  <c r="U728" i="143"/>
  <c r="T728" i="143"/>
  <c r="S728" i="143"/>
  <c r="Q728" i="143"/>
  <c r="O728" i="143"/>
  <c r="M728" i="143"/>
  <c r="L728" i="143"/>
  <c r="K728" i="143"/>
  <c r="J728" i="143"/>
  <c r="R728" i="143" s="1"/>
  <c r="V727" i="143"/>
  <c r="U727" i="143"/>
  <c r="T727" i="143"/>
  <c r="S727" i="143"/>
  <c r="Q727" i="143"/>
  <c r="O727" i="143"/>
  <c r="M727" i="143"/>
  <c r="L727" i="143"/>
  <c r="K727" i="143"/>
  <c r="J727" i="143"/>
  <c r="P727" i="143" s="1"/>
  <c r="V726" i="143"/>
  <c r="U726" i="143"/>
  <c r="T726" i="143"/>
  <c r="S726" i="143"/>
  <c r="Q726" i="143"/>
  <c r="O726" i="143"/>
  <c r="M726" i="143"/>
  <c r="L726" i="143"/>
  <c r="K726" i="143"/>
  <c r="J726" i="143"/>
  <c r="V725" i="143"/>
  <c r="U725" i="143"/>
  <c r="T725" i="143"/>
  <c r="S725" i="143"/>
  <c r="Q725" i="143"/>
  <c r="O725" i="143"/>
  <c r="M725" i="143"/>
  <c r="L725" i="143"/>
  <c r="K725" i="143"/>
  <c r="J725" i="143"/>
  <c r="V724" i="143"/>
  <c r="U724" i="143"/>
  <c r="T724" i="143"/>
  <c r="S724" i="143"/>
  <c r="Q724" i="143"/>
  <c r="O724" i="143"/>
  <c r="M724" i="143"/>
  <c r="L724" i="143"/>
  <c r="K724" i="143"/>
  <c r="J724" i="143"/>
  <c r="V723" i="143"/>
  <c r="U723" i="143"/>
  <c r="T723" i="143"/>
  <c r="S723" i="143"/>
  <c r="Q723" i="143"/>
  <c r="O723" i="143"/>
  <c r="M723" i="143"/>
  <c r="L723" i="143"/>
  <c r="K723" i="143"/>
  <c r="J723" i="143"/>
  <c r="P723" i="143" s="1"/>
  <c r="V722" i="143"/>
  <c r="U722" i="143"/>
  <c r="T722" i="143"/>
  <c r="S722" i="143"/>
  <c r="Q722" i="143"/>
  <c r="O722" i="143"/>
  <c r="M722" i="143"/>
  <c r="L722" i="143"/>
  <c r="K722" i="143"/>
  <c r="J722" i="143"/>
  <c r="V721" i="143"/>
  <c r="U721" i="143"/>
  <c r="T721" i="143"/>
  <c r="S721" i="143"/>
  <c r="Q721" i="143"/>
  <c r="O721" i="143"/>
  <c r="M721" i="143"/>
  <c r="L721" i="143"/>
  <c r="K721" i="143"/>
  <c r="J721" i="143"/>
  <c r="V720" i="143"/>
  <c r="U720" i="143"/>
  <c r="T720" i="143"/>
  <c r="S720" i="143"/>
  <c r="Q720" i="143"/>
  <c r="O720" i="143"/>
  <c r="M720" i="143"/>
  <c r="L720" i="143"/>
  <c r="K720" i="143"/>
  <c r="J720" i="143"/>
  <c r="V719" i="143"/>
  <c r="U719" i="143"/>
  <c r="T719" i="143"/>
  <c r="S719" i="143"/>
  <c r="Q719" i="143"/>
  <c r="O719" i="143"/>
  <c r="M719" i="143"/>
  <c r="L719" i="143"/>
  <c r="K719" i="143"/>
  <c r="J719" i="143"/>
  <c r="V718" i="143"/>
  <c r="U718" i="143"/>
  <c r="T718" i="143"/>
  <c r="S718" i="143"/>
  <c r="Q718" i="143"/>
  <c r="O718" i="143"/>
  <c r="M718" i="143"/>
  <c r="L718" i="143"/>
  <c r="K718" i="143"/>
  <c r="J718" i="143"/>
  <c r="R718" i="143" s="1"/>
  <c r="V717" i="143"/>
  <c r="U717" i="143"/>
  <c r="T717" i="143"/>
  <c r="S717" i="143"/>
  <c r="Q717" i="143"/>
  <c r="O717" i="143"/>
  <c r="M717" i="143"/>
  <c r="L717" i="143"/>
  <c r="K717" i="143"/>
  <c r="J717" i="143"/>
  <c r="V716" i="143"/>
  <c r="U716" i="143"/>
  <c r="T716" i="143"/>
  <c r="S716" i="143"/>
  <c r="Q716" i="143"/>
  <c r="O716" i="143"/>
  <c r="M716" i="143"/>
  <c r="L716" i="143"/>
  <c r="K716" i="143"/>
  <c r="J716" i="143"/>
  <c r="V715" i="143"/>
  <c r="U715" i="143"/>
  <c r="T715" i="143"/>
  <c r="S715" i="143"/>
  <c r="Q715" i="143"/>
  <c r="O715" i="143"/>
  <c r="M715" i="143"/>
  <c r="L715" i="143"/>
  <c r="K715" i="143"/>
  <c r="J715" i="143"/>
  <c r="P715" i="143" s="1"/>
  <c r="V714" i="143"/>
  <c r="U714" i="143"/>
  <c r="T714" i="143"/>
  <c r="S714" i="143"/>
  <c r="Q714" i="143"/>
  <c r="O714" i="143"/>
  <c r="M714" i="143"/>
  <c r="L714" i="143"/>
  <c r="K714" i="143"/>
  <c r="J714" i="143"/>
  <c r="V713" i="143"/>
  <c r="U713" i="143"/>
  <c r="T713" i="143"/>
  <c r="S713" i="143"/>
  <c r="Q713" i="143"/>
  <c r="O713" i="143"/>
  <c r="M713" i="143"/>
  <c r="L713" i="143"/>
  <c r="K713" i="143"/>
  <c r="J713" i="143"/>
  <c r="V712" i="143"/>
  <c r="U712" i="143"/>
  <c r="T712" i="143"/>
  <c r="S712" i="143"/>
  <c r="Q712" i="143"/>
  <c r="O712" i="143"/>
  <c r="M712" i="143"/>
  <c r="L712" i="143"/>
  <c r="K712" i="143"/>
  <c r="J712" i="143"/>
  <c r="R712" i="143" s="1"/>
  <c r="V711" i="143"/>
  <c r="U711" i="143"/>
  <c r="T711" i="143"/>
  <c r="S711" i="143"/>
  <c r="Q711" i="143"/>
  <c r="O711" i="143"/>
  <c r="M711" i="143"/>
  <c r="L711" i="143"/>
  <c r="K711" i="143"/>
  <c r="J711" i="143"/>
  <c r="V710" i="143"/>
  <c r="U710" i="143"/>
  <c r="T710" i="143"/>
  <c r="S710" i="143"/>
  <c r="Q710" i="143"/>
  <c r="O710" i="143"/>
  <c r="M710" i="143"/>
  <c r="L710" i="143"/>
  <c r="K710" i="143"/>
  <c r="J710" i="143"/>
  <c r="V709" i="143"/>
  <c r="U709" i="143"/>
  <c r="T709" i="143"/>
  <c r="S709" i="143"/>
  <c r="Q709" i="143"/>
  <c r="O709" i="143"/>
  <c r="M709" i="143"/>
  <c r="L709" i="143"/>
  <c r="K709" i="143"/>
  <c r="J709" i="143"/>
  <c r="V708" i="143"/>
  <c r="U708" i="143"/>
  <c r="T708" i="143"/>
  <c r="S708" i="143"/>
  <c r="Q708" i="143"/>
  <c r="O708" i="143"/>
  <c r="M708" i="143"/>
  <c r="L708" i="143"/>
  <c r="K708" i="143"/>
  <c r="J708" i="143"/>
  <c r="P708" i="143" s="1"/>
  <c r="V707" i="143"/>
  <c r="U707" i="143"/>
  <c r="T707" i="143"/>
  <c r="S707" i="143"/>
  <c r="R707" i="143"/>
  <c r="Q707" i="143"/>
  <c r="O707" i="143"/>
  <c r="M707" i="143"/>
  <c r="L707" i="143"/>
  <c r="K707" i="143"/>
  <c r="J707" i="143"/>
  <c r="P707" i="143" s="1"/>
  <c r="V706" i="143"/>
  <c r="U706" i="143"/>
  <c r="T706" i="143"/>
  <c r="S706" i="143"/>
  <c r="Q706" i="143"/>
  <c r="O706" i="143"/>
  <c r="M706" i="143"/>
  <c r="L706" i="143"/>
  <c r="K706" i="143"/>
  <c r="J706" i="143"/>
  <c r="P706" i="143" s="1"/>
  <c r="V705" i="143"/>
  <c r="U705" i="143"/>
  <c r="T705" i="143"/>
  <c r="S705" i="143"/>
  <c r="Q705" i="143"/>
  <c r="O705" i="143"/>
  <c r="M705" i="143"/>
  <c r="L705" i="143"/>
  <c r="K705" i="143"/>
  <c r="J705" i="143"/>
  <c r="R705" i="143" s="1"/>
  <c r="V704" i="143"/>
  <c r="U704" i="143"/>
  <c r="T704" i="143"/>
  <c r="S704" i="143"/>
  <c r="Q704" i="143"/>
  <c r="O704" i="143"/>
  <c r="M704" i="143"/>
  <c r="L704" i="143"/>
  <c r="K704" i="143"/>
  <c r="J704" i="143"/>
  <c r="P704" i="143" s="1"/>
  <c r="V703" i="143"/>
  <c r="U703" i="143"/>
  <c r="T703" i="143"/>
  <c r="S703" i="143"/>
  <c r="Q703" i="143"/>
  <c r="O703" i="143"/>
  <c r="M703" i="143"/>
  <c r="L703" i="143"/>
  <c r="K703" i="143"/>
  <c r="J703" i="143"/>
  <c r="V702" i="143"/>
  <c r="U702" i="143"/>
  <c r="T702" i="143"/>
  <c r="S702" i="143"/>
  <c r="Q702" i="143"/>
  <c r="P702" i="143"/>
  <c r="O702" i="143"/>
  <c r="M702" i="143"/>
  <c r="L702" i="143"/>
  <c r="K702" i="143"/>
  <c r="J702" i="143"/>
  <c r="R702" i="143" s="1"/>
  <c r="V701" i="143"/>
  <c r="U701" i="143"/>
  <c r="T701" i="143"/>
  <c r="S701" i="143"/>
  <c r="Q701" i="143"/>
  <c r="O701" i="143"/>
  <c r="M701" i="143"/>
  <c r="L701" i="143"/>
  <c r="K701" i="143"/>
  <c r="J701" i="143"/>
  <c r="V700" i="143"/>
  <c r="U700" i="143"/>
  <c r="T700" i="143"/>
  <c r="S700" i="143"/>
  <c r="Q700" i="143"/>
  <c r="O700" i="143"/>
  <c r="M700" i="143"/>
  <c r="L700" i="143"/>
  <c r="K700" i="143"/>
  <c r="J700" i="143"/>
  <c r="V699" i="143"/>
  <c r="U699" i="143"/>
  <c r="T699" i="143"/>
  <c r="S699" i="143"/>
  <c r="Q699" i="143"/>
  <c r="O699" i="143"/>
  <c r="M699" i="143"/>
  <c r="L699" i="143"/>
  <c r="K699" i="143"/>
  <c r="J699" i="143"/>
  <c r="P699" i="143" s="1"/>
  <c r="V698" i="143"/>
  <c r="U698" i="143"/>
  <c r="T698" i="143"/>
  <c r="S698" i="143"/>
  <c r="Q698" i="143"/>
  <c r="O698" i="143"/>
  <c r="M698" i="143"/>
  <c r="L698" i="143"/>
  <c r="K698" i="143"/>
  <c r="J698" i="143"/>
  <c r="V697" i="143"/>
  <c r="U697" i="143"/>
  <c r="T697" i="143"/>
  <c r="S697" i="143"/>
  <c r="Q697" i="143"/>
  <c r="O697" i="143"/>
  <c r="M697" i="143"/>
  <c r="L697" i="143"/>
  <c r="K697" i="143"/>
  <c r="J697" i="143"/>
  <c r="R697" i="143" s="1"/>
  <c r="V696" i="143"/>
  <c r="U696" i="143"/>
  <c r="T696" i="143"/>
  <c r="S696" i="143"/>
  <c r="Q696" i="143"/>
  <c r="O696" i="143"/>
  <c r="M696" i="143"/>
  <c r="L696" i="143"/>
  <c r="K696" i="143"/>
  <c r="J696" i="143"/>
  <c r="V695" i="143"/>
  <c r="U695" i="143"/>
  <c r="T695" i="143"/>
  <c r="S695" i="143"/>
  <c r="Q695" i="143"/>
  <c r="O695" i="143"/>
  <c r="M695" i="143"/>
  <c r="L695" i="143"/>
  <c r="K695" i="143"/>
  <c r="J695" i="143"/>
  <c r="V694" i="143"/>
  <c r="U694" i="143"/>
  <c r="T694" i="143"/>
  <c r="S694" i="143"/>
  <c r="Q694" i="143"/>
  <c r="O694" i="143"/>
  <c r="M694" i="143"/>
  <c r="L694" i="143"/>
  <c r="K694" i="143"/>
  <c r="J694" i="143"/>
  <c r="R694" i="143" s="1"/>
  <c r="V693" i="143"/>
  <c r="U693" i="143"/>
  <c r="T693" i="143"/>
  <c r="S693" i="143"/>
  <c r="Q693" i="143"/>
  <c r="O693" i="143"/>
  <c r="M693" i="143"/>
  <c r="L693" i="143"/>
  <c r="K693" i="143"/>
  <c r="J693" i="143"/>
  <c r="V692" i="143"/>
  <c r="U692" i="143"/>
  <c r="T692" i="143"/>
  <c r="S692" i="143"/>
  <c r="Q692" i="143"/>
  <c r="O692" i="143"/>
  <c r="M692" i="143"/>
  <c r="L692" i="143"/>
  <c r="K692" i="143"/>
  <c r="J692" i="143"/>
  <c r="P692" i="143" s="1"/>
  <c r="V691" i="143"/>
  <c r="U691" i="143"/>
  <c r="T691" i="143"/>
  <c r="S691" i="143"/>
  <c r="Q691" i="143"/>
  <c r="O691" i="143"/>
  <c r="M691" i="143"/>
  <c r="L691" i="143"/>
  <c r="K691" i="143"/>
  <c r="J691" i="143"/>
  <c r="P691" i="143" s="1"/>
  <c r="V690" i="143"/>
  <c r="U690" i="143"/>
  <c r="T690" i="143"/>
  <c r="S690" i="143"/>
  <c r="Q690" i="143"/>
  <c r="O690" i="143"/>
  <c r="M690" i="143"/>
  <c r="L690" i="143"/>
  <c r="K690" i="143"/>
  <c r="J690" i="143"/>
  <c r="R690" i="143" s="1"/>
  <c r="V689" i="143"/>
  <c r="U689" i="143"/>
  <c r="T689" i="143"/>
  <c r="S689" i="143"/>
  <c r="Q689" i="143"/>
  <c r="P689" i="143"/>
  <c r="O689" i="143"/>
  <c r="M689" i="143"/>
  <c r="L689" i="143"/>
  <c r="K689" i="143"/>
  <c r="J689" i="143"/>
  <c r="R689" i="143" s="1"/>
  <c r="V688" i="143"/>
  <c r="U688" i="143"/>
  <c r="T688" i="143"/>
  <c r="S688" i="143"/>
  <c r="Q688" i="143"/>
  <c r="O688" i="143"/>
  <c r="M688" i="143"/>
  <c r="L688" i="143"/>
  <c r="K688" i="143"/>
  <c r="J688" i="143"/>
  <c r="V687" i="143"/>
  <c r="U687" i="143"/>
  <c r="T687" i="143"/>
  <c r="S687" i="143"/>
  <c r="Q687" i="143"/>
  <c r="O687" i="143"/>
  <c r="M687" i="143"/>
  <c r="L687" i="143"/>
  <c r="K687" i="143"/>
  <c r="J687" i="143"/>
  <c r="V686" i="143"/>
  <c r="U686" i="143"/>
  <c r="T686" i="143"/>
  <c r="S686" i="143"/>
  <c r="Q686" i="143"/>
  <c r="O686" i="143"/>
  <c r="M686" i="143"/>
  <c r="L686" i="143"/>
  <c r="K686" i="143"/>
  <c r="J686" i="143"/>
  <c r="V685" i="143"/>
  <c r="U685" i="143"/>
  <c r="T685" i="143"/>
  <c r="S685" i="143"/>
  <c r="Q685" i="143"/>
  <c r="O685" i="143"/>
  <c r="M685" i="143"/>
  <c r="L685" i="143"/>
  <c r="K685" i="143"/>
  <c r="J685" i="143"/>
  <c r="V684" i="143"/>
  <c r="U684" i="143"/>
  <c r="T684" i="143"/>
  <c r="S684" i="143"/>
  <c r="Q684" i="143"/>
  <c r="O684" i="143"/>
  <c r="M684" i="143"/>
  <c r="L684" i="143"/>
  <c r="K684" i="143"/>
  <c r="J684" i="143"/>
  <c r="P684" i="143" s="1"/>
  <c r="V683" i="143"/>
  <c r="U683" i="143"/>
  <c r="T683" i="143"/>
  <c r="S683" i="143"/>
  <c r="Q683" i="143"/>
  <c r="O683" i="143"/>
  <c r="M683" i="143"/>
  <c r="L683" i="143"/>
  <c r="K683" i="143"/>
  <c r="J683" i="143"/>
  <c r="P683" i="143" s="1"/>
  <c r="V682" i="143"/>
  <c r="U682" i="143"/>
  <c r="T682" i="143"/>
  <c r="S682" i="143"/>
  <c r="Q682" i="143"/>
  <c r="O682" i="143"/>
  <c r="M682" i="143"/>
  <c r="L682" i="143"/>
  <c r="K682" i="143"/>
  <c r="J682" i="143"/>
  <c r="R682" i="143" s="1"/>
  <c r="V681" i="143"/>
  <c r="U681" i="143"/>
  <c r="T681" i="143"/>
  <c r="S681" i="143"/>
  <c r="Q681" i="143"/>
  <c r="O681" i="143"/>
  <c r="M681" i="143"/>
  <c r="L681" i="143"/>
  <c r="K681" i="143"/>
  <c r="J681" i="143"/>
  <c r="V680" i="143"/>
  <c r="U680" i="143"/>
  <c r="T680" i="143"/>
  <c r="S680" i="143"/>
  <c r="Q680" i="143"/>
  <c r="O680" i="143"/>
  <c r="M680" i="143"/>
  <c r="L680" i="143"/>
  <c r="K680" i="143"/>
  <c r="J680" i="143"/>
  <c r="V679" i="143"/>
  <c r="U679" i="143"/>
  <c r="T679" i="143"/>
  <c r="S679" i="143"/>
  <c r="Q679" i="143"/>
  <c r="O679" i="143"/>
  <c r="M679" i="143"/>
  <c r="L679" i="143"/>
  <c r="K679" i="143"/>
  <c r="J679" i="143"/>
  <c r="V678" i="143"/>
  <c r="U678" i="143"/>
  <c r="T678" i="143"/>
  <c r="S678" i="143"/>
  <c r="Q678" i="143"/>
  <c r="O678" i="143"/>
  <c r="M678" i="143"/>
  <c r="L678" i="143"/>
  <c r="K678" i="143"/>
  <c r="J678" i="143"/>
  <c r="V677" i="143"/>
  <c r="U677" i="143"/>
  <c r="T677" i="143"/>
  <c r="S677" i="143"/>
  <c r="Q677" i="143"/>
  <c r="O677" i="143"/>
  <c r="M677" i="143"/>
  <c r="L677" i="143"/>
  <c r="K677" i="143"/>
  <c r="J677" i="143"/>
  <c r="V676" i="143"/>
  <c r="U676" i="143"/>
  <c r="T676" i="143"/>
  <c r="S676" i="143"/>
  <c r="Q676" i="143"/>
  <c r="O676" i="143"/>
  <c r="M676" i="143"/>
  <c r="L676" i="143"/>
  <c r="K676" i="143"/>
  <c r="J676" i="143"/>
  <c r="P676" i="143" s="1"/>
  <c r="V675" i="143"/>
  <c r="U675" i="143"/>
  <c r="T675" i="143"/>
  <c r="S675" i="143"/>
  <c r="Q675" i="143"/>
  <c r="O675" i="143"/>
  <c r="M675" i="143"/>
  <c r="L675" i="143"/>
  <c r="K675" i="143"/>
  <c r="J675" i="143"/>
  <c r="P675" i="143" s="1"/>
  <c r="V674" i="143"/>
  <c r="U674" i="143"/>
  <c r="T674" i="143"/>
  <c r="S674" i="143"/>
  <c r="Q674" i="143"/>
  <c r="O674" i="143"/>
  <c r="M674" i="143"/>
  <c r="L674" i="143"/>
  <c r="K674" i="143"/>
  <c r="J674" i="143"/>
  <c r="R674" i="143" s="1"/>
  <c r="V673" i="143"/>
  <c r="U673" i="143"/>
  <c r="T673" i="143"/>
  <c r="S673" i="143"/>
  <c r="Q673" i="143"/>
  <c r="P673" i="143"/>
  <c r="O673" i="143"/>
  <c r="M673" i="143"/>
  <c r="L673" i="143"/>
  <c r="K673" i="143"/>
  <c r="J673" i="143"/>
  <c r="R673" i="143" s="1"/>
  <c r="V672" i="143"/>
  <c r="U672" i="143"/>
  <c r="T672" i="143"/>
  <c r="S672" i="143"/>
  <c r="Q672" i="143"/>
  <c r="O672" i="143"/>
  <c r="M672" i="143"/>
  <c r="L672" i="143"/>
  <c r="K672" i="143"/>
  <c r="J672" i="143"/>
  <c r="V671" i="143"/>
  <c r="U671" i="143"/>
  <c r="T671" i="143"/>
  <c r="S671" i="143"/>
  <c r="Q671" i="143"/>
  <c r="O671" i="143"/>
  <c r="M671" i="143"/>
  <c r="L671" i="143"/>
  <c r="K671" i="143"/>
  <c r="J671" i="143"/>
  <c r="V670" i="143"/>
  <c r="U670" i="143"/>
  <c r="T670" i="143"/>
  <c r="S670" i="143"/>
  <c r="Q670" i="143"/>
  <c r="O670" i="143"/>
  <c r="M670" i="143"/>
  <c r="L670" i="143"/>
  <c r="K670" i="143"/>
  <c r="J670" i="143"/>
  <c r="R670" i="143" s="1"/>
  <c r="V669" i="143"/>
  <c r="U669" i="143"/>
  <c r="T669" i="143"/>
  <c r="S669" i="143"/>
  <c r="Q669" i="143"/>
  <c r="O669" i="143"/>
  <c r="M669" i="143"/>
  <c r="L669" i="143"/>
  <c r="K669" i="143"/>
  <c r="J669" i="143"/>
  <c r="V668" i="143"/>
  <c r="U668" i="143"/>
  <c r="T668" i="143"/>
  <c r="S668" i="143"/>
  <c r="Q668" i="143"/>
  <c r="O668" i="143"/>
  <c r="M668" i="143"/>
  <c r="L668" i="143"/>
  <c r="K668" i="143"/>
  <c r="J668" i="143"/>
  <c r="P668" i="143" s="1"/>
  <c r="V667" i="143"/>
  <c r="U667" i="143"/>
  <c r="T667" i="143"/>
  <c r="S667" i="143"/>
  <c r="Q667" i="143"/>
  <c r="O667" i="143"/>
  <c r="M667" i="143"/>
  <c r="L667" i="143"/>
  <c r="K667" i="143"/>
  <c r="J667" i="143"/>
  <c r="P667" i="143" s="1"/>
  <c r="V666" i="143"/>
  <c r="U666" i="143"/>
  <c r="T666" i="143"/>
  <c r="S666" i="143"/>
  <c r="Q666" i="143"/>
  <c r="P666" i="143"/>
  <c r="O666" i="143"/>
  <c r="M666" i="143"/>
  <c r="L666" i="143"/>
  <c r="K666" i="143"/>
  <c r="J666" i="143"/>
  <c r="R666" i="143" s="1"/>
  <c r="V665" i="143"/>
  <c r="U665" i="143"/>
  <c r="T665" i="143"/>
  <c r="S665" i="143"/>
  <c r="Q665" i="143"/>
  <c r="O665" i="143"/>
  <c r="M665" i="143"/>
  <c r="L665" i="143"/>
  <c r="K665" i="143"/>
  <c r="J665" i="143"/>
  <c r="R665" i="143" s="1"/>
  <c r="V664" i="143"/>
  <c r="U664" i="143"/>
  <c r="T664" i="143"/>
  <c r="S664" i="143"/>
  <c r="Q664" i="143"/>
  <c r="O664" i="143"/>
  <c r="M664" i="143"/>
  <c r="L664" i="143"/>
  <c r="K664" i="143"/>
  <c r="J664" i="143"/>
  <c r="V663" i="143"/>
  <c r="U663" i="143"/>
  <c r="T663" i="143"/>
  <c r="S663" i="143"/>
  <c r="Q663" i="143"/>
  <c r="O663" i="143"/>
  <c r="M663" i="143"/>
  <c r="L663" i="143"/>
  <c r="K663" i="143"/>
  <c r="J663" i="143"/>
  <c r="V662" i="143"/>
  <c r="U662" i="143"/>
  <c r="T662" i="143"/>
  <c r="S662" i="143"/>
  <c r="Q662" i="143"/>
  <c r="O662" i="143"/>
  <c r="M662" i="143"/>
  <c r="L662" i="143"/>
  <c r="K662" i="143"/>
  <c r="J662" i="143"/>
  <c r="R662" i="143" s="1"/>
  <c r="V661" i="143"/>
  <c r="U661" i="143"/>
  <c r="T661" i="143"/>
  <c r="S661" i="143"/>
  <c r="Q661" i="143"/>
  <c r="O661" i="143"/>
  <c r="M661" i="143"/>
  <c r="L661" i="143"/>
  <c r="K661" i="143"/>
  <c r="J661" i="143"/>
  <c r="V660" i="143"/>
  <c r="U660" i="143"/>
  <c r="T660" i="143"/>
  <c r="S660" i="143"/>
  <c r="Q660" i="143"/>
  <c r="O660" i="143"/>
  <c r="M660" i="143"/>
  <c r="L660" i="143"/>
  <c r="K660" i="143"/>
  <c r="J660" i="143"/>
  <c r="P660" i="143" s="1"/>
  <c r="V659" i="143"/>
  <c r="U659" i="143"/>
  <c r="T659" i="143"/>
  <c r="S659" i="143"/>
  <c r="Q659" i="143"/>
  <c r="O659" i="143"/>
  <c r="M659" i="143"/>
  <c r="L659" i="143"/>
  <c r="K659" i="143"/>
  <c r="J659" i="143"/>
  <c r="P659" i="143" s="1"/>
  <c r="V658" i="143"/>
  <c r="U658" i="143"/>
  <c r="T658" i="143"/>
  <c r="S658" i="143"/>
  <c r="Q658" i="143"/>
  <c r="O658" i="143"/>
  <c r="M658" i="143"/>
  <c r="L658" i="143"/>
  <c r="K658" i="143"/>
  <c r="J658" i="143"/>
  <c r="V657" i="143"/>
  <c r="U657" i="143"/>
  <c r="T657" i="143"/>
  <c r="S657" i="143"/>
  <c r="Q657" i="143"/>
  <c r="O657" i="143"/>
  <c r="M657" i="143"/>
  <c r="L657" i="143"/>
  <c r="K657" i="143"/>
  <c r="J657" i="143"/>
  <c r="R657" i="143" s="1"/>
  <c r="V656" i="143"/>
  <c r="U656" i="143"/>
  <c r="T656" i="143"/>
  <c r="S656" i="143"/>
  <c r="Q656" i="143"/>
  <c r="O656" i="143"/>
  <c r="M656" i="143"/>
  <c r="L656" i="143"/>
  <c r="K656" i="143"/>
  <c r="J656" i="143"/>
  <c r="V655" i="143"/>
  <c r="U655" i="143"/>
  <c r="T655" i="143"/>
  <c r="S655" i="143"/>
  <c r="Q655" i="143"/>
  <c r="O655" i="143"/>
  <c r="M655" i="143"/>
  <c r="L655" i="143"/>
  <c r="K655" i="143"/>
  <c r="J655" i="143"/>
  <c r="V654" i="143"/>
  <c r="U654" i="143"/>
  <c r="T654" i="143"/>
  <c r="S654" i="143"/>
  <c r="Q654" i="143"/>
  <c r="P654" i="143"/>
  <c r="O654" i="143"/>
  <c r="M654" i="143"/>
  <c r="L654" i="143"/>
  <c r="K654" i="143"/>
  <c r="J654" i="143"/>
  <c r="R654" i="143" s="1"/>
  <c r="V653" i="143"/>
  <c r="U653" i="143"/>
  <c r="T653" i="143"/>
  <c r="S653" i="143"/>
  <c r="Q653" i="143"/>
  <c r="O653" i="143"/>
  <c r="M653" i="143"/>
  <c r="L653" i="143"/>
  <c r="K653" i="143"/>
  <c r="J653" i="143"/>
  <c r="V652" i="143"/>
  <c r="U652" i="143"/>
  <c r="T652" i="143"/>
  <c r="S652" i="143"/>
  <c r="Q652" i="143"/>
  <c r="O652" i="143"/>
  <c r="M652" i="143"/>
  <c r="L652" i="143"/>
  <c r="K652" i="143"/>
  <c r="J652" i="143"/>
  <c r="P652" i="143" s="1"/>
  <c r="V651" i="143"/>
  <c r="U651" i="143"/>
  <c r="T651" i="143"/>
  <c r="S651" i="143"/>
  <c r="Q651" i="143"/>
  <c r="O651" i="143"/>
  <c r="M651" i="143"/>
  <c r="L651" i="143"/>
  <c r="K651" i="143"/>
  <c r="J651" i="143"/>
  <c r="P651" i="143" s="1"/>
  <c r="V650" i="143"/>
  <c r="U650" i="143"/>
  <c r="T650" i="143"/>
  <c r="S650" i="143"/>
  <c r="Q650" i="143"/>
  <c r="O650" i="143"/>
  <c r="M650" i="143"/>
  <c r="L650" i="143"/>
  <c r="K650" i="143"/>
  <c r="J650" i="143"/>
  <c r="R650" i="143" s="1"/>
  <c r="V649" i="143"/>
  <c r="U649" i="143"/>
  <c r="T649" i="143"/>
  <c r="S649" i="143"/>
  <c r="Q649" i="143"/>
  <c r="O649" i="143"/>
  <c r="M649" i="143"/>
  <c r="L649" i="143"/>
  <c r="K649" i="143"/>
  <c r="J649" i="143"/>
  <c r="R649" i="143" s="1"/>
  <c r="V648" i="143"/>
  <c r="U648" i="143"/>
  <c r="T648" i="143"/>
  <c r="S648" i="143"/>
  <c r="Q648" i="143"/>
  <c r="O648" i="143"/>
  <c r="M648" i="143"/>
  <c r="L648" i="143"/>
  <c r="K648" i="143"/>
  <c r="J648" i="143"/>
  <c r="V647" i="143"/>
  <c r="U647" i="143"/>
  <c r="T647" i="143"/>
  <c r="S647" i="143"/>
  <c r="Q647" i="143"/>
  <c r="O647" i="143"/>
  <c r="M647" i="143"/>
  <c r="L647" i="143"/>
  <c r="K647" i="143"/>
  <c r="J647" i="143"/>
  <c r="V646" i="143"/>
  <c r="U646" i="143"/>
  <c r="T646" i="143"/>
  <c r="S646" i="143"/>
  <c r="Q646" i="143"/>
  <c r="O646" i="143"/>
  <c r="M646" i="143"/>
  <c r="L646" i="143"/>
  <c r="K646" i="143"/>
  <c r="J646" i="143"/>
  <c r="V645" i="143"/>
  <c r="U645" i="143"/>
  <c r="T645" i="143"/>
  <c r="S645" i="143"/>
  <c r="Q645" i="143"/>
  <c r="O645" i="143"/>
  <c r="M645" i="143"/>
  <c r="L645" i="143"/>
  <c r="K645" i="143"/>
  <c r="J645" i="143"/>
  <c r="V644" i="143"/>
  <c r="U644" i="143"/>
  <c r="T644" i="143"/>
  <c r="S644" i="143"/>
  <c r="Q644" i="143"/>
  <c r="O644" i="143"/>
  <c r="M644" i="143"/>
  <c r="L644" i="143"/>
  <c r="K644" i="143"/>
  <c r="J644" i="143"/>
  <c r="P644" i="143" s="1"/>
  <c r="V643" i="143"/>
  <c r="U643" i="143"/>
  <c r="T643" i="143"/>
  <c r="S643" i="143"/>
  <c r="Q643" i="143"/>
  <c r="O643" i="143"/>
  <c r="M643" i="143"/>
  <c r="L643" i="143"/>
  <c r="K643" i="143"/>
  <c r="J643" i="143"/>
  <c r="P643" i="143" s="1"/>
  <c r="V642" i="143"/>
  <c r="U642" i="143"/>
  <c r="T642" i="143"/>
  <c r="S642" i="143"/>
  <c r="Q642" i="143"/>
  <c r="P642" i="143"/>
  <c r="O642" i="143"/>
  <c r="M642" i="143"/>
  <c r="L642" i="143"/>
  <c r="K642" i="143"/>
  <c r="J642" i="143"/>
  <c r="R642" i="143" s="1"/>
  <c r="V641" i="143"/>
  <c r="U641" i="143"/>
  <c r="T641" i="143"/>
  <c r="S641" i="143"/>
  <c r="Q641" i="143"/>
  <c r="O641" i="143"/>
  <c r="M641" i="143"/>
  <c r="L641" i="143"/>
  <c r="K641" i="143"/>
  <c r="J641" i="143"/>
  <c r="V640" i="143"/>
  <c r="U640" i="143"/>
  <c r="T640" i="143"/>
  <c r="S640" i="143"/>
  <c r="Q640" i="143"/>
  <c r="O640" i="143"/>
  <c r="M640" i="143"/>
  <c r="L640" i="143"/>
  <c r="K640" i="143"/>
  <c r="J640" i="143"/>
  <c r="V639" i="143"/>
  <c r="U639" i="143"/>
  <c r="T639" i="143"/>
  <c r="S639" i="143"/>
  <c r="Q639" i="143"/>
  <c r="O639" i="143"/>
  <c r="M639" i="143"/>
  <c r="L639" i="143"/>
  <c r="K639" i="143"/>
  <c r="J639" i="143"/>
  <c r="V638" i="143"/>
  <c r="U638" i="143"/>
  <c r="T638" i="143"/>
  <c r="S638" i="143"/>
  <c r="Q638" i="143"/>
  <c r="O638" i="143"/>
  <c r="M638" i="143"/>
  <c r="L638" i="143"/>
  <c r="K638" i="143"/>
  <c r="J638" i="143"/>
  <c r="R638" i="143" s="1"/>
  <c r="V637" i="143"/>
  <c r="U637" i="143"/>
  <c r="T637" i="143"/>
  <c r="S637" i="143"/>
  <c r="Q637" i="143"/>
  <c r="O637" i="143"/>
  <c r="M637" i="143"/>
  <c r="L637" i="143"/>
  <c r="K637" i="143"/>
  <c r="J637" i="143"/>
  <c r="V636" i="143"/>
  <c r="U636" i="143"/>
  <c r="T636" i="143"/>
  <c r="S636" i="143"/>
  <c r="Q636" i="143"/>
  <c r="O636" i="143"/>
  <c r="M636" i="143"/>
  <c r="L636" i="143"/>
  <c r="K636" i="143"/>
  <c r="J636" i="143"/>
  <c r="P636" i="143" s="1"/>
  <c r="V635" i="143"/>
  <c r="U635" i="143"/>
  <c r="T635" i="143"/>
  <c r="S635" i="143"/>
  <c r="Q635" i="143"/>
  <c r="O635" i="143"/>
  <c r="M635" i="143"/>
  <c r="L635" i="143"/>
  <c r="K635" i="143"/>
  <c r="J635" i="143"/>
  <c r="P635" i="143" s="1"/>
  <c r="V634" i="143"/>
  <c r="U634" i="143"/>
  <c r="T634" i="143"/>
  <c r="S634" i="143"/>
  <c r="Q634" i="143"/>
  <c r="O634" i="143"/>
  <c r="M634" i="143"/>
  <c r="L634" i="143"/>
  <c r="K634" i="143"/>
  <c r="J634" i="143"/>
  <c r="V633" i="143"/>
  <c r="U633" i="143"/>
  <c r="T633" i="143"/>
  <c r="S633" i="143"/>
  <c r="Q633" i="143"/>
  <c r="O633" i="143"/>
  <c r="M633" i="143"/>
  <c r="L633" i="143"/>
  <c r="K633" i="143"/>
  <c r="J633" i="143"/>
  <c r="R633" i="143" s="1"/>
  <c r="V632" i="143"/>
  <c r="U632" i="143"/>
  <c r="T632" i="143"/>
  <c r="S632" i="143"/>
  <c r="Q632" i="143"/>
  <c r="O632" i="143"/>
  <c r="M632" i="143"/>
  <c r="L632" i="143"/>
  <c r="K632" i="143"/>
  <c r="J632" i="143"/>
  <c r="V631" i="143"/>
  <c r="U631" i="143"/>
  <c r="T631" i="143"/>
  <c r="S631" i="143"/>
  <c r="Q631" i="143"/>
  <c r="O631" i="143"/>
  <c r="M631" i="143"/>
  <c r="L631" i="143"/>
  <c r="K631" i="143"/>
  <c r="J631" i="143"/>
  <c r="V630" i="143"/>
  <c r="U630" i="143"/>
  <c r="T630" i="143"/>
  <c r="S630" i="143"/>
  <c r="Q630" i="143"/>
  <c r="O630" i="143"/>
  <c r="M630" i="143"/>
  <c r="L630" i="143"/>
  <c r="K630" i="143"/>
  <c r="J630" i="143"/>
  <c r="R630" i="143" s="1"/>
  <c r="V629" i="143"/>
  <c r="U629" i="143"/>
  <c r="T629" i="143"/>
  <c r="S629" i="143"/>
  <c r="Q629" i="143"/>
  <c r="O629" i="143"/>
  <c r="M629" i="143"/>
  <c r="L629" i="143"/>
  <c r="K629" i="143"/>
  <c r="J629" i="143"/>
  <c r="V628" i="143"/>
  <c r="U628" i="143"/>
  <c r="T628" i="143"/>
  <c r="S628" i="143"/>
  <c r="Q628" i="143"/>
  <c r="O628" i="143"/>
  <c r="M628" i="143"/>
  <c r="L628" i="143"/>
  <c r="K628" i="143"/>
  <c r="J628" i="143"/>
  <c r="P628" i="143" s="1"/>
  <c r="V627" i="143"/>
  <c r="U627" i="143"/>
  <c r="T627" i="143"/>
  <c r="S627" i="143"/>
  <c r="Q627" i="143"/>
  <c r="O627" i="143"/>
  <c r="M627" i="143"/>
  <c r="L627" i="143"/>
  <c r="K627" i="143"/>
  <c r="J627" i="143"/>
  <c r="P627" i="143" s="1"/>
  <c r="V626" i="143"/>
  <c r="U626" i="143"/>
  <c r="T626" i="143"/>
  <c r="S626" i="143"/>
  <c r="Q626" i="143"/>
  <c r="O626" i="143"/>
  <c r="M626" i="143"/>
  <c r="L626" i="143"/>
  <c r="K626" i="143"/>
  <c r="J626" i="143"/>
  <c r="R626" i="143" s="1"/>
  <c r="V625" i="143"/>
  <c r="U625" i="143"/>
  <c r="T625" i="143"/>
  <c r="S625" i="143"/>
  <c r="Q625" i="143"/>
  <c r="P625" i="143"/>
  <c r="O625" i="143"/>
  <c r="M625" i="143"/>
  <c r="L625" i="143"/>
  <c r="K625" i="143"/>
  <c r="J625" i="143"/>
  <c r="R625" i="143" s="1"/>
  <c r="V624" i="143"/>
  <c r="U624" i="143"/>
  <c r="T624" i="143"/>
  <c r="S624" i="143"/>
  <c r="Q624" i="143"/>
  <c r="O624" i="143"/>
  <c r="M624" i="143"/>
  <c r="L624" i="143"/>
  <c r="K624" i="143"/>
  <c r="J624" i="143"/>
  <c r="V623" i="143"/>
  <c r="U623" i="143"/>
  <c r="T623" i="143"/>
  <c r="S623" i="143"/>
  <c r="Q623" i="143"/>
  <c r="O623" i="143"/>
  <c r="M623" i="143"/>
  <c r="L623" i="143"/>
  <c r="K623" i="143"/>
  <c r="J623" i="143"/>
  <c r="V622" i="143"/>
  <c r="U622" i="143"/>
  <c r="T622" i="143"/>
  <c r="S622" i="143"/>
  <c r="Q622" i="143"/>
  <c r="O622" i="143"/>
  <c r="M622" i="143"/>
  <c r="L622" i="143"/>
  <c r="K622" i="143"/>
  <c r="J622" i="143"/>
  <c r="V621" i="143"/>
  <c r="U621" i="143"/>
  <c r="T621" i="143"/>
  <c r="S621" i="143"/>
  <c r="Q621" i="143"/>
  <c r="O621" i="143"/>
  <c r="M621" i="143"/>
  <c r="L621" i="143"/>
  <c r="K621" i="143"/>
  <c r="J621" i="143"/>
  <c r="V620" i="143"/>
  <c r="U620" i="143"/>
  <c r="T620" i="143"/>
  <c r="S620" i="143"/>
  <c r="Q620" i="143"/>
  <c r="O620" i="143"/>
  <c r="M620" i="143"/>
  <c r="L620" i="143"/>
  <c r="K620" i="143"/>
  <c r="J620" i="143"/>
  <c r="P620" i="143" s="1"/>
  <c r="V619" i="143"/>
  <c r="U619" i="143"/>
  <c r="T619" i="143"/>
  <c r="S619" i="143"/>
  <c r="Q619" i="143"/>
  <c r="O619" i="143"/>
  <c r="M619" i="143"/>
  <c r="L619" i="143"/>
  <c r="K619" i="143"/>
  <c r="J619" i="143"/>
  <c r="P619" i="143" s="1"/>
  <c r="V618" i="143"/>
  <c r="U618" i="143"/>
  <c r="T618" i="143"/>
  <c r="S618" i="143"/>
  <c r="Q618" i="143"/>
  <c r="O618" i="143"/>
  <c r="M618" i="143"/>
  <c r="L618" i="143"/>
  <c r="K618" i="143"/>
  <c r="J618" i="143"/>
  <c r="R618" i="143" s="1"/>
  <c r="V617" i="143"/>
  <c r="U617" i="143"/>
  <c r="T617" i="143"/>
  <c r="S617" i="143"/>
  <c r="Q617" i="143"/>
  <c r="O617" i="143"/>
  <c r="M617" i="143"/>
  <c r="L617" i="143"/>
  <c r="K617" i="143"/>
  <c r="J617" i="143"/>
  <c r="V616" i="143"/>
  <c r="U616" i="143"/>
  <c r="T616" i="143"/>
  <c r="S616" i="143"/>
  <c r="Q616" i="143"/>
  <c r="O616" i="143"/>
  <c r="M616" i="143"/>
  <c r="L616" i="143"/>
  <c r="K616" i="143"/>
  <c r="J616" i="143"/>
  <c r="V615" i="143"/>
  <c r="U615" i="143"/>
  <c r="T615" i="143"/>
  <c r="S615" i="143"/>
  <c r="Q615" i="143"/>
  <c r="O615" i="143"/>
  <c r="M615" i="143"/>
  <c r="L615" i="143"/>
  <c r="K615" i="143"/>
  <c r="J615" i="143"/>
  <c r="V614" i="143"/>
  <c r="U614" i="143"/>
  <c r="T614" i="143"/>
  <c r="S614" i="143"/>
  <c r="Q614" i="143"/>
  <c r="O614" i="143"/>
  <c r="M614" i="143"/>
  <c r="L614" i="143"/>
  <c r="K614" i="143"/>
  <c r="J614" i="143"/>
  <c r="V613" i="143"/>
  <c r="U613" i="143"/>
  <c r="T613" i="143"/>
  <c r="S613" i="143"/>
  <c r="Q613" i="143"/>
  <c r="O613" i="143"/>
  <c r="M613" i="143"/>
  <c r="L613" i="143"/>
  <c r="K613" i="143"/>
  <c r="J613" i="143"/>
  <c r="V612" i="143"/>
  <c r="U612" i="143"/>
  <c r="T612" i="143"/>
  <c r="S612" i="143"/>
  <c r="Q612" i="143"/>
  <c r="O612" i="143"/>
  <c r="M612" i="143"/>
  <c r="L612" i="143"/>
  <c r="K612" i="143"/>
  <c r="J612" i="143"/>
  <c r="P612" i="143" s="1"/>
  <c r="V611" i="143"/>
  <c r="U611" i="143"/>
  <c r="T611" i="143"/>
  <c r="S611" i="143"/>
  <c r="Q611" i="143"/>
  <c r="O611" i="143"/>
  <c r="M611" i="143"/>
  <c r="L611" i="143"/>
  <c r="K611" i="143"/>
  <c r="J611" i="143"/>
  <c r="P611" i="143" s="1"/>
  <c r="V610" i="143"/>
  <c r="U610" i="143"/>
  <c r="T610" i="143"/>
  <c r="S610" i="143"/>
  <c r="Q610" i="143"/>
  <c r="O610" i="143"/>
  <c r="M610" i="143"/>
  <c r="L610" i="143"/>
  <c r="K610" i="143"/>
  <c r="J610" i="143"/>
  <c r="R610" i="143" s="1"/>
  <c r="V609" i="143"/>
  <c r="U609" i="143"/>
  <c r="T609" i="143"/>
  <c r="S609" i="143"/>
  <c r="Q609" i="143"/>
  <c r="P609" i="143"/>
  <c r="O609" i="143"/>
  <c r="M609" i="143"/>
  <c r="L609" i="143"/>
  <c r="K609" i="143"/>
  <c r="J609" i="143"/>
  <c r="R609" i="143" s="1"/>
  <c r="V608" i="143"/>
  <c r="U608" i="143"/>
  <c r="T608" i="143"/>
  <c r="S608" i="143"/>
  <c r="Q608" i="143"/>
  <c r="O608" i="143"/>
  <c r="M608" i="143"/>
  <c r="L608" i="143"/>
  <c r="K608" i="143"/>
  <c r="J608" i="143"/>
  <c r="V607" i="143"/>
  <c r="U607" i="143"/>
  <c r="T607" i="143"/>
  <c r="S607" i="143"/>
  <c r="Q607" i="143"/>
  <c r="O607" i="143"/>
  <c r="M607" i="143"/>
  <c r="L607" i="143"/>
  <c r="K607" i="143"/>
  <c r="J607" i="143"/>
  <c r="V606" i="143"/>
  <c r="U606" i="143"/>
  <c r="T606" i="143"/>
  <c r="S606" i="143"/>
  <c r="Q606" i="143"/>
  <c r="O606" i="143"/>
  <c r="M606" i="143"/>
  <c r="L606" i="143"/>
  <c r="K606" i="143"/>
  <c r="J606" i="143"/>
  <c r="R606" i="143" s="1"/>
  <c r="V605" i="143"/>
  <c r="U605" i="143"/>
  <c r="T605" i="143"/>
  <c r="S605" i="143"/>
  <c r="Q605" i="143"/>
  <c r="O605" i="143"/>
  <c r="M605" i="143"/>
  <c r="L605" i="143"/>
  <c r="K605" i="143"/>
  <c r="J605" i="143"/>
  <c r="V604" i="143"/>
  <c r="U604" i="143"/>
  <c r="T604" i="143"/>
  <c r="S604" i="143"/>
  <c r="Q604" i="143"/>
  <c r="O604" i="143"/>
  <c r="M604" i="143"/>
  <c r="L604" i="143"/>
  <c r="K604" i="143"/>
  <c r="J604" i="143"/>
  <c r="P604" i="143" s="1"/>
  <c r="V603" i="143"/>
  <c r="U603" i="143"/>
  <c r="T603" i="143"/>
  <c r="S603" i="143"/>
  <c r="Q603" i="143"/>
  <c r="O603" i="143"/>
  <c r="M603" i="143"/>
  <c r="L603" i="143"/>
  <c r="K603" i="143"/>
  <c r="J603" i="143"/>
  <c r="P603" i="143" s="1"/>
  <c r="V602" i="143"/>
  <c r="U602" i="143"/>
  <c r="T602" i="143"/>
  <c r="S602" i="143"/>
  <c r="Q602" i="143"/>
  <c r="P602" i="143"/>
  <c r="O602" i="143"/>
  <c r="M602" i="143"/>
  <c r="L602" i="143"/>
  <c r="K602" i="143"/>
  <c r="J602" i="143"/>
  <c r="R602" i="143" s="1"/>
  <c r="V601" i="143"/>
  <c r="U601" i="143"/>
  <c r="T601" i="143"/>
  <c r="S601" i="143"/>
  <c r="Q601" i="143"/>
  <c r="O601" i="143"/>
  <c r="M601" i="143"/>
  <c r="L601" i="143"/>
  <c r="K601" i="143"/>
  <c r="J601" i="143"/>
  <c r="R601" i="143" s="1"/>
  <c r="V600" i="143"/>
  <c r="U600" i="143"/>
  <c r="T600" i="143"/>
  <c r="S600" i="143"/>
  <c r="Q600" i="143"/>
  <c r="O600" i="143"/>
  <c r="M600" i="143"/>
  <c r="L600" i="143"/>
  <c r="K600" i="143"/>
  <c r="J600" i="143"/>
  <c r="V599" i="143"/>
  <c r="U599" i="143"/>
  <c r="T599" i="143"/>
  <c r="S599" i="143"/>
  <c r="Q599" i="143"/>
  <c r="O599" i="143"/>
  <c r="M599" i="143"/>
  <c r="L599" i="143"/>
  <c r="K599" i="143"/>
  <c r="J599" i="143"/>
  <c r="V598" i="143"/>
  <c r="U598" i="143"/>
  <c r="T598" i="143"/>
  <c r="S598" i="143"/>
  <c r="Q598" i="143"/>
  <c r="O598" i="143"/>
  <c r="M598" i="143"/>
  <c r="L598" i="143"/>
  <c r="K598" i="143"/>
  <c r="J598" i="143"/>
  <c r="R598" i="143" s="1"/>
  <c r="V597" i="143"/>
  <c r="U597" i="143"/>
  <c r="T597" i="143"/>
  <c r="S597" i="143"/>
  <c r="Q597" i="143"/>
  <c r="O597" i="143"/>
  <c r="M597" i="143"/>
  <c r="L597" i="143"/>
  <c r="K597" i="143"/>
  <c r="J597" i="143"/>
  <c r="V596" i="143"/>
  <c r="U596" i="143"/>
  <c r="T596" i="143"/>
  <c r="S596" i="143"/>
  <c r="Q596" i="143"/>
  <c r="O596" i="143"/>
  <c r="M596" i="143"/>
  <c r="L596" i="143"/>
  <c r="K596" i="143"/>
  <c r="J596" i="143"/>
  <c r="P596" i="143" s="1"/>
  <c r="V595" i="143"/>
  <c r="U595" i="143"/>
  <c r="T595" i="143"/>
  <c r="S595" i="143"/>
  <c r="Q595" i="143"/>
  <c r="O595" i="143"/>
  <c r="M595" i="143"/>
  <c r="L595" i="143"/>
  <c r="K595" i="143"/>
  <c r="J595" i="143"/>
  <c r="P595" i="143" s="1"/>
  <c r="V594" i="143"/>
  <c r="U594" i="143"/>
  <c r="T594" i="143"/>
  <c r="S594" i="143"/>
  <c r="Q594" i="143"/>
  <c r="O594" i="143"/>
  <c r="M594" i="143"/>
  <c r="L594" i="143"/>
  <c r="K594" i="143"/>
  <c r="J594" i="143"/>
  <c r="V593" i="143"/>
  <c r="U593" i="143"/>
  <c r="T593" i="143"/>
  <c r="S593" i="143"/>
  <c r="Q593" i="143"/>
  <c r="O593" i="143"/>
  <c r="M593" i="143"/>
  <c r="L593" i="143"/>
  <c r="K593" i="143"/>
  <c r="J593" i="143"/>
  <c r="R593" i="143" s="1"/>
  <c r="V592" i="143"/>
  <c r="U592" i="143"/>
  <c r="T592" i="143"/>
  <c r="S592" i="143"/>
  <c r="Q592" i="143"/>
  <c r="O592" i="143"/>
  <c r="M592" i="143"/>
  <c r="L592" i="143"/>
  <c r="K592" i="143"/>
  <c r="J592" i="143"/>
  <c r="V591" i="143"/>
  <c r="U591" i="143"/>
  <c r="T591" i="143"/>
  <c r="S591" i="143"/>
  <c r="Q591" i="143"/>
  <c r="O591" i="143"/>
  <c r="M591" i="143"/>
  <c r="L591" i="143"/>
  <c r="K591" i="143"/>
  <c r="J591" i="143"/>
  <c r="V590" i="143"/>
  <c r="U590" i="143"/>
  <c r="T590" i="143"/>
  <c r="S590" i="143"/>
  <c r="Q590" i="143"/>
  <c r="P590" i="143"/>
  <c r="O590" i="143"/>
  <c r="M590" i="143"/>
  <c r="L590" i="143"/>
  <c r="K590" i="143"/>
  <c r="J590" i="143"/>
  <c r="R590" i="143" s="1"/>
  <c r="V589" i="143"/>
  <c r="U589" i="143"/>
  <c r="T589" i="143"/>
  <c r="S589" i="143"/>
  <c r="Q589" i="143"/>
  <c r="O589" i="143"/>
  <c r="M589" i="143"/>
  <c r="L589" i="143"/>
  <c r="K589" i="143"/>
  <c r="J589" i="143"/>
  <c r="V588" i="143"/>
  <c r="U588" i="143"/>
  <c r="T588" i="143"/>
  <c r="S588" i="143"/>
  <c r="Q588" i="143"/>
  <c r="O588" i="143"/>
  <c r="M588" i="143"/>
  <c r="L588" i="143"/>
  <c r="K588" i="143"/>
  <c r="J588" i="143"/>
  <c r="P588" i="143" s="1"/>
  <c r="V587" i="143"/>
  <c r="U587" i="143"/>
  <c r="T587" i="143"/>
  <c r="S587" i="143"/>
  <c r="Q587" i="143"/>
  <c r="O587" i="143"/>
  <c r="M587" i="143"/>
  <c r="L587" i="143"/>
  <c r="K587" i="143"/>
  <c r="J587" i="143"/>
  <c r="P587" i="143" s="1"/>
  <c r="V586" i="143"/>
  <c r="U586" i="143"/>
  <c r="T586" i="143"/>
  <c r="S586" i="143"/>
  <c r="Q586" i="143"/>
  <c r="O586" i="143"/>
  <c r="M586" i="143"/>
  <c r="L586" i="143"/>
  <c r="K586" i="143"/>
  <c r="J586" i="143"/>
  <c r="R586" i="143" s="1"/>
  <c r="V585" i="143"/>
  <c r="U585" i="143"/>
  <c r="T585" i="143"/>
  <c r="S585" i="143"/>
  <c r="Q585" i="143"/>
  <c r="O585" i="143"/>
  <c r="M585" i="143"/>
  <c r="L585" i="143"/>
  <c r="K585" i="143"/>
  <c r="J585" i="143"/>
  <c r="R585" i="143" s="1"/>
  <c r="V584" i="143"/>
  <c r="U584" i="143"/>
  <c r="T584" i="143"/>
  <c r="S584" i="143"/>
  <c r="Q584" i="143"/>
  <c r="O584" i="143"/>
  <c r="M584" i="143"/>
  <c r="L584" i="143"/>
  <c r="K584" i="143"/>
  <c r="J584" i="143"/>
  <c r="V583" i="143"/>
  <c r="U583" i="143"/>
  <c r="T583" i="143"/>
  <c r="S583" i="143"/>
  <c r="Q583" i="143"/>
  <c r="O583" i="143"/>
  <c r="M583" i="143"/>
  <c r="L583" i="143"/>
  <c r="K583" i="143"/>
  <c r="J583" i="143"/>
  <c r="V582" i="143"/>
  <c r="U582" i="143"/>
  <c r="T582" i="143"/>
  <c r="S582" i="143"/>
  <c r="Q582" i="143"/>
  <c r="O582" i="143"/>
  <c r="M582" i="143"/>
  <c r="L582" i="143"/>
  <c r="K582" i="143"/>
  <c r="J582" i="143"/>
  <c r="V581" i="143"/>
  <c r="U581" i="143"/>
  <c r="T581" i="143"/>
  <c r="S581" i="143"/>
  <c r="Q581" i="143"/>
  <c r="O581" i="143"/>
  <c r="M581" i="143"/>
  <c r="L581" i="143"/>
  <c r="K581" i="143"/>
  <c r="J581" i="143"/>
  <c r="V580" i="143"/>
  <c r="U580" i="143"/>
  <c r="T580" i="143"/>
  <c r="S580" i="143"/>
  <c r="Q580" i="143"/>
  <c r="O580" i="143"/>
  <c r="M580" i="143"/>
  <c r="L580" i="143"/>
  <c r="K580" i="143"/>
  <c r="J580" i="143"/>
  <c r="P580" i="143" s="1"/>
  <c r="V579" i="143"/>
  <c r="U579" i="143"/>
  <c r="T579" i="143"/>
  <c r="S579" i="143"/>
  <c r="Q579" i="143"/>
  <c r="O579" i="143"/>
  <c r="M579" i="143"/>
  <c r="L579" i="143"/>
  <c r="K579" i="143"/>
  <c r="J579" i="143"/>
  <c r="P579" i="143" s="1"/>
  <c r="V578" i="143"/>
  <c r="U578" i="143"/>
  <c r="T578" i="143"/>
  <c r="S578" i="143"/>
  <c r="Q578" i="143"/>
  <c r="P578" i="143"/>
  <c r="O578" i="143"/>
  <c r="M578" i="143"/>
  <c r="L578" i="143"/>
  <c r="K578" i="143"/>
  <c r="J578" i="143"/>
  <c r="R578" i="143" s="1"/>
  <c r="V577" i="143"/>
  <c r="U577" i="143"/>
  <c r="T577" i="143"/>
  <c r="S577" i="143"/>
  <c r="Q577" i="143"/>
  <c r="O577" i="143"/>
  <c r="M577" i="143"/>
  <c r="L577" i="143"/>
  <c r="K577" i="143"/>
  <c r="J577" i="143"/>
  <c r="V576" i="143"/>
  <c r="U576" i="143"/>
  <c r="T576" i="143"/>
  <c r="S576" i="143"/>
  <c r="Q576" i="143"/>
  <c r="O576" i="143"/>
  <c r="M576" i="143"/>
  <c r="L576" i="143"/>
  <c r="K576" i="143"/>
  <c r="J576" i="143"/>
  <c r="V575" i="143"/>
  <c r="U575" i="143"/>
  <c r="T575" i="143"/>
  <c r="S575" i="143"/>
  <c r="Q575" i="143"/>
  <c r="O575" i="143"/>
  <c r="M575" i="143"/>
  <c r="L575" i="143"/>
  <c r="K575" i="143"/>
  <c r="J575" i="143"/>
  <c r="V574" i="143"/>
  <c r="U574" i="143"/>
  <c r="T574" i="143"/>
  <c r="S574" i="143"/>
  <c r="Q574" i="143"/>
  <c r="O574" i="143"/>
  <c r="M574" i="143"/>
  <c r="L574" i="143"/>
  <c r="K574" i="143"/>
  <c r="J574" i="143"/>
  <c r="R574" i="143" s="1"/>
  <c r="V573" i="143"/>
  <c r="U573" i="143"/>
  <c r="T573" i="143"/>
  <c r="S573" i="143"/>
  <c r="Q573" i="143"/>
  <c r="O573" i="143"/>
  <c r="M573" i="143"/>
  <c r="L573" i="143"/>
  <c r="K573" i="143"/>
  <c r="J573" i="143"/>
  <c r="V572" i="143"/>
  <c r="U572" i="143"/>
  <c r="T572" i="143"/>
  <c r="S572" i="143"/>
  <c r="Q572" i="143"/>
  <c r="O572" i="143"/>
  <c r="M572" i="143"/>
  <c r="L572" i="143"/>
  <c r="K572" i="143"/>
  <c r="J572" i="143"/>
  <c r="P572" i="143" s="1"/>
  <c r="V571" i="143"/>
  <c r="U571" i="143"/>
  <c r="T571" i="143"/>
  <c r="S571" i="143"/>
  <c r="Q571" i="143"/>
  <c r="O571" i="143"/>
  <c r="M571" i="143"/>
  <c r="L571" i="143"/>
  <c r="K571" i="143"/>
  <c r="J571" i="143"/>
  <c r="P571" i="143" s="1"/>
  <c r="V570" i="143"/>
  <c r="U570" i="143"/>
  <c r="T570" i="143"/>
  <c r="S570" i="143"/>
  <c r="Q570" i="143"/>
  <c r="O570" i="143"/>
  <c r="M570" i="143"/>
  <c r="L570" i="143"/>
  <c r="K570" i="143"/>
  <c r="J570" i="143"/>
  <c r="V569" i="143"/>
  <c r="U569" i="143"/>
  <c r="T569" i="143"/>
  <c r="S569" i="143"/>
  <c r="Q569" i="143"/>
  <c r="O569" i="143"/>
  <c r="M569" i="143"/>
  <c r="L569" i="143"/>
  <c r="K569" i="143"/>
  <c r="J569" i="143"/>
  <c r="R569" i="143" s="1"/>
  <c r="V568" i="143"/>
  <c r="U568" i="143"/>
  <c r="T568" i="143"/>
  <c r="S568" i="143"/>
  <c r="Q568" i="143"/>
  <c r="O568" i="143"/>
  <c r="M568" i="143"/>
  <c r="L568" i="143"/>
  <c r="K568" i="143"/>
  <c r="J568" i="143"/>
  <c r="V567" i="143"/>
  <c r="U567" i="143"/>
  <c r="T567" i="143"/>
  <c r="S567" i="143"/>
  <c r="Q567" i="143"/>
  <c r="O567" i="143"/>
  <c r="M567" i="143"/>
  <c r="L567" i="143"/>
  <c r="K567" i="143"/>
  <c r="J567" i="143"/>
  <c r="V566" i="143"/>
  <c r="U566" i="143"/>
  <c r="T566" i="143"/>
  <c r="S566" i="143"/>
  <c r="Q566" i="143"/>
  <c r="O566" i="143"/>
  <c r="M566" i="143"/>
  <c r="L566" i="143"/>
  <c r="K566" i="143"/>
  <c r="J566" i="143"/>
  <c r="R566" i="143" s="1"/>
  <c r="V565" i="143"/>
  <c r="U565" i="143"/>
  <c r="T565" i="143"/>
  <c r="S565" i="143"/>
  <c r="Q565" i="143"/>
  <c r="O565" i="143"/>
  <c r="M565" i="143"/>
  <c r="L565" i="143"/>
  <c r="K565" i="143"/>
  <c r="J565" i="143"/>
  <c r="V564" i="143"/>
  <c r="U564" i="143"/>
  <c r="T564" i="143"/>
  <c r="S564" i="143"/>
  <c r="Q564" i="143"/>
  <c r="O564" i="143"/>
  <c r="M564" i="143"/>
  <c r="L564" i="143"/>
  <c r="K564" i="143"/>
  <c r="J564" i="143"/>
  <c r="P564" i="143" s="1"/>
  <c r="V563" i="143"/>
  <c r="U563" i="143"/>
  <c r="T563" i="143"/>
  <c r="S563" i="143"/>
  <c r="Q563" i="143"/>
  <c r="O563" i="143"/>
  <c r="M563" i="143"/>
  <c r="L563" i="143"/>
  <c r="K563" i="143"/>
  <c r="J563" i="143"/>
  <c r="P563" i="143" s="1"/>
  <c r="V562" i="143"/>
  <c r="U562" i="143"/>
  <c r="T562" i="143"/>
  <c r="S562" i="143"/>
  <c r="Q562" i="143"/>
  <c r="O562" i="143"/>
  <c r="M562" i="143"/>
  <c r="L562" i="143"/>
  <c r="K562" i="143"/>
  <c r="J562" i="143"/>
  <c r="R562" i="143" s="1"/>
  <c r="V561" i="143"/>
  <c r="U561" i="143"/>
  <c r="T561" i="143"/>
  <c r="S561" i="143"/>
  <c r="Q561" i="143"/>
  <c r="P561" i="143"/>
  <c r="O561" i="143"/>
  <c r="M561" i="143"/>
  <c r="L561" i="143"/>
  <c r="K561" i="143"/>
  <c r="J561" i="143"/>
  <c r="R561" i="143" s="1"/>
  <c r="V560" i="143"/>
  <c r="U560" i="143"/>
  <c r="T560" i="143"/>
  <c r="S560" i="143"/>
  <c r="Q560" i="143"/>
  <c r="O560" i="143"/>
  <c r="M560" i="143"/>
  <c r="L560" i="143"/>
  <c r="K560" i="143"/>
  <c r="J560" i="143"/>
  <c r="V559" i="143"/>
  <c r="U559" i="143"/>
  <c r="T559" i="143"/>
  <c r="S559" i="143"/>
  <c r="Q559" i="143"/>
  <c r="O559" i="143"/>
  <c r="M559" i="143"/>
  <c r="L559" i="143"/>
  <c r="K559" i="143"/>
  <c r="J559" i="143"/>
  <c r="V558" i="143"/>
  <c r="U558" i="143"/>
  <c r="T558" i="143"/>
  <c r="S558" i="143"/>
  <c r="Q558" i="143"/>
  <c r="O558" i="143"/>
  <c r="M558" i="143"/>
  <c r="L558" i="143"/>
  <c r="K558" i="143"/>
  <c r="J558" i="143"/>
  <c r="V557" i="143"/>
  <c r="U557" i="143"/>
  <c r="T557" i="143"/>
  <c r="S557" i="143"/>
  <c r="Q557" i="143"/>
  <c r="O557" i="143"/>
  <c r="M557" i="143"/>
  <c r="L557" i="143"/>
  <c r="K557" i="143"/>
  <c r="J557" i="143"/>
  <c r="V556" i="143"/>
  <c r="U556" i="143"/>
  <c r="T556" i="143"/>
  <c r="S556" i="143"/>
  <c r="Q556" i="143"/>
  <c r="O556" i="143"/>
  <c r="M556" i="143"/>
  <c r="L556" i="143"/>
  <c r="K556" i="143"/>
  <c r="J556" i="143"/>
  <c r="P556" i="143" s="1"/>
  <c r="V555" i="143"/>
  <c r="U555" i="143"/>
  <c r="T555" i="143"/>
  <c r="S555" i="143"/>
  <c r="Q555" i="143"/>
  <c r="O555" i="143"/>
  <c r="M555" i="143"/>
  <c r="L555" i="143"/>
  <c r="K555" i="143"/>
  <c r="J555" i="143"/>
  <c r="P555" i="143" s="1"/>
  <c r="V554" i="143"/>
  <c r="U554" i="143"/>
  <c r="T554" i="143"/>
  <c r="S554" i="143"/>
  <c r="Q554" i="143"/>
  <c r="O554" i="143"/>
  <c r="M554" i="143"/>
  <c r="L554" i="143"/>
  <c r="K554" i="143"/>
  <c r="J554" i="143"/>
  <c r="R554" i="143" s="1"/>
  <c r="V553" i="143"/>
  <c r="U553" i="143"/>
  <c r="T553" i="143"/>
  <c r="S553" i="143"/>
  <c r="Q553" i="143"/>
  <c r="O553" i="143"/>
  <c r="M553" i="143"/>
  <c r="L553" i="143"/>
  <c r="K553" i="143"/>
  <c r="J553" i="143"/>
  <c r="V552" i="143"/>
  <c r="U552" i="143"/>
  <c r="T552" i="143"/>
  <c r="S552" i="143"/>
  <c r="Q552" i="143"/>
  <c r="O552" i="143"/>
  <c r="M552" i="143"/>
  <c r="L552" i="143"/>
  <c r="K552" i="143"/>
  <c r="J552" i="143"/>
  <c r="V551" i="143"/>
  <c r="U551" i="143"/>
  <c r="T551" i="143"/>
  <c r="S551" i="143"/>
  <c r="Q551" i="143"/>
  <c r="O551" i="143"/>
  <c r="M551" i="143"/>
  <c r="L551" i="143"/>
  <c r="K551" i="143"/>
  <c r="J551" i="143"/>
  <c r="V550" i="143"/>
  <c r="U550" i="143"/>
  <c r="T550" i="143"/>
  <c r="S550" i="143"/>
  <c r="Q550" i="143"/>
  <c r="O550" i="143"/>
  <c r="M550" i="143"/>
  <c r="L550" i="143"/>
  <c r="K550" i="143"/>
  <c r="J550" i="143"/>
  <c r="V549" i="143"/>
  <c r="U549" i="143"/>
  <c r="T549" i="143"/>
  <c r="S549" i="143"/>
  <c r="Q549" i="143"/>
  <c r="O549" i="143"/>
  <c r="M549" i="143"/>
  <c r="L549" i="143"/>
  <c r="K549" i="143"/>
  <c r="J549" i="143"/>
  <c r="V548" i="143"/>
  <c r="U548" i="143"/>
  <c r="T548" i="143"/>
  <c r="S548" i="143"/>
  <c r="Q548" i="143"/>
  <c r="O548" i="143"/>
  <c r="M548" i="143"/>
  <c r="L548" i="143"/>
  <c r="K548" i="143"/>
  <c r="J548" i="143"/>
  <c r="P548" i="143" s="1"/>
  <c r="V547" i="143"/>
  <c r="U547" i="143"/>
  <c r="T547" i="143"/>
  <c r="S547" i="143"/>
  <c r="Q547" i="143"/>
  <c r="O547" i="143"/>
  <c r="M547" i="143"/>
  <c r="L547" i="143"/>
  <c r="K547" i="143"/>
  <c r="J547" i="143"/>
  <c r="P547" i="143" s="1"/>
  <c r="V546" i="143"/>
  <c r="U546" i="143"/>
  <c r="T546" i="143"/>
  <c r="S546" i="143"/>
  <c r="Q546" i="143"/>
  <c r="O546" i="143"/>
  <c r="M546" i="143"/>
  <c r="L546" i="143"/>
  <c r="K546" i="143"/>
  <c r="J546" i="143"/>
  <c r="R546" i="143" s="1"/>
  <c r="V545" i="143"/>
  <c r="U545" i="143"/>
  <c r="T545" i="143"/>
  <c r="S545" i="143"/>
  <c r="Q545" i="143"/>
  <c r="O545" i="143"/>
  <c r="M545" i="143"/>
  <c r="L545" i="143"/>
  <c r="K545" i="143"/>
  <c r="J545" i="143"/>
  <c r="V544" i="143"/>
  <c r="U544" i="143"/>
  <c r="T544" i="143"/>
  <c r="S544" i="143"/>
  <c r="Q544" i="143"/>
  <c r="O544" i="143"/>
  <c r="M544" i="143"/>
  <c r="L544" i="143"/>
  <c r="K544" i="143"/>
  <c r="J544" i="143"/>
  <c r="V543" i="143"/>
  <c r="U543" i="143"/>
  <c r="T543" i="143"/>
  <c r="S543" i="143"/>
  <c r="Q543" i="143"/>
  <c r="O543" i="143"/>
  <c r="M543" i="143"/>
  <c r="L543" i="143"/>
  <c r="K543" i="143"/>
  <c r="J543" i="143"/>
  <c r="V542" i="143"/>
  <c r="U542" i="143"/>
  <c r="T542" i="143"/>
  <c r="S542" i="143"/>
  <c r="Q542" i="143"/>
  <c r="O542" i="143"/>
  <c r="M542" i="143"/>
  <c r="L542" i="143"/>
  <c r="K542" i="143"/>
  <c r="J542" i="143"/>
  <c r="V541" i="143"/>
  <c r="U541" i="143"/>
  <c r="T541" i="143"/>
  <c r="S541" i="143"/>
  <c r="Q541" i="143"/>
  <c r="O541" i="143"/>
  <c r="M541" i="143"/>
  <c r="L541" i="143"/>
  <c r="K541" i="143"/>
  <c r="J541" i="143"/>
  <c r="V540" i="143"/>
  <c r="U540" i="143"/>
  <c r="T540" i="143"/>
  <c r="S540" i="143"/>
  <c r="Q540" i="143"/>
  <c r="O540" i="143"/>
  <c r="M540" i="143"/>
  <c r="L540" i="143"/>
  <c r="K540" i="143"/>
  <c r="J540" i="143"/>
  <c r="P540" i="143" s="1"/>
  <c r="V539" i="143"/>
  <c r="U539" i="143"/>
  <c r="T539" i="143"/>
  <c r="S539" i="143"/>
  <c r="Q539" i="143"/>
  <c r="O539" i="143"/>
  <c r="M539" i="143"/>
  <c r="L539" i="143"/>
  <c r="K539" i="143"/>
  <c r="J539" i="143"/>
  <c r="P539" i="143" s="1"/>
  <c r="V538" i="143"/>
  <c r="U538" i="143"/>
  <c r="T538" i="143"/>
  <c r="S538" i="143"/>
  <c r="Q538" i="143"/>
  <c r="P538" i="143"/>
  <c r="O538" i="143"/>
  <c r="M538" i="143"/>
  <c r="L538" i="143"/>
  <c r="K538" i="143"/>
  <c r="J538" i="143"/>
  <c r="R538" i="143" s="1"/>
  <c r="V537" i="143"/>
  <c r="U537" i="143"/>
  <c r="T537" i="143"/>
  <c r="S537" i="143"/>
  <c r="Q537" i="143"/>
  <c r="O537" i="143"/>
  <c r="M537" i="143"/>
  <c r="L537" i="143"/>
  <c r="K537" i="143"/>
  <c r="J537" i="143"/>
  <c r="V536" i="143"/>
  <c r="U536" i="143"/>
  <c r="T536" i="143"/>
  <c r="S536" i="143"/>
  <c r="Q536" i="143"/>
  <c r="O536" i="143"/>
  <c r="M536" i="143"/>
  <c r="L536" i="143"/>
  <c r="K536" i="143"/>
  <c r="J536" i="143"/>
  <c r="V535" i="143"/>
  <c r="U535" i="143"/>
  <c r="T535" i="143"/>
  <c r="S535" i="143"/>
  <c r="Q535" i="143"/>
  <c r="O535" i="143"/>
  <c r="M535" i="143"/>
  <c r="L535" i="143"/>
  <c r="K535" i="143"/>
  <c r="J535" i="143"/>
  <c r="V534" i="143"/>
  <c r="U534" i="143"/>
  <c r="T534" i="143"/>
  <c r="S534" i="143"/>
  <c r="Q534" i="143"/>
  <c r="O534" i="143"/>
  <c r="M534" i="143"/>
  <c r="L534" i="143"/>
  <c r="K534" i="143"/>
  <c r="J534" i="143"/>
  <c r="R534" i="143" s="1"/>
  <c r="V533" i="143"/>
  <c r="U533" i="143"/>
  <c r="T533" i="143"/>
  <c r="S533" i="143"/>
  <c r="Q533" i="143"/>
  <c r="O533" i="143"/>
  <c r="M533" i="143"/>
  <c r="L533" i="143"/>
  <c r="K533" i="143"/>
  <c r="J533" i="143"/>
  <c r="V532" i="143"/>
  <c r="U532" i="143"/>
  <c r="T532" i="143"/>
  <c r="S532" i="143"/>
  <c r="Q532" i="143"/>
  <c r="O532" i="143"/>
  <c r="M532" i="143"/>
  <c r="L532" i="143"/>
  <c r="K532" i="143"/>
  <c r="J532" i="143"/>
  <c r="P532" i="143" s="1"/>
  <c r="V531" i="143"/>
  <c r="U531" i="143"/>
  <c r="T531" i="143"/>
  <c r="S531" i="143"/>
  <c r="Q531" i="143"/>
  <c r="O531" i="143"/>
  <c r="M531" i="143"/>
  <c r="L531" i="143"/>
  <c r="K531" i="143"/>
  <c r="J531" i="143"/>
  <c r="P531" i="143" s="1"/>
  <c r="V530" i="143"/>
  <c r="U530" i="143"/>
  <c r="T530" i="143"/>
  <c r="S530" i="143"/>
  <c r="Q530" i="143"/>
  <c r="O530" i="143"/>
  <c r="M530" i="143"/>
  <c r="L530" i="143"/>
  <c r="K530" i="143"/>
  <c r="J530" i="143"/>
  <c r="R530" i="143" s="1"/>
  <c r="V529" i="143"/>
  <c r="U529" i="143"/>
  <c r="T529" i="143"/>
  <c r="S529" i="143"/>
  <c r="Q529" i="143"/>
  <c r="O529" i="143"/>
  <c r="M529" i="143"/>
  <c r="L529" i="143"/>
  <c r="K529" i="143"/>
  <c r="J529" i="143"/>
  <c r="R529" i="143" s="1"/>
  <c r="V528" i="143"/>
  <c r="U528" i="143"/>
  <c r="T528" i="143"/>
  <c r="S528" i="143"/>
  <c r="Q528" i="143"/>
  <c r="O528" i="143"/>
  <c r="M528" i="143"/>
  <c r="L528" i="143"/>
  <c r="K528" i="143"/>
  <c r="J528" i="143"/>
  <c r="V527" i="143"/>
  <c r="U527" i="143"/>
  <c r="T527" i="143"/>
  <c r="S527" i="143"/>
  <c r="Q527" i="143"/>
  <c r="O527" i="143"/>
  <c r="M527" i="143"/>
  <c r="L527" i="143"/>
  <c r="K527" i="143"/>
  <c r="J527" i="143"/>
  <c r="V526" i="143"/>
  <c r="U526" i="143"/>
  <c r="T526" i="143"/>
  <c r="S526" i="143"/>
  <c r="Q526" i="143"/>
  <c r="O526" i="143"/>
  <c r="M526" i="143"/>
  <c r="L526" i="143"/>
  <c r="K526" i="143"/>
  <c r="J526" i="143"/>
  <c r="V525" i="143"/>
  <c r="U525" i="143"/>
  <c r="T525" i="143"/>
  <c r="S525" i="143"/>
  <c r="Q525" i="143"/>
  <c r="O525" i="143"/>
  <c r="M525" i="143"/>
  <c r="L525" i="143"/>
  <c r="K525" i="143"/>
  <c r="J525" i="143"/>
  <c r="V524" i="143"/>
  <c r="U524" i="143"/>
  <c r="T524" i="143"/>
  <c r="S524" i="143"/>
  <c r="Q524" i="143"/>
  <c r="O524" i="143"/>
  <c r="M524" i="143"/>
  <c r="L524" i="143"/>
  <c r="K524" i="143"/>
  <c r="J524" i="143"/>
  <c r="P524" i="143" s="1"/>
  <c r="V523" i="143"/>
  <c r="U523" i="143"/>
  <c r="T523" i="143"/>
  <c r="S523" i="143"/>
  <c r="Q523" i="143"/>
  <c r="O523" i="143"/>
  <c r="M523" i="143"/>
  <c r="L523" i="143"/>
  <c r="K523" i="143"/>
  <c r="J523" i="143"/>
  <c r="P523" i="143" s="1"/>
  <c r="V522" i="143"/>
  <c r="U522" i="143"/>
  <c r="T522" i="143"/>
  <c r="S522" i="143"/>
  <c r="Q522" i="143"/>
  <c r="P522" i="143"/>
  <c r="O522" i="143"/>
  <c r="M522" i="143"/>
  <c r="L522" i="143"/>
  <c r="K522" i="143"/>
  <c r="J522" i="143"/>
  <c r="R522" i="143" s="1"/>
  <c r="V521" i="143"/>
  <c r="U521" i="143"/>
  <c r="T521" i="143"/>
  <c r="S521" i="143"/>
  <c r="Q521" i="143"/>
  <c r="O521" i="143"/>
  <c r="M521" i="143"/>
  <c r="L521" i="143"/>
  <c r="K521" i="143"/>
  <c r="J521" i="143"/>
  <c r="V520" i="143"/>
  <c r="U520" i="143"/>
  <c r="T520" i="143"/>
  <c r="S520" i="143"/>
  <c r="Q520" i="143"/>
  <c r="O520" i="143"/>
  <c r="M520" i="143"/>
  <c r="L520" i="143"/>
  <c r="K520" i="143"/>
  <c r="J520" i="143"/>
  <c r="V519" i="143"/>
  <c r="U519" i="143"/>
  <c r="T519" i="143"/>
  <c r="S519" i="143"/>
  <c r="Q519" i="143"/>
  <c r="O519" i="143"/>
  <c r="M519" i="143"/>
  <c r="L519" i="143"/>
  <c r="K519" i="143"/>
  <c r="J519" i="143"/>
  <c r="V518" i="143"/>
  <c r="U518" i="143"/>
  <c r="T518" i="143"/>
  <c r="S518" i="143"/>
  <c r="Q518" i="143"/>
  <c r="O518" i="143"/>
  <c r="M518" i="143"/>
  <c r="L518" i="143"/>
  <c r="K518" i="143"/>
  <c r="J518" i="143"/>
  <c r="V517" i="143"/>
  <c r="U517" i="143"/>
  <c r="T517" i="143"/>
  <c r="S517" i="143"/>
  <c r="Q517" i="143"/>
  <c r="O517" i="143"/>
  <c r="M517" i="143"/>
  <c r="L517" i="143"/>
  <c r="K517" i="143"/>
  <c r="J517" i="143"/>
  <c r="V516" i="143"/>
  <c r="U516" i="143"/>
  <c r="T516" i="143"/>
  <c r="S516" i="143"/>
  <c r="Q516" i="143"/>
  <c r="O516" i="143"/>
  <c r="M516" i="143"/>
  <c r="L516" i="143"/>
  <c r="K516" i="143"/>
  <c r="J516" i="143"/>
  <c r="P516" i="143" s="1"/>
  <c r="V515" i="143"/>
  <c r="U515" i="143"/>
  <c r="T515" i="143"/>
  <c r="S515" i="143"/>
  <c r="Q515" i="143"/>
  <c r="O515" i="143"/>
  <c r="M515" i="143"/>
  <c r="L515" i="143"/>
  <c r="K515" i="143"/>
  <c r="J515" i="143"/>
  <c r="P515" i="143" s="1"/>
  <c r="V514" i="143"/>
  <c r="U514" i="143"/>
  <c r="T514" i="143"/>
  <c r="S514" i="143"/>
  <c r="Q514" i="143"/>
  <c r="O514" i="143"/>
  <c r="M514" i="143"/>
  <c r="L514" i="143"/>
  <c r="K514" i="143"/>
  <c r="J514" i="143"/>
  <c r="R514" i="143" s="1"/>
  <c r="V513" i="143"/>
  <c r="U513" i="143"/>
  <c r="T513" i="143"/>
  <c r="S513" i="143"/>
  <c r="Q513" i="143"/>
  <c r="O513" i="143"/>
  <c r="M513" i="143"/>
  <c r="L513" i="143"/>
  <c r="K513" i="143"/>
  <c r="J513" i="143"/>
  <c r="V512" i="143"/>
  <c r="U512" i="143"/>
  <c r="T512" i="143"/>
  <c r="S512" i="143"/>
  <c r="Q512" i="143"/>
  <c r="O512" i="143"/>
  <c r="M512" i="143"/>
  <c r="L512" i="143"/>
  <c r="K512" i="143"/>
  <c r="J512" i="143"/>
  <c r="V511" i="143"/>
  <c r="U511" i="143"/>
  <c r="T511" i="143"/>
  <c r="S511" i="143"/>
  <c r="Q511" i="143"/>
  <c r="O511" i="143"/>
  <c r="M511" i="143"/>
  <c r="L511" i="143"/>
  <c r="K511" i="143"/>
  <c r="J511" i="143"/>
  <c r="V510" i="143"/>
  <c r="U510" i="143"/>
  <c r="T510" i="143"/>
  <c r="S510" i="143"/>
  <c r="Q510" i="143"/>
  <c r="O510" i="143"/>
  <c r="M510" i="143"/>
  <c r="L510" i="143"/>
  <c r="K510" i="143"/>
  <c r="J510" i="143"/>
  <c r="V509" i="143"/>
  <c r="U509" i="143"/>
  <c r="T509" i="143"/>
  <c r="S509" i="143"/>
  <c r="Q509" i="143"/>
  <c r="O509" i="143"/>
  <c r="M509" i="143"/>
  <c r="L509" i="143"/>
  <c r="K509" i="143"/>
  <c r="J509" i="143"/>
  <c r="V508" i="143"/>
  <c r="U508" i="143"/>
  <c r="T508" i="143"/>
  <c r="S508" i="143"/>
  <c r="Q508" i="143"/>
  <c r="O508" i="143"/>
  <c r="M508" i="143"/>
  <c r="L508" i="143"/>
  <c r="K508" i="143"/>
  <c r="J508" i="143"/>
  <c r="P508" i="143" s="1"/>
  <c r="V507" i="143"/>
  <c r="U507" i="143"/>
  <c r="T507" i="143"/>
  <c r="S507" i="143"/>
  <c r="Q507" i="143"/>
  <c r="O507" i="143"/>
  <c r="M507" i="143"/>
  <c r="L507" i="143"/>
  <c r="K507" i="143"/>
  <c r="J507" i="143"/>
  <c r="P507" i="143" s="1"/>
  <c r="V506" i="143"/>
  <c r="U506" i="143"/>
  <c r="T506" i="143"/>
  <c r="S506" i="143"/>
  <c r="Q506" i="143"/>
  <c r="O506" i="143"/>
  <c r="M506" i="143"/>
  <c r="L506" i="143"/>
  <c r="K506" i="143"/>
  <c r="J506" i="143"/>
  <c r="V505" i="143"/>
  <c r="U505" i="143"/>
  <c r="T505" i="143"/>
  <c r="S505" i="143"/>
  <c r="Q505" i="143"/>
  <c r="O505" i="143"/>
  <c r="M505" i="143"/>
  <c r="L505" i="143"/>
  <c r="K505" i="143"/>
  <c r="J505" i="143"/>
  <c r="R505" i="143" s="1"/>
  <c r="V504" i="143"/>
  <c r="U504" i="143"/>
  <c r="T504" i="143"/>
  <c r="S504" i="143"/>
  <c r="Q504" i="143"/>
  <c r="O504" i="143"/>
  <c r="M504" i="143"/>
  <c r="L504" i="143"/>
  <c r="K504" i="143"/>
  <c r="J504" i="143"/>
  <c r="V503" i="143"/>
  <c r="U503" i="143"/>
  <c r="T503" i="143"/>
  <c r="S503" i="143"/>
  <c r="Q503" i="143"/>
  <c r="O503" i="143"/>
  <c r="M503" i="143"/>
  <c r="L503" i="143"/>
  <c r="K503" i="143"/>
  <c r="J503" i="143"/>
  <c r="V502" i="143"/>
  <c r="U502" i="143"/>
  <c r="T502" i="143"/>
  <c r="S502" i="143"/>
  <c r="Q502" i="143"/>
  <c r="O502" i="143"/>
  <c r="M502" i="143"/>
  <c r="L502" i="143"/>
  <c r="K502" i="143"/>
  <c r="J502" i="143"/>
  <c r="R502" i="143" s="1"/>
  <c r="V501" i="143"/>
  <c r="U501" i="143"/>
  <c r="T501" i="143"/>
  <c r="S501" i="143"/>
  <c r="Q501" i="143"/>
  <c r="O501" i="143"/>
  <c r="M501" i="143"/>
  <c r="L501" i="143"/>
  <c r="K501" i="143"/>
  <c r="J501" i="143"/>
  <c r="V500" i="143"/>
  <c r="U500" i="143"/>
  <c r="T500" i="143"/>
  <c r="S500" i="143"/>
  <c r="Q500" i="143"/>
  <c r="O500" i="143"/>
  <c r="M500" i="143"/>
  <c r="L500" i="143"/>
  <c r="K500" i="143"/>
  <c r="J500" i="143"/>
  <c r="P500" i="143" s="1"/>
  <c r="V499" i="143"/>
  <c r="U499" i="143"/>
  <c r="T499" i="143"/>
  <c r="S499" i="143"/>
  <c r="Q499" i="143"/>
  <c r="O499" i="143"/>
  <c r="M499" i="143"/>
  <c r="L499" i="143"/>
  <c r="K499" i="143"/>
  <c r="J499" i="143"/>
  <c r="P499" i="143" s="1"/>
  <c r="V498" i="143"/>
  <c r="U498" i="143"/>
  <c r="T498" i="143"/>
  <c r="S498" i="143"/>
  <c r="Q498" i="143"/>
  <c r="O498" i="143"/>
  <c r="M498" i="143"/>
  <c r="L498" i="143"/>
  <c r="K498" i="143"/>
  <c r="J498" i="143"/>
  <c r="V497" i="143"/>
  <c r="U497" i="143"/>
  <c r="T497" i="143"/>
  <c r="S497" i="143"/>
  <c r="Q497" i="143"/>
  <c r="O497" i="143"/>
  <c r="M497" i="143"/>
  <c r="L497" i="143"/>
  <c r="K497" i="143"/>
  <c r="J497" i="143"/>
  <c r="R497" i="143" s="1"/>
  <c r="V496" i="143"/>
  <c r="U496" i="143"/>
  <c r="T496" i="143"/>
  <c r="S496" i="143"/>
  <c r="Q496" i="143"/>
  <c r="O496" i="143"/>
  <c r="M496" i="143"/>
  <c r="L496" i="143"/>
  <c r="K496" i="143"/>
  <c r="J496" i="143"/>
  <c r="V495" i="143"/>
  <c r="U495" i="143"/>
  <c r="T495" i="143"/>
  <c r="S495" i="143"/>
  <c r="Q495" i="143"/>
  <c r="O495" i="143"/>
  <c r="M495" i="143"/>
  <c r="L495" i="143"/>
  <c r="K495" i="143"/>
  <c r="J495" i="143"/>
  <c r="V494" i="143"/>
  <c r="U494" i="143"/>
  <c r="T494" i="143"/>
  <c r="S494" i="143"/>
  <c r="Q494" i="143"/>
  <c r="O494" i="143"/>
  <c r="M494" i="143"/>
  <c r="L494" i="143"/>
  <c r="K494" i="143"/>
  <c r="J494" i="143"/>
  <c r="R494" i="143" s="1"/>
  <c r="V493" i="143"/>
  <c r="U493" i="143"/>
  <c r="T493" i="143"/>
  <c r="S493" i="143"/>
  <c r="Q493" i="143"/>
  <c r="O493" i="143"/>
  <c r="M493" i="143"/>
  <c r="L493" i="143"/>
  <c r="K493" i="143"/>
  <c r="J493" i="143"/>
  <c r="R493" i="143" s="1"/>
  <c r="V492" i="143"/>
  <c r="U492" i="143"/>
  <c r="T492" i="143"/>
  <c r="S492" i="143"/>
  <c r="Q492" i="143"/>
  <c r="O492" i="143"/>
  <c r="M492" i="143"/>
  <c r="L492" i="143"/>
  <c r="K492" i="143"/>
  <c r="J492" i="143"/>
  <c r="P492" i="143" s="1"/>
  <c r="V491" i="143"/>
  <c r="U491" i="143"/>
  <c r="T491" i="143"/>
  <c r="S491" i="143"/>
  <c r="Q491" i="143"/>
  <c r="O491" i="143"/>
  <c r="M491" i="143"/>
  <c r="L491" i="143"/>
  <c r="K491" i="143"/>
  <c r="J491" i="143"/>
  <c r="P491" i="143" s="1"/>
  <c r="V490" i="143"/>
  <c r="U490" i="143"/>
  <c r="T490" i="143"/>
  <c r="S490" i="143"/>
  <c r="Q490" i="143"/>
  <c r="O490" i="143"/>
  <c r="M490" i="143"/>
  <c r="L490" i="143"/>
  <c r="K490" i="143"/>
  <c r="J490" i="143"/>
  <c r="V489" i="143"/>
  <c r="U489" i="143"/>
  <c r="T489" i="143"/>
  <c r="S489" i="143"/>
  <c r="Q489" i="143"/>
  <c r="O489" i="143"/>
  <c r="M489" i="143"/>
  <c r="L489" i="143"/>
  <c r="K489" i="143"/>
  <c r="J489" i="143"/>
  <c r="R489" i="143" s="1"/>
  <c r="V488" i="143"/>
  <c r="U488" i="143"/>
  <c r="T488" i="143"/>
  <c r="S488" i="143"/>
  <c r="Q488" i="143"/>
  <c r="O488" i="143"/>
  <c r="M488" i="143"/>
  <c r="L488" i="143"/>
  <c r="K488" i="143"/>
  <c r="J488" i="143"/>
  <c r="V487" i="143"/>
  <c r="U487" i="143"/>
  <c r="T487" i="143"/>
  <c r="S487" i="143"/>
  <c r="Q487" i="143"/>
  <c r="O487" i="143"/>
  <c r="M487" i="143"/>
  <c r="L487" i="143"/>
  <c r="K487" i="143"/>
  <c r="J487" i="143"/>
  <c r="V486" i="143"/>
  <c r="U486" i="143"/>
  <c r="T486" i="143"/>
  <c r="S486" i="143"/>
  <c r="Q486" i="143"/>
  <c r="O486" i="143"/>
  <c r="M486" i="143"/>
  <c r="L486" i="143"/>
  <c r="K486" i="143"/>
  <c r="J486" i="143"/>
  <c r="R486" i="143" s="1"/>
  <c r="V485" i="143"/>
  <c r="U485" i="143"/>
  <c r="T485" i="143"/>
  <c r="S485" i="143"/>
  <c r="Q485" i="143"/>
  <c r="O485" i="143"/>
  <c r="M485" i="143"/>
  <c r="L485" i="143"/>
  <c r="K485" i="143"/>
  <c r="J485" i="143"/>
  <c r="V484" i="143"/>
  <c r="U484" i="143"/>
  <c r="T484" i="143"/>
  <c r="S484" i="143"/>
  <c r="Q484" i="143"/>
  <c r="O484" i="143"/>
  <c r="M484" i="143"/>
  <c r="L484" i="143"/>
  <c r="K484" i="143"/>
  <c r="J484" i="143"/>
  <c r="P484" i="143" s="1"/>
  <c r="V483" i="143"/>
  <c r="U483" i="143"/>
  <c r="T483" i="143"/>
  <c r="S483" i="143"/>
  <c r="Q483" i="143"/>
  <c r="O483" i="143"/>
  <c r="M483" i="143"/>
  <c r="L483" i="143"/>
  <c r="K483" i="143"/>
  <c r="J483" i="143"/>
  <c r="P483" i="143" s="1"/>
  <c r="V482" i="143"/>
  <c r="U482" i="143"/>
  <c r="T482" i="143"/>
  <c r="S482" i="143"/>
  <c r="Q482" i="143"/>
  <c r="O482" i="143"/>
  <c r="M482" i="143"/>
  <c r="L482" i="143"/>
  <c r="K482" i="143"/>
  <c r="J482" i="143"/>
  <c r="V481" i="143"/>
  <c r="U481" i="143"/>
  <c r="T481" i="143"/>
  <c r="S481" i="143"/>
  <c r="Q481" i="143"/>
  <c r="O481" i="143"/>
  <c r="M481" i="143"/>
  <c r="L481" i="143"/>
  <c r="K481" i="143"/>
  <c r="J481" i="143"/>
  <c r="R481" i="143" s="1"/>
  <c r="V480" i="143"/>
  <c r="U480" i="143"/>
  <c r="T480" i="143"/>
  <c r="S480" i="143"/>
  <c r="Q480" i="143"/>
  <c r="O480" i="143"/>
  <c r="M480" i="143"/>
  <c r="L480" i="143"/>
  <c r="K480" i="143"/>
  <c r="J480" i="143"/>
  <c r="V479" i="143"/>
  <c r="U479" i="143"/>
  <c r="T479" i="143"/>
  <c r="S479" i="143"/>
  <c r="Q479" i="143"/>
  <c r="O479" i="143"/>
  <c r="M479" i="143"/>
  <c r="L479" i="143"/>
  <c r="K479" i="143"/>
  <c r="J479" i="143"/>
  <c r="V478" i="143"/>
  <c r="U478" i="143"/>
  <c r="T478" i="143"/>
  <c r="S478" i="143"/>
  <c r="Q478" i="143"/>
  <c r="O478" i="143"/>
  <c r="M478" i="143"/>
  <c r="L478" i="143"/>
  <c r="K478" i="143"/>
  <c r="J478" i="143"/>
  <c r="R478" i="143" s="1"/>
  <c r="V477" i="143"/>
  <c r="U477" i="143"/>
  <c r="T477" i="143"/>
  <c r="S477" i="143"/>
  <c r="Q477" i="143"/>
  <c r="P477" i="143"/>
  <c r="O477" i="143"/>
  <c r="M477" i="143"/>
  <c r="L477" i="143"/>
  <c r="K477" i="143"/>
  <c r="J477" i="143"/>
  <c r="R477" i="143" s="1"/>
  <c r="V476" i="143"/>
  <c r="U476" i="143"/>
  <c r="T476" i="143"/>
  <c r="S476" i="143"/>
  <c r="Q476" i="143"/>
  <c r="O476" i="143"/>
  <c r="M476" i="143"/>
  <c r="L476" i="143"/>
  <c r="K476" i="143"/>
  <c r="J476" i="143"/>
  <c r="P476" i="143" s="1"/>
  <c r="V475" i="143"/>
  <c r="U475" i="143"/>
  <c r="T475" i="143"/>
  <c r="S475" i="143"/>
  <c r="Q475" i="143"/>
  <c r="O475" i="143"/>
  <c r="M475" i="143"/>
  <c r="L475" i="143"/>
  <c r="K475" i="143"/>
  <c r="J475" i="143"/>
  <c r="P475" i="143" s="1"/>
  <c r="V474" i="143"/>
  <c r="U474" i="143"/>
  <c r="T474" i="143"/>
  <c r="S474" i="143"/>
  <c r="Q474" i="143"/>
  <c r="O474" i="143"/>
  <c r="M474" i="143"/>
  <c r="L474" i="143"/>
  <c r="K474" i="143"/>
  <c r="J474" i="143"/>
  <c r="V473" i="143"/>
  <c r="U473" i="143"/>
  <c r="T473" i="143"/>
  <c r="S473" i="143"/>
  <c r="Q473" i="143"/>
  <c r="O473" i="143"/>
  <c r="M473" i="143"/>
  <c r="L473" i="143"/>
  <c r="K473" i="143"/>
  <c r="J473" i="143"/>
  <c r="R473" i="143" s="1"/>
  <c r="V472" i="143"/>
  <c r="U472" i="143"/>
  <c r="T472" i="143"/>
  <c r="S472" i="143"/>
  <c r="Q472" i="143"/>
  <c r="O472" i="143"/>
  <c r="M472" i="143"/>
  <c r="L472" i="143"/>
  <c r="K472" i="143"/>
  <c r="J472" i="143"/>
  <c r="V471" i="143"/>
  <c r="U471" i="143"/>
  <c r="T471" i="143"/>
  <c r="S471" i="143"/>
  <c r="Q471" i="143"/>
  <c r="O471" i="143"/>
  <c r="M471" i="143"/>
  <c r="L471" i="143"/>
  <c r="K471" i="143"/>
  <c r="J471" i="143"/>
  <c r="V470" i="143"/>
  <c r="U470" i="143"/>
  <c r="T470" i="143"/>
  <c r="S470" i="143"/>
  <c r="Q470" i="143"/>
  <c r="O470" i="143"/>
  <c r="M470" i="143"/>
  <c r="L470" i="143"/>
  <c r="K470" i="143"/>
  <c r="J470" i="143"/>
  <c r="R470" i="143" s="1"/>
  <c r="V469" i="143"/>
  <c r="U469" i="143"/>
  <c r="T469" i="143"/>
  <c r="S469" i="143"/>
  <c r="Q469" i="143"/>
  <c r="O469" i="143"/>
  <c r="M469" i="143"/>
  <c r="L469" i="143"/>
  <c r="K469" i="143"/>
  <c r="J469" i="143"/>
  <c r="V468" i="143"/>
  <c r="U468" i="143"/>
  <c r="T468" i="143"/>
  <c r="S468" i="143"/>
  <c r="Q468" i="143"/>
  <c r="O468" i="143"/>
  <c r="M468" i="143"/>
  <c r="L468" i="143"/>
  <c r="K468" i="143"/>
  <c r="J468" i="143"/>
  <c r="P468" i="143" s="1"/>
  <c r="V467" i="143"/>
  <c r="U467" i="143"/>
  <c r="T467" i="143"/>
  <c r="S467" i="143"/>
  <c r="Q467" i="143"/>
  <c r="O467" i="143"/>
  <c r="M467" i="143"/>
  <c r="L467" i="143"/>
  <c r="K467" i="143"/>
  <c r="J467" i="143"/>
  <c r="P467" i="143" s="1"/>
  <c r="V466" i="143"/>
  <c r="U466" i="143"/>
  <c r="T466" i="143"/>
  <c r="S466" i="143"/>
  <c r="Q466" i="143"/>
  <c r="O466" i="143"/>
  <c r="M466" i="143"/>
  <c r="L466" i="143"/>
  <c r="K466" i="143"/>
  <c r="J466" i="143"/>
  <c r="V465" i="143"/>
  <c r="U465" i="143"/>
  <c r="T465" i="143"/>
  <c r="S465" i="143"/>
  <c r="Q465" i="143"/>
  <c r="O465" i="143"/>
  <c r="M465" i="143"/>
  <c r="L465" i="143"/>
  <c r="K465" i="143"/>
  <c r="J465" i="143"/>
  <c r="R465" i="143" s="1"/>
  <c r="V464" i="143"/>
  <c r="U464" i="143"/>
  <c r="T464" i="143"/>
  <c r="S464" i="143"/>
  <c r="Q464" i="143"/>
  <c r="O464" i="143"/>
  <c r="M464" i="143"/>
  <c r="L464" i="143"/>
  <c r="K464" i="143"/>
  <c r="J464" i="143"/>
  <c r="V463" i="143"/>
  <c r="U463" i="143"/>
  <c r="T463" i="143"/>
  <c r="S463" i="143"/>
  <c r="Q463" i="143"/>
  <c r="O463" i="143"/>
  <c r="M463" i="143"/>
  <c r="L463" i="143"/>
  <c r="K463" i="143"/>
  <c r="J463" i="143"/>
  <c r="V462" i="143"/>
  <c r="U462" i="143"/>
  <c r="T462" i="143"/>
  <c r="S462" i="143"/>
  <c r="Q462" i="143"/>
  <c r="O462" i="143"/>
  <c r="M462" i="143"/>
  <c r="L462" i="143"/>
  <c r="K462" i="143"/>
  <c r="J462" i="143"/>
  <c r="R462" i="143" s="1"/>
  <c r="V461" i="143"/>
  <c r="U461" i="143"/>
  <c r="T461" i="143"/>
  <c r="S461" i="143"/>
  <c r="Q461" i="143"/>
  <c r="P461" i="143"/>
  <c r="O461" i="143"/>
  <c r="M461" i="143"/>
  <c r="L461" i="143"/>
  <c r="K461" i="143"/>
  <c r="J461" i="143"/>
  <c r="R461" i="143" s="1"/>
  <c r="V460" i="143"/>
  <c r="U460" i="143"/>
  <c r="T460" i="143"/>
  <c r="S460" i="143"/>
  <c r="Q460" i="143"/>
  <c r="O460" i="143"/>
  <c r="M460" i="143"/>
  <c r="L460" i="143"/>
  <c r="K460" i="143"/>
  <c r="J460" i="143"/>
  <c r="P460" i="143" s="1"/>
  <c r="V459" i="143"/>
  <c r="U459" i="143"/>
  <c r="T459" i="143"/>
  <c r="S459" i="143"/>
  <c r="Q459" i="143"/>
  <c r="O459" i="143"/>
  <c r="M459" i="143"/>
  <c r="L459" i="143"/>
  <c r="K459" i="143"/>
  <c r="J459" i="143"/>
  <c r="P459" i="143" s="1"/>
  <c r="V458" i="143"/>
  <c r="U458" i="143"/>
  <c r="T458" i="143"/>
  <c r="S458" i="143"/>
  <c r="Q458" i="143"/>
  <c r="O458" i="143"/>
  <c r="M458" i="143"/>
  <c r="L458" i="143"/>
  <c r="K458" i="143"/>
  <c r="J458" i="143"/>
  <c r="V457" i="143"/>
  <c r="U457" i="143"/>
  <c r="T457" i="143"/>
  <c r="S457" i="143"/>
  <c r="Q457" i="143"/>
  <c r="O457" i="143"/>
  <c r="M457" i="143"/>
  <c r="L457" i="143"/>
  <c r="K457" i="143"/>
  <c r="J457" i="143"/>
  <c r="R457" i="143" s="1"/>
  <c r="V456" i="143"/>
  <c r="U456" i="143"/>
  <c r="T456" i="143"/>
  <c r="S456" i="143"/>
  <c r="Q456" i="143"/>
  <c r="O456" i="143"/>
  <c r="M456" i="143"/>
  <c r="L456" i="143"/>
  <c r="K456" i="143"/>
  <c r="J456" i="143"/>
  <c r="V455" i="143"/>
  <c r="U455" i="143"/>
  <c r="T455" i="143"/>
  <c r="S455" i="143"/>
  <c r="Q455" i="143"/>
  <c r="O455" i="143"/>
  <c r="M455" i="143"/>
  <c r="L455" i="143"/>
  <c r="K455" i="143"/>
  <c r="J455" i="143"/>
  <c r="V454" i="143"/>
  <c r="U454" i="143"/>
  <c r="T454" i="143"/>
  <c r="S454" i="143"/>
  <c r="Q454" i="143"/>
  <c r="O454" i="143"/>
  <c r="M454" i="143"/>
  <c r="L454" i="143"/>
  <c r="K454" i="143"/>
  <c r="J454" i="143"/>
  <c r="R454" i="143" s="1"/>
  <c r="V453" i="143"/>
  <c r="U453" i="143"/>
  <c r="T453" i="143"/>
  <c r="S453" i="143"/>
  <c r="Q453" i="143"/>
  <c r="O453" i="143"/>
  <c r="M453" i="143"/>
  <c r="L453" i="143"/>
  <c r="K453" i="143"/>
  <c r="J453" i="143"/>
  <c r="V452" i="143"/>
  <c r="U452" i="143"/>
  <c r="T452" i="143"/>
  <c r="S452" i="143"/>
  <c r="Q452" i="143"/>
  <c r="O452" i="143"/>
  <c r="M452" i="143"/>
  <c r="L452" i="143"/>
  <c r="K452" i="143"/>
  <c r="J452" i="143"/>
  <c r="P452" i="143" s="1"/>
  <c r="V451" i="143"/>
  <c r="U451" i="143"/>
  <c r="T451" i="143"/>
  <c r="S451" i="143"/>
  <c r="Q451" i="143"/>
  <c r="O451" i="143"/>
  <c r="M451" i="143"/>
  <c r="L451" i="143"/>
  <c r="K451" i="143"/>
  <c r="J451" i="143"/>
  <c r="P451" i="143" s="1"/>
  <c r="V450" i="143"/>
  <c r="U450" i="143"/>
  <c r="T450" i="143"/>
  <c r="S450" i="143"/>
  <c r="Q450" i="143"/>
  <c r="O450" i="143"/>
  <c r="M450" i="143"/>
  <c r="L450" i="143"/>
  <c r="K450" i="143"/>
  <c r="J450" i="143"/>
  <c r="V449" i="143"/>
  <c r="U449" i="143"/>
  <c r="T449" i="143"/>
  <c r="S449" i="143"/>
  <c r="Q449" i="143"/>
  <c r="O449" i="143"/>
  <c r="M449" i="143"/>
  <c r="L449" i="143"/>
  <c r="K449" i="143"/>
  <c r="J449" i="143"/>
  <c r="R449" i="143" s="1"/>
  <c r="V448" i="143"/>
  <c r="U448" i="143"/>
  <c r="T448" i="143"/>
  <c r="S448" i="143"/>
  <c r="Q448" i="143"/>
  <c r="O448" i="143"/>
  <c r="M448" i="143"/>
  <c r="L448" i="143"/>
  <c r="K448" i="143"/>
  <c r="J448" i="143"/>
  <c r="V447" i="143"/>
  <c r="U447" i="143"/>
  <c r="T447" i="143"/>
  <c r="S447" i="143"/>
  <c r="Q447" i="143"/>
  <c r="O447" i="143"/>
  <c r="M447" i="143"/>
  <c r="L447" i="143"/>
  <c r="K447" i="143"/>
  <c r="J447" i="143"/>
  <c r="V446" i="143"/>
  <c r="U446" i="143"/>
  <c r="T446" i="143"/>
  <c r="S446" i="143"/>
  <c r="Q446" i="143"/>
  <c r="O446" i="143"/>
  <c r="M446" i="143"/>
  <c r="L446" i="143"/>
  <c r="K446" i="143"/>
  <c r="J446" i="143"/>
  <c r="R446" i="143" s="1"/>
  <c r="V445" i="143"/>
  <c r="U445" i="143"/>
  <c r="T445" i="143"/>
  <c r="S445" i="143"/>
  <c r="Q445" i="143"/>
  <c r="O445" i="143"/>
  <c r="M445" i="143"/>
  <c r="L445" i="143"/>
  <c r="K445" i="143"/>
  <c r="J445" i="143"/>
  <c r="R445" i="143" s="1"/>
  <c r="V444" i="143"/>
  <c r="U444" i="143"/>
  <c r="T444" i="143"/>
  <c r="S444" i="143"/>
  <c r="Q444" i="143"/>
  <c r="O444" i="143"/>
  <c r="M444" i="143"/>
  <c r="L444" i="143"/>
  <c r="K444" i="143"/>
  <c r="J444" i="143"/>
  <c r="V443" i="143"/>
  <c r="U443" i="143"/>
  <c r="T443" i="143"/>
  <c r="S443" i="143"/>
  <c r="Q443" i="143"/>
  <c r="O443" i="143"/>
  <c r="M443" i="143"/>
  <c r="L443" i="143"/>
  <c r="K443" i="143"/>
  <c r="J443" i="143"/>
  <c r="V442" i="143"/>
  <c r="U442" i="143"/>
  <c r="T442" i="143"/>
  <c r="S442" i="143"/>
  <c r="Q442" i="143"/>
  <c r="O442" i="143"/>
  <c r="M442" i="143"/>
  <c r="L442" i="143"/>
  <c r="K442" i="143"/>
  <c r="J442" i="143"/>
  <c r="R442" i="143" s="1"/>
  <c r="V441" i="143"/>
  <c r="U441" i="143"/>
  <c r="T441" i="143"/>
  <c r="S441" i="143"/>
  <c r="Q441" i="143"/>
  <c r="O441" i="143"/>
  <c r="M441" i="143"/>
  <c r="L441" i="143"/>
  <c r="K441" i="143"/>
  <c r="J441" i="143"/>
  <c r="V440" i="143"/>
  <c r="U440" i="143"/>
  <c r="T440" i="143"/>
  <c r="S440" i="143"/>
  <c r="Q440" i="143"/>
  <c r="P440" i="143"/>
  <c r="O440" i="143"/>
  <c r="M440" i="143"/>
  <c r="L440" i="143"/>
  <c r="K440" i="143"/>
  <c r="J440" i="143"/>
  <c r="R440" i="143" s="1"/>
  <c r="V439" i="143"/>
  <c r="U439" i="143"/>
  <c r="T439" i="143"/>
  <c r="S439" i="143"/>
  <c r="Q439" i="143"/>
  <c r="O439" i="143"/>
  <c r="M439" i="143"/>
  <c r="L439" i="143"/>
  <c r="K439" i="143"/>
  <c r="J439" i="143"/>
  <c r="V438" i="143"/>
  <c r="U438" i="143"/>
  <c r="T438" i="143"/>
  <c r="S438" i="143"/>
  <c r="Q438" i="143"/>
  <c r="O438" i="143"/>
  <c r="M438" i="143"/>
  <c r="L438" i="143"/>
  <c r="K438" i="143"/>
  <c r="J438" i="143"/>
  <c r="V437" i="143"/>
  <c r="U437" i="143"/>
  <c r="T437" i="143"/>
  <c r="S437" i="143"/>
  <c r="Q437" i="143"/>
  <c r="O437" i="143"/>
  <c r="M437" i="143"/>
  <c r="L437" i="143"/>
  <c r="K437" i="143"/>
  <c r="J437" i="143"/>
  <c r="V436" i="143"/>
  <c r="U436" i="143"/>
  <c r="T436" i="143"/>
  <c r="S436" i="143"/>
  <c r="Q436" i="143"/>
  <c r="O436" i="143"/>
  <c r="M436" i="143"/>
  <c r="L436" i="143"/>
  <c r="K436" i="143"/>
  <c r="J436" i="143"/>
  <c r="P436" i="143" s="1"/>
  <c r="V435" i="143"/>
  <c r="U435" i="143"/>
  <c r="T435" i="143"/>
  <c r="S435" i="143"/>
  <c r="Q435" i="143"/>
  <c r="O435" i="143"/>
  <c r="M435" i="143"/>
  <c r="L435" i="143"/>
  <c r="K435" i="143"/>
  <c r="J435" i="143"/>
  <c r="P435" i="143" s="1"/>
  <c r="V434" i="143"/>
  <c r="U434" i="143"/>
  <c r="T434" i="143"/>
  <c r="S434" i="143"/>
  <c r="Q434" i="143"/>
  <c r="O434" i="143"/>
  <c r="M434" i="143"/>
  <c r="L434" i="143"/>
  <c r="K434" i="143"/>
  <c r="J434" i="143"/>
  <c r="V433" i="143"/>
  <c r="U433" i="143"/>
  <c r="T433" i="143"/>
  <c r="S433" i="143"/>
  <c r="Q433" i="143"/>
  <c r="O433" i="143"/>
  <c r="M433" i="143"/>
  <c r="L433" i="143"/>
  <c r="K433" i="143"/>
  <c r="J433" i="143"/>
  <c r="R433" i="143" s="1"/>
  <c r="V432" i="143"/>
  <c r="U432" i="143"/>
  <c r="T432" i="143"/>
  <c r="S432" i="143"/>
  <c r="R432" i="143"/>
  <c r="Q432" i="143"/>
  <c r="O432" i="143"/>
  <c r="M432" i="143"/>
  <c r="L432" i="143"/>
  <c r="K432" i="143"/>
  <c r="J432" i="143"/>
  <c r="P432" i="143" s="1"/>
  <c r="V431" i="143"/>
  <c r="U431" i="143"/>
  <c r="T431" i="143"/>
  <c r="S431" i="143"/>
  <c r="Q431" i="143"/>
  <c r="O431" i="143"/>
  <c r="M431" i="143"/>
  <c r="L431" i="143"/>
  <c r="K431" i="143"/>
  <c r="J431" i="143"/>
  <c r="V430" i="143"/>
  <c r="U430" i="143"/>
  <c r="T430" i="143"/>
  <c r="S430" i="143"/>
  <c r="Q430" i="143"/>
  <c r="O430" i="143"/>
  <c r="M430" i="143"/>
  <c r="L430" i="143"/>
  <c r="K430" i="143"/>
  <c r="J430" i="143"/>
  <c r="R430" i="143" s="1"/>
  <c r="V429" i="143"/>
  <c r="U429" i="143"/>
  <c r="T429" i="143"/>
  <c r="S429" i="143"/>
  <c r="Q429" i="143"/>
  <c r="O429" i="143"/>
  <c r="M429" i="143"/>
  <c r="L429" i="143"/>
  <c r="K429" i="143"/>
  <c r="J429" i="143"/>
  <c r="R429" i="143" s="1"/>
  <c r="V428" i="143"/>
  <c r="U428" i="143"/>
  <c r="T428" i="143"/>
  <c r="S428" i="143"/>
  <c r="Q428" i="143"/>
  <c r="O428" i="143"/>
  <c r="M428" i="143"/>
  <c r="L428" i="143"/>
  <c r="K428" i="143"/>
  <c r="J428" i="143"/>
  <c r="V427" i="143"/>
  <c r="U427" i="143"/>
  <c r="T427" i="143"/>
  <c r="S427" i="143"/>
  <c r="Q427" i="143"/>
  <c r="O427" i="143"/>
  <c r="M427" i="143"/>
  <c r="L427" i="143"/>
  <c r="K427" i="143"/>
  <c r="J427" i="143"/>
  <c r="V426" i="143"/>
  <c r="U426" i="143"/>
  <c r="T426" i="143"/>
  <c r="S426" i="143"/>
  <c r="Q426" i="143"/>
  <c r="O426" i="143"/>
  <c r="M426" i="143"/>
  <c r="L426" i="143"/>
  <c r="K426" i="143"/>
  <c r="J426" i="143"/>
  <c r="R426" i="143" s="1"/>
  <c r="V425" i="143"/>
  <c r="U425" i="143"/>
  <c r="T425" i="143"/>
  <c r="S425" i="143"/>
  <c r="Q425" i="143"/>
  <c r="P425" i="143"/>
  <c r="O425" i="143"/>
  <c r="M425" i="143"/>
  <c r="L425" i="143"/>
  <c r="K425" i="143"/>
  <c r="J425" i="143"/>
  <c r="R425" i="143" s="1"/>
  <c r="V424" i="143"/>
  <c r="U424" i="143"/>
  <c r="T424" i="143"/>
  <c r="S424" i="143"/>
  <c r="Q424" i="143"/>
  <c r="O424" i="143"/>
  <c r="M424" i="143"/>
  <c r="L424" i="143"/>
  <c r="K424" i="143"/>
  <c r="J424" i="143"/>
  <c r="V423" i="143"/>
  <c r="U423" i="143"/>
  <c r="T423" i="143"/>
  <c r="S423" i="143"/>
  <c r="Q423" i="143"/>
  <c r="O423" i="143"/>
  <c r="M423" i="143"/>
  <c r="L423" i="143"/>
  <c r="K423" i="143"/>
  <c r="J423" i="143"/>
  <c r="P423" i="143" s="1"/>
  <c r="V422" i="143"/>
  <c r="U422" i="143"/>
  <c r="T422" i="143"/>
  <c r="S422" i="143"/>
  <c r="Q422" i="143"/>
  <c r="O422" i="143"/>
  <c r="M422" i="143"/>
  <c r="L422" i="143"/>
  <c r="K422" i="143"/>
  <c r="J422" i="143"/>
  <c r="P422" i="143" s="1"/>
  <c r="V421" i="143"/>
  <c r="U421" i="143"/>
  <c r="T421" i="143"/>
  <c r="S421" i="143"/>
  <c r="Q421" i="143"/>
  <c r="O421" i="143"/>
  <c r="M421" i="143"/>
  <c r="L421" i="143"/>
  <c r="K421" i="143"/>
  <c r="J421" i="143"/>
  <c r="R421" i="143" s="1"/>
  <c r="V420" i="143"/>
  <c r="U420" i="143"/>
  <c r="T420" i="143"/>
  <c r="S420" i="143"/>
  <c r="Q420" i="143"/>
  <c r="O420" i="143"/>
  <c r="M420" i="143"/>
  <c r="L420" i="143"/>
  <c r="K420" i="143"/>
  <c r="J420" i="143"/>
  <c r="V419" i="143"/>
  <c r="U419" i="143"/>
  <c r="T419" i="143"/>
  <c r="S419" i="143"/>
  <c r="Q419" i="143"/>
  <c r="O419" i="143"/>
  <c r="M419" i="143"/>
  <c r="L419" i="143"/>
  <c r="K419" i="143"/>
  <c r="J419" i="143"/>
  <c r="P419" i="143" s="1"/>
  <c r="V418" i="143"/>
  <c r="U418" i="143"/>
  <c r="T418" i="143"/>
  <c r="S418" i="143"/>
  <c r="Q418" i="143"/>
  <c r="O418" i="143"/>
  <c r="M418" i="143"/>
  <c r="L418" i="143"/>
  <c r="K418" i="143"/>
  <c r="J418" i="143"/>
  <c r="P418" i="143" s="1"/>
  <c r="V417" i="143"/>
  <c r="U417" i="143"/>
  <c r="T417" i="143"/>
  <c r="S417" i="143"/>
  <c r="Q417" i="143"/>
  <c r="O417" i="143"/>
  <c r="M417" i="143"/>
  <c r="L417" i="143"/>
  <c r="K417" i="143"/>
  <c r="J417" i="143"/>
  <c r="V416" i="143"/>
  <c r="U416" i="143"/>
  <c r="T416" i="143"/>
  <c r="S416" i="143"/>
  <c r="Q416" i="143"/>
  <c r="O416" i="143"/>
  <c r="M416" i="143"/>
  <c r="L416" i="143"/>
  <c r="K416" i="143"/>
  <c r="J416" i="143"/>
  <c r="P416" i="143" s="1"/>
  <c r="V415" i="143"/>
  <c r="U415" i="143"/>
  <c r="T415" i="143"/>
  <c r="S415" i="143"/>
  <c r="Q415" i="143"/>
  <c r="O415" i="143"/>
  <c r="M415" i="143"/>
  <c r="L415" i="143"/>
  <c r="K415" i="143"/>
  <c r="J415" i="143"/>
  <c r="V414" i="143"/>
  <c r="U414" i="143"/>
  <c r="T414" i="143"/>
  <c r="S414" i="143"/>
  <c r="Q414" i="143"/>
  <c r="O414" i="143"/>
  <c r="M414" i="143"/>
  <c r="L414" i="143"/>
  <c r="K414" i="143"/>
  <c r="J414" i="143"/>
  <c r="V413" i="143"/>
  <c r="U413" i="143"/>
  <c r="T413" i="143"/>
  <c r="S413" i="143"/>
  <c r="Q413" i="143"/>
  <c r="O413" i="143"/>
  <c r="M413" i="143"/>
  <c r="L413" i="143"/>
  <c r="K413" i="143"/>
  <c r="J413" i="143"/>
  <c r="R413" i="143" s="1"/>
  <c r="V412" i="143"/>
  <c r="U412" i="143"/>
  <c r="T412" i="143"/>
  <c r="S412" i="143"/>
  <c r="Q412" i="143"/>
  <c r="O412" i="143"/>
  <c r="M412" i="143"/>
  <c r="L412" i="143"/>
  <c r="K412" i="143"/>
  <c r="J412" i="143"/>
  <c r="R412" i="143" s="1"/>
  <c r="V411" i="143"/>
  <c r="U411" i="143"/>
  <c r="T411" i="143"/>
  <c r="S411" i="143"/>
  <c r="Q411" i="143"/>
  <c r="O411" i="143"/>
  <c r="M411" i="143"/>
  <c r="L411" i="143"/>
  <c r="K411" i="143"/>
  <c r="J411" i="143"/>
  <c r="V410" i="143"/>
  <c r="U410" i="143"/>
  <c r="T410" i="143"/>
  <c r="S410" i="143"/>
  <c r="Q410" i="143"/>
  <c r="O410" i="143"/>
  <c r="M410" i="143"/>
  <c r="L410" i="143"/>
  <c r="K410" i="143"/>
  <c r="J410" i="143"/>
  <c r="R410" i="143" s="1"/>
  <c r="V409" i="143"/>
  <c r="U409" i="143"/>
  <c r="T409" i="143"/>
  <c r="S409" i="143"/>
  <c r="Q409" i="143"/>
  <c r="O409" i="143"/>
  <c r="M409" i="143"/>
  <c r="L409" i="143"/>
  <c r="K409" i="143"/>
  <c r="J409" i="143"/>
  <c r="R409" i="143" s="1"/>
  <c r="V408" i="143"/>
  <c r="U408" i="143"/>
  <c r="T408" i="143"/>
  <c r="S408" i="143"/>
  <c r="Q408" i="143"/>
  <c r="P408" i="143"/>
  <c r="O408" i="143"/>
  <c r="M408" i="143"/>
  <c r="L408" i="143"/>
  <c r="K408" i="143"/>
  <c r="J408" i="143"/>
  <c r="R408" i="143" s="1"/>
  <c r="V407" i="143"/>
  <c r="U407" i="143"/>
  <c r="T407" i="143"/>
  <c r="S407" i="143"/>
  <c r="Q407" i="143"/>
  <c r="O407" i="143"/>
  <c r="M407" i="143"/>
  <c r="L407" i="143"/>
  <c r="K407" i="143"/>
  <c r="J407" i="143"/>
  <c r="V406" i="143"/>
  <c r="U406" i="143"/>
  <c r="T406" i="143"/>
  <c r="S406" i="143"/>
  <c r="Q406" i="143"/>
  <c r="O406" i="143"/>
  <c r="M406" i="143"/>
  <c r="L406" i="143"/>
  <c r="K406" i="143"/>
  <c r="J406" i="143"/>
  <c r="P406" i="143" s="1"/>
  <c r="V405" i="143"/>
  <c r="U405" i="143"/>
  <c r="T405" i="143"/>
  <c r="S405" i="143"/>
  <c r="Q405" i="143"/>
  <c r="O405" i="143"/>
  <c r="M405" i="143"/>
  <c r="L405" i="143"/>
  <c r="K405" i="143"/>
  <c r="J405" i="143"/>
  <c r="R405" i="143" s="1"/>
  <c r="V404" i="143"/>
  <c r="U404" i="143"/>
  <c r="T404" i="143"/>
  <c r="S404" i="143"/>
  <c r="Q404" i="143"/>
  <c r="O404" i="143"/>
  <c r="M404" i="143"/>
  <c r="L404" i="143"/>
  <c r="K404" i="143"/>
  <c r="J404" i="143"/>
  <c r="P404" i="143" s="1"/>
  <c r="V403" i="143"/>
  <c r="U403" i="143"/>
  <c r="T403" i="143"/>
  <c r="S403" i="143"/>
  <c r="Q403" i="143"/>
  <c r="O403" i="143"/>
  <c r="M403" i="143"/>
  <c r="L403" i="143"/>
  <c r="K403" i="143"/>
  <c r="J403" i="143"/>
  <c r="V402" i="143"/>
  <c r="U402" i="143"/>
  <c r="T402" i="143"/>
  <c r="S402" i="143"/>
  <c r="Q402" i="143"/>
  <c r="O402" i="143"/>
  <c r="M402" i="143"/>
  <c r="L402" i="143"/>
  <c r="K402" i="143"/>
  <c r="J402" i="143"/>
  <c r="V401" i="143"/>
  <c r="U401" i="143"/>
  <c r="T401" i="143"/>
  <c r="S401" i="143"/>
  <c r="Q401" i="143"/>
  <c r="P401" i="143"/>
  <c r="O401" i="143"/>
  <c r="M401" i="143"/>
  <c r="L401" i="143"/>
  <c r="K401" i="143"/>
  <c r="J401" i="143"/>
  <c r="R401" i="143" s="1"/>
  <c r="V400" i="143"/>
  <c r="U400" i="143"/>
  <c r="T400" i="143"/>
  <c r="S400" i="143"/>
  <c r="Q400" i="143"/>
  <c r="O400" i="143"/>
  <c r="M400" i="143"/>
  <c r="L400" i="143"/>
  <c r="K400" i="143"/>
  <c r="J400" i="143"/>
  <c r="V399" i="143"/>
  <c r="U399" i="143"/>
  <c r="T399" i="143"/>
  <c r="S399" i="143"/>
  <c r="Q399" i="143"/>
  <c r="O399" i="143"/>
  <c r="M399" i="143"/>
  <c r="L399" i="143"/>
  <c r="K399" i="143"/>
  <c r="J399" i="143"/>
  <c r="V398" i="143"/>
  <c r="U398" i="143"/>
  <c r="T398" i="143"/>
  <c r="S398" i="143"/>
  <c r="Q398" i="143"/>
  <c r="O398" i="143"/>
  <c r="M398" i="143"/>
  <c r="L398" i="143"/>
  <c r="K398" i="143"/>
  <c r="J398" i="143"/>
  <c r="V397" i="143"/>
  <c r="U397" i="143"/>
  <c r="T397" i="143"/>
  <c r="S397" i="143"/>
  <c r="Q397" i="143"/>
  <c r="O397" i="143"/>
  <c r="M397" i="143"/>
  <c r="L397" i="143"/>
  <c r="K397" i="143"/>
  <c r="J397" i="143"/>
  <c r="R397" i="143" s="1"/>
  <c r="V396" i="143"/>
  <c r="U396" i="143"/>
  <c r="T396" i="143"/>
  <c r="S396" i="143"/>
  <c r="Q396" i="143"/>
  <c r="O396" i="143"/>
  <c r="M396" i="143"/>
  <c r="L396" i="143"/>
  <c r="K396" i="143"/>
  <c r="J396" i="143"/>
  <c r="R396" i="143" s="1"/>
  <c r="V395" i="143"/>
  <c r="U395" i="143"/>
  <c r="T395" i="143"/>
  <c r="S395" i="143"/>
  <c r="Q395" i="143"/>
  <c r="O395" i="143"/>
  <c r="M395" i="143"/>
  <c r="L395" i="143"/>
  <c r="K395" i="143"/>
  <c r="J395" i="143"/>
  <c r="P395" i="143" s="1"/>
  <c r="V394" i="143"/>
  <c r="U394" i="143"/>
  <c r="T394" i="143"/>
  <c r="S394" i="143"/>
  <c r="Q394" i="143"/>
  <c r="O394" i="143"/>
  <c r="M394" i="143"/>
  <c r="L394" i="143"/>
  <c r="K394" i="143"/>
  <c r="J394" i="143"/>
  <c r="V393" i="143"/>
  <c r="U393" i="143"/>
  <c r="T393" i="143"/>
  <c r="S393" i="143"/>
  <c r="Q393" i="143"/>
  <c r="O393" i="143"/>
  <c r="M393" i="143"/>
  <c r="L393" i="143"/>
  <c r="K393" i="143"/>
  <c r="J393" i="143"/>
  <c r="R393" i="143" s="1"/>
  <c r="V392" i="143"/>
  <c r="U392" i="143"/>
  <c r="T392" i="143"/>
  <c r="S392" i="143"/>
  <c r="Q392" i="143"/>
  <c r="O392" i="143"/>
  <c r="M392" i="143"/>
  <c r="L392" i="143"/>
  <c r="K392" i="143"/>
  <c r="J392" i="143"/>
  <c r="R392" i="143" s="1"/>
  <c r="V391" i="143"/>
  <c r="U391" i="143"/>
  <c r="T391" i="143"/>
  <c r="S391" i="143"/>
  <c r="Q391" i="143"/>
  <c r="O391" i="143"/>
  <c r="M391" i="143"/>
  <c r="L391" i="143"/>
  <c r="K391" i="143"/>
  <c r="J391" i="143"/>
  <c r="P391" i="143" s="1"/>
  <c r="V390" i="143"/>
  <c r="U390" i="143"/>
  <c r="T390" i="143"/>
  <c r="S390" i="143"/>
  <c r="Q390" i="143"/>
  <c r="O390" i="143"/>
  <c r="M390" i="143"/>
  <c r="L390" i="143"/>
  <c r="K390" i="143"/>
  <c r="J390" i="143"/>
  <c r="V389" i="143"/>
  <c r="U389" i="143"/>
  <c r="T389" i="143"/>
  <c r="S389" i="143"/>
  <c r="Q389" i="143"/>
  <c r="O389" i="143"/>
  <c r="M389" i="143"/>
  <c r="L389" i="143"/>
  <c r="K389" i="143"/>
  <c r="J389" i="143"/>
  <c r="R389" i="143" s="1"/>
  <c r="V388" i="143"/>
  <c r="U388" i="143"/>
  <c r="T388" i="143"/>
  <c r="S388" i="143"/>
  <c r="Q388" i="143"/>
  <c r="O388" i="143"/>
  <c r="M388" i="143"/>
  <c r="L388" i="143"/>
  <c r="K388" i="143"/>
  <c r="J388" i="143"/>
  <c r="P388" i="143" s="1"/>
  <c r="V387" i="143"/>
  <c r="U387" i="143"/>
  <c r="T387" i="143"/>
  <c r="S387" i="143"/>
  <c r="Q387" i="143"/>
  <c r="O387" i="143"/>
  <c r="M387" i="143"/>
  <c r="L387" i="143"/>
  <c r="K387" i="143"/>
  <c r="J387" i="143"/>
  <c r="P387" i="143" s="1"/>
  <c r="V386" i="143"/>
  <c r="U386" i="143"/>
  <c r="T386" i="143"/>
  <c r="S386" i="143"/>
  <c r="Q386" i="143"/>
  <c r="O386" i="143"/>
  <c r="M386" i="143"/>
  <c r="L386" i="143"/>
  <c r="K386" i="143"/>
  <c r="J386" i="143"/>
  <c r="V385" i="143"/>
  <c r="U385" i="143"/>
  <c r="T385" i="143"/>
  <c r="S385" i="143"/>
  <c r="Q385" i="143"/>
  <c r="P385" i="143"/>
  <c r="O385" i="143"/>
  <c r="M385" i="143"/>
  <c r="L385" i="143"/>
  <c r="K385" i="143"/>
  <c r="J385" i="143"/>
  <c r="R385" i="143" s="1"/>
  <c r="V384" i="143"/>
  <c r="U384" i="143"/>
  <c r="T384" i="143"/>
  <c r="S384" i="143"/>
  <c r="Q384" i="143"/>
  <c r="O384" i="143"/>
  <c r="M384" i="143"/>
  <c r="L384" i="143"/>
  <c r="K384" i="143"/>
  <c r="J384" i="143"/>
  <c r="P384" i="143" s="1"/>
  <c r="V383" i="143"/>
  <c r="U383" i="143"/>
  <c r="T383" i="143"/>
  <c r="S383" i="143"/>
  <c r="Q383" i="143"/>
  <c r="O383" i="143"/>
  <c r="M383" i="143"/>
  <c r="L383" i="143"/>
  <c r="K383" i="143"/>
  <c r="J383" i="143"/>
  <c r="V382" i="143"/>
  <c r="U382" i="143"/>
  <c r="T382" i="143"/>
  <c r="S382" i="143"/>
  <c r="Q382" i="143"/>
  <c r="O382" i="143"/>
  <c r="M382" i="143"/>
  <c r="L382" i="143"/>
  <c r="K382" i="143"/>
  <c r="J382" i="143"/>
  <c r="R382" i="143" s="1"/>
  <c r="V381" i="143"/>
  <c r="U381" i="143"/>
  <c r="T381" i="143"/>
  <c r="S381" i="143"/>
  <c r="Q381" i="143"/>
  <c r="O381" i="143"/>
  <c r="M381" i="143"/>
  <c r="L381" i="143"/>
  <c r="K381" i="143"/>
  <c r="J381" i="143"/>
  <c r="R381" i="143" s="1"/>
  <c r="V380" i="143"/>
  <c r="U380" i="143"/>
  <c r="T380" i="143"/>
  <c r="S380" i="143"/>
  <c r="Q380" i="143"/>
  <c r="P380" i="143"/>
  <c r="O380" i="143"/>
  <c r="M380" i="143"/>
  <c r="L380" i="143"/>
  <c r="K380" i="143"/>
  <c r="J380" i="143"/>
  <c r="R380" i="143" s="1"/>
  <c r="V379" i="143"/>
  <c r="U379" i="143"/>
  <c r="T379" i="143"/>
  <c r="S379" i="143"/>
  <c r="Q379" i="143"/>
  <c r="O379" i="143"/>
  <c r="M379" i="143"/>
  <c r="L379" i="143"/>
  <c r="K379" i="143"/>
  <c r="J379" i="143"/>
  <c r="V378" i="143"/>
  <c r="U378" i="143"/>
  <c r="T378" i="143"/>
  <c r="S378" i="143"/>
  <c r="Q378" i="143"/>
  <c r="O378" i="143"/>
  <c r="M378" i="143"/>
  <c r="L378" i="143"/>
  <c r="K378" i="143"/>
  <c r="J378" i="143"/>
  <c r="R378" i="143" s="1"/>
  <c r="V377" i="143"/>
  <c r="U377" i="143"/>
  <c r="T377" i="143"/>
  <c r="S377" i="143"/>
  <c r="Q377" i="143"/>
  <c r="O377" i="143"/>
  <c r="M377" i="143"/>
  <c r="L377" i="143"/>
  <c r="K377" i="143"/>
  <c r="J377" i="143"/>
  <c r="R377" i="143" s="1"/>
  <c r="V376" i="143"/>
  <c r="U376" i="143"/>
  <c r="T376" i="143"/>
  <c r="S376" i="143"/>
  <c r="Q376" i="143"/>
  <c r="O376" i="143"/>
  <c r="M376" i="143"/>
  <c r="L376" i="143"/>
  <c r="K376" i="143"/>
  <c r="J376" i="143"/>
  <c r="R376" i="143" s="1"/>
  <c r="V375" i="143"/>
  <c r="U375" i="143"/>
  <c r="T375" i="143"/>
  <c r="S375" i="143"/>
  <c r="Q375" i="143"/>
  <c r="O375" i="143"/>
  <c r="M375" i="143"/>
  <c r="L375" i="143"/>
  <c r="K375" i="143"/>
  <c r="J375" i="143"/>
  <c r="V374" i="143"/>
  <c r="U374" i="143"/>
  <c r="T374" i="143"/>
  <c r="S374" i="143"/>
  <c r="Q374" i="143"/>
  <c r="O374" i="143"/>
  <c r="M374" i="143"/>
  <c r="L374" i="143"/>
  <c r="K374" i="143"/>
  <c r="J374" i="143"/>
  <c r="P374" i="143" s="1"/>
  <c r="V373" i="143"/>
  <c r="U373" i="143"/>
  <c r="T373" i="143"/>
  <c r="S373" i="143"/>
  <c r="Q373" i="143"/>
  <c r="O373" i="143"/>
  <c r="M373" i="143"/>
  <c r="L373" i="143"/>
  <c r="K373" i="143"/>
  <c r="J373" i="143"/>
  <c r="R373" i="143" s="1"/>
  <c r="V372" i="143"/>
  <c r="U372" i="143"/>
  <c r="T372" i="143"/>
  <c r="S372" i="143"/>
  <c r="Q372" i="143"/>
  <c r="O372" i="143"/>
  <c r="M372" i="143"/>
  <c r="L372" i="143"/>
  <c r="K372" i="143"/>
  <c r="J372" i="143"/>
  <c r="P372" i="143" s="1"/>
  <c r="V371" i="143"/>
  <c r="U371" i="143"/>
  <c r="T371" i="143"/>
  <c r="S371" i="143"/>
  <c r="Q371" i="143"/>
  <c r="O371" i="143"/>
  <c r="M371" i="143"/>
  <c r="L371" i="143"/>
  <c r="K371" i="143"/>
  <c r="J371" i="143"/>
  <c r="V370" i="143"/>
  <c r="U370" i="143"/>
  <c r="T370" i="143"/>
  <c r="S370" i="143"/>
  <c r="Q370" i="143"/>
  <c r="O370" i="143"/>
  <c r="M370" i="143"/>
  <c r="L370" i="143"/>
  <c r="K370" i="143"/>
  <c r="J370" i="143"/>
  <c r="P370" i="143" s="1"/>
  <c r="V369" i="143"/>
  <c r="U369" i="143"/>
  <c r="T369" i="143"/>
  <c r="S369" i="143"/>
  <c r="Q369" i="143"/>
  <c r="O369" i="143"/>
  <c r="M369" i="143"/>
  <c r="L369" i="143"/>
  <c r="K369" i="143"/>
  <c r="J369" i="143"/>
  <c r="R369" i="143" s="1"/>
  <c r="V368" i="143"/>
  <c r="U368" i="143"/>
  <c r="T368" i="143"/>
  <c r="S368" i="143"/>
  <c r="Q368" i="143"/>
  <c r="O368" i="143"/>
  <c r="M368" i="143"/>
  <c r="L368" i="143"/>
  <c r="K368" i="143"/>
  <c r="J368" i="143"/>
  <c r="P368" i="143" s="1"/>
  <c r="V367" i="143"/>
  <c r="U367" i="143"/>
  <c r="T367" i="143"/>
  <c r="S367" i="143"/>
  <c r="Q367" i="143"/>
  <c r="O367" i="143"/>
  <c r="M367" i="143"/>
  <c r="L367" i="143"/>
  <c r="K367" i="143"/>
  <c r="J367" i="143"/>
  <c r="V366" i="143"/>
  <c r="U366" i="143"/>
  <c r="T366" i="143"/>
  <c r="S366" i="143"/>
  <c r="Q366" i="143"/>
  <c r="O366" i="143"/>
  <c r="M366" i="143"/>
  <c r="L366" i="143"/>
  <c r="K366" i="143"/>
  <c r="J366" i="143"/>
  <c r="R366" i="143" s="1"/>
  <c r="V365" i="143"/>
  <c r="U365" i="143"/>
  <c r="T365" i="143"/>
  <c r="S365" i="143"/>
  <c r="Q365" i="143"/>
  <c r="O365" i="143"/>
  <c r="M365" i="143"/>
  <c r="L365" i="143"/>
  <c r="K365" i="143"/>
  <c r="J365" i="143"/>
  <c r="R365" i="143" s="1"/>
  <c r="V364" i="143"/>
  <c r="U364" i="143"/>
  <c r="T364" i="143"/>
  <c r="S364" i="143"/>
  <c r="Q364" i="143"/>
  <c r="O364" i="143"/>
  <c r="M364" i="143"/>
  <c r="L364" i="143"/>
  <c r="K364" i="143"/>
  <c r="J364" i="143"/>
  <c r="V363" i="143"/>
  <c r="U363" i="143"/>
  <c r="T363" i="143"/>
  <c r="S363" i="143"/>
  <c r="Q363" i="143"/>
  <c r="O363" i="143"/>
  <c r="M363" i="143"/>
  <c r="L363" i="143"/>
  <c r="K363" i="143"/>
  <c r="J363" i="143"/>
  <c r="P363" i="143" s="1"/>
  <c r="V362" i="143"/>
  <c r="U362" i="143"/>
  <c r="T362" i="143"/>
  <c r="S362" i="143"/>
  <c r="Q362" i="143"/>
  <c r="O362" i="143"/>
  <c r="M362" i="143"/>
  <c r="L362" i="143"/>
  <c r="K362" i="143"/>
  <c r="J362" i="143"/>
  <c r="R362" i="143" s="1"/>
  <c r="V361" i="143"/>
  <c r="U361" i="143"/>
  <c r="T361" i="143"/>
  <c r="S361" i="143"/>
  <c r="Q361" i="143"/>
  <c r="P361" i="143"/>
  <c r="O361" i="143"/>
  <c r="M361" i="143"/>
  <c r="L361" i="143"/>
  <c r="K361" i="143"/>
  <c r="J361" i="143"/>
  <c r="R361" i="143" s="1"/>
  <c r="V360" i="143"/>
  <c r="U360" i="143"/>
  <c r="T360" i="143"/>
  <c r="S360" i="143"/>
  <c r="Q360" i="143"/>
  <c r="O360" i="143"/>
  <c r="M360" i="143"/>
  <c r="L360" i="143"/>
  <c r="K360" i="143"/>
  <c r="J360" i="143"/>
  <c r="V359" i="143"/>
  <c r="U359" i="143"/>
  <c r="T359" i="143"/>
  <c r="S359" i="143"/>
  <c r="Q359" i="143"/>
  <c r="O359" i="143"/>
  <c r="M359" i="143"/>
  <c r="L359" i="143"/>
  <c r="K359" i="143"/>
  <c r="J359" i="143"/>
  <c r="P359" i="143" s="1"/>
  <c r="V358" i="143"/>
  <c r="U358" i="143"/>
  <c r="T358" i="143"/>
  <c r="S358" i="143"/>
  <c r="Q358" i="143"/>
  <c r="O358" i="143"/>
  <c r="M358" i="143"/>
  <c r="L358" i="143"/>
  <c r="K358" i="143"/>
  <c r="J358" i="143"/>
  <c r="V357" i="143"/>
  <c r="U357" i="143"/>
  <c r="T357" i="143"/>
  <c r="S357" i="143"/>
  <c r="Q357" i="143"/>
  <c r="O357" i="143"/>
  <c r="M357" i="143"/>
  <c r="L357" i="143"/>
  <c r="K357" i="143"/>
  <c r="J357" i="143"/>
  <c r="V356" i="143"/>
  <c r="U356" i="143"/>
  <c r="T356" i="143"/>
  <c r="S356" i="143"/>
  <c r="Q356" i="143"/>
  <c r="O356" i="143"/>
  <c r="M356" i="143"/>
  <c r="L356" i="143"/>
  <c r="K356" i="143"/>
  <c r="J356" i="143"/>
  <c r="V355" i="143"/>
  <c r="U355" i="143"/>
  <c r="T355" i="143"/>
  <c r="S355" i="143"/>
  <c r="R355" i="143"/>
  <c r="Q355" i="143"/>
  <c r="O355" i="143"/>
  <c r="M355" i="143"/>
  <c r="L355" i="143"/>
  <c r="K355" i="143"/>
  <c r="J355" i="143"/>
  <c r="P355" i="143" s="1"/>
  <c r="V354" i="143"/>
  <c r="U354" i="143"/>
  <c r="T354" i="143"/>
  <c r="S354" i="143"/>
  <c r="Q354" i="143"/>
  <c r="O354" i="143"/>
  <c r="M354" i="143"/>
  <c r="L354" i="143"/>
  <c r="K354" i="143"/>
  <c r="J354" i="143"/>
  <c r="V353" i="143"/>
  <c r="U353" i="143"/>
  <c r="T353" i="143"/>
  <c r="S353" i="143"/>
  <c r="Q353" i="143"/>
  <c r="O353" i="143"/>
  <c r="M353" i="143"/>
  <c r="L353" i="143"/>
  <c r="K353" i="143"/>
  <c r="J353" i="143"/>
  <c r="R353" i="143" s="1"/>
  <c r="V352" i="143"/>
  <c r="U352" i="143"/>
  <c r="T352" i="143"/>
  <c r="S352" i="143"/>
  <c r="Q352" i="143"/>
  <c r="O352" i="143"/>
  <c r="M352" i="143"/>
  <c r="L352" i="143"/>
  <c r="K352" i="143"/>
  <c r="J352" i="143"/>
  <c r="P352" i="143" s="1"/>
  <c r="V351" i="143"/>
  <c r="U351" i="143"/>
  <c r="T351" i="143"/>
  <c r="S351" i="143"/>
  <c r="Q351" i="143"/>
  <c r="O351" i="143"/>
  <c r="M351" i="143"/>
  <c r="L351" i="143"/>
  <c r="K351" i="143"/>
  <c r="J351" i="143"/>
  <c r="V350" i="143"/>
  <c r="U350" i="143"/>
  <c r="T350" i="143"/>
  <c r="S350" i="143"/>
  <c r="Q350" i="143"/>
  <c r="O350" i="143"/>
  <c r="M350" i="143"/>
  <c r="L350" i="143"/>
  <c r="K350" i="143"/>
  <c r="J350" i="143"/>
  <c r="R350" i="143" s="1"/>
  <c r="V349" i="143"/>
  <c r="U349" i="143"/>
  <c r="T349" i="143"/>
  <c r="S349" i="143"/>
  <c r="Q349" i="143"/>
  <c r="O349" i="143"/>
  <c r="M349" i="143"/>
  <c r="L349" i="143"/>
  <c r="K349" i="143"/>
  <c r="J349" i="143"/>
  <c r="R349" i="143" s="1"/>
  <c r="V348" i="143"/>
  <c r="U348" i="143"/>
  <c r="T348" i="143"/>
  <c r="S348" i="143"/>
  <c r="Q348" i="143"/>
  <c r="O348" i="143"/>
  <c r="M348" i="143"/>
  <c r="L348" i="143"/>
  <c r="K348" i="143"/>
  <c r="J348" i="143"/>
  <c r="R348" i="143" s="1"/>
  <c r="V347" i="143"/>
  <c r="U347" i="143"/>
  <c r="T347" i="143"/>
  <c r="S347" i="143"/>
  <c r="Q347" i="143"/>
  <c r="O347" i="143"/>
  <c r="M347" i="143"/>
  <c r="L347" i="143"/>
  <c r="K347" i="143"/>
  <c r="J347" i="143"/>
  <c r="V346" i="143"/>
  <c r="U346" i="143"/>
  <c r="T346" i="143"/>
  <c r="S346" i="143"/>
  <c r="Q346" i="143"/>
  <c r="O346" i="143"/>
  <c r="M346" i="143"/>
  <c r="L346" i="143"/>
  <c r="K346" i="143"/>
  <c r="J346" i="143"/>
  <c r="R346" i="143" s="1"/>
  <c r="V345" i="143"/>
  <c r="U345" i="143"/>
  <c r="T345" i="143"/>
  <c r="S345" i="143"/>
  <c r="Q345" i="143"/>
  <c r="O345" i="143"/>
  <c r="M345" i="143"/>
  <c r="L345" i="143"/>
  <c r="K345" i="143"/>
  <c r="J345" i="143"/>
  <c r="R345" i="143" s="1"/>
  <c r="V344" i="143"/>
  <c r="U344" i="143"/>
  <c r="T344" i="143"/>
  <c r="S344" i="143"/>
  <c r="Q344" i="143"/>
  <c r="O344" i="143"/>
  <c r="M344" i="143"/>
  <c r="L344" i="143"/>
  <c r="K344" i="143"/>
  <c r="J344" i="143"/>
  <c r="V343" i="143"/>
  <c r="U343" i="143"/>
  <c r="T343" i="143"/>
  <c r="S343" i="143"/>
  <c r="Q343" i="143"/>
  <c r="O343" i="143"/>
  <c r="M343" i="143"/>
  <c r="L343" i="143"/>
  <c r="K343" i="143"/>
  <c r="J343" i="143"/>
  <c r="P343" i="143" s="1"/>
  <c r="V342" i="143"/>
  <c r="U342" i="143"/>
  <c r="T342" i="143"/>
  <c r="S342" i="143"/>
  <c r="Q342" i="143"/>
  <c r="O342" i="143"/>
  <c r="M342" i="143"/>
  <c r="L342" i="143"/>
  <c r="K342" i="143"/>
  <c r="J342" i="143"/>
  <c r="P342" i="143" s="1"/>
  <c r="V341" i="143"/>
  <c r="U341" i="143"/>
  <c r="T341" i="143"/>
  <c r="S341" i="143"/>
  <c r="Q341" i="143"/>
  <c r="O341" i="143"/>
  <c r="M341" i="143"/>
  <c r="L341" i="143"/>
  <c r="K341" i="143"/>
  <c r="J341" i="143"/>
  <c r="R341" i="143" s="1"/>
  <c r="V340" i="143"/>
  <c r="U340" i="143"/>
  <c r="T340" i="143"/>
  <c r="S340" i="143"/>
  <c r="Q340" i="143"/>
  <c r="O340" i="143"/>
  <c r="M340" i="143"/>
  <c r="L340" i="143"/>
  <c r="K340" i="143"/>
  <c r="J340" i="143"/>
  <c r="V339" i="143"/>
  <c r="U339" i="143"/>
  <c r="T339" i="143"/>
  <c r="S339" i="143"/>
  <c r="Q339" i="143"/>
  <c r="O339" i="143"/>
  <c r="M339" i="143"/>
  <c r="L339" i="143"/>
  <c r="K339" i="143"/>
  <c r="J339" i="143"/>
  <c r="P339" i="143" s="1"/>
  <c r="V338" i="143"/>
  <c r="U338" i="143"/>
  <c r="T338" i="143"/>
  <c r="S338" i="143"/>
  <c r="Q338" i="143"/>
  <c r="O338" i="143"/>
  <c r="M338" i="143"/>
  <c r="L338" i="143"/>
  <c r="K338" i="143"/>
  <c r="J338" i="143"/>
  <c r="V337" i="143"/>
  <c r="U337" i="143"/>
  <c r="T337" i="143"/>
  <c r="S337" i="143"/>
  <c r="Q337" i="143"/>
  <c r="O337" i="143"/>
  <c r="M337" i="143"/>
  <c r="L337" i="143"/>
  <c r="K337" i="143"/>
  <c r="J337" i="143"/>
  <c r="V336" i="143"/>
  <c r="U336" i="143"/>
  <c r="T336" i="143"/>
  <c r="S336" i="143"/>
  <c r="Q336" i="143"/>
  <c r="O336" i="143"/>
  <c r="M336" i="143"/>
  <c r="L336" i="143"/>
  <c r="K336" i="143"/>
  <c r="J336" i="143"/>
  <c r="V335" i="143"/>
  <c r="U335" i="143"/>
  <c r="T335" i="143"/>
  <c r="S335" i="143"/>
  <c r="Q335" i="143"/>
  <c r="O335" i="143"/>
  <c r="M335" i="143"/>
  <c r="L335" i="143"/>
  <c r="K335" i="143"/>
  <c r="J335" i="143"/>
  <c r="V334" i="143"/>
  <c r="U334" i="143"/>
  <c r="T334" i="143"/>
  <c r="S334" i="143"/>
  <c r="Q334" i="143"/>
  <c r="P334" i="143"/>
  <c r="O334" i="143"/>
  <c r="M334" i="143"/>
  <c r="L334" i="143"/>
  <c r="K334" i="143"/>
  <c r="J334" i="143"/>
  <c r="R334" i="143" s="1"/>
  <c r="V333" i="143"/>
  <c r="U333" i="143"/>
  <c r="T333" i="143"/>
  <c r="S333" i="143"/>
  <c r="Q333" i="143"/>
  <c r="O333" i="143"/>
  <c r="M333" i="143"/>
  <c r="L333" i="143"/>
  <c r="K333" i="143"/>
  <c r="J333" i="143"/>
  <c r="R333" i="143" s="1"/>
  <c r="V332" i="143"/>
  <c r="U332" i="143"/>
  <c r="T332" i="143"/>
  <c r="S332" i="143"/>
  <c r="Q332" i="143"/>
  <c r="O332" i="143"/>
  <c r="M332" i="143"/>
  <c r="L332" i="143"/>
  <c r="K332" i="143"/>
  <c r="J332" i="143"/>
  <c r="R332" i="143" s="1"/>
  <c r="V331" i="143"/>
  <c r="U331" i="143"/>
  <c r="T331" i="143"/>
  <c r="S331" i="143"/>
  <c r="Q331" i="143"/>
  <c r="O331" i="143"/>
  <c r="M331" i="143"/>
  <c r="L331" i="143"/>
  <c r="K331" i="143"/>
  <c r="J331" i="143"/>
  <c r="V330" i="143"/>
  <c r="U330" i="143"/>
  <c r="T330" i="143"/>
  <c r="S330" i="143"/>
  <c r="Q330" i="143"/>
  <c r="P330" i="143"/>
  <c r="O330" i="143"/>
  <c r="M330" i="143"/>
  <c r="L330" i="143"/>
  <c r="K330" i="143"/>
  <c r="J330" i="143"/>
  <c r="R330" i="143" s="1"/>
  <c r="V329" i="143"/>
  <c r="U329" i="143"/>
  <c r="T329" i="143"/>
  <c r="S329" i="143"/>
  <c r="Q329" i="143"/>
  <c r="O329" i="143"/>
  <c r="M329" i="143"/>
  <c r="L329" i="143"/>
  <c r="K329" i="143"/>
  <c r="J329" i="143"/>
  <c r="R329" i="143" s="1"/>
  <c r="V328" i="143"/>
  <c r="U328" i="143"/>
  <c r="T328" i="143"/>
  <c r="S328" i="143"/>
  <c r="Q328" i="143"/>
  <c r="O328" i="143"/>
  <c r="M328" i="143"/>
  <c r="L328" i="143"/>
  <c r="K328" i="143"/>
  <c r="J328" i="143"/>
  <c r="R328" i="143" s="1"/>
  <c r="V327" i="143"/>
  <c r="U327" i="143"/>
  <c r="T327" i="143"/>
  <c r="S327" i="143"/>
  <c r="Q327" i="143"/>
  <c r="O327" i="143"/>
  <c r="M327" i="143"/>
  <c r="L327" i="143"/>
  <c r="K327" i="143"/>
  <c r="J327" i="143"/>
  <c r="V326" i="143"/>
  <c r="U326" i="143"/>
  <c r="T326" i="143"/>
  <c r="S326" i="143"/>
  <c r="Q326" i="143"/>
  <c r="O326" i="143"/>
  <c r="M326" i="143"/>
  <c r="L326" i="143"/>
  <c r="K326" i="143"/>
  <c r="J326" i="143"/>
  <c r="P326" i="143" s="1"/>
  <c r="V325" i="143"/>
  <c r="U325" i="143"/>
  <c r="T325" i="143"/>
  <c r="S325" i="143"/>
  <c r="Q325" i="143"/>
  <c r="O325" i="143"/>
  <c r="M325" i="143"/>
  <c r="L325" i="143"/>
  <c r="K325" i="143"/>
  <c r="J325" i="143"/>
  <c r="P325" i="143" s="1"/>
  <c r="V324" i="143"/>
  <c r="U324" i="143"/>
  <c r="T324" i="143"/>
  <c r="S324" i="143"/>
  <c r="Q324" i="143"/>
  <c r="O324" i="143"/>
  <c r="M324" i="143"/>
  <c r="L324" i="143"/>
  <c r="K324" i="143"/>
  <c r="J324" i="143"/>
  <c r="P324" i="143" s="1"/>
  <c r="V323" i="143"/>
  <c r="U323" i="143"/>
  <c r="T323" i="143"/>
  <c r="S323" i="143"/>
  <c r="Q323" i="143"/>
  <c r="O323" i="143"/>
  <c r="M323" i="143"/>
  <c r="L323" i="143"/>
  <c r="K323" i="143"/>
  <c r="J323" i="143"/>
  <c r="V322" i="143"/>
  <c r="U322" i="143"/>
  <c r="T322" i="143"/>
  <c r="S322" i="143"/>
  <c r="Q322" i="143"/>
  <c r="O322" i="143"/>
  <c r="M322" i="143"/>
  <c r="L322" i="143"/>
  <c r="K322" i="143"/>
  <c r="J322" i="143"/>
  <c r="R322" i="143" s="1"/>
  <c r="V321" i="143"/>
  <c r="U321" i="143"/>
  <c r="T321" i="143"/>
  <c r="S321" i="143"/>
  <c r="Q321" i="143"/>
  <c r="O321" i="143"/>
  <c r="M321" i="143"/>
  <c r="L321" i="143"/>
  <c r="K321" i="143"/>
  <c r="J321" i="143"/>
  <c r="R321" i="143" s="1"/>
  <c r="V320" i="143"/>
  <c r="U320" i="143"/>
  <c r="T320" i="143"/>
  <c r="S320" i="143"/>
  <c r="Q320" i="143"/>
  <c r="O320" i="143"/>
  <c r="M320" i="143"/>
  <c r="L320" i="143"/>
  <c r="K320" i="143"/>
  <c r="J320" i="143"/>
  <c r="V319" i="143"/>
  <c r="U319" i="143"/>
  <c r="T319" i="143"/>
  <c r="S319" i="143"/>
  <c r="Q319" i="143"/>
  <c r="O319" i="143"/>
  <c r="M319" i="143"/>
  <c r="L319" i="143"/>
  <c r="K319" i="143"/>
  <c r="J319" i="143"/>
  <c r="V318" i="143"/>
  <c r="U318" i="143"/>
  <c r="T318" i="143"/>
  <c r="S318" i="143"/>
  <c r="Q318" i="143"/>
  <c r="P318" i="143"/>
  <c r="O318" i="143"/>
  <c r="M318" i="143"/>
  <c r="L318" i="143"/>
  <c r="K318" i="143"/>
  <c r="J318" i="143"/>
  <c r="R318" i="143" s="1"/>
  <c r="V317" i="143"/>
  <c r="U317" i="143"/>
  <c r="T317" i="143"/>
  <c r="S317" i="143"/>
  <c r="Q317" i="143"/>
  <c r="O317" i="143"/>
  <c r="M317" i="143"/>
  <c r="L317" i="143"/>
  <c r="K317" i="143"/>
  <c r="J317" i="143"/>
  <c r="V316" i="143"/>
  <c r="U316" i="143"/>
  <c r="T316" i="143"/>
  <c r="S316" i="143"/>
  <c r="Q316" i="143"/>
  <c r="O316" i="143"/>
  <c r="M316" i="143"/>
  <c r="L316" i="143"/>
  <c r="K316" i="143"/>
  <c r="J316" i="143"/>
  <c r="P316" i="143" s="1"/>
  <c r="V315" i="143"/>
  <c r="U315" i="143"/>
  <c r="T315" i="143"/>
  <c r="S315" i="143"/>
  <c r="Q315" i="143"/>
  <c r="O315" i="143"/>
  <c r="M315" i="143"/>
  <c r="L315" i="143"/>
  <c r="K315" i="143"/>
  <c r="J315" i="143"/>
  <c r="P315" i="143" s="1"/>
  <c r="V314" i="143"/>
  <c r="U314" i="143"/>
  <c r="T314" i="143"/>
  <c r="S314" i="143"/>
  <c r="Q314" i="143"/>
  <c r="P314" i="143"/>
  <c r="O314" i="143"/>
  <c r="M314" i="143"/>
  <c r="L314" i="143"/>
  <c r="K314" i="143"/>
  <c r="J314" i="143"/>
  <c r="R314" i="143" s="1"/>
  <c r="V313" i="143"/>
  <c r="U313" i="143"/>
  <c r="T313" i="143"/>
  <c r="S313" i="143"/>
  <c r="Q313" i="143"/>
  <c r="O313" i="143"/>
  <c r="M313" i="143"/>
  <c r="L313" i="143"/>
  <c r="K313" i="143"/>
  <c r="J313" i="143"/>
  <c r="V312" i="143"/>
  <c r="U312" i="143"/>
  <c r="T312" i="143"/>
  <c r="S312" i="143"/>
  <c r="Q312" i="143"/>
  <c r="O312" i="143"/>
  <c r="M312" i="143"/>
  <c r="L312" i="143"/>
  <c r="K312" i="143"/>
  <c r="J312" i="143"/>
  <c r="V311" i="143"/>
  <c r="U311" i="143"/>
  <c r="T311" i="143"/>
  <c r="S311" i="143"/>
  <c r="Q311" i="143"/>
  <c r="O311" i="143"/>
  <c r="M311" i="143"/>
  <c r="L311" i="143"/>
  <c r="K311" i="143"/>
  <c r="J311" i="143"/>
  <c r="V310" i="143"/>
  <c r="U310" i="143"/>
  <c r="T310" i="143"/>
  <c r="S310" i="143"/>
  <c r="Q310" i="143"/>
  <c r="O310" i="143"/>
  <c r="M310" i="143"/>
  <c r="L310" i="143"/>
  <c r="K310" i="143"/>
  <c r="J310" i="143"/>
  <c r="R310" i="143" s="1"/>
  <c r="V309" i="143"/>
  <c r="U309" i="143"/>
  <c r="T309" i="143"/>
  <c r="S309" i="143"/>
  <c r="Q309" i="143"/>
  <c r="O309" i="143"/>
  <c r="M309" i="143"/>
  <c r="L309" i="143"/>
  <c r="K309" i="143"/>
  <c r="J309" i="143"/>
  <c r="R309" i="143" s="1"/>
  <c r="V308" i="143"/>
  <c r="U308" i="143"/>
  <c r="T308" i="143"/>
  <c r="S308" i="143"/>
  <c r="Q308" i="143"/>
  <c r="O308" i="143"/>
  <c r="M308" i="143"/>
  <c r="L308" i="143"/>
  <c r="K308" i="143"/>
  <c r="J308" i="143"/>
  <c r="P308" i="143" s="1"/>
  <c r="V307" i="143"/>
  <c r="U307" i="143"/>
  <c r="T307" i="143"/>
  <c r="S307" i="143"/>
  <c r="Q307" i="143"/>
  <c r="O307" i="143"/>
  <c r="M307" i="143"/>
  <c r="L307" i="143"/>
  <c r="K307" i="143"/>
  <c r="J307" i="143"/>
  <c r="V306" i="143"/>
  <c r="U306" i="143"/>
  <c r="T306" i="143"/>
  <c r="S306" i="143"/>
  <c r="Q306" i="143"/>
  <c r="O306" i="143"/>
  <c r="M306" i="143"/>
  <c r="L306" i="143"/>
  <c r="K306" i="143"/>
  <c r="J306" i="143"/>
  <c r="R306" i="143" s="1"/>
  <c r="V305" i="143"/>
  <c r="U305" i="143"/>
  <c r="T305" i="143"/>
  <c r="S305" i="143"/>
  <c r="Q305" i="143"/>
  <c r="O305" i="143"/>
  <c r="M305" i="143"/>
  <c r="L305" i="143"/>
  <c r="K305" i="143"/>
  <c r="J305" i="143"/>
  <c r="R305" i="143" s="1"/>
  <c r="V304" i="143"/>
  <c r="U304" i="143"/>
  <c r="T304" i="143"/>
  <c r="S304" i="143"/>
  <c r="Q304" i="143"/>
  <c r="O304" i="143"/>
  <c r="M304" i="143"/>
  <c r="L304" i="143"/>
  <c r="K304" i="143"/>
  <c r="J304" i="143"/>
  <c r="V303" i="143"/>
  <c r="U303" i="143"/>
  <c r="T303" i="143"/>
  <c r="S303" i="143"/>
  <c r="Q303" i="143"/>
  <c r="O303" i="143"/>
  <c r="M303" i="143"/>
  <c r="L303" i="143"/>
  <c r="K303" i="143"/>
  <c r="J303" i="143"/>
  <c r="V302" i="143"/>
  <c r="U302" i="143"/>
  <c r="T302" i="143"/>
  <c r="S302" i="143"/>
  <c r="Q302" i="143"/>
  <c r="O302" i="143"/>
  <c r="M302" i="143"/>
  <c r="L302" i="143"/>
  <c r="K302" i="143"/>
  <c r="J302" i="143"/>
  <c r="R302" i="143" s="1"/>
  <c r="V301" i="143"/>
  <c r="U301" i="143"/>
  <c r="T301" i="143"/>
  <c r="S301" i="143"/>
  <c r="Q301" i="143"/>
  <c r="O301" i="143"/>
  <c r="M301" i="143"/>
  <c r="L301" i="143"/>
  <c r="K301" i="143"/>
  <c r="J301" i="143"/>
  <c r="V300" i="143"/>
  <c r="U300" i="143"/>
  <c r="T300" i="143"/>
  <c r="S300" i="143"/>
  <c r="Q300" i="143"/>
  <c r="O300" i="143"/>
  <c r="M300" i="143"/>
  <c r="L300" i="143"/>
  <c r="K300" i="143"/>
  <c r="J300" i="143"/>
  <c r="P300" i="143" s="1"/>
  <c r="V299" i="143"/>
  <c r="U299" i="143"/>
  <c r="T299" i="143"/>
  <c r="S299" i="143"/>
  <c r="Q299" i="143"/>
  <c r="O299" i="143"/>
  <c r="M299" i="143"/>
  <c r="L299" i="143"/>
  <c r="K299" i="143"/>
  <c r="J299" i="143"/>
  <c r="P299" i="143" s="1"/>
  <c r="V298" i="143"/>
  <c r="U298" i="143"/>
  <c r="T298" i="143"/>
  <c r="S298" i="143"/>
  <c r="Q298" i="143"/>
  <c r="P298" i="143"/>
  <c r="O298" i="143"/>
  <c r="M298" i="143"/>
  <c r="L298" i="143"/>
  <c r="K298" i="143"/>
  <c r="J298" i="143"/>
  <c r="R298" i="143" s="1"/>
  <c r="V297" i="143"/>
  <c r="U297" i="143"/>
  <c r="T297" i="143"/>
  <c r="S297" i="143"/>
  <c r="Q297" i="143"/>
  <c r="O297" i="143"/>
  <c r="M297" i="143"/>
  <c r="L297" i="143"/>
  <c r="K297" i="143"/>
  <c r="J297" i="143"/>
  <c r="V296" i="143"/>
  <c r="U296" i="143"/>
  <c r="T296" i="143"/>
  <c r="S296" i="143"/>
  <c r="Q296" i="143"/>
  <c r="O296" i="143"/>
  <c r="M296" i="143"/>
  <c r="L296" i="143"/>
  <c r="K296" i="143"/>
  <c r="J296" i="143"/>
  <c r="V295" i="143"/>
  <c r="U295" i="143"/>
  <c r="T295" i="143"/>
  <c r="S295" i="143"/>
  <c r="Q295" i="143"/>
  <c r="O295" i="143"/>
  <c r="M295" i="143"/>
  <c r="L295" i="143"/>
  <c r="K295" i="143"/>
  <c r="J295" i="143"/>
  <c r="V294" i="143"/>
  <c r="U294" i="143"/>
  <c r="T294" i="143"/>
  <c r="S294" i="143"/>
  <c r="Q294" i="143"/>
  <c r="O294" i="143"/>
  <c r="M294" i="143"/>
  <c r="L294" i="143"/>
  <c r="K294" i="143"/>
  <c r="J294" i="143"/>
  <c r="R294" i="143" s="1"/>
  <c r="V293" i="143"/>
  <c r="U293" i="143"/>
  <c r="T293" i="143"/>
  <c r="S293" i="143"/>
  <c r="Q293" i="143"/>
  <c r="O293" i="143"/>
  <c r="M293" i="143"/>
  <c r="L293" i="143"/>
  <c r="K293" i="143"/>
  <c r="J293" i="143"/>
  <c r="R293" i="143" s="1"/>
  <c r="V292" i="143"/>
  <c r="U292" i="143"/>
  <c r="T292" i="143"/>
  <c r="S292" i="143"/>
  <c r="Q292" i="143"/>
  <c r="O292" i="143"/>
  <c r="M292" i="143"/>
  <c r="L292" i="143"/>
  <c r="K292" i="143"/>
  <c r="J292" i="143"/>
  <c r="P292" i="143" s="1"/>
  <c r="V291" i="143"/>
  <c r="U291" i="143"/>
  <c r="T291" i="143"/>
  <c r="S291" i="143"/>
  <c r="Q291" i="143"/>
  <c r="O291" i="143"/>
  <c r="M291" i="143"/>
  <c r="L291" i="143"/>
  <c r="K291" i="143"/>
  <c r="J291" i="143"/>
  <c r="V290" i="143"/>
  <c r="U290" i="143"/>
  <c r="T290" i="143"/>
  <c r="S290" i="143"/>
  <c r="Q290" i="143"/>
  <c r="O290" i="143"/>
  <c r="M290" i="143"/>
  <c r="L290" i="143"/>
  <c r="K290" i="143"/>
  <c r="J290" i="143"/>
  <c r="R290" i="143" s="1"/>
  <c r="V289" i="143"/>
  <c r="U289" i="143"/>
  <c r="T289" i="143"/>
  <c r="S289" i="143"/>
  <c r="Q289" i="143"/>
  <c r="O289" i="143"/>
  <c r="M289" i="143"/>
  <c r="L289" i="143"/>
  <c r="K289" i="143"/>
  <c r="J289" i="143"/>
  <c r="R289" i="143" s="1"/>
  <c r="V288" i="143"/>
  <c r="U288" i="143"/>
  <c r="T288" i="143"/>
  <c r="S288" i="143"/>
  <c r="Q288" i="143"/>
  <c r="O288" i="143"/>
  <c r="M288" i="143"/>
  <c r="L288" i="143"/>
  <c r="K288" i="143"/>
  <c r="J288" i="143"/>
  <c r="V287" i="143"/>
  <c r="U287" i="143"/>
  <c r="T287" i="143"/>
  <c r="S287" i="143"/>
  <c r="Q287" i="143"/>
  <c r="O287" i="143"/>
  <c r="M287" i="143"/>
  <c r="L287" i="143"/>
  <c r="K287" i="143"/>
  <c r="J287" i="143"/>
  <c r="V286" i="143"/>
  <c r="U286" i="143"/>
  <c r="T286" i="143"/>
  <c r="S286" i="143"/>
  <c r="Q286" i="143"/>
  <c r="P286" i="143"/>
  <c r="O286" i="143"/>
  <c r="M286" i="143"/>
  <c r="L286" i="143"/>
  <c r="K286" i="143"/>
  <c r="J286" i="143"/>
  <c r="R286" i="143" s="1"/>
  <c r="V285" i="143"/>
  <c r="U285" i="143"/>
  <c r="T285" i="143"/>
  <c r="S285" i="143"/>
  <c r="Q285" i="143"/>
  <c r="O285" i="143"/>
  <c r="M285" i="143"/>
  <c r="L285" i="143"/>
  <c r="K285" i="143"/>
  <c r="J285" i="143"/>
  <c r="V284" i="143"/>
  <c r="U284" i="143"/>
  <c r="T284" i="143"/>
  <c r="S284" i="143"/>
  <c r="Q284" i="143"/>
  <c r="O284" i="143"/>
  <c r="M284" i="143"/>
  <c r="L284" i="143"/>
  <c r="K284" i="143"/>
  <c r="J284" i="143"/>
  <c r="P284" i="143" s="1"/>
  <c r="V283" i="143"/>
  <c r="U283" i="143"/>
  <c r="T283" i="143"/>
  <c r="S283" i="143"/>
  <c r="Q283" i="143"/>
  <c r="O283" i="143"/>
  <c r="M283" i="143"/>
  <c r="L283" i="143"/>
  <c r="K283" i="143"/>
  <c r="J283" i="143"/>
  <c r="P283" i="143" s="1"/>
  <c r="V282" i="143"/>
  <c r="U282" i="143"/>
  <c r="T282" i="143"/>
  <c r="S282" i="143"/>
  <c r="Q282" i="143"/>
  <c r="P282" i="143"/>
  <c r="O282" i="143"/>
  <c r="M282" i="143"/>
  <c r="L282" i="143"/>
  <c r="K282" i="143"/>
  <c r="J282" i="143"/>
  <c r="R282" i="143" s="1"/>
  <c r="V281" i="143"/>
  <c r="U281" i="143"/>
  <c r="T281" i="143"/>
  <c r="S281" i="143"/>
  <c r="Q281" i="143"/>
  <c r="O281" i="143"/>
  <c r="M281" i="143"/>
  <c r="L281" i="143"/>
  <c r="K281" i="143"/>
  <c r="J281" i="143"/>
  <c r="V280" i="143"/>
  <c r="U280" i="143"/>
  <c r="T280" i="143"/>
  <c r="S280" i="143"/>
  <c r="Q280" i="143"/>
  <c r="O280" i="143"/>
  <c r="M280" i="143"/>
  <c r="L280" i="143"/>
  <c r="K280" i="143"/>
  <c r="J280" i="143"/>
  <c r="V279" i="143"/>
  <c r="U279" i="143"/>
  <c r="T279" i="143"/>
  <c r="S279" i="143"/>
  <c r="Q279" i="143"/>
  <c r="O279" i="143"/>
  <c r="M279" i="143"/>
  <c r="L279" i="143"/>
  <c r="K279" i="143"/>
  <c r="J279" i="143"/>
  <c r="V278" i="143"/>
  <c r="U278" i="143"/>
  <c r="T278" i="143"/>
  <c r="S278" i="143"/>
  <c r="Q278" i="143"/>
  <c r="O278" i="143"/>
  <c r="M278" i="143"/>
  <c r="L278" i="143"/>
  <c r="K278" i="143"/>
  <c r="J278" i="143"/>
  <c r="R278" i="143" s="1"/>
  <c r="V277" i="143"/>
  <c r="U277" i="143"/>
  <c r="T277" i="143"/>
  <c r="S277" i="143"/>
  <c r="Q277" i="143"/>
  <c r="O277" i="143"/>
  <c r="M277" i="143"/>
  <c r="L277" i="143"/>
  <c r="K277" i="143"/>
  <c r="J277" i="143"/>
  <c r="R277" i="143" s="1"/>
  <c r="V276" i="143"/>
  <c r="U276" i="143"/>
  <c r="T276" i="143"/>
  <c r="S276" i="143"/>
  <c r="Q276" i="143"/>
  <c r="O276" i="143"/>
  <c r="M276" i="143"/>
  <c r="L276" i="143"/>
  <c r="K276" i="143"/>
  <c r="J276" i="143"/>
  <c r="P276" i="143" s="1"/>
  <c r="V275" i="143"/>
  <c r="U275" i="143"/>
  <c r="T275" i="143"/>
  <c r="S275" i="143"/>
  <c r="Q275" i="143"/>
  <c r="O275" i="143"/>
  <c r="M275" i="143"/>
  <c r="L275" i="143"/>
  <c r="K275" i="143"/>
  <c r="J275" i="143"/>
  <c r="V274" i="143"/>
  <c r="U274" i="143"/>
  <c r="T274" i="143"/>
  <c r="S274" i="143"/>
  <c r="Q274" i="143"/>
  <c r="O274" i="143"/>
  <c r="M274" i="143"/>
  <c r="L274" i="143"/>
  <c r="K274" i="143"/>
  <c r="J274" i="143"/>
  <c r="R274" i="143" s="1"/>
  <c r="V273" i="143"/>
  <c r="U273" i="143"/>
  <c r="T273" i="143"/>
  <c r="S273" i="143"/>
  <c r="Q273" i="143"/>
  <c r="O273" i="143"/>
  <c r="M273" i="143"/>
  <c r="L273" i="143"/>
  <c r="K273" i="143"/>
  <c r="J273" i="143"/>
  <c r="R273" i="143" s="1"/>
  <c r="V272" i="143"/>
  <c r="U272" i="143"/>
  <c r="T272" i="143"/>
  <c r="S272" i="143"/>
  <c r="Q272" i="143"/>
  <c r="O272" i="143"/>
  <c r="M272" i="143"/>
  <c r="L272" i="143"/>
  <c r="K272" i="143"/>
  <c r="J272" i="143"/>
  <c r="V271" i="143"/>
  <c r="U271" i="143"/>
  <c r="T271" i="143"/>
  <c r="S271" i="143"/>
  <c r="Q271" i="143"/>
  <c r="O271" i="143"/>
  <c r="M271" i="143"/>
  <c r="L271" i="143"/>
  <c r="K271" i="143"/>
  <c r="J271" i="143"/>
  <c r="V270" i="143"/>
  <c r="U270" i="143"/>
  <c r="T270" i="143"/>
  <c r="S270" i="143"/>
  <c r="Q270" i="143"/>
  <c r="O270" i="143"/>
  <c r="M270" i="143"/>
  <c r="L270" i="143"/>
  <c r="K270" i="143"/>
  <c r="J270" i="143"/>
  <c r="R270" i="143" s="1"/>
  <c r="V269" i="143"/>
  <c r="U269" i="143"/>
  <c r="T269" i="143"/>
  <c r="S269" i="143"/>
  <c r="Q269" i="143"/>
  <c r="O269" i="143"/>
  <c r="M269" i="143"/>
  <c r="L269" i="143"/>
  <c r="K269" i="143"/>
  <c r="J269" i="143"/>
  <c r="V268" i="143"/>
  <c r="U268" i="143"/>
  <c r="T268" i="143"/>
  <c r="S268" i="143"/>
  <c r="Q268" i="143"/>
  <c r="O268" i="143"/>
  <c r="M268" i="143"/>
  <c r="L268" i="143"/>
  <c r="K268" i="143"/>
  <c r="J268" i="143"/>
  <c r="P268" i="143" s="1"/>
  <c r="V267" i="143"/>
  <c r="U267" i="143"/>
  <c r="T267" i="143"/>
  <c r="S267" i="143"/>
  <c r="Q267" i="143"/>
  <c r="O267" i="143"/>
  <c r="M267" i="143"/>
  <c r="L267" i="143"/>
  <c r="K267" i="143"/>
  <c r="J267" i="143"/>
  <c r="P267" i="143" s="1"/>
  <c r="V266" i="143"/>
  <c r="U266" i="143"/>
  <c r="T266" i="143"/>
  <c r="S266" i="143"/>
  <c r="Q266" i="143"/>
  <c r="P266" i="143"/>
  <c r="O266" i="143"/>
  <c r="M266" i="143"/>
  <c r="L266" i="143"/>
  <c r="K266" i="143"/>
  <c r="J266" i="143"/>
  <c r="R266" i="143" s="1"/>
  <c r="V265" i="143"/>
  <c r="U265" i="143"/>
  <c r="T265" i="143"/>
  <c r="S265" i="143"/>
  <c r="Q265" i="143"/>
  <c r="O265" i="143"/>
  <c r="M265" i="143"/>
  <c r="L265" i="143"/>
  <c r="K265" i="143"/>
  <c r="J265" i="143"/>
  <c r="V264" i="143"/>
  <c r="U264" i="143"/>
  <c r="T264" i="143"/>
  <c r="S264" i="143"/>
  <c r="Q264" i="143"/>
  <c r="O264" i="143"/>
  <c r="M264" i="143"/>
  <c r="L264" i="143"/>
  <c r="K264" i="143"/>
  <c r="J264" i="143"/>
  <c r="V263" i="143"/>
  <c r="U263" i="143"/>
  <c r="T263" i="143"/>
  <c r="S263" i="143"/>
  <c r="Q263" i="143"/>
  <c r="O263" i="143"/>
  <c r="M263" i="143"/>
  <c r="L263" i="143"/>
  <c r="K263" i="143"/>
  <c r="J263" i="143"/>
  <c r="V262" i="143"/>
  <c r="U262" i="143"/>
  <c r="T262" i="143"/>
  <c r="S262" i="143"/>
  <c r="Q262" i="143"/>
  <c r="O262" i="143"/>
  <c r="M262" i="143"/>
  <c r="L262" i="143"/>
  <c r="K262" i="143"/>
  <c r="J262" i="143"/>
  <c r="R262" i="143" s="1"/>
  <c r="V261" i="143"/>
  <c r="U261" i="143"/>
  <c r="T261" i="143"/>
  <c r="S261" i="143"/>
  <c r="Q261" i="143"/>
  <c r="O261" i="143"/>
  <c r="M261" i="143"/>
  <c r="L261" i="143"/>
  <c r="K261" i="143"/>
  <c r="J261" i="143"/>
  <c r="R261" i="143" s="1"/>
  <c r="V260" i="143"/>
  <c r="U260" i="143"/>
  <c r="T260" i="143"/>
  <c r="S260" i="143"/>
  <c r="Q260" i="143"/>
  <c r="O260" i="143"/>
  <c r="M260" i="143"/>
  <c r="L260" i="143"/>
  <c r="K260" i="143"/>
  <c r="J260" i="143"/>
  <c r="V259" i="143"/>
  <c r="U259" i="143"/>
  <c r="T259" i="143"/>
  <c r="S259" i="143"/>
  <c r="Q259" i="143"/>
  <c r="O259" i="143"/>
  <c r="M259" i="143"/>
  <c r="L259" i="143"/>
  <c r="K259" i="143"/>
  <c r="J259" i="143"/>
  <c r="V258" i="143"/>
  <c r="U258" i="143"/>
  <c r="T258" i="143"/>
  <c r="S258" i="143"/>
  <c r="Q258" i="143"/>
  <c r="O258" i="143"/>
  <c r="M258" i="143"/>
  <c r="L258" i="143"/>
  <c r="K258" i="143"/>
  <c r="J258" i="143"/>
  <c r="R258" i="143" s="1"/>
  <c r="V257" i="143"/>
  <c r="U257" i="143"/>
  <c r="T257" i="143"/>
  <c r="S257" i="143"/>
  <c r="Q257" i="143"/>
  <c r="O257" i="143"/>
  <c r="M257" i="143"/>
  <c r="L257" i="143"/>
  <c r="K257" i="143"/>
  <c r="J257" i="143"/>
  <c r="V256" i="143"/>
  <c r="U256" i="143"/>
  <c r="T256" i="143"/>
  <c r="S256" i="143"/>
  <c r="Q256" i="143"/>
  <c r="O256" i="143"/>
  <c r="M256" i="143"/>
  <c r="L256" i="143"/>
  <c r="K256" i="143"/>
  <c r="J256" i="143"/>
  <c r="V255" i="143"/>
  <c r="U255" i="143"/>
  <c r="T255" i="143"/>
  <c r="S255" i="143"/>
  <c r="Q255" i="143"/>
  <c r="O255" i="143"/>
  <c r="M255" i="143"/>
  <c r="L255" i="143"/>
  <c r="K255" i="143"/>
  <c r="J255" i="143"/>
  <c r="V254" i="143"/>
  <c r="U254" i="143"/>
  <c r="T254" i="143"/>
  <c r="S254" i="143"/>
  <c r="Q254" i="143"/>
  <c r="P254" i="143"/>
  <c r="O254" i="143"/>
  <c r="M254" i="143"/>
  <c r="L254" i="143"/>
  <c r="K254" i="143"/>
  <c r="J254" i="143"/>
  <c r="R254" i="143" s="1"/>
  <c r="V253" i="143"/>
  <c r="U253" i="143"/>
  <c r="T253" i="143"/>
  <c r="S253" i="143"/>
  <c r="Q253" i="143"/>
  <c r="O253" i="143"/>
  <c r="M253" i="143"/>
  <c r="L253" i="143"/>
  <c r="K253" i="143"/>
  <c r="J253" i="143"/>
  <c r="R253" i="143" s="1"/>
  <c r="V252" i="143"/>
  <c r="U252" i="143"/>
  <c r="T252" i="143"/>
  <c r="S252" i="143"/>
  <c r="Q252" i="143"/>
  <c r="O252" i="143"/>
  <c r="M252" i="143"/>
  <c r="L252" i="143"/>
  <c r="K252" i="143"/>
  <c r="J252" i="143"/>
  <c r="V251" i="143"/>
  <c r="U251" i="143"/>
  <c r="T251" i="143"/>
  <c r="S251" i="143"/>
  <c r="Q251" i="143"/>
  <c r="O251" i="143"/>
  <c r="M251" i="143"/>
  <c r="L251" i="143"/>
  <c r="K251" i="143"/>
  <c r="J251" i="143"/>
  <c r="V250" i="143"/>
  <c r="U250" i="143"/>
  <c r="T250" i="143"/>
  <c r="S250" i="143"/>
  <c r="Q250" i="143"/>
  <c r="O250" i="143"/>
  <c r="M250" i="143"/>
  <c r="L250" i="143"/>
  <c r="K250" i="143"/>
  <c r="J250" i="143"/>
  <c r="R250" i="143" s="1"/>
  <c r="V249" i="143"/>
  <c r="U249" i="143"/>
  <c r="T249" i="143"/>
  <c r="S249" i="143"/>
  <c r="Q249" i="143"/>
  <c r="O249" i="143"/>
  <c r="M249" i="143"/>
  <c r="L249" i="143"/>
  <c r="K249" i="143"/>
  <c r="J249" i="143"/>
  <c r="V248" i="143"/>
  <c r="U248" i="143"/>
  <c r="T248" i="143"/>
  <c r="S248" i="143"/>
  <c r="Q248" i="143"/>
  <c r="O248" i="143"/>
  <c r="M248" i="143"/>
  <c r="L248" i="143"/>
  <c r="K248" i="143"/>
  <c r="J248" i="143"/>
  <c r="V247" i="143"/>
  <c r="U247" i="143"/>
  <c r="T247" i="143"/>
  <c r="S247" i="143"/>
  <c r="Q247" i="143"/>
  <c r="O247" i="143"/>
  <c r="M247" i="143"/>
  <c r="L247" i="143"/>
  <c r="K247" i="143"/>
  <c r="J247" i="143"/>
  <c r="V246" i="143"/>
  <c r="U246" i="143"/>
  <c r="T246" i="143"/>
  <c r="S246" i="143"/>
  <c r="Q246" i="143"/>
  <c r="O246" i="143"/>
  <c r="M246" i="143"/>
  <c r="L246" i="143"/>
  <c r="K246" i="143"/>
  <c r="J246" i="143"/>
  <c r="R246" i="143" s="1"/>
  <c r="V245" i="143"/>
  <c r="U245" i="143"/>
  <c r="T245" i="143"/>
  <c r="S245" i="143"/>
  <c r="Q245" i="143"/>
  <c r="O245" i="143"/>
  <c r="M245" i="143"/>
  <c r="L245" i="143"/>
  <c r="K245" i="143"/>
  <c r="J245" i="143"/>
  <c r="R245" i="143" s="1"/>
  <c r="V244" i="143"/>
  <c r="U244" i="143"/>
  <c r="T244" i="143"/>
  <c r="S244" i="143"/>
  <c r="Q244" i="143"/>
  <c r="O244" i="143"/>
  <c r="M244" i="143"/>
  <c r="L244" i="143"/>
  <c r="K244" i="143"/>
  <c r="J244" i="143"/>
  <c r="V243" i="143"/>
  <c r="U243" i="143"/>
  <c r="T243" i="143"/>
  <c r="S243" i="143"/>
  <c r="Q243" i="143"/>
  <c r="O243" i="143"/>
  <c r="M243" i="143"/>
  <c r="L243" i="143"/>
  <c r="K243" i="143"/>
  <c r="J243" i="143"/>
  <c r="V242" i="143"/>
  <c r="U242" i="143"/>
  <c r="T242" i="143"/>
  <c r="S242" i="143"/>
  <c r="Q242" i="143"/>
  <c r="O242" i="143"/>
  <c r="M242" i="143"/>
  <c r="L242" i="143"/>
  <c r="K242" i="143"/>
  <c r="J242" i="143"/>
  <c r="P242" i="143" s="1"/>
  <c r="V241" i="143"/>
  <c r="U241" i="143"/>
  <c r="T241" i="143"/>
  <c r="S241" i="143"/>
  <c r="Q241" i="143"/>
  <c r="P241" i="143"/>
  <c r="O241" i="143"/>
  <c r="M241" i="143"/>
  <c r="L241" i="143"/>
  <c r="K241" i="143"/>
  <c r="J241" i="143"/>
  <c r="R241" i="143" s="1"/>
  <c r="V240" i="143"/>
  <c r="U240" i="143"/>
  <c r="T240" i="143"/>
  <c r="S240" i="143"/>
  <c r="Q240" i="143"/>
  <c r="O240" i="143"/>
  <c r="M240" i="143"/>
  <c r="L240" i="143"/>
  <c r="K240" i="143"/>
  <c r="J240" i="143"/>
  <c r="R240" i="143" s="1"/>
  <c r="V239" i="143"/>
  <c r="U239" i="143"/>
  <c r="T239" i="143"/>
  <c r="S239" i="143"/>
  <c r="Q239" i="143"/>
  <c r="O239" i="143"/>
  <c r="M239" i="143"/>
  <c r="L239" i="143"/>
  <c r="K239" i="143"/>
  <c r="J239" i="143"/>
  <c r="V238" i="143"/>
  <c r="U238" i="143"/>
  <c r="T238" i="143"/>
  <c r="S238" i="143"/>
  <c r="Q238" i="143"/>
  <c r="O238" i="143"/>
  <c r="M238" i="143"/>
  <c r="L238" i="143"/>
  <c r="K238" i="143"/>
  <c r="J238" i="143"/>
  <c r="P238" i="143" s="1"/>
  <c r="V237" i="143"/>
  <c r="U237" i="143"/>
  <c r="T237" i="143"/>
  <c r="S237" i="143"/>
  <c r="Q237" i="143"/>
  <c r="O237" i="143"/>
  <c r="M237" i="143"/>
  <c r="L237" i="143"/>
  <c r="K237" i="143"/>
  <c r="J237" i="143"/>
  <c r="R237" i="143" s="1"/>
  <c r="V236" i="143"/>
  <c r="U236" i="143"/>
  <c r="T236" i="143"/>
  <c r="S236" i="143"/>
  <c r="Q236" i="143"/>
  <c r="O236" i="143"/>
  <c r="M236" i="143"/>
  <c r="L236" i="143"/>
  <c r="K236" i="143"/>
  <c r="J236" i="143"/>
  <c r="V235" i="143"/>
  <c r="U235" i="143"/>
  <c r="T235" i="143"/>
  <c r="S235" i="143"/>
  <c r="Q235" i="143"/>
  <c r="O235" i="143"/>
  <c r="M235" i="143"/>
  <c r="L235" i="143"/>
  <c r="K235" i="143"/>
  <c r="J235" i="143"/>
  <c r="V234" i="143"/>
  <c r="U234" i="143"/>
  <c r="T234" i="143"/>
  <c r="S234" i="143"/>
  <c r="Q234" i="143"/>
  <c r="O234" i="143"/>
  <c r="M234" i="143"/>
  <c r="L234" i="143"/>
  <c r="K234" i="143"/>
  <c r="J234" i="143"/>
  <c r="R234" i="143" s="1"/>
  <c r="V233" i="143"/>
  <c r="U233" i="143"/>
  <c r="T233" i="143"/>
  <c r="S233" i="143"/>
  <c r="Q233" i="143"/>
  <c r="O233" i="143"/>
  <c r="M233" i="143"/>
  <c r="L233" i="143"/>
  <c r="K233" i="143"/>
  <c r="J233" i="143"/>
  <c r="V232" i="143"/>
  <c r="U232" i="143"/>
  <c r="T232" i="143"/>
  <c r="S232" i="143"/>
  <c r="Q232" i="143"/>
  <c r="P232" i="143"/>
  <c r="O232" i="143"/>
  <c r="M232" i="143"/>
  <c r="L232" i="143"/>
  <c r="K232" i="143"/>
  <c r="J232" i="143"/>
  <c r="R232" i="143" s="1"/>
  <c r="V231" i="143"/>
  <c r="U231" i="143"/>
  <c r="T231" i="143"/>
  <c r="S231" i="143"/>
  <c r="Q231" i="143"/>
  <c r="O231" i="143"/>
  <c r="M231" i="143"/>
  <c r="L231" i="143"/>
  <c r="K231" i="143"/>
  <c r="J231" i="143"/>
  <c r="P231" i="143" s="1"/>
  <c r="V230" i="143"/>
  <c r="U230" i="143"/>
  <c r="T230" i="143"/>
  <c r="S230" i="143"/>
  <c r="Q230" i="143"/>
  <c r="P230" i="143"/>
  <c r="O230" i="143"/>
  <c r="M230" i="143"/>
  <c r="L230" i="143"/>
  <c r="K230" i="143"/>
  <c r="J230" i="143"/>
  <c r="R230" i="143" s="1"/>
  <c r="V229" i="143"/>
  <c r="U229" i="143"/>
  <c r="T229" i="143"/>
  <c r="S229" i="143"/>
  <c r="Q229" i="143"/>
  <c r="O229" i="143"/>
  <c r="M229" i="143"/>
  <c r="L229" i="143"/>
  <c r="K229" i="143"/>
  <c r="J229" i="143"/>
  <c r="V228" i="143"/>
  <c r="U228" i="143"/>
  <c r="T228" i="143"/>
  <c r="S228" i="143"/>
  <c r="Q228" i="143"/>
  <c r="O228" i="143"/>
  <c r="M228" i="143"/>
  <c r="L228" i="143"/>
  <c r="K228" i="143"/>
  <c r="J228" i="143"/>
  <c r="R228" i="143" s="1"/>
  <c r="V227" i="143"/>
  <c r="U227" i="143"/>
  <c r="T227" i="143"/>
  <c r="S227" i="143"/>
  <c r="Q227" i="143"/>
  <c r="O227" i="143"/>
  <c r="M227" i="143"/>
  <c r="L227" i="143"/>
  <c r="K227" i="143"/>
  <c r="J227" i="143"/>
  <c r="V226" i="143"/>
  <c r="U226" i="143"/>
  <c r="T226" i="143"/>
  <c r="S226" i="143"/>
  <c r="Q226" i="143"/>
  <c r="O226" i="143"/>
  <c r="M226" i="143"/>
  <c r="L226" i="143"/>
  <c r="K226" i="143"/>
  <c r="J226" i="143"/>
  <c r="V225" i="143"/>
  <c r="U225" i="143"/>
  <c r="T225" i="143"/>
  <c r="S225" i="143"/>
  <c r="Q225" i="143"/>
  <c r="P225" i="143"/>
  <c r="O225" i="143"/>
  <c r="M225" i="143"/>
  <c r="L225" i="143"/>
  <c r="K225" i="143"/>
  <c r="J225" i="143"/>
  <c r="R225" i="143" s="1"/>
  <c r="V224" i="143"/>
  <c r="U224" i="143"/>
  <c r="T224" i="143"/>
  <c r="S224" i="143"/>
  <c r="Q224" i="143"/>
  <c r="O224" i="143"/>
  <c r="M224" i="143"/>
  <c r="L224" i="143"/>
  <c r="K224" i="143"/>
  <c r="J224" i="143"/>
  <c r="R224" i="143" s="1"/>
  <c r="V223" i="143"/>
  <c r="U223" i="143"/>
  <c r="T223" i="143"/>
  <c r="S223" i="143"/>
  <c r="Q223" i="143"/>
  <c r="O223" i="143"/>
  <c r="M223" i="143"/>
  <c r="L223" i="143"/>
  <c r="K223" i="143"/>
  <c r="J223" i="143"/>
  <c r="P223" i="143" s="1"/>
  <c r="V222" i="143"/>
  <c r="U222" i="143"/>
  <c r="T222" i="143"/>
  <c r="S222" i="143"/>
  <c r="Q222" i="143"/>
  <c r="O222" i="143"/>
  <c r="M222" i="143"/>
  <c r="L222" i="143"/>
  <c r="K222" i="143"/>
  <c r="J222" i="143"/>
  <c r="V221" i="143"/>
  <c r="U221" i="143"/>
  <c r="T221" i="143"/>
  <c r="S221" i="143"/>
  <c r="Q221" i="143"/>
  <c r="O221" i="143"/>
  <c r="M221" i="143"/>
  <c r="L221" i="143"/>
  <c r="K221" i="143"/>
  <c r="J221" i="143"/>
  <c r="R221" i="143" s="1"/>
  <c r="V220" i="143"/>
  <c r="U220" i="143"/>
  <c r="T220" i="143"/>
  <c r="S220" i="143"/>
  <c r="Q220" i="143"/>
  <c r="O220" i="143"/>
  <c r="M220" i="143"/>
  <c r="L220" i="143"/>
  <c r="K220" i="143"/>
  <c r="J220" i="143"/>
  <c r="V219" i="143"/>
  <c r="U219" i="143"/>
  <c r="T219" i="143"/>
  <c r="S219" i="143"/>
  <c r="Q219" i="143"/>
  <c r="O219" i="143"/>
  <c r="M219" i="143"/>
  <c r="L219" i="143"/>
  <c r="K219" i="143"/>
  <c r="J219" i="143"/>
  <c r="V218" i="143"/>
  <c r="U218" i="143"/>
  <c r="T218" i="143"/>
  <c r="S218" i="143"/>
  <c r="Q218" i="143"/>
  <c r="O218" i="143"/>
  <c r="M218" i="143"/>
  <c r="L218" i="143"/>
  <c r="K218" i="143"/>
  <c r="J218" i="143"/>
  <c r="R218" i="143" s="1"/>
  <c r="V217" i="143"/>
  <c r="U217" i="143"/>
  <c r="T217" i="143"/>
  <c r="S217" i="143"/>
  <c r="Q217" i="143"/>
  <c r="O217" i="143"/>
  <c r="M217" i="143"/>
  <c r="L217" i="143"/>
  <c r="K217" i="143"/>
  <c r="J217" i="143"/>
  <c r="V216" i="143"/>
  <c r="U216" i="143"/>
  <c r="T216" i="143"/>
  <c r="S216" i="143"/>
  <c r="Q216" i="143"/>
  <c r="O216" i="143"/>
  <c r="M216" i="143"/>
  <c r="L216" i="143"/>
  <c r="K216" i="143"/>
  <c r="J216" i="143"/>
  <c r="R216" i="143" s="1"/>
  <c r="V215" i="143"/>
  <c r="U215" i="143"/>
  <c r="T215" i="143"/>
  <c r="S215" i="143"/>
  <c r="Q215" i="143"/>
  <c r="O215" i="143"/>
  <c r="M215" i="143"/>
  <c r="L215" i="143"/>
  <c r="K215" i="143"/>
  <c r="J215" i="143"/>
  <c r="P215" i="143" s="1"/>
  <c r="V214" i="143"/>
  <c r="U214" i="143"/>
  <c r="T214" i="143"/>
  <c r="S214" i="143"/>
  <c r="Q214" i="143"/>
  <c r="O214" i="143"/>
  <c r="M214" i="143"/>
  <c r="L214" i="143"/>
  <c r="K214" i="143"/>
  <c r="J214" i="143"/>
  <c r="V213" i="143"/>
  <c r="U213" i="143"/>
  <c r="T213" i="143"/>
  <c r="S213" i="143"/>
  <c r="Q213" i="143"/>
  <c r="P213" i="143"/>
  <c r="O213" i="143"/>
  <c r="M213" i="143"/>
  <c r="L213" i="143"/>
  <c r="K213" i="143"/>
  <c r="J213" i="143"/>
  <c r="R213" i="143" s="1"/>
  <c r="V212" i="143"/>
  <c r="U212" i="143"/>
  <c r="T212" i="143"/>
  <c r="S212" i="143"/>
  <c r="Q212" i="143"/>
  <c r="O212" i="143"/>
  <c r="M212" i="143"/>
  <c r="L212" i="143"/>
  <c r="K212" i="143"/>
  <c r="J212" i="143"/>
  <c r="R212" i="143" s="1"/>
  <c r="V211" i="143"/>
  <c r="U211" i="143"/>
  <c r="T211" i="143"/>
  <c r="S211" i="143"/>
  <c r="Q211" i="143"/>
  <c r="O211" i="143"/>
  <c r="M211" i="143"/>
  <c r="L211" i="143"/>
  <c r="K211" i="143"/>
  <c r="J211" i="143"/>
  <c r="V210" i="143"/>
  <c r="U210" i="143"/>
  <c r="T210" i="143"/>
  <c r="S210" i="143"/>
  <c r="Q210" i="143"/>
  <c r="O210" i="143"/>
  <c r="M210" i="143"/>
  <c r="L210" i="143"/>
  <c r="K210" i="143"/>
  <c r="J210" i="143"/>
  <c r="R210" i="143" s="1"/>
  <c r="V209" i="143"/>
  <c r="U209" i="143"/>
  <c r="T209" i="143"/>
  <c r="S209" i="143"/>
  <c r="Q209" i="143"/>
  <c r="O209" i="143"/>
  <c r="M209" i="143"/>
  <c r="L209" i="143"/>
  <c r="K209" i="143"/>
  <c r="J209" i="143"/>
  <c r="R209" i="143" s="1"/>
  <c r="V208" i="143"/>
  <c r="U208" i="143"/>
  <c r="T208" i="143"/>
  <c r="S208" i="143"/>
  <c r="Q208" i="143"/>
  <c r="O208" i="143"/>
  <c r="M208" i="143"/>
  <c r="L208" i="143"/>
  <c r="K208" i="143"/>
  <c r="J208" i="143"/>
  <c r="R208" i="143" s="1"/>
  <c r="V207" i="143"/>
  <c r="U207" i="143"/>
  <c r="T207" i="143"/>
  <c r="S207" i="143"/>
  <c r="Q207" i="143"/>
  <c r="O207" i="143"/>
  <c r="M207" i="143"/>
  <c r="L207" i="143"/>
  <c r="K207" i="143"/>
  <c r="J207" i="143"/>
  <c r="P207" i="143" s="1"/>
  <c r="V206" i="143"/>
  <c r="U206" i="143"/>
  <c r="T206" i="143"/>
  <c r="S206" i="143"/>
  <c r="Q206" i="143"/>
  <c r="O206" i="143"/>
  <c r="M206" i="143"/>
  <c r="L206" i="143"/>
  <c r="K206" i="143"/>
  <c r="J206" i="143"/>
  <c r="P206" i="143" s="1"/>
  <c r="V205" i="143"/>
  <c r="U205" i="143"/>
  <c r="T205" i="143"/>
  <c r="S205" i="143"/>
  <c r="Q205" i="143"/>
  <c r="O205" i="143"/>
  <c r="M205" i="143"/>
  <c r="L205" i="143"/>
  <c r="K205" i="143"/>
  <c r="J205" i="143"/>
  <c r="V204" i="143"/>
  <c r="U204" i="143"/>
  <c r="T204" i="143"/>
  <c r="S204" i="143"/>
  <c r="Q204" i="143"/>
  <c r="O204" i="143"/>
  <c r="M204" i="143"/>
  <c r="L204" i="143"/>
  <c r="K204" i="143"/>
  <c r="J204" i="143"/>
  <c r="V203" i="143"/>
  <c r="U203" i="143"/>
  <c r="T203" i="143"/>
  <c r="S203" i="143"/>
  <c r="Q203" i="143"/>
  <c r="O203" i="143"/>
  <c r="M203" i="143"/>
  <c r="L203" i="143"/>
  <c r="K203" i="143"/>
  <c r="J203" i="143"/>
  <c r="V202" i="143"/>
  <c r="U202" i="143"/>
  <c r="T202" i="143"/>
  <c r="S202" i="143"/>
  <c r="Q202" i="143"/>
  <c r="O202" i="143"/>
  <c r="M202" i="143"/>
  <c r="L202" i="143"/>
  <c r="K202" i="143"/>
  <c r="J202" i="143"/>
  <c r="R202" i="143" s="1"/>
  <c r="V201" i="143"/>
  <c r="U201" i="143"/>
  <c r="T201" i="143"/>
  <c r="S201" i="143"/>
  <c r="Q201" i="143"/>
  <c r="O201" i="143"/>
  <c r="M201" i="143"/>
  <c r="L201" i="143"/>
  <c r="K201" i="143"/>
  <c r="J201" i="143"/>
  <c r="R201" i="143" s="1"/>
  <c r="V200" i="143"/>
  <c r="U200" i="143"/>
  <c r="T200" i="143"/>
  <c r="S200" i="143"/>
  <c r="Q200" i="143"/>
  <c r="O200" i="143"/>
  <c r="M200" i="143"/>
  <c r="L200" i="143"/>
  <c r="K200" i="143"/>
  <c r="J200" i="143"/>
  <c r="R200" i="143" s="1"/>
  <c r="V199" i="143"/>
  <c r="U199" i="143"/>
  <c r="T199" i="143"/>
  <c r="S199" i="143"/>
  <c r="Q199" i="143"/>
  <c r="O199" i="143"/>
  <c r="M199" i="143"/>
  <c r="L199" i="143"/>
  <c r="K199" i="143"/>
  <c r="J199" i="143"/>
  <c r="V198" i="143"/>
  <c r="U198" i="143"/>
  <c r="T198" i="143"/>
  <c r="S198" i="143"/>
  <c r="Q198" i="143"/>
  <c r="P198" i="143"/>
  <c r="O198" i="143"/>
  <c r="M198" i="143"/>
  <c r="L198" i="143"/>
  <c r="K198" i="143"/>
  <c r="J198" i="143"/>
  <c r="R198" i="143" s="1"/>
  <c r="V197" i="143"/>
  <c r="U197" i="143"/>
  <c r="T197" i="143"/>
  <c r="S197" i="143"/>
  <c r="Q197" i="143"/>
  <c r="O197" i="143"/>
  <c r="M197" i="143"/>
  <c r="L197" i="143"/>
  <c r="K197" i="143"/>
  <c r="J197" i="143"/>
  <c r="R197" i="143" s="1"/>
  <c r="V196" i="143"/>
  <c r="U196" i="143"/>
  <c r="T196" i="143"/>
  <c r="S196" i="143"/>
  <c r="Q196" i="143"/>
  <c r="O196" i="143"/>
  <c r="M196" i="143"/>
  <c r="L196" i="143"/>
  <c r="K196" i="143"/>
  <c r="J196" i="143"/>
  <c r="R196" i="143" s="1"/>
  <c r="V195" i="143"/>
  <c r="U195" i="143"/>
  <c r="T195" i="143"/>
  <c r="S195" i="143"/>
  <c r="Q195" i="143"/>
  <c r="O195" i="143"/>
  <c r="M195" i="143"/>
  <c r="L195" i="143"/>
  <c r="K195" i="143"/>
  <c r="J195" i="143"/>
  <c r="V194" i="143"/>
  <c r="U194" i="143"/>
  <c r="T194" i="143"/>
  <c r="S194" i="143"/>
  <c r="Q194" i="143"/>
  <c r="O194" i="143"/>
  <c r="M194" i="143"/>
  <c r="L194" i="143"/>
  <c r="K194" i="143"/>
  <c r="J194" i="143"/>
  <c r="P194" i="143" s="1"/>
  <c r="V193" i="143"/>
  <c r="U193" i="143"/>
  <c r="T193" i="143"/>
  <c r="S193" i="143"/>
  <c r="Q193" i="143"/>
  <c r="O193" i="143"/>
  <c r="M193" i="143"/>
  <c r="L193" i="143"/>
  <c r="K193" i="143"/>
  <c r="J193" i="143"/>
  <c r="V192" i="143"/>
  <c r="U192" i="143"/>
  <c r="T192" i="143"/>
  <c r="S192" i="143"/>
  <c r="Q192" i="143"/>
  <c r="O192" i="143"/>
  <c r="M192" i="143"/>
  <c r="L192" i="143"/>
  <c r="K192" i="143"/>
  <c r="J192" i="143"/>
  <c r="R192" i="143" s="1"/>
  <c r="V191" i="143"/>
  <c r="U191" i="143"/>
  <c r="T191" i="143"/>
  <c r="S191" i="143"/>
  <c r="Q191" i="143"/>
  <c r="O191" i="143"/>
  <c r="M191" i="143"/>
  <c r="L191" i="143"/>
  <c r="K191" i="143"/>
  <c r="J191" i="143"/>
  <c r="P191" i="143" s="1"/>
  <c r="V190" i="143"/>
  <c r="U190" i="143"/>
  <c r="T190" i="143"/>
  <c r="S190" i="143"/>
  <c r="Q190" i="143"/>
  <c r="O190" i="143"/>
  <c r="M190" i="143"/>
  <c r="L190" i="143"/>
  <c r="K190" i="143"/>
  <c r="J190" i="143"/>
  <c r="P190" i="143" s="1"/>
  <c r="V189" i="143"/>
  <c r="U189" i="143"/>
  <c r="T189" i="143"/>
  <c r="S189" i="143"/>
  <c r="Q189" i="143"/>
  <c r="O189" i="143"/>
  <c r="M189" i="143"/>
  <c r="L189" i="143"/>
  <c r="K189" i="143"/>
  <c r="J189" i="143"/>
  <c r="R189" i="143" s="1"/>
  <c r="V188" i="143"/>
  <c r="U188" i="143"/>
  <c r="T188" i="143"/>
  <c r="S188" i="143"/>
  <c r="Q188" i="143"/>
  <c r="O188" i="143"/>
  <c r="M188" i="143"/>
  <c r="L188" i="143"/>
  <c r="K188" i="143"/>
  <c r="J188" i="143"/>
  <c r="P188" i="143" s="1"/>
  <c r="V187" i="143"/>
  <c r="U187" i="143"/>
  <c r="T187" i="143"/>
  <c r="S187" i="143"/>
  <c r="Q187" i="143"/>
  <c r="O187" i="143"/>
  <c r="M187" i="143"/>
  <c r="L187" i="143"/>
  <c r="K187" i="143"/>
  <c r="J187" i="143"/>
  <c r="V186" i="143"/>
  <c r="U186" i="143"/>
  <c r="T186" i="143"/>
  <c r="S186" i="143"/>
  <c r="Q186" i="143"/>
  <c r="O186" i="143"/>
  <c r="M186" i="143"/>
  <c r="L186" i="143"/>
  <c r="K186" i="143"/>
  <c r="J186" i="143"/>
  <c r="P186" i="143" s="1"/>
  <c r="V185" i="143"/>
  <c r="U185" i="143"/>
  <c r="T185" i="143"/>
  <c r="S185" i="143"/>
  <c r="Q185" i="143"/>
  <c r="P185" i="143"/>
  <c r="O185" i="143"/>
  <c r="M185" i="143"/>
  <c r="L185" i="143"/>
  <c r="K185" i="143"/>
  <c r="J185" i="143"/>
  <c r="R185" i="143" s="1"/>
  <c r="V184" i="143"/>
  <c r="U184" i="143"/>
  <c r="T184" i="143"/>
  <c r="S184" i="143"/>
  <c r="Q184" i="143"/>
  <c r="O184" i="143"/>
  <c r="M184" i="143"/>
  <c r="L184" i="143"/>
  <c r="K184" i="143"/>
  <c r="J184" i="143"/>
  <c r="V183" i="143"/>
  <c r="U183" i="143"/>
  <c r="T183" i="143"/>
  <c r="S183" i="143"/>
  <c r="Q183" i="143"/>
  <c r="O183" i="143"/>
  <c r="M183" i="143"/>
  <c r="L183" i="143"/>
  <c r="K183" i="143"/>
  <c r="J183" i="143"/>
  <c r="P183" i="143" s="1"/>
  <c r="V182" i="143"/>
  <c r="U182" i="143"/>
  <c r="T182" i="143"/>
  <c r="S182" i="143"/>
  <c r="Q182" i="143"/>
  <c r="O182" i="143"/>
  <c r="M182" i="143"/>
  <c r="L182" i="143"/>
  <c r="K182" i="143"/>
  <c r="J182" i="143"/>
  <c r="R182" i="143" s="1"/>
  <c r="V181" i="143"/>
  <c r="U181" i="143"/>
  <c r="T181" i="143"/>
  <c r="S181" i="143"/>
  <c r="Q181" i="143"/>
  <c r="O181" i="143"/>
  <c r="M181" i="143"/>
  <c r="L181" i="143"/>
  <c r="K181" i="143"/>
  <c r="J181" i="143"/>
  <c r="V180" i="143"/>
  <c r="U180" i="143"/>
  <c r="T180" i="143"/>
  <c r="S180" i="143"/>
  <c r="Q180" i="143"/>
  <c r="P180" i="143"/>
  <c r="O180" i="143"/>
  <c r="M180" i="143"/>
  <c r="L180" i="143"/>
  <c r="K180" i="143"/>
  <c r="J180" i="143"/>
  <c r="R180" i="143" s="1"/>
  <c r="V179" i="143"/>
  <c r="U179" i="143"/>
  <c r="T179" i="143"/>
  <c r="S179" i="143"/>
  <c r="Q179" i="143"/>
  <c r="O179" i="143"/>
  <c r="M179" i="143"/>
  <c r="L179" i="143"/>
  <c r="K179" i="143"/>
  <c r="J179" i="143"/>
  <c r="P179" i="143" s="1"/>
  <c r="V178" i="143"/>
  <c r="U178" i="143"/>
  <c r="T178" i="143"/>
  <c r="S178" i="143"/>
  <c r="Q178" i="143"/>
  <c r="O178" i="143"/>
  <c r="M178" i="143"/>
  <c r="L178" i="143"/>
  <c r="K178" i="143"/>
  <c r="J178" i="143"/>
  <c r="R178" i="143" s="1"/>
  <c r="V177" i="143"/>
  <c r="U177" i="143"/>
  <c r="T177" i="143"/>
  <c r="S177" i="143"/>
  <c r="Q177" i="143"/>
  <c r="O177" i="143"/>
  <c r="M177" i="143"/>
  <c r="L177" i="143"/>
  <c r="K177" i="143"/>
  <c r="J177" i="143"/>
  <c r="R177" i="143" s="1"/>
  <c r="V176" i="143"/>
  <c r="U176" i="143"/>
  <c r="T176" i="143"/>
  <c r="S176" i="143"/>
  <c r="Q176" i="143"/>
  <c r="O176" i="143"/>
  <c r="M176" i="143"/>
  <c r="L176" i="143"/>
  <c r="K176" i="143"/>
  <c r="J176" i="143"/>
  <c r="P176" i="143" s="1"/>
  <c r="V175" i="143"/>
  <c r="U175" i="143"/>
  <c r="T175" i="143"/>
  <c r="S175" i="143"/>
  <c r="Q175" i="143"/>
  <c r="O175" i="143"/>
  <c r="M175" i="143"/>
  <c r="L175" i="143"/>
  <c r="K175" i="143"/>
  <c r="J175" i="143"/>
  <c r="V174" i="143"/>
  <c r="U174" i="143"/>
  <c r="T174" i="143"/>
  <c r="S174" i="143"/>
  <c r="Q174" i="143"/>
  <c r="O174" i="143"/>
  <c r="M174" i="143"/>
  <c r="L174" i="143"/>
  <c r="K174" i="143"/>
  <c r="J174" i="143"/>
  <c r="P174" i="143" s="1"/>
  <c r="V173" i="143"/>
  <c r="U173" i="143"/>
  <c r="T173" i="143"/>
  <c r="S173" i="143"/>
  <c r="Q173" i="143"/>
  <c r="P173" i="143"/>
  <c r="O173" i="143"/>
  <c r="M173" i="143"/>
  <c r="L173" i="143"/>
  <c r="K173" i="143"/>
  <c r="J173" i="143"/>
  <c r="R173" i="143" s="1"/>
  <c r="V172" i="143"/>
  <c r="U172" i="143"/>
  <c r="T172" i="143"/>
  <c r="S172" i="143"/>
  <c r="Q172" i="143"/>
  <c r="O172" i="143"/>
  <c r="M172" i="143"/>
  <c r="L172" i="143"/>
  <c r="K172" i="143"/>
  <c r="J172" i="143"/>
  <c r="V171" i="143"/>
  <c r="U171" i="143"/>
  <c r="T171" i="143"/>
  <c r="S171" i="143"/>
  <c r="Q171" i="143"/>
  <c r="O171" i="143"/>
  <c r="M171" i="143"/>
  <c r="L171" i="143"/>
  <c r="K171" i="143"/>
  <c r="J171" i="143"/>
  <c r="V170" i="143"/>
  <c r="U170" i="143"/>
  <c r="T170" i="143"/>
  <c r="S170" i="143"/>
  <c r="Q170" i="143"/>
  <c r="O170" i="143"/>
  <c r="M170" i="143"/>
  <c r="L170" i="143"/>
  <c r="K170" i="143"/>
  <c r="J170" i="143"/>
  <c r="R170" i="143" s="1"/>
  <c r="V169" i="143"/>
  <c r="U169" i="143"/>
  <c r="T169" i="143"/>
  <c r="S169" i="143"/>
  <c r="Q169" i="143"/>
  <c r="O169" i="143"/>
  <c r="M169" i="143"/>
  <c r="L169" i="143"/>
  <c r="K169" i="143"/>
  <c r="J169" i="143"/>
  <c r="V168" i="143"/>
  <c r="U168" i="143"/>
  <c r="T168" i="143"/>
  <c r="S168" i="143"/>
  <c r="Q168" i="143"/>
  <c r="P168" i="143"/>
  <c r="O168" i="143"/>
  <c r="M168" i="143"/>
  <c r="L168" i="143"/>
  <c r="K168" i="143"/>
  <c r="J168" i="143"/>
  <c r="R168" i="143" s="1"/>
  <c r="V167" i="143"/>
  <c r="U167" i="143"/>
  <c r="T167" i="143"/>
  <c r="S167" i="143"/>
  <c r="Q167" i="143"/>
  <c r="O167" i="143"/>
  <c r="M167" i="143"/>
  <c r="L167" i="143"/>
  <c r="K167" i="143"/>
  <c r="J167" i="143"/>
  <c r="P167" i="143" s="1"/>
  <c r="V166" i="143"/>
  <c r="U166" i="143"/>
  <c r="T166" i="143"/>
  <c r="S166" i="143"/>
  <c r="Q166" i="143"/>
  <c r="O166" i="143"/>
  <c r="M166" i="143"/>
  <c r="L166" i="143"/>
  <c r="K166" i="143"/>
  <c r="J166" i="143"/>
  <c r="V165" i="143"/>
  <c r="U165" i="143"/>
  <c r="T165" i="143"/>
  <c r="S165" i="143"/>
  <c r="Q165" i="143"/>
  <c r="O165" i="143"/>
  <c r="M165" i="143"/>
  <c r="L165" i="143"/>
  <c r="K165" i="143"/>
  <c r="J165" i="143"/>
  <c r="R165" i="143" s="1"/>
  <c r="V164" i="143"/>
  <c r="U164" i="143"/>
  <c r="T164" i="143"/>
  <c r="S164" i="143"/>
  <c r="Q164" i="143"/>
  <c r="O164" i="143"/>
  <c r="M164" i="143"/>
  <c r="L164" i="143"/>
  <c r="K164" i="143"/>
  <c r="J164" i="143"/>
  <c r="R164" i="143" s="1"/>
  <c r="V163" i="143"/>
  <c r="U163" i="143"/>
  <c r="T163" i="143"/>
  <c r="S163" i="143"/>
  <c r="Q163" i="143"/>
  <c r="O163" i="143"/>
  <c r="M163" i="143"/>
  <c r="L163" i="143"/>
  <c r="K163" i="143"/>
  <c r="J163" i="143"/>
  <c r="P163" i="143" s="1"/>
  <c r="V162" i="143"/>
  <c r="U162" i="143"/>
  <c r="T162" i="143"/>
  <c r="S162" i="143"/>
  <c r="Q162" i="143"/>
  <c r="O162" i="143"/>
  <c r="M162" i="143"/>
  <c r="L162" i="143"/>
  <c r="K162" i="143"/>
  <c r="J162" i="143"/>
  <c r="P162" i="143" s="1"/>
  <c r="V161" i="143"/>
  <c r="U161" i="143"/>
  <c r="T161" i="143"/>
  <c r="S161" i="143"/>
  <c r="Q161" i="143"/>
  <c r="O161" i="143"/>
  <c r="M161" i="143"/>
  <c r="L161" i="143"/>
  <c r="K161" i="143"/>
  <c r="J161" i="143"/>
  <c r="R161" i="143" s="1"/>
  <c r="V160" i="143"/>
  <c r="U160" i="143"/>
  <c r="T160" i="143"/>
  <c r="S160" i="143"/>
  <c r="Q160" i="143"/>
  <c r="P160" i="143"/>
  <c r="O160" i="143"/>
  <c r="M160" i="143"/>
  <c r="L160" i="143"/>
  <c r="K160" i="143"/>
  <c r="J160" i="143"/>
  <c r="R160" i="143" s="1"/>
  <c r="V159" i="143"/>
  <c r="U159" i="143"/>
  <c r="T159" i="143"/>
  <c r="S159" i="143"/>
  <c r="Q159" i="143"/>
  <c r="O159" i="143"/>
  <c r="M159" i="143"/>
  <c r="L159" i="143"/>
  <c r="K159" i="143"/>
  <c r="J159" i="143"/>
  <c r="V158" i="143"/>
  <c r="U158" i="143"/>
  <c r="T158" i="143"/>
  <c r="S158" i="143"/>
  <c r="Q158" i="143"/>
  <c r="O158" i="143"/>
  <c r="M158" i="143"/>
  <c r="L158" i="143"/>
  <c r="K158" i="143"/>
  <c r="J158" i="143"/>
  <c r="P158" i="143" s="1"/>
  <c r="V157" i="143"/>
  <c r="U157" i="143"/>
  <c r="T157" i="143"/>
  <c r="S157" i="143"/>
  <c r="Q157" i="143"/>
  <c r="O157" i="143"/>
  <c r="M157" i="143"/>
  <c r="L157" i="143"/>
  <c r="K157" i="143"/>
  <c r="J157" i="143"/>
  <c r="R157" i="143" s="1"/>
  <c r="V156" i="143"/>
  <c r="U156" i="143"/>
  <c r="T156" i="143"/>
  <c r="S156" i="143"/>
  <c r="Q156" i="143"/>
  <c r="O156" i="143"/>
  <c r="M156" i="143"/>
  <c r="L156" i="143"/>
  <c r="K156" i="143"/>
  <c r="J156" i="143"/>
  <c r="V155" i="143"/>
  <c r="U155" i="143"/>
  <c r="T155" i="143"/>
  <c r="S155" i="143"/>
  <c r="Q155" i="143"/>
  <c r="O155" i="143"/>
  <c r="M155" i="143"/>
  <c r="L155" i="143"/>
  <c r="K155" i="143"/>
  <c r="J155" i="143"/>
  <c r="V154" i="143"/>
  <c r="U154" i="143"/>
  <c r="T154" i="143"/>
  <c r="S154" i="143"/>
  <c r="Q154" i="143"/>
  <c r="O154" i="143"/>
  <c r="M154" i="143"/>
  <c r="L154" i="143"/>
  <c r="K154" i="143"/>
  <c r="J154" i="143"/>
  <c r="P154" i="143" s="1"/>
  <c r="V153" i="143"/>
  <c r="U153" i="143"/>
  <c r="T153" i="143"/>
  <c r="S153" i="143"/>
  <c r="Q153" i="143"/>
  <c r="O153" i="143"/>
  <c r="M153" i="143"/>
  <c r="L153" i="143"/>
  <c r="K153" i="143"/>
  <c r="J153" i="143"/>
  <c r="R153" i="143" s="1"/>
  <c r="V152" i="143"/>
  <c r="U152" i="143"/>
  <c r="T152" i="143"/>
  <c r="S152" i="143"/>
  <c r="Q152" i="143"/>
  <c r="O152" i="143"/>
  <c r="M152" i="143"/>
  <c r="L152" i="143"/>
  <c r="K152" i="143"/>
  <c r="J152" i="143"/>
  <c r="R152" i="143" s="1"/>
  <c r="V151" i="143"/>
  <c r="U151" i="143"/>
  <c r="T151" i="143"/>
  <c r="S151" i="143"/>
  <c r="Q151" i="143"/>
  <c r="O151" i="143"/>
  <c r="M151" i="143"/>
  <c r="L151" i="143"/>
  <c r="K151" i="143"/>
  <c r="J151" i="143"/>
  <c r="P151" i="143" s="1"/>
  <c r="V150" i="143"/>
  <c r="U150" i="143"/>
  <c r="T150" i="143"/>
  <c r="S150" i="143"/>
  <c r="Q150" i="143"/>
  <c r="O150" i="143"/>
  <c r="M150" i="143"/>
  <c r="L150" i="143"/>
  <c r="K150" i="143"/>
  <c r="J150" i="143"/>
  <c r="R150" i="143" s="1"/>
  <c r="V149" i="143"/>
  <c r="U149" i="143"/>
  <c r="T149" i="143"/>
  <c r="S149" i="143"/>
  <c r="Q149" i="143"/>
  <c r="O149" i="143"/>
  <c r="M149" i="143"/>
  <c r="L149" i="143"/>
  <c r="K149" i="143"/>
  <c r="J149" i="143"/>
  <c r="R149" i="143" s="1"/>
  <c r="V148" i="143"/>
  <c r="U148" i="143"/>
  <c r="T148" i="143"/>
  <c r="S148" i="143"/>
  <c r="Q148" i="143"/>
  <c r="P148" i="143"/>
  <c r="O148" i="143"/>
  <c r="M148" i="143"/>
  <c r="L148" i="143"/>
  <c r="K148" i="143"/>
  <c r="J148" i="143"/>
  <c r="R148" i="143" s="1"/>
  <c r="V147" i="143"/>
  <c r="U147" i="143"/>
  <c r="T147" i="143"/>
  <c r="S147" i="143"/>
  <c r="Q147" i="143"/>
  <c r="O147" i="143"/>
  <c r="M147" i="143"/>
  <c r="L147" i="143"/>
  <c r="K147" i="143"/>
  <c r="J147" i="143"/>
  <c r="V146" i="143"/>
  <c r="U146" i="143"/>
  <c r="T146" i="143"/>
  <c r="S146" i="143"/>
  <c r="Q146" i="143"/>
  <c r="O146" i="143"/>
  <c r="M146" i="143"/>
  <c r="L146" i="143"/>
  <c r="K146" i="143"/>
  <c r="J146" i="143"/>
  <c r="R146" i="143" s="1"/>
  <c r="V145" i="143"/>
  <c r="U145" i="143"/>
  <c r="T145" i="143"/>
  <c r="S145" i="143"/>
  <c r="Q145" i="143"/>
  <c r="O145" i="143"/>
  <c r="M145" i="143"/>
  <c r="L145" i="143"/>
  <c r="K145" i="143"/>
  <c r="J145" i="143"/>
  <c r="R145" i="143" s="1"/>
  <c r="V144" i="143"/>
  <c r="U144" i="143"/>
  <c r="T144" i="143"/>
  <c r="S144" i="143"/>
  <c r="Q144" i="143"/>
  <c r="O144" i="143"/>
  <c r="M144" i="143"/>
  <c r="L144" i="143"/>
  <c r="K144" i="143"/>
  <c r="J144" i="143"/>
  <c r="P144" i="143" s="1"/>
  <c r="V143" i="143"/>
  <c r="U143" i="143"/>
  <c r="T143" i="143"/>
  <c r="S143" i="143"/>
  <c r="Q143" i="143"/>
  <c r="O143" i="143"/>
  <c r="M143" i="143"/>
  <c r="L143" i="143"/>
  <c r="K143" i="143"/>
  <c r="J143" i="143"/>
  <c r="P143" i="143" s="1"/>
  <c r="V142" i="143"/>
  <c r="U142" i="143"/>
  <c r="T142" i="143"/>
  <c r="S142" i="143"/>
  <c r="Q142" i="143"/>
  <c r="O142" i="143"/>
  <c r="M142" i="143"/>
  <c r="L142" i="143"/>
  <c r="K142" i="143"/>
  <c r="J142" i="143"/>
  <c r="R142" i="143" s="1"/>
  <c r="V141" i="143"/>
  <c r="U141" i="143"/>
  <c r="T141" i="143"/>
  <c r="S141" i="143"/>
  <c r="Q141" i="143"/>
  <c r="O141" i="143"/>
  <c r="M141" i="143"/>
  <c r="L141" i="143"/>
  <c r="K141" i="143"/>
  <c r="J141" i="143"/>
  <c r="V140" i="143"/>
  <c r="U140" i="143"/>
  <c r="T140" i="143"/>
  <c r="S140" i="143"/>
  <c r="Q140" i="143"/>
  <c r="O140" i="143"/>
  <c r="M140" i="143"/>
  <c r="L140" i="143"/>
  <c r="K140" i="143"/>
  <c r="J140" i="143"/>
  <c r="R140" i="143" s="1"/>
  <c r="V139" i="143"/>
  <c r="U139" i="143"/>
  <c r="T139" i="143"/>
  <c r="S139" i="143"/>
  <c r="Q139" i="143"/>
  <c r="O139" i="143"/>
  <c r="M139" i="143"/>
  <c r="L139" i="143"/>
  <c r="K139" i="143"/>
  <c r="J139" i="143"/>
  <c r="R139" i="143" s="1"/>
  <c r="V138" i="143"/>
  <c r="U138" i="143"/>
  <c r="T138" i="143"/>
  <c r="S138" i="143"/>
  <c r="Q138" i="143"/>
  <c r="O138" i="143"/>
  <c r="M138" i="143"/>
  <c r="L138" i="143"/>
  <c r="K138" i="143"/>
  <c r="J138" i="143"/>
  <c r="R138" i="143" s="1"/>
  <c r="V137" i="143"/>
  <c r="U137" i="143"/>
  <c r="T137" i="143"/>
  <c r="S137" i="143"/>
  <c r="Q137" i="143"/>
  <c r="O137" i="143"/>
  <c r="M137" i="143"/>
  <c r="L137" i="143"/>
  <c r="K137" i="143"/>
  <c r="J137" i="143"/>
  <c r="P137" i="143" s="1"/>
  <c r="V136" i="143"/>
  <c r="U136" i="143"/>
  <c r="T136" i="143"/>
  <c r="S136" i="143"/>
  <c r="Q136" i="143"/>
  <c r="O136" i="143"/>
  <c r="M136" i="143"/>
  <c r="L136" i="143"/>
  <c r="K136" i="143"/>
  <c r="J136" i="143"/>
  <c r="P136" i="143" s="1"/>
  <c r="V135" i="143"/>
  <c r="U135" i="143"/>
  <c r="T135" i="143"/>
  <c r="S135" i="143"/>
  <c r="Q135" i="143"/>
  <c r="O135" i="143"/>
  <c r="M135" i="143"/>
  <c r="L135" i="143"/>
  <c r="K135" i="143"/>
  <c r="J135" i="143"/>
  <c r="R135" i="143" s="1"/>
  <c r="V134" i="143"/>
  <c r="U134" i="143"/>
  <c r="T134" i="143"/>
  <c r="S134" i="143"/>
  <c r="Q134" i="143"/>
  <c r="O134" i="143"/>
  <c r="M134" i="143"/>
  <c r="L134" i="143"/>
  <c r="K134" i="143"/>
  <c r="J134" i="143"/>
  <c r="P134" i="143" s="1"/>
  <c r="V133" i="143"/>
  <c r="U133" i="143"/>
  <c r="T133" i="143"/>
  <c r="S133" i="143"/>
  <c r="Q133" i="143"/>
  <c r="O133" i="143"/>
  <c r="M133" i="143"/>
  <c r="L133" i="143"/>
  <c r="K133" i="143"/>
  <c r="J133" i="143"/>
  <c r="P133" i="143" s="1"/>
  <c r="V132" i="143"/>
  <c r="U132" i="143"/>
  <c r="T132" i="143"/>
  <c r="S132" i="143"/>
  <c r="Q132" i="143"/>
  <c r="O132" i="143"/>
  <c r="M132" i="143"/>
  <c r="L132" i="143"/>
  <c r="K132" i="143"/>
  <c r="J132" i="143"/>
  <c r="P132" i="143" s="1"/>
  <c r="V131" i="143"/>
  <c r="U131" i="143"/>
  <c r="T131" i="143"/>
  <c r="S131" i="143"/>
  <c r="Q131" i="143"/>
  <c r="O131" i="143"/>
  <c r="M131" i="143"/>
  <c r="L131" i="143"/>
  <c r="K131" i="143"/>
  <c r="J131" i="143"/>
  <c r="V130" i="143"/>
  <c r="U130" i="143"/>
  <c r="T130" i="143"/>
  <c r="S130" i="143"/>
  <c r="Q130" i="143"/>
  <c r="O130" i="143"/>
  <c r="M130" i="143"/>
  <c r="L130" i="143"/>
  <c r="K130" i="143"/>
  <c r="J130" i="143"/>
  <c r="P130" i="143" s="1"/>
  <c r="V129" i="143"/>
  <c r="U129" i="143"/>
  <c r="T129" i="143"/>
  <c r="S129" i="143"/>
  <c r="Q129" i="143"/>
  <c r="O129" i="143"/>
  <c r="M129" i="143"/>
  <c r="L129" i="143"/>
  <c r="K129" i="143"/>
  <c r="J129" i="143"/>
  <c r="P129" i="143" s="1"/>
  <c r="V128" i="143"/>
  <c r="U128" i="143"/>
  <c r="T128" i="143"/>
  <c r="S128" i="143"/>
  <c r="Q128" i="143"/>
  <c r="P128" i="143"/>
  <c r="O128" i="143"/>
  <c r="M128" i="143"/>
  <c r="L128" i="143"/>
  <c r="K128" i="143"/>
  <c r="J128" i="143"/>
  <c r="R128" i="143" s="1"/>
  <c r="V127" i="143"/>
  <c r="U127" i="143"/>
  <c r="T127" i="143"/>
  <c r="S127" i="143"/>
  <c r="Q127" i="143"/>
  <c r="O127" i="143"/>
  <c r="M127" i="143"/>
  <c r="L127" i="143"/>
  <c r="K127" i="143"/>
  <c r="J127" i="143"/>
  <c r="R127" i="143" s="1"/>
  <c r="V126" i="143"/>
  <c r="U126" i="143"/>
  <c r="T126" i="143"/>
  <c r="S126" i="143"/>
  <c r="Q126" i="143"/>
  <c r="O126" i="143"/>
  <c r="M126" i="143"/>
  <c r="L126" i="143"/>
  <c r="K126" i="143"/>
  <c r="J126" i="143"/>
  <c r="R126" i="143" s="1"/>
  <c r="V125" i="143"/>
  <c r="U125" i="143"/>
  <c r="T125" i="143"/>
  <c r="S125" i="143"/>
  <c r="Q125" i="143"/>
  <c r="O125" i="143"/>
  <c r="M125" i="143"/>
  <c r="L125" i="143"/>
  <c r="K125" i="143"/>
  <c r="J125" i="143"/>
  <c r="V124" i="143"/>
  <c r="U124" i="143"/>
  <c r="T124" i="143"/>
  <c r="S124" i="143"/>
  <c r="Q124" i="143"/>
  <c r="O124" i="143"/>
  <c r="M124" i="143"/>
  <c r="L124" i="143"/>
  <c r="K124" i="143"/>
  <c r="J124" i="143"/>
  <c r="R124" i="143" s="1"/>
  <c r="V123" i="143"/>
  <c r="U123" i="143"/>
  <c r="T123" i="143"/>
  <c r="S123" i="143"/>
  <c r="Q123" i="143"/>
  <c r="O123" i="143"/>
  <c r="M123" i="143"/>
  <c r="L123" i="143"/>
  <c r="K123" i="143"/>
  <c r="J123" i="143"/>
  <c r="R123" i="143" s="1"/>
  <c r="V122" i="143"/>
  <c r="U122" i="143"/>
  <c r="T122" i="143"/>
  <c r="S122" i="143"/>
  <c r="Q122" i="143"/>
  <c r="O122" i="143"/>
  <c r="M122" i="143"/>
  <c r="L122" i="143"/>
  <c r="K122" i="143"/>
  <c r="J122" i="143"/>
  <c r="R122" i="143" s="1"/>
  <c r="V121" i="143"/>
  <c r="U121" i="143"/>
  <c r="T121" i="143"/>
  <c r="S121" i="143"/>
  <c r="Q121" i="143"/>
  <c r="O121" i="143"/>
  <c r="M121" i="143"/>
  <c r="L121" i="143"/>
  <c r="K121" i="143"/>
  <c r="J121" i="143"/>
  <c r="P121" i="143" s="1"/>
  <c r="V120" i="143"/>
  <c r="U120" i="143"/>
  <c r="T120" i="143"/>
  <c r="S120" i="143"/>
  <c r="Q120" i="143"/>
  <c r="O120" i="143"/>
  <c r="M120" i="143"/>
  <c r="L120" i="143"/>
  <c r="K120" i="143"/>
  <c r="J120" i="143"/>
  <c r="N120" i="143" s="1"/>
  <c r="V119" i="143"/>
  <c r="U119" i="143"/>
  <c r="T119" i="143"/>
  <c r="S119" i="143"/>
  <c r="Q119" i="143"/>
  <c r="P119" i="143"/>
  <c r="O119" i="143"/>
  <c r="M119" i="143"/>
  <c r="L119" i="143"/>
  <c r="K119" i="143"/>
  <c r="J119" i="143"/>
  <c r="R119" i="143" s="1"/>
  <c r="V118" i="143"/>
  <c r="U118" i="143"/>
  <c r="T118" i="143"/>
  <c r="S118" i="143"/>
  <c r="Q118" i="143"/>
  <c r="O118" i="143"/>
  <c r="M118" i="143"/>
  <c r="L118" i="143"/>
  <c r="K118" i="143"/>
  <c r="J118" i="143"/>
  <c r="R118" i="143" s="1"/>
  <c r="V117" i="143"/>
  <c r="U117" i="143"/>
  <c r="T117" i="143"/>
  <c r="S117" i="143"/>
  <c r="Q117" i="143"/>
  <c r="O117" i="143"/>
  <c r="M117" i="143"/>
  <c r="L117" i="143"/>
  <c r="K117" i="143"/>
  <c r="J117" i="143"/>
  <c r="P117" i="143" s="1"/>
  <c r="V116" i="143"/>
  <c r="U116" i="143"/>
  <c r="T116" i="143"/>
  <c r="S116" i="143"/>
  <c r="Q116" i="143"/>
  <c r="O116" i="143"/>
  <c r="M116" i="143"/>
  <c r="L116" i="143"/>
  <c r="K116" i="143"/>
  <c r="J116" i="143"/>
  <c r="P116" i="143" s="1"/>
  <c r="V115" i="143"/>
  <c r="U115" i="143"/>
  <c r="T115" i="143"/>
  <c r="S115" i="143"/>
  <c r="Q115" i="143"/>
  <c r="O115" i="143"/>
  <c r="M115" i="143"/>
  <c r="L115" i="143"/>
  <c r="K115" i="143"/>
  <c r="J115" i="143"/>
  <c r="R115" i="143" s="1"/>
  <c r="V114" i="143"/>
  <c r="U114" i="143"/>
  <c r="T114" i="143"/>
  <c r="S114" i="143"/>
  <c r="Q114" i="143"/>
  <c r="O114" i="143"/>
  <c r="M114" i="143"/>
  <c r="L114" i="143"/>
  <c r="K114" i="143"/>
  <c r="J114" i="143"/>
  <c r="P114" i="143" s="1"/>
  <c r="V113" i="143"/>
  <c r="U113" i="143"/>
  <c r="T113" i="143"/>
  <c r="S113" i="143"/>
  <c r="Q113" i="143"/>
  <c r="O113" i="143"/>
  <c r="M113" i="143"/>
  <c r="L113" i="143"/>
  <c r="K113" i="143"/>
  <c r="J113" i="143"/>
  <c r="P113" i="143" s="1"/>
  <c r="V112" i="143"/>
  <c r="U112" i="143"/>
  <c r="T112" i="143"/>
  <c r="S112" i="143"/>
  <c r="Q112" i="143"/>
  <c r="O112" i="143"/>
  <c r="M112" i="143"/>
  <c r="L112" i="143"/>
  <c r="K112" i="143"/>
  <c r="J112" i="143"/>
  <c r="R112" i="143" s="1"/>
  <c r="V111" i="143"/>
  <c r="U111" i="143"/>
  <c r="T111" i="143"/>
  <c r="S111" i="143"/>
  <c r="Q111" i="143"/>
  <c r="O111" i="143"/>
  <c r="M111" i="143"/>
  <c r="L111" i="143"/>
  <c r="K111" i="143"/>
  <c r="J111" i="143"/>
  <c r="V110" i="143"/>
  <c r="U110" i="143"/>
  <c r="T110" i="143"/>
  <c r="S110" i="143"/>
  <c r="Q110" i="143"/>
  <c r="P110" i="143"/>
  <c r="O110" i="143"/>
  <c r="M110" i="143"/>
  <c r="L110" i="143"/>
  <c r="K110" i="143"/>
  <c r="J110" i="143"/>
  <c r="R110" i="143" s="1"/>
  <c r="V109" i="143"/>
  <c r="U109" i="143"/>
  <c r="T109" i="143"/>
  <c r="S109" i="143"/>
  <c r="Q109" i="143"/>
  <c r="O109" i="143"/>
  <c r="M109" i="143"/>
  <c r="L109" i="143"/>
  <c r="K109" i="143"/>
  <c r="J109" i="143"/>
  <c r="P109" i="143" s="1"/>
  <c r="V108" i="143"/>
  <c r="U108" i="143"/>
  <c r="T108" i="143"/>
  <c r="S108" i="143"/>
  <c r="Q108" i="143"/>
  <c r="P108" i="143"/>
  <c r="O108" i="143"/>
  <c r="M108" i="143"/>
  <c r="L108" i="143"/>
  <c r="K108" i="143"/>
  <c r="J108" i="143"/>
  <c r="R108" i="143" s="1"/>
  <c r="V107" i="143"/>
  <c r="U107" i="143"/>
  <c r="T107" i="143"/>
  <c r="S107" i="143"/>
  <c r="Q107" i="143"/>
  <c r="O107" i="143"/>
  <c r="M107" i="143"/>
  <c r="L107" i="143"/>
  <c r="K107" i="143"/>
  <c r="J107" i="143"/>
  <c r="V106" i="143"/>
  <c r="U106" i="143"/>
  <c r="T106" i="143"/>
  <c r="S106" i="143"/>
  <c r="Q106" i="143"/>
  <c r="O106" i="143"/>
  <c r="M106" i="143"/>
  <c r="L106" i="143"/>
  <c r="K106" i="143"/>
  <c r="J106" i="143"/>
  <c r="R106" i="143" s="1"/>
  <c r="V105" i="143"/>
  <c r="U105" i="143"/>
  <c r="T105" i="143"/>
  <c r="S105" i="143"/>
  <c r="Q105" i="143"/>
  <c r="O105" i="143"/>
  <c r="M105" i="143"/>
  <c r="L105" i="143"/>
  <c r="K105" i="143"/>
  <c r="J105" i="143"/>
  <c r="P105" i="143" s="1"/>
  <c r="V104" i="143"/>
  <c r="U104" i="143"/>
  <c r="T104" i="143"/>
  <c r="S104" i="143"/>
  <c r="Q104" i="143"/>
  <c r="O104" i="143"/>
  <c r="M104" i="143"/>
  <c r="L104" i="143"/>
  <c r="K104" i="143"/>
  <c r="J104" i="143"/>
  <c r="P104" i="143" s="1"/>
  <c r="V103" i="143"/>
  <c r="U103" i="143"/>
  <c r="T103" i="143"/>
  <c r="S103" i="143"/>
  <c r="Q103" i="143"/>
  <c r="O103" i="143"/>
  <c r="M103" i="143"/>
  <c r="L103" i="143"/>
  <c r="K103" i="143"/>
  <c r="J103" i="143"/>
  <c r="R103" i="143" s="1"/>
  <c r="V102" i="143"/>
  <c r="U102" i="143"/>
  <c r="T102" i="143"/>
  <c r="S102" i="143"/>
  <c r="Q102" i="143"/>
  <c r="O102" i="143"/>
  <c r="M102" i="143"/>
  <c r="L102" i="143"/>
  <c r="K102" i="143"/>
  <c r="J102" i="143"/>
  <c r="N102" i="143" s="1"/>
  <c r="V101" i="143"/>
  <c r="U101" i="143"/>
  <c r="T101" i="143"/>
  <c r="S101" i="143"/>
  <c r="Q101" i="143"/>
  <c r="O101" i="143"/>
  <c r="M101" i="143"/>
  <c r="L101" i="143"/>
  <c r="K101" i="143"/>
  <c r="J101" i="143"/>
  <c r="P101" i="143" s="1"/>
  <c r="V100" i="143"/>
  <c r="U100" i="143"/>
  <c r="T100" i="143"/>
  <c r="S100" i="143"/>
  <c r="Q100" i="143"/>
  <c r="O100" i="143"/>
  <c r="M100" i="143"/>
  <c r="L100" i="143"/>
  <c r="K100" i="143"/>
  <c r="J100" i="143"/>
  <c r="P100" i="143" s="1"/>
  <c r="V99" i="143"/>
  <c r="U99" i="143"/>
  <c r="T99" i="143"/>
  <c r="S99" i="143"/>
  <c r="Q99" i="143"/>
  <c r="O99" i="143"/>
  <c r="M99" i="143"/>
  <c r="L99" i="143"/>
  <c r="K99" i="143"/>
  <c r="J99" i="143"/>
  <c r="R99" i="143" s="1"/>
  <c r="V98" i="143"/>
  <c r="U98" i="143"/>
  <c r="T98" i="143"/>
  <c r="S98" i="143"/>
  <c r="Q98" i="143"/>
  <c r="O98" i="143"/>
  <c r="M98" i="143"/>
  <c r="L98" i="143"/>
  <c r="K98" i="143"/>
  <c r="J98" i="143"/>
  <c r="P98" i="143" s="1"/>
  <c r="V97" i="143"/>
  <c r="U97" i="143"/>
  <c r="T97" i="143"/>
  <c r="S97" i="143"/>
  <c r="Q97" i="143"/>
  <c r="O97" i="143"/>
  <c r="M97" i="143"/>
  <c r="L97" i="143"/>
  <c r="K97" i="143"/>
  <c r="J97" i="143"/>
  <c r="P97" i="143" s="1"/>
  <c r="V96" i="143"/>
  <c r="U96" i="143"/>
  <c r="T96" i="143"/>
  <c r="S96" i="143"/>
  <c r="Q96" i="143"/>
  <c r="O96" i="143"/>
  <c r="M96" i="143"/>
  <c r="L96" i="143"/>
  <c r="K96" i="143"/>
  <c r="J96" i="143"/>
  <c r="R96" i="143" s="1"/>
  <c r="V95" i="143"/>
  <c r="U95" i="143"/>
  <c r="T95" i="143"/>
  <c r="S95" i="143"/>
  <c r="Q95" i="143"/>
  <c r="P95" i="143"/>
  <c r="O95" i="143"/>
  <c r="M95" i="143"/>
  <c r="L95" i="143"/>
  <c r="K95" i="143"/>
  <c r="J95" i="143"/>
  <c r="R95" i="143" s="1"/>
  <c r="V94" i="143"/>
  <c r="U94" i="143"/>
  <c r="T94" i="143"/>
  <c r="S94" i="143"/>
  <c r="Q94" i="143"/>
  <c r="O94" i="143"/>
  <c r="M94" i="143"/>
  <c r="L94" i="143"/>
  <c r="K94" i="143"/>
  <c r="J94" i="143"/>
  <c r="V93" i="143"/>
  <c r="U93" i="143"/>
  <c r="T93" i="143"/>
  <c r="S93" i="143"/>
  <c r="Q93" i="143"/>
  <c r="O93" i="143"/>
  <c r="M93" i="143"/>
  <c r="L93" i="143"/>
  <c r="K93" i="143"/>
  <c r="J93" i="143"/>
  <c r="P93" i="143" s="1"/>
  <c r="V92" i="143"/>
  <c r="U92" i="143"/>
  <c r="T92" i="143"/>
  <c r="S92" i="143"/>
  <c r="Q92" i="143"/>
  <c r="O92" i="143"/>
  <c r="M92" i="143"/>
  <c r="L92" i="143"/>
  <c r="K92" i="143"/>
  <c r="J92" i="143"/>
  <c r="R92" i="143" s="1"/>
  <c r="V91" i="143"/>
  <c r="U91" i="143"/>
  <c r="T91" i="143"/>
  <c r="S91" i="143"/>
  <c r="Q91" i="143"/>
  <c r="O91" i="143"/>
  <c r="M91" i="143"/>
  <c r="L91" i="143"/>
  <c r="K91" i="143"/>
  <c r="J91" i="143"/>
  <c r="V90" i="143"/>
  <c r="U90" i="143"/>
  <c r="T90" i="143"/>
  <c r="S90" i="143"/>
  <c r="Q90" i="143"/>
  <c r="O90" i="143"/>
  <c r="M90" i="143"/>
  <c r="L90" i="143"/>
  <c r="K90" i="143"/>
  <c r="J90" i="143"/>
  <c r="R90" i="143" s="1"/>
  <c r="V89" i="143"/>
  <c r="U89" i="143"/>
  <c r="T89" i="143"/>
  <c r="S89" i="143"/>
  <c r="Q89" i="143"/>
  <c r="O89" i="143"/>
  <c r="M89" i="143"/>
  <c r="L89" i="143"/>
  <c r="K89" i="143"/>
  <c r="J89" i="143"/>
  <c r="P89" i="143" s="1"/>
  <c r="V88" i="143"/>
  <c r="U88" i="143"/>
  <c r="T88" i="143"/>
  <c r="S88" i="143"/>
  <c r="Q88" i="143"/>
  <c r="O88" i="143"/>
  <c r="M88" i="143"/>
  <c r="L88" i="143"/>
  <c r="K88" i="143"/>
  <c r="J88" i="143"/>
  <c r="P88" i="143" s="1"/>
  <c r="V87" i="143"/>
  <c r="U87" i="143"/>
  <c r="T87" i="143"/>
  <c r="S87" i="143"/>
  <c r="Q87" i="143"/>
  <c r="O87" i="143"/>
  <c r="M87" i="143"/>
  <c r="L87" i="143"/>
  <c r="K87" i="143"/>
  <c r="J87" i="143"/>
  <c r="R87" i="143" s="1"/>
  <c r="V86" i="143"/>
  <c r="U86" i="143"/>
  <c r="T86" i="143"/>
  <c r="S86" i="143"/>
  <c r="Q86" i="143"/>
  <c r="O86" i="143"/>
  <c r="M86" i="143"/>
  <c r="L86" i="143"/>
  <c r="K86" i="143"/>
  <c r="J86" i="143"/>
  <c r="R86" i="143" s="1"/>
  <c r="V85" i="143"/>
  <c r="U85" i="143"/>
  <c r="T85" i="143"/>
  <c r="S85" i="143"/>
  <c r="Q85" i="143"/>
  <c r="O85" i="143"/>
  <c r="M85" i="143"/>
  <c r="L85" i="143"/>
  <c r="K85" i="143"/>
  <c r="J85" i="143"/>
  <c r="P85" i="143" s="1"/>
  <c r="V84" i="143"/>
  <c r="U84" i="143"/>
  <c r="T84" i="143"/>
  <c r="S84" i="143"/>
  <c r="Q84" i="143"/>
  <c r="O84" i="143"/>
  <c r="M84" i="143"/>
  <c r="L84" i="143"/>
  <c r="K84" i="143"/>
  <c r="J84" i="143"/>
  <c r="P84" i="143" s="1"/>
  <c r="V83" i="143"/>
  <c r="U83" i="143"/>
  <c r="T83" i="143"/>
  <c r="S83" i="143"/>
  <c r="Q83" i="143"/>
  <c r="O83" i="143"/>
  <c r="M83" i="143"/>
  <c r="L83" i="143"/>
  <c r="K83" i="143"/>
  <c r="J83" i="143"/>
  <c r="R83" i="143" s="1"/>
  <c r="V82" i="143"/>
  <c r="U82" i="143"/>
  <c r="T82" i="143"/>
  <c r="S82" i="143"/>
  <c r="Q82" i="143"/>
  <c r="O82" i="143"/>
  <c r="M82" i="143"/>
  <c r="L82" i="143"/>
  <c r="K82" i="143"/>
  <c r="J82" i="143"/>
  <c r="P82" i="143" s="1"/>
  <c r="V81" i="143"/>
  <c r="U81" i="143"/>
  <c r="T81" i="143"/>
  <c r="S81" i="143"/>
  <c r="Q81" i="143"/>
  <c r="O81" i="143"/>
  <c r="M81" i="143"/>
  <c r="L81" i="143"/>
  <c r="K81" i="143"/>
  <c r="J81" i="143"/>
  <c r="P81" i="143" s="1"/>
  <c r="V80" i="143"/>
  <c r="U80" i="143"/>
  <c r="T80" i="143"/>
  <c r="S80" i="143"/>
  <c r="Q80" i="143"/>
  <c r="O80" i="143"/>
  <c r="M80" i="143"/>
  <c r="L80" i="143"/>
  <c r="K80" i="143"/>
  <c r="J80" i="143"/>
  <c r="R80" i="143" s="1"/>
  <c r="V79" i="143"/>
  <c r="U79" i="143"/>
  <c r="T79" i="143"/>
  <c r="S79" i="143"/>
  <c r="Q79" i="143"/>
  <c r="P79" i="143"/>
  <c r="O79" i="143"/>
  <c r="M79" i="143"/>
  <c r="L79" i="143"/>
  <c r="K79" i="143"/>
  <c r="J79" i="143"/>
  <c r="R79" i="143" s="1"/>
  <c r="V78" i="143"/>
  <c r="U78" i="143"/>
  <c r="T78" i="143"/>
  <c r="S78" i="143"/>
  <c r="Q78" i="143"/>
  <c r="O78" i="143"/>
  <c r="M78" i="143"/>
  <c r="L78" i="143"/>
  <c r="K78" i="143"/>
  <c r="J78" i="143"/>
  <c r="V77" i="143"/>
  <c r="U77" i="143"/>
  <c r="T77" i="143"/>
  <c r="S77" i="143"/>
  <c r="Q77" i="143"/>
  <c r="O77" i="143"/>
  <c r="M77" i="143"/>
  <c r="L77" i="143"/>
  <c r="K77" i="143"/>
  <c r="J77" i="143"/>
  <c r="P77" i="143" s="1"/>
  <c r="V76" i="143"/>
  <c r="U76" i="143"/>
  <c r="T76" i="143"/>
  <c r="S76" i="143"/>
  <c r="Q76" i="143"/>
  <c r="O76" i="143"/>
  <c r="M76" i="143"/>
  <c r="L76" i="143"/>
  <c r="K76" i="143"/>
  <c r="J76" i="143"/>
  <c r="R76" i="143" s="1"/>
  <c r="V75" i="143"/>
  <c r="U75" i="143"/>
  <c r="T75" i="143"/>
  <c r="S75" i="143"/>
  <c r="Q75" i="143"/>
  <c r="O75" i="143"/>
  <c r="M75" i="143"/>
  <c r="L75" i="143"/>
  <c r="K75" i="143"/>
  <c r="J75" i="143"/>
  <c r="V74" i="143"/>
  <c r="U74" i="143"/>
  <c r="T74" i="143"/>
  <c r="S74" i="143"/>
  <c r="Q74" i="143"/>
  <c r="O74" i="143"/>
  <c r="M74" i="143"/>
  <c r="L74" i="143"/>
  <c r="K74" i="143"/>
  <c r="J74" i="143"/>
  <c r="R74" i="143" s="1"/>
  <c r="V73" i="143"/>
  <c r="U73" i="143"/>
  <c r="T73" i="143"/>
  <c r="S73" i="143"/>
  <c r="Q73" i="143"/>
  <c r="O73" i="143"/>
  <c r="M73" i="143"/>
  <c r="L73" i="143"/>
  <c r="K73" i="143"/>
  <c r="J73" i="143"/>
  <c r="P73" i="143" s="1"/>
  <c r="V72" i="143"/>
  <c r="U72" i="143"/>
  <c r="T72" i="143"/>
  <c r="S72" i="143"/>
  <c r="Q72" i="143"/>
  <c r="O72" i="143"/>
  <c r="M72" i="143"/>
  <c r="L72" i="143"/>
  <c r="K72" i="143"/>
  <c r="J72" i="143"/>
  <c r="R72" i="143" s="1"/>
  <c r="V71" i="143"/>
  <c r="U71" i="143"/>
  <c r="T71" i="143"/>
  <c r="S71" i="143"/>
  <c r="Q71" i="143"/>
  <c r="O71" i="143"/>
  <c r="M71" i="143"/>
  <c r="L71" i="143"/>
  <c r="K71" i="143"/>
  <c r="J71" i="143"/>
  <c r="R71" i="143" s="1"/>
  <c r="V70" i="143"/>
  <c r="U70" i="143"/>
  <c r="T70" i="143"/>
  <c r="S70" i="143"/>
  <c r="Q70" i="143"/>
  <c r="O70" i="143"/>
  <c r="M70" i="143"/>
  <c r="L70" i="143"/>
  <c r="K70" i="143"/>
  <c r="J70" i="143"/>
  <c r="P70" i="143" s="1"/>
  <c r="V69" i="143"/>
  <c r="U69" i="143"/>
  <c r="T69" i="143"/>
  <c r="S69" i="143"/>
  <c r="Q69" i="143"/>
  <c r="O69" i="143"/>
  <c r="M69" i="143"/>
  <c r="L69" i="143"/>
  <c r="K69" i="143"/>
  <c r="J69" i="143"/>
  <c r="P69" i="143" s="1"/>
  <c r="V68" i="143"/>
  <c r="U68" i="143"/>
  <c r="T68" i="143"/>
  <c r="S68" i="143"/>
  <c r="Q68" i="143"/>
  <c r="O68" i="143"/>
  <c r="M68" i="143"/>
  <c r="L68" i="143"/>
  <c r="K68" i="143"/>
  <c r="J68" i="143"/>
  <c r="P68" i="143" s="1"/>
  <c r="V67" i="143"/>
  <c r="U67" i="143"/>
  <c r="T67" i="143"/>
  <c r="S67" i="143"/>
  <c r="Q67" i="143"/>
  <c r="O67" i="143"/>
  <c r="M67" i="143"/>
  <c r="L67" i="143"/>
  <c r="K67" i="143"/>
  <c r="J67" i="143"/>
  <c r="R67" i="143" s="1"/>
  <c r="V66" i="143"/>
  <c r="U66" i="143"/>
  <c r="T66" i="143"/>
  <c r="S66" i="143"/>
  <c r="Q66" i="143"/>
  <c r="O66" i="143"/>
  <c r="M66" i="143"/>
  <c r="L66" i="143"/>
  <c r="K66" i="143"/>
  <c r="J66" i="143"/>
  <c r="P66" i="143" s="1"/>
  <c r="V65" i="143"/>
  <c r="U65" i="143"/>
  <c r="T65" i="143"/>
  <c r="S65" i="143"/>
  <c r="Q65" i="143"/>
  <c r="O65" i="143"/>
  <c r="M65" i="143"/>
  <c r="L65" i="143"/>
  <c r="K65" i="143"/>
  <c r="J65" i="143"/>
  <c r="P65" i="143" s="1"/>
  <c r="V64" i="143"/>
  <c r="U64" i="143"/>
  <c r="T64" i="143"/>
  <c r="S64" i="143"/>
  <c r="Q64" i="143"/>
  <c r="O64" i="143"/>
  <c r="M64" i="143"/>
  <c r="L64" i="143"/>
  <c r="K64" i="143"/>
  <c r="J64" i="143"/>
  <c r="R64" i="143" s="1"/>
  <c r="V63" i="143"/>
  <c r="U63" i="143"/>
  <c r="T63" i="143"/>
  <c r="S63" i="143"/>
  <c r="Q63" i="143"/>
  <c r="P63" i="143"/>
  <c r="O63" i="143"/>
  <c r="M63" i="143"/>
  <c r="L63" i="143"/>
  <c r="K63" i="143"/>
  <c r="J63" i="143"/>
  <c r="R63" i="143" s="1"/>
  <c r="V62" i="143"/>
  <c r="U62" i="143"/>
  <c r="T62" i="143"/>
  <c r="S62" i="143"/>
  <c r="Q62" i="143"/>
  <c r="O62" i="143"/>
  <c r="M62" i="143"/>
  <c r="L62" i="143"/>
  <c r="K62" i="143"/>
  <c r="J62" i="143"/>
  <c r="V61" i="143"/>
  <c r="U61" i="143"/>
  <c r="T61" i="143"/>
  <c r="S61" i="143"/>
  <c r="Q61" i="143"/>
  <c r="O61" i="143"/>
  <c r="M61" i="143"/>
  <c r="L61" i="143"/>
  <c r="K61" i="143"/>
  <c r="J61" i="143"/>
  <c r="P61" i="143" s="1"/>
  <c r="V60" i="143"/>
  <c r="U60" i="143"/>
  <c r="T60" i="143"/>
  <c r="S60" i="143"/>
  <c r="Q60" i="143"/>
  <c r="O60" i="143"/>
  <c r="M60" i="143"/>
  <c r="L60" i="143"/>
  <c r="K60" i="143"/>
  <c r="J60" i="143"/>
  <c r="V59" i="143"/>
  <c r="U59" i="143"/>
  <c r="T59" i="143"/>
  <c r="S59" i="143"/>
  <c r="Q59" i="143"/>
  <c r="O59" i="143"/>
  <c r="M59" i="143"/>
  <c r="L59" i="143"/>
  <c r="K59" i="143"/>
  <c r="J59" i="143"/>
  <c r="R59" i="143" s="1"/>
  <c r="V58" i="143"/>
  <c r="U58" i="143"/>
  <c r="T58" i="143"/>
  <c r="S58" i="143"/>
  <c r="Q58" i="143"/>
  <c r="O58" i="143"/>
  <c r="M58" i="143"/>
  <c r="L58" i="143"/>
  <c r="K58" i="143"/>
  <c r="J58" i="143"/>
  <c r="V57" i="143"/>
  <c r="U57" i="143"/>
  <c r="T57" i="143"/>
  <c r="S57" i="143"/>
  <c r="Q57" i="143"/>
  <c r="O57" i="143"/>
  <c r="M57" i="143"/>
  <c r="L57" i="143"/>
  <c r="K57" i="143"/>
  <c r="J57" i="143"/>
  <c r="P57" i="143" s="1"/>
  <c r="V56" i="143"/>
  <c r="U56" i="143"/>
  <c r="T56" i="143"/>
  <c r="S56" i="143"/>
  <c r="Q56" i="143"/>
  <c r="O56" i="143"/>
  <c r="M56" i="143"/>
  <c r="L56" i="143"/>
  <c r="K56" i="143"/>
  <c r="J56" i="143"/>
  <c r="R56" i="143" s="1"/>
  <c r="V55" i="143"/>
  <c r="U55" i="143"/>
  <c r="T55" i="143"/>
  <c r="S55" i="143"/>
  <c r="Q55" i="143"/>
  <c r="O55" i="143"/>
  <c r="M55" i="143"/>
  <c r="L55" i="143"/>
  <c r="K55" i="143"/>
  <c r="J55" i="143"/>
  <c r="R55" i="143" s="1"/>
  <c r="V54" i="143"/>
  <c r="U54" i="143"/>
  <c r="T54" i="143"/>
  <c r="S54" i="143"/>
  <c r="Q54" i="143"/>
  <c r="O54" i="143"/>
  <c r="M54" i="143"/>
  <c r="L54" i="143"/>
  <c r="K54" i="143"/>
  <c r="J54" i="143"/>
  <c r="N54" i="143" s="1"/>
  <c r="V53" i="143"/>
  <c r="U53" i="143"/>
  <c r="T53" i="143"/>
  <c r="S53" i="143"/>
  <c r="Q53" i="143"/>
  <c r="O53" i="143"/>
  <c r="M53" i="143"/>
  <c r="L53" i="143"/>
  <c r="K53" i="143"/>
  <c r="J53" i="143"/>
  <c r="P53" i="143" s="1"/>
  <c r="V52" i="143"/>
  <c r="U52" i="143"/>
  <c r="T52" i="143"/>
  <c r="S52" i="143"/>
  <c r="Q52" i="143"/>
  <c r="O52" i="143"/>
  <c r="M52" i="143"/>
  <c r="L52" i="143"/>
  <c r="K52" i="143"/>
  <c r="J52" i="143"/>
  <c r="P52" i="143" s="1"/>
  <c r="V51" i="143"/>
  <c r="U51" i="143"/>
  <c r="T51" i="143"/>
  <c r="S51" i="143"/>
  <c r="Q51" i="143"/>
  <c r="O51" i="143"/>
  <c r="M51" i="143"/>
  <c r="L51" i="143"/>
  <c r="K51" i="143"/>
  <c r="J51" i="143"/>
  <c r="R51" i="143" s="1"/>
  <c r="V50" i="143"/>
  <c r="U50" i="143"/>
  <c r="T50" i="143"/>
  <c r="S50" i="143"/>
  <c r="Q50" i="143"/>
  <c r="O50" i="143"/>
  <c r="M50" i="143"/>
  <c r="L50" i="143"/>
  <c r="K50" i="143"/>
  <c r="J50" i="143"/>
  <c r="P50" i="143" s="1"/>
  <c r="V49" i="143"/>
  <c r="U49" i="143"/>
  <c r="T49" i="143"/>
  <c r="S49" i="143"/>
  <c r="Q49" i="143"/>
  <c r="O49" i="143"/>
  <c r="M49" i="143"/>
  <c r="L49" i="143"/>
  <c r="K49" i="143"/>
  <c r="J49" i="143"/>
  <c r="P49" i="143" s="1"/>
  <c r="V48" i="143"/>
  <c r="U48" i="143"/>
  <c r="T48" i="143"/>
  <c r="S48" i="143"/>
  <c r="Q48" i="143"/>
  <c r="O48" i="143"/>
  <c r="M48" i="143"/>
  <c r="L48" i="143"/>
  <c r="K48" i="143"/>
  <c r="J48" i="143"/>
  <c r="V47" i="143"/>
  <c r="U47" i="143"/>
  <c r="T47" i="143"/>
  <c r="S47" i="143"/>
  <c r="Q47" i="143"/>
  <c r="O47" i="143"/>
  <c r="M47" i="143"/>
  <c r="L47" i="143"/>
  <c r="K47" i="143"/>
  <c r="J47" i="143"/>
  <c r="R47" i="143" s="1"/>
  <c r="V46" i="143"/>
  <c r="U46" i="143"/>
  <c r="T46" i="143"/>
  <c r="S46" i="143"/>
  <c r="Q46" i="143"/>
  <c r="O46" i="143"/>
  <c r="M46" i="143"/>
  <c r="L46" i="143"/>
  <c r="K46" i="143"/>
  <c r="J46" i="143"/>
  <c r="V45" i="143"/>
  <c r="U45" i="143"/>
  <c r="T45" i="143"/>
  <c r="S45" i="143"/>
  <c r="Q45" i="143"/>
  <c r="O45" i="143"/>
  <c r="M45" i="143"/>
  <c r="L45" i="143"/>
  <c r="K45" i="143"/>
  <c r="J45" i="143"/>
  <c r="P45" i="143" s="1"/>
  <c r="V44" i="143"/>
  <c r="U44" i="143"/>
  <c r="T44" i="143"/>
  <c r="S44" i="143"/>
  <c r="Q44" i="143"/>
  <c r="O44" i="143"/>
  <c r="M44" i="143"/>
  <c r="L44" i="143"/>
  <c r="K44" i="143"/>
  <c r="J44" i="143"/>
  <c r="V43" i="143"/>
  <c r="U43" i="143"/>
  <c r="T43" i="143"/>
  <c r="S43" i="143"/>
  <c r="Q43" i="143"/>
  <c r="P43" i="143"/>
  <c r="O43" i="143"/>
  <c r="M43" i="143"/>
  <c r="L43" i="143"/>
  <c r="K43" i="143"/>
  <c r="J43" i="143"/>
  <c r="R43" i="143" s="1"/>
  <c r="V42" i="143"/>
  <c r="U42" i="143"/>
  <c r="T42" i="143"/>
  <c r="S42" i="143"/>
  <c r="Q42" i="143"/>
  <c r="O42" i="143"/>
  <c r="M42" i="143"/>
  <c r="L42" i="143"/>
  <c r="K42" i="143"/>
  <c r="J42" i="143"/>
  <c r="R42" i="143" s="1"/>
  <c r="V41" i="143"/>
  <c r="U41" i="143"/>
  <c r="T41" i="143"/>
  <c r="S41" i="143"/>
  <c r="Q41" i="143"/>
  <c r="O41" i="143"/>
  <c r="M41" i="143"/>
  <c r="L41" i="143"/>
  <c r="K41" i="143"/>
  <c r="J41" i="143"/>
  <c r="P41" i="143" s="1"/>
  <c r="V40" i="143"/>
  <c r="U40" i="143"/>
  <c r="T40" i="143"/>
  <c r="S40" i="143"/>
  <c r="Q40" i="143"/>
  <c r="O40" i="143"/>
  <c r="M40" i="143"/>
  <c r="L40" i="143"/>
  <c r="K40" i="143"/>
  <c r="J40" i="143"/>
  <c r="P40" i="143" s="1"/>
  <c r="V39" i="143"/>
  <c r="U39" i="143"/>
  <c r="T39" i="143"/>
  <c r="S39" i="143"/>
  <c r="Q39" i="143"/>
  <c r="O39" i="143"/>
  <c r="M39" i="143"/>
  <c r="L39" i="143"/>
  <c r="K39" i="143"/>
  <c r="J39" i="143"/>
  <c r="V38" i="143"/>
  <c r="U38" i="143"/>
  <c r="T38" i="143"/>
  <c r="S38" i="143"/>
  <c r="Q38" i="143"/>
  <c r="O38" i="143"/>
  <c r="M38" i="143"/>
  <c r="L38" i="143"/>
  <c r="K38" i="143"/>
  <c r="J38" i="143"/>
  <c r="P38" i="143" s="1"/>
  <c r="V37" i="143"/>
  <c r="U37" i="143"/>
  <c r="T37" i="143"/>
  <c r="S37" i="143"/>
  <c r="Q37" i="143"/>
  <c r="O37" i="143"/>
  <c r="M37" i="143"/>
  <c r="L37" i="143"/>
  <c r="K37" i="143"/>
  <c r="J37" i="143"/>
  <c r="V36" i="143"/>
  <c r="U36" i="143"/>
  <c r="T36" i="143"/>
  <c r="S36" i="143"/>
  <c r="Q36" i="143"/>
  <c r="O36" i="143"/>
  <c r="M36" i="143"/>
  <c r="L36" i="143"/>
  <c r="K36" i="143"/>
  <c r="J36" i="143"/>
  <c r="P36" i="143" s="1"/>
  <c r="V35" i="143"/>
  <c r="U35" i="143"/>
  <c r="T35" i="143"/>
  <c r="S35" i="143"/>
  <c r="Q35" i="143"/>
  <c r="O35" i="143"/>
  <c r="M35" i="143"/>
  <c r="L35" i="143"/>
  <c r="K35" i="143"/>
  <c r="J35" i="143"/>
  <c r="R35" i="143" s="1"/>
  <c r="V34" i="143"/>
  <c r="U34" i="143"/>
  <c r="T34" i="143"/>
  <c r="S34" i="143"/>
  <c r="Q34" i="143"/>
  <c r="O34" i="143"/>
  <c r="M34" i="143"/>
  <c r="L34" i="143"/>
  <c r="K34" i="143"/>
  <c r="J34" i="143"/>
  <c r="P34" i="143" s="1"/>
  <c r="V33" i="143"/>
  <c r="U33" i="143"/>
  <c r="T33" i="143"/>
  <c r="S33" i="143"/>
  <c r="Q33" i="143"/>
  <c r="O33" i="143"/>
  <c r="M33" i="143"/>
  <c r="L33" i="143"/>
  <c r="K33" i="143"/>
  <c r="J33" i="143"/>
  <c r="P33" i="143" s="1"/>
  <c r="V32" i="143"/>
  <c r="U32" i="143"/>
  <c r="T32" i="143"/>
  <c r="S32" i="143"/>
  <c r="Q32" i="143"/>
  <c r="O32" i="143"/>
  <c r="M32" i="143"/>
  <c r="L32" i="143"/>
  <c r="K32" i="143"/>
  <c r="J32" i="143"/>
  <c r="R32" i="143" s="1"/>
  <c r="V31" i="143"/>
  <c r="U31" i="143"/>
  <c r="T31" i="143"/>
  <c r="S31" i="143"/>
  <c r="Q31" i="143"/>
  <c r="P31" i="143"/>
  <c r="O31" i="143"/>
  <c r="M31" i="143"/>
  <c r="L31" i="143"/>
  <c r="K31" i="143"/>
  <c r="J31" i="143"/>
  <c r="R31" i="143" s="1"/>
  <c r="V30" i="143"/>
  <c r="U30" i="143"/>
  <c r="T30" i="143"/>
  <c r="S30" i="143"/>
  <c r="Q30" i="143"/>
  <c r="O30" i="143"/>
  <c r="M30" i="143"/>
  <c r="L30" i="143"/>
  <c r="K30" i="143"/>
  <c r="J30" i="143"/>
  <c r="N30" i="143" s="1"/>
  <c r="V29" i="143"/>
  <c r="U29" i="143"/>
  <c r="T29" i="143"/>
  <c r="S29" i="143"/>
  <c r="Q29" i="143"/>
  <c r="O29" i="143"/>
  <c r="M29" i="143"/>
  <c r="L29" i="143"/>
  <c r="K29" i="143"/>
  <c r="J29" i="143"/>
  <c r="P29" i="143" s="1"/>
  <c r="V28" i="143"/>
  <c r="U28" i="143"/>
  <c r="T28" i="143"/>
  <c r="S28" i="143"/>
  <c r="Q28" i="143"/>
  <c r="O28" i="143"/>
  <c r="M28" i="143"/>
  <c r="L28" i="143"/>
  <c r="K28" i="143"/>
  <c r="J28" i="143"/>
  <c r="R28" i="143" s="1"/>
  <c r="V27" i="143"/>
  <c r="U27" i="143"/>
  <c r="T27" i="143"/>
  <c r="S27" i="143"/>
  <c r="Q27" i="143"/>
  <c r="O27" i="143"/>
  <c r="M27" i="143"/>
  <c r="L27" i="143"/>
  <c r="K27" i="143"/>
  <c r="J27" i="143"/>
  <c r="P27" i="143" s="1"/>
  <c r="V26" i="143"/>
  <c r="U26" i="143"/>
  <c r="T26" i="143"/>
  <c r="S26" i="143"/>
  <c r="Q26" i="143"/>
  <c r="O26" i="143"/>
  <c r="M26" i="143"/>
  <c r="L26" i="143"/>
  <c r="K26" i="143"/>
  <c r="J26" i="143"/>
  <c r="P26" i="143" s="1"/>
  <c r="V25" i="143"/>
  <c r="U25" i="143"/>
  <c r="T25" i="143"/>
  <c r="S25" i="143"/>
  <c r="Q25" i="143"/>
  <c r="O25" i="143"/>
  <c r="M25" i="143"/>
  <c r="L25" i="143"/>
  <c r="K25" i="143"/>
  <c r="J25" i="143"/>
  <c r="R25" i="143" s="1"/>
  <c r="V24" i="143"/>
  <c r="U24" i="143"/>
  <c r="T24" i="143"/>
  <c r="S24" i="143"/>
  <c r="Q24" i="143"/>
  <c r="O24" i="143"/>
  <c r="M24" i="143"/>
  <c r="L24" i="143"/>
  <c r="K24" i="143"/>
  <c r="J24" i="143"/>
  <c r="R24" i="143" s="1"/>
  <c r="V23" i="143"/>
  <c r="U23" i="143"/>
  <c r="T23" i="143"/>
  <c r="S23" i="143"/>
  <c r="Q23" i="143"/>
  <c r="O23" i="143"/>
  <c r="M23" i="143"/>
  <c r="L23" i="143"/>
  <c r="K23" i="143"/>
  <c r="J23" i="143"/>
  <c r="N23" i="143" s="1"/>
  <c r="V22" i="143"/>
  <c r="U22" i="143"/>
  <c r="T22" i="143"/>
  <c r="S22" i="143"/>
  <c r="Q22" i="143"/>
  <c r="O22" i="143"/>
  <c r="M22" i="143"/>
  <c r="L22" i="143"/>
  <c r="K22" i="143"/>
  <c r="J22" i="143"/>
  <c r="P22" i="143" s="1"/>
  <c r="V21" i="143"/>
  <c r="U21" i="143"/>
  <c r="T21" i="143"/>
  <c r="S21" i="143"/>
  <c r="Q21" i="143"/>
  <c r="O21" i="143"/>
  <c r="M21" i="143"/>
  <c r="L21" i="143"/>
  <c r="K21" i="143"/>
  <c r="J21" i="143"/>
  <c r="R21" i="143" s="1"/>
  <c r="V20" i="143"/>
  <c r="U20" i="143"/>
  <c r="T20" i="143"/>
  <c r="S20" i="143"/>
  <c r="Q20" i="143"/>
  <c r="O20" i="143"/>
  <c r="M20" i="143"/>
  <c r="L20" i="143"/>
  <c r="K20" i="143"/>
  <c r="J20" i="143"/>
  <c r="R20" i="143" s="1"/>
  <c r="V19" i="143"/>
  <c r="U19" i="143"/>
  <c r="T19" i="143"/>
  <c r="S19" i="143"/>
  <c r="Q19" i="143"/>
  <c r="O19" i="143"/>
  <c r="M19" i="143"/>
  <c r="L19" i="143"/>
  <c r="K19" i="143"/>
  <c r="J19" i="143"/>
  <c r="R19" i="143" s="1"/>
  <c r="V18" i="143"/>
  <c r="U18" i="143"/>
  <c r="T18" i="143"/>
  <c r="S18" i="143"/>
  <c r="Q18" i="143"/>
  <c r="O18" i="143"/>
  <c r="M18" i="143"/>
  <c r="L18" i="143"/>
  <c r="K18" i="143"/>
  <c r="J18" i="143"/>
  <c r="P18" i="143" s="1"/>
  <c r="V17" i="143"/>
  <c r="U17" i="143"/>
  <c r="T17" i="143"/>
  <c r="S17" i="143"/>
  <c r="Q17" i="143"/>
  <c r="O17" i="143"/>
  <c r="M17" i="143"/>
  <c r="L17" i="143"/>
  <c r="K17" i="143"/>
  <c r="J17" i="143"/>
  <c r="R17" i="143" s="1"/>
  <c r="V16" i="143"/>
  <c r="U16" i="143"/>
  <c r="T16" i="143"/>
  <c r="S16" i="143"/>
  <c r="Q16" i="143"/>
  <c r="O16" i="143"/>
  <c r="M16" i="143"/>
  <c r="L16" i="143"/>
  <c r="K16" i="143"/>
  <c r="J16" i="143"/>
  <c r="R16" i="143" s="1"/>
  <c r="V15" i="143"/>
  <c r="U15" i="143"/>
  <c r="T15" i="143"/>
  <c r="S15" i="143"/>
  <c r="Q15" i="143"/>
  <c r="O15" i="143"/>
  <c r="M15" i="143"/>
  <c r="L15" i="143"/>
  <c r="K15" i="143"/>
  <c r="J15" i="143"/>
  <c r="P15" i="143" s="1"/>
  <c r="V14" i="143"/>
  <c r="U14" i="143"/>
  <c r="T14" i="143"/>
  <c r="S14" i="143"/>
  <c r="Q14" i="143"/>
  <c r="O14" i="143"/>
  <c r="M14" i="143"/>
  <c r="L14" i="143"/>
  <c r="K14" i="143"/>
  <c r="J14" i="143"/>
  <c r="P14" i="143" s="1"/>
  <c r="V13" i="143"/>
  <c r="U13" i="143"/>
  <c r="T13" i="143"/>
  <c r="S13" i="143"/>
  <c r="Q13" i="143"/>
  <c r="O13" i="143"/>
  <c r="M13" i="143"/>
  <c r="L13" i="143"/>
  <c r="K13" i="143"/>
  <c r="J13" i="143"/>
  <c r="N13" i="143" s="1"/>
  <c r="V12" i="143"/>
  <c r="U12" i="143"/>
  <c r="T12" i="143"/>
  <c r="S12" i="143"/>
  <c r="Q12" i="143"/>
  <c r="O12" i="143"/>
  <c r="M12" i="143"/>
  <c r="L12" i="143"/>
  <c r="K12" i="143"/>
  <c r="J12" i="143"/>
  <c r="R12" i="143" s="1"/>
  <c r="V11" i="143"/>
  <c r="U11" i="143"/>
  <c r="T11" i="143"/>
  <c r="S11" i="143"/>
  <c r="Q11" i="143"/>
  <c r="O11" i="143"/>
  <c r="M11" i="143"/>
  <c r="L11" i="143"/>
  <c r="K11" i="143"/>
  <c r="J11" i="143"/>
  <c r="P11" i="143" s="1"/>
  <c r="V10" i="143"/>
  <c r="U10" i="143"/>
  <c r="T10" i="143"/>
  <c r="S10" i="143"/>
  <c r="Q10" i="143"/>
  <c r="O10" i="143"/>
  <c r="M10" i="143"/>
  <c r="L10" i="143"/>
  <c r="K10" i="143"/>
  <c r="J10" i="143"/>
  <c r="P10" i="143" s="1"/>
  <c r="V9" i="143"/>
  <c r="U9" i="143"/>
  <c r="T9" i="143"/>
  <c r="S9" i="143"/>
  <c r="Q9" i="143"/>
  <c r="O9" i="143"/>
  <c r="M9" i="143"/>
  <c r="L9" i="143"/>
  <c r="K9" i="143"/>
  <c r="J9" i="143"/>
  <c r="R9" i="143" s="1"/>
  <c r="V8" i="143"/>
  <c r="U8" i="143"/>
  <c r="T8" i="143"/>
  <c r="S8" i="143"/>
  <c r="Q8" i="143"/>
  <c r="O8" i="143"/>
  <c r="M8" i="143"/>
  <c r="L8" i="143"/>
  <c r="K8" i="143"/>
  <c r="J8" i="143"/>
  <c r="R8" i="143" s="1"/>
  <c r="V7" i="143"/>
  <c r="U7" i="143"/>
  <c r="T7" i="143"/>
  <c r="S7" i="143"/>
  <c r="Q7" i="143"/>
  <c r="O7" i="143"/>
  <c r="M7" i="143"/>
  <c r="L7" i="143"/>
  <c r="K7" i="143"/>
  <c r="J7" i="143"/>
  <c r="P7" i="143" s="1"/>
  <c r="P35" i="143" l="1"/>
  <c r="R53" i="143"/>
  <c r="P55" i="143"/>
  <c r="P83" i="143"/>
  <c r="P112" i="143"/>
  <c r="P153" i="143"/>
  <c r="R191" i="143"/>
  <c r="P200" i="143"/>
  <c r="P221" i="143"/>
  <c r="P228" i="143"/>
  <c r="P234" i="143"/>
  <c r="P258" i="143"/>
  <c r="R276" i="143"/>
  <c r="P278" i="143"/>
  <c r="P290" i="143"/>
  <c r="R308" i="143"/>
  <c r="P310" i="143"/>
  <c r="P322" i="143"/>
  <c r="R352" i="143"/>
  <c r="P365" i="143"/>
  <c r="R368" i="143"/>
  <c r="P378" i="143"/>
  <c r="R395" i="143"/>
  <c r="P397" i="143"/>
  <c r="P413" i="143"/>
  <c r="R418" i="143"/>
  <c r="P465" i="143"/>
  <c r="P554" i="143"/>
  <c r="P601" i="143"/>
  <c r="P606" i="143"/>
  <c r="P626" i="143"/>
  <c r="P649" i="143"/>
  <c r="P682" i="143"/>
  <c r="P728" i="143"/>
  <c r="P737" i="143"/>
  <c r="R755" i="143"/>
  <c r="R775" i="143"/>
  <c r="P797" i="143"/>
  <c r="R828" i="143"/>
  <c r="P834" i="143"/>
  <c r="P850" i="143"/>
  <c r="P867" i="143"/>
  <c r="P885" i="143"/>
  <c r="P903" i="143"/>
  <c r="P930" i="143"/>
  <c r="P954" i="143"/>
  <c r="R955" i="143"/>
  <c r="P970" i="143"/>
  <c r="R971" i="143"/>
  <c r="P986" i="143"/>
  <c r="R987" i="143"/>
  <c r="P1002" i="143"/>
  <c r="R1003" i="143"/>
  <c r="R1025" i="143"/>
  <c r="R1041" i="143"/>
  <c r="P1064" i="143"/>
  <c r="R1065" i="143"/>
  <c r="P1128" i="143"/>
  <c r="P1163" i="143"/>
  <c r="P1168" i="143"/>
  <c r="R1169" i="143"/>
  <c r="P1171" i="143"/>
  <c r="P1209" i="143"/>
  <c r="P1228" i="143"/>
  <c r="R109" i="143"/>
  <c r="R188" i="143"/>
  <c r="R231" i="143"/>
  <c r="R283" i="143"/>
  <c r="R315" i="143"/>
  <c r="R404" i="143"/>
  <c r="R747" i="143"/>
  <c r="R754" i="143"/>
  <c r="R768" i="143"/>
  <c r="R788" i="143"/>
  <c r="R811" i="143"/>
  <c r="R892" i="143"/>
  <c r="R912" i="143"/>
  <c r="R925" i="143"/>
  <c r="R1022" i="143"/>
  <c r="R1038" i="143"/>
  <c r="R1090" i="143"/>
  <c r="P1112" i="143"/>
  <c r="P1127" i="143"/>
  <c r="P1148" i="143"/>
  <c r="R1154" i="143"/>
  <c r="P1156" i="143"/>
  <c r="P1167" i="143"/>
  <c r="P1200" i="143"/>
  <c r="P13" i="143"/>
  <c r="P51" i="143"/>
  <c r="P67" i="143"/>
  <c r="P99" i="143"/>
  <c r="P126" i="143"/>
  <c r="P139" i="143"/>
  <c r="P165" i="143"/>
  <c r="P170" i="143"/>
  <c r="P177" i="143"/>
  <c r="P182" i="143"/>
  <c r="P196" i="143"/>
  <c r="P250" i="143"/>
  <c r="P270" i="143"/>
  <c r="P302" i="143"/>
  <c r="P332" i="143"/>
  <c r="P341" i="143"/>
  <c r="R342" i="143"/>
  <c r="P348" i="143"/>
  <c r="P382" i="143"/>
  <c r="P389" i="143"/>
  <c r="P421" i="143"/>
  <c r="P445" i="143"/>
  <c r="P493" i="143"/>
  <c r="P530" i="143"/>
  <c r="P562" i="143"/>
  <c r="P585" i="143"/>
  <c r="P618" i="143"/>
  <c r="P665" i="143"/>
  <c r="P670" i="143"/>
  <c r="P690" i="143"/>
  <c r="R708" i="143"/>
  <c r="P712" i="143"/>
  <c r="R723" i="143"/>
  <c r="P762" i="143"/>
  <c r="P778" i="143"/>
  <c r="R803" i="143"/>
  <c r="P805" i="143"/>
  <c r="P842" i="143"/>
  <c r="R845" i="143"/>
  <c r="R877" i="143"/>
  <c r="P881" i="143"/>
  <c r="R891" i="143"/>
  <c r="R911" i="143"/>
  <c r="P946" i="143"/>
  <c r="P962" i="143"/>
  <c r="P978" i="143"/>
  <c r="P994" i="143"/>
  <c r="R1250" i="143"/>
  <c r="P1260" i="143"/>
  <c r="R542" i="143"/>
  <c r="P542" i="143"/>
  <c r="R761" i="143"/>
  <c r="P761" i="143"/>
  <c r="P841" i="143"/>
  <c r="R841" i="143"/>
  <c r="R878" i="143"/>
  <c r="P878" i="143"/>
  <c r="R950" i="143"/>
  <c r="P950" i="143"/>
  <c r="R966" i="143"/>
  <c r="P966" i="143"/>
  <c r="R1108" i="143"/>
  <c r="P1108" i="143"/>
  <c r="P21" i="143"/>
  <c r="P47" i="143"/>
  <c r="P59" i="143"/>
  <c r="R69" i="143"/>
  <c r="P71" i="143"/>
  <c r="R85" i="143"/>
  <c r="P87" i="143"/>
  <c r="R101" i="143"/>
  <c r="P103" i="143"/>
  <c r="P124" i="143"/>
  <c r="P142" i="143"/>
  <c r="R143" i="143"/>
  <c r="P145" i="143"/>
  <c r="P150" i="143"/>
  <c r="P157" i="143"/>
  <c r="R179" i="143"/>
  <c r="P189" i="143"/>
  <c r="P192" i="143"/>
  <c r="P202" i="143"/>
  <c r="R207" i="143"/>
  <c r="P209" i="143"/>
  <c r="P246" i="143"/>
  <c r="P262" i="143"/>
  <c r="P274" i="143"/>
  <c r="R292" i="143"/>
  <c r="P294" i="143"/>
  <c r="P306" i="143"/>
  <c r="R324" i="143"/>
  <c r="P328" i="143"/>
  <c r="P345" i="143"/>
  <c r="P350" i="143"/>
  <c r="P353" i="143"/>
  <c r="R372" i="143"/>
  <c r="P376" i="143"/>
  <c r="R388" i="143"/>
  <c r="R391" i="143"/>
  <c r="P393" i="143"/>
  <c r="P410" i="143"/>
  <c r="P439" i="143"/>
  <c r="R439" i="143"/>
  <c r="P442" i="143"/>
  <c r="P449" i="143"/>
  <c r="R453" i="143"/>
  <c r="P453" i="143"/>
  <c r="P481" i="143"/>
  <c r="R485" i="143"/>
  <c r="P485" i="143"/>
  <c r="R510" i="143"/>
  <c r="P510" i="143"/>
  <c r="R537" i="143"/>
  <c r="P537" i="143"/>
  <c r="R558" i="143"/>
  <c r="P558" i="143"/>
  <c r="R577" i="143"/>
  <c r="P577" i="143"/>
  <c r="R634" i="143"/>
  <c r="P634" i="143"/>
  <c r="R686" i="143"/>
  <c r="P686" i="143"/>
  <c r="R721" i="143"/>
  <c r="P721" i="143"/>
  <c r="R801" i="143"/>
  <c r="P801" i="143"/>
  <c r="R815" i="143"/>
  <c r="P815" i="143"/>
  <c r="R838" i="143"/>
  <c r="P838" i="143"/>
  <c r="R854" i="143"/>
  <c r="P854" i="143"/>
  <c r="R869" i="143"/>
  <c r="P869" i="143"/>
  <c r="P907" i="143"/>
  <c r="R907" i="143"/>
  <c r="P1070" i="143"/>
  <c r="R1070" i="143"/>
  <c r="R1132" i="143"/>
  <c r="P1132" i="143"/>
  <c r="R1175" i="143"/>
  <c r="P1175" i="143"/>
  <c r="R1240" i="143"/>
  <c r="P1240" i="143"/>
  <c r="R617" i="143"/>
  <c r="P617" i="143"/>
  <c r="R658" i="143"/>
  <c r="P658" i="143"/>
  <c r="P724" i="143"/>
  <c r="R724" i="143"/>
  <c r="R982" i="143"/>
  <c r="P982" i="143"/>
  <c r="P1034" i="143"/>
  <c r="R1034" i="143"/>
  <c r="R1220" i="143"/>
  <c r="P1220" i="143"/>
  <c r="R267" i="143"/>
  <c r="R299" i="143"/>
  <c r="R384" i="143"/>
  <c r="R387" i="143"/>
  <c r="R422" i="143"/>
  <c r="R428" i="143"/>
  <c r="P428" i="143"/>
  <c r="R526" i="143"/>
  <c r="P526" i="143"/>
  <c r="R553" i="143"/>
  <c r="P553" i="143"/>
  <c r="R594" i="143"/>
  <c r="P594" i="143"/>
  <c r="R681" i="143"/>
  <c r="P681" i="143"/>
  <c r="R734" i="143"/>
  <c r="P734" i="143"/>
  <c r="P758" i="143"/>
  <c r="R758" i="143"/>
  <c r="R794" i="143"/>
  <c r="P794" i="143"/>
  <c r="R902" i="143"/>
  <c r="P902" i="143"/>
  <c r="R942" i="143"/>
  <c r="P942" i="143"/>
  <c r="R958" i="143"/>
  <c r="P958" i="143"/>
  <c r="R974" i="143"/>
  <c r="P974" i="143"/>
  <c r="R990" i="143"/>
  <c r="P990" i="143"/>
  <c r="R1006" i="143"/>
  <c r="P1006" i="143"/>
  <c r="P1026" i="143"/>
  <c r="R1026" i="143"/>
  <c r="P1042" i="143"/>
  <c r="R1042" i="143"/>
  <c r="R1059" i="143"/>
  <c r="P1059" i="143"/>
  <c r="P1105" i="143"/>
  <c r="R1105" i="143"/>
  <c r="P711" i="143"/>
  <c r="R711" i="143"/>
  <c r="P923" i="143"/>
  <c r="R923" i="143"/>
  <c r="R998" i="143"/>
  <c r="P998" i="143"/>
  <c r="P438" i="143"/>
  <c r="R438" i="143"/>
  <c r="R469" i="143"/>
  <c r="P469" i="143"/>
  <c r="P497" i="143"/>
  <c r="R501" i="143"/>
  <c r="P501" i="143"/>
  <c r="R521" i="143"/>
  <c r="P521" i="143"/>
  <c r="R570" i="143"/>
  <c r="P570" i="143"/>
  <c r="R622" i="143"/>
  <c r="P622" i="143"/>
  <c r="R641" i="143"/>
  <c r="P641" i="143"/>
  <c r="R698" i="143"/>
  <c r="P698" i="143"/>
  <c r="R714" i="143"/>
  <c r="P714" i="143"/>
  <c r="R748" i="143"/>
  <c r="P748" i="143"/>
  <c r="R764" i="143"/>
  <c r="P764" i="143"/>
  <c r="P791" i="143"/>
  <c r="R791" i="143"/>
  <c r="R812" i="143"/>
  <c r="P812" i="143"/>
  <c r="R818" i="143"/>
  <c r="P818" i="143"/>
  <c r="P861" i="143"/>
  <c r="R861" i="143"/>
  <c r="R915" i="143"/>
  <c r="P915" i="143"/>
  <c r="R926" i="143"/>
  <c r="P926" i="143"/>
  <c r="P1054" i="143"/>
  <c r="R1054" i="143"/>
  <c r="P1122" i="143"/>
  <c r="R1122" i="143"/>
  <c r="R1184" i="143"/>
  <c r="P1184" i="143"/>
  <c r="R699" i="143"/>
  <c r="R727" i="143"/>
  <c r="R759" i="143"/>
  <c r="R772" i="143"/>
  <c r="R802" i="143"/>
  <c r="R816" i="143"/>
  <c r="R857" i="143"/>
  <c r="R864" i="143"/>
  <c r="R908" i="143"/>
  <c r="R916" i="143"/>
  <c r="R943" i="143"/>
  <c r="R951" i="143"/>
  <c r="R959" i="143"/>
  <c r="R967" i="143"/>
  <c r="R975" i="143"/>
  <c r="R983" i="143"/>
  <c r="R991" i="143"/>
  <c r="R999" i="143"/>
  <c r="R1007" i="143"/>
  <c r="R1021" i="143"/>
  <c r="R1029" i="143"/>
  <c r="R1037" i="143"/>
  <c r="R1045" i="143"/>
  <c r="R1106" i="143"/>
  <c r="R1162" i="143"/>
  <c r="R1185" i="143"/>
  <c r="R1238" i="143"/>
  <c r="P430" i="143"/>
  <c r="P433" i="143"/>
  <c r="P457" i="143"/>
  <c r="P473" i="143"/>
  <c r="P489" i="143"/>
  <c r="P505" i="143"/>
  <c r="P514" i="143"/>
  <c r="P546" i="143"/>
  <c r="P569" i="143"/>
  <c r="P574" i="143"/>
  <c r="P586" i="143"/>
  <c r="P593" i="143"/>
  <c r="P610" i="143"/>
  <c r="P633" i="143"/>
  <c r="P638" i="143"/>
  <c r="P650" i="143"/>
  <c r="P657" i="143"/>
  <c r="P674" i="143"/>
  <c r="P697" i="143"/>
  <c r="P705" i="143"/>
  <c r="P718" i="143"/>
  <c r="P741" i="143"/>
  <c r="P744" i="143"/>
  <c r="P776" i="143"/>
  <c r="P781" i="143"/>
  <c r="P814" i="143"/>
  <c r="P835" i="143"/>
  <c r="P846" i="143"/>
  <c r="P853" i="143"/>
  <c r="P897" i="143"/>
  <c r="P922" i="143"/>
  <c r="P1011" i="143"/>
  <c r="P1051" i="143"/>
  <c r="P1072" i="143"/>
  <c r="P1100" i="143"/>
  <c r="P1131" i="143"/>
  <c r="P1136" i="143"/>
  <c r="P1172" i="143"/>
  <c r="P1179" i="143"/>
  <c r="P1191" i="143"/>
  <c r="P1196" i="143"/>
  <c r="P1203" i="143"/>
  <c r="P1212" i="143"/>
  <c r="P1217" i="143"/>
  <c r="P1224" i="143"/>
  <c r="R75" i="143"/>
  <c r="P75" i="143"/>
  <c r="R91" i="143"/>
  <c r="P91" i="143"/>
  <c r="R107" i="143"/>
  <c r="P107" i="143"/>
  <c r="R166" i="143"/>
  <c r="P166" i="143"/>
  <c r="P222" i="143"/>
  <c r="R222" i="143"/>
  <c r="P239" i="143"/>
  <c r="R239" i="143"/>
  <c r="R269" i="143"/>
  <c r="P269" i="143"/>
  <c r="P291" i="143"/>
  <c r="R291" i="143"/>
  <c r="R313" i="143"/>
  <c r="P313" i="143"/>
  <c r="P323" i="143"/>
  <c r="R323" i="143"/>
  <c r="R364" i="143"/>
  <c r="P364" i="143"/>
  <c r="P371" i="143"/>
  <c r="R371" i="143"/>
  <c r="P390" i="143"/>
  <c r="R390" i="143"/>
  <c r="R513" i="143"/>
  <c r="P513" i="143"/>
  <c r="R545" i="143"/>
  <c r="P545" i="143"/>
  <c r="R597" i="143"/>
  <c r="P597" i="143"/>
  <c r="R874" i="143"/>
  <c r="P874" i="143"/>
  <c r="P921" i="143"/>
  <c r="R921" i="143"/>
  <c r="R1024" i="143"/>
  <c r="P1024" i="143"/>
  <c r="R1099" i="143"/>
  <c r="P1099" i="143"/>
  <c r="R1135" i="143"/>
  <c r="P1135" i="143"/>
  <c r="R1176" i="143"/>
  <c r="P1176" i="143"/>
  <c r="P9" i="143"/>
  <c r="P25" i="143"/>
  <c r="P30" i="143"/>
  <c r="R44" i="143"/>
  <c r="P44" i="143"/>
  <c r="R46" i="143"/>
  <c r="P46" i="143"/>
  <c r="R58" i="143"/>
  <c r="P58" i="143"/>
  <c r="P141" i="143"/>
  <c r="R141" i="143"/>
  <c r="P156" i="143"/>
  <c r="R156" i="143"/>
  <c r="P175" i="143"/>
  <c r="R175" i="143"/>
  <c r="R217" i="143"/>
  <c r="P217" i="143"/>
  <c r="R226" i="143"/>
  <c r="P226" i="143"/>
  <c r="P327" i="143"/>
  <c r="R327" i="143"/>
  <c r="R337" i="143"/>
  <c r="P337" i="143"/>
  <c r="R344" i="143"/>
  <c r="P344" i="143"/>
  <c r="R357" i="143"/>
  <c r="P357" i="143"/>
  <c r="P375" i="143"/>
  <c r="R375" i="143"/>
  <c r="P386" i="143"/>
  <c r="R386" i="143"/>
  <c r="R414" i="143"/>
  <c r="P414" i="143"/>
  <c r="P434" i="143"/>
  <c r="R434" i="143"/>
  <c r="R444" i="143"/>
  <c r="P444" i="143"/>
  <c r="R458" i="143"/>
  <c r="P458" i="143"/>
  <c r="R474" i="143"/>
  <c r="P474" i="143"/>
  <c r="R490" i="143"/>
  <c r="P490" i="143"/>
  <c r="R506" i="143"/>
  <c r="P506" i="143"/>
  <c r="R533" i="143"/>
  <c r="P533" i="143"/>
  <c r="R582" i="143"/>
  <c r="P582" i="143"/>
  <c r="R646" i="143"/>
  <c r="P646" i="143"/>
  <c r="R701" i="143"/>
  <c r="P701" i="143"/>
  <c r="P756" i="143"/>
  <c r="R756" i="143"/>
  <c r="R181" i="143"/>
  <c r="P181" i="143"/>
  <c r="P199" i="143"/>
  <c r="R199" i="143"/>
  <c r="R229" i="143"/>
  <c r="P229" i="143"/>
  <c r="R780" i="143"/>
  <c r="P780" i="143"/>
  <c r="P787" i="143"/>
  <c r="R787" i="143"/>
  <c r="R810" i="143"/>
  <c r="P810" i="143"/>
  <c r="P896" i="143"/>
  <c r="R896" i="143"/>
  <c r="R1040" i="143"/>
  <c r="P1040" i="143"/>
  <c r="R1071" i="143"/>
  <c r="P1071" i="143"/>
  <c r="P1130" i="143"/>
  <c r="R1130" i="143"/>
  <c r="R1221" i="143"/>
  <c r="P1221" i="143"/>
  <c r="P37" i="143"/>
  <c r="R37" i="143"/>
  <c r="R39" i="143"/>
  <c r="P39" i="143"/>
  <c r="N48" i="143"/>
  <c r="P48" i="143"/>
  <c r="R60" i="143"/>
  <c r="P60" i="143"/>
  <c r="N62" i="143"/>
  <c r="P62" i="143"/>
  <c r="N78" i="143"/>
  <c r="P78" i="143"/>
  <c r="R94" i="143"/>
  <c r="P94" i="143"/>
  <c r="P125" i="143"/>
  <c r="R125" i="143"/>
  <c r="P172" i="143"/>
  <c r="R172" i="143"/>
  <c r="R193" i="143"/>
  <c r="P193" i="143"/>
  <c r="R205" i="143"/>
  <c r="P205" i="143"/>
  <c r="R249" i="143"/>
  <c r="P249" i="143"/>
  <c r="R265" i="143"/>
  <c r="P265" i="143"/>
  <c r="P275" i="143"/>
  <c r="R275" i="143"/>
  <c r="R285" i="143"/>
  <c r="P285" i="143"/>
  <c r="R297" i="143"/>
  <c r="P297" i="143"/>
  <c r="P307" i="143"/>
  <c r="R307" i="143"/>
  <c r="R317" i="143"/>
  <c r="P317" i="143"/>
  <c r="P354" i="143"/>
  <c r="R354" i="143"/>
  <c r="R394" i="143"/>
  <c r="P394" i="143"/>
  <c r="P420" i="143"/>
  <c r="R420" i="143"/>
  <c r="R441" i="143"/>
  <c r="P441" i="143"/>
  <c r="R565" i="143"/>
  <c r="P565" i="143"/>
  <c r="R629" i="143"/>
  <c r="P629" i="143"/>
  <c r="R693" i="143"/>
  <c r="P693" i="143"/>
  <c r="P736" i="143"/>
  <c r="R736" i="143"/>
  <c r="P739" i="143"/>
  <c r="R739" i="143"/>
  <c r="R750" i="143"/>
  <c r="P750" i="143"/>
  <c r="R131" i="143"/>
  <c r="P131" i="143"/>
  <c r="P147" i="143"/>
  <c r="R147" i="143"/>
  <c r="P159" i="143"/>
  <c r="R159" i="143"/>
  <c r="R257" i="143"/>
  <c r="P257" i="143"/>
  <c r="R281" i="143"/>
  <c r="P281" i="143"/>
  <c r="R301" i="143"/>
  <c r="P301" i="143"/>
  <c r="R398" i="143"/>
  <c r="P398" i="143"/>
  <c r="P407" i="143"/>
  <c r="R407" i="143"/>
  <c r="R424" i="143"/>
  <c r="P424" i="143"/>
  <c r="R661" i="143"/>
  <c r="P661" i="143"/>
  <c r="R717" i="143"/>
  <c r="P717" i="143"/>
  <c r="P827" i="143"/>
  <c r="R827" i="143"/>
  <c r="R1032" i="143"/>
  <c r="P1032" i="143"/>
  <c r="R1048" i="143"/>
  <c r="P1048" i="143"/>
  <c r="P1178" i="143"/>
  <c r="R1178" i="143"/>
  <c r="P17" i="143"/>
  <c r="R29" i="143"/>
  <c r="P32" i="143"/>
  <c r="R111" i="143"/>
  <c r="P111" i="143"/>
  <c r="R169" i="143"/>
  <c r="P169" i="143"/>
  <c r="R184" i="143"/>
  <c r="P184" i="143"/>
  <c r="R214" i="143"/>
  <c r="P214" i="143"/>
  <c r="R233" i="143"/>
  <c r="P233" i="143"/>
  <c r="P331" i="143"/>
  <c r="R331" i="143"/>
  <c r="P340" i="143"/>
  <c r="R340" i="143"/>
  <c r="R360" i="143"/>
  <c r="P360" i="143"/>
  <c r="P379" i="143"/>
  <c r="R379" i="143"/>
  <c r="P403" i="143"/>
  <c r="R403" i="143"/>
  <c r="R417" i="143"/>
  <c r="P417" i="143"/>
  <c r="R437" i="143"/>
  <c r="P437" i="143"/>
  <c r="R450" i="143"/>
  <c r="P450" i="143"/>
  <c r="R466" i="143"/>
  <c r="P466" i="143"/>
  <c r="R482" i="143"/>
  <c r="P482" i="143"/>
  <c r="R498" i="143"/>
  <c r="P498" i="143"/>
  <c r="R518" i="143"/>
  <c r="P518" i="143"/>
  <c r="R550" i="143"/>
  <c r="P550" i="143"/>
  <c r="R614" i="143"/>
  <c r="P614" i="143"/>
  <c r="R678" i="143"/>
  <c r="P678" i="143"/>
  <c r="R733" i="143"/>
  <c r="P733" i="143"/>
  <c r="R45" i="143"/>
  <c r="R117" i="143"/>
  <c r="R163" i="143"/>
  <c r="R206" i="143"/>
  <c r="R215" i="143"/>
  <c r="R223" i="143"/>
  <c r="R525" i="143"/>
  <c r="P525" i="143"/>
  <c r="R557" i="143"/>
  <c r="P557" i="143"/>
  <c r="R589" i="143"/>
  <c r="P589" i="143"/>
  <c r="R621" i="143"/>
  <c r="P621" i="143"/>
  <c r="R653" i="143"/>
  <c r="P653" i="143"/>
  <c r="R685" i="143"/>
  <c r="P685" i="143"/>
  <c r="R709" i="143"/>
  <c r="P709" i="143"/>
  <c r="R725" i="143"/>
  <c r="P725" i="143"/>
  <c r="P752" i="143"/>
  <c r="R752" i="143"/>
  <c r="P774" i="143"/>
  <c r="R774" i="143"/>
  <c r="R777" i="143"/>
  <c r="P777" i="143"/>
  <c r="R782" i="143"/>
  <c r="P782" i="143"/>
  <c r="P807" i="143"/>
  <c r="R807" i="143"/>
  <c r="R833" i="143"/>
  <c r="P833" i="143"/>
  <c r="P844" i="143"/>
  <c r="R844" i="143"/>
  <c r="P847" i="143"/>
  <c r="R847" i="143"/>
  <c r="R890" i="143"/>
  <c r="P890" i="143"/>
  <c r="R910" i="143"/>
  <c r="P910" i="143"/>
  <c r="R918" i="143"/>
  <c r="P918" i="143"/>
  <c r="R938" i="143"/>
  <c r="P938" i="143"/>
  <c r="R945" i="143"/>
  <c r="P945" i="143"/>
  <c r="R953" i="143"/>
  <c r="P953" i="143"/>
  <c r="R961" i="143"/>
  <c r="P961" i="143"/>
  <c r="R969" i="143"/>
  <c r="P969" i="143"/>
  <c r="R977" i="143"/>
  <c r="P977" i="143"/>
  <c r="R985" i="143"/>
  <c r="P985" i="143"/>
  <c r="R993" i="143"/>
  <c r="P993" i="143"/>
  <c r="R1001" i="143"/>
  <c r="P1001" i="143"/>
  <c r="R1009" i="143"/>
  <c r="P1009" i="143"/>
  <c r="P1067" i="143"/>
  <c r="R1067" i="143"/>
  <c r="R1091" i="143"/>
  <c r="P1091" i="143"/>
  <c r="R1155" i="143"/>
  <c r="P1155" i="143"/>
  <c r="P1170" i="143"/>
  <c r="R1170" i="143"/>
  <c r="R1187" i="143"/>
  <c r="P1187" i="143"/>
  <c r="R1208" i="143"/>
  <c r="P1208" i="143"/>
  <c r="N118" i="143"/>
  <c r="R517" i="143"/>
  <c r="P517" i="143"/>
  <c r="R549" i="143"/>
  <c r="P549" i="143"/>
  <c r="R581" i="143"/>
  <c r="P581" i="143"/>
  <c r="R613" i="143"/>
  <c r="P613" i="143"/>
  <c r="R645" i="143"/>
  <c r="P645" i="143"/>
  <c r="R677" i="143"/>
  <c r="P677" i="143"/>
  <c r="R700" i="143"/>
  <c r="P700" i="143"/>
  <c r="R716" i="143"/>
  <c r="P716" i="143"/>
  <c r="R732" i="143"/>
  <c r="P732" i="143"/>
  <c r="R749" i="143"/>
  <c r="P749" i="143"/>
  <c r="R769" i="143"/>
  <c r="P769" i="143"/>
  <c r="P771" i="143"/>
  <c r="R771" i="143"/>
  <c r="R796" i="143"/>
  <c r="P796" i="143"/>
  <c r="R822" i="143"/>
  <c r="P822" i="143"/>
  <c r="P863" i="143"/>
  <c r="R863" i="143"/>
  <c r="R866" i="143"/>
  <c r="P866" i="143"/>
  <c r="P880" i="143"/>
  <c r="R880" i="143"/>
  <c r="R883" i="143"/>
  <c r="P883" i="143"/>
  <c r="P928" i="143"/>
  <c r="R928" i="143"/>
  <c r="R931" i="143"/>
  <c r="P931" i="143"/>
  <c r="R933" i="143"/>
  <c r="P933" i="143"/>
  <c r="R1020" i="143"/>
  <c r="P1020" i="143"/>
  <c r="R1028" i="143"/>
  <c r="P1028" i="143"/>
  <c r="R1036" i="143"/>
  <c r="P1036" i="143"/>
  <c r="R1044" i="143"/>
  <c r="P1044" i="143"/>
  <c r="P1061" i="143"/>
  <c r="R1061" i="143"/>
  <c r="P1063" i="143"/>
  <c r="R1063" i="143"/>
  <c r="R1079" i="143"/>
  <c r="P1079" i="143"/>
  <c r="P1113" i="143"/>
  <c r="R1113" i="143"/>
  <c r="R1124" i="143"/>
  <c r="P1124" i="143"/>
  <c r="R1143" i="143"/>
  <c r="P1143" i="143"/>
  <c r="R1244" i="143"/>
  <c r="P1244" i="143"/>
  <c r="R61" i="143"/>
  <c r="P64" i="143"/>
  <c r="R77" i="143"/>
  <c r="P80" i="143"/>
  <c r="R93" i="143"/>
  <c r="P96" i="143"/>
  <c r="P115" i="143"/>
  <c r="P123" i="143"/>
  <c r="P127" i="143"/>
  <c r="R133" i="143"/>
  <c r="P135" i="143"/>
  <c r="P149" i="143"/>
  <c r="P152" i="143"/>
  <c r="P161" i="143"/>
  <c r="P164" i="143"/>
  <c r="P197" i="143"/>
  <c r="P201" i="143"/>
  <c r="P212" i="143"/>
  <c r="P224" i="143"/>
  <c r="P237" i="143"/>
  <c r="R238" i="143"/>
  <c r="P245" i="143"/>
  <c r="P253" i="143"/>
  <c r="P261" i="143"/>
  <c r="R268" i="143"/>
  <c r="P273" i="143"/>
  <c r="P277" i="143"/>
  <c r="R284" i="143"/>
  <c r="P289" i="143"/>
  <c r="P293" i="143"/>
  <c r="R300" i="143"/>
  <c r="P305" i="143"/>
  <c r="P309" i="143"/>
  <c r="R316" i="143"/>
  <c r="P321" i="143"/>
  <c r="R326" i="143"/>
  <c r="P329" i="143"/>
  <c r="P333" i="143"/>
  <c r="R339" i="143"/>
  <c r="R343" i="143"/>
  <c r="P346" i="143"/>
  <c r="P349" i="143"/>
  <c r="R359" i="143"/>
  <c r="P362" i="143"/>
  <c r="R363" i="143"/>
  <c r="P366" i="143"/>
  <c r="P369" i="143"/>
  <c r="R370" i="143"/>
  <c r="P373" i="143"/>
  <c r="R374" i="143"/>
  <c r="P377" i="143"/>
  <c r="P381" i="143"/>
  <c r="P392" i="143"/>
  <c r="P396" i="143"/>
  <c r="P405" i="143"/>
  <c r="R406" i="143"/>
  <c r="P409" i="143"/>
  <c r="P412" i="143"/>
  <c r="R416" i="143"/>
  <c r="R423" i="143"/>
  <c r="P426" i="143"/>
  <c r="P429" i="143"/>
  <c r="R436" i="143"/>
  <c r="P446" i="143"/>
  <c r="P454" i="143"/>
  <c r="P462" i="143"/>
  <c r="P470" i="143"/>
  <c r="P478" i="143"/>
  <c r="P486" i="143"/>
  <c r="P494" i="143"/>
  <c r="P502" i="143"/>
  <c r="R509" i="143"/>
  <c r="P509" i="143"/>
  <c r="P529" i="143"/>
  <c r="P534" i="143"/>
  <c r="R541" i="143"/>
  <c r="P541" i="143"/>
  <c r="P566" i="143"/>
  <c r="R573" i="143"/>
  <c r="P573" i="143"/>
  <c r="P598" i="143"/>
  <c r="R605" i="143"/>
  <c r="P605" i="143"/>
  <c r="P630" i="143"/>
  <c r="R637" i="143"/>
  <c r="P637" i="143"/>
  <c r="P662" i="143"/>
  <c r="R669" i="143"/>
  <c r="P669" i="143"/>
  <c r="P694" i="143"/>
  <c r="R696" i="143"/>
  <c r="P696" i="143"/>
  <c r="P710" i="143"/>
  <c r="R710" i="143"/>
  <c r="R713" i="143"/>
  <c r="P713" i="143"/>
  <c r="P726" i="143"/>
  <c r="R726" i="143"/>
  <c r="R729" i="143"/>
  <c r="P729" i="143"/>
  <c r="R745" i="143"/>
  <c r="P745" i="143"/>
  <c r="P757" i="143"/>
  <c r="R760" i="143"/>
  <c r="P760" i="143"/>
  <c r="P790" i="143"/>
  <c r="R790" i="143"/>
  <c r="R793" i="143"/>
  <c r="P793" i="143"/>
  <c r="R798" i="143"/>
  <c r="P798" i="143"/>
  <c r="R817" i="143"/>
  <c r="P817" i="143"/>
  <c r="R830" i="143"/>
  <c r="P830" i="143"/>
  <c r="R837" i="143"/>
  <c r="P837" i="143"/>
  <c r="R858" i="143"/>
  <c r="P858" i="143"/>
  <c r="P860" i="143"/>
  <c r="R860" i="143"/>
  <c r="R899" i="143"/>
  <c r="P899" i="143"/>
  <c r="R914" i="143"/>
  <c r="P914" i="143"/>
  <c r="R941" i="143"/>
  <c r="P941" i="143"/>
  <c r="R949" i="143"/>
  <c r="P949" i="143"/>
  <c r="R957" i="143"/>
  <c r="P957" i="143"/>
  <c r="R965" i="143"/>
  <c r="P965" i="143"/>
  <c r="R973" i="143"/>
  <c r="P973" i="143"/>
  <c r="R981" i="143"/>
  <c r="P981" i="143"/>
  <c r="R989" i="143"/>
  <c r="P989" i="143"/>
  <c r="R997" i="143"/>
  <c r="P997" i="143"/>
  <c r="R1005" i="143"/>
  <c r="P1005" i="143"/>
  <c r="P1053" i="143"/>
  <c r="R1053" i="143"/>
  <c r="R1056" i="143"/>
  <c r="P1056" i="143"/>
  <c r="P1058" i="143"/>
  <c r="R1058" i="143"/>
  <c r="R1104" i="143"/>
  <c r="P1104" i="143"/>
  <c r="P1121" i="143"/>
  <c r="R1121" i="143"/>
  <c r="R1183" i="143"/>
  <c r="P1183" i="143"/>
  <c r="R813" i="143"/>
  <c r="P813" i="143"/>
  <c r="P852" i="143"/>
  <c r="R852" i="143"/>
  <c r="R855" i="143"/>
  <c r="P855" i="143"/>
  <c r="P876" i="143"/>
  <c r="R876" i="143"/>
  <c r="R901" i="143"/>
  <c r="P901" i="143"/>
  <c r="P924" i="143"/>
  <c r="R924" i="143"/>
  <c r="R1012" i="143"/>
  <c r="P1012" i="143"/>
  <c r="P1082" i="143"/>
  <c r="R1082" i="143"/>
  <c r="R1087" i="143"/>
  <c r="P1087" i="143"/>
  <c r="R1107" i="143"/>
  <c r="P1107" i="143"/>
  <c r="P1146" i="143"/>
  <c r="R1146" i="143"/>
  <c r="R1151" i="143"/>
  <c r="P1151" i="143"/>
  <c r="P1161" i="143"/>
  <c r="R1161" i="143"/>
  <c r="R1164" i="143"/>
  <c r="P1164" i="143"/>
  <c r="R1192" i="143"/>
  <c r="P1192" i="143"/>
  <c r="R1213" i="143"/>
  <c r="P1213" i="143"/>
  <c r="R1248" i="143"/>
  <c r="P1248" i="143"/>
  <c r="P763" i="143"/>
  <c r="R763" i="143"/>
  <c r="R766" i="143"/>
  <c r="P766" i="143"/>
  <c r="P800" i="143"/>
  <c r="R800" i="143"/>
  <c r="R809" i="143"/>
  <c r="P809" i="143"/>
  <c r="P819" i="143"/>
  <c r="P821" i="143"/>
  <c r="R821" i="143"/>
  <c r="P826" i="143"/>
  <c r="R829" i="143"/>
  <c r="P829" i="143"/>
  <c r="P849" i="143"/>
  <c r="P859" i="143"/>
  <c r="R859" i="143"/>
  <c r="R862" i="143"/>
  <c r="P862" i="143"/>
  <c r="P871" i="143"/>
  <c r="P887" i="143"/>
  <c r="R898" i="143"/>
  <c r="P898" i="143"/>
  <c r="P906" i="143"/>
  <c r="P909" i="143"/>
  <c r="R909" i="143"/>
  <c r="P913" i="143"/>
  <c r="P917" i="143"/>
  <c r="P932" i="143"/>
  <c r="R932" i="143"/>
  <c r="R935" i="143"/>
  <c r="P935" i="143"/>
  <c r="P1019" i="143"/>
  <c r="P1023" i="143"/>
  <c r="P1027" i="143"/>
  <c r="P1031" i="143"/>
  <c r="P1035" i="143"/>
  <c r="P1039" i="143"/>
  <c r="P1043" i="143"/>
  <c r="P1047" i="143"/>
  <c r="R1052" i="143"/>
  <c r="P1052" i="143"/>
  <c r="P1057" i="143"/>
  <c r="W1057" i="143" s="1"/>
  <c r="R1057" i="143"/>
  <c r="R1060" i="143"/>
  <c r="P1060" i="143"/>
  <c r="P1076" i="143"/>
  <c r="P1095" i="143"/>
  <c r="P1098" i="143"/>
  <c r="R1098" i="143"/>
  <c r="R1103" i="143"/>
  <c r="P1103" i="143"/>
  <c r="P1115" i="143"/>
  <c r="P1120" i="143"/>
  <c r="R1123" i="143"/>
  <c r="P1123" i="143"/>
  <c r="P1140" i="143"/>
  <c r="P1177" i="143"/>
  <c r="R1177" i="143"/>
  <c r="R1180" i="143"/>
  <c r="P1180" i="143"/>
  <c r="P1205" i="143"/>
  <c r="R1207" i="143"/>
  <c r="P1207" i="143"/>
  <c r="P1225" i="143"/>
  <c r="P1232" i="143"/>
  <c r="P1234" i="143"/>
  <c r="R1234" i="143"/>
  <c r="R1236" i="143"/>
  <c r="P1236" i="143"/>
  <c r="P770" i="143"/>
  <c r="R770" i="143"/>
  <c r="R773" i="143"/>
  <c r="P773" i="143"/>
  <c r="R789" i="143"/>
  <c r="P789" i="143"/>
  <c r="R832" i="143"/>
  <c r="R836" i="143"/>
  <c r="R843" i="143"/>
  <c r="P848" i="143"/>
  <c r="R848" i="143"/>
  <c r="R851" i="143"/>
  <c r="P851" i="143"/>
  <c r="R868" i="143"/>
  <c r="R870" i="143"/>
  <c r="P870" i="143"/>
  <c r="R879" i="143"/>
  <c r="R886" i="143"/>
  <c r="P886" i="143"/>
  <c r="P905" i="143"/>
  <c r="R905" i="143"/>
  <c r="R927" i="143"/>
  <c r="R940" i="143"/>
  <c r="R944" i="143"/>
  <c r="R948" i="143"/>
  <c r="R952" i="143"/>
  <c r="R956" i="143"/>
  <c r="R960" i="143"/>
  <c r="R964" i="143"/>
  <c r="R968" i="143"/>
  <c r="R972" i="143"/>
  <c r="R976" i="143"/>
  <c r="R980" i="143"/>
  <c r="R984" i="143"/>
  <c r="R988" i="143"/>
  <c r="R992" i="143"/>
  <c r="R996" i="143"/>
  <c r="R1000" i="143"/>
  <c r="R1004" i="143"/>
  <c r="R1008" i="143"/>
  <c r="P1013" i="143"/>
  <c r="R1013" i="143"/>
  <c r="R1014" i="143"/>
  <c r="R1016" i="143"/>
  <c r="P1016" i="143"/>
  <c r="R1073" i="143"/>
  <c r="R1075" i="143"/>
  <c r="P1075" i="143"/>
  <c r="P1114" i="143"/>
  <c r="R1114" i="143"/>
  <c r="R1119" i="143"/>
  <c r="P1119" i="143"/>
  <c r="R1129" i="143"/>
  <c r="R1137" i="143"/>
  <c r="R1139" i="143"/>
  <c r="P1139" i="143"/>
  <c r="R1160" i="143"/>
  <c r="P1160" i="143"/>
  <c r="R1186" i="143"/>
  <c r="P1193" i="143"/>
  <c r="R1193" i="143"/>
  <c r="R1197" i="143"/>
  <c r="R1202" i="143"/>
  <c r="R1204" i="143"/>
  <c r="P1204" i="143"/>
  <c r="P1252" i="143"/>
  <c r="P1254" i="143"/>
  <c r="R1254" i="143"/>
  <c r="R1256" i="143"/>
  <c r="W1256" i="143" s="1"/>
  <c r="P1256" i="143"/>
  <c r="P203" i="143"/>
  <c r="R203" i="143"/>
  <c r="N203" i="143"/>
  <c r="P211" i="143"/>
  <c r="R211" i="143"/>
  <c r="N211" i="143"/>
  <c r="P247" i="143"/>
  <c r="R247" i="143"/>
  <c r="N247" i="143"/>
  <c r="P252" i="143"/>
  <c r="R252" i="143"/>
  <c r="N252" i="143"/>
  <c r="P259" i="143"/>
  <c r="R259" i="143"/>
  <c r="N259" i="143"/>
  <c r="P280" i="143"/>
  <c r="R280" i="143"/>
  <c r="N280" i="143"/>
  <c r="P312" i="143"/>
  <c r="R312" i="143"/>
  <c r="N312" i="143"/>
  <c r="P358" i="143"/>
  <c r="R358" i="143"/>
  <c r="W358" i="143" s="1"/>
  <c r="N358" i="143"/>
  <c r="P455" i="143"/>
  <c r="R455" i="143"/>
  <c r="N455" i="143"/>
  <c r="P487" i="143"/>
  <c r="R487" i="143"/>
  <c r="N487" i="143"/>
  <c r="R7" i="143"/>
  <c r="N11" i="143"/>
  <c r="N15" i="143"/>
  <c r="N19" i="143"/>
  <c r="R27" i="143"/>
  <c r="N38" i="143"/>
  <c r="R38" i="143"/>
  <c r="N49" i="143"/>
  <c r="N56" i="143"/>
  <c r="N65" i="143"/>
  <c r="N70" i="143"/>
  <c r="R70" i="143"/>
  <c r="N72" i="143"/>
  <c r="N86" i="143"/>
  <c r="N88" i="143"/>
  <c r="R88" i="143"/>
  <c r="R102" i="143"/>
  <c r="N104" i="143"/>
  <c r="R104" i="143"/>
  <c r="N113" i="143"/>
  <c r="R120" i="143"/>
  <c r="N129" i="143"/>
  <c r="N134" i="143"/>
  <c r="W134" i="143" s="1"/>
  <c r="R134" i="143"/>
  <c r="N136" i="143"/>
  <c r="W136" i="143" s="1"/>
  <c r="R136" i="143"/>
  <c r="N144" i="143"/>
  <c r="W144" i="143" s="1"/>
  <c r="R144" i="143"/>
  <c r="N151" i="143"/>
  <c r="N154" i="143"/>
  <c r="R154" i="143"/>
  <c r="N174" i="143"/>
  <c r="N176" i="143"/>
  <c r="R176" i="143"/>
  <c r="N183" i="143"/>
  <c r="N186" i="143"/>
  <c r="R186" i="143"/>
  <c r="P8" i="143"/>
  <c r="N10" i="143"/>
  <c r="R10" i="143"/>
  <c r="P12" i="143"/>
  <c r="N14" i="143"/>
  <c r="R14" i="143"/>
  <c r="P16" i="143"/>
  <c r="N18" i="143"/>
  <c r="R18" i="143"/>
  <c r="P20" i="143"/>
  <c r="N22" i="143"/>
  <c r="R22" i="143"/>
  <c r="P24" i="143"/>
  <c r="N26" i="143"/>
  <c r="R26" i="143"/>
  <c r="P28" i="143"/>
  <c r="N29" i="143"/>
  <c r="N34" i="143"/>
  <c r="R34" i="143"/>
  <c r="N36" i="143"/>
  <c r="R36" i="143"/>
  <c r="R41" i="143"/>
  <c r="P42" i="143"/>
  <c r="N45" i="143"/>
  <c r="W45" i="143" s="1"/>
  <c r="N50" i="143"/>
  <c r="R50" i="143"/>
  <c r="N52" i="143"/>
  <c r="R52" i="143"/>
  <c r="W52" i="143" s="1"/>
  <c r="R57" i="143"/>
  <c r="N61" i="143"/>
  <c r="N66" i="143"/>
  <c r="R66" i="143"/>
  <c r="N68" i="143"/>
  <c r="R68" i="143"/>
  <c r="R73" i="143"/>
  <c r="P74" i="143"/>
  <c r="P76" i="143"/>
  <c r="N77" i="143"/>
  <c r="N82" i="143"/>
  <c r="R82" i="143"/>
  <c r="N84" i="143"/>
  <c r="R84" i="143"/>
  <c r="R89" i="143"/>
  <c r="P90" i="143"/>
  <c r="P92" i="143"/>
  <c r="N93" i="143"/>
  <c r="N98" i="143"/>
  <c r="R98" i="143"/>
  <c r="N100" i="143"/>
  <c r="R100" i="143"/>
  <c r="R105" i="143"/>
  <c r="P106" i="143"/>
  <c r="N109" i="143"/>
  <c r="W109" i="143" s="1"/>
  <c r="N114" i="143"/>
  <c r="R114" i="143"/>
  <c r="N116" i="143"/>
  <c r="R116" i="143"/>
  <c r="R121" i="143"/>
  <c r="P122" i="143"/>
  <c r="N125" i="143"/>
  <c r="N130" i="143"/>
  <c r="R130" i="143"/>
  <c r="N132" i="143"/>
  <c r="R132" i="143"/>
  <c r="R137" i="143"/>
  <c r="P138" i="143"/>
  <c r="P140" i="143"/>
  <c r="N141" i="143"/>
  <c r="P146" i="143"/>
  <c r="N147" i="143"/>
  <c r="N152" i="143"/>
  <c r="P155" i="143"/>
  <c r="R155" i="143"/>
  <c r="N155" i="143"/>
  <c r="N156" i="143"/>
  <c r="R158" i="143"/>
  <c r="W158" i="143" s="1"/>
  <c r="N162" i="143"/>
  <c r="R162" i="143"/>
  <c r="R167" i="143"/>
  <c r="P178" i="143"/>
  <c r="N179" i="143"/>
  <c r="W179" i="143" s="1"/>
  <c r="N184" i="143"/>
  <c r="W184" i="143" s="1"/>
  <c r="P187" i="143"/>
  <c r="R187" i="143"/>
  <c r="N187" i="143"/>
  <c r="N188" i="143"/>
  <c r="W188" i="143" s="1"/>
  <c r="R190" i="143"/>
  <c r="N194" i="143"/>
  <c r="R194" i="143"/>
  <c r="P210" i="143"/>
  <c r="P216" i="143"/>
  <c r="P220" i="143"/>
  <c r="R220" i="143"/>
  <c r="N220" i="143"/>
  <c r="P236" i="143"/>
  <c r="R236" i="143"/>
  <c r="N236" i="143"/>
  <c r="N242" i="143"/>
  <c r="W242" i="143" s="1"/>
  <c r="R242" i="143"/>
  <c r="P244" i="143"/>
  <c r="R244" i="143"/>
  <c r="N244" i="143"/>
  <c r="P251" i="143"/>
  <c r="R251" i="143"/>
  <c r="W251" i="143" s="1"/>
  <c r="N251" i="143"/>
  <c r="P272" i="143"/>
  <c r="R272" i="143"/>
  <c r="N272" i="143"/>
  <c r="P304" i="143"/>
  <c r="R304" i="143"/>
  <c r="N304" i="143"/>
  <c r="P335" i="143"/>
  <c r="R335" i="143"/>
  <c r="N335" i="143"/>
  <c r="P402" i="143"/>
  <c r="R402" i="143"/>
  <c r="N402" i="143"/>
  <c r="P427" i="143"/>
  <c r="R427" i="143"/>
  <c r="N427" i="143"/>
  <c r="P463" i="143"/>
  <c r="R463" i="143"/>
  <c r="N463" i="143"/>
  <c r="P495" i="143"/>
  <c r="R495" i="143"/>
  <c r="N495" i="143"/>
  <c r="N7" i="143"/>
  <c r="R23" i="143"/>
  <c r="N27" i="143"/>
  <c r="N33" i="143"/>
  <c r="N40" i="143"/>
  <c r="R54" i="143"/>
  <c r="N81" i="143"/>
  <c r="R13" i="143"/>
  <c r="W13" i="143" s="1"/>
  <c r="N17" i="143"/>
  <c r="P19" i="143"/>
  <c r="P23" i="143"/>
  <c r="R30" i="143"/>
  <c r="W30" i="143" s="1"/>
  <c r="N32" i="143"/>
  <c r="N46" i="143"/>
  <c r="R48" i="143"/>
  <c r="P54" i="143"/>
  <c r="P56" i="143"/>
  <c r="R62" i="143"/>
  <c r="P72" i="143"/>
  <c r="R78" i="143"/>
  <c r="P86" i="143"/>
  <c r="N89" i="143"/>
  <c r="W89" i="143" s="1"/>
  <c r="N94" i="143"/>
  <c r="W94" i="143" s="1"/>
  <c r="N96" i="143"/>
  <c r="P102" i="143"/>
  <c r="N105" i="143"/>
  <c r="W105" i="143" s="1"/>
  <c r="N110" i="143"/>
  <c r="W110" i="143" s="1"/>
  <c r="N112" i="143"/>
  <c r="W112" i="143" s="1"/>
  <c r="P118" i="143"/>
  <c r="P120" i="143"/>
  <c r="W120" i="143" s="1"/>
  <c r="N121" i="143"/>
  <c r="W121" i="143" s="1"/>
  <c r="N126" i="143"/>
  <c r="W126" i="143" s="1"/>
  <c r="N128" i="143"/>
  <c r="W128" i="143" s="1"/>
  <c r="N137" i="143"/>
  <c r="W137" i="143" s="1"/>
  <c r="N142" i="143"/>
  <c r="W142" i="143" s="1"/>
  <c r="N158" i="143"/>
  <c r="N160" i="143"/>
  <c r="W160" i="143" s="1"/>
  <c r="N167" i="143"/>
  <c r="N170" i="143"/>
  <c r="N190" i="143"/>
  <c r="N192" i="143"/>
  <c r="P195" i="143"/>
  <c r="R195" i="143"/>
  <c r="N195" i="143"/>
  <c r="P219" i="143"/>
  <c r="R219" i="143"/>
  <c r="N219" i="143"/>
  <c r="N226" i="143"/>
  <c r="N232" i="143"/>
  <c r="W232" i="143" s="1"/>
  <c r="P235" i="143"/>
  <c r="R235" i="143"/>
  <c r="N235" i="143"/>
  <c r="P243" i="143"/>
  <c r="R243" i="143"/>
  <c r="N243" i="143"/>
  <c r="P264" i="143"/>
  <c r="R264" i="143"/>
  <c r="N264" i="143"/>
  <c r="P296" i="143"/>
  <c r="R296" i="143"/>
  <c r="N296" i="143"/>
  <c r="P471" i="143"/>
  <c r="R471" i="143"/>
  <c r="N471" i="143"/>
  <c r="R11" i="143"/>
  <c r="R15" i="143"/>
  <c r="R40" i="143"/>
  <c r="N97" i="143"/>
  <c r="N9" i="143"/>
  <c r="W9" i="143" s="1"/>
  <c r="N21" i="143"/>
  <c r="N25" i="143"/>
  <c r="N41" i="143"/>
  <c r="N57" i="143"/>
  <c r="W57" i="143" s="1"/>
  <c r="N64" i="143"/>
  <c r="W64" i="143" s="1"/>
  <c r="N73" i="143"/>
  <c r="N80" i="143"/>
  <c r="N8" i="143"/>
  <c r="N12" i="143"/>
  <c r="N16" i="143"/>
  <c r="W16" i="143" s="1"/>
  <c r="N20" i="143"/>
  <c r="N24" i="143"/>
  <c r="N28" i="143"/>
  <c r="R33" i="143"/>
  <c r="N37" i="143"/>
  <c r="N42" i="143"/>
  <c r="W42" i="143" s="1"/>
  <c r="N44" i="143"/>
  <c r="R49" i="143"/>
  <c r="N53" i="143"/>
  <c r="W53" i="143" s="1"/>
  <c r="N58" i="143"/>
  <c r="N60" i="143"/>
  <c r="R65" i="143"/>
  <c r="N69" i="143"/>
  <c r="W69" i="143" s="1"/>
  <c r="N74" i="143"/>
  <c r="W74" i="143" s="1"/>
  <c r="N76" i="143"/>
  <c r="W76" i="143" s="1"/>
  <c r="R81" i="143"/>
  <c r="N85" i="143"/>
  <c r="N90" i="143"/>
  <c r="W90" i="143" s="1"/>
  <c r="N92" i="143"/>
  <c r="W92" i="143" s="1"/>
  <c r="W96" i="143"/>
  <c r="R97" i="143"/>
  <c r="N101" i="143"/>
  <c r="W101" i="143" s="1"/>
  <c r="N106" i="143"/>
  <c r="N108" i="143"/>
  <c r="W108" i="143" s="1"/>
  <c r="R113" i="143"/>
  <c r="N117" i="143"/>
  <c r="W117" i="143" s="1"/>
  <c r="N122" i="143"/>
  <c r="N124" i="143"/>
  <c r="R129" i="143"/>
  <c r="N133" i="143"/>
  <c r="W133" i="143" s="1"/>
  <c r="N138" i="143"/>
  <c r="N140" i="143"/>
  <c r="N146" i="143"/>
  <c r="R151" i="143"/>
  <c r="N163" i="143"/>
  <c r="W163" i="143" s="1"/>
  <c r="N168" i="143"/>
  <c r="W168" i="143" s="1"/>
  <c r="P171" i="143"/>
  <c r="R171" i="143"/>
  <c r="N171" i="143"/>
  <c r="N172" i="143"/>
  <c r="R174" i="143"/>
  <c r="W174" i="143" s="1"/>
  <c r="N178" i="143"/>
  <c r="R183" i="143"/>
  <c r="N200" i="143"/>
  <c r="P204" i="143"/>
  <c r="R204" i="143"/>
  <c r="N204" i="143"/>
  <c r="N210" i="143"/>
  <c r="N216" i="143"/>
  <c r="W216" i="143" s="1"/>
  <c r="P227" i="143"/>
  <c r="R227" i="143"/>
  <c r="N227" i="143"/>
  <c r="W235" i="143"/>
  <c r="P255" i="143"/>
  <c r="R255" i="143"/>
  <c r="N255" i="143"/>
  <c r="P260" i="143"/>
  <c r="R260" i="143"/>
  <c r="N260" i="143"/>
  <c r="P288" i="143"/>
  <c r="R288" i="143"/>
  <c r="N288" i="143"/>
  <c r="P320" i="143"/>
  <c r="R320" i="143"/>
  <c r="N320" i="143"/>
  <c r="P347" i="143"/>
  <c r="R347" i="143"/>
  <c r="N347" i="143"/>
  <c r="P400" i="143"/>
  <c r="W400" i="143" s="1"/>
  <c r="R400" i="143"/>
  <c r="N400" i="143"/>
  <c r="P447" i="143"/>
  <c r="R447" i="143"/>
  <c r="N447" i="143"/>
  <c r="P479" i="143"/>
  <c r="R479" i="143"/>
  <c r="N479" i="143"/>
  <c r="N199" i="143"/>
  <c r="N202" i="143"/>
  <c r="W202" i="143" s="1"/>
  <c r="P208" i="143"/>
  <c r="P218" i="143"/>
  <c r="N222" i="143"/>
  <c r="N224" i="143"/>
  <c r="N231" i="143"/>
  <c r="W231" i="143" s="1"/>
  <c r="N234" i="143"/>
  <c r="W234" i="143" s="1"/>
  <c r="P240" i="143"/>
  <c r="P271" i="143"/>
  <c r="R271" i="143"/>
  <c r="N271" i="143"/>
  <c r="P287" i="143"/>
  <c r="R287" i="143"/>
  <c r="N287" i="143"/>
  <c r="P303" i="143"/>
  <c r="R303" i="143"/>
  <c r="N303" i="143"/>
  <c r="P319" i="143"/>
  <c r="R319" i="143"/>
  <c r="N319" i="143"/>
  <c r="P338" i="143"/>
  <c r="R338" i="143"/>
  <c r="N338" i="143"/>
  <c r="P399" i="143"/>
  <c r="R399" i="143"/>
  <c r="N399" i="143"/>
  <c r="P411" i="143"/>
  <c r="R411" i="143"/>
  <c r="N411" i="143"/>
  <c r="P742" i="143"/>
  <c r="R742" i="143"/>
  <c r="N742" i="143"/>
  <c r="P806" i="143"/>
  <c r="R806" i="143"/>
  <c r="N806" i="143"/>
  <c r="N206" i="143"/>
  <c r="W206" i="143" s="1"/>
  <c r="N208" i="143"/>
  <c r="N215" i="143"/>
  <c r="N218" i="143"/>
  <c r="N238" i="143"/>
  <c r="N240" i="143"/>
  <c r="P248" i="143"/>
  <c r="R248" i="143"/>
  <c r="N248" i="143"/>
  <c r="P256" i="143"/>
  <c r="R256" i="143"/>
  <c r="N256" i="143"/>
  <c r="P263" i="143"/>
  <c r="R263" i="143"/>
  <c r="N263" i="143"/>
  <c r="P279" i="143"/>
  <c r="R279" i="143"/>
  <c r="N279" i="143"/>
  <c r="P295" i="143"/>
  <c r="R295" i="143"/>
  <c r="N295" i="143"/>
  <c r="P311" i="143"/>
  <c r="R311" i="143"/>
  <c r="N311" i="143"/>
  <c r="P336" i="143"/>
  <c r="R336" i="143"/>
  <c r="N336" i="143"/>
  <c r="P356" i="143"/>
  <c r="R356" i="143"/>
  <c r="N356" i="143"/>
  <c r="P443" i="143"/>
  <c r="R443" i="143"/>
  <c r="N443" i="143"/>
  <c r="P448" i="143"/>
  <c r="R448" i="143"/>
  <c r="N448" i="143"/>
  <c r="P456" i="143"/>
  <c r="R456" i="143"/>
  <c r="N456" i="143"/>
  <c r="P464" i="143"/>
  <c r="R464" i="143"/>
  <c r="N464" i="143"/>
  <c r="P472" i="143"/>
  <c r="R472" i="143"/>
  <c r="N472" i="143"/>
  <c r="P480" i="143"/>
  <c r="R480" i="143"/>
  <c r="N480" i="143"/>
  <c r="P488" i="143"/>
  <c r="R488" i="143"/>
  <c r="N488" i="143"/>
  <c r="P496" i="143"/>
  <c r="R496" i="143"/>
  <c r="N496" i="143"/>
  <c r="P504" i="143"/>
  <c r="R504" i="143"/>
  <c r="N504" i="143"/>
  <c r="P512" i="143"/>
  <c r="R512" i="143"/>
  <c r="N512" i="143"/>
  <c r="P520" i="143"/>
  <c r="R520" i="143"/>
  <c r="N520" i="143"/>
  <c r="P528" i="143"/>
  <c r="R528" i="143"/>
  <c r="N528" i="143"/>
  <c r="P536" i="143"/>
  <c r="R536" i="143"/>
  <c r="N536" i="143"/>
  <c r="P544" i="143"/>
  <c r="R544" i="143"/>
  <c r="N544" i="143"/>
  <c r="P552" i="143"/>
  <c r="R552" i="143"/>
  <c r="N552" i="143"/>
  <c r="P560" i="143"/>
  <c r="R560" i="143"/>
  <c r="N560" i="143"/>
  <c r="P568" i="143"/>
  <c r="R568" i="143"/>
  <c r="N568" i="143"/>
  <c r="P576" i="143"/>
  <c r="R576" i="143"/>
  <c r="N576" i="143"/>
  <c r="P584" i="143"/>
  <c r="R584" i="143"/>
  <c r="N584" i="143"/>
  <c r="P592" i="143"/>
  <c r="R592" i="143"/>
  <c r="N592" i="143"/>
  <c r="P600" i="143"/>
  <c r="R600" i="143"/>
  <c r="N600" i="143"/>
  <c r="P608" i="143"/>
  <c r="R608" i="143"/>
  <c r="N608" i="143"/>
  <c r="P616" i="143"/>
  <c r="R616" i="143"/>
  <c r="N616" i="143"/>
  <c r="P624" i="143"/>
  <c r="R624" i="143"/>
  <c r="N624" i="143"/>
  <c r="P632" i="143"/>
  <c r="R632" i="143"/>
  <c r="N632" i="143"/>
  <c r="P640" i="143"/>
  <c r="R640" i="143"/>
  <c r="N640" i="143"/>
  <c r="P648" i="143"/>
  <c r="R648" i="143"/>
  <c r="N648" i="143"/>
  <c r="P656" i="143"/>
  <c r="R656" i="143"/>
  <c r="N656" i="143"/>
  <c r="P664" i="143"/>
  <c r="R664" i="143"/>
  <c r="N664" i="143"/>
  <c r="P672" i="143"/>
  <c r="R672" i="143"/>
  <c r="N672" i="143"/>
  <c r="P680" i="143"/>
  <c r="R680" i="143"/>
  <c r="N680" i="143"/>
  <c r="P688" i="143"/>
  <c r="R688" i="143"/>
  <c r="N688" i="143"/>
  <c r="P722" i="143"/>
  <c r="R722" i="143"/>
  <c r="W722" i="143" s="1"/>
  <c r="N722" i="143"/>
  <c r="P875" i="143"/>
  <c r="R875" i="143"/>
  <c r="N875" i="143"/>
  <c r="P503" i="143"/>
  <c r="R503" i="143"/>
  <c r="N503" i="143"/>
  <c r="P511" i="143"/>
  <c r="R511" i="143"/>
  <c r="N511" i="143"/>
  <c r="P519" i="143"/>
  <c r="R519" i="143"/>
  <c r="N519" i="143"/>
  <c r="P527" i="143"/>
  <c r="R527" i="143"/>
  <c r="N527" i="143"/>
  <c r="P535" i="143"/>
  <c r="R535" i="143"/>
  <c r="N535" i="143"/>
  <c r="P543" i="143"/>
  <c r="R543" i="143"/>
  <c r="N543" i="143"/>
  <c r="P551" i="143"/>
  <c r="R551" i="143"/>
  <c r="W551" i="143" s="1"/>
  <c r="N551" i="143"/>
  <c r="P559" i="143"/>
  <c r="R559" i="143"/>
  <c r="N559" i="143"/>
  <c r="P567" i="143"/>
  <c r="R567" i="143"/>
  <c r="N567" i="143"/>
  <c r="P575" i="143"/>
  <c r="R575" i="143"/>
  <c r="N575" i="143"/>
  <c r="P583" i="143"/>
  <c r="R583" i="143"/>
  <c r="N583" i="143"/>
  <c r="P591" i="143"/>
  <c r="R591" i="143"/>
  <c r="N591" i="143"/>
  <c r="P599" i="143"/>
  <c r="R599" i="143"/>
  <c r="N599" i="143"/>
  <c r="P607" i="143"/>
  <c r="R607" i="143"/>
  <c r="N607" i="143"/>
  <c r="P615" i="143"/>
  <c r="R615" i="143"/>
  <c r="N615" i="143"/>
  <c r="P623" i="143"/>
  <c r="R623" i="143"/>
  <c r="N623" i="143"/>
  <c r="P631" i="143"/>
  <c r="R631" i="143"/>
  <c r="N631" i="143"/>
  <c r="P639" i="143"/>
  <c r="R639" i="143"/>
  <c r="N639" i="143"/>
  <c r="P647" i="143"/>
  <c r="R647" i="143"/>
  <c r="N647" i="143"/>
  <c r="P655" i="143"/>
  <c r="R655" i="143"/>
  <c r="N655" i="143"/>
  <c r="P663" i="143"/>
  <c r="R663" i="143"/>
  <c r="N663" i="143"/>
  <c r="P671" i="143"/>
  <c r="R671" i="143"/>
  <c r="N671" i="143"/>
  <c r="P679" i="143"/>
  <c r="R679" i="143"/>
  <c r="W679" i="143" s="1"/>
  <c r="N679" i="143"/>
  <c r="P687" i="143"/>
  <c r="R687" i="143"/>
  <c r="N687" i="143"/>
  <c r="P695" i="143"/>
  <c r="R695" i="143"/>
  <c r="N695" i="143"/>
  <c r="W319" i="143"/>
  <c r="P351" i="143"/>
  <c r="R351" i="143"/>
  <c r="N351" i="143"/>
  <c r="N352" i="143"/>
  <c r="W352" i="143" s="1"/>
  <c r="N354" i="143"/>
  <c r="N363" i="143"/>
  <c r="N372" i="143"/>
  <c r="W372" i="143" s="1"/>
  <c r="N374" i="143"/>
  <c r="W374" i="143" s="1"/>
  <c r="P415" i="143"/>
  <c r="R415" i="143"/>
  <c r="N415" i="143"/>
  <c r="N416" i="143"/>
  <c r="W416" i="143" s="1"/>
  <c r="N418" i="143"/>
  <c r="P431" i="143"/>
  <c r="R431" i="143"/>
  <c r="N431" i="143"/>
  <c r="N432" i="143"/>
  <c r="N434" i="143"/>
  <c r="P740" i="143"/>
  <c r="R740" i="143"/>
  <c r="N740" i="143"/>
  <c r="P784" i="143"/>
  <c r="R784" i="143"/>
  <c r="N784" i="143"/>
  <c r="P804" i="143"/>
  <c r="R804" i="143"/>
  <c r="N804" i="143"/>
  <c r="P825" i="143"/>
  <c r="R825" i="143"/>
  <c r="N825" i="143"/>
  <c r="N267" i="143"/>
  <c r="N268" i="143"/>
  <c r="N275" i="143"/>
  <c r="N276" i="143"/>
  <c r="W276" i="143" s="1"/>
  <c r="N283" i="143"/>
  <c r="W283" i="143" s="1"/>
  <c r="N284" i="143"/>
  <c r="N291" i="143"/>
  <c r="W291" i="143" s="1"/>
  <c r="N292" i="143"/>
  <c r="N299" i="143"/>
  <c r="W299" i="143" s="1"/>
  <c r="N300" i="143"/>
  <c r="N307" i="143"/>
  <c r="N308" i="143"/>
  <c r="N315" i="143"/>
  <c r="N316" i="143"/>
  <c r="W316" i="143" s="1"/>
  <c r="N323" i="143"/>
  <c r="W323" i="143" s="1"/>
  <c r="N324" i="143"/>
  <c r="W324" i="143" s="1"/>
  <c r="N326" i="143"/>
  <c r="W326" i="143" s="1"/>
  <c r="P367" i="143"/>
  <c r="R367" i="143"/>
  <c r="N367" i="143"/>
  <c r="N368" i="143"/>
  <c r="W368" i="143" s="1"/>
  <c r="N370" i="143"/>
  <c r="N379" i="143"/>
  <c r="W379" i="143" s="1"/>
  <c r="N388" i="143"/>
  <c r="W388" i="143" s="1"/>
  <c r="N390" i="143"/>
  <c r="W432" i="143"/>
  <c r="P720" i="143"/>
  <c r="R720" i="143"/>
  <c r="N720" i="143"/>
  <c r="P783" i="143"/>
  <c r="R783" i="143"/>
  <c r="N783" i="143"/>
  <c r="P795" i="143"/>
  <c r="R795" i="143"/>
  <c r="N795" i="143"/>
  <c r="P824" i="143"/>
  <c r="R824" i="143"/>
  <c r="N824" i="143"/>
  <c r="P1018" i="143"/>
  <c r="R1018" i="143"/>
  <c r="N1018" i="143"/>
  <c r="N31" i="143"/>
  <c r="W31" i="143" s="1"/>
  <c r="N35" i="143"/>
  <c r="W35" i="143" s="1"/>
  <c r="N39" i="143"/>
  <c r="W39" i="143" s="1"/>
  <c r="N43" i="143"/>
  <c r="W43" i="143" s="1"/>
  <c r="N47" i="143"/>
  <c r="N51" i="143"/>
  <c r="W51" i="143" s="1"/>
  <c r="N55" i="143"/>
  <c r="W55" i="143" s="1"/>
  <c r="N59" i="143"/>
  <c r="W59" i="143" s="1"/>
  <c r="N63" i="143"/>
  <c r="W63" i="143" s="1"/>
  <c r="N67" i="143"/>
  <c r="W67" i="143" s="1"/>
  <c r="N71" i="143"/>
  <c r="W71" i="143" s="1"/>
  <c r="N75" i="143"/>
  <c r="N79" i="143"/>
  <c r="W79" i="143" s="1"/>
  <c r="N83" i="143"/>
  <c r="N87" i="143"/>
  <c r="W87" i="143" s="1"/>
  <c r="N91" i="143"/>
  <c r="N95" i="143"/>
  <c r="W95" i="143" s="1"/>
  <c r="N99" i="143"/>
  <c r="N103" i="143"/>
  <c r="W103" i="143" s="1"/>
  <c r="N107" i="143"/>
  <c r="N111" i="143"/>
  <c r="N115" i="143"/>
  <c r="N119" i="143"/>
  <c r="W119" i="143" s="1"/>
  <c r="N123" i="143"/>
  <c r="N127" i="143"/>
  <c r="N131" i="143"/>
  <c r="N135" i="143"/>
  <c r="W135" i="143" s="1"/>
  <c r="N139" i="143"/>
  <c r="W139" i="143" s="1"/>
  <c r="N143" i="143"/>
  <c r="W143" i="143" s="1"/>
  <c r="N148" i="143"/>
  <c r="W148" i="143" s="1"/>
  <c r="N150" i="143"/>
  <c r="W150" i="143" s="1"/>
  <c r="N159" i="143"/>
  <c r="N164" i="143"/>
  <c r="W164" i="143" s="1"/>
  <c r="N166" i="143"/>
  <c r="W166" i="143" s="1"/>
  <c r="W170" i="143"/>
  <c r="N175" i="143"/>
  <c r="N180" i="143"/>
  <c r="W180" i="143" s="1"/>
  <c r="N182" i="143"/>
  <c r="W182" i="143" s="1"/>
  <c r="W186" i="143"/>
  <c r="N191" i="143"/>
  <c r="W191" i="143" s="1"/>
  <c r="N196" i="143"/>
  <c r="W196" i="143" s="1"/>
  <c r="N198" i="143"/>
  <c r="W198" i="143" s="1"/>
  <c r="N207" i="143"/>
  <c r="W207" i="143" s="1"/>
  <c r="N212" i="143"/>
  <c r="W212" i="143" s="1"/>
  <c r="N214" i="143"/>
  <c r="N223" i="143"/>
  <c r="N228" i="143"/>
  <c r="W228" i="143" s="1"/>
  <c r="N230" i="143"/>
  <c r="W230" i="143" s="1"/>
  <c r="N239" i="143"/>
  <c r="W239" i="143" s="1"/>
  <c r="W243" i="143"/>
  <c r="W315" i="143"/>
  <c r="N331" i="143"/>
  <c r="N340" i="143"/>
  <c r="N342" i="143"/>
  <c r="W342" i="143" s="1"/>
  <c r="P383" i="143"/>
  <c r="R383" i="143"/>
  <c r="N383" i="143"/>
  <c r="N384" i="143"/>
  <c r="W384" i="143" s="1"/>
  <c r="N386" i="143"/>
  <c r="N395" i="143"/>
  <c r="W395" i="143" s="1"/>
  <c r="N404" i="143"/>
  <c r="W404" i="143" s="1"/>
  <c r="N406" i="143"/>
  <c r="W406" i="143" s="1"/>
  <c r="N420" i="143"/>
  <c r="N422" i="143"/>
  <c r="N436" i="143"/>
  <c r="N438" i="143"/>
  <c r="P719" i="143"/>
  <c r="R719" i="143"/>
  <c r="N719" i="143"/>
  <c r="P731" i="143"/>
  <c r="R731" i="143"/>
  <c r="N731" i="143"/>
  <c r="P735" i="143"/>
  <c r="R735" i="143"/>
  <c r="N735" i="143"/>
  <c r="N736" i="143"/>
  <c r="P738" i="143"/>
  <c r="N738" i="143"/>
  <c r="W738" i="143" s="1"/>
  <c r="P786" i="143"/>
  <c r="R786" i="143"/>
  <c r="N786" i="143"/>
  <c r="P823" i="143"/>
  <c r="R823" i="143"/>
  <c r="N823" i="143"/>
  <c r="P900" i="143"/>
  <c r="R900" i="143"/>
  <c r="N900" i="143"/>
  <c r="N747" i="143"/>
  <c r="W747" i="143" s="1"/>
  <c r="N756" i="143"/>
  <c r="N758" i="143"/>
  <c r="W758" i="143" s="1"/>
  <c r="P799" i="143"/>
  <c r="R799" i="143"/>
  <c r="N799" i="143"/>
  <c r="N800" i="143"/>
  <c r="W800" i="143" s="1"/>
  <c r="N802" i="143"/>
  <c r="N811" i="143"/>
  <c r="W811" i="143" s="1"/>
  <c r="P820" i="143"/>
  <c r="R820" i="143"/>
  <c r="N820" i="143"/>
  <c r="N821" i="143"/>
  <c r="N836" i="143"/>
  <c r="W836" i="143" s="1"/>
  <c r="N845" i="143"/>
  <c r="W845" i="143" s="1"/>
  <c r="N847" i="143"/>
  <c r="P895" i="143"/>
  <c r="R895" i="143"/>
  <c r="N895" i="143"/>
  <c r="W895" i="143" s="1"/>
  <c r="P937" i="143"/>
  <c r="R937" i="143"/>
  <c r="N937" i="143"/>
  <c r="P1017" i="143"/>
  <c r="W1017" i="143" s="1"/>
  <c r="R1017" i="143"/>
  <c r="N1017" i="143"/>
  <c r="N246" i="143"/>
  <c r="N250" i="143"/>
  <c r="W250" i="143" s="1"/>
  <c r="N254" i="143"/>
  <c r="W254" i="143" s="1"/>
  <c r="N258" i="143"/>
  <c r="N262" i="143"/>
  <c r="W262" i="143" s="1"/>
  <c r="N266" i="143"/>
  <c r="W266" i="143" s="1"/>
  <c r="N270" i="143"/>
  <c r="W270" i="143" s="1"/>
  <c r="N274" i="143"/>
  <c r="W274" i="143" s="1"/>
  <c r="N278" i="143"/>
  <c r="W278" i="143" s="1"/>
  <c r="N282" i="143"/>
  <c r="W282" i="143" s="1"/>
  <c r="N286" i="143"/>
  <c r="W286" i="143" s="1"/>
  <c r="N290" i="143"/>
  <c r="W290" i="143" s="1"/>
  <c r="N294" i="143"/>
  <c r="N298" i="143"/>
  <c r="W298" i="143" s="1"/>
  <c r="N302" i="143"/>
  <c r="W302" i="143" s="1"/>
  <c r="N306" i="143"/>
  <c r="W306" i="143" s="1"/>
  <c r="N310" i="143"/>
  <c r="W310" i="143" s="1"/>
  <c r="N314" i="143"/>
  <c r="W314" i="143" s="1"/>
  <c r="N318" i="143"/>
  <c r="W318" i="143" s="1"/>
  <c r="N322" i="143"/>
  <c r="W322" i="143" s="1"/>
  <c r="N327" i="143"/>
  <c r="N332" i="143"/>
  <c r="W332" i="143" s="1"/>
  <c r="N334" i="143"/>
  <c r="W334" i="143" s="1"/>
  <c r="N343" i="143"/>
  <c r="N348" i="143"/>
  <c r="W348" i="143" s="1"/>
  <c r="N350" i="143"/>
  <c r="W350" i="143" s="1"/>
  <c r="N359" i="143"/>
  <c r="N364" i="143"/>
  <c r="N366" i="143"/>
  <c r="N375" i="143"/>
  <c r="W375" i="143" s="1"/>
  <c r="N380" i="143"/>
  <c r="W380" i="143" s="1"/>
  <c r="N382" i="143"/>
  <c r="N391" i="143"/>
  <c r="W391" i="143" s="1"/>
  <c r="N396" i="143"/>
  <c r="W396" i="143" s="1"/>
  <c r="N398" i="143"/>
  <c r="N407" i="143"/>
  <c r="N412" i="143"/>
  <c r="W412" i="143" s="1"/>
  <c r="N414" i="143"/>
  <c r="W418" i="143"/>
  <c r="R419" i="143"/>
  <c r="N423" i="143"/>
  <c r="N428" i="143"/>
  <c r="W428" i="143" s="1"/>
  <c r="N430" i="143"/>
  <c r="R435" i="143"/>
  <c r="N439" i="143"/>
  <c r="W439" i="143" s="1"/>
  <c r="N444" i="143"/>
  <c r="R451" i="143"/>
  <c r="R452" i="143"/>
  <c r="R459" i="143"/>
  <c r="R460" i="143"/>
  <c r="R467" i="143"/>
  <c r="R468" i="143"/>
  <c r="R475" i="143"/>
  <c r="R476" i="143"/>
  <c r="R483" i="143"/>
  <c r="R484" i="143"/>
  <c r="R491" i="143"/>
  <c r="R492" i="143"/>
  <c r="R499" i="143"/>
  <c r="R500" i="143"/>
  <c r="R507" i="143"/>
  <c r="R508" i="143"/>
  <c r="R515" i="143"/>
  <c r="R516" i="143"/>
  <c r="R523" i="143"/>
  <c r="R524" i="143"/>
  <c r="R531" i="143"/>
  <c r="R532" i="143"/>
  <c r="R539" i="143"/>
  <c r="R540" i="143"/>
  <c r="R547" i="143"/>
  <c r="R548" i="143"/>
  <c r="R555" i="143"/>
  <c r="R556" i="143"/>
  <c r="R563" i="143"/>
  <c r="R564" i="143"/>
  <c r="R571" i="143"/>
  <c r="R572" i="143"/>
  <c r="R579" i="143"/>
  <c r="R580" i="143"/>
  <c r="R587" i="143"/>
  <c r="R588" i="143"/>
  <c r="R595" i="143"/>
  <c r="R596" i="143"/>
  <c r="R603" i="143"/>
  <c r="R604" i="143"/>
  <c r="R611" i="143"/>
  <c r="R612" i="143"/>
  <c r="W615" i="143"/>
  <c r="R619" i="143"/>
  <c r="R620" i="143"/>
  <c r="R627" i="143"/>
  <c r="R628" i="143"/>
  <c r="R635" i="143"/>
  <c r="R636" i="143"/>
  <c r="R643" i="143"/>
  <c r="R644" i="143"/>
  <c r="R651" i="143"/>
  <c r="R652" i="143"/>
  <c r="R659" i="143"/>
  <c r="R660" i="143"/>
  <c r="R667" i="143"/>
  <c r="R668" i="143"/>
  <c r="R675" i="143"/>
  <c r="R676" i="143"/>
  <c r="R683" i="143"/>
  <c r="R684" i="143"/>
  <c r="R691" i="143"/>
  <c r="R692" i="143"/>
  <c r="N699" i="143"/>
  <c r="W699" i="143" s="1"/>
  <c r="R704" i="143"/>
  <c r="R706" i="143"/>
  <c r="N708" i="143"/>
  <c r="W708" i="143" s="1"/>
  <c r="N710" i="143"/>
  <c r="W710" i="143" s="1"/>
  <c r="R715" i="143"/>
  <c r="P751" i="143"/>
  <c r="R751" i="143"/>
  <c r="N751" i="143"/>
  <c r="N752" i="143"/>
  <c r="N754" i="143"/>
  <c r="N763" i="143"/>
  <c r="N772" i="143"/>
  <c r="N774" i="143"/>
  <c r="R779" i="143"/>
  <c r="N816" i="143"/>
  <c r="W816" i="143" s="1"/>
  <c r="P831" i="143"/>
  <c r="R831" i="143"/>
  <c r="N831" i="143"/>
  <c r="P873" i="143"/>
  <c r="R873" i="143"/>
  <c r="N873" i="143"/>
  <c r="R889" i="143"/>
  <c r="P893" i="143"/>
  <c r="R893" i="143"/>
  <c r="N893" i="143"/>
  <c r="P936" i="143"/>
  <c r="R936" i="143"/>
  <c r="N936" i="143"/>
  <c r="P1050" i="143"/>
  <c r="R1050" i="143"/>
  <c r="N1050" i="143"/>
  <c r="N145" i="143"/>
  <c r="N149" i="143"/>
  <c r="N153" i="143"/>
  <c r="W153" i="143" s="1"/>
  <c r="N157" i="143"/>
  <c r="W157" i="143" s="1"/>
  <c r="N161" i="143"/>
  <c r="W161" i="143" s="1"/>
  <c r="N165" i="143"/>
  <c r="W165" i="143" s="1"/>
  <c r="N169" i="143"/>
  <c r="N173" i="143"/>
  <c r="W173" i="143" s="1"/>
  <c r="N177" i="143"/>
  <c r="W177" i="143" s="1"/>
  <c r="N181" i="143"/>
  <c r="N185" i="143"/>
  <c r="W185" i="143" s="1"/>
  <c r="N189" i="143"/>
  <c r="N193" i="143"/>
  <c r="N197" i="143"/>
  <c r="N201" i="143"/>
  <c r="N205" i="143"/>
  <c r="N209" i="143"/>
  <c r="N213" i="143"/>
  <c r="W213" i="143" s="1"/>
  <c r="N217" i="143"/>
  <c r="N221" i="143"/>
  <c r="W221" i="143" s="1"/>
  <c r="N225" i="143"/>
  <c r="W225" i="143" s="1"/>
  <c r="N229" i="143"/>
  <c r="N233" i="143"/>
  <c r="N237" i="143"/>
  <c r="N241" i="143"/>
  <c r="W241" i="143" s="1"/>
  <c r="N245" i="143"/>
  <c r="W245" i="143" s="1"/>
  <c r="N249" i="143"/>
  <c r="N253" i="143"/>
  <c r="N257" i="143"/>
  <c r="N261" i="143"/>
  <c r="N265" i="143"/>
  <c r="N269" i="143"/>
  <c r="N273" i="143"/>
  <c r="W273" i="143" s="1"/>
  <c r="N277" i="143"/>
  <c r="W277" i="143" s="1"/>
  <c r="N281" i="143"/>
  <c r="N285" i="143"/>
  <c r="N289" i="143"/>
  <c r="N293" i="143"/>
  <c r="W293" i="143" s="1"/>
  <c r="N297" i="143"/>
  <c r="N301" i="143"/>
  <c r="N305" i="143"/>
  <c r="N309" i="143"/>
  <c r="N313" i="143"/>
  <c r="N317" i="143"/>
  <c r="N321" i="143"/>
  <c r="R325" i="143"/>
  <c r="N325" i="143"/>
  <c r="N328" i="143"/>
  <c r="N330" i="143"/>
  <c r="W330" i="143" s="1"/>
  <c r="N339" i="143"/>
  <c r="W339" i="143" s="1"/>
  <c r="N344" i="143"/>
  <c r="N346" i="143"/>
  <c r="N355" i="143"/>
  <c r="W355" i="143" s="1"/>
  <c r="N360" i="143"/>
  <c r="N362" i="143"/>
  <c r="W366" i="143"/>
  <c r="N371" i="143"/>
  <c r="W371" i="143" s="1"/>
  <c r="N376" i="143"/>
  <c r="N378" i="143"/>
  <c r="W378" i="143" s="1"/>
  <c r="W382" i="143"/>
  <c r="N387" i="143"/>
  <c r="N392" i="143"/>
  <c r="N394" i="143"/>
  <c r="N403" i="143"/>
  <c r="N408" i="143"/>
  <c r="W408" i="143" s="1"/>
  <c r="N410" i="143"/>
  <c r="N419" i="143"/>
  <c r="W419" i="143" s="1"/>
  <c r="N424" i="143"/>
  <c r="N426" i="143"/>
  <c r="N435" i="143"/>
  <c r="W435" i="143" s="1"/>
  <c r="N440" i="143"/>
  <c r="W440" i="143" s="1"/>
  <c r="N442" i="143"/>
  <c r="N451" i="143"/>
  <c r="N452" i="143"/>
  <c r="N459" i="143"/>
  <c r="N460" i="143"/>
  <c r="N467" i="143"/>
  <c r="N468" i="143"/>
  <c r="N475" i="143"/>
  <c r="N476" i="143"/>
  <c r="N483" i="143"/>
  <c r="N484" i="143"/>
  <c r="N491" i="143"/>
  <c r="N492" i="143"/>
  <c r="N499" i="143"/>
  <c r="N500" i="143"/>
  <c r="N507" i="143"/>
  <c r="N508" i="143"/>
  <c r="N515" i="143"/>
  <c r="N516" i="143"/>
  <c r="N523" i="143"/>
  <c r="N524" i="143"/>
  <c r="N531" i="143"/>
  <c r="N532" i="143"/>
  <c r="N539" i="143"/>
  <c r="N540" i="143"/>
  <c r="N547" i="143"/>
  <c r="N548" i="143"/>
  <c r="W548" i="143" s="1"/>
  <c r="N555" i="143"/>
  <c r="N556" i="143"/>
  <c r="N563" i="143"/>
  <c r="N564" i="143"/>
  <c r="N571" i="143"/>
  <c r="N572" i="143"/>
  <c r="W572" i="143" s="1"/>
  <c r="N579" i="143"/>
  <c r="N580" i="143"/>
  <c r="N587" i="143"/>
  <c r="N588" i="143"/>
  <c r="N595" i="143"/>
  <c r="N596" i="143"/>
  <c r="N603" i="143"/>
  <c r="N604" i="143"/>
  <c r="W604" i="143" s="1"/>
  <c r="N611" i="143"/>
  <c r="N612" i="143"/>
  <c r="W612" i="143" s="1"/>
  <c r="N619" i="143"/>
  <c r="N620" i="143"/>
  <c r="N627" i="143"/>
  <c r="N628" i="143"/>
  <c r="N635" i="143"/>
  <c r="N636" i="143"/>
  <c r="W636" i="143" s="1"/>
  <c r="N643" i="143"/>
  <c r="N644" i="143"/>
  <c r="W644" i="143" s="1"/>
  <c r="N651" i="143"/>
  <c r="N652" i="143"/>
  <c r="N659" i="143"/>
  <c r="N660" i="143"/>
  <c r="N667" i="143"/>
  <c r="N668" i="143"/>
  <c r="W668" i="143" s="1"/>
  <c r="N675" i="143"/>
  <c r="N676" i="143"/>
  <c r="W676" i="143" s="1"/>
  <c r="N683" i="143"/>
  <c r="N684" i="143"/>
  <c r="N691" i="143"/>
  <c r="N692" i="143"/>
  <c r="P703" i="143"/>
  <c r="R703" i="143"/>
  <c r="N703" i="143"/>
  <c r="N704" i="143"/>
  <c r="W704" i="143" s="1"/>
  <c r="N706" i="143"/>
  <c r="N715" i="143"/>
  <c r="W715" i="143" s="1"/>
  <c r="N724" i="143"/>
  <c r="N726" i="143"/>
  <c r="P767" i="143"/>
  <c r="R767" i="143"/>
  <c r="N767" i="143"/>
  <c r="N768" i="143"/>
  <c r="W768" i="143" s="1"/>
  <c r="N770" i="143"/>
  <c r="N779" i="143"/>
  <c r="N788" i="143"/>
  <c r="W788" i="143" s="1"/>
  <c r="N790" i="143"/>
  <c r="P872" i="143"/>
  <c r="R872" i="143"/>
  <c r="N872" i="143"/>
  <c r="P884" i="143"/>
  <c r="R884" i="143"/>
  <c r="N884" i="143"/>
  <c r="P888" i="143"/>
  <c r="R888" i="143"/>
  <c r="N888" i="143"/>
  <c r="N889" i="143"/>
  <c r="N891" i="143"/>
  <c r="P939" i="143"/>
  <c r="R939" i="143"/>
  <c r="N939" i="143"/>
  <c r="P1049" i="143"/>
  <c r="R1049" i="143"/>
  <c r="N1049" i="143"/>
  <c r="N909" i="143"/>
  <c r="N911" i="143"/>
  <c r="W937" i="143"/>
  <c r="N951" i="143"/>
  <c r="N952" i="143"/>
  <c r="N967" i="143"/>
  <c r="W967" i="143" s="1"/>
  <c r="N968" i="143"/>
  <c r="N983" i="143"/>
  <c r="N984" i="143"/>
  <c r="N999" i="143"/>
  <c r="W999" i="143" s="1"/>
  <c r="N1000" i="143"/>
  <c r="N446" i="143"/>
  <c r="N450" i="143"/>
  <c r="N454" i="143"/>
  <c r="N458" i="143"/>
  <c r="N462" i="143"/>
  <c r="W462" i="143" s="1"/>
  <c r="N466" i="143"/>
  <c r="N470" i="143"/>
  <c r="N474" i="143"/>
  <c r="N478" i="143"/>
  <c r="N482" i="143"/>
  <c r="N486" i="143"/>
  <c r="N490" i="143"/>
  <c r="N494" i="143"/>
  <c r="W494" i="143" s="1"/>
  <c r="N498" i="143"/>
  <c r="N502" i="143"/>
  <c r="N506" i="143"/>
  <c r="N510" i="143"/>
  <c r="N514" i="143"/>
  <c r="W514" i="143" s="1"/>
  <c r="N518" i="143"/>
  <c r="N522" i="143"/>
  <c r="W522" i="143" s="1"/>
  <c r="N526" i="143"/>
  <c r="N530" i="143"/>
  <c r="N534" i="143"/>
  <c r="N538" i="143"/>
  <c r="W538" i="143" s="1"/>
  <c r="N542" i="143"/>
  <c r="W542" i="143" s="1"/>
  <c r="N546" i="143"/>
  <c r="W546" i="143" s="1"/>
  <c r="N550" i="143"/>
  <c r="N554" i="143"/>
  <c r="W554" i="143" s="1"/>
  <c r="N558" i="143"/>
  <c r="N562" i="143"/>
  <c r="W562" i="143" s="1"/>
  <c r="N566" i="143"/>
  <c r="W566" i="143" s="1"/>
  <c r="N570" i="143"/>
  <c r="N574" i="143"/>
  <c r="N578" i="143"/>
  <c r="W578" i="143" s="1"/>
  <c r="N582" i="143"/>
  <c r="N586" i="143"/>
  <c r="W586" i="143" s="1"/>
  <c r="N590" i="143"/>
  <c r="W590" i="143" s="1"/>
  <c r="N594" i="143"/>
  <c r="N598" i="143"/>
  <c r="N602" i="143"/>
  <c r="W602" i="143" s="1"/>
  <c r="N606" i="143"/>
  <c r="W606" i="143" s="1"/>
  <c r="N610" i="143"/>
  <c r="N614" i="143"/>
  <c r="N618" i="143"/>
  <c r="W618" i="143" s="1"/>
  <c r="N622" i="143"/>
  <c r="N626" i="143"/>
  <c r="W626" i="143" s="1"/>
  <c r="N630" i="143"/>
  <c r="N634" i="143"/>
  <c r="W634" i="143" s="1"/>
  <c r="N638" i="143"/>
  <c r="W638" i="143" s="1"/>
  <c r="N642" i="143"/>
  <c r="W642" i="143" s="1"/>
  <c r="N646" i="143"/>
  <c r="N650" i="143"/>
  <c r="W650" i="143" s="1"/>
  <c r="N654" i="143"/>
  <c r="W654" i="143" s="1"/>
  <c r="N658" i="143"/>
  <c r="N662" i="143"/>
  <c r="N666" i="143"/>
  <c r="W666" i="143" s="1"/>
  <c r="N670" i="143"/>
  <c r="W670" i="143" s="1"/>
  <c r="N674" i="143"/>
  <c r="N678" i="143"/>
  <c r="N682" i="143"/>
  <c r="W682" i="143" s="1"/>
  <c r="N686" i="143"/>
  <c r="N690" i="143"/>
  <c r="W690" i="143" s="1"/>
  <c r="N694" i="143"/>
  <c r="W694" i="143" s="1"/>
  <c r="N700" i="143"/>
  <c r="N702" i="143"/>
  <c r="W702" i="143" s="1"/>
  <c r="N711" i="143"/>
  <c r="W711" i="143" s="1"/>
  <c r="N716" i="143"/>
  <c r="N718" i="143"/>
  <c r="W718" i="143" s="1"/>
  <c r="N727" i="143"/>
  <c r="W727" i="143" s="1"/>
  <c r="N732" i="143"/>
  <c r="N734" i="143"/>
  <c r="N743" i="143"/>
  <c r="W743" i="143" s="1"/>
  <c r="N748" i="143"/>
  <c r="N750" i="143"/>
  <c r="W754" i="143"/>
  <c r="N759" i="143"/>
  <c r="W759" i="143" s="1"/>
  <c r="N764" i="143"/>
  <c r="N766" i="143"/>
  <c r="N775" i="143"/>
  <c r="W775" i="143" s="1"/>
  <c r="N780" i="143"/>
  <c r="N782" i="143"/>
  <c r="N791" i="143"/>
  <c r="N796" i="143"/>
  <c r="N798" i="143"/>
  <c r="N807" i="143"/>
  <c r="N812" i="143"/>
  <c r="N814" i="143"/>
  <c r="N827" i="143"/>
  <c r="N829" i="143"/>
  <c r="W829" i="143" s="1"/>
  <c r="P840" i="143"/>
  <c r="R840" i="143"/>
  <c r="N840" i="143"/>
  <c r="N841" i="143"/>
  <c r="N843" i="143"/>
  <c r="N852" i="143"/>
  <c r="W852" i="143" s="1"/>
  <c r="N861" i="143"/>
  <c r="N863" i="143"/>
  <c r="P904" i="143"/>
  <c r="R904" i="143"/>
  <c r="N904" i="143"/>
  <c r="N905" i="143"/>
  <c r="N907" i="143"/>
  <c r="W911" i="143"/>
  <c r="N916" i="143"/>
  <c r="W916" i="143" s="1"/>
  <c r="N925" i="143"/>
  <c r="W925" i="143" s="1"/>
  <c r="N927" i="143"/>
  <c r="N1033" i="143"/>
  <c r="N1034" i="143"/>
  <c r="W1034" i="143" s="1"/>
  <c r="N329" i="143"/>
  <c r="N333" i="143"/>
  <c r="W333" i="143" s="1"/>
  <c r="N337" i="143"/>
  <c r="N341" i="143"/>
  <c r="N345" i="143"/>
  <c r="N349" i="143"/>
  <c r="W349" i="143" s="1"/>
  <c r="N353" i="143"/>
  <c r="W353" i="143" s="1"/>
  <c r="N357" i="143"/>
  <c r="W357" i="143" s="1"/>
  <c r="N361" i="143"/>
  <c r="W361" i="143" s="1"/>
  <c r="N365" i="143"/>
  <c r="N369" i="143"/>
  <c r="N373" i="143"/>
  <c r="W373" i="143" s="1"/>
  <c r="N377" i="143"/>
  <c r="N381" i="143"/>
  <c r="N385" i="143"/>
  <c r="W385" i="143" s="1"/>
  <c r="N389" i="143"/>
  <c r="N393" i="143"/>
  <c r="N397" i="143"/>
  <c r="N401" i="143"/>
  <c r="W401" i="143" s="1"/>
  <c r="N405" i="143"/>
  <c r="N409" i="143"/>
  <c r="N413" i="143"/>
  <c r="W413" i="143" s="1"/>
  <c r="N417" i="143"/>
  <c r="N421" i="143"/>
  <c r="W421" i="143" s="1"/>
  <c r="N425" i="143"/>
  <c r="W425" i="143" s="1"/>
  <c r="N429" i="143"/>
  <c r="W429" i="143" s="1"/>
  <c r="N433" i="143"/>
  <c r="N437" i="143"/>
  <c r="N441" i="143"/>
  <c r="N445" i="143"/>
  <c r="W445" i="143" s="1"/>
  <c r="N449" i="143"/>
  <c r="N453" i="143"/>
  <c r="W453" i="143" s="1"/>
  <c r="N457" i="143"/>
  <c r="W457" i="143" s="1"/>
  <c r="N461" i="143"/>
  <c r="W461" i="143" s="1"/>
  <c r="N465" i="143"/>
  <c r="W465" i="143" s="1"/>
  <c r="N469" i="143"/>
  <c r="W469" i="143" s="1"/>
  <c r="N473" i="143"/>
  <c r="W473" i="143" s="1"/>
  <c r="N477" i="143"/>
  <c r="W477" i="143" s="1"/>
  <c r="N481" i="143"/>
  <c r="W481" i="143" s="1"/>
  <c r="N485" i="143"/>
  <c r="W485" i="143" s="1"/>
  <c r="N489" i="143"/>
  <c r="N493" i="143"/>
  <c r="W493" i="143" s="1"/>
  <c r="N497" i="143"/>
  <c r="W497" i="143" s="1"/>
  <c r="N501" i="143"/>
  <c r="W501" i="143" s="1"/>
  <c r="N505" i="143"/>
  <c r="N509" i="143"/>
  <c r="N513" i="143"/>
  <c r="N517" i="143"/>
  <c r="W517" i="143" s="1"/>
  <c r="N521" i="143"/>
  <c r="N525" i="143"/>
  <c r="W525" i="143" s="1"/>
  <c r="N529" i="143"/>
  <c r="W529" i="143" s="1"/>
  <c r="N533" i="143"/>
  <c r="W533" i="143" s="1"/>
  <c r="N537" i="143"/>
  <c r="N541" i="143"/>
  <c r="N545" i="143"/>
  <c r="N549" i="143"/>
  <c r="N553" i="143"/>
  <c r="W553" i="143" s="1"/>
  <c r="N557" i="143"/>
  <c r="N561" i="143"/>
  <c r="W561" i="143" s="1"/>
  <c r="N565" i="143"/>
  <c r="W565" i="143" s="1"/>
  <c r="N569" i="143"/>
  <c r="N573" i="143"/>
  <c r="N577" i="143"/>
  <c r="N581" i="143"/>
  <c r="W581" i="143" s="1"/>
  <c r="N585" i="143"/>
  <c r="W585" i="143" s="1"/>
  <c r="N589" i="143"/>
  <c r="W589" i="143" s="1"/>
  <c r="N593" i="143"/>
  <c r="W593" i="143" s="1"/>
  <c r="N597" i="143"/>
  <c r="N601" i="143"/>
  <c r="W601" i="143" s="1"/>
  <c r="N605" i="143"/>
  <c r="W605" i="143" s="1"/>
  <c r="N609" i="143"/>
  <c r="W609" i="143" s="1"/>
  <c r="N613" i="143"/>
  <c r="N617" i="143"/>
  <c r="N621" i="143"/>
  <c r="N625" i="143"/>
  <c r="W625" i="143" s="1"/>
  <c r="N629" i="143"/>
  <c r="N633" i="143"/>
  <c r="N637" i="143"/>
  <c r="N641" i="143"/>
  <c r="N645" i="143"/>
  <c r="W645" i="143" s="1"/>
  <c r="N649" i="143"/>
  <c r="N653" i="143"/>
  <c r="W653" i="143" s="1"/>
  <c r="N657" i="143"/>
  <c r="W657" i="143" s="1"/>
  <c r="N661" i="143"/>
  <c r="N665" i="143"/>
  <c r="N669" i="143"/>
  <c r="N673" i="143"/>
  <c r="W673" i="143" s="1"/>
  <c r="N677" i="143"/>
  <c r="N681" i="143"/>
  <c r="W681" i="143" s="1"/>
  <c r="N685" i="143"/>
  <c r="N689" i="143"/>
  <c r="W689" i="143" s="1"/>
  <c r="N693" i="143"/>
  <c r="W693" i="143" s="1"/>
  <c r="N696" i="143"/>
  <c r="N698" i="143"/>
  <c r="N707" i="143"/>
  <c r="W707" i="143" s="1"/>
  <c r="N712" i="143"/>
  <c r="N714" i="143"/>
  <c r="N723" i="143"/>
  <c r="W723" i="143" s="1"/>
  <c r="N728" i="143"/>
  <c r="W728" i="143" s="1"/>
  <c r="N730" i="143"/>
  <c r="W730" i="143" s="1"/>
  <c r="N739" i="143"/>
  <c r="N744" i="143"/>
  <c r="W744" i="143" s="1"/>
  <c r="N746" i="143"/>
  <c r="W746" i="143" s="1"/>
  <c r="N755" i="143"/>
  <c r="N760" i="143"/>
  <c r="N762" i="143"/>
  <c r="W762" i="143" s="1"/>
  <c r="N771" i="143"/>
  <c r="N776" i="143"/>
  <c r="W776" i="143" s="1"/>
  <c r="N778" i="143"/>
  <c r="W778" i="143" s="1"/>
  <c r="N787" i="143"/>
  <c r="N792" i="143"/>
  <c r="W792" i="143" s="1"/>
  <c r="N794" i="143"/>
  <c r="N803" i="143"/>
  <c r="N808" i="143"/>
  <c r="W808" i="143" s="1"/>
  <c r="N810" i="143"/>
  <c r="N815" i="143"/>
  <c r="W841" i="143"/>
  <c r="P856" i="143"/>
  <c r="R856" i="143"/>
  <c r="N856" i="143"/>
  <c r="N857" i="143"/>
  <c r="W857" i="143" s="1"/>
  <c r="N859" i="143"/>
  <c r="N868" i="143"/>
  <c r="N877" i="143"/>
  <c r="N879" i="143"/>
  <c r="W905" i="143"/>
  <c r="P920" i="143"/>
  <c r="R920" i="143"/>
  <c r="N920" i="143"/>
  <c r="N921" i="143"/>
  <c r="N923" i="143"/>
  <c r="N932" i="143"/>
  <c r="N943" i="143"/>
  <c r="W943" i="143" s="1"/>
  <c r="N944" i="143"/>
  <c r="N959" i="143"/>
  <c r="N960" i="143"/>
  <c r="N975" i="143"/>
  <c r="W975" i="143" s="1"/>
  <c r="N976" i="143"/>
  <c r="N991" i="143"/>
  <c r="N992" i="143"/>
  <c r="N1007" i="143"/>
  <c r="W1007" i="143" s="1"/>
  <c r="N1008" i="143"/>
  <c r="N832" i="143"/>
  <c r="W832" i="143" s="1"/>
  <c r="N837" i="143"/>
  <c r="N839" i="143"/>
  <c r="W839" i="143" s="1"/>
  <c r="N848" i="143"/>
  <c r="N853" i="143"/>
  <c r="N855" i="143"/>
  <c r="N864" i="143"/>
  <c r="N869" i="143"/>
  <c r="N871" i="143"/>
  <c r="W871" i="143" s="1"/>
  <c r="N880" i="143"/>
  <c r="N885" i="143"/>
  <c r="W885" i="143" s="1"/>
  <c r="N887" i="143"/>
  <c r="W887" i="143" s="1"/>
  <c r="W891" i="143"/>
  <c r="N896" i="143"/>
  <c r="N901" i="143"/>
  <c r="N903" i="143"/>
  <c r="W903" i="143" s="1"/>
  <c r="N912" i="143"/>
  <c r="W912" i="143" s="1"/>
  <c r="N917" i="143"/>
  <c r="N919" i="143"/>
  <c r="W919" i="143" s="1"/>
  <c r="N928" i="143"/>
  <c r="N933" i="143"/>
  <c r="W933" i="143" s="1"/>
  <c r="N935" i="143"/>
  <c r="N697" i="143"/>
  <c r="W697" i="143" s="1"/>
  <c r="N701" i="143"/>
  <c r="N705" i="143"/>
  <c r="W705" i="143" s="1"/>
  <c r="N709" i="143"/>
  <c r="N713" i="143"/>
  <c r="N717" i="143"/>
  <c r="W717" i="143" s="1"/>
  <c r="N721" i="143"/>
  <c r="N725" i="143"/>
  <c r="N729" i="143"/>
  <c r="N733" i="143"/>
  <c r="W733" i="143" s="1"/>
  <c r="N737" i="143"/>
  <c r="W737" i="143" s="1"/>
  <c r="N741" i="143"/>
  <c r="N745" i="143"/>
  <c r="N749" i="143"/>
  <c r="N753" i="143"/>
  <c r="W753" i="143" s="1"/>
  <c r="N757" i="143"/>
  <c r="W757" i="143" s="1"/>
  <c r="N761" i="143"/>
  <c r="N765" i="143"/>
  <c r="W765" i="143" s="1"/>
  <c r="N769" i="143"/>
  <c r="N773" i="143"/>
  <c r="N777" i="143"/>
  <c r="N781" i="143"/>
  <c r="N785" i="143"/>
  <c r="W785" i="143" s="1"/>
  <c r="N789" i="143"/>
  <c r="N793" i="143"/>
  <c r="N797" i="143"/>
  <c r="W797" i="143" s="1"/>
  <c r="N801" i="143"/>
  <c r="N805" i="143"/>
  <c r="W805" i="143" s="1"/>
  <c r="N809" i="143"/>
  <c r="N813" i="143"/>
  <c r="N817" i="143"/>
  <c r="N819" i="143"/>
  <c r="W819" i="143" s="1"/>
  <c r="N828" i="143"/>
  <c r="W828" i="143" s="1"/>
  <c r="N833" i="143"/>
  <c r="N835" i="143"/>
  <c r="W835" i="143" s="1"/>
  <c r="N844" i="143"/>
  <c r="N849" i="143"/>
  <c r="N851" i="143"/>
  <c r="N860" i="143"/>
  <c r="N865" i="143"/>
  <c r="W865" i="143" s="1"/>
  <c r="N867" i="143"/>
  <c r="W867" i="143" s="1"/>
  <c r="N876" i="143"/>
  <c r="N881" i="143"/>
  <c r="W881" i="143" s="1"/>
  <c r="N883" i="143"/>
  <c r="N892" i="143"/>
  <c r="N897" i="143"/>
  <c r="W897" i="143" s="1"/>
  <c r="N899" i="143"/>
  <c r="N908" i="143"/>
  <c r="N913" i="143"/>
  <c r="N915" i="143"/>
  <c r="N924" i="143"/>
  <c r="N929" i="143"/>
  <c r="W929" i="143" s="1"/>
  <c r="N931" i="143"/>
  <c r="N940" i="143"/>
  <c r="W940" i="143" s="1"/>
  <c r="N947" i="143"/>
  <c r="W947" i="143" s="1"/>
  <c r="N948" i="143"/>
  <c r="W948" i="143" s="1"/>
  <c r="N955" i="143"/>
  <c r="W955" i="143" s="1"/>
  <c r="N956" i="143"/>
  <c r="W956" i="143" s="1"/>
  <c r="N963" i="143"/>
  <c r="W963" i="143" s="1"/>
  <c r="N964" i="143"/>
  <c r="W964" i="143" s="1"/>
  <c r="N971" i="143"/>
  <c r="W971" i="143" s="1"/>
  <c r="N972" i="143"/>
  <c r="W972" i="143" s="1"/>
  <c r="N979" i="143"/>
  <c r="W979" i="143" s="1"/>
  <c r="N980" i="143"/>
  <c r="W980" i="143" s="1"/>
  <c r="N987" i="143"/>
  <c r="W987" i="143" s="1"/>
  <c r="N988" i="143"/>
  <c r="W988" i="143" s="1"/>
  <c r="N995" i="143"/>
  <c r="W995" i="143" s="1"/>
  <c r="N996" i="143"/>
  <c r="W996" i="143" s="1"/>
  <c r="N1003" i="143"/>
  <c r="W1003" i="143" s="1"/>
  <c r="N1004" i="143"/>
  <c r="W1004" i="143" s="1"/>
  <c r="N1025" i="143"/>
  <c r="N1026" i="143"/>
  <c r="W1026" i="143" s="1"/>
  <c r="N1041" i="143"/>
  <c r="N1042" i="143"/>
  <c r="N1057" i="143"/>
  <c r="N1058" i="143"/>
  <c r="N818" i="143"/>
  <c r="N822" i="143"/>
  <c r="N826" i="143"/>
  <c r="N830" i="143"/>
  <c r="W830" i="143" s="1"/>
  <c r="N834" i="143"/>
  <c r="N838" i="143"/>
  <c r="W838" i="143" s="1"/>
  <c r="N842" i="143"/>
  <c r="W842" i="143" s="1"/>
  <c r="N846" i="143"/>
  <c r="W846" i="143" s="1"/>
  <c r="N850" i="143"/>
  <c r="W850" i="143" s="1"/>
  <c r="N854" i="143"/>
  <c r="N858" i="143"/>
  <c r="N862" i="143"/>
  <c r="N866" i="143"/>
  <c r="N870" i="143"/>
  <c r="W870" i="143" s="1"/>
  <c r="N874" i="143"/>
  <c r="N878" i="143"/>
  <c r="N882" i="143"/>
  <c r="W882" i="143" s="1"/>
  <c r="N886" i="143"/>
  <c r="W886" i="143" s="1"/>
  <c r="N890" i="143"/>
  <c r="N894" i="143"/>
  <c r="W894" i="143" s="1"/>
  <c r="N898" i="143"/>
  <c r="N902" i="143"/>
  <c r="W902" i="143" s="1"/>
  <c r="N906" i="143"/>
  <c r="N910" i="143"/>
  <c r="N914" i="143"/>
  <c r="N918" i="143"/>
  <c r="W918" i="143" s="1"/>
  <c r="N922" i="143"/>
  <c r="W922" i="143" s="1"/>
  <c r="N926" i="143"/>
  <c r="N930" i="143"/>
  <c r="W930" i="143" s="1"/>
  <c r="N934" i="143"/>
  <c r="W934" i="143" s="1"/>
  <c r="N938" i="143"/>
  <c r="N942" i="143"/>
  <c r="W942" i="143" s="1"/>
  <c r="N946" i="143"/>
  <c r="N950" i="143"/>
  <c r="W950" i="143" s="1"/>
  <c r="N954" i="143"/>
  <c r="W954" i="143" s="1"/>
  <c r="N958" i="143"/>
  <c r="W958" i="143" s="1"/>
  <c r="N962" i="143"/>
  <c r="W962" i="143" s="1"/>
  <c r="N966" i="143"/>
  <c r="N970" i="143"/>
  <c r="N974" i="143"/>
  <c r="W974" i="143" s="1"/>
  <c r="N978" i="143"/>
  <c r="W978" i="143" s="1"/>
  <c r="N982" i="143"/>
  <c r="N986" i="143"/>
  <c r="W986" i="143" s="1"/>
  <c r="N990" i="143"/>
  <c r="W990" i="143" s="1"/>
  <c r="N994" i="143"/>
  <c r="W994" i="143" s="1"/>
  <c r="N998" i="143"/>
  <c r="W998" i="143" s="1"/>
  <c r="N1002" i="143"/>
  <c r="N1006" i="143"/>
  <c r="W1006" i="143" s="1"/>
  <c r="N1010" i="143"/>
  <c r="W1010" i="143" s="1"/>
  <c r="W1025" i="143"/>
  <c r="W1033" i="143"/>
  <c r="W1041" i="143"/>
  <c r="N1067" i="143"/>
  <c r="N1069" i="143"/>
  <c r="W1069" i="143" s="1"/>
  <c r="P1078" i="143"/>
  <c r="R1078" i="143"/>
  <c r="N1078" i="143"/>
  <c r="P1086" i="143"/>
  <c r="R1086" i="143"/>
  <c r="N1086" i="143"/>
  <c r="P1094" i="143"/>
  <c r="R1094" i="143"/>
  <c r="N1094" i="143"/>
  <c r="P1102" i="143"/>
  <c r="R1102" i="143"/>
  <c r="N1102" i="143"/>
  <c r="P1110" i="143"/>
  <c r="R1110" i="143"/>
  <c r="N1110" i="143"/>
  <c r="P1118" i="143"/>
  <c r="R1118" i="143"/>
  <c r="N1118" i="143"/>
  <c r="P1126" i="143"/>
  <c r="R1126" i="143"/>
  <c r="N1126" i="143"/>
  <c r="P1134" i="143"/>
  <c r="R1134" i="143"/>
  <c r="N1134" i="143"/>
  <c r="P1142" i="143"/>
  <c r="R1142" i="143"/>
  <c r="N1142" i="143"/>
  <c r="P1150" i="143"/>
  <c r="R1150" i="143"/>
  <c r="N1150" i="143"/>
  <c r="N941" i="143"/>
  <c r="W941" i="143" s="1"/>
  <c r="N945" i="143"/>
  <c r="N949" i="143"/>
  <c r="N953" i="143"/>
  <c r="N957" i="143"/>
  <c r="W957" i="143" s="1"/>
  <c r="N961" i="143"/>
  <c r="N965" i="143"/>
  <c r="N969" i="143"/>
  <c r="N973" i="143"/>
  <c r="W973" i="143" s="1"/>
  <c r="N977" i="143"/>
  <c r="N981" i="143"/>
  <c r="N985" i="143"/>
  <c r="N989" i="143"/>
  <c r="W989" i="143" s="1"/>
  <c r="N993" i="143"/>
  <c r="N997" i="143"/>
  <c r="N1001" i="143"/>
  <c r="N1005" i="143"/>
  <c r="W1005" i="143" s="1"/>
  <c r="N1009" i="143"/>
  <c r="N1011" i="143"/>
  <c r="W1011" i="143" s="1"/>
  <c r="N1013" i="143"/>
  <c r="N1014" i="143"/>
  <c r="W1014" i="143" s="1"/>
  <c r="N1021" i="143"/>
  <c r="W1021" i="143" s="1"/>
  <c r="N1022" i="143"/>
  <c r="W1022" i="143" s="1"/>
  <c r="N1029" i="143"/>
  <c r="W1029" i="143" s="1"/>
  <c r="N1030" i="143"/>
  <c r="W1030" i="143" s="1"/>
  <c r="N1037" i="143"/>
  <c r="W1037" i="143" s="1"/>
  <c r="N1038" i="143"/>
  <c r="N1045" i="143"/>
  <c r="W1045" i="143" s="1"/>
  <c r="N1046" i="143"/>
  <c r="W1046" i="143" s="1"/>
  <c r="N1053" i="143"/>
  <c r="N1054" i="143"/>
  <c r="N1061" i="143"/>
  <c r="P1062" i="143"/>
  <c r="R1062" i="143"/>
  <c r="N1062" i="143"/>
  <c r="N1063" i="143"/>
  <c r="W1063" i="143" s="1"/>
  <c r="N1065" i="143"/>
  <c r="W1065" i="143" s="1"/>
  <c r="P1077" i="143"/>
  <c r="R1077" i="143"/>
  <c r="N1077" i="143"/>
  <c r="P1085" i="143"/>
  <c r="R1085" i="143"/>
  <c r="N1085" i="143"/>
  <c r="P1093" i="143"/>
  <c r="R1093" i="143"/>
  <c r="N1093" i="143"/>
  <c r="P1101" i="143"/>
  <c r="R1101" i="143"/>
  <c r="N1101" i="143"/>
  <c r="P1109" i="143"/>
  <c r="R1109" i="143"/>
  <c r="N1109" i="143"/>
  <c r="P1117" i="143"/>
  <c r="R1117" i="143"/>
  <c r="N1117" i="143"/>
  <c r="P1125" i="143"/>
  <c r="R1125" i="143"/>
  <c r="N1125" i="143"/>
  <c r="P1133" i="143"/>
  <c r="R1133" i="143"/>
  <c r="N1133" i="143"/>
  <c r="P1141" i="143"/>
  <c r="R1141" i="143"/>
  <c r="N1141" i="143"/>
  <c r="P1149" i="143"/>
  <c r="R1149" i="143"/>
  <c r="N1149" i="143"/>
  <c r="P1157" i="143"/>
  <c r="R1157" i="143"/>
  <c r="N1157" i="143"/>
  <c r="N1012" i="143"/>
  <c r="N1016" i="143"/>
  <c r="N1020" i="143"/>
  <c r="N1024" i="143"/>
  <c r="N1028" i="143"/>
  <c r="N1032" i="143"/>
  <c r="W1032" i="143" s="1"/>
  <c r="N1036" i="143"/>
  <c r="N1040" i="143"/>
  <c r="N1044" i="143"/>
  <c r="N1048" i="143"/>
  <c r="N1052" i="143"/>
  <c r="N1056" i="143"/>
  <c r="N1060" i="143"/>
  <c r="W1060" i="143" s="1"/>
  <c r="N1070" i="143"/>
  <c r="W1070" i="143" s="1"/>
  <c r="N1073" i="143"/>
  <c r="N1074" i="143"/>
  <c r="W1074" i="143" s="1"/>
  <c r="N1081" i="143"/>
  <c r="W1081" i="143" s="1"/>
  <c r="N1082" i="143"/>
  <c r="N1089" i="143"/>
  <c r="W1089" i="143" s="1"/>
  <c r="N1090" i="143"/>
  <c r="W1090" i="143" s="1"/>
  <c r="N1097" i="143"/>
  <c r="W1097" i="143" s="1"/>
  <c r="N1098" i="143"/>
  <c r="N1105" i="143"/>
  <c r="N1106" i="143"/>
  <c r="W1106" i="143" s="1"/>
  <c r="N1113" i="143"/>
  <c r="N1114" i="143"/>
  <c r="N1121" i="143"/>
  <c r="N1122" i="143"/>
  <c r="N1129" i="143"/>
  <c r="N1130" i="143"/>
  <c r="W1130" i="143" s="1"/>
  <c r="N1137" i="143"/>
  <c r="N1138" i="143"/>
  <c r="W1138" i="143" s="1"/>
  <c r="N1145" i="143"/>
  <c r="W1145" i="143" s="1"/>
  <c r="N1146" i="143"/>
  <c r="N1153" i="143"/>
  <c r="W1153" i="143" s="1"/>
  <c r="N1154" i="143"/>
  <c r="W1154" i="143" s="1"/>
  <c r="R1159" i="143"/>
  <c r="N1159" i="143"/>
  <c r="N1161" i="143"/>
  <c r="N1162" i="143"/>
  <c r="N1169" i="143"/>
  <c r="W1169" i="143" s="1"/>
  <c r="N1170" i="143"/>
  <c r="N1177" i="143"/>
  <c r="N1178" i="143"/>
  <c r="N1185" i="143"/>
  <c r="W1185" i="143" s="1"/>
  <c r="N1186" i="143"/>
  <c r="W1186" i="143" s="1"/>
  <c r="N1193" i="143"/>
  <c r="P1194" i="143"/>
  <c r="R1194" i="143"/>
  <c r="N1194" i="143"/>
  <c r="N1195" i="143"/>
  <c r="W1195" i="143" s="1"/>
  <c r="N1197" i="143"/>
  <c r="R1211" i="143"/>
  <c r="R1214" i="143"/>
  <c r="R1215" i="143"/>
  <c r="R1222" i="143"/>
  <c r="R1223" i="143"/>
  <c r="P1230" i="143"/>
  <c r="R1230" i="143"/>
  <c r="N1230" i="143"/>
  <c r="N1015" i="143"/>
  <c r="W1015" i="143" s="1"/>
  <c r="N1019" i="143"/>
  <c r="W1019" i="143" s="1"/>
  <c r="N1023" i="143"/>
  <c r="N1027" i="143"/>
  <c r="W1027" i="143" s="1"/>
  <c r="N1031" i="143"/>
  <c r="W1031" i="143" s="1"/>
  <c r="N1035" i="143"/>
  <c r="W1035" i="143" s="1"/>
  <c r="N1039" i="143"/>
  <c r="N1043" i="143"/>
  <c r="W1043" i="143" s="1"/>
  <c r="N1047" i="143"/>
  <c r="W1047" i="143" s="1"/>
  <c r="N1051" i="143"/>
  <c r="N1055" i="143"/>
  <c r="W1055" i="143" s="1"/>
  <c r="N1059" i="143"/>
  <c r="W1059" i="143" s="1"/>
  <c r="N1066" i="143"/>
  <c r="W1066" i="143" s="1"/>
  <c r="N1071" i="143"/>
  <c r="P1159" i="143"/>
  <c r="P1206" i="143"/>
  <c r="R1206" i="143"/>
  <c r="N1206" i="143"/>
  <c r="P1210" i="143"/>
  <c r="R1210" i="143"/>
  <c r="N1210" i="143"/>
  <c r="N1211" i="143"/>
  <c r="N1214" i="143"/>
  <c r="N1215" i="143"/>
  <c r="N1222" i="143"/>
  <c r="N1223" i="143"/>
  <c r="P1246" i="143"/>
  <c r="R1246" i="143"/>
  <c r="N1246" i="143"/>
  <c r="N1064" i="143"/>
  <c r="N1068" i="143"/>
  <c r="W1068" i="143" s="1"/>
  <c r="N1072" i="143"/>
  <c r="N1076" i="143"/>
  <c r="N1080" i="143"/>
  <c r="W1080" i="143" s="1"/>
  <c r="N1084" i="143"/>
  <c r="W1084" i="143" s="1"/>
  <c r="N1088" i="143"/>
  <c r="W1088" i="143" s="1"/>
  <c r="N1092" i="143"/>
  <c r="W1092" i="143" s="1"/>
  <c r="N1096" i="143"/>
  <c r="W1096" i="143" s="1"/>
  <c r="N1100" i="143"/>
  <c r="W1100" i="143" s="1"/>
  <c r="N1104" i="143"/>
  <c r="W1104" i="143" s="1"/>
  <c r="N1108" i="143"/>
  <c r="W1108" i="143" s="1"/>
  <c r="N1112" i="143"/>
  <c r="W1112" i="143" s="1"/>
  <c r="N1116" i="143"/>
  <c r="W1116" i="143" s="1"/>
  <c r="N1120" i="143"/>
  <c r="W1120" i="143" s="1"/>
  <c r="N1124" i="143"/>
  <c r="N1128" i="143"/>
  <c r="W1128" i="143" s="1"/>
  <c r="N1132" i="143"/>
  <c r="W1132" i="143" s="1"/>
  <c r="N1136" i="143"/>
  <c r="N1140" i="143"/>
  <c r="W1140" i="143" s="1"/>
  <c r="N1144" i="143"/>
  <c r="W1144" i="143" s="1"/>
  <c r="N1148" i="143"/>
  <c r="W1148" i="143" s="1"/>
  <c r="N1152" i="143"/>
  <c r="W1152" i="143" s="1"/>
  <c r="N1156" i="143"/>
  <c r="W1156" i="143" s="1"/>
  <c r="R1158" i="143"/>
  <c r="R1165" i="143"/>
  <c r="R1166" i="143"/>
  <c r="R1173" i="143"/>
  <c r="R1174" i="143"/>
  <c r="R1181" i="143"/>
  <c r="R1182" i="143"/>
  <c r="R1189" i="143"/>
  <c r="R1190" i="143"/>
  <c r="W1190" i="143" s="1"/>
  <c r="R1199" i="143"/>
  <c r="R1201" i="143"/>
  <c r="N1234" i="143"/>
  <c r="N1250" i="143"/>
  <c r="W1250" i="143" s="1"/>
  <c r="N1075" i="143"/>
  <c r="W1075" i="143" s="1"/>
  <c r="N1079" i="143"/>
  <c r="N1083" i="143"/>
  <c r="W1083" i="143" s="1"/>
  <c r="N1087" i="143"/>
  <c r="W1087" i="143" s="1"/>
  <c r="N1091" i="143"/>
  <c r="W1091" i="143" s="1"/>
  <c r="N1095" i="143"/>
  <c r="N1099" i="143"/>
  <c r="N1103" i="143"/>
  <c r="W1103" i="143" s="1"/>
  <c r="N1107" i="143"/>
  <c r="W1107" i="143" s="1"/>
  <c r="N1111" i="143"/>
  <c r="W1111" i="143" s="1"/>
  <c r="N1115" i="143"/>
  <c r="W1115" i="143" s="1"/>
  <c r="N1119" i="143"/>
  <c r="N1123" i="143"/>
  <c r="N1127" i="143"/>
  <c r="W1127" i="143" s="1"/>
  <c r="N1131" i="143"/>
  <c r="W1131" i="143" s="1"/>
  <c r="N1135" i="143"/>
  <c r="W1135" i="143" s="1"/>
  <c r="N1139" i="143"/>
  <c r="W1139" i="143" s="1"/>
  <c r="N1143" i="143"/>
  <c r="N1147" i="143"/>
  <c r="W1147" i="143" s="1"/>
  <c r="N1151" i="143"/>
  <c r="N1155" i="143"/>
  <c r="N1158" i="143"/>
  <c r="N1165" i="143"/>
  <c r="N1166" i="143"/>
  <c r="W1166" i="143" s="1"/>
  <c r="N1173" i="143"/>
  <c r="W1173" i="143" s="1"/>
  <c r="N1174" i="143"/>
  <c r="N1181" i="143"/>
  <c r="N1182" i="143"/>
  <c r="N1189" i="143"/>
  <c r="N1190" i="143"/>
  <c r="N1199" i="143"/>
  <c r="N1201" i="143"/>
  <c r="N1160" i="143"/>
  <c r="N1164" i="143"/>
  <c r="N1168" i="143"/>
  <c r="N1172" i="143"/>
  <c r="N1176" i="143"/>
  <c r="N1180" i="143"/>
  <c r="N1184" i="143"/>
  <c r="N1188" i="143"/>
  <c r="W1188" i="143" s="1"/>
  <c r="N1192" i="143"/>
  <c r="R1198" i="143"/>
  <c r="N1202" i="143"/>
  <c r="W1202" i="143" s="1"/>
  <c r="N1207" i="143"/>
  <c r="N1209" i="143"/>
  <c r="W1209" i="143" s="1"/>
  <c r="R1218" i="143"/>
  <c r="R1219" i="143"/>
  <c r="R1226" i="143"/>
  <c r="N1238" i="143"/>
  <c r="R1242" i="143"/>
  <c r="N1254" i="143"/>
  <c r="R1258" i="143"/>
  <c r="N1163" i="143"/>
  <c r="W1163" i="143" s="1"/>
  <c r="N1167" i="143"/>
  <c r="W1167" i="143" s="1"/>
  <c r="N1171" i="143"/>
  <c r="W1171" i="143" s="1"/>
  <c r="N1175" i="143"/>
  <c r="W1175" i="143" s="1"/>
  <c r="N1179" i="143"/>
  <c r="W1179" i="143" s="1"/>
  <c r="N1183" i="143"/>
  <c r="N1187" i="143"/>
  <c r="N1191" i="143"/>
  <c r="W1191" i="143" s="1"/>
  <c r="N1198" i="143"/>
  <c r="N1203" i="143"/>
  <c r="N1205" i="143"/>
  <c r="W1205" i="143" s="1"/>
  <c r="N1218" i="143"/>
  <c r="W1218" i="143" s="1"/>
  <c r="N1219" i="143"/>
  <c r="N1226" i="143"/>
  <c r="W1238" i="143"/>
  <c r="N1242" i="143"/>
  <c r="W1242" i="143" s="1"/>
  <c r="N1258" i="143"/>
  <c r="N1213" i="143"/>
  <c r="W1213" i="143" s="1"/>
  <c r="N1217" i="143"/>
  <c r="W1217" i="143" s="1"/>
  <c r="N1221" i="143"/>
  <c r="N1225" i="143"/>
  <c r="W1225" i="143" s="1"/>
  <c r="P1227" i="143"/>
  <c r="N1229" i="143"/>
  <c r="R1229" i="143"/>
  <c r="P1231" i="143"/>
  <c r="N1233" i="143"/>
  <c r="W1233" i="143" s="1"/>
  <c r="R1233" i="143"/>
  <c r="P1235" i="143"/>
  <c r="N1237" i="143"/>
  <c r="R1237" i="143"/>
  <c r="P1239" i="143"/>
  <c r="N1241" i="143"/>
  <c r="W1241" i="143" s="1"/>
  <c r="R1241" i="143"/>
  <c r="P1243" i="143"/>
  <c r="N1245" i="143"/>
  <c r="R1245" i="143"/>
  <c r="P1247" i="143"/>
  <c r="N1249" i="143"/>
  <c r="W1249" i="143" s="1"/>
  <c r="R1249" i="143"/>
  <c r="P1251" i="143"/>
  <c r="N1253" i="143"/>
  <c r="R1253" i="143"/>
  <c r="P1255" i="143"/>
  <c r="N1257" i="143"/>
  <c r="R1257" i="143"/>
  <c r="P1259" i="143"/>
  <c r="N1261" i="143"/>
  <c r="R1261" i="143"/>
  <c r="N1196" i="143"/>
  <c r="N1200" i="143"/>
  <c r="W1200" i="143" s="1"/>
  <c r="N1204" i="143"/>
  <c r="N1208" i="143"/>
  <c r="N1212" i="143"/>
  <c r="W1212" i="143" s="1"/>
  <c r="N1216" i="143"/>
  <c r="W1216" i="143" s="1"/>
  <c r="N1220" i="143"/>
  <c r="N1224" i="143"/>
  <c r="N1228" i="143"/>
  <c r="N1232" i="143"/>
  <c r="W1232" i="143" s="1"/>
  <c r="N1236" i="143"/>
  <c r="W1236" i="143" s="1"/>
  <c r="N1240" i="143"/>
  <c r="N1244" i="143"/>
  <c r="N1248" i="143"/>
  <c r="W1248" i="143" s="1"/>
  <c r="N1252" i="143"/>
  <c r="N1256" i="143"/>
  <c r="N1260" i="143"/>
  <c r="W1260" i="143" s="1"/>
  <c r="N1227" i="143"/>
  <c r="W1227" i="143" s="1"/>
  <c r="N1231" i="143"/>
  <c r="W1231" i="143" s="1"/>
  <c r="N1235" i="143"/>
  <c r="W1235" i="143" s="1"/>
  <c r="N1239" i="143"/>
  <c r="N1243" i="143"/>
  <c r="W1243" i="143" s="1"/>
  <c r="N1247" i="143"/>
  <c r="W1247" i="143" s="1"/>
  <c r="N1251" i="143"/>
  <c r="W1251" i="143" s="1"/>
  <c r="N1255" i="143"/>
  <c r="N1259" i="143"/>
  <c r="W1259" i="143" s="1"/>
  <c r="W1244" i="143" l="1"/>
  <c r="W1228" i="143"/>
  <c r="W1196" i="143"/>
  <c r="W1184" i="143"/>
  <c r="W1168" i="143"/>
  <c r="W1199" i="143"/>
  <c r="W1174" i="143"/>
  <c r="W1064" i="143"/>
  <c r="W1193" i="143"/>
  <c r="W1177" i="143"/>
  <c r="W1002" i="143"/>
  <c r="W970" i="143"/>
  <c r="W721" i="143"/>
  <c r="W864" i="143"/>
  <c r="W879" i="143"/>
  <c r="W803" i="143"/>
  <c r="W698" i="143"/>
  <c r="W573" i="143"/>
  <c r="W397" i="143"/>
  <c r="W381" i="143"/>
  <c r="W365" i="143"/>
  <c r="W907" i="143"/>
  <c r="W843" i="143"/>
  <c r="W791" i="143"/>
  <c r="W630" i="143"/>
  <c r="W451" i="143"/>
  <c r="W387" i="143"/>
  <c r="W261" i="143"/>
  <c r="W229" i="143"/>
  <c r="W197" i="143"/>
  <c r="W181" i="143"/>
  <c r="W149" i="143"/>
  <c r="W423" i="143"/>
  <c r="W327" i="143"/>
  <c r="W99" i="143"/>
  <c r="W83" i="143"/>
  <c r="W308" i="143"/>
  <c r="W292" i="143"/>
  <c r="W215" i="143"/>
  <c r="W200" i="143"/>
  <c r="W146" i="143"/>
  <c r="W80" i="143"/>
  <c r="W118" i="143"/>
  <c r="W102" i="143"/>
  <c r="W7" i="143"/>
  <c r="W156" i="143"/>
  <c r="W1240" i="143"/>
  <c r="W1224" i="143"/>
  <c r="W1076" i="143"/>
  <c r="W1222" i="143"/>
  <c r="W1071" i="143"/>
  <c r="W1051" i="143"/>
  <c r="W1146" i="143"/>
  <c r="W1114" i="143"/>
  <c r="W1013" i="143"/>
  <c r="W1001" i="143"/>
  <c r="W985" i="143"/>
  <c r="W969" i="143"/>
  <c r="W953" i="143"/>
  <c r="W982" i="143"/>
  <c r="W966" i="143"/>
  <c r="W854" i="143"/>
  <c r="W1042" i="143"/>
  <c r="W915" i="143"/>
  <c r="W851" i="143"/>
  <c r="W833" i="143"/>
  <c r="W813" i="143"/>
  <c r="W781" i="143"/>
  <c r="W749" i="143"/>
  <c r="W701" i="143"/>
  <c r="W877" i="143"/>
  <c r="W815" i="143"/>
  <c r="W755" i="143"/>
  <c r="W665" i="143"/>
  <c r="W649" i="143"/>
  <c r="W569" i="143"/>
  <c r="W521" i="143"/>
  <c r="W489" i="143"/>
  <c r="W393" i="143"/>
  <c r="W748" i="143"/>
  <c r="W658" i="143"/>
  <c r="W610" i="143"/>
  <c r="W530" i="143"/>
  <c r="W889" i="143"/>
  <c r="W779" i="143"/>
  <c r="W540" i="143"/>
  <c r="W508" i="143"/>
  <c r="W442" i="143"/>
  <c r="W305" i="143"/>
  <c r="W209" i="143"/>
  <c r="W145" i="143"/>
  <c r="W772" i="143"/>
  <c r="W364" i="143"/>
  <c r="W343" i="143"/>
  <c r="W258" i="143"/>
  <c r="W275" i="143"/>
  <c r="W687" i="143"/>
  <c r="W671" i="143"/>
  <c r="W639" i="143"/>
  <c r="W623" i="143"/>
  <c r="W607" i="143"/>
  <c r="W575" i="143"/>
  <c r="W559" i="143"/>
  <c r="W543" i="143"/>
  <c r="W511" i="143"/>
  <c r="W240" i="143"/>
  <c r="W287" i="143"/>
  <c r="W271" i="143"/>
  <c r="W463" i="143"/>
  <c r="W244" i="143"/>
  <c r="W210" i="143"/>
  <c r="W84" i="143"/>
  <c r="W68" i="143"/>
  <c r="W154" i="143"/>
  <c r="W259" i="143"/>
  <c r="W247" i="143"/>
  <c r="W1220" i="143"/>
  <c r="W1204" i="143"/>
  <c r="W1187" i="143"/>
  <c r="W1136" i="143"/>
  <c r="W1129" i="143"/>
  <c r="W1054" i="143"/>
  <c r="W1038" i="143"/>
  <c r="W946" i="143"/>
  <c r="W898" i="143"/>
  <c r="W866" i="143"/>
  <c r="W834" i="143"/>
  <c r="W818" i="143"/>
  <c r="W931" i="143"/>
  <c r="W913" i="143"/>
  <c r="W892" i="143"/>
  <c r="W849" i="143"/>
  <c r="W853" i="143"/>
  <c r="W712" i="143"/>
  <c r="W437" i="143"/>
  <c r="W389" i="143"/>
  <c r="W341" i="143"/>
  <c r="W622" i="143"/>
  <c r="W558" i="143"/>
  <c r="W510" i="143"/>
  <c r="W478" i="143"/>
  <c r="W446" i="143"/>
  <c r="W983" i="143"/>
  <c r="W951" i="143"/>
  <c r="W706" i="143"/>
  <c r="W362" i="143"/>
  <c r="W328" i="143"/>
  <c r="W237" i="143"/>
  <c r="W189" i="143"/>
  <c r="W936" i="143"/>
  <c r="W430" i="143"/>
  <c r="W123" i="143"/>
  <c r="W370" i="143"/>
  <c r="W284" i="143"/>
  <c r="W295" i="143"/>
  <c r="W106" i="143"/>
  <c r="W60" i="143"/>
  <c r="W28" i="143"/>
  <c r="W12" i="143"/>
  <c r="W21" i="143"/>
  <c r="W72" i="143"/>
  <c r="W27" i="143"/>
  <c r="W402" i="143"/>
  <c r="W194" i="143"/>
  <c r="W29" i="143"/>
  <c r="W1234" i="143"/>
  <c r="W766" i="143"/>
  <c r="W847" i="143"/>
  <c r="W782" i="143"/>
  <c r="W774" i="143"/>
  <c r="W398" i="143"/>
  <c r="W354" i="143"/>
  <c r="W48" i="143"/>
  <c r="W226" i="143"/>
  <c r="W802" i="143"/>
  <c r="W734" i="143"/>
  <c r="W267" i="143"/>
  <c r="W1226" i="143"/>
  <c r="W1203" i="143"/>
  <c r="W1180" i="143"/>
  <c r="W1181" i="143"/>
  <c r="W1246" i="143"/>
  <c r="W1113" i="143"/>
  <c r="W1044" i="143"/>
  <c r="W1028" i="143"/>
  <c r="W1012" i="143"/>
  <c r="W997" i="143"/>
  <c r="W981" i="143"/>
  <c r="W965" i="143"/>
  <c r="W949" i="143"/>
  <c r="W914" i="143"/>
  <c r="W809" i="143"/>
  <c r="W793" i="143"/>
  <c r="W761" i="143"/>
  <c r="W745" i="143"/>
  <c r="W928" i="143"/>
  <c r="W869" i="143"/>
  <c r="W848" i="143"/>
  <c r="W859" i="143"/>
  <c r="W796" i="143"/>
  <c r="W686" i="143"/>
  <c r="W574" i="143"/>
  <c r="W526" i="143"/>
  <c r="W346" i="143"/>
  <c r="W285" i="143"/>
  <c r="W269" i="143"/>
  <c r="W205" i="143"/>
  <c r="W434" i="143"/>
  <c r="W172" i="143"/>
  <c r="W1258" i="143"/>
  <c r="W1257" i="143"/>
  <c r="W1192" i="143"/>
  <c r="W1160" i="143"/>
  <c r="W1143" i="143"/>
  <c r="W1095" i="143"/>
  <c r="W1072" i="143"/>
  <c r="W1197" i="143"/>
  <c r="W1178" i="143"/>
  <c r="W1162" i="143"/>
  <c r="W1122" i="143"/>
  <c r="W1040" i="143"/>
  <c r="W1024" i="143"/>
  <c r="W1053" i="143"/>
  <c r="W926" i="143"/>
  <c r="W910" i="143"/>
  <c r="W878" i="143"/>
  <c r="W1058" i="143"/>
  <c r="W908" i="143"/>
  <c r="W789" i="143"/>
  <c r="W741" i="143"/>
  <c r="W725" i="143"/>
  <c r="W901" i="143"/>
  <c r="W812" i="143"/>
  <c r="W726" i="143"/>
  <c r="W580" i="143"/>
  <c r="W516" i="143"/>
  <c r="W410" i="143"/>
  <c r="W386" i="143"/>
  <c r="W307" i="143"/>
  <c r="W41" i="143"/>
  <c r="W1252" i="143"/>
  <c r="W1207" i="143"/>
  <c r="W1172" i="143"/>
  <c r="W1189" i="143"/>
  <c r="W1155" i="143"/>
  <c r="W1123" i="143"/>
  <c r="W1214" i="143"/>
  <c r="W1159" i="143"/>
  <c r="W1230" i="143"/>
  <c r="W1161" i="143"/>
  <c r="W1137" i="143"/>
  <c r="W1121" i="143"/>
  <c r="W1105" i="143"/>
  <c r="W1073" i="143"/>
  <c r="W1133" i="143"/>
  <c r="W1067" i="143"/>
  <c r="W938" i="143"/>
  <c r="W906" i="143"/>
  <c r="W874" i="143"/>
  <c r="W826" i="143"/>
  <c r="W860" i="143"/>
  <c r="W817" i="143"/>
  <c r="W801" i="143"/>
  <c r="W769" i="143"/>
  <c r="W935" i="143"/>
  <c r="W794" i="143"/>
  <c r="W863" i="143"/>
  <c r="W294" i="143"/>
  <c r="W246" i="143"/>
  <c r="W438" i="143"/>
  <c r="W390" i="143"/>
  <c r="W238" i="143"/>
  <c r="W93" i="143"/>
  <c r="W61" i="143"/>
  <c r="W991" i="143"/>
  <c r="W959" i="143"/>
  <c r="W923" i="143"/>
  <c r="W868" i="143"/>
  <c r="W810" i="143"/>
  <c r="W760" i="143"/>
  <c r="W739" i="143"/>
  <c r="W641" i="143"/>
  <c r="W577" i="143"/>
  <c r="W545" i="143"/>
  <c r="W449" i="143"/>
  <c r="W433" i="143"/>
  <c r="W337" i="143"/>
  <c r="W861" i="143"/>
  <c r="W700" i="143"/>
  <c r="W570" i="143"/>
  <c r="W490" i="143"/>
  <c r="W458" i="143"/>
  <c r="W1000" i="143"/>
  <c r="W968" i="143"/>
  <c r="W1049" i="143"/>
  <c r="W724" i="143"/>
  <c r="W426" i="143"/>
  <c r="W392" i="143"/>
  <c r="W376" i="143"/>
  <c r="W360" i="143"/>
  <c r="W313" i="143"/>
  <c r="W281" i="143"/>
  <c r="W265" i="143"/>
  <c r="W201" i="143"/>
  <c r="W169" i="143"/>
  <c r="W756" i="143"/>
  <c r="W223" i="143"/>
  <c r="W131" i="143"/>
  <c r="W268" i="143"/>
  <c r="W363" i="143"/>
  <c r="W279" i="143"/>
  <c r="W303" i="143"/>
  <c r="W447" i="143"/>
  <c r="W85" i="143"/>
  <c r="W25" i="143"/>
  <c r="W192" i="143"/>
  <c r="W162" i="143"/>
  <c r="W130" i="143"/>
  <c r="W116" i="143"/>
  <c r="W36" i="143"/>
  <c r="W18" i="143"/>
  <c r="W14" i="143"/>
  <c r="W11" i="143"/>
  <c r="W685" i="143"/>
  <c r="W669" i="143"/>
  <c r="W637" i="143"/>
  <c r="W621" i="143"/>
  <c r="W557" i="143"/>
  <c r="W541" i="143"/>
  <c r="W509" i="143"/>
  <c r="W927" i="143"/>
  <c r="W764" i="143"/>
  <c r="W732" i="143"/>
  <c r="W678" i="143"/>
  <c r="W646" i="143"/>
  <c r="W598" i="143"/>
  <c r="W550" i="143"/>
  <c r="W486" i="143"/>
  <c r="W454" i="143"/>
  <c r="W770" i="143"/>
  <c r="W424" i="143"/>
  <c r="W403" i="143"/>
  <c r="W309" i="143"/>
  <c r="W422" i="143"/>
  <c r="W214" i="143"/>
  <c r="W127" i="143"/>
  <c r="W47" i="143"/>
  <c r="W124" i="143"/>
  <c r="W62" i="143"/>
  <c r="W46" i="143"/>
  <c r="W141" i="143"/>
  <c r="W56" i="143"/>
  <c r="W1254" i="143"/>
  <c r="W821" i="143"/>
  <c r="W798" i="143"/>
  <c r="W750" i="143"/>
  <c r="W736" i="143"/>
  <c r="W414" i="143"/>
  <c r="W917" i="143"/>
  <c r="W880" i="143"/>
  <c r="W855" i="143"/>
  <c r="W837" i="143"/>
  <c r="W920" i="143"/>
  <c r="W714" i="143"/>
  <c r="W633" i="143"/>
  <c r="W617" i="143"/>
  <c r="W537" i="143"/>
  <c r="W505" i="143"/>
  <c r="W409" i="143"/>
  <c r="W345" i="143"/>
  <c r="W329" i="143"/>
  <c r="W814" i="143"/>
  <c r="W780" i="143"/>
  <c r="W674" i="143"/>
  <c r="W594" i="143"/>
  <c r="W498" i="143"/>
  <c r="W466" i="143"/>
  <c r="W984" i="143"/>
  <c r="W952" i="143"/>
  <c r="W491" i="143"/>
  <c r="W475" i="143"/>
  <c r="W289" i="143"/>
  <c r="W823" i="143"/>
  <c r="W786" i="143"/>
  <c r="W420" i="143"/>
  <c r="W331" i="143"/>
  <c r="W175" i="143"/>
  <c r="W159" i="143"/>
  <c r="W107" i="143"/>
  <c r="W75" i="143"/>
  <c r="W695" i="143"/>
  <c r="W663" i="143"/>
  <c r="W655" i="143"/>
  <c r="W647" i="143"/>
  <c r="W631" i="143"/>
  <c r="W599" i="143"/>
  <c r="W591" i="143"/>
  <c r="W583" i="143"/>
  <c r="W567" i="143"/>
  <c r="W535" i="143"/>
  <c r="W527" i="143"/>
  <c r="W519" i="143"/>
  <c r="W503" i="143"/>
  <c r="W875" i="143"/>
  <c r="W336" i="143"/>
  <c r="W311" i="143"/>
  <c r="W263" i="143"/>
  <c r="W806" i="143"/>
  <c r="W222" i="143"/>
  <c r="W199" i="143"/>
  <c r="W138" i="143"/>
  <c r="W37" i="143"/>
  <c r="W20" i="143"/>
  <c r="W32" i="143"/>
  <c r="W40" i="143"/>
  <c r="W190" i="143"/>
  <c r="W152" i="143"/>
  <c r="W140" i="143"/>
  <c r="W98" i="143"/>
  <c r="W82" i="143"/>
  <c r="W66" i="143"/>
  <c r="W22" i="143"/>
  <c r="W1211" i="143"/>
  <c r="W1253" i="143"/>
  <c r="W1237" i="143"/>
  <c r="W1219" i="143"/>
  <c r="W1183" i="143"/>
  <c r="W1198" i="143"/>
  <c r="W1164" i="143"/>
  <c r="W1201" i="143"/>
  <c r="W1151" i="143"/>
  <c r="W1119" i="143"/>
  <c r="W1182" i="143"/>
  <c r="W1039" i="143"/>
  <c r="W1023" i="143"/>
  <c r="W1056" i="143"/>
  <c r="W1101" i="143"/>
  <c r="W1061" i="143"/>
  <c r="W862" i="143"/>
  <c r="W883" i="143"/>
  <c r="W844" i="143"/>
  <c r="W777" i="143"/>
  <c r="W729" i="143"/>
  <c r="W713" i="143"/>
  <c r="W896" i="143"/>
  <c r="W992" i="143"/>
  <c r="W960" i="143"/>
  <c r="W932" i="143"/>
  <c r="W696" i="143"/>
  <c r="W441" i="143"/>
  <c r="W377" i="143"/>
  <c r="W827" i="143"/>
  <c r="W807" i="143"/>
  <c r="W506" i="143"/>
  <c r="W474" i="143"/>
  <c r="W939" i="143"/>
  <c r="W790" i="143"/>
  <c r="W692" i="143"/>
  <c r="W660" i="143"/>
  <c r="W628" i="143"/>
  <c r="W596" i="143"/>
  <c r="W564" i="143"/>
  <c r="W532" i="143"/>
  <c r="W500" i="143"/>
  <c r="W484" i="143"/>
  <c r="W468" i="143"/>
  <c r="W452" i="143"/>
  <c r="W321" i="143"/>
  <c r="W257" i="143"/>
  <c r="W193" i="143"/>
  <c r="W831" i="143"/>
  <c r="W752" i="143"/>
  <c r="W407" i="143"/>
  <c r="W359" i="143"/>
  <c r="W799" i="143"/>
  <c r="W340" i="143"/>
  <c r="W115" i="143"/>
  <c r="W224" i="143"/>
  <c r="W479" i="143"/>
  <c r="W255" i="143"/>
  <c r="W58" i="143"/>
  <c r="W44" i="143"/>
  <c r="W471" i="143"/>
  <c r="W495" i="143"/>
  <c r="W335" i="143"/>
  <c r="W155" i="143"/>
  <c r="W147" i="143"/>
  <c r="W114" i="143"/>
  <c r="W100" i="143"/>
  <c r="W77" i="143"/>
  <c r="W176" i="143"/>
  <c r="W104" i="143"/>
  <c r="W86" i="143"/>
  <c r="W38" i="143"/>
  <c r="W203" i="143"/>
  <c r="W1208" i="143"/>
  <c r="W1221" i="143"/>
  <c r="W1176" i="143"/>
  <c r="W1165" i="143"/>
  <c r="W1099" i="143"/>
  <c r="W1052" i="143"/>
  <c r="W1036" i="143"/>
  <c r="W1020" i="143"/>
  <c r="W1149" i="143"/>
  <c r="W1117" i="143"/>
  <c r="W1085" i="143"/>
  <c r="W1062" i="143"/>
  <c r="W890" i="143"/>
  <c r="W858" i="143"/>
  <c r="W924" i="143"/>
  <c r="W899" i="143"/>
  <c r="W773" i="143"/>
  <c r="W709" i="143"/>
  <c r="W856" i="143"/>
  <c r="W787" i="143"/>
  <c r="W771" i="143"/>
  <c r="W677" i="143"/>
  <c r="W661" i="143"/>
  <c r="W629" i="143"/>
  <c r="W613" i="143"/>
  <c r="W597" i="143"/>
  <c r="W549" i="143"/>
  <c r="W405" i="143"/>
  <c r="W716" i="143"/>
  <c r="W662" i="143"/>
  <c r="W614" i="143"/>
  <c r="W582" i="143"/>
  <c r="W534" i="143"/>
  <c r="W518" i="143"/>
  <c r="W502" i="143"/>
  <c r="W470" i="143"/>
  <c r="W909" i="143"/>
  <c r="W703" i="143"/>
  <c r="W394" i="143"/>
  <c r="W317" i="143"/>
  <c r="W301" i="143"/>
  <c r="W253" i="143"/>
  <c r="W873" i="143"/>
  <c r="W763" i="143"/>
  <c r="W436" i="143"/>
  <c r="W111" i="143"/>
  <c r="W300" i="143"/>
  <c r="W740" i="143"/>
  <c r="W664" i="143"/>
  <c r="W632" i="143"/>
  <c r="W600" i="143"/>
  <c r="W568" i="143"/>
  <c r="W536" i="143"/>
  <c r="W504" i="143"/>
  <c r="W472" i="143"/>
  <c r="W443" i="143"/>
  <c r="W742" i="143"/>
  <c r="W399" i="143"/>
  <c r="W171" i="143"/>
  <c r="W167" i="143"/>
  <c r="W78" i="143"/>
  <c r="W17" i="143"/>
  <c r="W1261" i="143"/>
  <c r="W1245" i="143"/>
  <c r="W1229" i="143"/>
  <c r="W1158" i="143"/>
  <c r="W1079" i="143"/>
  <c r="W1124" i="143"/>
  <c r="W1194" i="143"/>
  <c r="W1170" i="143"/>
  <c r="W1098" i="143"/>
  <c r="W1082" i="143"/>
  <c r="W1048" i="143"/>
  <c r="W1016" i="143"/>
  <c r="W1157" i="143"/>
  <c r="W1125" i="143"/>
  <c r="W1093" i="143"/>
  <c r="W1009" i="143"/>
  <c r="W993" i="143"/>
  <c r="W977" i="143"/>
  <c r="W961" i="143"/>
  <c r="W945" i="143"/>
  <c r="W822" i="143"/>
  <c r="W876" i="143"/>
  <c r="W1008" i="143"/>
  <c r="W976" i="143"/>
  <c r="W944" i="143"/>
  <c r="W921" i="143"/>
  <c r="W513" i="143"/>
  <c r="W417" i="143"/>
  <c r="W369" i="143"/>
  <c r="W482" i="143"/>
  <c r="W450" i="143"/>
  <c r="W884" i="143"/>
  <c r="W767" i="143"/>
  <c r="W684" i="143"/>
  <c r="W652" i="143"/>
  <c r="W620" i="143"/>
  <c r="W588" i="143"/>
  <c r="W556" i="143"/>
  <c r="W524" i="143"/>
  <c r="W476" i="143"/>
  <c r="W460" i="143"/>
  <c r="W344" i="143"/>
  <c r="W325" i="143"/>
  <c r="W297" i="143"/>
  <c r="W249" i="143"/>
  <c r="W233" i="143"/>
  <c r="W217" i="143"/>
  <c r="W444" i="143"/>
  <c r="W91" i="143"/>
  <c r="W720" i="143"/>
  <c r="W784" i="143"/>
  <c r="W431" i="143"/>
  <c r="W256" i="143"/>
  <c r="W208" i="143"/>
  <c r="W338" i="143"/>
  <c r="W218" i="143"/>
  <c r="W122" i="143"/>
  <c r="W24" i="143"/>
  <c r="W8" i="143"/>
  <c r="W54" i="143"/>
  <c r="W33" i="143"/>
  <c r="W178" i="143"/>
  <c r="W132" i="143"/>
  <c r="W125" i="143"/>
  <c r="W50" i="143"/>
  <c r="W34" i="143"/>
  <c r="W26" i="143"/>
  <c r="W10" i="143"/>
  <c r="W113" i="143"/>
  <c r="W88" i="143"/>
  <c r="W49" i="143"/>
  <c r="W19" i="143"/>
  <c r="W487" i="143"/>
  <c r="W455" i="143"/>
  <c r="W824" i="143"/>
  <c r="W415" i="143"/>
  <c r="W1255" i="143"/>
  <c r="W1239" i="143"/>
  <c r="W1223" i="143"/>
  <c r="W1206" i="143"/>
  <c r="W888" i="143"/>
  <c r="W691" i="143"/>
  <c r="W675" i="143"/>
  <c r="W659" i="143"/>
  <c r="W643" i="143"/>
  <c r="W627" i="143"/>
  <c r="W611" i="143"/>
  <c r="W595" i="143"/>
  <c r="W579" i="143"/>
  <c r="W563" i="143"/>
  <c r="W547" i="143"/>
  <c r="W531" i="143"/>
  <c r="W515" i="143"/>
  <c r="W499" i="143"/>
  <c r="W483" i="143"/>
  <c r="W467" i="143"/>
  <c r="W1050" i="143"/>
  <c r="W383" i="143"/>
  <c r="W248" i="143"/>
  <c r="W23" i="143"/>
  <c r="W70" i="143"/>
  <c r="W15" i="143"/>
  <c r="W1141" i="143"/>
  <c r="W1109" i="143"/>
  <c r="W1077" i="143"/>
  <c r="W904" i="143"/>
  <c r="W840" i="143"/>
  <c r="W492" i="143"/>
  <c r="W893" i="143"/>
  <c r="W151" i="143"/>
  <c r="W1210" i="143"/>
  <c r="W1215" i="143"/>
  <c r="W1150" i="143"/>
  <c r="W1142" i="143"/>
  <c r="W1134" i="143"/>
  <c r="W1126" i="143"/>
  <c r="W1118" i="143"/>
  <c r="W1110" i="143"/>
  <c r="W1102" i="143"/>
  <c r="W1094" i="143"/>
  <c r="W1086" i="143"/>
  <c r="W1078" i="143"/>
  <c r="W872" i="143"/>
  <c r="W683" i="143"/>
  <c r="W667" i="143"/>
  <c r="W651" i="143"/>
  <c r="W635" i="143"/>
  <c r="W619" i="143"/>
  <c r="W603" i="143"/>
  <c r="W587" i="143"/>
  <c r="W571" i="143"/>
  <c r="W555" i="143"/>
  <c r="W539" i="143"/>
  <c r="W523" i="143"/>
  <c r="W507" i="143"/>
  <c r="W459" i="143"/>
  <c r="W751" i="143"/>
  <c r="W735" i="143"/>
  <c r="W719" i="143"/>
  <c r="W795" i="143"/>
  <c r="W783" i="143"/>
  <c r="W731" i="143"/>
  <c r="W367" i="143"/>
  <c r="W351" i="143"/>
  <c r="W672" i="143"/>
  <c r="W640" i="143"/>
  <c r="W608" i="143"/>
  <c r="W576" i="143"/>
  <c r="W544" i="143"/>
  <c r="W512" i="143"/>
  <c r="W480" i="143"/>
  <c r="W448" i="143"/>
  <c r="W356" i="143"/>
  <c r="W347" i="143"/>
  <c r="W320" i="143"/>
  <c r="W288" i="143"/>
  <c r="W260" i="143"/>
  <c r="W227" i="143"/>
  <c r="W73" i="143"/>
  <c r="W296" i="143"/>
  <c r="W264" i="143"/>
  <c r="W81" i="143"/>
  <c r="W427" i="143"/>
  <c r="W304" i="143"/>
  <c r="W272" i="143"/>
  <c r="W236" i="143"/>
  <c r="W129" i="143"/>
  <c r="W252" i="143"/>
  <c r="W211" i="143"/>
  <c r="W680" i="143"/>
  <c r="W648" i="143"/>
  <c r="W616" i="143"/>
  <c r="W584" i="143"/>
  <c r="W552" i="143"/>
  <c r="W520" i="143"/>
  <c r="W488" i="143"/>
  <c r="W456" i="143"/>
  <c r="W204" i="143"/>
  <c r="W219" i="143"/>
  <c r="W195" i="143"/>
  <c r="W220" i="143"/>
  <c r="W187" i="143"/>
  <c r="W65" i="143"/>
  <c r="W820" i="143"/>
  <c r="W900" i="143"/>
  <c r="W1018" i="143"/>
  <c r="W825" i="143"/>
  <c r="W804" i="143"/>
  <c r="W688" i="143"/>
  <c r="W656" i="143"/>
  <c r="W624" i="143"/>
  <c r="W592" i="143"/>
  <c r="W560" i="143"/>
  <c r="W528" i="143"/>
  <c r="W496" i="143"/>
  <c r="W464" i="143"/>
  <c r="W411" i="143"/>
  <c r="W97" i="143"/>
  <c r="W183" i="143"/>
  <c r="W312" i="143"/>
  <c r="W280" i="143"/>
  <c r="W6" i="143" l="1"/>
  <c r="C35" i="1" l="1"/>
  <c r="C34" i="1"/>
  <c r="C33" i="1"/>
  <c r="C32" i="1"/>
  <c r="H49" i="91"/>
  <c r="H32" i="91"/>
  <c r="H33" i="91"/>
  <c r="H34" i="91"/>
  <c r="H35" i="91"/>
  <c r="H36" i="91"/>
  <c r="H37" i="91"/>
  <c r="H38" i="91"/>
  <c r="H39" i="91"/>
  <c r="H40" i="91"/>
  <c r="H41" i="91"/>
  <c r="H42" i="91"/>
  <c r="H43" i="91"/>
  <c r="H44" i="91"/>
  <c r="H45" i="91"/>
  <c r="H46" i="91"/>
  <c r="H47" i="91"/>
  <c r="H48" i="91"/>
  <c r="H31" i="91"/>
  <c r="H5" i="91"/>
  <c r="H6" i="91"/>
  <c r="H7" i="91"/>
  <c r="H8" i="91"/>
  <c r="H9" i="91"/>
  <c r="H10" i="91"/>
  <c r="H11" i="91"/>
  <c r="H12" i="91"/>
  <c r="H13" i="91"/>
  <c r="H14" i="91"/>
  <c r="H15" i="91"/>
  <c r="H16" i="91"/>
  <c r="H17" i="91"/>
  <c r="H18" i="91"/>
  <c r="H19" i="91"/>
  <c r="H20" i="91"/>
  <c r="H21" i="91"/>
  <c r="H22" i="91"/>
  <c r="H23" i="91"/>
  <c r="H4" i="91"/>
  <c r="G36" i="92"/>
  <c r="G23" i="92"/>
  <c r="G24" i="92"/>
  <c r="G25" i="92"/>
  <c r="G26" i="92"/>
  <c r="G27" i="92"/>
  <c r="G28" i="92"/>
  <c r="G29" i="92"/>
  <c r="G30" i="92"/>
  <c r="G31" i="92"/>
  <c r="G32" i="92"/>
  <c r="G33" i="92"/>
  <c r="G34" i="92"/>
  <c r="G35" i="92"/>
  <c r="G22" i="92"/>
  <c r="F29" i="1"/>
  <c r="G29" i="1"/>
  <c r="F39" i="1"/>
  <c r="G39" i="1"/>
  <c r="C39" i="1"/>
  <c r="C42" i="1"/>
  <c r="C53" i="1"/>
  <c r="C36" i="150"/>
  <c r="F18" i="150"/>
  <c r="G17" i="150"/>
  <c r="H17" i="150" s="1"/>
  <c r="E17" i="150"/>
  <c r="G16" i="150"/>
  <c r="H16" i="150" s="1"/>
  <c r="E16" i="150"/>
  <c r="G15" i="150"/>
  <c r="H15" i="150" s="1"/>
  <c r="E15" i="150"/>
  <c r="G14" i="150"/>
  <c r="H14" i="150" s="1"/>
  <c r="E14" i="150"/>
  <c r="G13" i="150"/>
  <c r="H13" i="150" s="1"/>
  <c r="E13" i="150"/>
  <c r="G12" i="150"/>
  <c r="H12" i="150" s="1"/>
  <c r="E12" i="150"/>
  <c r="G11" i="150"/>
  <c r="H11" i="150" s="1"/>
  <c r="E11" i="150"/>
  <c r="H10" i="150"/>
  <c r="G10" i="150"/>
  <c r="E10" i="150"/>
  <c r="G9" i="150"/>
  <c r="H9" i="150" s="1"/>
  <c r="E9" i="150"/>
  <c r="G8" i="150"/>
  <c r="H8" i="150" s="1"/>
  <c r="E8" i="150"/>
  <c r="G7" i="150"/>
  <c r="H7" i="150" s="1"/>
  <c r="E7" i="150"/>
  <c r="G6" i="150"/>
  <c r="H6" i="150" s="1"/>
  <c r="E6" i="150"/>
  <c r="G5" i="150"/>
  <c r="H5" i="150" s="1"/>
  <c r="H18" i="150" s="1"/>
  <c r="E5" i="150"/>
  <c r="G55" i="87"/>
  <c r="N49" i="87"/>
  <c r="O48" i="87"/>
  <c r="J48" i="87" s="1"/>
  <c r="O47" i="87"/>
  <c r="I43" i="87"/>
  <c r="H43" i="87"/>
  <c r="G43" i="87"/>
  <c r="F43" i="87"/>
  <c r="E43" i="87"/>
  <c r="D43" i="87"/>
  <c r="I42" i="87"/>
  <c r="I44" i="87" s="1"/>
  <c r="H42" i="87"/>
  <c r="H44" i="87" s="1"/>
  <c r="G42" i="87"/>
  <c r="G44" i="87" s="1"/>
  <c r="F42" i="87"/>
  <c r="F44" i="87" s="1"/>
  <c r="E42" i="87"/>
  <c r="E44" i="87" s="1"/>
  <c r="D42" i="87"/>
  <c r="D44" i="87" s="1"/>
  <c r="I46" i="87" s="1"/>
  <c r="K48" i="87" s="1"/>
  <c r="K49" i="87" s="1"/>
  <c r="C42" i="87"/>
  <c r="F52" i="84"/>
  <c r="G52" i="84" s="1"/>
  <c r="G51" i="84"/>
  <c r="F51" i="84"/>
  <c r="F50" i="84"/>
  <c r="G50" i="84" s="1"/>
  <c r="D39" i="84" s="1"/>
  <c r="G49" i="84"/>
  <c r="J39" i="84" s="1"/>
  <c r="G48" i="84"/>
  <c r="G47" i="84"/>
  <c r="G46" i="84"/>
  <c r="O45" i="84"/>
  <c r="P43" i="84" s="1"/>
  <c r="G39" i="84"/>
  <c r="F39" i="84"/>
  <c r="E39" i="84"/>
  <c r="I38" i="84"/>
  <c r="G38" i="84"/>
  <c r="G40" i="84" s="1"/>
  <c r="F38" i="84"/>
  <c r="F40" i="84" s="1"/>
  <c r="E36" i="84"/>
  <c r="C36" i="84"/>
  <c r="D36" i="84" s="1"/>
  <c r="H35" i="84"/>
  <c r="D35" i="84"/>
  <c r="C35" i="84"/>
  <c r="E35" i="84" s="1"/>
  <c r="C34" i="84"/>
  <c r="H34" i="84" s="1"/>
  <c r="H33" i="84"/>
  <c r="D33" i="84"/>
  <c r="C33" i="84"/>
  <c r="C38" i="84" s="1"/>
  <c r="C40" i="84" s="1"/>
  <c r="E43" i="147"/>
  <c r="D43" i="147"/>
  <c r="E42" i="147"/>
  <c r="D42" i="147"/>
  <c r="E41" i="147"/>
  <c r="D41" i="147"/>
  <c r="E40" i="147"/>
  <c r="D40" i="147"/>
  <c r="E39" i="147"/>
  <c r="D39" i="147"/>
  <c r="E38" i="147"/>
  <c r="D38" i="147"/>
  <c r="E37" i="147"/>
  <c r="D37" i="147"/>
  <c r="G34" i="147"/>
  <c r="F33" i="147"/>
  <c r="F34" i="147" s="1"/>
  <c r="M32" i="147"/>
  <c r="N31" i="147" s="1"/>
  <c r="J32" i="147"/>
  <c r="I32" i="147"/>
  <c r="H32" i="147"/>
  <c r="E32" i="147"/>
  <c r="D32" i="147"/>
  <c r="J31" i="147"/>
  <c r="I31" i="147"/>
  <c r="H31" i="147"/>
  <c r="E31" i="147"/>
  <c r="D31" i="147"/>
  <c r="N30" i="147"/>
  <c r="J30" i="147"/>
  <c r="I30" i="147"/>
  <c r="H30" i="147"/>
  <c r="E30" i="147"/>
  <c r="D30" i="147"/>
  <c r="J29" i="147"/>
  <c r="I29" i="147"/>
  <c r="H29" i="147"/>
  <c r="E29" i="147"/>
  <c r="D29" i="147"/>
  <c r="J28" i="147"/>
  <c r="I28" i="147"/>
  <c r="H28" i="147"/>
  <c r="E28" i="147"/>
  <c r="D28" i="147"/>
  <c r="J27" i="147"/>
  <c r="I27" i="147"/>
  <c r="H27" i="147"/>
  <c r="E27" i="147"/>
  <c r="D27" i="147"/>
  <c r="J26" i="147"/>
  <c r="I26" i="147"/>
  <c r="H26" i="147"/>
  <c r="E26" i="147"/>
  <c r="D26" i="147"/>
  <c r="J25" i="147"/>
  <c r="I25" i="147"/>
  <c r="H25" i="147"/>
  <c r="E25" i="147"/>
  <c r="D25" i="147"/>
  <c r="J24" i="147"/>
  <c r="I24" i="147"/>
  <c r="H24" i="147"/>
  <c r="E24" i="147"/>
  <c r="D24" i="147"/>
  <c r="J23" i="147"/>
  <c r="I23" i="147"/>
  <c r="H23" i="147"/>
  <c r="E23" i="147"/>
  <c r="D23" i="147"/>
  <c r="J22" i="147"/>
  <c r="I22" i="147"/>
  <c r="H22" i="147"/>
  <c r="E22" i="147"/>
  <c r="D22" i="147"/>
  <c r="J21" i="147"/>
  <c r="I21" i="147"/>
  <c r="H21" i="147"/>
  <c r="E21" i="147"/>
  <c r="D21" i="147"/>
  <c r="J20" i="147"/>
  <c r="I20" i="147"/>
  <c r="H20" i="147"/>
  <c r="E20" i="147"/>
  <c r="D20" i="147"/>
  <c r="J19" i="147"/>
  <c r="I19" i="147"/>
  <c r="H19" i="147"/>
  <c r="E19" i="147"/>
  <c r="D19" i="147"/>
  <c r="J18" i="147"/>
  <c r="I18" i="147"/>
  <c r="H18" i="147"/>
  <c r="E18" i="147"/>
  <c r="D18" i="147"/>
  <c r="J17" i="147"/>
  <c r="I17" i="147"/>
  <c r="H17" i="147"/>
  <c r="E17" i="147"/>
  <c r="D17" i="147"/>
  <c r="J16" i="147"/>
  <c r="I16" i="147"/>
  <c r="H16" i="147"/>
  <c r="E16" i="147"/>
  <c r="D16" i="147"/>
  <c r="J15" i="147"/>
  <c r="I15" i="147"/>
  <c r="H15" i="147"/>
  <c r="E15" i="147"/>
  <c r="D15" i="147"/>
  <c r="J14" i="147"/>
  <c r="I14" i="147"/>
  <c r="H14" i="147"/>
  <c r="E14" i="147"/>
  <c r="D14" i="147"/>
  <c r="J13" i="147"/>
  <c r="I13" i="147"/>
  <c r="H13" i="147"/>
  <c r="E13" i="147"/>
  <c r="D13" i="147"/>
  <c r="J12" i="147"/>
  <c r="I12" i="147"/>
  <c r="H12" i="147"/>
  <c r="E12" i="147"/>
  <c r="D12" i="147"/>
  <c r="J11" i="147"/>
  <c r="I11" i="147"/>
  <c r="H11" i="147"/>
  <c r="E11" i="147"/>
  <c r="D11" i="147"/>
  <c r="J10" i="147"/>
  <c r="I10" i="147"/>
  <c r="H10" i="147"/>
  <c r="E10" i="147"/>
  <c r="D10" i="147"/>
  <c r="J9" i="147"/>
  <c r="I9" i="147"/>
  <c r="H9" i="147"/>
  <c r="E9" i="147"/>
  <c r="D9" i="147"/>
  <c r="J8" i="147"/>
  <c r="I8" i="147"/>
  <c r="H8" i="147"/>
  <c r="E8" i="147"/>
  <c r="D8" i="147"/>
  <c r="J7" i="147"/>
  <c r="I7" i="147"/>
  <c r="H7" i="147"/>
  <c r="E7" i="147"/>
  <c r="D7" i="147"/>
  <c r="D33" i="147" s="1"/>
  <c r="D34" i="147" s="1"/>
  <c r="J6" i="147"/>
  <c r="I6" i="147"/>
  <c r="H6" i="147"/>
  <c r="E6" i="147"/>
  <c r="D6" i="147"/>
  <c r="J5" i="147"/>
  <c r="J33" i="147" s="1"/>
  <c r="I5" i="147"/>
  <c r="I33" i="147" s="1"/>
  <c r="I34" i="147" s="1"/>
  <c r="H5" i="147"/>
  <c r="H33" i="147" s="1"/>
  <c r="H34" i="147" s="1"/>
  <c r="E5" i="147"/>
  <c r="E33" i="147" s="1"/>
  <c r="E34" i="147" s="1"/>
  <c r="D5" i="147"/>
  <c r="L73" i="80"/>
  <c r="O72" i="80"/>
  <c r="L72" i="80"/>
  <c r="K72" i="80"/>
  <c r="J72" i="80"/>
  <c r="I72" i="80"/>
  <c r="H72" i="80"/>
  <c r="G72" i="80"/>
  <c r="N73" i="80" s="1"/>
  <c r="F72" i="80"/>
  <c r="D72" i="80"/>
  <c r="C72" i="80"/>
  <c r="N71" i="80"/>
  <c r="E71" i="80"/>
  <c r="N70" i="80"/>
  <c r="E70" i="80"/>
  <c r="N69" i="80"/>
  <c r="E69" i="80"/>
  <c r="N68" i="80"/>
  <c r="E68" i="80"/>
  <c r="N67" i="80"/>
  <c r="E67" i="80"/>
  <c r="N66" i="80"/>
  <c r="E66" i="80"/>
  <c r="N65" i="80"/>
  <c r="E65" i="80"/>
  <c r="N64" i="80"/>
  <c r="M64" i="80"/>
  <c r="N63" i="80"/>
  <c r="E63" i="80"/>
  <c r="N62" i="80"/>
  <c r="E62" i="80"/>
  <c r="N61" i="80"/>
  <c r="E61" i="80"/>
  <c r="N60" i="80"/>
  <c r="E60" i="80"/>
  <c r="N59" i="80"/>
  <c r="E59" i="80"/>
  <c r="N58" i="80"/>
  <c r="E58" i="80"/>
  <c r="N57" i="80"/>
  <c r="E57" i="80"/>
  <c r="N56" i="80"/>
  <c r="E56" i="80"/>
  <c r="R55" i="80"/>
  <c r="M69" i="80" s="1"/>
  <c r="N55" i="80"/>
  <c r="E55" i="80"/>
  <c r="N54" i="80"/>
  <c r="E54" i="80"/>
  <c r="N53" i="80"/>
  <c r="M53" i="80"/>
  <c r="E53" i="80"/>
  <c r="N52" i="80"/>
  <c r="M52" i="80"/>
  <c r="E52" i="80"/>
  <c r="N51" i="80"/>
  <c r="M51" i="80"/>
  <c r="E51" i="80"/>
  <c r="N50" i="80"/>
  <c r="M50" i="80"/>
  <c r="E50" i="80"/>
  <c r="N49" i="80"/>
  <c r="M49" i="80"/>
  <c r="E49" i="80"/>
  <c r="N48" i="80"/>
  <c r="M48" i="80"/>
  <c r="E48" i="80"/>
  <c r="N47" i="80"/>
  <c r="M47" i="80"/>
  <c r="E47" i="80"/>
  <c r="N46" i="80"/>
  <c r="M46" i="80"/>
  <c r="E46" i="80"/>
  <c r="N45" i="80"/>
  <c r="M45" i="80"/>
  <c r="E45" i="80"/>
  <c r="N44" i="80"/>
  <c r="M44" i="80"/>
  <c r="E44" i="80"/>
  <c r="G58" i="146"/>
  <c r="N52" i="146"/>
  <c r="O50" i="146" s="1"/>
  <c r="O51" i="146"/>
  <c r="J51" i="146" s="1"/>
  <c r="H46" i="146"/>
  <c r="H44" i="146"/>
  <c r="H47" i="146" s="1"/>
  <c r="F44" i="146"/>
  <c r="F46" i="146" s="1"/>
  <c r="C44" i="146"/>
  <c r="C47" i="146" s="1"/>
  <c r="I43" i="146"/>
  <c r="G43" i="146"/>
  <c r="E43" i="146"/>
  <c r="D43" i="146"/>
  <c r="I42" i="146"/>
  <c r="G42" i="146"/>
  <c r="E42" i="146"/>
  <c r="D42" i="146"/>
  <c r="I41" i="146"/>
  <c r="G41" i="146"/>
  <c r="E41" i="146"/>
  <c r="D41" i="146"/>
  <c r="I40" i="146"/>
  <c r="G40" i="146"/>
  <c r="E40" i="146"/>
  <c r="D40" i="146"/>
  <c r="I39" i="146"/>
  <c r="G39" i="146"/>
  <c r="E39" i="146"/>
  <c r="D39" i="146"/>
  <c r="I38" i="146"/>
  <c r="G38" i="146"/>
  <c r="E38" i="146"/>
  <c r="D38" i="146"/>
  <c r="I37" i="146"/>
  <c r="G37" i="146"/>
  <c r="E37" i="146"/>
  <c r="D37" i="146"/>
  <c r="I36" i="146"/>
  <c r="G36" i="146"/>
  <c r="E36" i="146"/>
  <c r="D36" i="146"/>
  <c r="I35" i="146"/>
  <c r="G35" i="146"/>
  <c r="E35" i="146"/>
  <c r="D35" i="146"/>
  <c r="I34" i="146"/>
  <c r="G34" i="146"/>
  <c r="E34" i="146"/>
  <c r="D34" i="146"/>
  <c r="I33" i="146"/>
  <c r="G33" i="146"/>
  <c r="E33" i="146"/>
  <c r="D33" i="146"/>
  <c r="I32" i="146"/>
  <c r="G32" i="146"/>
  <c r="E32" i="146"/>
  <c r="D32" i="146"/>
  <c r="I31" i="146"/>
  <c r="G31" i="146"/>
  <c r="E31" i="146"/>
  <c r="D31" i="146"/>
  <c r="I30" i="146"/>
  <c r="G30" i="146"/>
  <c r="E30" i="146"/>
  <c r="D30" i="146"/>
  <c r="I29" i="146"/>
  <c r="G29" i="146"/>
  <c r="E29" i="146"/>
  <c r="D29" i="146"/>
  <c r="I28" i="146"/>
  <c r="G28" i="146"/>
  <c r="E28" i="146"/>
  <c r="D28" i="146"/>
  <c r="I27" i="146"/>
  <c r="G27" i="146"/>
  <c r="E27" i="146"/>
  <c r="D27" i="146"/>
  <c r="I26" i="146"/>
  <c r="G26" i="146"/>
  <c r="E26" i="146"/>
  <c r="D26" i="146"/>
  <c r="I25" i="146"/>
  <c r="G25" i="146"/>
  <c r="E25" i="146"/>
  <c r="D25" i="146"/>
  <c r="I24" i="146"/>
  <c r="G24" i="146"/>
  <c r="E24" i="146"/>
  <c r="D24" i="146"/>
  <c r="I23" i="146"/>
  <c r="G23" i="146"/>
  <c r="E23" i="146"/>
  <c r="D23" i="146"/>
  <c r="I22" i="146"/>
  <c r="G22" i="146"/>
  <c r="E22" i="146"/>
  <c r="D22" i="146"/>
  <c r="I21" i="146"/>
  <c r="G21" i="146"/>
  <c r="E21" i="146"/>
  <c r="D21" i="146"/>
  <c r="I20" i="146"/>
  <c r="G20" i="146"/>
  <c r="E20" i="146"/>
  <c r="D20" i="146"/>
  <c r="I19" i="146"/>
  <c r="G19" i="146"/>
  <c r="E19" i="146"/>
  <c r="D19" i="146"/>
  <c r="I18" i="146"/>
  <c r="G18" i="146"/>
  <c r="E18" i="146"/>
  <c r="D18" i="146"/>
  <c r="I17" i="146"/>
  <c r="G17" i="146"/>
  <c r="E17" i="146"/>
  <c r="D17" i="146"/>
  <c r="I16" i="146"/>
  <c r="G16" i="146"/>
  <c r="E16" i="146"/>
  <c r="D16" i="146"/>
  <c r="I15" i="146"/>
  <c r="G15" i="146"/>
  <c r="E15" i="146"/>
  <c r="D15" i="146"/>
  <c r="I14" i="146"/>
  <c r="G14" i="146"/>
  <c r="E14" i="146"/>
  <c r="D14" i="146"/>
  <c r="I13" i="146"/>
  <c r="G13" i="146"/>
  <c r="E13" i="146"/>
  <c r="D13" i="146"/>
  <c r="I12" i="146"/>
  <c r="G12" i="146"/>
  <c r="E12" i="146"/>
  <c r="D12" i="146"/>
  <c r="I11" i="146"/>
  <c r="G11" i="146"/>
  <c r="E11" i="146"/>
  <c r="D11" i="146"/>
  <c r="I10" i="146"/>
  <c r="G10" i="146"/>
  <c r="E10" i="146"/>
  <c r="D10" i="146"/>
  <c r="I9" i="146"/>
  <c r="G9" i="146"/>
  <c r="E9" i="146"/>
  <c r="D9" i="146"/>
  <c r="I8" i="146"/>
  <c r="G8" i="146"/>
  <c r="E8" i="146"/>
  <c r="D8" i="146"/>
  <c r="I7" i="146"/>
  <c r="G7" i="146"/>
  <c r="E7" i="146"/>
  <c r="D7" i="146"/>
  <c r="I6" i="146"/>
  <c r="G6" i="146"/>
  <c r="E6" i="146"/>
  <c r="D6" i="146"/>
  <c r="I5" i="146"/>
  <c r="G5" i="146"/>
  <c r="E5" i="146"/>
  <c r="D5" i="146"/>
  <c r="I4" i="146"/>
  <c r="I44" i="146" s="1"/>
  <c r="G4" i="146"/>
  <c r="G44" i="146" s="1"/>
  <c r="E4" i="146"/>
  <c r="E44" i="146" s="1"/>
  <c r="D4" i="146"/>
  <c r="D44" i="146" s="1"/>
  <c r="D4" i="145"/>
  <c r="G4" i="145"/>
  <c r="H4" i="145"/>
  <c r="I4" i="145"/>
  <c r="I32" i="145" s="1"/>
  <c r="I33" i="145" s="1"/>
  <c r="D5" i="145"/>
  <c r="G5" i="145"/>
  <c r="H5" i="145"/>
  <c r="I5" i="145"/>
  <c r="D6" i="145"/>
  <c r="G6" i="145"/>
  <c r="H6" i="145"/>
  <c r="I6" i="145"/>
  <c r="D7" i="145"/>
  <c r="G7" i="145"/>
  <c r="H7" i="145"/>
  <c r="I7" i="145"/>
  <c r="D8" i="145"/>
  <c r="G8" i="145"/>
  <c r="H8" i="145"/>
  <c r="I8" i="145"/>
  <c r="D9" i="145"/>
  <c r="G9" i="145"/>
  <c r="H9" i="145"/>
  <c r="I9" i="145"/>
  <c r="D10" i="145"/>
  <c r="G10" i="145"/>
  <c r="H10" i="145"/>
  <c r="I10" i="145"/>
  <c r="D11" i="145"/>
  <c r="G11" i="145"/>
  <c r="H11" i="145"/>
  <c r="I11" i="145"/>
  <c r="D12" i="145"/>
  <c r="G12" i="145"/>
  <c r="H12" i="145"/>
  <c r="I12" i="145"/>
  <c r="D13" i="145"/>
  <c r="G13" i="145"/>
  <c r="H13" i="145"/>
  <c r="I13" i="145"/>
  <c r="D14" i="145"/>
  <c r="G14" i="145"/>
  <c r="H14" i="145"/>
  <c r="I14" i="145"/>
  <c r="D15" i="145"/>
  <c r="G15" i="145"/>
  <c r="H15" i="145"/>
  <c r="I15" i="145"/>
  <c r="D16" i="145"/>
  <c r="G16" i="145"/>
  <c r="H16" i="145"/>
  <c r="I16" i="145"/>
  <c r="D17" i="145"/>
  <c r="G17" i="145"/>
  <c r="H17" i="145"/>
  <c r="I17" i="145"/>
  <c r="D18" i="145"/>
  <c r="G18" i="145"/>
  <c r="H18" i="145"/>
  <c r="I18" i="145"/>
  <c r="D19" i="145"/>
  <c r="G19" i="145"/>
  <c r="H19" i="145"/>
  <c r="I19" i="145"/>
  <c r="D20" i="145"/>
  <c r="G20" i="145"/>
  <c r="H20" i="145"/>
  <c r="I20" i="145"/>
  <c r="D21" i="145"/>
  <c r="G21" i="145"/>
  <c r="H21" i="145"/>
  <c r="I21" i="145"/>
  <c r="D22" i="145"/>
  <c r="G22" i="145"/>
  <c r="H22" i="145"/>
  <c r="I22" i="145"/>
  <c r="D23" i="145"/>
  <c r="G23" i="145"/>
  <c r="H23" i="145"/>
  <c r="I23" i="145"/>
  <c r="D24" i="145"/>
  <c r="G24" i="145"/>
  <c r="H24" i="145"/>
  <c r="I24" i="145"/>
  <c r="D25" i="145"/>
  <c r="G25" i="145"/>
  <c r="H25" i="145"/>
  <c r="I25" i="145"/>
  <c r="D26" i="145"/>
  <c r="G26" i="145"/>
  <c r="H26" i="145"/>
  <c r="I26" i="145"/>
  <c r="D27" i="145"/>
  <c r="G27" i="145"/>
  <c r="H27" i="145"/>
  <c r="I27" i="145"/>
  <c r="D28" i="145"/>
  <c r="G28" i="145"/>
  <c r="H28" i="145"/>
  <c r="I28" i="145"/>
  <c r="D29" i="145"/>
  <c r="G29" i="145"/>
  <c r="H29" i="145"/>
  <c r="I29" i="145"/>
  <c r="D30" i="145"/>
  <c r="G30" i="145"/>
  <c r="H30" i="145"/>
  <c r="I30" i="145"/>
  <c r="D31" i="145"/>
  <c r="G31" i="145"/>
  <c r="G32" i="145" s="1"/>
  <c r="G33" i="145" s="1"/>
  <c r="H31" i="145"/>
  <c r="I31" i="145"/>
  <c r="L31" i="145"/>
  <c r="M29" i="145" s="1"/>
  <c r="D32" i="145"/>
  <c r="D33" i="145" s="1"/>
  <c r="F32" i="145"/>
  <c r="F33" i="145" s="1"/>
  <c r="E36" i="145"/>
  <c r="E37" i="145"/>
  <c r="D69" i="1" l="1"/>
  <c r="J34" i="147"/>
  <c r="E44" i="147"/>
  <c r="C29" i="1"/>
  <c r="E18" i="150"/>
  <c r="G18" i="150"/>
  <c r="G53" i="84"/>
  <c r="H38" i="84"/>
  <c r="H39" i="84"/>
  <c r="I39" i="84"/>
  <c r="I40" i="84" s="1"/>
  <c r="E33" i="84"/>
  <c r="D34" i="84"/>
  <c r="D38" i="84" s="1"/>
  <c r="D40" i="84" s="1"/>
  <c r="J35" i="84"/>
  <c r="H36" i="84"/>
  <c r="E34" i="84"/>
  <c r="J36" i="84"/>
  <c r="P44" i="84"/>
  <c r="K44" i="84" s="1"/>
  <c r="J34" i="84"/>
  <c r="J33" i="84"/>
  <c r="C34" i="147"/>
  <c r="I36" i="147" s="1"/>
  <c r="I37" i="147" s="1"/>
  <c r="E73" i="80"/>
  <c r="M61" i="80"/>
  <c r="N72" i="80"/>
  <c r="M57" i="80"/>
  <c r="M68" i="80"/>
  <c r="M55" i="80"/>
  <c r="M56" i="80"/>
  <c r="M60" i="80"/>
  <c r="M67" i="80"/>
  <c r="M71" i="80"/>
  <c r="M54" i="80"/>
  <c r="M59" i="80"/>
  <c r="M63" i="80"/>
  <c r="M66" i="80"/>
  <c r="M70" i="80"/>
  <c r="M58" i="80"/>
  <c r="M62" i="80"/>
  <c r="M65" i="80"/>
  <c r="C46" i="146"/>
  <c r="D47" i="146"/>
  <c r="D46" i="146"/>
  <c r="G46" i="146"/>
  <c r="G47" i="146"/>
  <c r="I47" i="146"/>
  <c r="I46" i="146"/>
  <c r="F47" i="146"/>
  <c r="H32" i="145"/>
  <c r="H33" i="145" s="1"/>
  <c r="E41" i="145"/>
  <c r="M30" i="145"/>
  <c r="C33" i="145"/>
  <c r="I35" i="145" s="1"/>
  <c r="I36" i="145" s="1"/>
  <c r="H40" i="84" l="1"/>
  <c r="E38" i="84"/>
  <c r="E40" i="84" s="1"/>
  <c r="J42" i="84" s="1"/>
  <c r="L44" i="84" s="1"/>
  <c r="L45" i="84" s="1"/>
  <c r="J38" i="84"/>
  <c r="J40" i="84" s="1"/>
  <c r="M72" i="80"/>
  <c r="O76" i="80" s="1"/>
  <c r="O77" i="80" s="1"/>
  <c r="I49" i="146"/>
  <c r="K51" i="146" s="1"/>
  <c r="K52" i="146" s="1"/>
  <c r="E35" i="129" l="1"/>
  <c r="D36" i="92"/>
  <c r="E36" i="92"/>
  <c r="D16" i="92"/>
  <c r="E16" i="92"/>
  <c r="D49" i="91"/>
  <c r="E49" i="91"/>
  <c r="F49" i="91"/>
  <c r="D24" i="91"/>
  <c r="E24" i="91"/>
  <c r="F24" i="91"/>
  <c r="G49" i="91"/>
  <c r="G24" i="91"/>
  <c r="F16" i="92"/>
  <c r="F36" i="92"/>
  <c r="Q6" i="134"/>
  <c r="H8" i="137" l="1"/>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7" i="137"/>
  <c r="G6" i="137"/>
  <c r="H6" i="137" l="1"/>
  <c r="G7" i="142" l="1"/>
  <c r="G8" i="142"/>
  <c r="G9" i="142"/>
  <c r="G10" i="142"/>
  <c r="G11" i="142"/>
  <c r="G12" i="142"/>
  <c r="G13" i="142"/>
  <c r="G14" i="142"/>
  <c r="G15" i="142"/>
  <c r="G16" i="142"/>
  <c r="G17" i="142"/>
  <c r="G18" i="142"/>
  <c r="G19" i="142"/>
  <c r="G20" i="142"/>
  <c r="G21" i="142"/>
  <c r="G22" i="142"/>
  <c r="G23" i="142"/>
  <c r="G24" i="142"/>
  <c r="G25" i="142"/>
  <c r="G26" i="142"/>
  <c r="G27" i="142"/>
  <c r="G28" i="142"/>
  <c r="G29" i="142"/>
  <c r="G30" i="142"/>
  <c r="G31" i="142"/>
  <c r="G32" i="142"/>
  <c r="G33" i="142"/>
  <c r="G34" i="142"/>
  <c r="G35" i="142"/>
  <c r="G36" i="142"/>
  <c r="G37" i="142"/>
  <c r="G38" i="142"/>
  <c r="G39" i="142"/>
  <c r="G40" i="142"/>
  <c r="G41" i="142"/>
  <c r="G42" i="142"/>
  <c r="G43" i="142"/>
  <c r="G44" i="142"/>
  <c r="G45" i="142"/>
  <c r="G46" i="142"/>
  <c r="G47" i="142"/>
  <c r="G48" i="142"/>
  <c r="G49" i="142"/>
  <c r="G50" i="142"/>
  <c r="G51" i="142"/>
  <c r="G52" i="142"/>
  <c r="G53" i="142"/>
  <c r="G54" i="142"/>
  <c r="G55" i="142"/>
  <c r="G56" i="142"/>
  <c r="G57" i="142"/>
  <c r="G58" i="142"/>
  <c r="G59" i="142"/>
  <c r="G60" i="142"/>
  <c r="G61" i="142"/>
  <c r="G62" i="142"/>
  <c r="G63" i="142"/>
  <c r="G64" i="142"/>
  <c r="G65" i="142"/>
  <c r="G66" i="142"/>
  <c r="G67" i="142"/>
  <c r="G68" i="142"/>
  <c r="G69" i="142"/>
  <c r="G6" i="142"/>
  <c r="F5" i="142"/>
  <c r="G9" i="141"/>
  <c r="G10" i="141"/>
  <c r="G11" i="141"/>
  <c r="G12" i="141"/>
  <c r="H12" i="141" s="1"/>
  <c r="G13" i="141"/>
  <c r="G14" i="141"/>
  <c r="G15" i="141"/>
  <c r="G16" i="141"/>
  <c r="H16" i="141" s="1"/>
  <c r="G17" i="141"/>
  <c r="G18" i="141"/>
  <c r="G19" i="141"/>
  <c r="G20" i="141"/>
  <c r="H20" i="141" s="1"/>
  <c r="G21" i="141"/>
  <c r="G22" i="141"/>
  <c r="G23" i="141"/>
  <c r="G24" i="141"/>
  <c r="H24" i="141" s="1"/>
  <c r="G25" i="141"/>
  <c r="G26" i="141"/>
  <c r="G27" i="141"/>
  <c r="G28" i="141"/>
  <c r="H28" i="141" s="1"/>
  <c r="G29" i="141"/>
  <c r="G30" i="141"/>
  <c r="G31" i="141"/>
  <c r="G32" i="141"/>
  <c r="H32" i="141" s="1"/>
  <c r="G33" i="141"/>
  <c r="G34" i="141"/>
  <c r="G35" i="141"/>
  <c r="G36" i="141"/>
  <c r="H36" i="141" s="1"/>
  <c r="G37" i="141"/>
  <c r="G38" i="141"/>
  <c r="G39" i="141"/>
  <c r="G40" i="141"/>
  <c r="H40" i="141" s="1"/>
  <c r="G41" i="141"/>
  <c r="G42" i="141"/>
  <c r="G43" i="141"/>
  <c r="G44" i="141"/>
  <c r="H44" i="141" s="1"/>
  <c r="G45" i="141"/>
  <c r="G46" i="141"/>
  <c r="G47" i="141"/>
  <c r="G48" i="141"/>
  <c r="H48" i="141" s="1"/>
  <c r="G49" i="141"/>
  <c r="G50" i="141"/>
  <c r="G51" i="141"/>
  <c r="G52" i="141"/>
  <c r="H52" i="141" s="1"/>
  <c r="G53" i="141"/>
  <c r="G54" i="141"/>
  <c r="G55" i="141"/>
  <c r="G56" i="141"/>
  <c r="H56" i="141" s="1"/>
  <c r="G57" i="141"/>
  <c r="G58" i="141"/>
  <c r="G59" i="141"/>
  <c r="G60" i="141"/>
  <c r="H60" i="141" s="1"/>
  <c r="G61" i="141"/>
  <c r="G62" i="141"/>
  <c r="G63" i="141"/>
  <c r="G64" i="141"/>
  <c r="H64" i="141" s="1"/>
  <c r="G65" i="141"/>
  <c r="G66" i="141"/>
  <c r="G67" i="141"/>
  <c r="G68" i="141"/>
  <c r="H68" i="141" s="1"/>
  <c r="G69" i="141"/>
  <c r="G70" i="141"/>
  <c r="G71" i="141"/>
  <c r="G72" i="141"/>
  <c r="H72" i="141" s="1"/>
  <c r="G73" i="141"/>
  <c r="G74" i="141"/>
  <c r="G75" i="141"/>
  <c r="G76" i="141"/>
  <c r="H76" i="141" s="1"/>
  <c r="G77" i="141"/>
  <c r="G78" i="141"/>
  <c r="G79" i="141"/>
  <c r="G80" i="141"/>
  <c r="H80" i="141" s="1"/>
  <c r="G81" i="141"/>
  <c r="G82" i="141"/>
  <c r="G83" i="141"/>
  <c r="G84" i="141"/>
  <c r="H84" i="141" s="1"/>
  <c r="G85" i="141"/>
  <c r="G86" i="141"/>
  <c r="G87" i="141"/>
  <c r="G88" i="141"/>
  <c r="H88" i="141" s="1"/>
  <c r="G89" i="141"/>
  <c r="G90" i="141"/>
  <c r="G91" i="141"/>
  <c r="G92" i="141"/>
  <c r="H92" i="141" s="1"/>
  <c r="G93" i="141"/>
  <c r="G94" i="141"/>
  <c r="G95" i="141"/>
  <c r="G96" i="141"/>
  <c r="H96" i="141" s="1"/>
  <c r="G97" i="141"/>
  <c r="G98" i="141"/>
  <c r="G99" i="141"/>
  <c r="G100" i="141"/>
  <c r="H100" i="141" s="1"/>
  <c r="G101" i="141"/>
  <c r="G102" i="141"/>
  <c r="G103" i="141"/>
  <c r="G104" i="141"/>
  <c r="H104" i="141" s="1"/>
  <c r="G105" i="141"/>
  <c r="G106" i="141"/>
  <c r="G107" i="141"/>
  <c r="G108" i="141"/>
  <c r="H108" i="141" s="1"/>
  <c r="G109" i="141"/>
  <c r="G110" i="141"/>
  <c r="G111" i="141"/>
  <c r="G112" i="141"/>
  <c r="H112" i="141" s="1"/>
  <c r="G113" i="141"/>
  <c r="G114" i="141"/>
  <c r="G115" i="141"/>
  <c r="G116" i="141"/>
  <c r="H116" i="141" s="1"/>
  <c r="G117" i="141"/>
  <c r="G118" i="141"/>
  <c r="G119" i="141"/>
  <c r="G120" i="141"/>
  <c r="H120" i="141" s="1"/>
  <c r="G121" i="141"/>
  <c r="G122" i="141"/>
  <c r="G123" i="141"/>
  <c r="G124" i="141"/>
  <c r="H124" i="141" s="1"/>
  <c r="G125" i="141"/>
  <c r="G126" i="141"/>
  <c r="G127" i="141"/>
  <c r="G128" i="141"/>
  <c r="H128" i="141" s="1"/>
  <c r="G129" i="141"/>
  <c r="G130" i="141"/>
  <c r="G131" i="141"/>
  <c r="G132" i="141"/>
  <c r="H132" i="141" s="1"/>
  <c r="G133" i="141"/>
  <c r="G134" i="141"/>
  <c r="G135" i="141"/>
  <c r="G136" i="141"/>
  <c r="H136" i="141" s="1"/>
  <c r="G137" i="141"/>
  <c r="G138" i="141"/>
  <c r="G139" i="141"/>
  <c r="G140" i="141"/>
  <c r="H140" i="141" s="1"/>
  <c r="G141" i="141"/>
  <c r="G142" i="141"/>
  <c r="G143" i="141"/>
  <c r="G144" i="141"/>
  <c r="H144" i="141" s="1"/>
  <c r="G145" i="141"/>
  <c r="G146" i="141"/>
  <c r="G147" i="141"/>
  <c r="G148" i="141"/>
  <c r="H148" i="141" s="1"/>
  <c r="G149" i="141"/>
  <c r="G150" i="141"/>
  <c r="G151" i="141"/>
  <c r="G152" i="141"/>
  <c r="H152" i="141" s="1"/>
  <c r="G153" i="141"/>
  <c r="G154" i="141"/>
  <c r="G155" i="141"/>
  <c r="G156" i="141"/>
  <c r="H156" i="141" s="1"/>
  <c r="G157" i="141"/>
  <c r="G158" i="141"/>
  <c r="G159" i="141"/>
  <c r="G160" i="141"/>
  <c r="H160" i="141" s="1"/>
  <c r="G161" i="141"/>
  <c r="G162" i="141"/>
  <c r="G163" i="141"/>
  <c r="G164" i="141"/>
  <c r="H164" i="141" s="1"/>
  <c r="G165" i="141"/>
  <c r="G166" i="141"/>
  <c r="G167" i="141"/>
  <c r="G168" i="141"/>
  <c r="H168" i="141" s="1"/>
  <c r="G169" i="141"/>
  <c r="G170" i="141"/>
  <c r="G171" i="141"/>
  <c r="G172" i="141"/>
  <c r="H172" i="141" s="1"/>
  <c r="G173" i="141"/>
  <c r="G174" i="141"/>
  <c r="G175" i="141"/>
  <c r="G176" i="141"/>
  <c r="H176" i="141" s="1"/>
  <c r="G177" i="141"/>
  <c r="G178" i="141"/>
  <c r="G179" i="141"/>
  <c r="G180" i="141"/>
  <c r="H180" i="141" s="1"/>
  <c r="G181" i="141"/>
  <c r="G182" i="141"/>
  <c r="G183" i="141"/>
  <c r="G184" i="141"/>
  <c r="H184" i="141" s="1"/>
  <c r="G185" i="141"/>
  <c r="G186" i="141"/>
  <c r="G187" i="141"/>
  <c r="G188" i="141"/>
  <c r="H188" i="141" s="1"/>
  <c r="G189" i="141"/>
  <c r="G190" i="141"/>
  <c r="G191" i="141"/>
  <c r="G192" i="141"/>
  <c r="H192" i="141" s="1"/>
  <c r="G193" i="141"/>
  <c r="G194" i="141"/>
  <c r="G195" i="141"/>
  <c r="G196" i="141"/>
  <c r="H196" i="141" s="1"/>
  <c r="G197" i="141"/>
  <c r="G198" i="141"/>
  <c r="G199" i="141"/>
  <c r="G200" i="141"/>
  <c r="H200" i="141" s="1"/>
  <c r="G201" i="141"/>
  <c r="G202" i="141"/>
  <c r="G203" i="141"/>
  <c r="G204" i="141"/>
  <c r="H204" i="141" s="1"/>
  <c r="G205" i="141"/>
  <c r="G206" i="141"/>
  <c r="G207" i="141"/>
  <c r="G208" i="141"/>
  <c r="H208" i="141" s="1"/>
  <c r="G209" i="141"/>
  <c r="G210" i="141"/>
  <c r="G211" i="141"/>
  <c r="G212" i="141"/>
  <c r="H212" i="141" s="1"/>
  <c r="G213" i="141"/>
  <c r="G214" i="141"/>
  <c r="G215" i="141"/>
  <c r="G216" i="141"/>
  <c r="H216" i="141" s="1"/>
  <c r="G217" i="141"/>
  <c r="G218" i="141"/>
  <c r="G219" i="141"/>
  <c r="G220" i="141"/>
  <c r="H220" i="141" s="1"/>
  <c r="G221" i="141"/>
  <c r="G222" i="141"/>
  <c r="G223" i="141"/>
  <c r="G224" i="141"/>
  <c r="H224" i="141" s="1"/>
  <c r="G225" i="141"/>
  <c r="G226" i="141"/>
  <c r="G227" i="141"/>
  <c r="G228" i="141"/>
  <c r="H228" i="141" s="1"/>
  <c r="G229" i="141"/>
  <c r="G230" i="141"/>
  <c r="G231" i="141"/>
  <c r="G232" i="141"/>
  <c r="H232" i="141" s="1"/>
  <c r="G233" i="141"/>
  <c r="G234" i="141"/>
  <c r="G235" i="141"/>
  <c r="G236" i="141"/>
  <c r="H236" i="141" s="1"/>
  <c r="G237" i="141"/>
  <c r="G238" i="141"/>
  <c r="G239" i="141"/>
  <c r="G240" i="141"/>
  <c r="H240" i="141" s="1"/>
  <c r="G241" i="141"/>
  <c r="G242" i="141"/>
  <c r="G243" i="141"/>
  <c r="G244" i="141"/>
  <c r="H244" i="141" s="1"/>
  <c r="G245" i="141"/>
  <c r="G246" i="141"/>
  <c r="G247" i="141"/>
  <c r="G248" i="141"/>
  <c r="H248" i="141" s="1"/>
  <c r="G249" i="141"/>
  <c r="G250" i="141"/>
  <c r="G251" i="141"/>
  <c r="G252" i="141"/>
  <c r="H252" i="141" s="1"/>
  <c r="G253" i="141"/>
  <c r="G254" i="141"/>
  <c r="G255" i="141"/>
  <c r="G256" i="141"/>
  <c r="H256" i="141" s="1"/>
  <c r="G257" i="141"/>
  <c r="G258" i="141"/>
  <c r="G259" i="141"/>
  <c r="G260" i="141"/>
  <c r="H260" i="141" s="1"/>
  <c r="G261" i="141"/>
  <c r="G262" i="141"/>
  <c r="G263" i="141"/>
  <c r="G264" i="141"/>
  <c r="H264" i="141" s="1"/>
  <c r="G265" i="141"/>
  <c r="G266" i="141"/>
  <c r="G267" i="141"/>
  <c r="G268" i="141"/>
  <c r="H268" i="141" s="1"/>
  <c r="G269" i="141"/>
  <c r="G270" i="141"/>
  <c r="G271" i="141"/>
  <c r="G272" i="141"/>
  <c r="H272" i="141" s="1"/>
  <c r="G273" i="141"/>
  <c r="G274" i="141"/>
  <c r="G275" i="141"/>
  <c r="G276" i="141"/>
  <c r="H276" i="141" s="1"/>
  <c r="G277" i="141"/>
  <c r="G278" i="141"/>
  <c r="G279" i="141"/>
  <c r="G280" i="141"/>
  <c r="H280" i="141" s="1"/>
  <c r="G281" i="141"/>
  <c r="G282" i="141"/>
  <c r="G283" i="141"/>
  <c r="G284" i="141"/>
  <c r="H284" i="141" s="1"/>
  <c r="G285" i="141"/>
  <c r="G286" i="141"/>
  <c r="G287" i="141"/>
  <c r="G288" i="141"/>
  <c r="H288" i="141" s="1"/>
  <c r="G289" i="141"/>
  <c r="G290" i="141"/>
  <c r="G291" i="141"/>
  <c r="G292" i="141"/>
  <c r="H292" i="141" s="1"/>
  <c r="G293" i="141"/>
  <c r="G294" i="141"/>
  <c r="G295" i="141"/>
  <c r="G296" i="141"/>
  <c r="H296" i="141" s="1"/>
  <c r="G297" i="141"/>
  <c r="G298" i="141"/>
  <c r="G299" i="141"/>
  <c r="G300" i="141"/>
  <c r="H300" i="141" s="1"/>
  <c r="G301" i="141"/>
  <c r="G302" i="141"/>
  <c r="G303" i="141"/>
  <c r="G304" i="141"/>
  <c r="H304" i="141" s="1"/>
  <c r="G305" i="141"/>
  <c r="G306" i="141"/>
  <c r="G307" i="141"/>
  <c r="G308" i="141"/>
  <c r="H308" i="141" s="1"/>
  <c r="G309" i="141"/>
  <c r="G310" i="141"/>
  <c r="G311" i="141"/>
  <c r="G312" i="141"/>
  <c r="H312" i="141" s="1"/>
  <c r="G313" i="141"/>
  <c r="G314" i="141"/>
  <c r="G315" i="141"/>
  <c r="G316" i="141"/>
  <c r="H316" i="141" s="1"/>
  <c r="G317" i="141"/>
  <c r="G318" i="141"/>
  <c r="G319" i="141"/>
  <c r="G320" i="141"/>
  <c r="H320" i="141" s="1"/>
  <c r="G321" i="141"/>
  <c r="G322" i="141"/>
  <c r="G323" i="141"/>
  <c r="G324" i="141"/>
  <c r="H324" i="141" s="1"/>
  <c r="G325" i="141"/>
  <c r="G326" i="141"/>
  <c r="G327" i="141"/>
  <c r="G328" i="141"/>
  <c r="H328" i="141" s="1"/>
  <c r="G329" i="141"/>
  <c r="G330" i="141"/>
  <c r="G331" i="141"/>
  <c r="G332" i="141"/>
  <c r="H332" i="141" s="1"/>
  <c r="G333" i="141"/>
  <c r="G334" i="141"/>
  <c r="G335" i="141"/>
  <c r="G336" i="141"/>
  <c r="H336" i="141" s="1"/>
  <c r="G337" i="141"/>
  <c r="G338" i="141"/>
  <c r="G339" i="141"/>
  <c r="G340" i="141"/>
  <c r="H340" i="141" s="1"/>
  <c r="G341" i="141"/>
  <c r="G342" i="141"/>
  <c r="G343" i="141"/>
  <c r="G344" i="141"/>
  <c r="H344" i="141" s="1"/>
  <c r="G345" i="141"/>
  <c r="G346" i="141"/>
  <c r="G347" i="141"/>
  <c r="G348" i="141"/>
  <c r="H348" i="141" s="1"/>
  <c r="G349" i="141"/>
  <c r="G350" i="141"/>
  <c r="G351" i="141"/>
  <c r="G352" i="141"/>
  <c r="H352" i="141" s="1"/>
  <c r="G353" i="141"/>
  <c r="G354" i="141"/>
  <c r="G355" i="141"/>
  <c r="G356" i="141"/>
  <c r="H356" i="141" s="1"/>
  <c r="G357" i="141"/>
  <c r="G358" i="141"/>
  <c r="G359" i="141"/>
  <c r="G360" i="141"/>
  <c r="H360" i="141" s="1"/>
  <c r="G361" i="141"/>
  <c r="G362" i="141"/>
  <c r="G363" i="141"/>
  <c r="G364" i="141"/>
  <c r="H364" i="141" s="1"/>
  <c r="G365" i="141"/>
  <c r="G366" i="141"/>
  <c r="G367" i="141"/>
  <c r="G368" i="141"/>
  <c r="H368" i="141" s="1"/>
  <c r="G369" i="141"/>
  <c r="G370" i="141"/>
  <c r="G371" i="141"/>
  <c r="G372" i="141"/>
  <c r="H372" i="141" s="1"/>
  <c r="G373" i="141"/>
  <c r="G374" i="141"/>
  <c r="G375" i="141"/>
  <c r="G376" i="141"/>
  <c r="H376" i="141" s="1"/>
  <c r="G377" i="141"/>
  <c r="G378" i="141"/>
  <c r="G379" i="141"/>
  <c r="G380" i="141"/>
  <c r="H380" i="141" s="1"/>
  <c r="G381" i="141"/>
  <c r="G382" i="141"/>
  <c r="G383" i="141"/>
  <c r="G384" i="141"/>
  <c r="H384" i="141" s="1"/>
  <c r="G385" i="141"/>
  <c r="G386" i="141"/>
  <c r="G387" i="141"/>
  <c r="G388" i="141"/>
  <c r="H388" i="141" s="1"/>
  <c r="G389" i="141"/>
  <c r="G390" i="141"/>
  <c r="G391" i="141"/>
  <c r="G392" i="141"/>
  <c r="H392" i="141" s="1"/>
  <c r="G393" i="141"/>
  <c r="G394" i="141"/>
  <c r="G395" i="141"/>
  <c r="G396" i="141"/>
  <c r="H396" i="141" s="1"/>
  <c r="G397" i="141"/>
  <c r="G398" i="141"/>
  <c r="G399" i="141"/>
  <c r="G400" i="141"/>
  <c r="H400" i="141" s="1"/>
  <c r="G401" i="141"/>
  <c r="G402" i="141"/>
  <c r="G403" i="141"/>
  <c r="G404" i="141"/>
  <c r="H404" i="141" s="1"/>
  <c r="G405" i="141"/>
  <c r="G406" i="141"/>
  <c r="G407" i="141"/>
  <c r="G408" i="141"/>
  <c r="H408" i="141" s="1"/>
  <c r="G409" i="141"/>
  <c r="G410" i="141"/>
  <c r="G411" i="141"/>
  <c r="G412" i="141"/>
  <c r="H412" i="141" s="1"/>
  <c r="G413" i="141"/>
  <c r="G414" i="141"/>
  <c r="G415" i="141"/>
  <c r="G416" i="141"/>
  <c r="H416" i="141" s="1"/>
  <c r="G417" i="141"/>
  <c r="G418" i="141"/>
  <c r="G419" i="141"/>
  <c r="G420" i="141"/>
  <c r="H420" i="141" s="1"/>
  <c r="G421" i="141"/>
  <c r="G422" i="141"/>
  <c r="G423" i="141"/>
  <c r="G424" i="141"/>
  <c r="H424" i="141" s="1"/>
  <c r="G425" i="141"/>
  <c r="G426" i="141"/>
  <c r="G427" i="141"/>
  <c r="G428" i="141"/>
  <c r="H428" i="141" s="1"/>
  <c r="G429" i="141"/>
  <c r="G430" i="141"/>
  <c r="G431" i="141"/>
  <c r="G432" i="141"/>
  <c r="H432" i="141" s="1"/>
  <c r="G433" i="141"/>
  <c r="G434" i="141"/>
  <c r="G435" i="141"/>
  <c r="G436" i="141"/>
  <c r="H436" i="141" s="1"/>
  <c r="G437" i="141"/>
  <c r="G438" i="141"/>
  <c r="G439" i="141"/>
  <c r="G440" i="141"/>
  <c r="H440" i="141" s="1"/>
  <c r="G441" i="141"/>
  <c r="G442" i="141"/>
  <c r="G443" i="141"/>
  <c r="G444" i="141"/>
  <c r="H444" i="141" s="1"/>
  <c r="G445" i="141"/>
  <c r="G446" i="141"/>
  <c r="G447" i="141"/>
  <c r="G448" i="141"/>
  <c r="H448" i="141" s="1"/>
  <c r="G449" i="141"/>
  <c r="G450" i="141"/>
  <c r="G451" i="141"/>
  <c r="G452" i="141"/>
  <c r="H452" i="141" s="1"/>
  <c r="G453" i="141"/>
  <c r="G454" i="141"/>
  <c r="G455" i="141"/>
  <c r="G456" i="141"/>
  <c r="H456" i="141" s="1"/>
  <c r="G457" i="141"/>
  <c r="G458" i="141"/>
  <c r="G459" i="141"/>
  <c r="G460" i="141"/>
  <c r="H460" i="141" s="1"/>
  <c r="G461" i="141"/>
  <c r="G462" i="141"/>
  <c r="G463" i="141"/>
  <c r="G464" i="141"/>
  <c r="H464" i="141" s="1"/>
  <c r="G465" i="141"/>
  <c r="G466" i="141"/>
  <c r="G467" i="141"/>
  <c r="G468" i="141"/>
  <c r="H468" i="141" s="1"/>
  <c r="G469" i="141"/>
  <c r="G470" i="141"/>
  <c r="G471" i="141"/>
  <c r="G472" i="141"/>
  <c r="H472" i="141" s="1"/>
  <c r="G473" i="141"/>
  <c r="G474" i="141"/>
  <c r="G475" i="141"/>
  <c r="G476" i="141"/>
  <c r="H476" i="141" s="1"/>
  <c r="G477" i="141"/>
  <c r="G478" i="141"/>
  <c r="G479" i="141"/>
  <c r="G480" i="141"/>
  <c r="H480" i="141" s="1"/>
  <c r="G481" i="141"/>
  <c r="G482" i="141"/>
  <c r="G483" i="141"/>
  <c r="G484" i="141"/>
  <c r="H484" i="141" s="1"/>
  <c r="G485" i="141"/>
  <c r="G486" i="141"/>
  <c r="G487" i="141"/>
  <c r="G488" i="141"/>
  <c r="H488" i="141" s="1"/>
  <c r="G489" i="141"/>
  <c r="G490" i="141"/>
  <c r="G491" i="141"/>
  <c r="G492" i="141"/>
  <c r="H492" i="141" s="1"/>
  <c r="G493" i="141"/>
  <c r="G494" i="141"/>
  <c r="G495" i="141"/>
  <c r="G496" i="141"/>
  <c r="H496" i="141" s="1"/>
  <c r="G497" i="141"/>
  <c r="G498" i="141"/>
  <c r="G499" i="141"/>
  <c r="G500" i="141"/>
  <c r="H500" i="141" s="1"/>
  <c r="G501" i="141"/>
  <c r="G502" i="141"/>
  <c r="G503" i="141"/>
  <c r="G504" i="141"/>
  <c r="H504" i="141" s="1"/>
  <c r="G505" i="141"/>
  <c r="G506" i="141"/>
  <c r="G507" i="141"/>
  <c r="G508" i="141"/>
  <c r="H508" i="141" s="1"/>
  <c r="G509" i="141"/>
  <c r="G510" i="141"/>
  <c r="G511" i="141"/>
  <c r="G512" i="141"/>
  <c r="H512" i="141" s="1"/>
  <c r="G513" i="141"/>
  <c r="G514" i="141"/>
  <c r="G515" i="141"/>
  <c r="G516" i="141"/>
  <c r="H516" i="141" s="1"/>
  <c r="G517" i="141"/>
  <c r="G518" i="141"/>
  <c r="G519" i="141"/>
  <c r="G520" i="141"/>
  <c r="H520" i="141" s="1"/>
  <c r="G521" i="141"/>
  <c r="G522" i="141"/>
  <c r="G523" i="141"/>
  <c r="G524" i="141"/>
  <c r="H524" i="141" s="1"/>
  <c r="G525" i="141"/>
  <c r="G526" i="141"/>
  <c r="G527" i="141"/>
  <c r="G528" i="141"/>
  <c r="H528" i="141" s="1"/>
  <c r="G529" i="141"/>
  <c r="G530" i="141"/>
  <c r="G531" i="141"/>
  <c r="G532" i="141"/>
  <c r="H532" i="141" s="1"/>
  <c r="G533" i="141"/>
  <c r="G534" i="141"/>
  <c r="G535" i="141"/>
  <c r="G536" i="141"/>
  <c r="H536" i="141" s="1"/>
  <c r="G537" i="141"/>
  <c r="G538" i="141"/>
  <c r="G539" i="141"/>
  <c r="G540" i="141"/>
  <c r="H540" i="141" s="1"/>
  <c r="G541" i="141"/>
  <c r="G542" i="141"/>
  <c r="G543" i="141"/>
  <c r="G544" i="141"/>
  <c r="H544" i="141" s="1"/>
  <c r="G545" i="141"/>
  <c r="G546" i="141"/>
  <c r="G547" i="141"/>
  <c r="G548" i="141"/>
  <c r="H548" i="141" s="1"/>
  <c r="G549" i="141"/>
  <c r="G550" i="141"/>
  <c r="G551" i="141"/>
  <c r="H551" i="141" s="1"/>
  <c r="G552" i="141"/>
  <c r="H552" i="141" s="1"/>
  <c r="G553" i="141"/>
  <c r="G554" i="141"/>
  <c r="G555" i="141"/>
  <c r="G556" i="141"/>
  <c r="H556" i="141" s="1"/>
  <c r="G557" i="141"/>
  <c r="G558" i="141"/>
  <c r="G559" i="141"/>
  <c r="G560" i="141"/>
  <c r="H560" i="141" s="1"/>
  <c r="G561" i="141"/>
  <c r="G562" i="141"/>
  <c r="G563" i="141"/>
  <c r="G564" i="141"/>
  <c r="H564" i="141" s="1"/>
  <c r="G565" i="141"/>
  <c r="G566" i="141"/>
  <c r="G567" i="141"/>
  <c r="H567" i="141" s="1"/>
  <c r="G568" i="141"/>
  <c r="H568" i="141" s="1"/>
  <c r="G569" i="141"/>
  <c r="G570" i="141"/>
  <c r="G571" i="141"/>
  <c r="G572" i="141"/>
  <c r="H572" i="141" s="1"/>
  <c r="G573" i="141"/>
  <c r="G574" i="141"/>
  <c r="G575" i="141"/>
  <c r="G576" i="141"/>
  <c r="H576" i="141" s="1"/>
  <c r="G577" i="141"/>
  <c r="G578" i="141"/>
  <c r="G579" i="141"/>
  <c r="G580" i="141"/>
  <c r="H580" i="141" s="1"/>
  <c r="G581" i="141"/>
  <c r="G582" i="141"/>
  <c r="G583" i="141"/>
  <c r="H583" i="141" s="1"/>
  <c r="G584" i="141"/>
  <c r="H584" i="141" s="1"/>
  <c r="G585" i="141"/>
  <c r="G586" i="141"/>
  <c r="G587" i="141"/>
  <c r="G588" i="141"/>
  <c r="H588" i="141" s="1"/>
  <c r="G589" i="141"/>
  <c r="G590" i="141"/>
  <c r="G591" i="141"/>
  <c r="G592" i="141"/>
  <c r="H592" i="141" s="1"/>
  <c r="G593" i="141"/>
  <c r="G594" i="141"/>
  <c r="G595" i="141"/>
  <c r="G596" i="141"/>
  <c r="H596" i="141" s="1"/>
  <c r="G597" i="141"/>
  <c r="G598" i="141"/>
  <c r="G599" i="141"/>
  <c r="H599" i="141" s="1"/>
  <c r="G600" i="141"/>
  <c r="H600" i="141" s="1"/>
  <c r="G601" i="141"/>
  <c r="G602" i="141"/>
  <c r="G603" i="141"/>
  <c r="G604" i="141"/>
  <c r="H604" i="141" s="1"/>
  <c r="G605" i="141"/>
  <c r="G606" i="141"/>
  <c r="G607" i="141"/>
  <c r="G608" i="141"/>
  <c r="H608" i="141" s="1"/>
  <c r="G609" i="141"/>
  <c r="G610" i="141"/>
  <c r="G611" i="141"/>
  <c r="G612" i="141"/>
  <c r="H612" i="141" s="1"/>
  <c r="G613" i="141"/>
  <c r="G614" i="141"/>
  <c r="G615" i="141"/>
  <c r="H615" i="141" s="1"/>
  <c r="G616" i="141"/>
  <c r="H616" i="141" s="1"/>
  <c r="G617" i="141"/>
  <c r="G618" i="141"/>
  <c r="G619" i="141"/>
  <c r="G620" i="141"/>
  <c r="H620" i="141" s="1"/>
  <c r="G621" i="141"/>
  <c r="G622" i="141"/>
  <c r="G623" i="141"/>
  <c r="G624" i="141"/>
  <c r="H624" i="141" s="1"/>
  <c r="G625" i="141"/>
  <c r="G626" i="141"/>
  <c r="G627" i="141"/>
  <c r="G628" i="141"/>
  <c r="H628" i="141" s="1"/>
  <c r="G629" i="141"/>
  <c r="G630" i="141"/>
  <c r="G631" i="141"/>
  <c r="H631" i="141" s="1"/>
  <c r="G632" i="141"/>
  <c r="H632" i="141" s="1"/>
  <c r="G633" i="141"/>
  <c r="G634" i="141"/>
  <c r="G635" i="141"/>
  <c r="G636" i="141"/>
  <c r="H636" i="141" s="1"/>
  <c r="G637" i="141"/>
  <c r="G638" i="141"/>
  <c r="G639" i="141"/>
  <c r="G640" i="141"/>
  <c r="H640" i="141" s="1"/>
  <c r="G641" i="141"/>
  <c r="G642" i="141"/>
  <c r="G643" i="141"/>
  <c r="G644" i="141"/>
  <c r="H644" i="141" s="1"/>
  <c r="G645" i="141"/>
  <c r="G646" i="141"/>
  <c r="G647" i="141"/>
  <c r="H647" i="141" s="1"/>
  <c r="G648" i="141"/>
  <c r="H648" i="141" s="1"/>
  <c r="G649" i="141"/>
  <c r="G650" i="141"/>
  <c r="G651" i="141"/>
  <c r="G652" i="141"/>
  <c r="H652" i="141" s="1"/>
  <c r="G653" i="141"/>
  <c r="G654" i="141"/>
  <c r="G655" i="141"/>
  <c r="G656" i="141"/>
  <c r="H656" i="141" s="1"/>
  <c r="G657" i="141"/>
  <c r="G658" i="141"/>
  <c r="G659" i="141"/>
  <c r="G660" i="141"/>
  <c r="H660" i="141" s="1"/>
  <c r="G661" i="141"/>
  <c r="G662" i="141"/>
  <c r="G663" i="141"/>
  <c r="H663" i="141" s="1"/>
  <c r="G664" i="141"/>
  <c r="H664" i="141" s="1"/>
  <c r="G665" i="141"/>
  <c r="G666" i="141"/>
  <c r="G667" i="141"/>
  <c r="G668" i="141"/>
  <c r="H668" i="141" s="1"/>
  <c r="G669" i="141"/>
  <c r="G670" i="141"/>
  <c r="G671" i="141"/>
  <c r="G672" i="141"/>
  <c r="H672" i="141" s="1"/>
  <c r="G673" i="141"/>
  <c r="G674" i="141"/>
  <c r="G675" i="141"/>
  <c r="G676" i="141"/>
  <c r="H676" i="141" s="1"/>
  <c r="G677" i="141"/>
  <c r="G678" i="141"/>
  <c r="G679" i="141"/>
  <c r="H679" i="141" s="1"/>
  <c r="G680" i="141"/>
  <c r="H680" i="141" s="1"/>
  <c r="G681" i="141"/>
  <c r="G682" i="141"/>
  <c r="G683" i="141"/>
  <c r="G684" i="141"/>
  <c r="H684" i="141" s="1"/>
  <c r="G685" i="141"/>
  <c r="G686" i="141"/>
  <c r="G687" i="141"/>
  <c r="G688" i="141"/>
  <c r="H688" i="141" s="1"/>
  <c r="G689" i="141"/>
  <c r="G690" i="141"/>
  <c r="G691" i="141"/>
  <c r="G692" i="141"/>
  <c r="H692" i="141" s="1"/>
  <c r="G693" i="141"/>
  <c r="G694" i="141"/>
  <c r="G695" i="141"/>
  <c r="H695" i="141" s="1"/>
  <c r="G696" i="141"/>
  <c r="H696" i="141" s="1"/>
  <c r="G697" i="141"/>
  <c r="G698" i="141"/>
  <c r="G699" i="141"/>
  <c r="G700" i="141"/>
  <c r="H700" i="141" s="1"/>
  <c r="G701" i="141"/>
  <c r="G702" i="141"/>
  <c r="G703" i="141"/>
  <c r="G704" i="141"/>
  <c r="H704" i="141" s="1"/>
  <c r="G705" i="141"/>
  <c r="G706" i="141"/>
  <c r="G707" i="141"/>
  <c r="G708" i="141"/>
  <c r="H708" i="141" s="1"/>
  <c r="G709" i="141"/>
  <c r="G710" i="141"/>
  <c r="G711" i="141"/>
  <c r="H711" i="141" s="1"/>
  <c r="G712" i="141"/>
  <c r="H712" i="141" s="1"/>
  <c r="G713" i="141"/>
  <c r="G714" i="141"/>
  <c r="G715" i="141"/>
  <c r="G716" i="141"/>
  <c r="H716" i="141" s="1"/>
  <c r="G717" i="141"/>
  <c r="G718" i="141"/>
  <c r="G719" i="141"/>
  <c r="G720" i="141"/>
  <c r="H720" i="141" s="1"/>
  <c r="G721" i="141"/>
  <c r="G722" i="141"/>
  <c r="G723" i="141"/>
  <c r="G724" i="141"/>
  <c r="H724" i="141" s="1"/>
  <c r="G725" i="141"/>
  <c r="G726" i="141"/>
  <c r="G727" i="141"/>
  <c r="H727" i="141" s="1"/>
  <c r="G728" i="141"/>
  <c r="H728" i="141" s="1"/>
  <c r="G729" i="141"/>
  <c r="G730" i="141"/>
  <c r="G731" i="141"/>
  <c r="G732" i="141"/>
  <c r="H732" i="141" s="1"/>
  <c r="G733" i="141"/>
  <c r="G734" i="141"/>
  <c r="G735" i="141"/>
  <c r="G736" i="141"/>
  <c r="H736" i="141" s="1"/>
  <c r="G737" i="141"/>
  <c r="G738" i="141"/>
  <c r="G739" i="141"/>
  <c r="H739" i="141" s="1"/>
  <c r="G740" i="141"/>
  <c r="H740" i="141" s="1"/>
  <c r="G741" i="141"/>
  <c r="G742" i="141"/>
  <c r="G743" i="141"/>
  <c r="H743" i="141" s="1"/>
  <c r="G744" i="141"/>
  <c r="H744" i="141" s="1"/>
  <c r="G745" i="141"/>
  <c r="G746" i="141"/>
  <c r="G747" i="141"/>
  <c r="G748" i="141"/>
  <c r="H748" i="141" s="1"/>
  <c r="G749" i="141"/>
  <c r="G750" i="141"/>
  <c r="G751" i="141"/>
  <c r="G752" i="141"/>
  <c r="H752" i="141" s="1"/>
  <c r="G753" i="141"/>
  <c r="G754" i="141"/>
  <c r="G755" i="141"/>
  <c r="H755" i="141" s="1"/>
  <c r="G756" i="141"/>
  <c r="H756" i="141" s="1"/>
  <c r="G757" i="141"/>
  <c r="G758" i="141"/>
  <c r="G759" i="141"/>
  <c r="H759" i="141" s="1"/>
  <c r="G760" i="141"/>
  <c r="H760" i="141" s="1"/>
  <c r="G761" i="141"/>
  <c r="G762" i="141"/>
  <c r="G763" i="141"/>
  <c r="G764" i="141"/>
  <c r="H764" i="141" s="1"/>
  <c r="G765" i="141"/>
  <c r="G766" i="141"/>
  <c r="G767" i="141"/>
  <c r="G768" i="141"/>
  <c r="H768" i="141" s="1"/>
  <c r="G769" i="141"/>
  <c r="G770" i="141"/>
  <c r="G771" i="141"/>
  <c r="H771" i="141" s="1"/>
  <c r="G772" i="141"/>
  <c r="H772" i="141" s="1"/>
  <c r="G773" i="141"/>
  <c r="G774" i="141"/>
  <c r="G775" i="141"/>
  <c r="H775" i="141" s="1"/>
  <c r="G776" i="141"/>
  <c r="H776" i="141" s="1"/>
  <c r="G777" i="141"/>
  <c r="G778" i="141"/>
  <c r="G779" i="141"/>
  <c r="G780" i="141"/>
  <c r="H780" i="141" s="1"/>
  <c r="G781" i="141"/>
  <c r="G782" i="141"/>
  <c r="G783" i="141"/>
  <c r="G784" i="141"/>
  <c r="H784" i="141" s="1"/>
  <c r="G785" i="141"/>
  <c r="G786" i="141"/>
  <c r="G787" i="141"/>
  <c r="H787" i="141" s="1"/>
  <c r="G788" i="141"/>
  <c r="H788" i="141" s="1"/>
  <c r="G789" i="141"/>
  <c r="G790" i="141"/>
  <c r="G791" i="141"/>
  <c r="H791" i="141" s="1"/>
  <c r="G792" i="141"/>
  <c r="H792" i="141" s="1"/>
  <c r="G793" i="141"/>
  <c r="G794" i="141"/>
  <c r="G795" i="141"/>
  <c r="G796" i="141"/>
  <c r="H796" i="141" s="1"/>
  <c r="G797" i="141"/>
  <c r="G798" i="141"/>
  <c r="G799" i="141"/>
  <c r="G800" i="141"/>
  <c r="H800" i="141" s="1"/>
  <c r="G801" i="141"/>
  <c r="G802" i="141"/>
  <c r="G803" i="141"/>
  <c r="H803" i="141" s="1"/>
  <c r="G804" i="141"/>
  <c r="H804" i="141" s="1"/>
  <c r="G805" i="141"/>
  <c r="G806" i="141"/>
  <c r="G807" i="141"/>
  <c r="H807" i="141" s="1"/>
  <c r="G808" i="141"/>
  <c r="H808" i="141" s="1"/>
  <c r="G809" i="141"/>
  <c r="G810" i="141"/>
  <c r="G811" i="141"/>
  <c r="G812" i="141"/>
  <c r="H812" i="141" s="1"/>
  <c r="G813" i="141"/>
  <c r="G814" i="141"/>
  <c r="G815" i="141"/>
  <c r="G816" i="141"/>
  <c r="H816" i="141" s="1"/>
  <c r="G817" i="141"/>
  <c r="G818" i="141"/>
  <c r="G819" i="141"/>
  <c r="H819" i="141" s="1"/>
  <c r="G820" i="141"/>
  <c r="H820" i="141" s="1"/>
  <c r="G821" i="141"/>
  <c r="G822" i="141"/>
  <c r="G823" i="141"/>
  <c r="H823" i="141" s="1"/>
  <c r="G824" i="141"/>
  <c r="H824" i="141" s="1"/>
  <c r="G825" i="141"/>
  <c r="G826" i="141"/>
  <c r="G827" i="141"/>
  <c r="G828" i="141"/>
  <c r="H828" i="141" s="1"/>
  <c r="G829" i="141"/>
  <c r="G830" i="141"/>
  <c r="G831" i="141"/>
  <c r="G832" i="141"/>
  <c r="H832" i="141" s="1"/>
  <c r="G833" i="141"/>
  <c r="G834" i="141"/>
  <c r="G835" i="141"/>
  <c r="H835" i="141" s="1"/>
  <c r="G836" i="141"/>
  <c r="H836" i="141" s="1"/>
  <c r="G837" i="141"/>
  <c r="G838" i="141"/>
  <c r="G839" i="141"/>
  <c r="H839" i="141" s="1"/>
  <c r="G840" i="141"/>
  <c r="H840" i="141" s="1"/>
  <c r="G841" i="141"/>
  <c r="G842" i="141"/>
  <c r="G843" i="141"/>
  <c r="G844" i="141"/>
  <c r="H844" i="141" s="1"/>
  <c r="G845" i="141"/>
  <c r="G846" i="141"/>
  <c r="G847" i="141"/>
  <c r="G848" i="141"/>
  <c r="H848" i="141" s="1"/>
  <c r="G849" i="141"/>
  <c r="G850" i="141"/>
  <c r="G851" i="141"/>
  <c r="H851" i="141" s="1"/>
  <c r="G852" i="141"/>
  <c r="H852" i="141" s="1"/>
  <c r="G853" i="141"/>
  <c r="G854" i="141"/>
  <c r="G855" i="141"/>
  <c r="H855" i="141" s="1"/>
  <c r="G856" i="141"/>
  <c r="H856" i="141" s="1"/>
  <c r="G857" i="141"/>
  <c r="G858" i="141"/>
  <c r="G859" i="141"/>
  <c r="G860" i="141"/>
  <c r="G861" i="141"/>
  <c r="G862" i="141"/>
  <c r="G863" i="141"/>
  <c r="G864" i="141"/>
  <c r="G865" i="141"/>
  <c r="G866" i="141"/>
  <c r="G867" i="141"/>
  <c r="H867" i="141" s="1"/>
  <c r="G868" i="141"/>
  <c r="G869" i="141"/>
  <c r="G870" i="141"/>
  <c r="G871" i="141"/>
  <c r="H871" i="141" s="1"/>
  <c r="G872" i="141"/>
  <c r="H872" i="141" s="1"/>
  <c r="G873" i="141"/>
  <c r="G874" i="141"/>
  <c r="G875" i="141"/>
  <c r="G876" i="141"/>
  <c r="G877" i="141"/>
  <c r="G878" i="141"/>
  <c r="G879" i="141"/>
  <c r="G880" i="141"/>
  <c r="G881" i="141"/>
  <c r="G882" i="141"/>
  <c r="G883" i="141"/>
  <c r="H883" i="141" s="1"/>
  <c r="G884" i="141"/>
  <c r="G885" i="141"/>
  <c r="G886" i="141"/>
  <c r="G887" i="141"/>
  <c r="H887" i="141" s="1"/>
  <c r="G888" i="141"/>
  <c r="H888" i="141" s="1"/>
  <c r="G889" i="141"/>
  <c r="G890" i="141"/>
  <c r="G891" i="141"/>
  <c r="G892" i="141"/>
  <c r="G893" i="141"/>
  <c r="G894" i="141"/>
  <c r="G895" i="141"/>
  <c r="G896" i="141"/>
  <c r="G897" i="141"/>
  <c r="G898" i="141"/>
  <c r="G899" i="141"/>
  <c r="H899" i="141" s="1"/>
  <c r="G900" i="141"/>
  <c r="G901" i="141"/>
  <c r="G902" i="141"/>
  <c r="G903" i="141"/>
  <c r="H903" i="141" s="1"/>
  <c r="G904" i="141"/>
  <c r="H904" i="141" s="1"/>
  <c r="G905" i="141"/>
  <c r="G906" i="141"/>
  <c r="G907" i="141"/>
  <c r="G908" i="141"/>
  <c r="G909" i="141"/>
  <c r="G910" i="141"/>
  <c r="G911" i="141"/>
  <c r="G912" i="141"/>
  <c r="G913" i="141"/>
  <c r="G914" i="141"/>
  <c r="G915" i="141"/>
  <c r="H915" i="141" s="1"/>
  <c r="G916" i="141"/>
  <c r="G917" i="141"/>
  <c r="G918" i="141"/>
  <c r="G919" i="141"/>
  <c r="H919" i="141" s="1"/>
  <c r="G920" i="141"/>
  <c r="H920" i="141" s="1"/>
  <c r="G921" i="141"/>
  <c r="G922" i="141"/>
  <c r="G923" i="141"/>
  <c r="G924" i="141"/>
  <c r="G925" i="141"/>
  <c r="G926" i="141"/>
  <c r="G927" i="141"/>
  <c r="G928" i="141"/>
  <c r="G929" i="141"/>
  <c r="G930" i="141"/>
  <c r="G931" i="141"/>
  <c r="H931" i="141" s="1"/>
  <c r="G932" i="141"/>
  <c r="G933" i="141"/>
  <c r="G934" i="141"/>
  <c r="G935" i="141"/>
  <c r="H935" i="141" s="1"/>
  <c r="G936" i="141"/>
  <c r="H936" i="141" s="1"/>
  <c r="G937" i="141"/>
  <c r="G938" i="141"/>
  <c r="G939" i="141"/>
  <c r="G940" i="141"/>
  <c r="G941" i="141"/>
  <c r="G942" i="141"/>
  <c r="G943" i="141"/>
  <c r="G944" i="141"/>
  <c r="G945" i="141"/>
  <c r="G946" i="141"/>
  <c r="G947" i="141"/>
  <c r="H947" i="141" s="1"/>
  <c r="G948" i="141"/>
  <c r="G949" i="141"/>
  <c r="G950" i="141"/>
  <c r="G951" i="141"/>
  <c r="H951" i="141" s="1"/>
  <c r="G952" i="141"/>
  <c r="H952" i="141" s="1"/>
  <c r="G953" i="141"/>
  <c r="G954" i="141"/>
  <c r="G955" i="141"/>
  <c r="G956" i="141"/>
  <c r="G957" i="141"/>
  <c r="G958" i="141"/>
  <c r="G959" i="141"/>
  <c r="G960" i="141"/>
  <c r="G961" i="141"/>
  <c r="G962" i="141"/>
  <c r="G963" i="141"/>
  <c r="H963" i="141" s="1"/>
  <c r="G964" i="141"/>
  <c r="G965" i="141"/>
  <c r="G966" i="141"/>
  <c r="G967" i="141"/>
  <c r="H967" i="141" s="1"/>
  <c r="G968" i="141"/>
  <c r="H968" i="141" s="1"/>
  <c r="G969" i="141"/>
  <c r="G970" i="141"/>
  <c r="G971" i="141"/>
  <c r="G972" i="141"/>
  <c r="G973" i="141"/>
  <c r="G974" i="141"/>
  <c r="G975" i="141"/>
  <c r="G976" i="141"/>
  <c r="G977" i="141"/>
  <c r="G978" i="141"/>
  <c r="G979" i="141"/>
  <c r="H979" i="141" s="1"/>
  <c r="G980" i="141"/>
  <c r="G981" i="141"/>
  <c r="G982" i="141"/>
  <c r="G983" i="141"/>
  <c r="H983" i="141" s="1"/>
  <c r="G984" i="141"/>
  <c r="H984" i="141" s="1"/>
  <c r="G985" i="141"/>
  <c r="G986" i="141"/>
  <c r="G987" i="141"/>
  <c r="G988" i="141"/>
  <c r="G989" i="141"/>
  <c r="G990" i="141"/>
  <c r="G991" i="141"/>
  <c r="G992" i="141"/>
  <c r="G993" i="141"/>
  <c r="G994" i="141"/>
  <c r="G995" i="141"/>
  <c r="H995" i="141" s="1"/>
  <c r="G996" i="141"/>
  <c r="G997" i="141"/>
  <c r="G998" i="141"/>
  <c r="G999" i="141"/>
  <c r="H999" i="141" s="1"/>
  <c r="G1000" i="141"/>
  <c r="H1000" i="141" s="1"/>
  <c r="G1001" i="141"/>
  <c r="G1002" i="141"/>
  <c r="G1003" i="141"/>
  <c r="G1004" i="141"/>
  <c r="G1005" i="141"/>
  <c r="G1006" i="141"/>
  <c r="G1007" i="141"/>
  <c r="G1008" i="141"/>
  <c r="G1009" i="141"/>
  <c r="G1010" i="141"/>
  <c r="G1011" i="141"/>
  <c r="H1011" i="141" s="1"/>
  <c r="G1012" i="141"/>
  <c r="G1013" i="141"/>
  <c r="G1014" i="141"/>
  <c r="G1015" i="141"/>
  <c r="H1015" i="141" s="1"/>
  <c r="G1016" i="141"/>
  <c r="H1016" i="141" s="1"/>
  <c r="G1017" i="141"/>
  <c r="G1018" i="141"/>
  <c r="G1019" i="141"/>
  <c r="G1020" i="141"/>
  <c r="G1021" i="141"/>
  <c r="G1022" i="141"/>
  <c r="G1023" i="141"/>
  <c r="G1024" i="141"/>
  <c r="G1025" i="141"/>
  <c r="G1026" i="141"/>
  <c r="G1027" i="141"/>
  <c r="H1027" i="141" s="1"/>
  <c r="G1028" i="141"/>
  <c r="G1029" i="141"/>
  <c r="G1030" i="141"/>
  <c r="G1031" i="141"/>
  <c r="H1031" i="141" s="1"/>
  <c r="G1032" i="141"/>
  <c r="H1032" i="141" s="1"/>
  <c r="G1033" i="141"/>
  <c r="G1034" i="141"/>
  <c r="G1035" i="141"/>
  <c r="G1036" i="141"/>
  <c r="G1037" i="141"/>
  <c r="G1038" i="141"/>
  <c r="G1039" i="141"/>
  <c r="G1040" i="141"/>
  <c r="G1041" i="141"/>
  <c r="G1042" i="141"/>
  <c r="G1043" i="141"/>
  <c r="H1043" i="141" s="1"/>
  <c r="G1044" i="141"/>
  <c r="G1045" i="141"/>
  <c r="G1046" i="141"/>
  <c r="G1047" i="141"/>
  <c r="H1047" i="141" s="1"/>
  <c r="G1048" i="141"/>
  <c r="H1048" i="141" s="1"/>
  <c r="G1049" i="141"/>
  <c r="G1050" i="141"/>
  <c r="G1051" i="141"/>
  <c r="G1052" i="141"/>
  <c r="G1053" i="141"/>
  <c r="G1054" i="141"/>
  <c r="G1055" i="141"/>
  <c r="G1056" i="141"/>
  <c r="G1057" i="141"/>
  <c r="G1058" i="141"/>
  <c r="G1059" i="141"/>
  <c r="H1059" i="141" s="1"/>
  <c r="G1060" i="141"/>
  <c r="G1061" i="141"/>
  <c r="G1062" i="141"/>
  <c r="G1063" i="141"/>
  <c r="H1063" i="141" s="1"/>
  <c r="G1064" i="141"/>
  <c r="H1064" i="141" s="1"/>
  <c r="G1065" i="141"/>
  <c r="G1066" i="141"/>
  <c r="G1067" i="141"/>
  <c r="G1068" i="141"/>
  <c r="G1069" i="141"/>
  <c r="G1070" i="141"/>
  <c r="G1071" i="141"/>
  <c r="G1072" i="141"/>
  <c r="G1073" i="141"/>
  <c r="G1074" i="141"/>
  <c r="G1075" i="141"/>
  <c r="H1075" i="141" s="1"/>
  <c r="G1076" i="141"/>
  <c r="G1077" i="141"/>
  <c r="G1078" i="141"/>
  <c r="G1079" i="141"/>
  <c r="H1079" i="141" s="1"/>
  <c r="G1080" i="141"/>
  <c r="H1080" i="141" s="1"/>
  <c r="G1081" i="141"/>
  <c r="G1082" i="141"/>
  <c r="G1083" i="141"/>
  <c r="G1084" i="141"/>
  <c r="G1085" i="141"/>
  <c r="G1086" i="141"/>
  <c r="G1087" i="141"/>
  <c r="G1088" i="141"/>
  <c r="G1089" i="141"/>
  <c r="G1090" i="141"/>
  <c r="G1091" i="141"/>
  <c r="H1091" i="141" s="1"/>
  <c r="G1092" i="141"/>
  <c r="G1093" i="141"/>
  <c r="G1094" i="141"/>
  <c r="G1095" i="141"/>
  <c r="H1095" i="141" s="1"/>
  <c r="G1096" i="141"/>
  <c r="H1096" i="141" s="1"/>
  <c r="G1097" i="141"/>
  <c r="G1098" i="141"/>
  <c r="G1099" i="141"/>
  <c r="G1100" i="141"/>
  <c r="G1101" i="141"/>
  <c r="G1102" i="141"/>
  <c r="G1103" i="141"/>
  <c r="G1104" i="141"/>
  <c r="G1105" i="141"/>
  <c r="G1106" i="141"/>
  <c r="G1107" i="141"/>
  <c r="H1107" i="141" s="1"/>
  <c r="G1108" i="141"/>
  <c r="G1109" i="141"/>
  <c r="G1110" i="141"/>
  <c r="G1111" i="141"/>
  <c r="H1111" i="141" s="1"/>
  <c r="G1112" i="141"/>
  <c r="H1112" i="141" s="1"/>
  <c r="G1113" i="141"/>
  <c r="G1114" i="141"/>
  <c r="G1115" i="141"/>
  <c r="G1116" i="141"/>
  <c r="G1117" i="141"/>
  <c r="G1118" i="141"/>
  <c r="G1119" i="141"/>
  <c r="G1120" i="141"/>
  <c r="G1121" i="141"/>
  <c r="G1122" i="141"/>
  <c r="G1123" i="141"/>
  <c r="H1123" i="141" s="1"/>
  <c r="G1124" i="141"/>
  <c r="G1125" i="141"/>
  <c r="G1126" i="141"/>
  <c r="G1127" i="141"/>
  <c r="H1127" i="141" s="1"/>
  <c r="G1128" i="141"/>
  <c r="H1128" i="141" s="1"/>
  <c r="G1129" i="141"/>
  <c r="G1130" i="141"/>
  <c r="G1131" i="141"/>
  <c r="G1132" i="141"/>
  <c r="G1133" i="141"/>
  <c r="G1134" i="141"/>
  <c r="G1135" i="141"/>
  <c r="G1136" i="141"/>
  <c r="G1137" i="141"/>
  <c r="G1138" i="141"/>
  <c r="G1139" i="141"/>
  <c r="H1139" i="141" s="1"/>
  <c r="G1140" i="141"/>
  <c r="G1141" i="141"/>
  <c r="G1142" i="141"/>
  <c r="G1143" i="141"/>
  <c r="H1143" i="141" s="1"/>
  <c r="G1144" i="141"/>
  <c r="H1144" i="141" s="1"/>
  <c r="G1145" i="141"/>
  <c r="G1146" i="141"/>
  <c r="G1147" i="141"/>
  <c r="G1148" i="141"/>
  <c r="G1149" i="141"/>
  <c r="G1150" i="141"/>
  <c r="G1151" i="141"/>
  <c r="G1152" i="141"/>
  <c r="G1153" i="141"/>
  <c r="G1154" i="141"/>
  <c r="G1155" i="141"/>
  <c r="H1155" i="141" s="1"/>
  <c r="G1156" i="141"/>
  <c r="G1157" i="141"/>
  <c r="G1158" i="141"/>
  <c r="G1159" i="141"/>
  <c r="H1159" i="141" s="1"/>
  <c r="G1160" i="141"/>
  <c r="H1160" i="141" s="1"/>
  <c r="G1161" i="141"/>
  <c r="G1162" i="141"/>
  <c r="G1163" i="141"/>
  <c r="G1164" i="141"/>
  <c r="G1165" i="141"/>
  <c r="G1166" i="141"/>
  <c r="G1167" i="141"/>
  <c r="G1168" i="141"/>
  <c r="G1169" i="141"/>
  <c r="G1170" i="141"/>
  <c r="G1171" i="141"/>
  <c r="H1171" i="141" s="1"/>
  <c r="G1172" i="141"/>
  <c r="G1173" i="141"/>
  <c r="G1174" i="141"/>
  <c r="G1175" i="141"/>
  <c r="H1175" i="141" s="1"/>
  <c r="G1176" i="141"/>
  <c r="H1176" i="141" s="1"/>
  <c r="G1177" i="141"/>
  <c r="G1178" i="141"/>
  <c r="G1179" i="141"/>
  <c r="G1180" i="141"/>
  <c r="G1181" i="141"/>
  <c r="G1182" i="141"/>
  <c r="G1183" i="141"/>
  <c r="G1184" i="141"/>
  <c r="G1185" i="141"/>
  <c r="G1186" i="141"/>
  <c r="G1187" i="141"/>
  <c r="H1187" i="141" s="1"/>
  <c r="G1188" i="141"/>
  <c r="G1189" i="141"/>
  <c r="G1190" i="141"/>
  <c r="G1191" i="141"/>
  <c r="H1191" i="141" s="1"/>
  <c r="G1192" i="141"/>
  <c r="H1192" i="141" s="1"/>
  <c r="G1193" i="141"/>
  <c r="G1194" i="141"/>
  <c r="G1195" i="141"/>
  <c r="G1196" i="141"/>
  <c r="G1197" i="141"/>
  <c r="G1198" i="141"/>
  <c r="G1199" i="141"/>
  <c r="G1200" i="141"/>
  <c r="G1201" i="141"/>
  <c r="G1202" i="141"/>
  <c r="G1203" i="141"/>
  <c r="H1203" i="141" s="1"/>
  <c r="G1204" i="141"/>
  <c r="G1205" i="141"/>
  <c r="G1206" i="141"/>
  <c r="G1207" i="141"/>
  <c r="H1207" i="141" s="1"/>
  <c r="G1208" i="141"/>
  <c r="H1208" i="141" s="1"/>
  <c r="G1209" i="141"/>
  <c r="G1210" i="141"/>
  <c r="G1211" i="141"/>
  <c r="G1212" i="141"/>
  <c r="G1213" i="141"/>
  <c r="G1214" i="141"/>
  <c r="G1215" i="141"/>
  <c r="G1216" i="141"/>
  <c r="G1217" i="141"/>
  <c r="G1218" i="141"/>
  <c r="G1219" i="141"/>
  <c r="H1219" i="141" s="1"/>
  <c r="G1220" i="141"/>
  <c r="G1221" i="141"/>
  <c r="G1222" i="141"/>
  <c r="G1223" i="141"/>
  <c r="H1223" i="141" s="1"/>
  <c r="G1224" i="141"/>
  <c r="H1224" i="141" s="1"/>
  <c r="G1225" i="141"/>
  <c r="G1226" i="141"/>
  <c r="G1227" i="141"/>
  <c r="G1228" i="141"/>
  <c r="G1229" i="141"/>
  <c r="G1230" i="141"/>
  <c r="G1231" i="141"/>
  <c r="G1232" i="141"/>
  <c r="G1233" i="141"/>
  <c r="G1234" i="141"/>
  <c r="G1235" i="141"/>
  <c r="H1235" i="141" s="1"/>
  <c r="G1236" i="141"/>
  <c r="G1237" i="141"/>
  <c r="G1238" i="141"/>
  <c r="G1239" i="141"/>
  <c r="H1239" i="141" s="1"/>
  <c r="G1240" i="141"/>
  <c r="H1240" i="141" s="1"/>
  <c r="G1241" i="141"/>
  <c r="G1242" i="141"/>
  <c r="G1243" i="141"/>
  <c r="G1244" i="141"/>
  <c r="G1245" i="141"/>
  <c r="G1246" i="141"/>
  <c r="G1247" i="141"/>
  <c r="G1248" i="141"/>
  <c r="G1249" i="141"/>
  <c r="G1250" i="141"/>
  <c r="G1251" i="141"/>
  <c r="H1251" i="141" s="1"/>
  <c r="G1252" i="141"/>
  <c r="G1253" i="141"/>
  <c r="G1254" i="141"/>
  <c r="G1255" i="141"/>
  <c r="H1255" i="141" s="1"/>
  <c r="G1256" i="141"/>
  <c r="H1256" i="141" s="1"/>
  <c r="G1257" i="141"/>
  <c r="G1258" i="141"/>
  <c r="G1259" i="141"/>
  <c r="G1260" i="141"/>
  <c r="G1261" i="141"/>
  <c r="G1262" i="141"/>
  <c r="G1263" i="141"/>
  <c r="G1264" i="141"/>
  <c r="G1265" i="141"/>
  <c r="G1266" i="141"/>
  <c r="G1267" i="141"/>
  <c r="H1267" i="141" s="1"/>
  <c r="G1268" i="141"/>
  <c r="G1269" i="141"/>
  <c r="G1270" i="141"/>
  <c r="G1271" i="141"/>
  <c r="H1271" i="141" s="1"/>
  <c r="G1272" i="141"/>
  <c r="H1272" i="141" s="1"/>
  <c r="G1273" i="141"/>
  <c r="G1274" i="141"/>
  <c r="G1275" i="141"/>
  <c r="G1276" i="141"/>
  <c r="G1277" i="141"/>
  <c r="G1278" i="141"/>
  <c r="G1279" i="141"/>
  <c r="G1280" i="141"/>
  <c r="G1281" i="141"/>
  <c r="G1282" i="141"/>
  <c r="G1283" i="141"/>
  <c r="H1283" i="141" s="1"/>
  <c r="G1284" i="141"/>
  <c r="G1285" i="141"/>
  <c r="G1286" i="141"/>
  <c r="G1287" i="141"/>
  <c r="H1287" i="141" s="1"/>
  <c r="G1288" i="141"/>
  <c r="H1288" i="141" s="1"/>
  <c r="G1289" i="141"/>
  <c r="G1290" i="141"/>
  <c r="G1291" i="141"/>
  <c r="G1292" i="141"/>
  <c r="G1293" i="141"/>
  <c r="G1294" i="141"/>
  <c r="G1295" i="141"/>
  <c r="G1296" i="141"/>
  <c r="G1297" i="141"/>
  <c r="G1298" i="141"/>
  <c r="G1299" i="141"/>
  <c r="H1299" i="141" s="1"/>
  <c r="G1300" i="141"/>
  <c r="G1301" i="141"/>
  <c r="G1302" i="141"/>
  <c r="G1303" i="141"/>
  <c r="H1303" i="141" s="1"/>
  <c r="G1304" i="141"/>
  <c r="H1304" i="141" s="1"/>
  <c r="G1305" i="141"/>
  <c r="G1306" i="141"/>
  <c r="G1307" i="141"/>
  <c r="G1308" i="141"/>
  <c r="G1309" i="141"/>
  <c r="G1310" i="141"/>
  <c r="G1311" i="141"/>
  <c r="G1312" i="141"/>
  <c r="G1313" i="141"/>
  <c r="G1314" i="141"/>
  <c r="G1315" i="141"/>
  <c r="H1315" i="141" s="1"/>
  <c r="G1316" i="141"/>
  <c r="G1317" i="141"/>
  <c r="G1318" i="141"/>
  <c r="G1319" i="141"/>
  <c r="H1319" i="141" s="1"/>
  <c r="G1320" i="141"/>
  <c r="H1320" i="141" s="1"/>
  <c r="G1321" i="141"/>
  <c r="G1322" i="141"/>
  <c r="G1323" i="141"/>
  <c r="G1324" i="141"/>
  <c r="G1325" i="141"/>
  <c r="G1326" i="141"/>
  <c r="G1327" i="141"/>
  <c r="G1328" i="141"/>
  <c r="G1329" i="141"/>
  <c r="G1330" i="141"/>
  <c r="G1331" i="141"/>
  <c r="H1331" i="141" s="1"/>
  <c r="G1332" i="141"/>
  <c r="G1333" i="141"/>
  <c r="G1334" i="141"/>
  <c r="G1335" i="141"/>
  <c r="H1335" i="141" s="1"/>
  <c r="G1336" i="141"/>
  <c r="H1336" i="141" s="1"/>
  <c r="G1337" i="141"/>
  <c r="G1338" i="141"/>
  <c r="G1339" i="141"/>
  <c r="G1340" i="141"/>
  <c r="G1341" i="141"/>
  <c r="G1342" i="141"/>
  <c r="G1343" i="141"/>
  <c r="G1344" i="141"/>
  <c r="G1345" i="141"/>
  <c r="G1346" i="141"/>
  <c r="G1347" i="141"/>
  <c r="H1347" i="141" s="1"/>
  <c r="G1348" i="141"/>
  <c r="G1349" i="141"/>
  <c r="G1350" i="141"/>
  <c r="G1351" i="141"/>
  <c r="H1351" i="141" s="1"/>
  <c r="G1352" i="141"/>
  <c r="H1352" i="141" s="1"/>
  <c r="G1353" i="141"/>
  <c r="G1354" i="141"/>
  <c r="G1355" i="141"/>
  <c r="G1356" i="141"/>
  <c r="G1357" i="141"/>
  <c r="G1358" i="141"/>
  <c r="G1359" i="141"/>
  <c r="G1360" i="141"/>
  <c r="G1361" i="141"/>
  <c r="G1362" i="141"/>
  <c r="G1363" i="141"/>
  <c r="H1363" i="141" s="1"/>
  <c r="G1364" i="141"/>
  <c r="G1365" i="141"/>
  <c r="G1366" i="141"/>
  <c r="G1367" i="141"/>
  <c r="H1367" i="141" s="1"/>
  <c r="G1368" i="141"/>
  <c r="H1368" i="141" s="1"/>
  <c r="G1369" i="141"/>
  <c r="G1370" i="141"/>
  <c r="G1371" i="141"/>
  <c r="G1372" i="141"/>
  <c r="G1373" i="141"/>
  <c r="G1374" i="141"/>
  <c r="G1375" i="141"/>
  <c r="G1376" i="141"/>
  <c r="G1377" i="141"/>
  <c r="G1378" i="141"/>
  <c r="G1379" i="141"/>
  <c r="H1379" i="141" s="1"/>
  <c r="G1380" i="141"/>
  <c r="G1381" i="141"/>
  <c r="G1382" i="141"/>
  <c r="G1383" i="141"/>
  <c r="H1383" i="141" s="1"/>
  <c r="G1384" i="141"/>
  <c r="H1384" i="141" s="1"/>
  <c r="G1385" i="141"/>
  <c r="G1386" i="141"/>
  <c r="G1387" i="141"/>
  <c r="G1388" i="141"/>
  <c r="G1389" i="141"/>
  <c r="G1390" i="141"/>
  <c r="G1391" i="141"/>
  <c r="G1392" i="141"/>
  <c r="G1393" i="141"/>
  <c r="G1394" i="141"/>
  <c r="G1395" i="141"/>
  <c r="H1395" i="141" s="1"/>
  <c r="G1396" i="141"/>
  <c r="G1397" i="141"/>
  <c r="G1398" i="141"/>
  <c r="G1399" i="141"/>
  <c r="G1400" i="141"/>
  <c r="H1400" i="141" s="1"/>
  <c r="G1401" i="141"/>
  <c r="G1402" i="141"/>
  <c r="G1403" i="141"/>
  <c r="G1404" i="141"/>
  <c r="G1405" i="141"/>
  <c r="G1406" i="141"/>
  <c r="G1407" i="141"/>
  <c r="H1407" i="141" s="1"/>
  <c r="G1408" i="141"/>
  <c r="G1409" i="141"/>
  <c r="G1410" i="141"/>
  <c r="G1411" i="141"/>
  <c r="H1411" i="141" s="1"/>
  <c r="G1412" i="141"/>
  <c r="G1413" i="141"/>
  <c r="G1414" i="141"/>
  <c r="G1415" i="141"/>
  <c r="G1416" i="141"/>
  <c r="H1416" i="141" s="1"/>
  <c r="G1417" i="141"/>
  <c r="G1418" i="141"/>
  <c r="G1419" i="141"/>
  <c r="H1419" i="141" s="1"/>
  <c r="G1420" i="141"/>
  <c r="G1421" i="141"/>
  <c r="G1422" i="141"/>
  <c r="G1423" i="141"/>
  <c r="H1423" i="141" s="1"/>
  <c r="G1424" i="141"/>
  <c r="G1425" i="141"/>
  <c r="G1426" i="141"/>
  <c r="G1427" i="141"/>
  <c r="H1427" i="141" s="1"/>
  <c r="G1428" i="141"/>
  <c r="G1429" i="141"/>
  <c r="G1430" i="141"/>
  <c r="G1431" i="141"/>
  <c r="H1431" i="141" s="1"/>
  <c r="G1432" i="141"/>
  <c r="H1432" i="141" s="1"/>
  <c r="G1433" i="141"/>
  <c r="G1434" i="141"/>
  <c r="G1435" i="141"/>
  <c r="H1435" i="141" s="1"/>
  <c r="G1436" i="141"/>
  <c r="G1437" i="141"/>
  <c r="G1438" i="141"/>
  <c r="G1439" i="141"/>
  <c r="G1440" i="141"/>
  <c r="G1441" i="141"/>
  <c r="G1442" i="141"/>
  <c r="G1443" i="141"/>
  <c r="H1443" i="141" s="1"/>
  <c r="G1444" i="141"/>
  <c r="G1445" i="141"/>
  <c r="G1446" i="141"/>
  <c r="G1447" i="141"/>
  <c r="H1447" i="141" s="1"/>
  <c r="G1448" i="141"/>
  <c r="H1448" i="141" s="1"/>
  <c r="G1449" i="141"/>
  <c r="G1450" i="141"/>
  <c r="G1451" i="141"/>
  <c r="G1452" i="141"/>
  <c r="G1453" i="141"/>
  <c r="G1454" i="141"/>
  <c r="G1455" i="141"/>
  <c r="G1456" i="141"/>
  <c r="G1457" i="141"/>
  <c r="G1458" i="141"/>
  <c r="G1459" i="141"/>
  <c r="H1459" i="141" s="1"/>
  <c r="G1460" i="141"/>
  <c r="G1461" i="141"/>
  <c r="G1462" i="141"/>
  <c r="G1463" i="141"/>
  <c r="G1464" i="141"/>
  <c r="H1464" i="141" s="1"/>
  <c r="G1465" i="141"/>
  <c r="G1466" i="141"/>
  <c r="G1467" i="141"/>
  <c r="G1468" i="141"/>
  <c r="G1469" i="141"/>
  <c r="G1470" i="141"/>
  <c r="G1471" i="141"/>
  <c r="H1471" i="141" s="1"/>
  <c r="G1472" i="141"/>
  <c r="G1473" i="141"/>
  <c r="G1474" i="141"/>
  <c r="G1475" i="141"/>
  <c r="H1475" i="141" s="1"/>
  <c r="G1476" i="141"/>
  <c r="G1477" i="141"/>
  <c r="G1478" i="141"/>
  <c r="G1479" i="141"/>
  <c r="G1480" i="141"/>
  <c r="H1480" i="141" s="1"/>
  <c r="G1481" i="141"/>
  <c r="G1482" i="141"/>
  <c r="G1483" i="141"/>
  <c r="H1483" i="141" s="1"/>
  <c r="G1484" i="141"/>
  <c r="G1485" i="141"/>
  <c r="G1486" i="141"/>
  <c r="G1487" i="141"/>
  <c r="H1487" i="141" s="1"/>
  <c r="G1488" i="141"/>
  <c r="G1489" i="141"/>
  <c r="G1490" i="141"/>
  <c r="G1491" i="141"/>
  <c r="H1491" i="141" s="1"/>
  <c r="G1492" i="141"/>
  <c r="G1493" i="141"/>
  <c r="G1494" i="141"/>
  <c r="G1495" i="141"/>
  <c r="H1495" i="141" s="1"/>
  <c r="G1496" i="141"/>
  <c r="H1496" i="141" s="1"/>
  <c r="G1497" i="141"/>
  <c r="G1498" i="141"/>
  <c r="G1499" i="141"/>
  <c r="H1499" i="141" s="1"/>
  <c r="G1500" i="141"/>
  <c r="G1501" i="141"/>
  <c r="G1502" i="141"/>
  <c r="G1503" i="141"/>
  <c r="G1504" i="141"/>
  <c r="G1505" i="141"/>
  <c r="G1506" i="141"/>
  <c r="G1507" i="141"/>
  <c r="H1507" i="141" s="1"/>
  <c r="G1508" i="141"/>
  <c r="G1509" i="141"/>
  <c r="G1510" i="141"/>
  <c r="G1511" i="141"/>
  <c r="I1511" i="141" s="1"/>
  <c r="G1512" i="141"/>
  <c r="G1513" i="141"/>
  <c r="G1514" i="141"/>
  <c r="G1515" i="141"/>
  <c r="G1516" i="141"/>
  <c r="G1517" i="141"/>
  <c r="G1518" i="141"/>
  <c r="G1519" i="141"/>
  <c r="G1520" i="141"/>
  <c r="G1521" i="141"/>
  <c r="G1522" i="141"/>
  <c r="G1523" i="141"/>
  <c r="H1523" i="141" s="1"/>
  <c r="G1524" i="141"/>
  <c r="G1525" i="141"/>
  <c r="G1526" i="141"/>
  <c r="G1527" i="141"/>
  <c r="G1528" i="141"/>
  <c r="G1529" i="141"/>
  <c r="G1530" i="141"/>
  <c r="G1531" i="141"/>
  <c r="G1532" i="141"/>
  <c r="G1533" i="141"/>
  <c r="G1534" i="141"/>
  <c r="G1535" i="141"/>
  <c r="H1535" i="141" s="1"/>
  <c r="G1536" i="141"/>
  <c r="G1537" i="141"/>
  <c r="G1538" i="141"/>
  <c r="G1539" i="141"/>
  <c r="H1539" i="141" s="1"/>
  <c r="G1540" i="141"/>
  <c r="G1541" i="141"/>
  <c r="G1542" i="141"/>
  <c r="G1543" i="141"/>
  <c r="G1544" i="141"/>
  <c r="G1545" i="141"/>
  <c r="G1546" i="141"/>
  <c r="G1547" i="141"/>
  <c r="H1547" i="141" s="1"/>
  <c r="G1548" i="141"/>
  <c r="G1549" i="141"/>
  <c r="G1550" i="141"/>
  <c r="G1551" i="141"/>
  <c r="H1551" i="141" s="1"/>
  <c r="G1552" i="141"/>
  <c r="G1553" i="141"/>
  <c r="G1554" i="141"/>
  <c r="G1555" i="141"/>
  <c r="H1555" i="141" s="1"/>
  <c r="G1556" i="141"/>
  <c r="H1556" i="141" s="1"/>
  <c r="G1557" i="141"/>
  <c r="G1558" i="141"/>
  <c r="G1559" i="141"/>
  <c r="H1559" i="141" s="1"/>
  <c r="G1560" i="141"/>
  <c r="G1561" i="141"/>
  <c r="G1562" i="141"/>
  <c r="G1563" i="141"/>
  <c r="H1563" i="141" s="1"/>
  <c r="G1564" i="141"/>
  <c r="G1565" i="141"/>
  <c r="G1566" i="141"/>
  <c r="G1567" i="141"/>
  <c r="G1568" i="141"/>
  <c r="G1569" i="141"/>
  <c r="G1570" i="141"/>
  <c r="G1571" i="141"/>
  <c r="H1571" i="141" s="1"/>
  <c r="G1572" i="141"/>
  <c r="G1573" i="141"/>
  <c r="G1574" i="141"/>
  <c r="G1575" i="141"/>
  <c r="H1575" i="141" s="1"/>
  <c r="G1576" i="141"/>
  <c r="G1577" i="141"/>
  <c r="G1578" i="141"/>
  <c r="G1579" i="141"/>
  <c r="G1580" i="141"/>
  <c r="G1581" i="141"/>
  <c r="G1582" i="141"/>
  <c r="G1583" i="141"/>
  <c r="G1584" i="141"/>
  <c r="G1585" i="141"/>
  <c r="G1586" i="141"/>
  <c r="G1587" i="141"/>
  <c r="H1587" i="141" s="1"/>
  <c r="G1588" i="141"/>
  <c r="G1589" i="141"/>
  <c r="G1590" i="141"/>
  <c r="G1591" i="141"/>
  <c r="G1592" i="141"/>
  <c r="G1593" i="141"/>
  <c r="G1594" i="141"/>
  <c r="G1595" i="141"/>
  <c r="G1596" i="141"/>
  <c r="G1597" i="141"/>
  <c r="G1598" i="141"/>
  <c r="G1599" i="141"/>
  <c r="H1599" i="141" s="1"/>
  <c r="G1600" i="141"/>
  <c r="G1601" i="141"/>
  <c r="G1602" i="141"/>
  <c r="G1603" i="141"/>
  <c r="H1603" i="141" s="1"/>
  <c r="G1604" i="141"/>
  <c r="G1605" i="141"/>
  <c r="G1606" i="141"/>
  <c r="G1607" i="141"/>
  <c r="G1608" i="141"/>
  <c r="G1609" i="141"/>
  <c r="G1610" i="141"/>
  <c r="G1611" i="141"/>
  <c r="H1611" i="141" s="1"/>
  <c r="G1612" i="141"/>
  <c r="G1613" i="141"/>
  <c r="G1614" i="141"/>
  <c r="G1615" i="141"/>
  <c r="H1615" i="141" s="1"/>
  <c r="G1616" i="141"/>
  <c r="G1617" i="141"/>
  <c r="G1618" i="141"/>
  <c r="G1619" i="141"/>
  <c r="H1619" i="141" s="1"/>
  <c r="G1620" i="141"/>
  <c r="H1620" i="141" s="1"/>
  <c r="G1621" i="141"/>
  <c r="G1622" i="141"/>
  <c r="G1623" i="141"/>
  <c r="H1623" i="141" s="1"/>
  <c r="G1624" i="141"/>
  <c r="G1625" i="141"/>
  <c r="G1626" i="141"/>
  <c r="G1627" i="141"/>
  <c r="H1627" i="141" s="1"/>
  <c r="G1628" i="141"/>
  <c r="G1629" i="141"/>
  <c r="G1630" i="141"/>
  <c r="G1631" i="141"/>
  <c r="G1632" i="141"/>
  <c r="G1633" i="141"/>
  <c r="G1634" i="141"/>
  <c r="G1635" i="141"/>
  <c r="H1635" i="141" s="1"/>
  <c r="G1636" i="141"/>
  <c r="G1637" i="141"/>
  <c r="G1638" i="141"/>
  <c r="G1639" i="141"/>
  <c r="H1639" i="141" s="1"/>
  <c r="G1640" i="141"/>
  <c r="G1641" i="141"/>
  <c r="G1642" i="141"/>
  <c r="G1643" i="141"/>
  <c r="G1644" i="141"/>
  <c r="G1645" i="141"/>
  <c r="G1646" i="141"/>
  <c r="G1647" i="141"/>
  <c r="G1648" i="141"/>
  <c r="G1649" i="141"/>
  <c r="G1650" i="141"/>
  <c r="G1651" i="141"/>
  <c r="H1651" i="141" s="1"/>
  <c r="G1652" i="141"/>
  <c r="G1653" i="141"/>
  <c r="G1654" i="141"/>
  <c r="G1655" i="141"/>
  <c r="G1656" i="141"/>
  <c r="G1657" i="141"/>
  <c r="G1658" i="141"/>
  <c r="G1659" i="141"/>
  <c r="G1660" i="141"/>
  <c r="G1661" i="141"/>
  <c r="G1662" i="141"/>
  <c r="G1663" i="141"/>
  <c r="H1663" i="141" s="1"/>
  <c r="G1664" i="141"/>
  <c r="G1665" i="141"/>
  <c r="G1666" i="141"/>
  <c r="G1667" i="141"/>
  <c r="H1667" i="141" s="1"/>
  <c r="G1668" i="141"/>
  <c r="G1669" i="141"/>
  <c r="G1670" i="141"/>
  <c r="G1671" i="141"/>
  <c r="G1672" i="141"/>
  <c r="G1673" i="141"/>
  <c r="G1674" i="141"/>
  <c r="G1675" i="141"/>
  <c r="H1675" i="141" s="1"/>
  <c r="G1676" i="141"/>
  <c r="G1677" i="141"/>
  <c r="G1678" i="141"/>
  <c r="G1679" i="141"/>
  <c r="H1679" i="141" s="1"/>
  <c r="G1680" i="141"/>
  <c r="G1681" i="141"/>
  <c r="G1682" i="141"/>
  <c r="G1683" i="141"/>
  <c r="H1683" i="141" s="1"/>
  <c r="G1684" i="141"/>
  <c r="H1684" i="141" s="1"/>
  <c r="G1685" i="141"/>
  <c r="G1686" i="141"/>
  <c r="G1687" i="141"/>
  <c r="H1687" i="141" s="1"/>
  <c r="G1688" i="141"/>
  <c r="G1689" i="141"/>
  <c r="G1690" i="141"/>
  <c r="G1691" i="141"/>
  <c r="H1691" i="141" s="1"/>
  <c r="G1692" i="141"/>
  <c r="G1693" i="141"/>
  <c r="G1694" i="141"/>
  <c r="G1695" i="141"/>
  <c r="G1696" i="141"/>
  <c r="G1697" i="141"/>
  <c r="G1698" i="141"/>
  <c r="G1699" i="141"/>
  <c r="H1699" i="141" s="1"/>
  <c r="G1700" i="141"/>
  <c r="G1701" i="141"/>
  <c r="G1702" i="141"/>
  <c r="G1703" i="141"/>
  <c r="H1703" i="141" s="1"/>
  <c r="G1704" i="141"/>
  <c r="G1705" i="141"/>
  <c r="G1706" i="141"/>
  <c r="G1707" i="141"/>
  <c r="G1708" i="141"/>
  <c r="G1709" i="141"/>
  <c r="G1710" i="141"/>
  <c r="G1711" i="141"/>
  <c r="G1712" i="141"/>
  <c r="G1713" i="141"/>
  <c r="G1714" i="141"/>
  <c r="G1715" i="141"/>
  <c r="H1715" i="141" s="1"/>
  <c r="G1716" i="141"/>
  <c r="G1717" i="141"/>
  <c r="G1718" i="141"/>
  <c r="G1719" i="141"/>
  <c r="G1720" i="141"/>
  <c r="G1721" i="141"/>
  <c r="G1722" i="141"/>
  <c r="G1723" i="141"/>
  <c r="G1724" i="141"/>
  <c r="G1725" i="141"/>
  <c r="G1726" i="141"/>
  <c r="G1727" i="141"/>
  <c r="H1727" i="141" s="1"/>
  <c r="G1728" i="141"/>
  <c r="G1729" i="141"/>
  <c r="G1730" i="141"/>
  <c r="G1731" i="141"/>
  <c r="H1731" i="141" s="1"/>
  <c r="G1732" i="141"/>
  <c r="G1733" i="141"/>
  <c r="G1734" i="141"/>
  <c r="G1735" i="141"/>
  <c r="G1736" i="141"/>
  <c r="G1737" i="141"/>
  <c r="G1738" i="141"/>
  <c r="G1739" i="141"/>
  <c r="H1739" i="141" s="1"/>
  <c r="G1740" i="141"/>
  <c r="G1741" i="141"/>
  <c r="G1742" i="141"/>
  <c r="G1743" i="141"/>
  <c r="H1743" i="141" s="1"/>
  <c r="G1744" i="141"/>
  <c r="G1745" i="141"/>
  <c r="G1746" i="141"/>
  <c r="G1747" i="141"/>
  <c r="H1747" i="141" s="1"/>
  <c r="G1748" i="141"/>
  <c r="H1748" i="141" s="1"/>
  <c r="G1749" i="141"/>
  <c r="G1750" i="141"/>
  <c r="G1751" i="141"/>
  <c r="H1751" i="141" s="1"/>
  <c r="G1752" i="141"/>
  <c r="G1753" i="141"/>
  <c r="G1754" i="141"/>
  <c r="G1755" i="141"/>
  <c r="H1755" i="141" s="1"/>
  <c r="G1756" i="141"/>
  <c r="G1757" i="141"/>
  <c r="G1758" i="141"/>
  <c r="G1759" i="141"/>
  <c r="G1760" i="141"/>
  <c r="G1761" i="141"/>
  <c r="G1762" i="141"/>
  <c r="G1763" i="141"/>
  <c r="H1763" i="141" s="1"/>
  <c r="G1764" i="141"/>
  <c r="G1765" i="141"/>
  <c r="G1766" i="141"/>
  <c r="G1767" i="141"/>
  <c r="H1767" i="141" s="1"/>
  <c r="G1768" i="141"/>
  <c r="G1769" i="141"/>
  <c r="G1770" i="141"/>
  <c r="G1771" i="141"/>
  <c r="G1772" i="141"/>
  <c r="G1773" i="141"/>
  <c r="G1774" i="141"/>
  <c r="G1775" i="141"/>
  <c r="G1776" i="141"/>
  <c r="G1777" i="141"/>
  <c r="G1778" i="141"/>
  <c r="G1779" i="141"/>
  <c r="H1779" i="141" s="1"/>
  <c r="G1780" i="141"/>
  <c r="G1781" i="141"/>
  <c r="G1782" i="141"/>
  <c r="G1783" i="141"/>
  <c r="H1783" i="141" s="1"/>
  <c r="G1784" i="141"/>
  <c r="G1785" i="141"/>
  <c r="G1786" i="141"/>
  <c r="G1787" i="141"/>
  <c r="H1787" i="141" s="1"/>
  <c r="G1788" i="141"/>
  <c r="G1789" i="141"/>
  <c r="G1790" i="141"/>
  <c r="G1791" i="141"/>
  <c r="H1791" i="141" s="1"/>
  <c r="G1792" i="141"/>
  <c r="G1793" i="141"/>
  <c r="G1794" i="141"/>
  <c r="G1795" i="141"/>
  <c r="H1795" i="141" s="1"/>
  <c r="G1796" i="141"/>
  <c r="G1797" i="141"/>
  <c r="G1798" i="141"/>
  <c r="G1799" i="141"/>
  <c r="H1799" i="141" s="1"/>
  <c r="G1800" i="141"/>
  <c r="G1801" i="141"/>
  <c r="G1802" i="141"/>
  <c r="G1803" i="141"/>
  <c r="H1803" i="141" s="1"/>
  <c r="G1804" i="141"/>
  <c r="G1805" i="141"/>
  <c r="G1806" i="141"/>
  <c r="G1807" i="141"/>
  <c r="H1807" i="141" s="1"/>
  <c r="G1808" i="141"/>
  <c r="G1809" i="141"/>
  <c r="G1810" i="141"/>
  <c r="G1811" i="141"/>
  <c r="H1811" i="141" s="1"/>
  <c r="G1812" i="141"/>
  <c r="H1812" i="141" s="1"/>
  <c r="G1813" i="141"/>
  <c r="G1814" i="141"/>
  <c r="G1815" i="141"/>
  <c r="H1815" i="141" s="1"/>
  <c r="G1816" i="141"/>
  <c r="G1817" i="141"/>
  <c r="G1818" i="141"/>
  <c r="G1819" i="141"/>
  <c r="H1819" i="141" s="1"/>
  <c r="G1820" i="141"/>
  <c r="G1821" i="141"/>
  <c r="G1822" i="141"/>
  <c r="G1823" i="141"/>
  <c r="H1823" i="141" s="1"/>
  <c r="G1824" i="141"/>
  <c r="G1825" i="141"/>
  <c r="G1826" i="141"/>
  <c r="G1827" i="141"/>
  <c r="H1827" i="141" s="1"/>
  <c r="G1828" i="141"/>
  <c r="G1829" i="141"/>
  <c r="G1830" i="141"/>
  <c r="G1831" i="141"/>
  <c r="H1831" i="141" s="1"/>
  <c r="G1832" i="141"/>
  <c r="G1833" i="141"/>
  <c r="G1834" i="141"/>
  <c r="G1835" i="141"/>
  <c r="H1835" i="141" s="1"/>
  <c r="G1836" i="141"/>
  <c r="G1837" i="141"/>
  <c r="G1838" i="141"/>
  <c r="G1839" i="141"/>
  <c r="H1839" i="141" s="1"/>
  <c r="G1840" i="141"/>
  <c r="G1841" i="141"/>
  <c r="G1842" i="141"/>
  <c r="G1843" i="141"/>
  <c r="H1843" i="141" s="1"/>
  <c r="G1844" i="141"/>
  <c r="G1845" i="141"/>
  <c r="G1846" i="141"/>
  <c r="G1847" i="141"/>
  <c r="H1847" i="141" s="1"/>
  <c r="G1848" i="141"/>
  <c r="G1849" i="141"/>
  <c r="G1850" i="141"/>
  <c r="G1851" i="141"/>
  <c r="H1851" i="141" s="1"/>
  <c r="G1852" i="141"/>
  <c r="G1853" i="141"/>
  <c r="G1854" i="141"/>
  <c r="G1855" i="141"/>
  <c r="H1855" i="141" s="1"/>
  <c r="G1856" i="141"/>
  <c r="G1857" i="141"/>
  <c r="G1858" i="141"/>
  <c r="G1859" i="141"/>
  <c r="H1859" i="141" s="1"/>
  <c r="G1860" i="141"/>
  <c r="G1861" i="141"/>
  <c r="G1862" i="141"/>
  <c r="G1863" i="141"/>
  <c r="H1863" i="141" s="1"/>
  <c r="G1864" i="141"/>
  <c r="G1865" i="141"/>
  <c r="G1866" i="141"/>
  <c r="G1867" i="141"/>
  <c r="H1867" i="141" s="1"/>
  <c r="G1868" i="141"/>
  <c r="G1869" i="141"/>
  <c r="G1870" i="141"/>
  <c r="G1871" i="141"/>
  <c r="H1871" i="141" s="1"/>
  <c r="G1872" i="141"/>
  <c r="G1873" i="141"/>
  <c r="G1874" i="141"/>
  <c r="G1875" i="141"/>
  <c r="H1875" i="141" s="1"/>
  <c r="G1876" i="141"/>
  <c r="H1876" i="141" s="1"/>
  <c r="G1877" i="141"/>
  <c r="G1878" i="141"/>
  <c r="G1879" i="141"/>
  <c r="H1879" i="141" s="1"/>
  <c r="G1880" i="141"/>
  <c r="G1881" i="141"/>
  <c r="G1882" i="141"/>
  <c r="G1883" i="141"/>
  <c r="H1883" i="141" s="1"/>
  <c r="G1884" i="141"/>
  <c r="G1885" i="141"/>
  <c r="G1886" i="141"/>
  <c r="G1887" i="141"/>
  <c r="H1887" i="141" s="1"/>
  <c r="G1888" i="141"/>
  <c r="G1889" i="141"/>
  <c r="G1890" i="141"/>
  <c r="G1891" i="141"/>
  <c r="H1891" i="141" s="1"/>
  <c r="G1892" i="141"/>
  <c r="G1893" i="141"/>
  <c r="G1894" i="141"/>
  <c r="G1895" i="141"/>
  <c r="H1895" i="141" s="1"/>
  <c r="G1896" i="141"/>
  <c r="G1897" i="141"/>
  <c r="G1898" i="141"/>
  <c r="G1899" i="141"/>
  <c r="H1899" i="141" s="1"/>
  <c r="G1900" i="141"/>
  <c r="G1901" i="141"/>
  <c r="G1902" i="141"/>
  <c r="G1903" i="141"/>
  <c r="H1903" i="141" s="1"/>
  <c r="G1904" i="141"/>
  <c r="G1905" i="141"/>
  <c r="G1906" i="141"/>
  <c r="G1907" i="141"/>
  <c r="H1907" i="141" s="1"/>
  <c r="G1908" i="141"/>
  <c r="G1909" i="141"/>
  <c r="G1910" i="141"/>
  <c r="G1911" i="141"/>
  <c r="H1911" i="141" s="1"/>
  <c r="G1912" i="141"/>
  <c r="G1913" i="141"/>
  <c r="G1914" i="141"/>
  <c r="G1915" i="141"/>
  <c r="H1915" i="141" s="1"/>
  <c r="G1916" i="141"/>
  <c r="G1917" i="141"/>
  <c r="G1918" i="141"/>
  <c r="G1919" i="141"/>
  <c r="H1919" i="141" s="1"/>
  <c r="G1920" i="141"/>
  <c r="G1921" i="141"/>
  <c r="G1922" i="141"/>
  <c r="G1923" i="141"/>
  <c r="H1923" i="141" s="1"/>
  <c r="G1924" i="141"/>
  <c r="G1925" i="141"/>
  <c r="G1926" i="141"/>
  <c r="G1927" i="141"/>
  <c r="H1927" i="141" s="1"/>
  <c r="G1928" i="141"/>
  <c r="G1929" i="141"/>
  <c r="G1930" i="141"/>
  <c r="G1931" i="141"/>
  <c r="H1931" i="141" s="1"/>
  <c r="G1932" i="141"/>
  <c r="G1933" i="141"/>
  <c r="G1934" i="141"/>
  <c r="G1935" i="141"/>
  <c r="H1935" i="141" s="1"/>
  <c r="G1936" i="141"/>
  <c r="G1937" i="141"/>
  <c r="G1938" i="141"/>
  <c r="G1939" i="141"/>
  <c r="H1939" i="141" s="1"/>
  <c r="G1940" i="141"/>
  <c r="H1940" i="141" s="1"/>
  <c r="G1941" i="141"/>
  <c r="G1942" i="141"/>
  <c r="G1943" i="141"/>
  <c r="H1943" i="141" s="1"/>
  <c r="G1944" i="141"/>
  <c r="G1945" i="141"/>
  <c r="G1946" i="141"/>
  <c r="G1947" i="141"/>
  <c r="H1947" i="141" s="1"/>
  <c r="G1948" i="141"/>
  <c r="H1948" i="141" s="1"/>
  <c r="G1949" i="141"/>
  <c r="G1950" i="141"/>
  <c r="G1951" i="141"/>
  <c r="H1951" i="141" s="1"/>
  <c r="G1952" i="141"/>
  <c r="G1953" i="141"/>
  <c r="G1954" i="141"/>
  <c r="G1955" i="141"/>
  <c r="H1955" i="141" s="1"/>
  <c r="G1956" i="141"/>
  <c r="H1956" i="141" s="1"/>
  <c r="G1957" i="141"/>
  <c r="G1958" i="141"/>
  <c r="G1959" i="141"/>
  <c r="H1959" i="141" s="1"/>
  <c r="G1960" i="141"/>
  <c r="G1961" i="141"/>
  <c r="G1962" i="141"/>
  <c r="G1963" i="141"/>
  <c r="H1963" i="141" s="1"/>
  <c r="G1964" i="141"/>
  <c r="H1964" i="141" s="1"/>
  <c r="G1965" i="141"/>
  <c r="G1966" i="141"/>
  <c r="G1967" i="141"/>
  <c r="H1967" i="141" s="1"/>
  <c r="G1968" i="141"/>
  <c r="G1969" i="141"/>
  <c r="G1970" i="141"/>
  <c r="G1971" i="141"/>
  <c r="H1971" i="141" s="1"/>
  <c r="G1972" i="141"/>
  <c r="H1972" i="141" s="1"/>
  <c r="G1973" i="141"/>
  <c r="G1974" i="141"/>
  <c r="G1975" i="141"/>
  <c r="H1975" i="141" s="1"/>
  <c r="G1976" i="141"/>
  <c r="G1977" i="141"/>
  <c r="G1978" i="141"/>
  <c r="G1979" i="141"/>
  <c r="H1979" i="141" s="1"/>
  <c r="G1980" i="141"/>
  <c r="H1980" i="141" s="1"/>
  <c r="G1981" i="141"/>
  <c r="G1982" i="141"/>
  <c r="G1983" i="141"/>
  <c r="H1983" i="141" s="1"/>
  <c r="G1984" i="141"/>
  <c r="G1985" i="141"/>
  <c r="G1986" i="141"/>
  <c r="G1987" i="141"/>
  <c r="H1987" i="141" s="1"/>
  <c r="G1988" i="141"/>
  <c r="H1988" i="141" s="1"/>
  <c r="G1989" i="141"/>
  <c r="G1990" i="141"/>
  <c r="G1991" i="141"/>
  <c r="H1991" i="141" s="1"/>
  <c r="G1992" i="141"/>
  <c r="G1993" i="141"/>
  <c r="G1994" i="141"/>
  <c r="G1995" i="141"/>
  <c r="H1995" i="141" s="1"/>
  <c r="G1996" i="141"/>
  <c r="H1996" i="141" s="1"/>
  <c r="G1997" i="141"/>
  <c r="G1998" i="141"/>
  <c r="G1999" i="141"/>
  <c r="H1999" i="141" s="1"/>
  <c r="G2000" i="141"/>
  <c r="G2001" i="141"/>
  <c r="G2002" i="141"/>
  <c r="G2003" i="141"/>
  <c r="H2003" i="141" s="1"/>
  <c r="G2004" i="141"/>
  <c r="H2004" i="141" s="1"/>
  <c r="G2005" i="141"/>
  <c r="G2006" i="141"/>
  <c r="G2007" i="141"/>
  <c r="H2007" i="141" s="1"/>
  <c r="G2008" i="141"/>
  <c r="G2009" i="141"/>
  <c r="G2010" i="141"/>
  <c r="G2011" i="141"/>
  <c r="H2011" i="141" s="1"/>
  <c r="G2012" i="141"/>
  <c r="H2012" i="141" s="1"/>
  <c r="G2013" i="141"/>
  <c r="G2014" i="141"/>
  <c r="G2015" i="141"/>
  <c r="H2015" i="141" s="1"/>
  <c r="G2016" i="141"/>
  <c r="G2017" i="141"/>
  <c r="G2018" i="141"/>
  <c r="G2019" i="141"/>
  <c r="H2019" i="141" s="1"/>
  <c r="G2020" i="141"/>
  <c r="H2020" i="141" s="1"/>
  <c r="G2021" i="141"/>
  <c r="G2022" i="141"/>
  <c r="G2023" i="141"/>
  <c r="G2024" i="141"/>
  <c r="G2025" i="141"/>
  <c r="G2026" i="141"/>
  <c r="G2027" i="141"/>
  <c r="H2027" i="141" s="1"/>
  <c r="G2028" i="141"/>
  <c r="H2028" i="141" s="1"/>
  <c r="G2029" i="141"/>
  <c r="G2030" i="141"/>
  <c r="G2031" i="141"/>
  <c r="G2032" i="141"/>
  <c r="G2033" i="141"/>
  <c r="G2034" i="141"/>
  <c r="G2035" i="141"/>
  <c r="H2035" i="141" s="1"/>
  <c r="G2036" i="141"/>
  <c r="G2037" i="141"/>
  <c r="G2038" i="141"/>
  <c r="G2039" i="141"/>
  <c r="H2039" i="141" s="1"/>
  <c r="G2040" i="141"/>
  <c r="G2041" i="141"/>
  <c r="G2042" i="141"/>
  <c r="G2043" i="141"/>
  <c r="H2043" i="141" s="1"/>
  <c r="G2044" i="141"/>
  <c r="H2044" i="141" s="1"/>
  <c r="G2045" i="141"/>
  <c r="G2046" i="141"/>
  <c r="G2047" i="141"/>
  <c r="H2047" i="141" s="1"/>
  <c r="G2048" i="141"/>
  <c r="G2049" i="141"/>
  <c r="G2050" i="141"/>
  <c r="G2051" i="141"/>
  <c r="H2051" i="141" s="1"/>
  <c r="G2052" i="141"/>
  <c r="H2052" i="141" s="1"/>
  <c r="G2053" i="141"/>
  <c r="G2054" i="141"/>
  <c r="G2055" i="141"/>
  <c r="G2056" i="141"/>
  <c r="G2057" i="141"/>
  <c r="G2058" i="141"/>
  <c r="G2059" i="141"/>
  <c r="H2059" i="141" s="1"/>
  <c r="G2060" i="141"/>
  <c r="H2060" i="141" s="1"/>
  <c r="G2061" i="141"/>
  <c r="G2062" i="141"/>
  <c r="G2063" i="141"/>
  <c r="G2064" i="141"/>
  <c r="G2065" i="141"/>
  <c r="G2066" i="141"/>
  <c r="G2067" i="141"/>
  <c r="H2067" i="141" s="1"/>
  <c r="G2068" i="141"/>
  <c r="H2068" i="141" s="1"/>
  <c r="G2069" i="141"/>
  <c r="G2070" i="141"/>
  <c r="G2071" i="141"/>
  <c r="H2071" i="141" s="1"/>
  <c r="G2072" i="141"/>
  <c r="G2073" i="141"/>
  <c r="G2074" i="141"/>
  <c r="G2075" i="141"/>
  <c r="H2075" i="141" s="1"/>
  <c r="G2076" i="141"/>
  <c r="H2076" i="141" s="1"/>
  <c r="G2077" i="141"/>
  <c r="G2078" i="141"/>
  <c r="G2079" i="141"/>
  <c r="H2079" i="141" s="1"/>
  <c r="G2080" i="141"/>
  <c r="G2081" i="141"/>
  <c r="G2082" i="141"/>
  <c r="G2083" i="141"/>
  <c r="H2083" i="141" s="1"/>
  <c r="G2084" i="141"/>
  <c r="H2084" i="141" s="1"/>
  <c r="G2085" i="141"/>
  <c r="G2086" i="141"/>
  <c r="G2087" i="141"/>
  <c r="H2087" i="141" s="1"/>
  <c r="G2088" i="141"/>
  <c r="G2089" i="141"/>
  <c r="G2090" i="141"/>
  <c r="G2091" i="141"/>
  <c r="H2091" i="141" s="1"/>
  <c r="G2092" i="141"/>
  <c r="H2092" i="141" s="1"/>
  <c r="G2093" i="141"/>
  <c r="G2094" i="141"/>
  <c r="G2095" i="141"/>
  <c r="H2095" i="141" s="1"/>
  <c r="G2096" i="141"/>
  <c r="G2097" i="141"/>
  <c r="G2098" i="141"/>
  <c r="G2099" i="141"/>
  <c r="H2099" i="141" s="1"/>
  <c r="G2100" i="141"/>
  <c r="H2100" i="141" s="1"/>
  <c r="G2101" i="141"/>
  <c r="G2102" i="141"/>
  <c r="G2103" i="141"/>
  <c r="H2103" i="141" s="1"/>
  <c r="G2104" i="141"/>
  <c r="G2105" i="141"/>
  <c r="G2106" i="141"/>
  <c r="G2107" i="141"/>
  <c r="H2107" i="141" s="1"/>
  <c r="G2108" i="141"/>
  <c r="G8" i="141"/>
  <c r="F7" i="141"/>
  <c r="H2106" i="141"/>
  <c r="H2105" i="141"/>
  <c r="H2101" i="141"/>
  <c r="H2098" i="141"/>
  <c r="H2097" i="141"/>
  <c r="H2093" i="141"/>
  <c r="H2090" i="141"/>
  <c r="H2089" i="141"/>
  <c r="H2085" i="141"/>
  <c r="H2082" i="141"/>
  <c r="H2081" i="141"/>
  <c r="H2077" i="141"/>
  <c r="H2074" i="141"/>
  <c r="H2073" i="141"/>
  <c r="H2069" i="141"/>
  <c r="H2066" i="141"/>
  <c r="H2065" i="141"/>
  <c r="H2063" i="141"/>
  <c r="H2061" i="141"/>
  <c r="H2058" i="141"/>
  <c r="H2057" i="141"/>
  <c r="H2055" i="141"/>
  <c r="H2053" i="141"/>
  <c r="H2050" i="141"/>
  <c r="H2049" i="141"/>
  <c r="H2045" i="141"/>
  <c r="H2042" i="141"/>
  <c r="H2041" i="141"/>
  <c r="H2037" i="141"/>
  <c r="H2036" i="141"/>
  <c r="H2034" i="141"/>
  <c r="H2033" i="141"/>
  <c r="H2031" i="141"/>
  <c r="H2029" i="141"/>
  <c r="H2026" i="141"/>
  <c r="H2025" i="141"/>
  <c r="H2023" i="141"/>
  <c r="H2021" i="141"/>
  <c r="H2018" i="141"/>
  <c r="H2017" i="141"/>
  <c r="H2013" i="141"/>
  <c r="H2010" i="141"/>
  <c r="H2009" i="141"/>
  <c r="H2005" i="141"/>
  <c r="H2002" i="141"/>
  <c r="H2001" i="141"/>
  <c r="H1997" i="141"/>
  <c r="H1994" i="141"/>
  <c r="H1993" i="141"/>
  <c r="H1989" i="141"/>
  <c r="H1986" i="141"/>
  <c r="H1985" i="141"/>
  <c r="H1981" i="141"/>
  <c r="H1978" i="141"/>
  <c r="H1977" i="141"/>
  <c r="H1973" i="141"/>
  <c r="H1970" i="141"/>
  <c r="H1969" i="141"/>
  <c r="H1965" i="141"/>
  <c r="H1962" i="141"/>
  <c r="H1961" i="141"/>
  <c r="H1957" i="141"/>
  <c r="H1954" i="141"/>
  <c r="I1953" i="141"/>
  <c r="H1949" i="141"/>
  <c r="H1946" i="141"/>
  <c r="H1945" i="141"/>
  <c r="H1941" i="141"/>
  <c r="H1938" i="141"/>
  <c r="H1937" i="141"/>
  <c r="H1934" i="141"/>
  <c r="H1933" i="141"/>
  <c r="H1930" i="141"/>
  <c r="H1929" i="141"/>
  <c r="H1926" i="141"/>
  <c r="H1925" i="141"/>
  <c r="H1922" i="141"/>
  <c r="H1921" i="141"/>
  <c r="H1918" i="141"/>
  <c r="H1917" i="141"/>
  <c r="H1914" i="141"/>
  <c r="H1913" i="141"/>
  <c r="H1910" i="141"/>
  <c r="H1909" i="141"/>
  <c r="H1906" i="141"/>
  <c r="H1905" i="141"/>
  <c r="H1902" i="141"/>
  <c r="H1901" i="141"/>
  <c r="H1898" i="141"/>
  <c r="H1897" i="141"/>
  <c r="H1894" i="141"/>
  <c r="H1893" i="141"/>
  <c r="H1890" i="141"/>
  <c r="H1889" i="141"/>
  <c r="H1886" i="141"/>
  <c r="H1885" i="141"/>
  <c r="H1882" i="141"/>
  <c r="H1881" i="141"/>
  <c r="H1878" i="141"/>
  <c r="H1877" i="141"/>
  <c r="H1874" i="141"/>
  <c r="H1873" i="141"/>
  <c r="H1870" i="141"/>
  <c r="H1869" i="141"/>
  <c r="H1866" i="141"/>
  <c r="H1865" i="141"/>
  <c r="H1862" i="141"/>
  <c r="H1861" i="141"/>
  <c r="H1858" i="141"/>
  <c r="H1857" i="141"/>
  <c r="H1854" i="141"/>
  <c r="H1853" i="141"/>
  <c r="H1850" i="141"/>
  <c r="H1849" i="141"/>
  <c r="H1846" i="141"/>
  <c r="H1845" i="141"/>
  <c r="H1842" i="141"/>
  <c r="H1841" i="141"/>
  <c r="H1838" i="141"/>
  <c r="H1837" i="141"/>
  <c r="H1834" i="141"/>
  <c r="H1833" i="141"/>
  <c r="H1830" i="141"/>
  <c r="H1829" i="141"/>
  <c r="H1826" i="141"/>
  <c r="H1825" i="141"/>
  <c r="H1822" i="141"/>
  <c r="H1821" i="141"/>
  <c r="H1818" i="141"/>
  <c r="H1817" i="141"/>
  <c r="H1814" i="141"/>
  <c r="H1813" i="141"/>
  <c r="H1810" i="141"/>
  <c r="H1809" i="141"/>
  <c r="H1806" i="141"/>
  <c r="H1805" i="141"/>
  <c r="H1802" i="141"/>
  <c r="H1801" i="141"/>
  <c r="H1798" i="141"/>
  <c r="H1797" i="141"/>
  <c r="H1794" i="141"/>
  <c r="H1793" i="141"/>
  <c r="H1790" i="141"/>
  <c r="H1789" i="141"/>
  <c r="H1786" i="141"/>
  <c r="H1785" i="141"/>
  <c r="H1782" i="141"/>
  <c r="H1781" i="141"/>
  <c r="H1778" i="141"/>
  <c r="H1777" i="141"/>
  <c r="H1775" i="141"/>
  <c r="H1774" i="141"/>
  <c r="H1773" i="141"/>
  <c r="H1771" i="141"/>
  <c r="H1770" i="141"/>
  <c r="H1769" i="141"/>
  <c r="H1766" i="141"/>
  <c r="H1765" i="141"/>
  <c r="H1762" i="141"/>
  <c r="H1761" i="141"/>
  <c r="H1759" i="141"/>
  <c r="H1758" i="141"/>
  <c r="H1757" i="141"/>
  <c r="H1754" i="141"/>
  <c r="H1753" i="141"/>
  <c r="H1750" i="141"/>
  <c r="H1749" i="141"/>
  <c r="H1746" i="141"/>
  <c r="H1745" i="141"/>
  <c r="H1742" i="141"/>
  <c r="H1741" i="141"/>
  <c r="H1738" i="141"/>
  <c r="H1737" i="141"/>
  <c r="H1735" i="141"/>
  <c r="H1734" i="141"/>
  <c r="H1733" i="141"/>
  <c r="H1730" i="141"/>
  <c r="H1729" i="141"/>
  <c r="H1726" i="141"/>
  <c r="H1725" i="141"/>
  <c r="H1723" i="141"/>
  <c r="H1722" i="141"/>
  <c r="H1721" i="141"/>
  <c r="H1719" i="141"/>
  <c r="H1718" i="141"/>
  <c r="H1717" i="141"/>
  <c r="H1714" i="141"/>
  <c r="H1713" i="141"/>
  <c r="H1711" i="141"/>
  <c r="H1710" i="141"/>
  <c r="H1709" i="141"/>
  <c r="H1707" i="141"/>
  <c r="H1706" i="141"/>
  <c r="H1705" i="141"/>
  <c r="H1702" i="141"/>
  <c r="H1701" i="141"/>
  <c r="H1698" i="141"/>
  <c r="H1697" i="141"/>
  <c r="H1695" i="141"/>
  <c r="H1694" i="141"/>
  <c r="H1693" i="141"/>
  <c r="H1690" i="141"/>
  <c r="H1689" i="141"/>
  <c r="H1686" i="141"/>
  <c r="H1685" i="141"/>
  <c r="H1682" i="141"/>
  <c r="H1681" i="141"/>
  <c r="H1678" i="141"/>
  <c r="H1677" i="141"/>
  <c r="H1674" i="141"/>
  <c r="H1673" i="141"/>
  <c r="H1671" i="141"/>
  <c r="H1670" i="141"/>
  <c r="H1669" i="141"/>
  <c r="H1666" i="141"/>
  <c r="H1665" i="141"/>
  <c r="H1662" i="141"/>
  <c r="H1661" i="141"/>
  <c r="H1659" i="141"/>
  <c r="H1658" i="141"/>
  <c r="H1657" i="141"/>
  <c r="H1655" i="141"/>
  <c r="H1654" i="141"/>
  <c r="H1653" i="141"/>
  <c r="H1650" i="141"/>
  <c r="H1649" i="141"/>
  <c r="H1647" i="141"/>
  <c r="H1646" i="141"/>
  <c r="H1645" i="141"/>
  <c r="H1643" i="141"/>
  <c r="H1642" i="141"/>
  <c r="H1641" i="141"/>
  <c r="H1638" i="141"/>
  <c r="H1637" i="141"/>
  <c r="H1634" i="141"/>
  <c r="H1633" i="141"/>
  <c r="H1631" i="141"/>
  <c r="H1630" i="141"/>
  <c r="H1629" i="141"/>
  <c r="H1626" i="141"/>
  <c r="H1625" i="141"/>
  <c r="H1622" i="141"/>
  <c r="H1621" i="141"/>
  <c r="H1618" i="141"/>
  <c r="H1617" i="141"/>
  <c r="H1614" i="141"/>
  <c r="H1613" i="141"/>
  <c r="H1610" i="141"/>
  <c r="H1609" i="141"/>
  <c r="H1607" i="141"/>
  <c r="H1606" i="141"/>
  <c r="H1605" i="141"/>
  <c r="H1602" i="141"/>
  <c r="H1601" i="141"/>
  <c r="H1598" i="141"/>
  <c r="H1597" i="141"/>
  <c r="H1595" i="141"/>
  <c r="H1594" i="141"/>
  <c r="H1593" i="141"/>
  <c r="H1591" i="141"/>
  <c r="H1590" i="141"/>
  <c r="H1589" i="141"/>
  <c r="H1586" i="141"/>
  <c r="H1585" i="141"/>
  <c r="H1583" i="141"/>
  <c r="H1582" i="141"/>
  <c r="H1581" i="141"/>
  <c r="H1579" i="141"/>
  <c r="H1578" i="141"/>
  <c r="H1577" i="141"/>
  <c r="H1574" i="141"/>
  <c r="H1573" i="141"/>
  <c r="H1570" i="141"/>
  <c r="H1569" i="141"/>
  <c r="H1567" i="141"/>
  <c r="H1566" i="141"/>
  <c r="H1565" i="141"/>
  <c r="H1562" i="141"/>
  <c r="H1561" i="141"/>
  <c r="H1558" i="141"/>
  <c r="H1557" i="141"/>
  <c r="H1554" i="141"/>
  <c r="H1553" i="141"/>
  <c r="H1550" i="141"/>
  <c r="H1549" i="141"/>
  <c r="H1546" i="141"/>
  <c r="H1545" i="141"/>
  <c r="H1543" i="141"/>
  <c r="H1542" i="141"/>
  <c r="H1541" i="141"/>
  <c r="H1538" i="141"/>
  <c r="H1537" i="141"/>
  <c r="H1534" i="141"/>
  <c r="H1533" i="141"/>
  <c r="H1531" i="141"/>
  <c r="H1530" i="141"/>
  <c r="H1529" i="141"/>
  <c r="H1527" i="141"/>
  <c r="H1526" i="141"/>
  <c r="H1525" i="141"/>
  <c r="H1522" i="141"/>
  <c r="H1521" i="141"/>
  <c r="H1519" i="141"/>
  <c r="H1518" i="141"/>
  <c r="H1517" i="141"/>
  <c r="H1515" i="141"/>
  <c r="H1514" i="141"/>
  <c r="H1513" i="141"/>
  <c r="H1510" i="141"/>
  <c r="H1509" i="141"/>
  <c r="H1506" i="141"/>
  <c r="H1505" i="141"/>
  <c r="H1503" i="141"/>
  <c r="H1502" i="141"/>
  <c r="H1501" i="141"/>
  <c r="H1498" i="141"/>
  <c r="H1497" i="141"/>
  <c r="H1494" i="141"/>
  <c r="H1493" i="141"/>
  <c r="H1490" i="141"/>
  <c r="H1489" i="141"/>
  <c r="H1486" i="141"/>
  <c r="H1485" i="141"/>
  <c r="H1482" i="141"/>
  <c r="H1481" i="141"/>
  <c r="H1479" i="141"/>
  <c r="H1478" i="141"/>
  <c r="H1477" i="141"/>
  <c r="H1474" i="141"/>
  <c r="H1473" i="141"/>
  <c r="H1470" i="141"/>
  <c r="H1469" i="141"/>
  <c r="H1467" i="141"/>
  <c r="H1466" i="141"/>
  <c r="H1465" i="141"/>
  <c r="H1463" i="141"/>
  <c r="H1462" i="141"/>
  <c r="H1461" i="141"/>
  <c r="H1458" i="141"/>
  <c r="H1457" i="141"/>
  <c r="H1455" i="141"/>
  <c r="H1454" i="141"/>
  <c r="H1453" i="141"/>
  <c r="H1451" i="141"/>
  <c r="H1450" i="141"/>
  <c r="H1449" i="141"/>
  <c r="H1446" i="141"/>
  <c r="H1445" i="141"/>
  <c r="H1442" i="141"/>
  <c r="H1441" i="141"/>
  <c r="H1439" i="141"/>
  <c r="H1438" i="141"/>
  <c r="H1437" i="141"/>
  <c r="H1434" i="141"/>
  <c r="H1433" i="141"/>
  <c r="H1430" i="141"/>
  <c r="H1429" i="141"/>
  <c r="H1426" i="141"/>
  <c r="H1425" i="141"/>
  <c r="H1422" i="141"/>
  <c r="H1421" i="141"/>
  <c r="H1418" i="141"/>
  <c r="H1417" i="141"/>
  <c r="H1415" i="141"/>
  <c r="H1414" i="141"/>
  <c r="H1413" i="141"/>
  <c r="H1410" i="141"/>
  <c r="H1409" i="141"/>
  <c r="H1406" i="141"/>
  <c r="H1405" i="141"/>
  <c r="H1403" i="141"/>
  <c r="H1402" i="141"/>
  <c r="H1401" i="141"/>
  <c r="H1399" i="141"/>
  <c r="H1398" i="141"/>
  <c r="H1397" i="141"/>
  <c r="H1394" i="141"/>
  <c r="H1393" i="141"/>
  <c r="H1391" i="141"/>
  <c r="H1390" i="141"/>
  <c r="H1389" i="141"/>
  <c r="H1387" i="141"/>
  <c r="H1386" i="141"/>
  <c r="H1385" i="141"/>
  <c r="H1382" i="141"/>
  <c r="H1381" i="141"/>
  <c r="H1378" i="141"/>
  <c r="H1377" i="141"/>
  <c r="H1375" i="141"/>
  <c r="H1374" i="141"/>
  <c r="I1373" i="141"/>
  <c r="H1371" i="141"/>
  <c r="H1370" i="141"/>
  <c r="H1369" i="141"/>
  <c r="H1366" i="141"/>
  <c r="H1365" i="141"/>
  <c r="H1362" i="141"/>
  <c r="H1361" i="141"/>
  <c r="H1359" i="141"/>
  <c r="H1358" i="141"/>
  <c r="H1357" i="141"/>
  <c r="H1355" i="141"/>
  <c r="H1354" i="141"/>
  <c r="H1353" i="141"/>
  <c r="H1350" i="141"/>
  <c r="H1349" i="141"/>
  <c r="H1346" i="141"/>
  <c r="H1345" i="141"/>
  <c r="H1343" i="141"/>
  <c r="H1342" i="141"/>
  <c r="H1341" i="141"/>
  <c r="H1339" i="141"/>
  <c r="H1338" i="141"/>
  <c r="H1337" i="141"/>
  <c r="H1334" i="141"/>
  <c r="H1333" i="141"/>
  <c r="H1330" i="141"/>
  <c r="H1329" i="141"/>
  <c r="H1327" i="141"/>
  <c r="H1326" i="141"/>
  <c r="H1325" i="141"/>
  <c r="H1323" i="141"/>
  <c r="H1322" i="141"/>
  <c r="H1321" i="141"/>
  <c r="H1318" i="141"/>
  <c r="H1317" i="141"/>
  <c r="H1314" i="141"/>
  <c r="H1313" i="141"/>
  <c r="H1311" i="141"/>
  <c r="H1310" i="141"/>
  <c r="H1309" i="141"/>
  <c r="H1307" i="141"/>
  <c r="H1306" i="141"/>
  <c r="H1305" i="141"/>
  <c r="H1302" i="141"/>
  <c r="H1301" i="141"/>
  <c r="H1298" i="141"/>
  <c r="H1297" i="141"/>
  <c r="H1295" i="141"/>
  <c r="H1294" i="141"/>
  <c r="H1293" i="141"/>
  <c r="H1291" i="141"/>
  <c r="H1290" i="141"/>
  <c r="H1289" i="141"/>
  <c r="H1286" i="141"/>
  <c r="H1285" i="141"/>
  <c r="H1282" i="141"/>
  <c r="H1281" i="141"/>
  <c r="H1279" i="141"/>
  <c r="H1278" i="141"/>
  <c r="H1277" i="141"/>
  <c r="H1275" i="141"/>
  <c r="H1274" i="141"/>
  <c r="H1273" i="141"/>
  <c r="H1270" i="141"/>
  <c r="H1269" i="141"/>
  <c r="H1266" i="141"/>
  <c r="H1265" i="141"/>
  <c r="H1263" i="141"/>
  <c r="H1262" i="141"/>
  <c r="H1261" i="141"/>
  <c r="H1259" i="141"/>
  <c r="H1258" i="141"/>
  <c r="H1257" i="141"/>
  <c r="H1254" i="141"/>
  <c r="H1253" i="141"/>
  <c r="H1250" i="141"/>
  <c r="H1249" i="141"/>
  <c r="H1247" i="141"/>
  <c r="H1246" i="141"/>
  <c r="H1245" i="141"/>
  <c r="H1243" i="141"/>
  <c r="H1242" i="141"/>
  <c r="H1241" i="141"/>
  <c r="H1238" i="141"/>
  <c r="H1237" i="141"/>
  <c r="H1234" i="141"/>
  <c r="H1233" i="141"/>
  <c r="H1231" i="141"/>
  <c r="H1230" i="141"/>
  <c r="H1229" i="141"/>
  <c r="H1227" i="141"/>
  <c r="H1226" i="141"/>
  <c r="H1225" i="141"/>
  <c r="H1222" i="141"/>
  <c r="H1221" i="141"/>
  <c r="H1218" i="141"/>
  <c r="H1217" i="141"/>
  <c r="H1215" i="141"/>
  <c r="H1214" i="141"/>
  <c r="H1213" i="141"/>
  <c r="H1211" i="141"/>
  <c r="H1210" i="141"/>
  <c r="H1209" i="141"/>
  <c r="H1206" i="141"/>
  <c r="H1205" i="141"/>
  <c r="H1202" i="141"/>
  <c r="H1201" i="141"/>
  <c r="H1199" i="141"/>
  <c r="H1198" i="141"/>
  <c r="H1197" i="141"/>
  <c r="H1195" i="141"/>
  <c r="H1194" i="141"/>
  <c r="H1193" i="141"/>
  <c r="H1190" i="141"/>
  <c r="H1189" i="141"/>
  <c r="H1186" i="141"/>
  <c r="H1185" i="141"/>
  <c r="H1183" i="141"/>
  <c r="H1182" i="141"/>
  <c r="H1181" i="141"/>
  <c r="H1179" i="141"/>
  <c r="H1178" i="141"/>
  <c r="H1177" i="141"/>
  <c r="H1174" i="141"/>
  <c r="H1173" i="141"/>
  <c r="H1170" i="141"/>
  <c r="H1169" i="141"/>
  <c r="H1167" i="141"/>
  <c r="H1166" i="141"/>
  <c r="H1165" i="141"/>
  <c r="H1163" i="141"/>
  <c r="H1162" i="141"/>
  <c r="H1161" i="141"/>
  <c r="H1158" i="141"/>
  <c r="H1157" i="141"/>
  <c r="H1154" i="141"/>
  <c r="H1153" i="141"/>
  <c r="H1151" i="141"/>
  <c r="H1150" i="141"/>
  <c r="H1149" i="141"/>
  <c r="H1147" i="141"/>
  <c r="H1146" i="141"/>
  <c r="H1145" i="141"/>
  <c r="H1142" i="141"/>
  <c r="H1141" i="141"/>
  <c r="H1138" i="141"/>
  <c r="H1137" i="141"/>
  <c r="H1135" i="141"/>
  <c r="H1134" i="141"/>
  <c r="H1133" i="141"/>
  <c r="H1131" i="141"/>
  <c r="H1130" i="141"/>
  <c r="H1129" i="141"/>
  <c r="H1126" i="141"/>
  <c r="H1125" i="141"/>
  <c r="H1122" i="141"/>
  <c r="H1121" i="141"/>
  <c r="H1119" i="141"/>
  <c r="H1118" i="141"/>
  <c r="H1117" i="141"/>
  <c r="H1115" i="141"/>
  <c r="H1114" i="141"/>
  <c r="H1113" i="141"/>
  <c r="H1110" i="141"/>
  <c r="H1109" i="141"/>
  <c r="H1106" i="141"/>
  <c r="H1105" i="141"/>
  <c r="H1103" i="141"/>
  <c r="H1102" i="141"/>
  <c r="H1101" i="141"/>
  <c r="H1099" i="141"/>
  <c r="H1098" i="141"/>
  <c r="H1097" i="141"/>
  <c r="H1094" i="141"/>
  <c r="H1093" i="141"/>
  <c r="H1090" i="141"/>
  <c r="H1089" i="141"/>
  <c r="H1087" i="141"/>
  <c r="H1086" i="141"/>
  <c r="H1085" i="141"/>
  <c r="H1083" i="141"/>
  <c r="H1082" i="141"/>
  <c r="H1081" i="141"/>
  <c r="H1078" i="141"/>
  <c r="H1077" i="141"/>
  <c r="H1074" i="141"/>
  <c r="H1073" i="141"/>
  <c r="H1071" i="141"/>
  <c r="H1070" i="141"/>
  <c r="H1069" i="141"/>
  <c r="H1067" i="141"/>
  <c r="H1066" i="141"/>
  <c r="H1065" i="141"/>
  <c r="H1062" i="141"/>
  <c r="H1061" i="141"/>
  <c r="H1058" i="141"/>
  <c r="H1057" i="141"/>
  <c r="H1055" i="141"/>
  <c r="H1054" i="141"/>
  <c r="H1053" i="141"/>
  <c r="H1051" i="141"/>
  <c r="H1050" i="141"/>
  <c r="H1049" i="141"/>
  <c r="H1046" i="141"/>
  <c r="H1045" i="141"/>
  <c r="H1042" i="141"/>
  <c r="H1041" i="141"/>
  <c r="H1039" i="141"/>
  <c r="H1038" i="141"/>
  <c r="H1037" i="141"/>
  <c r="H1035" i="141"/>
  <c r="H1034" i="141"/>
  <c r="H1033" i="141"/>
  <c r="H1030" i="141"/>
  <c r="H1029" i="141"/>
  <c r="H1026" i="141"/>
  <c r="H1025" i="141"/>
  <c r="H1023" i="141"/>
  <c r="H1022" i="141"/>
  <c r="H1021" i="141"/>
  <c r="H1019" i="141"/>
  <c r="H1018" i="141"/>
  <c r="H1017" i="141"/>
  <c r="H1014" i="141"/>
  <c r="H1013" i="141"/>
  <c r="H1010" i="141"/>
  <c r="H1009" i="141"/>
  <c r="H1007" i="141"/>
  <c r="H1006" i="141"/>
  <c r="H1005" i="141"/>
  <c r="H1003" i="141"/>
  <c r="H1002" i="141"/>
  <c r="H1001" i="141"/>
  <c r="H998" i="141"/>
  <c r="H997" i="141"/>
  <c r="H994" i="141"/>
  <c r="H993" i="141"/>
  <c r="H991" i="141"/>
  <c r="H990" i="141"/>
  <c r="H989" i="141"/>
  <c r="H987" i="141"/>
  <c r="H986" i="141"/>
  <c r="H985" i="141"/>
  <c r="H982" i="141"/>
  <c r="H981" i="141"/>
  <c r="H978" i="141"/>
  <c r="H977" i="141"/>
  <c r="H975" i="141"/>
  <c r="H974" i="141"/>
  <c r="H973" i="141"/>
  <c r="H971" i="141"/>
  <c r="H970" i="141"/>
  <c r="H969" i="141"/>
  <c r="H966" i="141"/>
  <c r="H965" i="141"/>
  <c r="H962" i="141"/>
  <c r="H961" i="141"/>
  <c r="H959" i="141"/>
  <c r="H958" i="141"/>
  <c r="H957" i="141"/>
  <c r="H955" i="141"/>
  <c r="H954" i="141"/>
  <c r="H953" i="141"/>
  <c r="H950" i="141"/>
  <c r="H949" i="141"/>
  <c r="H946" i="141"/>
  <c r="H945" i="141"/>
  <c r="H943" i="141"/>
  <c r="H942" i="141"/>
  <c r="H941" i="141"/>
  <c r="H939" i="141"/>
  <c r="H938" i="141"/>
  <c r="H937" i="141"/>
  <c r="H934" i="141"/>
  <c r="H933" i="141"/>
  <c r="H930" i="141"/>
  <c r="H929" i="141"/>
  <c r="H927" i="141"/>
  <c r="H926" i="141"/>
  <c r="H925" i="141"/>
  <c r="H923" i="141"/>
  <c r="H922" i="141"/>
  <c r="H921" i="141"/>
  <c r="H918" i="141"/>
  <c r="H917" i="141"/>
  <c r="H914" i="141"/>
  <c r="H913" i="141"/>
  <c r="H911" i="141"/>
  <c r="H910" i="141"/>
  <c r="H909" i="141"/>
  <c r="H907" i="141"/>
  <c r="H906" i="141"/>
  <c r="H905" i="141"/>
  <c r="H902" i="141"/>
  <c r="H901" i="141"/>
  <c r="H898" i="141"/>
  <c r="H897" i="141"/>
  <c r="H895" i="141"/>
  <c r="H894" i="141"/>
  <c r="H893" i="141"/>
  <c r="H891" i="141"/>
  <c r="H890" i="141"/>
  <c r="H889" i="141"/>
  <c r="H886" i="141"/>
  <c r="H885" i="141"/>
  <c r="H882" i="141"/>
  <c r="H881" i="141"/>
  <c r="H879" i="141"/>
  <c r="H878" i="141"/>
  <c r="H877" i="141"/>
  <c r="H875" i="141"/>
  <c r="H874" i="141"/>
  <c r="H873" i="141"/>
  <c r="H870" i="141"/>
  <c r="H869" i="141"/>
  <c r="H866" i="141"/>
  <c r="H865" i="141"/>
  <c r="H863" i="141"/>
  <c r="H862" i="141"/>
  <c r="H861" i="141"/>
  <c r="H859" i="141"/>
  <c r="H858" i="141"/>
  <c r="H857" i="141"/>
  <c r="H854" i="141"/>
  <c r="H853" i="141"/>
  <c r="H850" i="141"/>
  <c r="H849" i="141"/>
  <c r="H847" i="141"/>
  <c r="H846" i="141"/>
  <c r="H845" i="141"/>
  <c r="H843" i="141"/>
  <c r="H842" i="141"/>
  <c r="H841" i="141"/>
  <c r="H838" i="141"/>
  <c r="H837" i="141"/>
  <c r="H834" i="141"/>
  <c r="H833" i="141"/>
  <c r="H831" i="141"/>
  <c r="H830" i="141"/>
  <c r="H829" i="141"/>
  <c r="H827" i="141"/>
  <c r="H826" i="141"/>
  <c r="H825" i="141"/>
  <c r="H822" i="141"/>
  <c r="H821" i="141"/>
  <c r="H818" i="141"/>
  <c r="H817" i="141"/>
  <c r="H815" i="141"/>
  <c r="H814" i="141"/>
  <c r="H813" i="141"/>
  <c r="H811" i="141"/>
  <c r="H810" i="141"/>
  <c r="H809" i="141"/>
  <c r="H806" i="141"/>
  <c r="H805" i="141"/>
  <c r="H802" i="141"/>
  <c r="H801" i="141"/>
  <c r="H799" i="141"/>
  <c r="H798" i="141"/>
  <c r="H797" i="141"/>
  <c r="H795" i="141"/>
  <c r="H794" i="141"/>
  <c r="H793" i="141"/>
  <c r="H790" i="141"/>
  <c r="H789" i="141"/>
  <c r="H786" i="141"/>
  <c r="H785" i="141"/>
  <c r="H783" i="141"/>
  <c r="H782" i="141"/>
  <c r="H781" i="141"/>
  <c r="H779" i="141"/>
  <c r="H778" i="141"/>
  <c r="H777" i="141"/>
  <c r="H774" i="141"/>
  <c r="H773" i="141"/>
  <c r="H770" i="141"/>
  <c r="H769" i="141"/>
  <c r="H767" i="141"/>
  <c r="H766" i="141"/>
  <c r="H765" i="141"/>
  <c r="H763" i="141"/>
  <c r="H762" i="141"/>
  <c r="H761" i="141"/>
  <c r="H758" i="141"/>
  <c r="H757" i="141"/>
  <c r="H754" i="141"/>
  <c r="H753" i="141"/>
  <c r="H751" i="141"/>
  <c r="H750" i="141"/>
  <c r="H749" i="141"/>
  <c r="H747" i="141"/>
  <c r="H746" i="141"/>
  <c r="H745" i="141"/>
  <c r="H742" i="141"/>
  <c r="H741" i="141"/>
  <c r="H738" i="141"/>
  <c r="H737" i="141"/>
  <c r="H735" i="141"/>
  <c r="H734" i="141"/>
  <c r="H733" i="141"/>
  <c r="H731" i="141"/>
  <c r="H730" i="141"/>
  <c r="H729" i="141"/>
  <c r="H726" i="141"/>
  <c r="H725" i="141"/>
  <c r="H723" i="141"/>
  <c r="H722" i="141"/>
  <c r="H721" i="141"/>
  <c r="H719" i="141"/>
  <c r="H718" i="141"/>
  <c r="H717" i="141"/>
  <c r="H715" i="141"/>
  <c r="H714" i="141"/>
  <c r="H713" i="141"/>
  <c r="H710" i="141"/>
  <c r="H709" i="141"/>
  <c r="H707" i="141"/>
  <c r="H706" i="141"/>
  <c r="H705" i="141"/>
  <c r="H703" i="141"/>
  <c r="H702" i="141"/>
  <c r="H701" i="141"/>
  <c r="H699" i="141"/>
  <c r="H698" i="141"/>
  <c r="H697" i="141"/>
  <c r="H694" i="141"/>
  <c r="H693" i="141"/>
  <c r="H691" i="141"/>
  <c r="H690" i="141"/>
  <c r="H689" i="141"/>
  <c r="H687" i="141"/>
  <c r="H686" i="141"/>
  <c r="H685" i="141"/>
  <c r="H683" i="141"/>
  <c r="H682" i="141"/>
  <c r="H681" i="141"/>
  <c r="H678" i="141"/>
  <c r="H677" i="141"/>
  <c r="H675" i="141"/>
  <c r="H674" i="141"/>
  <c r="H673" i="141"/>
  <c r="H671" i="141"/>
  <c r="H670" i="141"/>
  <c r="H669" i="141"/>
  <c r="H667" i="141"/>
  <c r="H666" i="141"/>
  <c r="H665" i="141"/>
  <c r="H662" i="141"/>
  <c r="H661" i="141"/>
  <c r="H659" i="141"/>
  <c r="H658" i="141"/>
  <c r="H657" i="141"/>
  <c r="H655" i="141"/>
  <c r="H654" i="141"/>
  <c r="H653" i="141"/>
  <c r="H651" i="141"/>
  <c r="H650" i="141"/>
  <c r="H649" i="141"/>
  <c r="H646" i="141"/>
  <c r="H645" i="141"/>
  <c r="H643" i="141"/>
  <c r="H642" i="141"/>
  <c r="H641" i="141"/>
  <c r="H639" i="141"/>
  <c r="H638" i="141"/>
  <c r="H637" i="141"/>
  <c r="H635" i="141"/>
  <c r="H634" i="141"/>
  <c r="H633" i="141"/>
  <c r="H630" i="141"/>
  <c r="H629" i="141"/>
  <c r="H627" i="141"/>
  <c r="H626" i="141"/>
  <c r="H625" i="141"/>
  <c r="H623" i="141"/>
  <c r="H622" i="141"/>
  <c r="H621" i="141"/>
  <c r="H619" i="141"/>
  <c r="H618" i="141"/>
  <c r="H617" i="141"/>
  <c r="H614" i="141"/>
  <c r="H613" i="141"/>
  <c r="H611" i="141"/>
  <c r="H610" i="141"/>
  <c r="H609" i="141"/>
  <c r="H607" i="141"/>
  <c r="H606" i="141"/>
  <c r="H605" i="141"/>
  <c r="H603" i="141"/>
  <c r="H602" i="141"/>
  <c r="H601" i="141"/>
  <c r="H598" i="141"/>
  <c r="H597" i="141"/>
  <c r="H595" i="141"/>
  <c r="H594" i="141"/>
  <c r="H593" i="141"/>
  <c r="H591" i="141"/>
  <c r="H590" i="141"/>
  <c r="H589" i="141"/>
  <c r="H587" i="141"/>
  <c r="H586" i="141"/>
  <c r="H585" i="141"/>
  <c r="H582" i="141"/>
  <c r="H581" i="141"/>
  <c r="H579" i="141"/>
  <c r="H578" i="141"/>
  <c r="H577" i="141"/>
  <c r="H575" i="141"/>
  <c r="H574" i="141"/>
  <c r="H573" i="141"/>
  <c r="H571" i="141"/>
  <c r="H570" i="141"/>
  <c r="H569" i="141"/>
  <c r="H566" i="141"/>
  <c r="H565" i="141"/>
  <c r="H563" i="141"/>
  <c r="H562" i="141"/>
  <c r="H561" i="141"/>
  <c r="H559" i="141"/>
  <c r="H558" i="141"/>
  <c r="H557" i="141"/>
  <c r="H555" i="141"/>
  <c r="H554" i="141"/>
  <c r="H553" i="141"/>
  <c r="H550" i="141"/>
  <c r="H549" i="141"/>
  <c r="H547" i="141"/>
  <c r="H546" i="141"/>
  <c r="H545" i="141"/>
  <c r="H543" i="141"/>
  <c r="H542" i="141"/>
  <c r="H541" i="141"/>
  <c r="H539" i="141"/>
  <c r="H538" i="141"/>
  <c r="H537" i="141"/>
  <c r="H535" i="141"/>
  <c r="H534" i="141"/>
  <c r="H533" i="141"/>
  <c r="H531" i="141"/>
  <c r="H530" i="141"/>
  <c r="H529" i="141"/>
  <c r="H527" i="141"/>
  <c r="H526" i="141"/>
  <c r="H525" i="141"/>
  <c r="H523" i="141"/>
  <c r="H522" i="141"/>
  <c r="H521" i="141"/>
  <c r="H519" i="141"/>
  <c r="H518" i="141"/>
  <c r="H517" i="141"/>
  <c r="H515" i="141"/>
  <c r="H514" i="141"/>
  <c r="H513" i="141"/>
  <c r="H511" i="141"/>
  <c r="H510" i="141"/>
  <c r="H509" i="141"/>
  <c r="H507" i="141"/>
  <c r="H506" i="141"/>
  <c r="H505" i="141"/>
  <c r="H503" i="141"/>
  <c r="H502" i="141"/>
  <c r="H501" i="141"/>
  <c r="H499" i="141"/>
  <c r="H498" i="141"/>
  <c r="H497" i="141"/>
  <c r="H495" i="141"/>
  <c r="H494" i="141"/>
  <c r="H493" i="141"/>
  <c r="H491" i="141"/>
  <c r="H490" i="141"/>
  <c r="H489" i="141"/>
  <c r="H487" i="141"/>
  <c r="H486" i="141"/>
  <c r="H485" i="141"/>
  <c r="H483" i="141"/>
  <c r="H482" i="141"/>
  <c r="H481" i="141"/>
  <c r="H479" i="141"/>
  <c r="H478" i="141"/>
  <c r="H477" i="141"/>
  <c r="H475" i="141"/>
  <c r="H474" i="141"/>
  <c r="H473" i="141"/>
  <c r="H471" i="141"/>
  <c r="H470" i="141"/>
  <c r="H469" i="141"/>
  <c r="H467" i="141"/>
  <c r="H466" i="141"/>
  <c r="H465" i="141"/>
  <c r="H463" i="141"/>
  <c r="H462" i="141"/>
  <c r="H461" i="141"/>
  <c r="H459" i="141"/>
  <c r="H458" i="141"/>
  <c r="H457" i="141"/>
  <c r="H455" i="141"/>
  <c r="H454" i="141"/>
  <c r="H453" i="141"/>
  <c r="H451" i="141"/>
  <c r="H450" i="141"/>
  <c r="H449" i="141"/>
  <c r="H447" i="141"/>
  <c r="H446" i="141"/>
  <c r="H445" i="141"/>
  <c r="H443" i="141"/>
  <c r="H442" i="141"/>
  <c r="H441" i="141"/>
  <c r="H439" i="141"/>
  <c r="H438" i="141"/>
  <c r="H437" i="141"/>
  <c r="H435" i="141"/>
  <c r="H434" i="141"/>
  <c r="H433" i="141"/>
  <c r="H431" i="141"/>
  <c r="H430" i="141"/>
  <c r="H429" i="141"/>
  <c r="H427" i="141"/>
  <c r="H426" i="141"/>
  <c r="H425" i="141"/>
  <c r="H423" i="141"/>
  <c r="H422" i="141"/>
  <c r="H421" i="141"/>
  <c r="H419" i="141"/>
  <c r="H418" i="141"/>
  <c r="H417" i="141"/>
  <c r="H415" i="141"/>
  <c r="H414" i="141"/>
  <c r="H413" i="141"/>
  <c r="H411" i="141"/>
  <c r="H410" i="141"/>
  <c r="H409" i="141"/>
  <c r="H407" i="141"/>
  <c r="H406" i="141"/>
  <c r="H405" i="141"/>
  <c r="H403" i="141"/>
  <c r="H402" i="141"/>
  <c r="H401" i="141"/>
  <c r="H399" i="141"/>
  <c r="H398" i="141"/>
  <c r="H397" i="141"/>
  <c r="H395" i="141"/>
  <c r="H394" i="141"/>
  <c r="H393" i="141"/>
  <c r="H391" i="141"/>
  <c r="H390" i="141"/>
  <c r="H389" i="141"/>
  <c r="H387" i="141"/>
  <c r="H386" i="141"/>
  <c r="H385" i="141"/>
  <c r="H383" i="141"/>
  <c r="H382" i="141"/>
  <c r="H381" i="141"/>
  <c r="H379" i="141"/>
  <c r="H378" i="141"/>
  <c r="H377" i="141"/>
  <c r="H375" i="141"/>
  <c r="H374" i="141"/>
  <c r="H373" i="141"/>
  <c r="H371" i="141"/>
  <c r="H370" i="141"/>
  <c r="H369" i="141"/>
  <c r="H367" i="141"/>
  <c r="H366" i="141"/>
  <c r="H365" i="141"/>
  <c r="H363" i="141"/>
  <c r="H362" i="141"/>
  <c r="H361" i="141"/>
  <c r="H359" i="141"/>
  <c r="H358" i="141"/>
  <c r="H357" i="141"/>
  <c r="H355" i="141"/>
  <c r="H354" i="141"/>
  <c r="H353" i="141"/>
  <c r="H351" i="141"/>
  <c r="H350" i="141"/>
  <c r="H349" i="141"/>
  <c r="H347" i="141"/>
  <c r="H346" i="141"/>
  <c r="H345" i="141"/>
  <c r="H343" i="141"/>
  <c r="H342" i="141"/>
  <c r="H341" i="141"/>
  <c r="H339" i="141"/>
  <c r="H338" i="141"/>
  <c r="H337" i="141"/>
  <c r="H335" i="141"/>
  <c r="H334" i="141"/>
  <c r="H333" i="141"/>
  <c r="H331" i="141"/>
  <c r="H330" i="141"/>
  <c r="H329" i="141"/>
  <c r="H327" i="141"/>
  <c r="H326" i="141"/>
  <c r="H325" i="141"/>
  <c r="H323" i="141"/>
  <c r="H322" i="141"/>
  <c r="H321" i="141"/>
  <c r="H319" i="141"/>
  <c r="H318" i="141"/>
  <c r="H317" i="141"/>
  <c r="H315" i="141"/>
  <c r="H314" i="141"/>
  <c r="H313" i="141"/>
  <c r="H311" i="141"/>
  <c r="H310" i="141"/>
  <c r="H309" i="141"/>
  <c r="H307" i="141"/>
  <c r="H306" i="141"/>
  <c r="H305" i="141"/>
  <c r="H303" i="141"/>
  <c r="H302" i="141"/>
  <c r="H301" i="141"/>
  <c r="H299" i="141"/>
  <c r="H298" i="141"/>
  <c r="H297" i="141"/>
  <c r="H295" i="141"/>
  <c r="H294" i="141"/>
  <c r="H293" i="141"/>
  <c r="H291" i="141"/>
  <c r="H290" i="141"/>
  <c r="H289" i="141"/>
  <c r="H287" i="141"/>
  <c r="H286" i="141"/>
  <c r="H285" i="141"/>
  <c r="H283" i="141"/>
  <c r="H282" i="141"/>
  <c r="H281" i="141"/>
  <c r="H279" i="141"/>
  <c r="H278" i="141"/>
  <c r="H277" i="141"/>
  <c r="H275" i="141"/>
  <c r="H274" i="141"/>
  <c r="H273" i="141"/>
  <c r="H271" i="141"/>
  <c r="H270" i="141"/>
  <c r="H269" i="141"/>
  <c r="H267" i="141"/>
  <c r="H266" i="141"/>
  <c r="H265" i="141"/>
  <c r="H263" i="141"/>
  <c r="H262" i="141"/>
  <c r="H261" i="141"/>
  <c r="H259" i="141"/>
  <c r="H258" i="141"/>
  <c r="H257" i="141"/>
  <c r="H255" i="141"/>
  <c r="H254" i="141"/>
  <c r="H253" i="141"/>
  <c r="H251" i="141"/>
  <c r="H250" i="141"/>
  <c r="H249" i="141"/>
  <c r="H247" i="141"/>
  <c r="H246" i="141"/>
  <c r="H245" i="141"/>
  <c r="H243" i="141"/>
  <c r="H242" i="141"/>
  <c r="H241" i="141"/>
  <c r="H239" i="141"/>
  <c r="H238" i="141"/>
  <c r="H237" i="141"/>
  <c r="H235" i="141"/>
  <c r="H234" i="141"/>
  <c r="H233" i="141"/>
  <c r="H231" i="141"/>
  <c r="H230" i="141"/>
  <c r="H229" i="141"/>
  <c r="H227" i="141"/>
  <c r="H226" i="141"/>
  <c r="H225" i="141"/>
  <c r="H223" i="141"/>
  <c r="H222" i="141"/>
  <c r="H221" i="141"/>
  <c r="H219" i="141"/>
  <c r="H218" i="141"/>
  <c r="H217" i="141"/>
  <c r="H215" i="141"/>
  <c r="H214" i="141"/>
  <c r="H213" i="141"/>
  <c r="H211" i="141"/>
  <c r="H210" i="141"/>
  <c r="H209" i="141"/>
  <c r="H207" i="141"/>
  <c r="H206" i="141"/>
  <c r="H205" i="141"/>
  <c r="H203" i="141"/>
  <c r="H202" i="141"/>
  <c r="H201" i="141"/>
  <c r="H199" i="141"/>
  <c r="H198" i="141"/>
  <c r="H197" i="141"/>
  <c r="H195" i="141"/>
  <c r="H194" i="141"/>
  <c r="H193" i="141"/>
  <c r="H191" i="141"/>
  <c r="H190" i="141"/>
  <c r="H189" i="141"/>
  <c r="H187" i="141"/>
  <c r="H186" i="141"/>
  <c r="H185" i="141"/>
  <c r="H183" i="141"/>
  <c r="H182" i="141"/>
  <c r="H181" i="141"/>
  <c r="H179" i="141"/>
  <c r="H178" i="141"/>
  <c r="H177" i="141"/>
  <c r="H175" i="141"/>
  <c r="H174" i="141"/>
  <c r="H173" i="141"/>
  <c r="H171" i="141"/>
  <c r="H170" i="141"/>
  <c r="H169" i="141"/>
  <c r="H167" i="141"/>
  <c r="H166" i="141"/>
  <c r="H165" i="141"/>
  <c r="H163" i="141"/>
  <c r="H162" i="141"/>
  <c r="H161" i="141"/>
  <c r="H159" i="141"/>
  <c r="H158" i="141"/>
  <c r="H157" i="141"/>
  <c r="H155" i="141"/>
  <c r="H154" i="141"/>
  <c r="H153" i="141"/>
  <c r="H151" i="141"/>
  <c r="H150" i="141"/>
  <c r="H149" i="141"/>
  <c r="H147" i="141"/>
  <c r="H146" i="141"/>
  <c r="H145" i="141"/>
  <c r="H143" i="141"/>
  <c r="H142" i="141"/>
  <c r="H141" i="141"/>
  <c r="H139" i="141"/>
  <c r="H138" i="141"/>
  <c r="H137" i="141"/>
  <c r="H135" i="141"/>
  <c r="H134" i="141"/>
  <c r="H133" i="141"/>
  <c r="H131" i="141"/>
  <c r="H130" i="141"/>
  <c r="H129" i="141"/>
  <c r="H127" i="141"/>
  <c r="H126" i="141"/>
  <c r="H125" i="141"/>
  <c r="H123" i="141"/>
  <c r="H122" i="141"/>
  <c r="H121" i="141"/>
  <c r="H119" i="141"/>
  <c r="H118" i="141"/>
  <c r="H117" i="141"/>
  <c r="H115" i="141"/>
  <c r="H114" i="141"/>
  <c r="H113" i="141"/>
  <c r="H111" i="141"/>
  <c r="H110" i="141"/>
  <c r="H109" i="141"/>
  <c r="H107" i="141"/>
  <c r="H106" i="141"/>
  <c r="H105" i="141"/>
  <c r="H103" i="141"/>
  <c r="H102" i="141"/>
  <c r="H101" i="141"/>
  <c r="H99" i="141"/>
  <c r="H98" i="141"/>
  <c r="H97" i="141"/>
  <c r="H95" i="141"/>
  <c r="H94" i="141"/>
  <c r="H93" i="141"/>
  <c r="H91" i="141"/>
  <c r="H90" i="141"/>
  <c r="H89" i="141"/>
  <c r="H87" i="141"/>
  <c r="H86" i="141"/>
  <c r="H85" i="141"/>
  <c r="H83" i="141"/>
  <c r="H82" i="141"/>
  <c r="H81" i="141"/>
  <c r="H79" i="141"/>
  <c r="H78" i="141"/>
  <c r="H77" i="141"/>
  <c r="H75" i="141"/>
  <c r="H74" i="141"/>
  <c r="H73" i="141"/>
  <c r="H71" i="141"/>
  <c r="H70" i="141"/>
  <c r="H69" i="141"/>
  <c r="H67" i="141"/>
  <c r="H66" i="141"/>
  <c r="H65" i="141"/>
  <c r="H63" i="141"/>
  <c r="H62" i="141"/>
  <c r="H61" i="141"/>
  <c r="H59" i="141"/>
  <c r="H58" i="141"/>
  <c r="H57" i="141"/>
  <c r="H55" i="141"/>
  <c r="H54" i="141"/>
  <c r="H53" i="141"/>
  <c r="H51" i="141"/>
  <c r="H50" i="141"/>
  <c r="H49" i="141"/>
  <c r="H47" i="141"/>
  <c r="H46" i="141"/>
  <c r="H45" i="141"/>
  <c r="H43" i="141"/>
  <c r="H42" i="141"/>
  <c r="H41" i="141"/>
  <c r="H39" i="141"/>
  <c r="H38" i="141"/>
  <c r="H37" i="141"/>
  <c r="H35" i="141"/>
  <c r="H34" i="141"/>
  <c r="H33" i="141"/>
  <c r="H31" i="141"/>
  <c r="H30" i="141"/>
  <c r="H29" i="141"/>
  <c r="H27" i="141"/>
  <c r="H26" i="141"/>
  <c r="H25" i="141"/>
  <c r="H23" i="141"/>
  <c r="H22" i="141"/>
  <c r="H21" i="141"/>
  <c r="H19" i="141"/>
  <c r="H18" i="141"/>
  <c r="H17" i="141"/>
  <c r="H15" i="141"/>
  <c r="H14" i="141"/>
  <c r="H13" i="141"/>
  <c r="H11" i="141"/>
  <c r="H10" i="141"/>
  <c r="H9" i="141"/>
  <c r="H7" i="140"/>
  <c r="H8" i="140"/>
  <c r="H9" i="140"/>
  <c r="H10" i="140"/>
  <c r="H11" i="140"/>
  <c r="H12" i="140"/>
  <c r="H13" i="140"/>
  <c r="H14" i="140"/>
  <c r="H15" i="140"/>
  <c r="H16" i="140"/>
  <c r="H17" i="140"/>
  <c r="H18" i="140"/>
  <c r="H19" i="140"/>
  <c r="H20" i="140"/>
  <c r="H21" i="140"/>
  <c r="H22" i="140"/>
  <c r="H23" i="140"/>
  <c r="H24" i="140"/>
  <c r="H25" i="140"/>
  <c r="H26" i="140"/>
  <c r="H27" i="140"/>
  <c r="H28" i="140"/>
  <c r="H29" i="140"/>
  <c r="H30" i="140"/>
  <c r="H31" i="140"/>
  <c r="H32" i="140"/>
  <c r="H33" i="140"/>
  <c r="H34" i="140"/>
  <c r="H35" i="140"/>
  <c r="H36" i="140"/>
  <c r="H37" i="140"/>
  <c r="H38" i="140"/>
  <c r="H39" i="140"/>
  <c r="H40" i="140"/>
  <c r="H41" i="140"/>
  <c r="H42" i="140"/>
  <c r="H43" i="140"/>
  <c r="H44" i="140"/>
  <c r="H45" i="140"/>
  <c r="H46" i="140"/>
  <c r="H47" i="140"/>
  <c r="H48" i="140"/>
  <c r="H49" i="140"/>
  <c r="H50" i="140"/>
  <c r="H51" i="140"/>
  <c r="H52" i="140"/>
  <c r="H53" i="140"/>
  <c r="H54" i="140"/>
  <c r="H55" i="140"/>
  <c r="H56" i="140"/>
  <c r="H57" i="140"/>
  <c r="H58" i="140"/>
  <c r="H59" i="140"/>
  <c r="H60" i="140"/>
  <c r="H61" i="140"/>
  <c r="H62" i="140"/>
  <c r="H63" i="140"/>
  <c r="H64" i="140"/>
  <c r="H65" i="140"/>
  <c r="H66" i="140"/>
  <c r="H67" i="140"/>
  <c r="H68" i="140"/>
  <c r="H69" i="140"/>
  <c r="H70" i="140"/>
  <c r="H71" i="140"/>
  <c r="H72" i="140"/>
  <c r="H73" i="140"/>
  <c r="H74" i="140"/>
  <c r="H75" i="140"/>
  <c r="H76" i="140"/>
  <c r="H77" i="140"/>
  <c r="H78" i="140"/>
  <c r="H79" i="140"/>
  <c r="H80" i="140"/>
  <c r="H81" i="140"/>
  <c r="H82" i="140"/>
  <c r="H83" i="140"/>
  <c r="H84" i="140"/>
  <c r="H85" i="140"/>
  <c r="H86" i="140"/>
  <c r="H87" i="140"/>
  <c r="H88" i="140"/>
  <c r="H89" i="140"/>
  <c r="H90" i="140"/>
  <c r="H91" i="140"/>
  <c r="H92" i="140"/>
  <c r="H93" i="140"/>
  <c r="H94" i="140"/>
  <c r="H95" i="140"/>
  <c r="H96" i="140"/>
  <c r="H97" i="140"/>
  <c r="H98" i="140"/>
  <c r="H99" i="140"/>
  <c r="H100" i="140"/>
  <c r="H101" i="140"/>
  <c r="H102" i="140"/>
  <c r="H103" i="140"/>
  <c r="H104" i="140"/>
  <c r="H105" i="140"/>
  <c r="H106" i="140"/>
  <c r="H107" i="140"/>
  <c r="H108" i="140"/>
  <c r="H109" i="140"/>
  <c r="H110" i="140"/>
  <c r="H111" i="140"/>
  <c r="H112" i="140"/>
  <c r="H113" i="140"/>
  <c r="H114" i="140"/>
  <c r="H115" i="140"/>
  <c r="H116" i="140"/>
  <c r="H117" i="140"/>
  <c r="H118" i="140"/>
  <c r="H119" i="140"/>
  <c r="H120" i="140"/>
  <c r="H121" i="140"/>
  <c r="H122" i="140"/>
  <c r="H123" i="140"/>
  <c r="H124" i="140"/>
  <c r="H125" i="140"/>
  <c r="H126" i="140"/>
  <c r="H127" i="140"/>
  <c r="H128" i="140"/>
  <c r="H129" i="140"/>
  <c r="H130" i="140"/>
  <c r="H131" i="140"/>
  <c r="H132" i="140"/>
  <c r="H133" i="140"/>
  <c r="H134" i="140"/>
  <c r="H135" i="140"/>
  <c r="H136" i="140"/>
  <c r="H137" i="140"/>
  <c r="H138" i="140"/>
  <c r="H139" i="140"/>
  <c r="H140" i="140"/>
  <c r="H141" i="140"/>
  <c r="H142" i="140"/>
  <c r="H143" i="140"/>
  <c r="H144" i="140"/>
  <c r="H145" i="140"/>
  <c r="H146" i="140"/>
  <c r="H147" i="140"/>
  <c r="H148" i="140"/>
  <c r="H149" i="140"/>
  <c r="H150" i="140"/>
  <c r="H151" i="140"/>
  <c r="H152" i="140"/>
  <c r="H153" i="140"/>
  <c r="H154" i="140"/>
  <c r="H155" i="140"/>
  <c r="H156" i="140"/>
  <c r="H157" i="140"/>
  <c r="H158" i="140"/>
  <c r="H159" i="140"/>
  <c r="H160" i="140"/>
  <c r="H161" i="140"/>
  <c r="H162" i="140"/>
  <c r="H163" i="140"/>
  <c r="H164" i="140"/>
  <c r="H165" i="140"/>
  <c r="H166" i="140"/>
  <c r="H167" i="140"/>
  <c r="H168" i="140"/>
  <c r="H169" i="140"/>
  <c r="H170" i="140"/>
  <c r="H6" i="140"/>
  <c r="G5" i="140"/>
  <c r="H8" i="139"/>
  <c r="H9" i="139"/>
  <c r="H10" i="139"/>
  <c r="H11" i="139"/>
  <c r="H12" i="139"/>
  <c r="H13" i="139"/>
  <c r="H14" i="139"/>
  <c r="H15" i="139"/>
  <c r="H16" i="139"/>
  <c r="H17" i="139"/>
  <c r="H18" i="139"/>
  <c r="H19" i="139"/>
  <c r="H20" i="139"/>
  <c r="H21" i="139"/>
  <c r="H22" i="139"/>
  <c r="H23" i="139"/>
  <c r="H24" i="139"/>
  <c r="H25" i="139"/>
  <c r="H26" i="139"/>
  <c r="H27" i="139"/>
  <c r="H28" i="139"/>
  <c r="H29" i="139"/>
  <c r="H30" i="139"/>
  <c r="H31" i="139"/>
  <c r="H32" i="139"/>
  <c r="H33" i="139"/>
  <c r="H34" i="139"/>
  <c r="H35" i="139"/>
  <c r="H36" i="139"/>
  <c r="H37" i="139"/>
  <c r="H38" i="139"/>
  <c r="H39" i="139"/>
  <c r="H40" i="139"/>
  <c r="H41" i="139"/>
  <c r="H42" i="139"/>
  <c r="H43" i="139"/>
  <c r="H44" i="139"/>
  <c r="H45" i="139"/>
  <c r="H46" i="139"/>
  <c r="H47" i="139"/>
  <c r="H48" i="139"/>
  <c r="H49" i="139"/>
  <c r="H50" i="139"/>
  <c r="H51" i="139"/>
  <c r="H52" i="139"/>
  <c r="H53" i="139"/>
  <c r="H54" i="139"/>
  <c r="H55" i="139"/>
  <c r="H56" i="139"/>
  <c r="H57" i="139"/>
  <c r="H58" i="139"/>
  <c r="H59" i="139"/>
  <c r="H60" i="139"/>
  <c r="H61" i="139"/>
  <c r="H62" i="139"/>
  <c r="H63" i="139"/>
  <c r="H64" i="139"/>
  <c r="H65" i="139"/>
  <c r="H66" i="139"/>
  <c r="H67" i="139"/>
  <c r="H68" i="139"/>
  <c r="H69" i="139"/>
  <c r="H70" i="139"/>
  <c r="H71" i="139"/>
  <c r="H72" i="139"/>
  <c r="H73" i="139"/>
  <c r="H74" i="139"/>
  <c r="H75" i="139"/>
  <c r="H76" i="139"/>
  <c r="H77" i="139"/>
  <c r="H78" i="139"/>
  <c r="H79" i="139"/>
  <c r="H80" i="139"/>
  <c r="H81" i="139"/>
  <c r="H82" i="139"/>
  <c r="H83" i="139"/>
  <c r="H84" i="139"/>
  <c r="H85" i="139"/>
  <c r="H86" i="139"/>
  <c r="H87" i="139"/>
  <c r="H88" i="139"/>
  <c r="H89" i="139"/>
  <c r="H90" i="139"/>
  <c r="H91" i="139"/>
  <c r="H92" i="139"/>
  <c r="H93" i="139"/>
  <c r="H94" i="139"/>
  <c r="H95" i="139"/>
  <c r="H96" i="139"/>
  <c r="H97" i="139"/>
  <c r="H98" i="139"/>
  <c r="H99" i="139"/>
  <c r="H100" i="139"/>
  <c r="H101" i="139"/>
  <c r="H102" i="139"/>
  <c r="H103" i="139"/>
  <c r="H104" i="139"/>
  <c r="H105" i="139"/>
  <c r="H106" i="139"/>
  <c r="H107" i="139"/>
  <c r="H108" i="139"/>
  <c r="H109" i="139"/>
  <c r="H110" i="139"/>
  <c r="H111" i="139"/>
  <c r="H112" i="139"/>
  <c r="H113" i="139"/>
  <c r="H114" i="139"/>
  <c r="H115" i="139"/>
  <c r="H116" i="139"/>
  <c r="H117" i="139"/>
  <c r="H118" i="139"/>
  <c r="H119" i="139"/>
  <c r="H120" i="139"/>
  <c r="H121" i="139"/>
  <c r="H122" i="139"/>
  <c r="H123" i="139"/>
  <c r="H124" i="139"/>
  <c r="H125" i="139"/>
  <c r="H126" i="139"/>
  <c r="H127" i="139"/>
  <c r="H128" i="139"/>
  <c r="H129" i="139"/>
  <c r="H130" i="139"/>
  <c r="H131" i="139"/>
  <c r="H132" i="139"/>
  <c r="H133" i="139"/>
  <c r="H134" i="139"/>
  <c r="H135" i="139"/>
  <c r="H136" i="139"/>
  <c r="H137" i="139"/>
  <c r="H138" i="139"/>
  <c r="H139" i="139"/>
  <c r="H140" i="139"/>
  <c r="H141" i="139"/>
  <c r="H142" i="139"/>
  <c r="H143" i="139"/>
  <c r="H144" i="139"/>
  <c r="H145" i="139"/>
  <c r="H146" i="139"/>
  <c r="H147" i="139"/>
  <c r="H148" i="139"/>
  <c r="H149" i="139"/>
  <c r="H150" i="139"/>
  <c r="H151" i="139"/>
  <c r="H152" i="139"/>
  <c r="H153" i="139"/>
  <c r="H154" i="139"/>
  <c r="H155" i="139"/>
  <c r="H156" i="139"/>
  <c r="H157" i="139"/>
  <c r="H158" i="139"/>
  <c r="H159" i="139"/>
  <c r="H160" i="139"/>
  <c r="H161" i="139"/>
  <c r="H162" i="139"/>
  <c r="H163" i="139"/>
  <c r="H164" i="139"/>
  <c r="H165" i="139"/>
  <c r="H166" i="139"/>
  <c r="H167" i="139"/>
  <c r="H168" i="139"/>
  <c r="H169" i="139"/>
  <c r="H170" i="139"/>
  <c r="H171" i="139"/>
  <c r="H172" i="139"/>
  <c r="H173" i="139"/>
  <c r="H174" i="139"/>
  <c r="H175" i="139"/>
  <c r="H176" i="139"/>
  <c r="H177" i="139"/>
  <c r="H178" i="139"/>
  <c r="H179" i="139"/>
  <c r="H180" i="139"/>
  <c r="H181" i="139"/>
  <c r="H182" i="139"/>
  <c r="H183" i="139"/>
  <c r="H184" i="139"/>
  <c r="H185" i="139"/>
  <c r="H186" i="139"/>
  <c r="H187" i="139"/>
  <c r="H188" i="139"/>
  <c r="H189" i="139"/>
  <c r="H190" i="139"/>
  <c r="H191" i="139"/>
  <c r="H192" i="139"/>
  <c r="H193" i="139"/>
  <c r="H194" i="139"/>
  <c r="H195" i="139"/>
  <c r="H196" i="139"/>
  <c r="H197" i="139"/>
  <c r="H198" i="139"/>
  <c r="H199" i="139"/>
  <c r="H200" i="139"/>
  <c r="H201" i="139"/>
  <c r="H202" i="139"/>
  <c r="H203" i="139"/>
  <c r="H204" i="139"/>
  <c r="H205" i="139"/>
  <c r="H206" i="139"/>
  <c r="H207" i="139"/>
  <c r="H208" i="139"/>
  <c r="H209" i="139"/>
  <c r="H210" i="139"/>
  <c r="H211" i="139"/>
  <c r="H212" i="139"/>
  <c r="H213" i="139"/>
  <c r="H214" i="139"/>
  <c r="H215" i="139"/>
  <c r="H216" i="139"/>
  <c r="H217" i="139"/>
  <c r="H218" i="139"/>
  <c r="H219" i="139"/>
  <c r="H220" i="139"/>
  <c r="H221" i="139"/>
  <c r="H222" i="139"/>
  <c r="H223" i="139"/>
  <c r="H224" i="139"/>
  <c r="H225" i="139"/>
  <c r="H226" i="139"/>
  <c r="H227" i="139"/>
  <c r="H228" i="139"/>
  <c r="H229" i="139"/>
  <c r="H230" i="139"/>
  <c r="H231" i="139"/>
  <c r="H232" i="139"/>
  <c r="H233" i="139"/>
  <c r="H234" i="139"/>
  <c r="H235" i="139"/>
  <c r="H236" i="139"/>
  <c r="H237" i="139"/>
  <c r="H238" i="139"/>
  <c r="H239" i="139"/>
  <c r="H240" i="139"/>
  <c r="H241" i="139"/>
  <c r="H242" i="139"/>
  <c r="H243" i="139"/>
  <c r="H244" i="139"/>
  <c r="H245" i="139"/>
  <c r="H246" i="139"/>
  <c r="H247" i="139"/>
  <c r="H248" i="139"/>
  <c r="H249" i="139"/>
  <c r="H250" i="139"/>
  <c r="H251" i="139"/>
  <c r="H252" i="139"/>
  <c r="H253" i="139"/>
  <c r="H254" i="139"/>
  <c r="H255" i="139"/>
  <c r="H256" i="139"/>
  <c r="H257" i="139"/>
  <c r="H258" i="139"/>
  <c r="H259" i="139"/>
  <c r="H260" i="139"/>
  <c r="H261" i="139"/>
  <c r="H262" i="139"/>
  <c r="H263" i="139"/>
  <c r="H264" i="139"/>
  <c r="H265" i="139"/>
  <c r="H266" i="139"/>
  <c r="H267" i="139"/>
  <c r="H268" i="139"/>
  <c r="H269" i="139"/>
  <c r="H270" i="139"/>
  <c r="H271" i="139"/>
  <c r="H272" i="139"/>
  <c r="H273" i="139"/>
  <c r="H274" i="139"/>
  <c r="H275" i="139"/>
  <c r="H276" i="139"/>
  <c r="H277" i="139"/>
  <c r="H278" i="139"/>
  <c r="H279" i="139"/>
  <c r="H280" i="139"/>
  <c r="H281" i="139"/>
  <c r="H282" i="139"/>
  <c r="H283" i="139"/>
  <c r="H284" i="139"/>
  <c r="H285" i="139"/>
  <c r="H286" i="139"/>
  <c r="H287" i="139"/>
  <c r="H288" i="139"/>
  <c r="H289" i="139"/>
  <c r="H290" i="139"/>
  <c r="H291" i="139"/>
  <c r="H292" i="139"/>
  <c r="H293" i="139"/>
  <c r="H294" i="139"/>
  <c r="H295" i="139"/>
  <c r="H296" i="139"/>
  <c r="H297" i="139"/>
  <c r="H298" i="139"/>
  <c r="H299" i="139"/>
  <c r="H300" i="139"/>
  <c r="H301" i="139"/>
  <c r="H302" i="139"/>
  <c r="H303" i="139"/>
  <c r="H304" i="139"/>
  <c r="H305" i="139"/>
  <c r="H306" i="139"/>
  <c r="H307" i="139"/>
  <c r="H308" i="139"/>
  <c r="H309" i="139"/>
  <c r="H310" i="139"/>
  <c r="H311" i="139"/>
  <c r="H312" i="139"/>
  <c r="H313" i="139"/>
  <c r="H314" i="139"/>
  <c r="H315" i="139"/>
  <c r="H316" i="139"/>
  <c r="H317" i="139"/>
  <c r="H318" i="139"/>
  <c r="H319" i="139"/>
  <c r="H320" i="139"/>
  <c r="H321" i="139"/>
  <c r="H322" i="139"/>
  <c r="H323" i="139"/>
  <c r="H324" i="139"/>
  <c r="H325" i="139"/>
  <c r="H326" i="139"/>
  <c r="H327" i="139"/>
  <c r="H328" i="139"/>
  <c r="H329" i="139"/>
  <c r="H330" i="139"/>
  <c r="H331" i="139"/>
  <c r="H332" i="139"/>
  <c r="H333" i="139"/>
  <c r="H334" i="139"/>
  <c r="H335" i="139"/>
  <c r="H336" i="139"/>
  <c r="H337" i="139"/>
  <c r="H338" i="139"/>
  <c r="H339" i="139"/>
  <c r="H340" i="139"/>
  <c r="H341" i="139"/>
  <c r="H342" i="139"/>
  <c r="H343" i="139"/>
  <c r="H344" i="139"/>
  <c r="H7" i="139"/>
  <c r="G6" i="139"/>
  <c r="G5" i="142" l="1"/>
  <c r="H2108" i="141"/>
  <c r="H2088" i="141"/>
  <c r="H2072" i="141"/>
  <c r="H2056" i="141"/>
  <c r="H2032" i="141"/>
  <c r="H2024" i="141"/>
  <c r="H2016" i="141"/>
  <c r="H1992" i="141"/>
  <c r="H1984" i="141"/>
  <c r="H1976" i="141"/>
  <c r="H1944" i="141"/>
  <c r="H1936" i="141"/>
  <c r="H1924" i="141"/>
  <c r="H1916" i="141"/>
  <c r="H1908" i="141"/>
  <c r="H1904" i="141"/>
  <c r="H1896" i="141"/>
  <c r="H1892" i="141"/>
  <c r="H1888" i="141"/>
  <c r="H1884" i="141"/>
  <c r="H1880" i="141"/>
  <c r="H1872" i="141"/>
  <c r="H1868" i="141"/>
  <c r="H1864" i="141"/>
  <c r="H1856" i="141"/>
  <c r="H1852" i="141"/>
  <c r="H1848" i="141"/>
  <c r="H1840" i="141"/>
  <c r="H1836" i="141"/>
  <c r="H1832" i="141"/>
  <c r="H1824" i="141"/>
  <c r="H1820" i="141"/>
  <c r="H1816" i="141"/>
  <c r="H1808" i="141"/>
  <c r="H1796" i="141"/>
  <c r="H1788" i="141"/>
  <c r="H1780" i="141"/>
  <c r="H1776" i="141"/>
  <c r="H1768" i="141"/>
  <c r="H1764" i="141"/>
  <c r="H1760" i="141"/>
  <c r="H1752" i="141"/>
  <c r="H1740" i="141"/>
  <c r="H1736" i="141"/>
  <c r="H1732" i="141"/>
  <c r="H1724" i="141"/>
  <c r="H1720" i="141"/>
  <c r="H1716" i="141"/>
  <c r="H1708" i="141"/>
  <c r="H1704" i="141"/>
  <c r="H1700" i="141"/>
  <c r="H1692" i="141"/>
  <c r="H1676" i="141"/>
  <c r="H1672" i="141"/>
  <c r="H1664" i="141"/>
  <c r="H1656" i="141"/>
  <c r="H1648" i="141"/>
  <c r="H1644" i="141"/>
  <c r="H1636" i="141"/>
  <c r="H1632" i="141"/>
  <c r="H1628" i="141"/>
  <c r="H1616" i="141"/>
  <c r="H1608" i="141"/>
  <c r="H1604" i="141"/>
  <c r="H1600" i="141"/>
  <c r="H1592" i="141"/>
  <c r="H1588" i="141"/>
  <c r="H1584" i="141"/>
  <c r="H1576" i="141"/>
  <c r="H1572" i="141"/>
  <c r="H1568" i="141"/>
  <c r="H1560" i="141"/>
  <c r="H1548" i="141"/>
  <c r="H1540" i="141"/>
  <c r="H1532" i="141"/>
  <c r="H1524" i="141"/>
  <c r="H1516" i="141"/>
  <c r="H1508" i="141"/>
  <c r="H1500" i="141"/>
  <c r="H1492" i="141"/>
  <c r="H1484" i="141"/>
  <c r="H1476" i="141"/>
  <c r="H1468" i="141"/>
  <c r="H1460" i="141"/>
  <c r="H1440" i="141"/>
  <c r="H1436" i="141"/>
  <c r="H1428" i="141"/>
  <c r="H1420" i="141"/>
  <c r="H1412" i="141"/>
  <c r="H1404" i="141"/>
  <c r="H1396" i="141"/>
  <c r="H1376" i="141"/>
  <c r="I1372" i="141"/>
  <c r="I7" i="141" s="1"/>
  <c r="H1364" i="141"/>
  <c r="H1344" i="141"/>
  <c r="H1340" i="141"/>
  <c r="H1332" i="141"/>
  <c r="H1312" i="141"/>
  <c r="H1308" i="141"/>
  <c r="H1300" i="141"/>
  <c r="H1292" i="141"/>
  <c r="H1284" i="141"/>
  <c r="H1276" i="141"/>
  <c r="H1268" i="141"/>
  <c r="H1248" i="141"/>
  <c r="H1244" i="141"/>
  <c r="H1232" i="141"/>
  <c r="H1216" i="141"/>
  <c r="H1212" i="141"/>
  <c r="H1204" i="141"/>
  <c r="H1184" i="141"/>
  <c r="H1168" i="141"/>
  <c r="H1164" i="141"/>
  <c r="H1156" i="141"/>
  <c r="H1148" i="141"/>
  <c r="H1140" i="141"/>
  <c r="H1132" i="141"/>
  <c r="H1124" i="141"/>
  <c r="H1116" i="141"/>
  <c r="H1108" i="141"/>
  <c r="H1088" i="141"/>
  <c r="H1084" i="141"/>
  <c r="H1076" i="141"/>
  <c r="H1068" i="141"/>
  <c r="H1060" i="141"/>
  <c r="H1052" i="141"/>
  <c r="H1044" i="141"/>
  <c r="H1036" i="141"/>
  <c r="H1028" i="141"/>
  <c r="H1020" i="141"/>
  <c r="H1012" i="141"/>
  <c r="H992" i="141"/>
  <c r="H988" i="141"/>
  <c r="H980" i="141"/>
  <c r="H972" i="141"/>
  <c r="H964" i="141"/>
  <c r="H956" i="141"/>
  <c r="H948" i="141"/>
  <c r="H928" i="141"/>
  <c r="H924" i="141"/>
  <c r="H916" i="141"/>
  <c r="H908" i="141"/>
  <c r="H900" i="141"/>
  <c r="H892" i="141"/>
  <c r="H884" i="141"/>
  <c r="H864" i="141"/>
  <c r="H860" i="141"/>
  <c r="H2104" i="141"/>
  <c r="H2096" i="141"/>
  <c r="H2080" i="141"/>
  <c r="H2064" i="141"/>
  <c r="H2048" i="141"/>
  <c r="H2040" i="141"/>
  <c r="H2008" i="141"/>
  <c r="H2000" i="141"/>
  <c r="H1968" i="141"/>
  <c r="H1960" i="141"/>
  <c r="I1952" i="141"/>
  <c r="H1932" i="141"/>
  <c r="H1928" i="141"/>
  <c r="H1920" i="141"/>
  <c r="H1912" i="141"/>
  <c r="H1900" i="141"/>
  <c r="H1860" i="141"/>
  <c r="H1844" i="141"/>
  <c r="H1828" i="141"/>
  <c r="H1804" i="141"/>
  <c r="H1800" i="141"/>
  <c r="H1792" i="141"/>
  <c r="H1784" i="141"/>
  <c r="H1772" i="141"/>
  <c r="H1756" i="141"/>
  <c r="H1744" i="141"/>
  <c r="H1728" i="141"/>
  <c r="H1712" i="141"/>
  <c r="H1696" i="141"/>
  <c r="H1688" i="141"/>
  <c r="H1680" i="141"/>
  <c r="H1668" i="141"/>
  <c r="H1660" i="141"/>
  <c r="H1652" i="141"/>
  <c r="H1640" i="141"/>
  <c r="H1624" i="141"/>
  <c r="H1612" i="141"/>
  <c r="H1596" i="141"/>
  <c r="H1580" i="141"/>
  <c r="H1564" i="141"/>
  <c r="H1552" i="141"/>
  <c r="H1544" i="141"/>
  <c r="H1536" i="141"/>
  <c r="H1528" i="141"/>
  <c r="H1520" i="141"/>
  <c r="I1512" i="141"/>
  <c r="H1504" i="141"/>
  <c r="H1488" i="141"/>
  <c r="H1472" i="141"/>
  <c r="H1456" i="141"/>
  <c r="H1452" i="141"/>
  <c r="H1444" i="141"/>
  <c r="H1424" i="141"/>
  <c r="H1408" i="141"/>
  <c r="H1392" i="141"/>
  <c r="H1388" i="141"/>
  <c r="H1380" i="141"/>
  <c r="H1360" i="141"/>
  <c r="H1356" i="141"/>
  <c r="H1348" i="141"/>
  <c r="H1328" i="141"/>
  <c r="H1324" i="141"/>
  <c r="H1316" i="141"/>
  <c r="H1296" i="141"/>
  <c r="H1280" i="141"/>
  <c r="H1264" i="141"/>
  <c r="H1260" i="141"/>
  <c r="H1252" i="141"/>
  <c r="H1236" i="141"/>
  <c r="H1228" i="141"/>
  <c r="H1220" i="141"/>
  <c r="H1200" i="141"/>
  <c r="H1196" i="141"/>
  <c r="H1188" i="141"/>
  <c r="H1180" i="141"/>
  <c r="H1172" i="141"/>
  <c r="H1152" i="141"/>
  <c r="H1136" i="141"/>
  <c r="H1120" i="141"/>
  <c r="H1104" i="141"/>
  <c r="H1100" i="141"/>
  <c r="H1092" i="141"/>
  <c r="H1072" i="141"/>
  <c r="H1056" i="141"/>
  <c r="H1040" i="141"/>
  <c r="H1024" i="141"/>
  <c r="H1008" i="141"/>
  <c r="H1004" i="141"/>
  <c r="H996" i="141"/>
  <c r="H976" i="141"/>
  <c r="H960" i="141"/>
  <c r="H944" i="141"/>
  <c r="H940" i="141"/>
  <c r="H932" i="141"/>
  <c r="H912" i="141"/>
  <c r="H896" i="141"/>
  <c r="H880" i="141"/>
  <c r="H876" i="141"/>
  <c r="H868" i="141"/>
  <c r="H1942" i="141"/>
  <c r="H1950" i="141"/>
  <c r="H1958" i="141"/>
  <c r="H1966" i="141"/>
  <c r="H1974" i="141"/>
  <c r="H1982" i="141"/>
  <c r="H1990" i="141"/>
  <c r="H1998" i="141"/>
  <c r="H2006" i="141"/>
  <c r="H2014" i="141"/>
  <c r="H2022" i="141"/>
  <c r="H2030" i="141"/>
  <c r="H2038" i="141"/>
  <c r="H2046" i="141"/>
  <c r="H2054" i="141"/>
  <c r="H2062" i="141"/>
  <c r="H2070" i="141"/>
  <c r="H2078" i="141"/>
  <c r="H2086" i="141"/>
  <c r="H2094" i="141"/>
  <c r="H2102" i="141"/>
  <c r="H5" i="140"/>
  <c r="H6" i="139"/>
  <c r="J4" i="138" l="1"/>
  <c r="J6" i="138"/>
  <c r="J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50" i="138"/>
  <c r="J51" i="138"/>
  <c r="J52" i="138"/>
  <c r="J53" i="138"/>
  <c r="J54" i="138"/>
  <c r="J55" i="138"/>
  <c r="J56" i="138"/>
  <c r="J57" i="138"/>
  <c r="J58" i="138"/>
  <c r="J59" i="138"/>
  <c r="J60" i="138"/>
  <c r="J61" i="138"/>
  <c r="J62" i="138"/>
  <c r="J63" i="138"/>
  <c r="J64" i="138"/>
  <c r="J65" i="138"/>
  <c r="J66" i="138"/>
  <c r="J67" i="138"/>
  <c r="J68" i="138"/>
  <c r="J69" i="138"/>
  <c r="J70" i="138"/>
  <c r="J71" i="138"/>
  <c r="J72" i="138"/>
  <c r="J73" i="138"/>
  <c r="J74" i="138"/>
  <c r="J75" i="138"/>
  <c r="J76" i="138"/>
  <c r="J77" i="138"/>
  <c r="J78" i="138"/>
  <c r="J79" i="138"/>
  <c r="J80" i="138"/>
  <c r="J81" i="138"/>
  <c r="J82" i="138"/>
  <c r="J83" i="138"/>
  <c r="J84" i="138"/>
  <c r="J85" i="138"/>
  <c r="J86" i="138"/>
  <c r="J87" i="138"/>
  <c r="J88" i="138"/>
  <c r="J89" i="138"/>
  <c r="J90" i="138"/>
  <c r="J91" i="138"/>
  <c r="J92" i="138"/>
  <c r="J93" i="138"/>
  <c r="J94" i="138"/>
  <c r="J95" i="138"/>
  <c r="J96" i="138"/>
  <c r="J97" i="138"/>
  <c r="J98" i="138"/>
  <c r="J99" i="138"/>
  <c r="J100" i="138"/>
  <c r="J101" i="138"/>
  <c r="J102" i="138"/>
  <c r="J103" i="138"/>
  <c r="J104" i="138"/>
  <c r="J105" i="138"/>
  <c r="J106" i="138"/>
  <c r="J107" i="138"/>
  <c r="J108" i="138"/>
  <c r="J5" i="138"/>
  <c r="G6" i="138"/>
  <c r="G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5" i="138"/>
  <c r="D6" i="138"/>
  <c r="D7"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5" i="138"/>
  <c r="H36" i="100" l="1"/>
  <c r="H43" i="100" s="1"/>
  <c r="H40" i="100"/>
  <c r="H39" i="100"/>
  <c r="H38" i="100"/>
  <c r="H37" i="100"/>
  <c r="G36" i="100"/>
  <c r="H31" i="100"/>
  <c r="H30" i="100"/>
  <c r="H29" i="100"/>
  <c r="H28" i="100"/>
  <c r="G28" i="100"/>
  <c r="I4" i="135"/>
  <c r="G172" i="135"/>
  <c r="G171" i="135"/>
  <c r="F170" i="135"/>
  <c r="G6" i="135"/>
  <c r="G7" i="135"/>
  <c r="G8" i="135"/>
  <c r="G9" i="135"/>
  <c r="G10" i="135"/>
  <c r="G11" i="135"/>
  <c r="G12" i="135"/>
  <c r="G13" i="135"/>
  <c r="G14" i="135"/>
  <c r="G15" i="135"/>
  <c r="G16" i="135"/>
  <c r="G17" i="135"/>
  <c r="G18" i="135"/>
  <c r="G19" i="135"/>
  <c r="G20" i="135"/>
  <c r="G21" i="135"/>
  <c r="G22" i="135"/>
  <c r="G23" i="135"/>
  <c r="G24" i="135"/>
  <c r="G25" i="135"/>
  <c r="G26" i="135"/>
  <c r="G27" i="135"/>
  <c r="G28" i="135"/>
  <c r="G29" i="135"/>
  <c r="G30" i="135"/>
  <c r="G31" i="135"/>
  <c r="G32" i="135"/>
  <c r="G33" i="135"/>
  <c r="G34" i="135"/>
  <c r="G35" i="135"/>
  <c r="G36" i="135"/>
  <c r="G37" i="135"/>
  <c r="G38" i="135"/>
  <c r="G39" i="135"/>
  <c r="G40" i="135"/>
  <c r="G41" i="135"/>
  <c r="G42" i="135"/>
  <c r="G43" i="135"/>
  <c r="G44" i="135"/>
  <c r="G45" i="135"/>
  <c r="G46" i="135"/>
  <c r="G47" i="135"/>
  <c r="G48" i="135"/>
  <c r="G49" i="135"/>
  <c r="G50" i="135"/>
  <c r="G51" i="135"/>
  <c r="G52" i="135"/>
  <c r="G53" i="135"/>
  <c r="G54" i="135"/>
  <c r="G55" i="135"/>
  <c r="G56" i="135"/>
  <c r="G57" i="135"/>
  <c r="G58" i="135"/>
  <c r="G59" i="135"/>
  <c r="G60" i="135"/>
  <c r="G61" i="135"/>
  <c r="G62" i="135"/>
  <c r="G63" i="135"/>
  <c r="G64" i="135"/>
  <c r="G65" i="135"/>
  <c r="G66" i="135"/>
  <c r="G67" i="135"/>
  <c r="G68" i="135"/>
  <c r="G69" i="135"/>
  <c r="G70" i="135"/>
  <c r="G71" i="135"/>
  <c r="G72" i="135"/>
  <c r="G73" i="135"/>
  <c r="G74" i="135"/>
  <c r="G75" i="135"/>
  <c r="G76" i="135"/>
  <c r="G77" i="135"/>
  <c r="G78" i="135"/>
  <c r="G79" i="135"/>
  <c r="G80" i="135"/>
  <c r="G81" i="135"/>
  <c r="G82" i="135"/>
  <c r="G83" i="135"/>
  <c r="G84" i="135"/>
  <c r="G85" i="135"/>
  <c r="G86" i="135"/>
  <c r="G87" i="135"/>
  <c r="G88" i="135"/>
  <c r="G89" i="135"/>
  <c r="G90" i="135"/>
  <c r="G91" i="135"/>
  <c r="G92" i="135"/>
  <c r="G93" i="135"/>
  <c r="G94" i="135"/>
  <c r="G95" i="135"/>
  <c r="G96" i="135"/>
  <c r="G97" i="135"/>
  <c r="G98" i="135"/>
  <c r="G99" i="135"/>
  <c r="G100" i="135"/>
  <c r="G101" i="135"/>
  <c r="G102" i="135"/>
  <c r="G103" i="135"/>
  <c r="G104" i="135"/>
  <c r="G105" i="135"/>
  <c r="G106" i="135"/>
  <c r="G107" i="135"/>
  <c r="G108" i="135"/>
  <c r="G109" i="135"/>
  <c r="G110" i="135"/>
  <c r="G111" i="135"/>
  <c r="G112" i="135"/>
  <c r="G113" i="135"/>
  <c r="G114" i="135"/>
  <c r="G115" i="135"/>
  <c r="G116" i="135"/>
  <c r="G117" i="135"/>
  <c r="G118" i="135"/>
  <c r="G119" i="135"/>
  <c r="G120" i="135"/>
  <c r="G121" i="135"/>
  <c r="G122" i="135"/>
  <c r="G123" i="135"/>
  <c r="G124" i="135"/>
  <c r="G125" i="135"/>
  <c r="G126" i="135"/>
  <c r="G127" i="135"/>
  <c r="G128" i="135"/>
  <c r="G129" i="135"/>
  <c r="G130" i="135"/>
  <c r="G131" i="135"/>
  <c r="G132" i="135"/>
  <c r="G133" i="135"/>
  <c r="G134" i="135"/>
  <c r="G135" i="135"/>
  <c r="G136" i="135"/>
  <c r="G137" i="135"/>
  <c r="G138" i="135"/>
  <c r="G139" i="135"/>
  <c r="G140" i="135"/>
  <c r="G141" i="135"/>
  <c r="G142" i="135"/>
  <c r="G143" i="135"/>
  <c r="G144" i="135"/>
  <c r="G145" i="135"/>
  <c r="G146" i="135"/>
  <c r="G147" i="135"/>
  <c r="G148" i="135"/>
  <c r="G149" i="135"/>
  <c r="G150" i="135"/>
  <c r="G151" i="135"/>
  <c r="G152" i="135"/>
  <c r="G153" i="135"/>
  <c r="G154" i="135"/>
  <c r="G155" i="135"/>
  <c r="G156" i="135"/>
  <c r="G157" i="135"/>
  <c r="G158" i="135"/>
  <c r="G159" i="135"/>
  <c r="G160" i="135"/>
  <c r="G161" i="135"/>
  <c r="G162" i="135"/>
  <c r="G163" i="135"/>
  <c r="G164" i="135"/>
  <c r="G165" i="135"/>
  <c r="G5" i="135"/>
  <c r="F4" i="135"/>
  <c r="N8" i="134"/>
  <c r="N9" i="134"/>
  <c r="N10" i="134"/>
  <c r="N11" i="134"/>
  <c r="Q11" i="134" s="1"/>
  <c r="N12" i="134"/>
  <c r="N13" i="134"/>
  <c r="N14" i="134"/>
  <c r="N15" i="134"/>
  <c r="Q15" i="134" s="1"/>
  <c r="N16" i="134"/>
  <c r="N17" i="134"/>
  <c r="N18" i="134"/>
  <c r="N19" i="134"/>
  <c r="Q19" i="134" s="1"/>
  <c r="N20" i="134"/>
  <c r="N21" i="134"/>
  <c r="N22" i="134"/>
  <c r="N23" i="134"/>
  <c r="N24" i="134"/>
  <c r="N25" i="134"/>
  <c r="N26" i="134"/>
  <c r="N27" i="134"/>
  <c r="Q27" i="134" s="1"/>
  <c r="N28" i="134"/>
  <c r="N29" i="134"/>
  <c r="N30" i="134"/>
  <c r="N31" i="134"/>
  <c r="Q31" i="134" s="1"/>
  <c r="N32" i="134"/>
  <c r="N33" i="134"/>
  <c r="N34" i="134"/>
  <c r="N35" i="134"/>
  <c r="N36" i="134"/>
  <c r="N37" i="134"/>
  <c r="N38" i="134"/>
  <c r="N39" i="134"/>
  <c r="N40" i="134"/>
  <c r="N41" i="134"/>
  <c r="N42" i="134"/>
  <c r="N43" i="134"/>
  <c r="N44" i="134"/>
  <c r="N45" i="134"/>
  <c r="N46" i="134"/>
  <c r="N47" i="134"/>
  <c r="N48" i="134"/>
  <c r="N49" i="134"/>
  <c r="N50" i="134"/>
  <c r="N51" i="134"/>
  <c r="N52" i="134"/>
  <c r="N53" i="134"/>
  <c r="N54" i="134"/>
  <c r="N55" i="134"/>
  <c r="N56" i="134"/>
  <c r="N57" i="134"/>
  <c r="N58" i="134"/>
  <c r="N59" i="134"/>
  <c r="N60" i="134"/>
  <c r="N61" i="134"/>
  <c r="N62" i="134"/>
  <c r="N63" i="134"/>
  <c r="N64" i="134"/>
  <c r="N65" i="134"/>
  <c r="N66" i="134"/>
  <c r="N67" i="134"/>
  <c r="N68" i="134"/>
  <c r="N69" i="134"/>
  <c r="N70" i="134"/>
  <c r="N71" i="134"/>
  <c r="N72" i="134"/>
  <c r="N73" i="134"/>
  <c r="N74" i="134"/>
  <c r="N75" i="134"/>
  <c r="Q75" i="134" s="1"/>
  <c r="N76" i="134"/>
  <c r="N77" i="134"/>
  <c r="N78" i="134"/>
  <c r="N79" i="134"/>
  <c r="Q79" i="134" s="1"/>
  <c r="N80" i="134"/>
  <c r="N81" i="134"/>
  <c r="N82" i="134"/>
  <c r="N83" i="134"/>
  <c r="Q83" i="134" s="1"/>
  <c r="N84" i="134"/>
  <c r="N85" i="134"/>
  <c r="N86" i="134"/>
  <c r="N87" i="134"/>
  <c r="Q87" i="134" s="1"/>
  <c r="N88" i="134"/>
  <c r="N89" i="134"/>
  <c r="N90" i="134"/>
  <c r="N91" i="134"/>
  <c r="Q91" i="134" s="1"/>
  <c r="N92" i="134"/>
  <c r="N93" i="134"/>
  <c r="N94" i="134"/>
  <c r="N95" i="134"/>
  <c r="N96" i="134"/>
  <c r="N97" i="134"/>
  <c r="N98" i="134"/>
  <c r="N99" i="134"/>
  <c r="N100" i="134"/>
  <c r="N101" i="134"/>
  <c r="N102" i="134"/>
  <c r="N103" i="134"/>
  <c r="N104" i="134"/>
  <c r="N105" i="134"/>
  <c r="N106" i="134"/>
  <c r="N107" i="134"/>
  <c r="Q107" i="134" s="1"/>
  <c r="N108" i="134"/>
  <c r="N109" i="134"/>
  <c r="N110" i="134"/>
  <c r="N111" i="134"/>
  <c r="N112" i="134"/>
  <c r="N113" i="134"/>
  <c r="N114" i="134"/>
  <c r="N115" i="134"/>
  <c r="N116" i="134"/>
  <c r="N117" i="134"/>
  <c r="N118" i="134"/>
  <c r="N119" i="134"/>
  <c r="N120" i="134"/>
  <c r="N121" i="134"/>
  <c r="N122" i="134"/>
  <c r="N123" i="134"/>
  <c r="Q123" i="134" s="1"/>
  <c r="N124" i="134"/>
  <c r="N125" i="134"/>
  <c r="N126" i="134"/>
  <c r="N127" i="134"/>
  <c r="N128" i="134"/>
  <c r="N129" i="134"/>
  <c r="N130" i="134"/>
  <c r="N131" i="134"/>
  <c r="N132" i="134"/>
  <c r="N133" i="134"/>
  <c r="N134" i="134"/>
  <c r="N135" i="134"/>
  <c r="N136" i="134"/>
  <c r="N137" i="134"/>
  <c r="N138" i="134"/>
  <c r="N139" i="134"/>
  <c r="N140" i="134"/>
  <c r="N141" i="134"/>
  <c r="N142" i="134"/>
  <c r="N143" i="134"/>
  <c r="N144" i="134"/>
  <c r="N145" i="134"/>
  <c r="N146" i="134"/>
  <c r="N147" i="134"/>
  <c r="N148" i="134"/>
  <c r="N149" i="134"/>
  <c r="N150" i="134"/>
  <c r="N151" i="134"/>
  <c r="N152" i="134"/>
  <c r="N153" i="134"/>
  <c r="N154" i="134"/>
  <c r="N155" i="134"/>
  <c r="Q155" i="134" s="1"/>
  <c r="N156" i="134"/>
  <c r="N157" i="134"/>
  <c r="N158" i="134"/>
  <c r="N159" i="134"/>
  <c r="N160" i="134"/>
  <c r="N161" i="134"/>
  <c r="N162" i="134"/>
  <c r="N163" i="134"/>
  <c r="N164" i="134"/>
  <c r="N165" i="134"/>
  <c r="N166" i="134"/>
  <c r="N167" i="134"/>
  <c r="N168" i="134"/>
  <c r="N169" i="134"/>
  <c r="N170" i="134"/>
  <c r="N171" i="134"/>
  <c r="Q171" i="134" s="1"/>
  <c r="N172" i="134"/>
  <c r="N173" i="134"/>
  <c r="N174" i="134"/>
  <c r="N175" i="134"/>
  <c r="N176" i="134"/>
  <c r="N177" i="134"/>
  <c r="N178" i="134"/>
  <c r="N179" i="134"/>
  <c r="N180" i="134"/>
  <c r="N181" i="134"/>
  <c r="N182" i="134"/>
  <c r="N183" i="134"/>
  <c r="N184" i="134"/>
  <c r="N185" i="134"/>
  <c r="N186" i="134"/>
  <c r="N187" i="134"/>
  <c r="Q187" i="134" s="1"/>
  <c r="N188" i="134"/>
  <c r="N189" i="134"/>
  <c r="N190" i="134"/>
  <c r="N191" i="134"/>
  <c r="N192" i="134"/>
  <c r="N193" i="134"/>
  <c r="N194" i="134"/>
  <c r="N195" i="134"/>
  <c r="N196" i="134"/>
  <c r="N197" i="134"/>
  <c r="N198" i="134"/>
  <c r="N199" i="134"/>
  <c r="N200" i="134"/>
  <c r="N201" i="134"/>
  <c r="N202" i="134"/>
  <c r="N203" i="134"/>
  <c r="N204" i="134"/>
  <c r="N205" i="134"/>
  <c r="N206" i="134"/>
  <c r="N207" i="134"/>
  <c r="N208" i="134"/>
  <c r="N209" i="134"/>
  <c r="N210" i="134"/>
  <c r="N211" i="134"/>
  <c r="N212" i="134"/>
  <c r="N213" i="134"/>
  <c r="N214" i="134"/>
  <c r="N215" i="134"/>
  <c r="N216" i="134"/>
  <c r="N217" i="134"/>
  <c r="N218" i="134"/>
  <c r="N219" i="134"/>
  <c r="Q219" i="134" s="1"/>
  <c r="N220" i="134"/>
  <c r="N221" i="134"/>
  <c r="N222" i="134"/>
  <c r="N223" i="134"/>
  <c r="N224" i="134"/>
  <c r="N225" i="134"/>
  <c r="N226" i="134"/>
  <c r="N227" i="134"/>
  <c r="N228" i="134"/>
  <c r="N229" i="134"/>
  <c r="N230" i="134"/>
  <c r="N231" i="134"/>
  <c r="N232" i="134"/>
  <c r="N233" i="134"/>
  <c r="N234" i="134"/>
  <c r="N235" i="134"/>
  <c r="Q235" i="134" s="1"/>
  <c r="N236" i="134"/>
  <c r="N237" i="134"/>
  <c r="N238" i="134"/>
  <c r="N239" i="134"/>
  <c r="N7" i="134"/>
  <c r="K8" i="134"/>
  <c r="K6" i="134" s="1"/>
  <c r="K13" i="134"/>
  <c r="Q13" i="134" s="1"/>
  <c r="K14" i="134"/>
  <c r="K15" i="134"/>
  <c r="K16" i="134"/>
  <c r="K17" i="134"/>
  <c r="Q17" i="134" s="1"/>
  <c r="K18" i="134"/>
  <c r="K19" i="134"/>
  <c r="K20" i="134"/>
  <c r="K21" i="134"/>
  <c r="Q21" i="134" s="1"/>
  <c r="K22" i="134"/>
  <c r="K23" i="134"/>
  <c r="K24" i="134"/>
  <c r="K25" i="134"/>
  <c r="Q25" i="134" s="1"/>
  <c r="K26" i="134"/>
  <c r="K27" i="134"/>
  <c r="K28" i="134"/>
  <c r="K29" i="134"/>
  <c r="Q29" i="134" s="1"/>
  <c r="K30" i="134"/>
  <c r="K31" i="134"/>
  <c r="K32" i="134"/>
  <c r="K33" i="134"/>
  <c r="Q33" i="134" s="1"/>
  <c r="K34" i="134"/>
  <c r="K35" i="134"/>
  <c r="K36" i="134"/>
  <c r="K37" i="134"/>
  <c r="Q37" i="134" s="1"/>
  <c r="K38" i="134"/>
  <c r="K39" i="134"/>
  <c r="K40" i="134"/>
  <c r="K41" i="134"/>
  <c r="Q41" i="134" s="1"/>
  <c r="K42" i="134"/>
  <c r="K43" i="134"/>
  <c r="K44" i="134"/>
  <c r="K45" i="134"/>
  <c r="Q45" i="134" s="1"/>
  <c r="K46" i="134"/>
  <c r="K47" i="134"/>
  <c r="K48" i="134"/>
  <c r="K49" i="134"/>
  <c r="Q49" i="134" s="1"/>
  <c r="K50" i="134"/>
  <c r="K51" i="134"/>
  <c r="K52" i="134"/>
  <c r="K53" i="134"/>
  <c r="Q53" i="134" s="1"/>
  <c r="K54" i="134"/>
  <c r="K55" i="134"/>
  <c r="K56" i="134"/>
  <c r="K57" i="134"/>
  <c r="Q57" i="134" s="1"/>
  <c r="K58" i="134"/>
  <c r="K59" i="134"/>
  <c r="K60" i="134"/>
  <c r="K61" i="134"/>
  <c r="Q61" i="134" s="1"/>
  <c r="K62" i="134"/>
  <c r="K63" i="134"/>
  <c r="K64" i="134"/>
  <c r="K65" i="134"/>
  <c r="Q65" i="134" s="1"/>
  <c r="K66" i="134"/>
  <c r="K67" i="134"/>
  <c r="K68" i="134"/>
  <c r="K69" i="134"/>
  <c r="Q69" i="134" s="1"/>
  <c r="K70" i="134"/>
  <c r="K71" i="134"/>
  <c r="K72" i="134"/>
  <c r="K73" i="134"/>
  <c r="K74" i="134"/>
  <c r="K75" i="134"/>
  <c r="K76" i="134"/>
  <c r="K77" i="134"/>
  <c r="K78" i="134"/>
  <c r="K79" i="134"/>
  <c r="K80" i="134"/>
  <c r="K81" i="134"/>
  <c r="K82" i="134"/>
  <c r="K83" i="134"/>
  <c r="K84" i="134"/>
  <c r="K85" i="134"/>
  <c r="K86" i="134"/>
  <c r="K87" i="134"/>
  <c r="K88" i="134"/>
  <c r="K89" i="134"/>
  <c r="K90" i="134"/>
  <c r="K91" i="134"/>
  <c r="K92" i="134"/>
  <c r="K93" i="134"/>
  <c r="K94" i="134"/>
  <c r="K95" i="134"/>
  <c r="K96" i="134"/>
  <c r="K97" i="134"/>
  <c r="K98" i="134"/>
  <c r="K99" i="134"/>
  <c r="K100" i="134"/>
  <c r="K101" i="134"/>
  <c r="K102" i="134"/>
  <c r="K103" i="134"/>
  <c r="K104" i="134"/>
  <c r="K105" i="134"/>
  <c r="K106" i="134"/>
  <c r="K107" i="134"/>
  <c r="K108" i="134"/>
  <c r="K109" i="134"/>
  <c r="K110" i="134"/>
  <c r="K111" i="134"/>
  <c r="K112" i="134"/>
  <c r="K113" i="134"/>
  <c r="K114" i="134"/>
  <c r="K115" i="134"/>
  <c r="K116" i="134"/>
  <c r="K117" i="134"/>
  <c r="K118" i="134"/>
  <c r="K119" i="134"/>
  <c r="K120" i="134"/>
  <c r="K121" i="134"/>
  <c r="K122" i="134"/>
  <c r="K123" i="134"/>
  <c r="K124" i="134"/>
  <c r="K125" i="134"/>
  <c r="K126" i="134"/>
  <c r="K127" i="134"/>
  <c r="K128" i="134"/>
  <c r="K129" i="134"/>
  <c r="K130" i="134"/>
  <c r="K131" i="134"/>
  <c r="K132" i="134"/>
  <c r="K133" i="134"/>
  <c r="K134" i="134"/>
  <c r="K135" i="134"/>
  <c r="K136" i="134"/>
  <c r="K137" i="134"/>
  <c r="K138" i="134"/>
  <c r="K139" i="134"/>
  <c r="K140" i="134"/>
  <c r="K141" i="134"/>
  <c r="K142" i="134"/>
  <c r="K143" i="134"/>
  <c r="K144" i="134"/>
  <c r="K145" i="134"/>
  <c r="K146" i="134"/>
  <c r="K147" i="134"/>
  <c r="K148" i="134"/>
  <c r="K149" i="134"/>
  <c r="K150" i="134"/>
  <c r="K151" i="134"/>
  <c r="K152" i="134"/>
  <c r="K153" i="134"/>
  <c r="K154" i="134"/>
  <c r="K155" i="134"/>
  <c r="K156" i="134"/>
  <c r="K157" i="134"/>
  <c r="K158" i="134"/>
  <c r="K159" i="134"/>
  <c r="K160" i="134"/>
  <c r="K161" i="134"/>
  <c r="K162" i="134"/>
  <c r="K163" i="134"/>
  <c r="K164" i="134"/>
  <c r="K165" i="134"/>
  <c r="K166" i="134"/>
  <c r="K167" i="134"/>
  <c r="K168" i="134"/>
  <c r="K169" i="134"/>
  <c r="K170" i="134"/>
  <c r="K171" i="134"/>
  <c r="K172" i="134"/>
  <c r="K173" i="134"/>
  <c r="K174" i="134"/>
  <c r="K175" i="134"/>
  <c r="K176" i="134"/>
  <c r="K177" i="134"/>
  <c r="K178" i="134"/>
  <c r="K179" i="134"/>
  <c r="K180" i="134"/>
  <c r="K181" i="134"/>
  <c r="K182" i="134"/>
  <c r="K183" i="134"/>
  <c r="K184" i="134"/>
  <c r="K185" i="134"/>
  <c r="K186" i="134"/>
  <c r="K187" i="134"/>
  <c r="K188" i="134"/>
  <c r="K189" i="134"/>
  <c r="K190" i="134"/>
  <c r="K191" i="134"/>
  <c r="K192" i="134"/>
  <c r="K193" i="134"/>
  <c r="K194" i="134"/>
  <c r="K195" i="134"/>
  <c r="K196" i="134"/>
  <c r="K197" i="134"/>
  <c r="K198" i="134"/>
  <c r="K199" i="134"/>
  <c r="K200" i="134"/>
  <c r="K201" i="134"/>
  <c r="K202" i="134"/>
  <c r="K203" i="134"/>
  <c r="K204" i="134"/>
  <c r="K205" i="134"/>
  <c r="K206" i="134"/>
  <c r="K207" i="134"/>
  <c r="K208" i="134"/>
  <c r="K209" i="134"/>
  <c r="K210" i="134"/>
  <c r="K211" i="134"/>
  <c r="K212" i="134"/>
  <c r="K213" i="134"/>
  <c r="K214" i="134"/>
  <c r="K215" i="134"/>
  <c r="K216" i="134"/>
  <c r="K217" i="134"/>
  <c r="K218" i="134"/>
  <c r="K219" i="134"/>
  <c r="K220" i="134"/>
  <c r="K221" i="134"/>
  <c r="K222" i="134"/>
  <c r="K223" i="134"/>
  <c r="K224" i="134"/>
  <c r="K225" i="134"/>
  <c r="K226" i="134"/>
  <c r="K227" i="134"/>
  <c r="K228" i="134"/>
  <c r="K229" i="134"/>
  <c r="K230" i="134"/>
  <c r="K231" i="134"/>
  <c r="K232" i="134"/>
  <c r="K233" i="134"/>
  <c r="K234" i="134"/>
  <c r="K235" i="134"/>
  <c r="K236" i="134"/>
  <c r="K237" i="134"/>
  <c r="K238" i="134"/>
  <c r="K239" i="134"/>
  <c r="Q139" i="134"/>
  <c r="Q203" i="134"/>
  <c r="K7" i="134"/>
  <c r="H230" i="134"/>
  <c r="Q230" i="134" s="1"/>
  <c r="H202" i="134"/>
  <c r="H195" i="134"/>
  <c r="H179" i="134"/>
  <c r="H96" i="134"/>
  <c r="H95" i="134"/>
  <c r="H63" i="134"/>
  <c r="H57" i="134"/>
  <c r="H54" i="134"/>
  <c r="H9" i="134"/>
  <c r="Q9" i="134" s="1"/>
  <c r="E202" i="134"/>
  <c r="E195" i="134"/>
  <c r="E179" i="134"/>
  <c r="E96" i="134"/>
  <c r="E95" i="134"/>
  <c r="E57" i="134"/>
  <c r="E54" i="134"/>
  <c r="E9" i="134"/>
  <c r="E9" i="116"/>
  <c r="R239" i="134"/>
  <c r="R238" i="134"/>
  <c r="Q238" i="134"/>
  <c r="R237" i="134"/>
  <c r="Q237" i="134"/>
  <c r="R236" i="134"/>
  <c r="Q236" i="134"/>
  <c r="R235" i="134"/>
  <c r="R234" i="134"/>
  <c r="Q234" i="134"/>
  <c r="R233" i="134"/>
  <c r="Q233" i="134"/>
  <c r="R232" i="134"/>
  <c r="Q232" i="134"/>
  <c r="R231" i="134"/>
  <c r="R230" i="134"/>
  <c r="R229" i="134"/>
  <c r="Q229" i="134"/>
  <c r="R228" i="134"/>
  <c r="Q228" i="134"/>
  <c r="R227" i="134"/>
  <c r="R226" i="134"/>
  <c r="Q226" i="134"/>
  <c r="R225" i="134"/>
  <c r="Q225" i="134"/>
  <c r="R224" i="134"/>
  <c r="Q224" i="134"/>
  <c r="R223" i="134"/>
  <c r="R222" i="134"/>
  <c r="Q222" i="134"/>
  <c r="R221" i="134"/>
  <c r="Q221" i="134"/>
  <c r="R220" i="134"/>
  <c r="Q220" i="134"/>
  <c r="R219" i="134"/>
  <c r="R218" i="134"/>
  <c r="Q218" i="134"/>
  <c r="R217" i="134"/>
  <c r="Q217" i="134"/>
  <c r="R216" i="134"/>
  <c r="Q216" i="134"/>
  <c r="R215" i="134"/>
  <c r="R214" i="134"/>
  <c r="Q214" i="134"/>
  <c r="R213" i="134"/>
  <c r="Q213" i="134"/>
  <c r="R212" i="134"/>
  <c r="Q212" i="134"/>
  <c r="R211" i="134"/>
  <c r="R210" i="134"/>
  <c r="Q210" i="134"/>
  <c r="R209" i="134"/>
  <c r="Q209" i="134"/>
  <c r="R208" i="134"/>
  <c r="Q208" i="134"/>
  <c r="R207" i="134"/>
  <c r="R206" i="134"/>
  <c r="Q206" i="134"/>
  <c r="R205" i="134"/>
  <c r="Q205" i="134"/>
  <c r="R204" i="134"/>
  <c r="Q204" i="134"/>
  <c r="R203" i="134"/>
  <c r="R202" i="134"/>
  <c r="Q202" i="134"/>
  <c r="R201" i="134"/>
  <c r="Q201" i="134"/>
  <c r="R200" i="134"/>
  <c r="Q200" i="134"/>
  <c r="R199" i="134"/>
  <c r="R198" i="134"/>
  <c r="Q198" i="134"/>
  <c r="R197" i="134"/>
  <c r="Q197" i="134"/>
  <c r="R196" i="134"/>
  <c r="Q196" i="134"/>
  <c r="R195" i="134"/>
  <c r="R194" i="134"/>
  <c r="Q194" i="134"/>
  <c r="R193" i="134"/>
  <c r="Q193" i="134"/>
  <c r="R192" i="134"/>
  <c r="Q192" i="134"/>
  <c r="R191" i="134"/>
  <c r="R190" i="134"/>
  <c r="Q190" i="134"/>
  <c r="R189" i="134"/>
  <c r="Q189" i="134"/>
  <c r="R188" i="134"/>
  <c r="Q188" i="134"/>
  <c r="R187" i="134"/>
  <c r="R186" i="134"/>
  <c r="Q186" i="134"/>
  <c r="R185" i="134"/>
  <c r="Q185" i="134"/>
  <c r="R184" i="134"/>
  <c r="Q184" i="134"/>
  <c r="R183" i="134"/>
  <c r="R182" i="134"/>
  <c r="Q182" i="134"/>
  <c r="R181" i="134"/>
  <c r="Q181" i="134"/>
  <c r="R180" i="134"/>
  <c r="Q180" i="134"/>
  <c r="R179" i="134"/>
  <c r="R178" i="134"/>
  <c r="Q178" i="134"/>
  <c r="R177" i="134"/>
  <c r="Q177" i="134"/>
  <c r="R176" i="134"/>
  <c r="Q176" i="134"/>
  <c r="R175" i="134"/>
  <c r="R174" i="134"/>
  <c r="Q174" i="134"/>
  <c r="R173" i="134"/>
  <c r="Q173" i="134"/>
  <c r="R172" i="134"/>
  <c r="Q172" i="134"/>
  <c r="R171" i="134"/>
  <c r="R170" i="134"/>
  <c r="Q170" i="134"/>
  <c r="R169" i="134"/>
  <c r="Q169" i="134"/>
  <c r="R168" i="134"/>
  <c r="Q168" i="134"/>
  <c r="R167" i="134"/>
  <c r="R166" i="134"/>
  <c r="Q166" i="134"/>
  <c r="R165" i="134"/>
  <c r="Q165" i="134"/>
  <c r="R164" i="134"/>
  <c r="Q164" i="134"/>
  <c r="R163" i="134"/>
  <c r="R162" i="134"/>
  <c r="Q162" i="134"/>
  <c r="R161" i="134"/>
  <c r="Q161" i="134"/>
  <c r="R160" i="134"/>
  <c r="Q160" i="134"/>
  <c r="R159" i="134"/>
  <c r="R158" i="134"/>
  <c r="Q158" i="134"/>
  <c r="R157" i="134"/>
  <c r="Q157" i="134"/>
  <c r="R156" i="134"/>
  <c r="Q156" i="134"/>
  <c r="R155" i="134"/>
  <c r="R154" i="134"/>
  <c r="Q154" i="134"/>
  <c r="R153" i="134"/>
  <c r="Q153" i="134"/>
  <c r="R152" i="134"/>
  <c r="Q152" i="134"/>
  <c r="R151" i="134"/>
  <c r="R150" i="134"/>
  <c r="Q150" i="134"/>
  <c r="R149" i="134"/>
  <c r="Q149" i="134"/>
  <c r="R148" i="134"/>
  <c r="Q148" i="134"/>
  <c r="R147" i="134"/>
  <c r="R146" i="134"/>
  <c r="Q146" i="134"/>
  <c r="R145" i="134"/>
  <c r="Q145" i="134"/>
  <c r="R144" i="134"/>
  <c r="Q144" i="134"/>
  <c r="R143" i="134"/>
  <c r="R142" i="134"/>
  <c r="Q142" i="134"/>
  <c r="R141" i="134"/>
  <c r="Q141" i="134"/>
  <c r="R140" i="134"/>
  <c r="Q140" i="134"/>
  <c r="R139" i="134"/>
  <c r="R138" i="134"/>
  <c r="Q138" i="134"/>
  <c r="R137" i="134"/>
  <c r="Q137" i="134"/>
  <c r="R136" i="134"/>
  <c r="Q136" i="134"/>
  <c r="R135" i="134"/>
  <c r="R134" i="134"/>
  <c r="Q134" i="134"/>
  <c r="R133" i="134"/>
  <c r="Q133" i="134"/>
  <c r="R132" i="134"/>
  <c r="Q132" i="134"/>
  <c r="R131" i="134"/>
  <c r="R130" i="134"/>
  <c r="Q130" i="134"/>
  <c r="R129" i="134"/>
  <c r="Q129" i="134"/>
  <c r="R128" i="134"/>
  <c r="Q128" i="134"/>
  <c r="R127" i="134"/>
  <c r="R126" i="134"/>
  <c r="Q126" i="134"/>
  <c r="R125" i="134"/>
  <c r="Q125" i="134"/>
  <c r="R124" i="134"/>
  <c r="Q124" i="134"/>
  <c r="R123" i="134"/>
  <c r="R122" i="134"/>
  <c r="Q122" i="134"/>
  <c r="R121" i="134"/>
  <c r="Q121" i="134"/>
  <c r="R120" i="134"/>
  <c r="Q120" i="134"/>
  <c r="R119" i="134"/>
  <c r="R118" i="134"/>
  <c r="Q118" i="134"/>
  <c r="R117" i="134"/>
  <c r="Q117" i="134"/>
  <c r="R116" i="134"/>
  <c r="Q116" i="134"/>
  <c r="R115" i="134"/>
  <c r="R114" i="134"/>
  <c r="Q114" i="134"/>
  <c r="R113" i="134"/>
  <c r="Q113" i="134"/>
  <c r="R112" i="134"/>
  <c r="Q112" i="134"/>
  <c r="R111" i="134"/>
  <c r="R110" i="134"/>
  <c r="Q110" i="134"/>
  <c r="R109" i="134"/>
  <c r="Q109" i="134"/>
  <c r="R108" i="134"/>
  <c r="Q108" i="134"/>
  <c r="R107" i="134"/>
  <c r="R106" i="134"/>
  <c r="Q106" i="134"/>
  <c r="R105" i="134"/>
  <c r="Q105" i="134"/>
  <c r="R104" i="134"/>
  <c r="Q104" i="134"/>
  <c r="R103" i="134"/>
  <c r="R102" i="134"/>
  <c r="Q102" i="134"/>
  <c r="R101" i="134"/>
  <c r="Q101" i="134"/>
  <c r="R100" i="134"/>
  <c r="Q100" i="134"/>
  <c r="R99" i="134"/>
  <c r="R98" i="134"/>
  <c r="Q98" i="134"/>
  <c r="R97" i="134"/>
  <c r="Q97" i="134"/>
  <c r="R96" i="134"/>
  <c r="Q96" i="134"/>
  <c r="R95" i="134"/>
  <c r="R94" i="134"/>
  <c r="Q94" i="134"/>
  <c r="R93" i="134"/>
  <c r="Q93" i="134"/>
  <c r="R92" i="134"/>
  <c r="Q92" i="134"/>
  <c r="R91" i="134"/>
  <c r="R90" i="134"/>
  <c r="Q90" i="134"/>
  <c r="R89" i="134"/>
  <c r="Q89" i="134"/>
  <c r="R88" i="134"/>
  <c r="Q88" i="134"/>
  <c r="R87" i="134"/>
  <c r="R86" i="134"/>
  <c r="Q86" i="134"/>
  <c r="R85" i="134"/>
  <c r="Q85" i="134"/>
  <c r="R84" i="134"/>
  <c r="Q84" i="134"/>
  <c r="R83" i="134"/>
  <c r="R82" i="134"/>
  <c r="Q82" i="134"/>
  <c r="R81" i="134"/>
  <c r="Q81" i="134"/>
  <c r="R80" i="134"/>
  <c r="Q80" i="134"/>
  <c r="R79" i="134"/>
  <c r="R78" i="134"/>
  <c r="Q78" i="134"/>
  <c r="R77" i="134"/>
  <c r="Q77" i="134"/>
  <c r="R76" i="134"/>
  <c r="Q76" i="134"/>
  <c r="R75" i="134"/>
  <c r="R74" i="134"/>
  <c r="Q74" i="134"/>
  <c r="R73" i="134"/>
  <c r="Q73" i="134"/>
  <c r="R72" i="134"/>
  <c r="Q72" i="134"/>
  <c r="R71" i="134"/>
  <c r="R70" i="134"/>
  <c r="Q70" i="134"/>
  <c r="R69" i="134"/>
  <c r="R68" i="134"/>
  <c r="Q68" i="134"/>
  <c r="R67" i="134"/>
  <c r="R66" i="134"/>
  <c r="Q66" i="134"/>
  <c r="R65" i="134"/>
  <c r="R64" i="134"/>
  <c r="Q64" i="134"/>
  <c r="R63" i="134"/>
  <c r="R62" i="134"/>
  <c r="Q62" i="134"/>
  <c r="R61" i="134"/>
  <c r="R60" i="134"/>
  <c r="Q60" i="134"/>
  <c r="R59" i="134"/>
  <c r="R58" i="134"/>
  <c r="Q58" i="134"/>
  <c r="R57" i="134"/>
  <c r="R56" i="134"/>
  <c r="Q56" i="134"/>
  <c r="R55" i="134"/>
  <c r="R54" i="134"/>
  <c r="Q54" i="134"/>
  <c r="R53" i="134"/>
  <c r="R52" i="134"/>
  <c r="Q52" i="134"/>
  <c r="R51" i="134"/>
  <c r="R50" i="134"/>
  <c r="Q50" i="134"/>
  <c r="R49" i="134"/>
  <c r="R48" i="134"/>
  <c r="Q48" i="134"/>
  <c r="R47" i="134"/>
  <c r="R46" i="134"/>
  <c r="Q46" i="134"/>
  <c r="R45" i="134"/>
  <c r="R44" i="134"/>
  <c r="Q44" i="134"/>
  <c r="R43" i="134"/>
  <c r="R42" i="134"/>
  <c r="Q42" i="134"/>
  <c r="R41" i="134"/>
  <c r="R40" i="134"/>
  <c r="Q40" i="134"/>
  <c r="R39" i="134"/>
  <c r="R38" i="134"/>
  <c r="Q38" i="134"/>
  <c r="R37" i="134"/>
  <c r="R36" i="134"/>
  <c r="Q36" i="134"/>
  <c r="R35" i="134"/>
  <c r="R34" i="134"/>
  <c r="Q34" i="134"/>
  <c r="R33" i="134"/>
  <c r="R32" i="134"/>
  <c r="Q32" i="134"/>
  <c r="R31" i="134"/>
  <c r="R30" i="134"/>
  <c r="Q30" i="134"/>
  <c r="R29" i="134"/>
  <c r="R28" i="134"/>
  <c r="Q28" i="134"/>
  <c r="R27" i="134"/>
  <c r="R26" i="134"/>
  <c r="Q26" i="134"/>
  <c r="R25" i="134"/>
  <c r="R24" i="134"/>
  <c r="Q24" i="134"/>
  <c r="R23" i="134"/>
  <c r="Q23" i="134"/>
  <c r="R22" i="134"/>
  <c r="Q22" i="134"/>
  <c r="R21" i="134"/>
  <c r="R20" i="134"/>
  <c r="Q20" i="134"/>
  <c r="R19" i="134"/>
  <c r="R18" i="134"/>
  <c r="Q18" i="134"/>
  <c r="R17" i="134"/>
  <c r="R16" i="134"/>
  <c r="Q16" i="134"/>
  <c r="R15" i="134"/>
  <c r="R14" i="134"/>
  <c r="Q14" i="134"/>
  <c r="R13" i="134"/>
  <c r="R12" i="134"/>
  <c r="Q12" i="134"/>
  <c r="R11" i="134"/>
  <c r="R10" i="134"/>
  <c r="Q10" i="134"/>
  <c r="R9" i="134"/>
  <c r="R8" i="134"/>
  <c r="Q8" i="134"/>
  <c r="R7" i="134"/>
  <c r="P6" i="134"/>
  <c r="M6" i="134"/>
  <c r="J6" i="134"/>
  <c r="H6" i="134"/>
  <c r="G6" i="134"/>
  <c r="E6" i="134"/>
  <c r="G170" i="135" l="1"/>
  <c r="G4" i="135"/>
  <c r="Q239" i="134"/>
  <c r="Q231" i="134"/>
  <c r="Q227" i="134"/>
  <c r="Q223" i="134"/>
  <c r="Q215" i="134"/>
  <c r="Q211" i="134"/>
  <c r="Q207" i="134"/>
  <c r="Q199" i="134"/>
  <c r="Q195" i="134"/>
  <c r="Q191" i="134"/>
  <c r="Q183" i="134"/>
  <c r="Q179" i="134"/>
  <c r="Q175" i="134"/>
  <c r="Q167" i="134"/>
  <c r="Q163" i="134"/>
  <c r="Q159" i="134"/>
  <c r="Q151" i="134"/>
  <c r="Q147" i="134"/>
  <c r="Q143" i="134"/>
  <c r="Q135" i="134"/>
  <c r="Q131" i="134"/>
  <c r="Q127" i="134"/>
  <c r="Q119" i="134"/>
  <c r="Q115" i="134"/>
  <c r="Q111" i="134"/>
  <c r="Q103" i="134"/>
  <c r="Q99" i="134"/>
  <c r="Q71" i="134"/>
  <c r="Q67" i="134"/>
  <c r="Q63" i="134"/>
  <c r="Q59" i="134"/>
  <c r="Q55" i="134"/>
  <c r="Q51" i="134"/>
  <c r="Q47" i="134"/>
  <c r="Q43" i="134"/>
  <c r="Q39" i="134"/>
  <c r="Q35" i="134"/>
  <c r="N6" i="134"/>
  <c r="Q7" i="134"/>
  <c r="Q95" i="134"/>
  <c r="R6" i="134"/>
  <c r="D97" i="133" l="1"/>
  <c r="CH95" i="133"/>
  <c r="CI95" i="133" s="1"/>
  <c r="CG95" i="133"/>
  <c r="CG9" i="133" s="1"/>
  <c r="CF95" i="133"/>
  <c r="CD95" i="133"/>
  <c r="CE95" i="133" s="1"/>
  <c r="CC95" i="133"/>
  <c r="CC9" i="133" s="1"/>
  <c r="CB95" i="133"/>
  <c r="BZ95" i="133"/>
  <c r="CA95" i="133" s="1"/>
  <c r="BY95" i="133"/>
  <c r="BY9" i="133" s="1"/>
  <c r="BX95" i="133"/>
  <c r="BV95" i="133"/>
  <c r="BW95" i="133" s="1"/>
  <c r="BU95" i="133"/>
  <c r="BU9" i="133" s="1"/>
  <c r="BT95" i="133"/>
  <c r="BR95" i="133"/>
  <c r="BS95" i="133" s="1"/>
  <c r="BQ95" i="133"/>
  <c r="BQ9" i="133" s="1"/>
  <c r="BP95" i="133"/>
  <c r="BN95" i="133"/>
  <c r="BO95" i="133" s="1"/>
  <c r="BM95" i="133"/>
  <c r="BM9" i="133" s="1"/>
  <c r="BL95" i="133"/>
  <c r="BJ95" i="133"/>
  <c r="BK95" i="133" s="1"/>
  <c r="BI95" i="133"/>
  <c r="BI9" i="133" s="1"/>
  <c r="BH95" i="133"/>
  <c r="BF95" i="133"/>
  <c r="BG95" i="133" s="1"/>
  <c r="BE95" i="133"/>
  <c r="BE9" i="133" s="1"/>
  <c r="BD95" i="133"/>
  <c r="BB95" i="133"/>
  <c r="BC95" i="133" s="1"/>
  <c r="BA95" i="133"/>
  <c r="BA9" i="133" s="1"/>
  <c r="AZ95" i="133"/>
  <c r="AX95" i="133"/>
  <c r="AY95" i="133" s="1"/>
  <c r="AW95" i="133"/>
  <c r="AW9" i="133" s="1"/>
  <c r="AV95" i="133"/>
  <c r="AT95" i="133"/>
  <c r="AU95" i="133" s="1"/>
  <c r="AS95" i="133"/>
  <c r="AS9" i="133" s="1"/>
  <c r="AR95" i="133"/>
  <c r="AP95" i="133"/>
  <c r="AQ95" i="133" s="1"/>
  <c r="AO95" i="133"/>
  <c r="AO9" i="133" s="1"/>
  <c r="AN95" i="133"/>
  <c r="AL95" i="133"/>
  <c r="AM95" i="133" s="1"/>
  <c r="AK95" i="133"/>
  <c r="AJ95" i="133"/>
  <c r="AH95" i="133"/>
  <c r="AI95" i="133" s="1"/>
  <c r="AI9" i="133" s="1"/>
  <c r="AG95" i="133"/>
  <c r="AF95" i="133"/>
  <c r="AD95" i="133"/>
  <c r="AE95" i="133" s="1"/>
  <c r="AE9" i="133" s="1"/>
  <c r="AC95" i="133"/>
  <c r="AC9" i="133" s="1"/>
  <c r="AB95" i="133"/>
  <c r="Z95" i="133"/>
  <c r="AA95" i="133" s="1"/>
  <c r="Y95" i="133"/>
  <c r="X95" i="133"/>
  <c r="V95" i="133"/>
  <c r="W95" i="133" s="1"/>
  <c r="U95" i="133"/>
  <c r="T95" i="133"/>
  <c r="R95" i="133"/>
  <c r="S95" i="133" s="1"/>
  <c r="S9" i="133" s="1"/>
  <c r="Q95" i="133"/>
  <c r="P95" i="133"/>
  <c r="N95" i="133"/>
  <c r="O95" i="133" s="1"/>
  <c r="O9" i="133" s="1"/>
  <c r="M95" i="133"/>
  <c r="M9" i="133" s="1"/>
  <c r="L95" i="133"/>
  <c r="J95" i="133"/>
  <c r="K95" i="133" s="1"/>
  <c r="K9" i="133" s="1"/>
  <c r="I95" i="133"/>
  <c r="H95" i="133"/>
  <c r="F95" i="133"/>
  <c r="G95" i="133" s="1"/>
  <c r="CH94" i="133"/>
  <c r="CI94" i="133" s="1"/>
  <c r="CI8" i="133" s="1"/>
  <c r="CG94" i="133"/>
  <c r="CG8" i="133" s="1"/>
  <c r="CF94" i="133"/>
  <c r="CD94" i="133"/>
  <c r="CB94" i="133"/>
  <c r="CA94" i="133"/>
  <c r="CA8" i="133" s="1"/>
  <c r="BZ94" i="133"/>
  <c r="BX94" i="133"/>
  <c r="BY94" i="133" s="1"/>
  <c r="BW94" i="133"/>
  <c r="BW8" i="133" s="1"/>
  <c r="BV94" i="133"/>
  <c r="BT94" i="133"/>
  <c r="BR94" i="133"/>
  <c r="BS94" i="133" s="1"/>
  <c r="BS8" i="133" s="1"/>
  <c r="BP94" i="133"/>
  <c r="BN94" i="133"/>
  <c r="BO94" i="133" s="1"/>
  <c r="BO8" i="133" s="1"/>
  <c r="BM94" i="133"/>
  <c r="BL94" i="133"/>
  <c r="BJ94" i="133"/>
  <c r="BK94" i="133" s="1"/>
  <c r="BK8" i="133" s="1"/>
  <c r="BH94" i="133"/>
  <c r="BF94" i="133"/>
  <c r="BD94" i="133"/>
  <c r="BB94" i="133"/>
  <c r="BC94" i="133" s="1"/>
  <c r="BC8" i="133" s="1"/>
  <c r="BA94" i="133"/>
  <c r="AZ94" i="133"/>
  <c r="AX94" i="133"/>
  <c r="AV94" i="133"/>
  <c r="AU94" i="133"/>
  <c r="AT94" i="133"/>
  <c r="AR94" i="133"/>
  <c r="AS94" i="133" s="1"/>
  <c r="AQ94" i="133"/>
  <c r="AP94" i="133"/>
  <c r="AN94" i="133"/>
  <c r="AO94" i="133" s="1"/>
  <c r="AM94" i="133"/>
  <c r="AL94" i="133"/>
  <c r="AJ94" i="133"/>
  <c r="AK94" i="133" s="1"/>
  <c r="AK8" i="133" s="1"/>
  <c r="AI94" i="133"/>
  <c r="AH94" i="133"/>
  <c r="AF94" i="133"/>
  <c r="AG94" i="133" s="1"/>
  <c r="AD94" i="133"/>
  <c r="AB94" i="133"/>
  <c r="AC94" i="133" s="1"/>
  <c r="AA94" i="133"/>
  <c r="AA8" i="133" s="1"/>
  <c r="Z94" i="133"/>
  <c r="X94" i="133"/>
  <c r="Y94" i="133" s="1"/>
  <c r="Y8" i="133" s="1"/>
  <c r="W94" i="133"/>
  <c r="V94" i="133"/>
  <c r="T94" i="133"/>
  <c r="U94" i="133" s="1"/>
  <c r="S94" i="133"/>
  <c r="S8" i="133" s="1"/>
  <c r="R94" i="133"/>
  <c r="P94" i="133"/>
  <c r="Q94" i="133" s="1"/>
  <c r="O94" i="133"/>
  <c r="O8" i="133" s="1"/>
  <c r="N94" i="133"/>
  <c r="L94" i="133"/>
  <c r="M94" i="133" s="1"/>
  <c r="K94" i="133"/>
  <c r="K8" i="133" s="1"/>
  <c r="J94" i="133"/>
  <c r="H94" i="133"/>
  <c r="I94" i="133" s="1"/>
  <c r="I8" i="133" s="1"/>
  <c r="G94" i="133"/>
  <c r="F94" i="133"/>
  <c r="CK93" i="133"/>
  <c r="E93" i="133"/>
  <c r="CJ92" i="133"/>
  <c r="D92" i="133" s="1"/>
  <c r="E92" i="133"/>
  <c r="CK91" i="133"/>
  <c r="E91" i="133" s="1"/>
  <c r="CJ90" i="133"/>
  <c r="E90" i="133"/>
  <c r="D90" i="133"/>
  <c r="CK89" i="133"/>
  <c r="E89" i="133" s="1"/>
  <c r="CJ88" i="133"/>
  <c r="D88" i="133"/>
  <c r="CK87" i="133"/>
  <c r="E87" i="133" s="1"/>
  <c r="D87" i="133"/>
  <c r="CJ86" i="133"/>
  <c r="D86" i="133" s="1"/>
  <c r="E86" i="133"/>
  <c r="CK85" i="133"/>
  <c r="E85" i="133"/>
  <c r="D85" i="133"/>
  <c r="CJ84" i="133"/>
  <c r="E84" i="133"/>
  <c r="D84" i="133"/>
  <c r="CK83" i="133"/>
  <c r="E83" i="133" s="1"/>
  <c r="D83" i="133"/>
  <c r="CJ82" i="133"/>
  <c r="D82" i="133" s="1"/>
  <c r="E82" i="133"/>
  <c r="CK81" i="133"/>
  <c r="E81" i="133"/>
  <c r="D81" i="133"/>
  <c r="CJ80" i="133"/>
  <c r="E80" i="133"/>
  <c r="D80" i="133"/>
  <c r="CK79" i="133"/>
  <c r="E79" i="133" s="1"/>
  <c r="D79" i="133"/>
  <c r="CJ78" i="133"/>
  <c r="D78" i="133" s="1"/>
  <c r="E78" i="133"/>
  <c r="CK77" i="133"/>
  <c r="E77" i="133"/>
  <c r="D77" i="133"/>
  <c r="CJ76" i="133"/>
  <c r="E76" i="133"/>
  <c r="D76" i="133"/>
  <c r="CK75" i="133"/>
  <c r="E75" i="133" s="1"/>
  <c r="D75" i="133"/>
  <c r="CJ74" i="133"/>
  <c r="D74" i="133" s="1"/>
  <c r="E74" i="133"/>
  <c r="CK73" i="133"/>
  <c r="E73" i="133"/>
  <c r="D73" i="133"/>
  <c r="CJ72" i="133"/>
  <c r="E72" i="133"/>
  <c r="D72" i="133"/>
  <c r="CK71" i="133"/>
  <c r="E71" i="133" s="1"/>
  <c r="D71" i="133"/>
  <c r="CJ70" i="133"/>
  <c r="D70" i="133" s="1"/>
  <c r="E70" i="133"/>
  <c r="CK69" i="133"/>
  <c r="E69" i="133"/>
  <c r="D69" i="133"/>
  <c r="CJ68" i="133"/>
  <c r="E68" i="133"/>
  <c r="D68" i="133"/>
  <c r="CK67" i="133"/>
  <c r="E67" i="133" s="1"/>
  <c r="D67" i="133"/>
  <c r="CJ66" i="133"/>
  <c r="D66" i="133" s="1"/>
  <c r="E66" i="133"/>
  <c r="CK65" i="133"/>
  <c r="E65" i="133"/>
  <c r="D65" i="133"/>
  <c r="CJ64" i="133"/>
  <c r="E64" i="133"/>
  <c r="D64" i="133"/>
  <c r="CK63" i="133"/>
  <c r="E63" i="133" s="1"/>
  <c r="D63" i="133"/>
  <c r="CJ62" i="133"/>
  <c r="D62" i="133" s="1"/>
  <c r="E62" i="133"/>
  <c r="CK61" i="133"/>
  <c r="E61" i="133"/>
  <c r="D61" i="133"/>
  <c r="CJ60" i="133"/>
  <c r="E60" i="133"/>
  <c r="D60" i="133"/>
  <c r="CK59" i="133"/>
  <c r="E59" i="133" s="1"/>
  <c r="D59" i="133"/>
  <c r="CJ58" i="133"/>
  <c r="D58" i="133" s="1"/>
  <c r="E58" i="133"/>
  <c r="CK57" i="133"/>
  <c r="E57" i="133"/>
  <c r="D57" i="133"/>
  <c r="CJ56" i="133"/>
  <c r="E56" i="133"/>
  <c r="D56" i="133"/>
  <c r="CK55" i="133"/>
  <c r="E55" i="133" s="1"/>
  <c r="D55" i="133"/>
  <c r="CJ54" i="133"/>
  <c r="D54" i="133" s="1"/>
  <c r="E54" i="133"/>
  <c r="CK53" i="133"/>
  <c r="E53" i="133"/>
  <c r="D53" i="133"/>
  <c r="CJ52" i="133"/>
  <c r="E52" i="133"/>
  <c r="D52" i="133"/>
  <c r="CK51" i="133"/>
  <c r="E51" i="133" s="1"/>
  <c r="D51" i="133"/>
  <c r="CJ50" i="133"/>
  <c r="D50" i="133" s="1"/>
  <c r="E50" i="133"/>
  <c r="CK49" i="133"/>
  <c r="E49" i="133"/>
  <c r="D49" i="133"/>
  <c r="CJ48" i="133"/>
  <c r="E48" i="133"/>
  <c r="D48" i="133"/>
  <c r="CK47" i="133"/>
  <c r="E47" i="133" s="1"/>
  <c r="D47" i="133"/>
  <c r="CJ46" i="133"/>
  <c r="D46" i="133" s="1"/>
  <c r="E46" i="133"/>
  <c r="CK45" i="133"/>
  <c r="E45" i="133"/>
  <c r="D45" i="133"/>
  <c r="CJ44" i="133"/>
  <c r="E44" i="133"/>
  <c r="D44" i="133"/>
  <c r="CK43" i="133"/>
  <c r="E43" i="133" s="1"/>
  <c r="D43" i="133"/>
  <c r="CJ42" i="133"/>
  <c r="D42" i="133" s="1"/>
  <c r="E42" i="133"/>
  <c r="CK41" i="133"/>
  <c r="E41" i="133"/>
  <c r="D41" i="133"/>
  <c r="CJ40" i="133"/>
  <c r="E40" i="133"/>
  <c r="D40" i="133"/>
  <c r="CK39" i="133"/>
  <c r="E39" i="133" s="1"/>
  <c r="D39" i="133"/>
  <c r="CJ38" i="133"/>
  <c r="D38" i="133" s="1"/>
  <c r="E38" i="133"/>
  <c r="CK37" i="133"/>
  <c r="E37" i="133"/>
  <c r="D37" i="133"/>
  <c r="CJ36" i="133"/>
  <c r="E36" i="133"/>
  <c r="D36" i="133"/>
  <c r="CK35" i="133"/>
  <c r="E35" i="133" s="1"/>
  <c r="D35" i="133"/>
  <c r="CJ34" i="133"/>
  <c r="D34" i="133" s="1"/>
  <c r="E34" i="133"/>
  <c r="CK33" i="133"/>
  <c r="E33" i="133"/>
  <c r="D33" i="133"/>
  <c r="CJ32" i="133"/>
  <c r="E32" i="133"/>
  <c r="D32" i="133"/>
  <c r="CK31" i="133"/>
  <c r="E31" i="133" s="1"/>
  <c r="D31" i="133"/>
  <c r="CJ30" i="133"/>
  <c r="D30" i="133" s="1"/>
  <c r="E30" i="133"/>
  <c r="CK29" i="133"/>
  <c r="E29" i="133"/>
  <c r="D29" i="133"/>
  <c r="CJ28" i="133"/>
  <c r="E28" i="133"/>
  <c r="D28" i="133"/>
  <c r="CK27" i="133"/>
  <c r="E27" i="133" s="1"/>
  <c r="D27" i="133"/>
  <c r="CJ26" i="133"/>
  <c r="D26" i="133" s="1"/>
  <c r="E26" i="133"/>
  <c r="CK25" i="133"/>
  <c r="E25" i="133"/>
  <c r="D25" i="133"/>
  <c r="CJ24" i="133"/>
  <c r="E24" i="133"/>
  <c r="D24" i="133"/>
  <c r="CK23" i="133"/>
  <c r="E23" i="133" s="1"/>
  <c r="D23" i="133"/>
  <c r="CJ22" i="133"/>
  <c r="D22" i="133" s="1"/>
  <c r="E22" i="133"/>
  <c r="CK21" i="133"/>
  <c r="E21" i="133"/>
  <c r="D21" i="133"/>
  <c r="CJ20" i="133"/>
  <c r="E20" i="133"/>
  <c r="D20" i="133"/>
  <c r="CK19" i="133"/>
  <c r="E19" i="133" s="1"/>
  <c r="D19" i="133"/>
  <c r="CJ18" i="133"/>
  <c r="D18" i="133" s="1"/>
  <c r="E18" i="133"/>
  <c r="CK17" i="133"/>
  <c r="E17" i="133"/>
  <c r="D17" i="133"/>
  <c r="CJ16" i="133"/>
  <c r="E16" i="133"/>
  <c r="D16" i="133"/>
  <c r="CK15" i="133"/>
  <c r="E15" i="133" s="1"/>
  <c r="D15" i="133"/>
  <c r="CJ14" i="133"/>
  <c r="D14" i="133" s="1"/>
  <c r="E14" i="133"/>
  <c r="CK13" i="133"/>
  <c r="E13" i="133"/>
  <c r="D13" i="133"/>
  <c r="CJ12" i="133"/>
  <c r="E12" i="133"/>
  <c r="D12" i="133"/>
  <c r="CK11" i="133"/>
  <c r="CK9" i="133" s="1"/>
  <c r="D11" i="133"/>
  <c r="CJ10" i="133"/>
  <c r="E10" i="133"/>
  <c r="CI9" i="133"/>
  <c r="CH9" i="133"/>
  <c r="CF9" i="133"/>
  <c r="CE9" i="133"/>
  <c r="CD9" i="133"/>
  <c r="CB9" i="133"/>
  <c r="CA9" i="133"/>
  <c r="BZ9" i="133"/>
  <c r="BX9" i="133"/>
  <c r="BW9" i="133"/>
  <c r="BV9" i="133"/>
  <c r="BT9" i="133"/>
  <c r="BS9" i="133"/>
  <c r="BR9" i="133"/>
  <c r="BP9" i="133"/>
  <c r="BO9" i="133"/>
  <c r="BN9" i="133"/>
  <c r="BL9" i="133"/>
  <c r="BK9" i="133"/>
  <c r="BJ9" i="133"/>
  <c r="BH9" i="133"/>
  <c r="BG9" i="133"/>
  <c r="BF9" i="133"/>
  <c r="BD9" i="133"/>
  <c r="BC9" i="133"/>
  <c r="BB9" i="133"/>
  <c r="AZ9" i="133"/>
  <c r="AY9" i="133"/>
  <c r="AX9" i="133"/>
  <c r="AV9" i="133"/>
  <c r="AU9" i="133"/>
  <c r="AT9" i="133"/>
  <c r="AR9" i="133"/>
  <c r="AQ9" i="133"/>
  <c r="AP9" i="133"/>
  <c r="AN9" i="133"/>
  <c r="AM9" i="133"/>
  <c r="AL9" i="133"/>
  <c r="AK9" i="133"/>
  <c r="AJ9" i="133"/>
  <c r="AH9" i="133"/>
  <c r="AG9" i="133"/>
  <c r="AF9" i="133"/>
  <c r="AD9" i="133"/>
  <c r="AB9" i="133"/>
  <c r="AA9" i="133"/>
  <c r="Z9" i="133"/>
  <c r="Y9" i="133"/>
  <c r="X9" i="133"/>
  <c r="W9" i="133"/>
  <c r="V9" i="133"/>
  <c r="U9" i="133"/>
  <c r="T9" i="133"/>
  <c r="R9" i="133"/>
  <c r="Q9" i="133"/>
  <c r="P9" i="133"/>
  <c r="N9" i="133"/>
  <c r="L9" i="133"/>
  <c r="J9" i="133"/>
  <c r="I9" i="133"/>
  <c r="H9" i="133"/>
  <c r="G9" i="133"/>
  <c r="F9" i="133"/>
  <c r="CH8" i="133"/>
  <c r="CF8" i="133"/>
  <c r="CE8" i="133"/>
  <c r="CD8" i="133"/>
  <c r="CC8" i="133"/>
  <c r="CB8" i="133"/>
  <c r="BZ8" i="133"/>
  <c r="BY8" i="133"/>
  <c r="BX8" i="133"/>
  <c r="BV8" i="133"/>
  <c r="BU8" i="133"/>
  <c r="BT8" i="133"/>
  <c r="BR8" i="133"/>
  <c r="BQ8" i="133"/>
  <c r="BP8" i="133"/>
  <c r="BN8" i="133"/>
  <c r="BM8" i="133"/>
  <c r="BL8" i="133"/>
  <c r="BJ8" i="133"/>
  <c r="BI8" i="133"/>
  <c r="BH8" i="133"/>
  <c r="BG8" i="133"/>
  <c r="BF8" i="133"/>
  <c r="BE8" i="133"/>
  <c r="BD8" i="133"/>
  <c r="BB8" i="133"/>
  <c r="BA8" i="133"/>
  <c r="AZ8" i="133"/>
  <c r="AY8" i="133"/>
  <c r="AX8" i="133"/>
  <c r="AW8" i="133"/>
  <c r="AV8" i="133"/>
  <c r="AU8" i="133"/>
  <c r="AT8" i="133"/>
  <c r="AS8" i="133"/>
  <c r="AR8" i="133"/>
  <c r="AQ8" i="133"/>
  <c r="AP8" i="133"/>
  <c r="AO8" i="133"/>
  <c r="AN8" i="133"/>
  <c r="AM8" i="133"/>
  <c r="AL8" i="133"/>
  <c r="AJ8" i="133"/>
  <c r="AI8" i="133"/>
  <c r="AH8" i="133"/>
  <c r="AG8" i="133"/>
  <c r="AF8" i="133"/>
  <c r="AE8" i="133"/>
  <c r="AD8" i="133"/>
  <c r="AC8" i="133"/>
  <c r="AB8" i="133"/>
  <c r="Z8" i="133"/>
  <c r="X8" i="133"/>
  <c r="W8" i="133"/>
  <c r="V8" i="133"/>
  <c r="U8" i="133"/>
  <c r="T8" i="133"/>
  <c r="R8" i="133"/>
  <c r="Q8" i="133"/>
  <c r="P8" i="133"/>
  <c r="N8" i="133"/>
  <c r="M8" i="133"/>
  <c r="L8" i="133"/>
  <c r="J8" i="133"/>
  <c r="H8" i="133"/>
  <c r="G8" i="133"/>
  <c r="F8" i="133"/>
  <c r="CJ94" i="133" l="1"/>
  <c r="CJ8" i="133" s="1"/>
  <c r="D10" i="133"/>
  <c r="CK95" i="133"/>
  <c r="E11" i="133"/>
  <c r="E9" i="133" s="1"/>
  <c r="D94" i="133" l="1"/>
  <c r="D8" i="133"/>
  <c r="E95" i="133"/>
  <c r="D94" i="130" l="1"/>
  <c r="D91" i="130"/>
  <c r="E92" i="130"/>
  <c r="E30" i="1"/>
  <c r="CQ92" i="130"/>
  <c r="E8" i="130"/>
  <c r="H91" i="130"/>
  <c r="I91" i="130" s="1"/>
  <c r="J91" i="130"/>
  <c r="K91" i="130" s="1"/>
  <c r="L91" i="130"/>
  <c r="M91" i="130"/>
  <c r="N91" i="130"/>
  <c r="O91" i="130"/>
  <c r="P91" i="130"/>
  <c r="Q91" i="130" s="1"/>
  <c r="R91" i="130"/>
  <c r="S91" i="130"/>
  <c r="T91" i="130"/>
  <c r="U91" i="130"/>
  <c r="V91" i="130"/>
  <c r="W91" i="130"/>
  <c r="X91" i="130"/>
  <c r="Y91" i="130"/>
  <c r="Z91" i="130"/>
  <c r="AA91" i="130"/>
  <c r="AB91" i="130"/>
  <c r="AC91" i="130"/>
  <c r="AD91" i="130"/>
  <c r="AF91" i="130"/>
  <c r="AG91" i="130"/>
  <c r="AH91" i="130"/>
  <c r="AI91" i="130"/>
  <c r="AJ91" i="130"/>
  <c r="AK91" i="130"/>
  <c r="AL91" i="130"/>
  <c r="AM91" i="130"/>
  <c r="AN91" i="130"/>
  <c r="AO91" i="130"/>
  <c r="AP91" i="130"/>
  <c r="AQ91" i="130"/>
  <c r="AR91" i="130"/>
  <c r="AS91" i="130"/>
  <c r="AT91" i="130"/>
  <c r="AV91" i="130"/>
  <c r="AW91" i="130"/>
  <c r="AX91" i="130"/>
  <c r="AZ91" i="130"/>
  <c r="BA91" i="130"/>
  <c r="BB91" i="130"/>
  <c r="BC91" i="130"/>
  <c r="BD91" i="130"/>
  <c r="BF91" i="130"/>
  <c r="BH91" i="130"/>
  <c r="BJ91" i="130"/>
  <c r="BK91" i="130"/>
  <c r="BL91" i="130"/>
  <c r="BN91" i="130"/>
  <c r="BP91" i="130"/>
  <c r="BR91" i="130"/>
  <c r="BS91" i="130"/>
  <c r="BT91" i="130"/>
  <c r="BU91" i="130"/>
  <c r="BV91" i="130"/>
  <c r="BX91" i="130"/>
  <c r="BY91" i="130"/>
  <c r="BZ91" i="130"/>
  <c r="CA91" i="130"/>
  <c r="CB91" i="130"/>
  <c r="CC91" i="130"/>
  <c r="CD91" i="130"/>
  <c r="CE91" i="130"/>
  <c r="CF91" i="130"/>
  <c r="CH91" i="130"/>
  <c r="CJ91" i="130"/>
  <c r="CL91" i="130"/>
  <c r="CM91" i="130"/>
  <c r="CN91" i="130"/>
  <c r="CO91" i="130"/>
  <c r="H92" i="130"/>
  <c r="I92" i="130"/>
  <c r="J92" i="130"/>
  <c r="K92" i="130"/>
  <c r="L92" i="130"/>
  <c r="M92" i="130"/>
  <c r="N92" i="130"/>
  <c r="O92" i="130"/>
  <c r="P92" i="130"/>
  <c r="Q92" i="130"/>
  <c r="R92" i="130"/>
  <c r="S92" i="130"/>
  <c r="T92" i="130"/>
  <c r="U92" i="130"/>
  <c r="V92" i="130"/>
  <c r="W92" i="130"/>
  <c r="X92" i="130"/>
  <c r="Y92" i="130"/>
  <c r="Z92" i="130"/>
  <c r="AA92" i="130"/>
  <c r="AB92" i="130"/>
  <c r="AC92" i="130"/>
  <c r="AD92" i="130"/>
  <c r="AE92" i="130"/>
  <c r="AF92" i="130"/>
  <c r="AG92" i="130"/>
  <c r="AH92" i="130"/>
  <c r="AI92" i="130"/>
  <c r="AJ92" i="130"/>
  <c r="AK92" i="130"/>
  <c r="AL92" i="130"/>
  <c r="AM92" i="130"/>
  <c r="AN92" i="130"/>
  <c r="AO92" i="130"/>
  <c r="AP92" i="130"/>
  <c r="AQ92" i="130"/>
  <c r="AR92" i="130"/>
  <c r="AS92" i="130"/>
  <c r="AT92" i="130"/>
  <c r="AU92" i="130"/>
  <c r="AV92" i="130"/>
  <c r="AW92" i="130"/>
  <c r="AX92" i="130"/>
  <c r="AY92" i="130"/>
  <c r="AZ92" i="130"/>
  <c r="BA92" i="130"/>
  <c r="BB92" i="130"/>
  <c r="BC92" i="130"/>
  <c r="BD92" i="130"/>
  <c r="BE92" i="130"/>
  <c r="BF92" i="130"/>
  <c r="BG92" i="130"/>
  <c r="BH92" i="130"/>
  <c r="BI92" i="130"/>
  <c r="BJ92" i="130"/>
  <c r="BK92" i="130"/>
  <c r="BL92" i="130"/>
  <c r="BM92" i="130"/>
  <c r="BN92" i="130"/>
  <c r="BO92" i="130"/>
  <c r="BP92" i="130"/>
  <c r="BQ92" i="130"/>
  <c r="BR92" i="130"/>
  <c r="BS92" i="130"/>
  <c r="BT92" i="130"/>
  <c r="BU92" i="130"/>
  <c r="BV92" i="130"/>
  <c r="BW92" i="130"/>
  <c r="BX92" i="130"/>
  <c r="BY92" i="130"/>
  <c r="BZ92" i="130"/>
  <c r="CA92" i="130"/>
  <c r="CB92" i="130"/>
  <c r="CC92" i="130"/>
  <c r="CD92" i="130"/>
  <c r="CE92" i="130"/>
  <c r="CF92" i="130"/>
  <c r="CG92" i="130"/>
  <c r="CH92" i="130"/>
  <c r="CI92" i="130"/>
  <c r="CJ92" i="130"/>
  <c r="CK92" i="130"/>
  <c r="CL92" i="130"/>
  <c r="CM92" i="130"/>
  <c r="CN92" i="130"/>
  <c r="CO92" i="130"/>
  <c r="G92" i="130"/>
  <c r="G91" i="130"/>
  <c r="F92" i="130"/>
  <c r="F91" i="130"/>
  <c r="CQ89" i="130"/>
  <c r="CP89" i="130"/>
  <c r="D89" i="130" s="1"/>
  <c r="CP87" i="130"/>
  <c r="D87" i="130" s="1"/>
  <c r="CQ87" i="130"/>
  <c r="CQ8" i="130" s="1"/>
  <c r="CQ88" i="130"/>
  <c r="E88" i="130" s="1"/>
  <c r="CQ90" i="130"/>
  <c r="E90" i="130" s="1"/>
  <c r="CP91" i="130" l="1"/>
  <c r="CP7" i="130" s="1"/>
  <c r="H23" i="100" l="1"/>
  <c r="I70" i="131" l="1"/>
  <c r="K70" i="131" s="1"/>
  <c r="I68" i="131"/>
  <c r="K68" i="131" s="1"/>
  <c r="I67" i="131"/>
  <c r="K67" i="131" s="1"/>
  <c r="I66" i="131"/>
  <c r="K66" i="131" s="1"/>
  <c r="I65" i="131"/>
  <c r="K65" i="131" s="1"/>
  <c r="I64" i="131"/>
  <c r="K64" i="131" s="1"/>
  <c r="I58" i="131"/>
  <c r="K58" i="131" s="1"/>
  <c r="I56" i="131"/>
  <c r="K56" i="131" s="1"/>
  <c r="I55" i="131"/>
  <c r="K55" i="131" s="1"/>
  <c r="I54" i="131"/>
  <c r="K54" i="131" s="1"/>
  <c r="I53" i="131"/>
  <c r="K53" i="131" s="1"/>
  <c r="I52" i="131"/>
  <c r="K52" i="131" s="1"/>
  <c r="I51" i="131"/>
  <c r="K51" i="131" s="1"/>
  <c r="I50" i="131"/>
  <c r="K50" i="131" s="1"/>
  <c r="I49" i="131"/>
  <c r="K49" i="131" s="1"/>
  <c r="I48" i="131"/>
  <c r="K48" i="131" s="1"/>
  <c r="I42" i="131"/>
  <c r="K42" i="131" s="1"/>
  <c r="I41" i="131"/>
  <c r="K41" i="131" s="1"/>
  <c r="I40" i="131"/>
  <c r="K40" i="131" s="1"/>
  <c r="I39" i="131"/>
  <c r="K39" i="131" s="1"/>
  <c r="I38" i="131"/>
  <c r="K38" i="131" s="1"/>
  <c r="I37" i="131"/>
  <c r="K37" i="131" s="1"/>
  <c r="I36" i="131"/>
  <c r="K36" i="131" s="1"/>
  <c r="I35" i="131"/>
  <c r="K35" i="131" s="1"/>
  <c r="I34" i="131"/>
  <c r="K34" i="131" s="1"/>
  <c r="I33" i="131"/>
  <c r="K33" i="131" s="1"/>
  <c r="I32" i="131"/>
  <c r="K32" i="131" s="1"/>
  <c r="I31" i="131"/>
  <c r="K31" i="131" s="1"/>
  <c r="I30" i="131"/>
  <c r="K30" i="131" s="1"/>
  <c r="I29" i="131"/>
  <c r="K29" i="131" s="1"/>
  <c r="I28" i="131"/>
  <c r="K28" i="131" s="1"/>
  <c r="I27" i="131"/>
  <c r="K27" i="131" s="1"/>
  <c r="I26" i="131"/>
  <c r="K26" i="131" s="1"/>
  <c r="I25" i="131"/>
  <c r="K25" i="131" s="1"/>
  <c r="I24" i="131"/>
  <c r="K24" i="131" s="1"/>
  <c r="I23" i="131"/>
  <c r="K23" i="131" s="1"/>
  <c r="I22" i="131"/>
  <c r="K22" i="131" s="1"/>
  <c r="I21" i="131"/>
  <c r="K21" i="131" s="1"/>
  <c r="I20" i="131"/>
  <c r="K20" i="131" s="1"/>
  <c r="I19" i="131"/>
  <c r="K19" i="131" s="1"/>
  <c r="I18" i="131"/>
  <c r="K18" i="131" s="1"/>
  <c r="I17" i="131"/>
  <c r="K17" i="131" s="1"/>
  <c r="I16" i="131"/>
  <c r="K16" i="131" s="1"/>
  <c r="I15" i="131"/>
  <c r="K15" i="131" s="1"/>
  <c r="I14" i="131"/>
  <c r="K14" i="131" s="1"/>
  <c r="I13" i="131"/>
  <c r="K13" i="131" s="1"/>
  <c r="I12" i="131"/>
  <c r="K12" i="131" s="1"/>
  <c r="I11" i="131"/>
  <c r="K11" i="131" s="1"/>
  <c r="I10" i="131"/>
  <c r="K10" i="131" s="1"/>
  <c r="I9" i="131"/>
  <c r="K9" i="131" s="1"/>
  <c r="I8" i="131"/>
  <c r="K8" i="131" s="1"/>
  <c r="I7" i="131"/>
  <c r="K7" i="131" s="1"/>
  <c r="I6" i="131"/>
  <c r="K6" i="131" s="1"/>
  <c r="I5" i="131"/>
  <c r="K5" i="131" s="1"/>
  <c r="K59" i="131" l="1"/>
  <c r="K43" i="131"/>
  <c r="K71" i="131"/>
  <c r="K75" i="131" s="1"/>
  <c r="E54" i="1" l="1"/>
  <c r="E53" i="1" s="1"/>
  <c r="H19" i="113" l="1"/>
  <c r="CN8" i="130"/>
  <c r="CL8" i="130"/>
  <c r="CJ8" i="130"/>
  <c r="CI8" i="130"/>
  <c r="CF8" i="130"/>
  <c r="CE8" i="130"/>
  <c r="CB8" i="130"/>
  <c r="CA8" i="130"/>
  <c r="BX8" i="130"/>
  <c r="BV8" i="130"/>
  <c r="BT8" i="130"/>
  <c r="BS8" i="130"/>
  <c r="BP8" i="130"/>
  <c r="BO8" i="130"/>
  <c r="BL8" i="130"/>
  <c r="BK8" i="130"/>
  <c r="BH8" i="130"/>
  <c r="BF8" i="130"/>
  <c r="BD8" i="130"/>
  <c r="BC8" i="130"/>
  <c r="AZ8" i="130"/>
  <c r="AY8" i="130"/>
  <c r="AV8" i="130"/>
  <c r="AU8" i="130"/>
  <c r="AR8" i="130"/>
  <c r="AP8" i="130"/>
  <c r="AN8" i="130"/>
  <c r="AM8" i="130"/>
  <c r="AJ8" i="130"/>
  <c r="AI8" i="130"/>
  <c r="AF8" i="130"/>
  <c r="AE8" i="130"/>
  <c r="AB8" i="130"/>
  <c r="AA8" i="130"/>
  <c r="X8" i="130"/>
  <c r="W8" i="130"/>
  <c r="T8" i="130"/>
  <c r="S8" i="130"/>
  <c r="P8" i="130"/>
  <c r="O8" i="130"/>
  <c r="L8" i="130"/>
  <c r="J8" i="130"/>
  <c r="H8" i="130"/>
  <c r="G8" i="130"/>
  <c r="CO7" i="130"/>
  <c r="CL7" i="130"/>
  <c r="CJ7" i="130"/>
  <c r="CH7" i="130"/>
  <c r="CD7" i="130"/>
  <c r="CC7" i="130"/>
  <c r="BZ7" i="130"/>
  <c r="BY7" i="130"/>
  <c r="BV7" i="130"/>
  <c r="BT7" i="130"/>
  <c r="BR7" i="130"/>
  <c r="BP7" i="130"/>
  <c r="BN7" i="130"/>
  <c r="BJ7" i="130"/>
  <c r="BH7" i="130"/>
  <c r="BD7" i="130"/>
  <c r="BC7" i="130"/>
  <c r="BA7" i="130"/>
  <c r="AX7" i="130"/>
  <c r="AW7" i="130"/>
  <c r="AT7" i="130"/>
  <c r="AR7" i="130"/>
  <c r="AP7" i="130"/>
  <c r="AO7" i="130"/>
  <c r="AL7" i="130"/>
  <c r="AK7" i="130"/>
  <c r="AH7" i="130"/>
  <c r="AG7" i="130"/>
  <c r="AD7" i="130"/>
  <c r="AB7" i="130"/>
  <c r="Z7" i="130"/>
  <c r="Y7" i="130"/>
  <c r="V7" i="130"/>
  <c r="U7" i="130"/>
  <c r="R7" i="130"/>
  <c r="Q7" i="130"/>
  <c r="N7" i="130"/>
  <c r="L7" i="130"/>
  <c r="J7" i="130"/>
  <c r="I7" i="130"/>
  <c r="F7" i="130"/>
  <c r="CQ86" i="130"/>
  <c r="E86" i="130" s="1"/>
  <c r="D86" i="130"/>
  <c r="CP85" i="130"/>
  <c r="D85" i="130" s="1"/>
  <c r="E85" i="130"/>
  <c r="CQ84" i="130"/>
  <c r="E84" i="130" s="1"/>
  <c r="D84" i="130"/>
  <c r="CP83" i="130"/>
  <c r="D83" i="130" s="1"/>
  <c r="E83" i="130"/>
  <c r="CQ82" i="130"/>
  <c r="E82" i="130" s="1"/>
  <c r="D82" i="130"/>
  <c r="CP81" i="130"/>
  <c r="D81" i="130" s="1"/>
  <c r="E81" i="130"/>
  <c r="CQ80" i="130"/>
  <c r="E80" i="130" s="1"/>
  <c r="D80" i="130"/>
  <c r="CP79" i="130"/>
  <c r="D79" i="130" s="1"/>
  <c r="E79" i="130"/>
  <c r="CQ78" i="130"/>
  <c r="E78" i="130" s="1"/>
  <c r="D78" i="130"/>
  <c r="CP77" i="130"/>
  <c r="D77" i="130" s="1"/>
  <c r="E77" i="130"/>
  <c r="CQ76" i="130"/>
  <c r="E76" i="130" s="1"/>
  <c r="D76" i="130"/>
  <c r="CP75" i="130"/>
  <c r="D75" i="130" s="1"/>
  <c r="E75" i="130"/>
  <c r="CQ74" i="130"/>
  <c r="E74" i="130" s="1"/>
  <c r="D74" i="130"/>
  <c r="CP73" i="130"/>
  <c r="D73" i="130" s="1"/>
  <c r="E73" i="130"/>
  <c r="CQ72" i="130"/>
  <c r="E72" i="130" s="1"/>
  <c r="D72" i="130"/>
  <c r="CP71" i="130"/>
  <c r="D71" i="130" s="1"/>
  <c r="E71" i="130"/>
  <c r="CQ70" i="130"/>
  <c r="E70" i="130" s="1"/>
  <c r="D70" i="130"/>
  <c r="CP69" i="130"/>
  <c r="D69" i="130" s="1"/>
  <c r="E69" i="130"/>
  <c r="CQ68" i="130"/>
  <c r="E68" i="130" s="1"/>
  <c r="D68" i="130"/>
  <c r="CP67" i="130"/>
  <c r="D67" i="130" s="1"/>
  <c r="E67" i="130"/>
  <c r="CQ66" i="130"/>
  <c r="E66" i="130" s="1"/>
  <c r="D66" i="130"/>
  <c r="CP65" i="130"/>
  <c r="D65" i="130" s="1"/>
  <c r="E65" i="130"/>
  <c r="CQ64" i="130"/>
  <c r="E64" i="130" s="1"/>
  <c r="D64" i="130"/>
  <c r="CP63" i="130"/>
  <c r="D63" i="130" s="1"/>
  <c r="E63" i="130"/>
  <c r="CQ62" i="130"/>
  <c r="E62" i="130" s="1"/>
  <c r="D62" i="130"/>
  <c r="CP61" i="130"/>
  <c r="D61" i="130" s="1"/>
  <c r="E61" i="130"/>
  <c r="CQ60" i="130"/>
  <c r="E60" i="130" s="1"/>
  <c r="D60" i="130"/>
  <c r="CP59" i="130"/>
  <c r="D59" i="130" s="1"/>
  <c r="E59" i="130"/>
  <c r="CQ58" i="130"/>
  <c r="E58" i="130" s="1"/>
  <c r="D58" i="130"/>
  <c r="CP57" i="130"/>
  <c r="D57" i="130" s="1"/>
  <c r="E57" i="130"/>
  <c r="CQ56" i="130"/>
  <c r="E56" i="130" s="1"/>
  <c r="D56" i="130"/>
  <c r="CP55" i="130"/>
  <c r="D55" i="130" s="1"/>
  <c r="E55" i="130"/>
  <c r="CQ54" i="130"/>
  <c r="E54" i="130" s="1"/>
  <c r="D54" i="130"/>
  <c r="CP53" i="130"/>
  <c r="D53" i="130" s="1"/>
  <c r="E53" i="130"/>
  <c r="CQ52" i="130"/>
  <c r="E52" i="130" s="1"/>
  <c r="D52" i="130"/>
  <c r="CP51" i="130"/>
  <c r="D51" i="130" s="1"/>
  <c r="E51" i="130"/>
  <c r="CQ50" i="130"/>
  <c r="E50" i="130" s="1"/>
  <c r="D50" i="130"/>
  <c r="CP49" i="130"/>
  <c r="D49" i="130" s="1"/>
  <c r="E49" i="130"/>
  <c r="CQ48" i="130"/>
  <c r="E48" i="130" s="1"/>
  <c r="D48" i="130"/>
  <c r="CP47" i="130"/>
  <c r="D47" i="130" s="1"/>
  <c r="E47" i="130"/>
  <c r="CQ46" i="130"/>
  <c r="E46" i="130" s="1"/>
  <c r="D46" i="130"/>
  <c r="CP45" i="130"/>
  <c r="D45" i="130" s="1"/>
  <c r="E45" i="130"/>
  <c r="CQ44" i="130"/>
  <c r="E44" i="130" s="1"/>
  <c r="D44" i="130"/>
  <c r="CP43" i="130"/>
  <c r="D43" i="130" s="1"/>
  <c r="E43" i="130"/>
  <c r="CQ42" i="130"/>
  <c r="E42" i="130" s="1"/>
  <c r="D42" i="130"/>
  <c r="CP41" i="130"/>
  <c r="D41" i="130" s="1"/>
  <c r="E41" i="130"/>
  <c r="CQ40" i="130"/>
  <c r="E40" i="130" s="1"/>
  <c r="D40" i="130"/>
  <c r="CP39" i="130"/>
  <c r="D39" i="130" s="1"/>
  <c r="E39" i="130"/>
  <c r="CQ38" i="130"/>
  <c r="E38" i="130" s="1"/>
  <c r="D38" i="130"/>
  <c r="CP37" i="130"/>
  <c r="D37" i="130" s="1"/>
  <c r="E37" i="130"/>
  <c r="CQ36" i="130"/>
  <c r="E36" i="130" s="1"/>
  <c r="D36" i="130"/>
  <c r="CP35" i="130"/>
  <c r="D35" i="130" s="1"/>
  <c r="E35" i="130"/>
  <c r="CQ34" i="130"/>
  <c r="E34" i="130" s="1"/>
  <c r="D34" i="130"/>
  <c r="CP33" i="130"/>
  <c r="D33" i="130" s="1"/>
  <c r="E33" i="130"/>
  <c r="CQ32" i="130"/>
  <c r="E32" i="130" s="1"/>
  <c r="D32" i="130"/>
  <c r="CP31" i="130"/>
  <c r="D31" i="130" s="1"/>
  <c r="E31" i="130"/>
  <c r="CQ30" i="130"/>
  <c r="E30" i="130" s="1"/>
  <c r="D30" i="130"/>
  <c r="CP29" i="130"/>
  <c r="D29" i="130" s="1"/>
  <c r="E29" i="130"/>
  <c r="CQ28" i="130"/>
  <c r="E28" i="130" s="1"/>
  <c r="D28" i="130"/>
  <c r="CP27" i="130"/>
  <c r="D27" i="130" s="1"/>
  <c r="E27" i="130"/>
  <c r="CQ26" i="130"/>
  <c r="E26" i="130" s="1"/>
  <c r="D26" i="130"/>
  <c r="CP25" i="130"/>
  <c r="D25" i="130" s="1"/>
  <c r="E25" i="130"/>
  <c r="CQ24" i="130"/>
  <c r="E24" i="130" s="1"/>
  <c r="D24" i="130"/>
  <c r="CP23" i="130"/>
  <c r="D23" i="130" s="1"/>
  <c r="E23" i="130"/>
  <c r="CQ22" i="130"/>
  <c r="E22" i="130" s="1"/>
  <c r="D22" i="130"/>
  <c r="CP21" i="130"/>
  <c r="D21" i="130" s="1"/>
  <c r="E21" i="130"/>
  <c r="CQ20" i="130"/>
  <c r="E20" i="130" s="1"/>
  <c r="D20" i="130"/>
  <c r="CP19" i="130"/>
  <c r="D19" i="130" s="1"/>
  <c r="E19" i="130"/>
  <c r="CQ18" i="130"/>
  <c r="E18" i="130" s="1"/>
  <c r="D18" i="130"/>
  <c r="CP17" i="130"/>
  <c r="D17" i="130" s="1"/>
  <c r="E17" i="130"/>
  <c r="CQ16" i="130"/>
  <c r="E16" i="130" s="1"/>
  <c r="D16" i="130"/>
  <c r="CP15" i="130"/>
  <c r="D15" i="130" s="1"/>
  <c r="E15" i="130"/>
  <c r="CQ14" i="130"/>
  <c r="E14" i="130" s="1"/>
  <c r="D14" i="130"/>
  <c r="CP13" i="130"/>
  <c r="D13" i="130" s="1"/>
  <c r="E13" i="130"/>
  <c r="CQ12" i="130"/>
  <c r="D12" i="130"/>
  <c r="CP11" i="130"/>
  <c r="D11" i="130" s="1"/>
  <c r="E11" i="130"/>
  <c r="CQ10" i="130"/>
  <c r="E10" i="130" s="1"/>
  <c r="D10" i="130"/>
  <c r="CP9" i="130"/>
  <c r="D9" i="130" s="1"/>
  <c r="E9" i="130"/>
  <c r="CH8" i="130"/>
  <c r="CD8" i="130"/>
  <c r="BZ8" i="130"/>
  <c r="BR8" i="130"/>
  <c r="BN8" i="130"/>
  <c r="BJ8" i="130"/>
  <c r="BB8" i="130"/>
  <c r="AX8" i="130"/>
  <c r="AT8" i="130"/>
  <c r="AL8" i="130"/>
  <c r="AH8" i="130"/>
  <c r="AD8" i="130"/>
  <c r="V8" i="130"/>
  <c r="R8" i="130"/>
  <c r="N8" i="130"/>
  <c r="F8" i="130"/>
  <c r="CK7" i="130"/>
  <c r="CI7" i="130"/>
  <c r="CG7" i="130"/>
  <c r="CF7" i="130"/>
  <c r="BW7" i="130"/>
  <c r="BQ7" i="130"/>
  <c r="BO7" i="130"/>
  <c r="BM7" i="130"/>
  <c r="BL7" i="130"/>
  <c r="BI7" i="130"/>
  <c r="BG7" i="130"/>
  <c r="BF7" i="130"/>
  <c r="BE7" i="130"/>
  <c r="BB7" i="130"/>
  <c r="AZ7" i="130"/>
  <c r="AY7" i="130"/>
  <c r="AU7" i="130"/>
  <c r="AJ7" i="130"/>
  <c r="T7" i="130"/>
  <c r="P7" i="130"/>
  <c r="CN7" i="130" l="1"/>
  <c r="BX7" i="130"/>
  <c r="AF7" i="130"/>
  <c r="CB7" i="130"/>
  <c r="AV7" i="130"/>
  <c r="Z8" i="130"/>
  <c r="M7" i="130"/>
  <c r="AC7" i="130"/>
  <c r="AS7" i="130"/>
  <c r="BU7" i="130"/>
  <c r="K8" i="130"/>
  <c r="AQ8" i="130"/>
  <c r="BG8" i="130"/>
  <c r="BW8" i="130"/>
  <c r="CM8" i="130"/>
  <c r="H7" i="130"/>
  <c r="X7" i="130"/>
  <c r="AN7" i="130"/>
  <c r="E12" i="130"/>
  <c r="BK7" i="130"/>
  <c r="CA7" i="130"/>
  <c r="CE7" i="130"/>
  <c r="G7" i="130"/>
  <c r="K7" i="130"/>
  <c r="O7" i="130"/>
  <c r="S7" i="130"/>
  <c r="W7" i="130"/>
  <c r="AA7" i="130"/>
  <c r="AE7" i="130"/>
  <c r="AI7" i="130"/>
  <c r="AM7" i="130"/>
  <c r="AQ7" i="130"/>
  <c r="BS7" i="130"/>
  <c r="CM7" i="130"/>
  <c r="I8" i="130"/>
  <c r="M8" i="130"/>
  <c r="Q8" i="130"/>
  <c r="U8" i="130"/>
  <c r="Y8" i="130"/>
  <c r="AC8" i="130"/>
  <c r="AG8" i="130"/>
  <c r="AK8" i="130"/>
  <c r="AO8" i="130"/>
  <c r="AS8" i="130"/>
  <c r="AW8" i="130"/>
  <c r="BA8" i="130"/>
  <c r="BE8" i="130"/>
  <c r="BI8" i="130"/>
  <c r="BM8" i="130"/>
  <c r="BQ8" i="130"/>
  <c r="BU8" i="130"/>
  <c r="BY8" i="130"/>
  <c r="CC8" i="130"/>
  <c r="CG8" i="130"/>
  <c r="CK8" i="130"/>
  <c r="CO8" i="130"/>
  <c r="F17" i="129" l="1"/>
  <c r="I6" i="126" l="1"/>
  <c r="O6" i="126" s="1"/>
  <c r="J6" i="126"/>
  <c r="K6" i="126"/>
  <c r="L6" i="126"/>
  <c r="M6" i="126"/>
  <c r="N6" i="126"/>
  <c r="P6" i="126"/>
  <c r="Q6" i="126"/>
  <c r="R6" i="126"/>
  <c r="S6" i="126"/>
  <c r="T6" i="126"/>
  <c r="U6" i="126"/>
  <c r="I7" i="126"/>
  <c r="O7" i="126" s="1"/>
  <c r="J7" i="126"/>
  <c r="K7" i="126"/>
  <c r="L7" i="126"/>
  <c r="M7" i="126"/>
  <c r="N7" i="126"/>
  <c r="P7" i="126"/>
  <c r="R7" i="126"/>
  <c r="S7" i="126"/>
  <c r="T7" i="126"/>
  <c r="U7" i="126"/>
  <c r="I8" i="126"/>
  <c r="O8" i="126" s="1"/>
  <c r="J8" i="126"/>
  <c r="K8" i="126"/>
  <c r="L8" i="126"/>
  <c r="M8" i="126"/>
  <c r="N8" i="126"/>
  <c r="P8" i="126"/>
  <c r="Q8" i="126"/>
  <c r="R8" i="126"/>
  <c r="S8" i="126"/>
  <c r="T8" i="126"/>
  <c r="U8" i="126"/>
  <c r="I9" i="126"/>
  <c r="O9" i="126" s="1"/>
  <c r="J9" i="126"/>
  <c r="K9" i="126"/>
  <c r="L9" i="126"/>
  <c r="M9" i="126"/>
  <c r="N9" i="126"/>
  <c r="P9" i="126"/>
  <c r="R9" i="126"/>
  <c r="S9" i="126"/>
  <c r="T9" i="126"/>
  <c r="U9" i="126"/>
  <c r="I10" i="126"/>
  <c r="O10" i="126" s="1"/>
  <c r="J10" i="126"/>
  <c r="K10" i="126"/>
  <c r="L10" i="126"/>
  <c r="M10" i="126"/>
  <c r="N10" i="126"/>
  <c r="P10" i="126"/>
  <c r="Q10" i="126"/>
  <c r="R10" i="126"/>
  <c r="S10" i="126"/>
  <c r="T10" i="126"/>
  <c r="U10" i="126"/>
  <c r="I11" i="126"/>
  <c r="O11" i="126" s="1"/>
  <c r="J11" i="126"/>
  <c r="K11" i="126"/>
  <c r="L11" i="126"/>
  <c r="M11" i="126"/>
  <c r="N11" i="126"/>
  <c r="P11" i="126"/>
  <c r="R11" i="126"/>
  <c r="S11" i="126"/>
  <c r="T11" i="126"/>
  <c r="U11" i="126"/>
  <c r="I12" i="126"/>
  <c r="O12" i="126" s="1"/>
  <c r="J12" i="126"/>
  <c r="K12" i="126"/>
  <c r="L12" i="126"/>
  <c r="M12" i="126"/>
  <c r="N12" i="126"/>
  <c r="P12" i="126"/>
  <c r="Q12" i="126"/>
  <c r="R12" i="126"/>
  <c r="S12" i="126"/>
  <c r="T12" i="126"/>
  <c r="U12" i="126"/>
  <c r="I13" i="126"/>
  <c r="J13" i="126"/>
  <c r="K13" i="126"/>
  <c r="L13" i="126"/>
  <c r="M13" i="126"/>
  <c r="N13" i="126"/>
  <c r="O13" i="126"/>
  <c r="P13" i="126"/>
  <c r="Q13" i="126"/>
  <c r="R13" i="126"/>
  <c r="S13" i="126"/>
  <c r="T13" i="126"/>
  <c r="U13" i="126"/>
  <c r="I14" i="126"/>
  <c r="O14" i="126" s="1"/>
  <c r="J14" i="126"/>
  <c r="K14" i="126"/>
  <c r="L14" i="126"/>
  <c r="M14" i="126"/>
  <c r="N14" i="126"/>
  <c r="P14" i="126"/>
  <c r="Q14" i="126"/>
  <c r="R14" i="126"/>
  <c r="S14" i="126"/>
  <c r="T14" i="126"/>
  <c r="U14" i="126"/>
  <c r="I15" i="126"/>
  <c r="J15" i="126"/>
  <c r="K15" i="126"/>
  <c r="L15" i="126"/>
  <c r="M15" i="126"/>
  <c r="N15" i="126"/>
  <c r="P15" i="126"/>
  <c r="R15" i="126"/>
  <c r="S15" i="126"/>
  <c r="T15" i="126"/>
  <c r="U15" i="126"/>
  <c r="I16" i="126"/>
  <c r="J16" i="126"/>
  <c r="K16" i="126"/>
  <c r="L16" i="126"/>
  <c r="M16" i="126"/>
  <c r="N16" i="126"/>
  <c r="O16" i="126"/>
  <c r="P16" i="126"/>
  <c r="Q16" i="126"/>
  <c r="R16" i="126"/>
  <c r="S16" i="126"/>
  <c r="T16" i="126"/>
  <c r="U16" i="126"/>
  <c r="I17" i="126"/>
  <c r="J17" i="126"/>
  <c r="K17" i="126"/>
  <c r="L17" i="126"/>
  <c r="M17" i="126"/>
  <c r="N17" i="126"/>
  <c r="O17" i="126"/>
  <c r="P17" i="126"/>
  <c r="Q17" i="126"/>
  <c r="R17" i="126"/>
  <c r="S17" i="126"/>
  <c r="T17" i="126"/>
  <c r="U17" i="126"/>
  <c r="I18" i="126"/>
  <c r="O18" i="126" s="1"/>
  <c r="J18" i="126"/>
  <c r="K18" i="126"/>
  <c r="L18" i="126"/>
  <c r="N18" i="126"/>
  <c r="P18" i="126"/>
  <c r="R18" i="126"/>
  <c r="S18" i="126"/>
  <c r="T18" i="126"/>
  <c r="U18" i="126"/>
  <c r="I19" i="126"/>
  <c r="O19" i="126" s="1"/>
  <c r="J19" i="126"/>
  <c r="K19" i="126"/>
  <c r="L19" i="126"/>
  <c r="M19" i="126"/>
  <c r="N19" i="126"/>
  <c r="P19" i="126"/>
  <c r="Q19" i="126"/>
  <c r="R19" i="126"/>
  <c r="S19" i="126"/>
  <c r="T19" i="126"/>
  <c r="U19" i="126"/>
  <c r="I20" i="126"/>
  <c r="O20" i="126" s="1"/>
  <c r="J20" i="126"/>
  <c r="K20" i="126"/>
  <c r="L20" i="126"/>
  <c r="M20" i="126"/>
  <c r="N20" i="126"/>
  <c r="P20" i="126"/>
  <c r="Q20" i="126"/>
  <c r="R20" i="126"/>
  <c r="S20" i="126"/>
  <c r="T20" i="126"/>
  <c r="U20" i="126"/>
  <c r="I21" i="126"/>
  <c r="J21" i="126"/>
  <c r="K21" i="126"/>
  <c r="L21" i="126"/>
  <c r="M21" i="126"/>
  <c r="N21" i="126"/>
  <c r="O21" i="126"/>
  <c r="P21" i="126"/>
  <c r="Q21" i="126"/>
  <c r="R21" i="126"/>
  <c r="S21" i="126"/>
  <c r="T21" i="126"/>
  <c r="U21" i="126"/>
  <c r="I22" i="126"/>
  <c r="J22" i="126"/>
  <c r="K22" i="126"/>
  <c r="L22" i="126"/>
  <c r="N22" i="126"/>
  <c r="P22" i="126"/>
  <c r="R22" i="126"/>
  <c r="S22" i="126"/>
  <c r="T22" i="126"/>
  <c r="U22" i="126"/>
  <c r="I23" i="126"/>
  <c r="J23" i="126"/>
  <c r="K23" i="126"/>
  <c r="L23" i="126"/>
  <c r="M23" i="126"/>
  <c r="N23" i="126"/>
  <c r="P23" i="126"/>
  <c r="R23" i="126"/>
  <c r="S23" i="126"/>
  <c r="T23" i="126"/>
  <c r="U23" i="126"/>
  <c r="I24" i="126"/>
  <c r="O24" i="126" s="1"/>
  <c r="J24" i="126"/>
  <c r="K24" i="126"/>
  <c r="L24" i="126"/>
  <c r="M24" i="126"/>
  <c r="N24" i="126"/>
  <c r="P24" i="126"/>
  <c r="Q24" i="126"/>
  <c r="R24" i="126"/>
  <c r="S24" i="126"/>
  <c r="T24" i="126"/>
  <c r="U24" i="126"/>
  <c r="I25" i="126"/>
  <c r="O25" i="126" s="1"/>
  <c r="J25" i="126"/>
  <c r="K25" i="126"/>
  <c r="L25" i="126"/>
  <c r="M25" i="126"/>
  <c r="N25" i="126"/>
  <c r="P25" i="126"/>
  <c r="R25" i="126"/>
  <c r="S25" i="126"/>
  <c r="T25" i="126"/>
  <c r="U25" i="126"/>
  <c r="I26" i="126"/>
  <c r="J26" i="126"/>
  <c r="K26" i="126"/>
  <c r="L26" i="126"/>
  <c r="N26" i="126"/>
  <c r="P26" i="126"/>
  <c r="R26" i="126"/>
  <c r="S26" i="126"/>
  <c r="T26" i="126"/>
  <c r="U26" i="126"/>
  <c r="I27" i="126"/>
  <c r="J27" i="126"/>
  <c r="K27" i="126"/>
  <c r="L27" i="126"/>
  <c r="M27" i="126"/>
  <c r="N27" i="126"/>
  <c r="P27" i="126"/>
  <c r="R27" i="126"/>
  <c r="S27" i="126"/>
  <c r="T27" i="126"/>
  <c r="U27" i="126"/>
  <c r="I28" i="126"/>
  <c r="O28" i="126" s="1"/>
  <c r="J28" i="126"/>
  <c r="K28" i="126"/>
  <c r="L28" i="126"/>
  <c r="M28" i="126"/>
  <c r="N28" i="126"/>
  <c r="P28" i="126"/>
  <c r="R28" i="126"/>
  <c r="S28" i="126"/>
  <c r="T28" i="126"/>
  <c r="U28" i="126"/>
  <c r="I29" i="126"/>
  <c r="O29" i="126" s="1"/>
  <c r="J29" i="126"/>
  <c r="K29" i="126"/>
  <c r="L29" i="126"/>
  <c r="M29" i="126"/>
  <c r="N29" i="126"/>
  <c r="P29" i="126"/>
  <c r="Q29" i="126"/>
  <c r="R29" i="126"/>
  <c r="S29" i="126"/>
  <c r="T29" i="126"/>
  <c r="U29" i="126"/>
  <c r="I30" i="126"/>
  <c r="O30" i="126" s="1"/>
  <c r="J30" i="126"/>
  <c r="K30" i="126"/>
  <c r="L30" i="126"/>
  <c r="M30" i="126"/>
  <c r="N30" i="126"/>
  <c r="P30" i="126"/>
  <c r="R30" i="126"/>
  <c r="S30" i="126"/>
  <c r="T30" i="126"/>
  <c r="U30" i="126"/>
  <c r="I31" i="126"/>
  <c r="J31" i="126"/>
  <c r="K31" i="126"/>
  <c r="L31" i="126"/>
  <c r="M31" i="126"/>
  <c r="N31" i="126"/>
  <c r="P31" i="126"/>
  <c r="R31" i="126"/>
  <c r="S31" i="126"/>
  <c r="T31" i="126"/>
  <c r="U31" i="126"/>
  <c r="I32" i="126"/>
  <c r="O32" i="126" s="1"/>
  <c r="J32" i="126"/>
  <c r="K32" i="126"/>
  <c r="L32" i="126"/>
  <c r="N32" i="126"/>
  <c r="P32" i="126"/>
  <c r="R32" i="126"/>
  <c r="S32" i="126"/>
  <c r="T32" i="126"/>
  <c r="U32" i="126"/>
  <c r="I33" i="126"/>
  <c r="O33" i="126" s="1"/>
  <c r="J33" i="126"/>
  <c r="K33" i="126"/>
  <c r="L33" i="126"/>
  <c r="M33" i="126"/>
  <c r="N33" i="126"/>
  <c r="P33" i="126"/>
  <c r="Q33" i="126"/>
  <c r="R33" i="126"/>
  <c r="S33" i="126"/>
  <c r="T33" i="126"/>
  <c r="U33" i="126"/>
  <c r="I34" i="126"/>
  <c r="J34" i="126"/>
  <c r="K34" i="126"/>
  <c r="L34" i="126"/>
  <c r="M34" i="126"/>
  <c r="N34" i="126"/>
  <c r="P34" i="126"/>
  <c r="R34" i="126"/>
  <c r="S34" i="126"/>
  <c r="T34" i="126"/>
  <c r="U34" i="126"/>
  <c r="I35" i="126"/>
  <c r="J35" i="126"/>
  <c r="K35" i="126"/>
  <c r="L35" i="126"/>
  <c r="M35" i="126"/>
  <c r="N35" i="126"/>
  <c r="P35" i="126"/>
  <c r="R35" i="126"/>
  <c r="S35" i="126"/>
  <c r="T35" i="126"/>
  <c r="U35" i="126"/>
  <c r="I36" i="126"/>
  <c r="O36" i="126" s="1"/>
  <c r="J36" i="126"/>
  <c r="K36" i="126"/>
  <c r="L36" i="126"/>
  <c r="M36" i="126"/>
  <c r="N36" i="126"/>
  <c r="P36" i="126"/>
  <c r="Q36" i="126"/>
  <c r="R36" i="126"/>
  <c r="S36" i="126"/>
  <c r="T36" i="126"/>
  <c r="U36" i="126"/>
  <c r="I37" i="126"/>
  <c r="J37" i="126"/>
  <c r="K37" i="126"/>
  <c r="L37" i="126"/>
  <c r="M37" i="126"/>
  <c r="N37" i="126"/>
  <c r="O37" i="126"/>
  <c r="P37" i="126"/>
  <c r="Q37" i="126"/>
  <c r="R37" i="126"/>
  <c r="S37" i="126"/>
  <c r="T37" i="126"/>
  <c r="U37" i="126"/>
  <c r="I38" i="126"/>
  <c r="J38" i="126"/>
  <c r="K38" i="126"/>
  <c r="L38" i="126"/>
  <c r="M38" i="126"/>
  <c r="N38" i="126"/>
  <c r="P38" i="126"/>
  <c r="R38" i="126"/>
  <c r="S38" i="126"/>
  <c r="T38" i="126"/>
  <c r="U38" i="126"/>
  <c r="I39" i="126"/>
  <c r="J39" i="126"/>
  <c r="K39" i="126"/>
  <c r="L39" i="126"/>
  <c r="M39" i="126"/>
  <c r="N39" i="126"/>
  <c r="P39" i="126"/>
  <c r="R39" i="126"/>
  <c r="S39" i="126"/>
  <c r="T39" i="126"/>
  <c r="U39" i="126"/>
  <c r="I40" i="126"/>
  <c r="J40" i="126"/>
  <c r="K40" i="126"/>
  <c r="L40" i="126"/>
  <c r="M40" i="126"/>
  <c r="N40" i="126"/>
  <c r="O40" i="126"/>
  <c r="P40" i="126"/>
  <c r="Q40" i="126"/>
  <c r="R40" i="126"/>
  <c r="S40" i="126"/>
  <c r="T40" i="126"/>
  <c r="U40" i="126"/>
  <c r="I41" i="126"/>
  <c r="O41" i="126" s="1"/>
  <c r="J41" i="126"/>
  <c r="K41" i="126"/>
  <c r="L41" i="126"/>
  <c r="M41" i="126"/>
  <c r="N41" i="126"/>
  <c r="P41" i="126"/>
  <c r="R41" i="126"/>
  <c r="S41" i="126"/>
  <c r="T41" i="126"/>
  <c r="U41" i="126"/>
  <c r="I42" i="126"/>
  <c r="O42" i="126" s="1"/>
  <c r="J42" i="126"/>
  <c r="K42" i="126"/>
  <c r="L42" i="126"/>
  <c r="M42" i="126"/>
  <c r="N42" i="126"/>
  <c r="P42" i="126"/>
  <c r="R42" i="126"/>
  <c r="S42" i="126"/>
  <c r="T42" i="126"/>
  <c r="U42" i="126"/>
  <c r="I43" i="126"/>
  <c r="O43" i="126" s="1"/>
  <c r="J43" i="126"/>
  <c r="K43" i="126"/>
  <c r="L43" i="126"/>
  <c r="M43" i="126"/>
  <c r="N43" i="126"/>
  <c r="P43" i="126"/>
  <c r="R43" i="126"/>
  <c r="S43" i="126"/>
  <c r="T43" i="126"/>
  <c r="U43" i="126"/>
  <c r="I44" i="126"/>
  <c r="O44" i="126" s="1"/>
  <c r="J44" i="126"/>
  <c r="K44" i="126"/>
  <c r="L44" i="126"/>
  <c r="M44" i="126"/>
  <c r="N44" i="126"/>
  <c r="P44" i="126"/>
  <c r="Q44" i="126"/>
  <c r="R44" i="126"/>
  <c r="S44" i="126"/>
  <c r="T44" i="126"/>
  <c r="U44" i="126"/>
  <c r="I45" i="126"/>
  <c r="O45" i="126" s="1"/>
  <c r="J45" i="126"/>
  <c r="K45" i="126"/>
  <c r="L45" i="126"/>
  <c r="M45" i="126"/>
  <c r="N45" i="126"/>
  <c r="P45" i="126"/>
  <c r="Q45" i="126"/>
  <c r="R45" i="126"/>
  <c r="S45" i="126"/>
  <c r="T45" i="126"/>
  <c r="U45" i="126"/>
  <c r="I46" i="126"/>
  <c r="O46" i="126" s="1"/>
  <c r="J46" i="126"/>
  <c r="K46" i="126"/>
  <c r="L46" i="126"/>
  <c r="M46" i="126"/>
  <c r="N46" i="126"/>
  <c r="P46" i="126"/>
  <c r="Q46" i="126"/>
  <c r="R46" i="126"/>
  <c r="S46" i="126"/>
  <c r="T46" i="126"/>
  <c r="U46" i="126"/>
  <c r="I47" i="126"/>
  <c r="J47" i="126"/>
  <c r="K47" i="126"/>
  <c r="L47" i="126"/>
  <c r="M47" i="126"/>
  <c r="N47" i="126"/>
  <c r="P47" i="126"/>
  <c r="R47" i="126"/>
  <c r="S47" i="126"/>
  <c r="T47" i="126"/>
  <c r="U47" i="126"/>
  <c r="I48" i="126"/>
  <c r="J48" i="126"/>
  <c r="K48" i="126"/>
  <c r="L48" i="126"/>
  <c r="M48" i="126"/>
  <c r="N48" i="126"/>
  <c r="P48" i="126"/>
  <c r="R48" i="126"/>
  <c r="S48" i="126"/>
  <c r="T48" i="126"/>
  <c r="U48" i="126"/>
  <c r="I49" i="126"/>
  <c r="O49" i="126" s="1"/>
  <c r="J49" i="126"/>
  <c r="K49" i="126"/>
  <c r="L49" i="126"/>
  <c r="M49" i="126"/>
  <c r="N49" i="126"/>
  <c r="P49" i="126"/>
  <c r="Q49" i="126"/>
  <c r="R49" i="126"/>
  <c r="S49" i="126"/>
  <c r="T49" i="126"/>
  <c r="U49" i="126"/>
  <c r="I50" i="126"/>
  <c r="O50" i="126" s="1"/>
  <c r="J50" i="126"/>
  <c r="K50" i="126"/>
  <c r="L50" i="126"/>
  <c r="M50" i="126"/>
  <c r="N50" i="126"/>
  <c r="P50" i="126"/>
  <c r="Q50" i="126"/>
  <c r="R50" i="126"/>
  <c r="S50" i="126"/>
  <c r="T50" i="126"/>
  <c r="U50" i="126"/>
  <c r="I51" i="126"/>
  <c r="O51" i="126" s="1"/>
  <c r="J51" i="126"/>
  <c r="K51" i="126"/>
  <c r="L51" i="126"/>
  <c r="M51" i="126"/>
  <c r="N51" i="126"/>
  <c r="P51" i="126"/>
  <c r="Q51" i="126"/>
  <c r="R51" i="126"/>
  <c r="S51" i="126"/>
  <c r="T51" i="126"/>
  <c r="U51" i="126"/>
  <c r="I52" i="126"/>
  <c r="J52" i="126"/>
  <c r="K52" i="126"/>
  <c r="L52" i="126"/>
  <c r="M52" i="126"/>
  <c r="N52" i="126"/>
  <c r="O52" i="126"/>
  <c r="P52" i="126"/>
  <c r="Q52" i="126"/>
  <c r="R52" i="126"/>
  <c r="S52" i="126"/>
  <c r="T52" i="126"/>
  <c r="U52" i="126"/>
  <c r="I53" i="126"/>
  <c r="O53" i="126" s="1"/>
  <c r="J53" i="126"/>
  <c r="K53" i="126"/>
  <c r="L53" i="126"/>
  <c r="M53" i="126"/>
  <c r="N53" i="126"/>
  <c r="P53" i="126"/>
  <c r="Q53" i="126"/>
  <c r="R53" i="126"/>
  <c r="S53" i="126"/>
  <c r="T53" i="126"/>
  <c r="U53" i="126"/>
  <c r="I54" i="126"/>
  <c r="J54" i="126"/>
  <c r="K54" i="126"/>
  <c r="L54" i="126"/>
  <c r="M54" i="126"/>
  <c r="N54" i="126"/>
  <c r="P54" i="126"/>
  <c r="R54" i="126"/>
  <c r="S54" i="126"/>
  <c r="T54" i="126"/>
  <c r="U54" i="126"/>
  <c r="I55" i="126"/>
  <c r="J55" i="126"/>
  <c r="K55" i="126"/>
  <c r="L55" i="126"/>
  <c r="M55" i="126"/>
  <c r="N55" i="126"/>
  <c r="P55" i="126"/>
  <c r="R55" i="126"/>
  <c r="S55" i="126"/>
  <c r="T55" i="126"/>
  <c r="U55" i="126"/>
  <c r="I56" i="126"/>
  <c r="O56" i="126" s="1"/>
  <c r="J56" i="126"/>
  <c r="K56" i="126"/>
  <c r="L56" i="126"/>
  <c r="M56" i="126"/>
  <c r="N56" i="126"/>
  <c r="P56" i="126"/>
  <c r="Q56" i="126"/>
  <c r="R56" i="126"/>
  <c r="S56" i="126"/>
  <c r="T56" i="126"/>
  <c r="U56" i="126"/>
  <c r="I57" i="126"/>
  <c r="J57" i="126"/>
  <c r="K57" i="126"/>
  <c r="L57" i="126"/>
  <c r="M57" i="126"/>
  <c r="N57" i="126"/>
  <c r="P57" i="126"/>
  <c r="R57" i="126"/>
  <c r="S57" i="126"/>
  <c r="T57" i="126"/>
  <c r="U57" i="126"/>
  <c r="I58" i="126"/>
  <c r="J58" i="126"/>
  <c r="K58" i="126"/>
  <c r="L58" i="126"/>
  <c r="M58" i="126"/>
  <c r="N58" i="126"/>
  <c r="P58" i="126"/>
  <c r="R58" i="126"/>
  <c r="S58" i="126"/>
  <c r="T58" i="126"/>
  <c r="U58" i="126"/>
  <c r="I59" i="126"/>
  <c r="J59" i="126"/>
  <c r="K59" i="126"/>
  <c r="L59" i="126"/>
  <c r="M59" i="126"/>
  <c r="N59" i="126"/>
  <c r="P59" i="126"/>
  <c r="R59" i="126"/>
  <c r="S59" i="126"/>
  <c r="T59" i="126"/>
  <c r="U59" i="126"/>
  <c r="I60" i="126"/>
  <c r="O60" i="126" s="1"/>
  <c r="J60" i="126"/>
  <c r="K60" i="126"/>
  <c r="L60" i="126"/>
  <c r="M60" i="126"/>
  <c r="N60" i="126"/>
  <c r="P60" i="126"/>
  <c r="Q60" i="126"/>
  <c r="R60" i="126"/>
  <c r="S60" i="126"/>
  <c r="T60" i="126"/>
  <c r="U60" i="126"/>
  <c r="I61" i="126"/>
  <c r="O61" i="126" s="1"/>
  <c r="J61" i="126"/>
  <c r="K61" i="126"/>
  <c r="L61" i="126"/>
  <c r="M61" i="126"/>
  <c r="N61" i="126"/>
  <c r="P61" i="126"/>
  <c r="Q61" i="126"/>
  <c r="R61" i="126"/>
  <c r="S61" i="126"/>
  <c r="T61" i="126"/>
  <c r="U61" i="126"/>
  <c r="I62" i="126"/>
  <c r="J62" i="126"/>
  <c r="K62" i="126"/>
  <c r="L62" i="126"/>
  <c r="M62" i="126"/>
  <c r="N62" i="126"/>
  <c r="P62" i="126"/>
  <c r="R62" i="126"/>
  <c r="S62" i="126"/>
  <c r="T62" i="126"/>
  <c r="U62" i="126"/>
  <c r="I63" i="126"/>
  <c r="M63" i="126" s="1"/>
  <c r="J63" i="126"/>
  <c r="K63" i="126"/>
  <c r="L63" i="126"/>
  <c r="N63" i="126"/>
  <c r="P63" i="126"/>
  <c r="R63" i="126"/>
  <c r="S63" i="126"/>
  <c r="T63" i="126"/>
  <c r="U63" i="126"/>
  <c r="I64" i="126"/>
  <c r="O64" i="126" s="1"/>
  <c r="J64" i="126"/>
  <c r="K64" i="126"/>
  <c r="L64" i="126"/>
  <c r="M64" i="126"/>
  <c r="N64" i="126"/>
  <c r="P64" i="126"/>
  <c r="R64" i="126"/>
  <c r="S64" i="126"/>
  <c r="T64" i="126"/>
  <c r="U64" i="126"/>
  <c r="I65" i="126"/>
  <c r="J65" i="126"/>
  <c r="K65" i="126"/>
  <c r="L65" i="126"/>
  <c r="M65" i="126"/>
  <c r="N65" i="126"/>
  <c r="O65" i="126"/>
  <c r="P65" i="126"/>
  <c r="Q65" i="126"/>
  <c r="R65" i="126"/>
  <c r="S65" i="126"/>
  <c r="T65" i="126"/>
  <c r="U65" i="126"/>
  <c r="I66" i="126"/>
  <c r="O66" i="126" s="1"/>
  <c r="J66" i="126"/>
  <c r="K66" i="126"/>
  <c r="L66" i="126"/>
  <c r="M66" i="126"/>
  <c r="N66" i="126"/>
  <c r="P66" i="126"/>
  <c r="Q66" i="126"/>
  <c r="R66" i="126"/>
  <c r="S66" i="126"/>
  <c r="T66" i="126"/>
  <c r="U66" i="126"/>
  <c r="I67" i="126"/>
  <c r="O67" i="126" s="1"/>
  <c r="J67" i="126"/>
  <c r="K67" i="126"/>
  <c r="L67" i="126"/>
  <c r="M67" i="126"/>
  <c r="N67" i="126"/>
  <c r="P67" i="126"/>
  <c r="R67" i="126"/>
  <c r="S67" i="126"/>
  <c r="T67" i="126"/>
  <c r="U67" i="126"/>
  <c r="I68" i="126"/>
  <c r="J68" i="126"/>
  <c r="K68" i="126"/>
  <c r="L68" i="126"/>
  <c r="M68" i="126"/>
  <c r="N68" i="126"/>
  <c r="O68" i="126"/>
  <c r="P68" i="126"/>
  <c r="Q68" i="126"/>
  <c r="R68" i="126"/>
  <c r="S68" i="126"/>
  <c r="T68" i="126"/>
  <c r="U68" i="126"/>
  <c r="I69" i="126"/>
  <c r="O69" i="126" s="1"/>
  <c r="J69" i="126"/>
  <c r="K69" i="126"/>
  <c r="L69" i="126"/>
  <c r="M69" i="126"/>
  <c r="N69" i="126"/>
  <c r="P69" i="126"/>
  <c r="Q69" i="126"/>
  <c r="R69" i="126"/>
  <c r="S69" i="126"/>
  <c r="T69" i="126"/>
  <c r="U69" i="126"/>
  <c r="I70" i="126"/>
  <c r="M70" i="126" s="1"/>
  <c r="J70" i="126"/>
  <c r="K70" i="126"/>
  <c r="L70" i="126"/>
  <c r="N70" i="126"/>
  <c r="P70" i="126"/>
  <c r="R70" i="126"/>
  <c r="S70" i="126"/>
  <c r="T70" i="126"/>
  <c r="U70" i="126"/>
  <c r="I71" i="126"/>
  <c r="J71" i="126"/>
  <c r="K71" i="126"/>
  <c r="L71" i="126"/>
  <c r="M71" i="126"/>
  <c r="N71" i="126"/>
  <c r="P71" i="126"/>
  <c r="R71" i="126"/>
  <c r="S71" i="126"/>
  <c r="T71" i="126"/>
  <c r="U71" i="126"/>
  <c r="I72" i="126"/>
  <c r="O72" i="126" s="1"/>
  <c r="J72" i="126"/>
  <c r="K72" i="126"/>
  <c r="L72" i="126"/>
  <c r="N72" i="126"/>
  <c r="P72" i="126"/>
  <c r="R72" i="126"/>
  <c r="S72" i="126"/>
  <c r="T72" i="126"/>
  <c r="U72" i="126"/>
  <c r="I73" i="126"/>
  <c r="O73" i="126" s="1"/>
  <c r="J73" i="126"/>
  <c r="K73" i="126"/>
  <c r="L73" i="126"/>
  <c r="M73" i="126"/>
  <c r="N73" i="126"/>
  <c r="P73" i="126"/>
  <c r="Q73" i="126"/>
  <c r="R73" i="126"/>
  <c r="S73" i="126"/>
  <c r="T73" i="126"/>
  <c r="U73" i="126"/>
  <c r="I74" i="126"/>
  <c r="J74" i="126"/>
  <c r="K74" i="126"/>
  <c r="L74" i="126"/>
  <c r="M74" i="126"/>
  <c r="N74" i="126"/>
  <c r="P74" i="126"/>
  <c r="R74" i="126"/>
  <c r="S74" i="126"/>
  <c r="T74" i="126"/>
  <c r="U74" i="126"/>
  <c r="I75" i="126"/>
  <c r="J75" i="126"/>
  <c r="K75" i="126"/>
  <c r="L75" i="126"/>
  <c r="M75" i="126"/>
  <c r="N75" i="126"/>
  <c r="P75" i="126"/>
  <c r="R75" i="126"/>
  <c r="S75" i="126"/>
  <c r="T75" i="126"/>
  <c r="U75" i="126"/>
  <c r="I76" i="126"/>
  <c r="O76" i="126" s="1"/>
  <c r="J76" i="126"/>
  <c r="K76" i="126"/>
  <c r="L76" i="126"/>
  <c r="M76" i="126"/>
  <c r="N76" i="126"/>
  <c r="P76" i="126"/>
  <c r="Q76" i="126"/>
  <c r="R76" i="126"/>
  <c r="S76" i="126"/>
  <c r="T76" i="126"/>
  <c r="U76" i="126"/>
  <c r="I77" i="126"/>
  <c r="J77" i="126"/>
  <c r="K77" i="126"/>
  <c r="L77" i="126"/>
  <c r="M77" i="126"/>
  <c r="N77" i="126"/>
  <c r="O77" i="126"/>
  <c r="P77" i="126"/>
  <c r="Q77" i="126"/>
  <c r="R77" i="126"/>
  <c r="S77" i="126"/>
  <c r="T77" i="126"/>
  <c r="U77" i="126"/>
  <c r="I78" i="126"/>
  <c r="J78" i="126"/>
  <c r="K78" i="126"/>
  <c r="L78" i="126"/>
  <c r="M78" i="126"/>
  <c r="N78" i="126"/>
  <c r="P78" i="126"/>
  <c r="R78" i="126"/>
  <c r="S78" i="126"/>
  <c r="T78" i="126"/>
  <c r="U78" i="126"/>
  <c r="I79" i="126"/>
  <c r="J79" i="126"/>
  <c r="K79" i="126"/>
  <c r="L79" i="126"/>
  <c r="N79" i="126"/>
  <c r="P79" i="126"/>
  <c r="R79" i="126"/>
  <c r="S79" i="126"/>
  <c r="T79" i="126"/>
  <c r="U79" i="126"/>
  <c r="I80" i="126"/>
  <c r="O80" i="126" s="1"/>
  <c r="J80" i="126"/>
  <c r="K80" i="126"/>
  <c r="L80" i="126"/>
  <c r="M80" i="126"/>
  <c r="N80" i="126"/>
  <c r="P80" i="126"/>
  <c r="Q80" i="126"/>
  <c r="R80" i="126"/>
  <c r="S80" i="126"/>
  <c r="T80" i="126"/>
  <c r="U80" i="126"/>
  <c r="I81" i="126"/>
  <c r="O81" i="126" s="1"/>
  <c r="J81" i="126"/>
  <c r="K81" i="126"/>
  <c r="L81" i="126"/>
  <c r="M81" i="126"/>
  <c r="N81" i="126"/>
  <c r="P81" i="126"/>
  <c r="R81" i="126"/>
  <c r="S81" i="126"/>
  <c r="T81" i="126"/>
  <c r="U81" i="126"/>
  <c r="I82" i="126"/>
  <c r="J82" i="126"/>
  <c r="K82" i="126"/>
  <c r="L82" i="126"/>
  <c r="M82" i="126"/>
  <c r="N82" i="126"/>
  <c r="P82" i="126"/>
  <c r="R82" i="126"/>
  <c r="S82" i="126"/>
  <c r="T82" i="126"/>
  <c r="U82" i="126"/>
  <c r="I83" i="126"/>
  <c r="J83" i="126"/>
  <c r="K83" i="126"/>
  <c r="L83" i="126"/>
  <c r="M83" i="126"/>
  <c r="N83" i="126"/>
  <c r="P83" i="126"/>
  <c r="R83" i="126"/>
  <c r="S83" i="126"/>
  <c r="T83" i="126"/>
  <c r="U83" i="126"/>
  <c r="I84" i="126"/>
  <c r="O84" i="126" s="1"/>
  <c r="J84" i="126"/>
  <c r="K84" i="126"/>
  <c r="L84" i="126"/>
  <c r="M84" i="126"/>
  <c r="N84" i="126"/>
  <c r="P84" i="126"/>
  <c r="Q84" i="126"/>
  <c r="R84" i="126"/>
  <c r="S84" i="126"/>
  <c r="T84" i="126"/>
  <c r="U84" i="126"/>
  <c r="I85" i="126"/>
  <c r="O85" i="126" s="1"/>
  <c r="J85" i="126"/>
  <c r="K85" i="126"/>
  <c r="L85" i="126"/>
  <c r="M85" i="126"/>
  <c r="N85" i="126"/>
  <c r="P85" i="126"/>
  <c r="Q85" i="126"/>
  <c r="R85" i="126"/>
  <c r="S85" i="126"/>
  <c r="T85" i="126"/>
  <c r="U85" i="126"/>
  <c r="I86" i="126"/>
  <c r="J86" i="126"/>
  <c r="K86" i="126"/>
  <c r="L86" i="126"/>
  <c r="M86" i="126"/>
  <c r="N86" i="126"/>
  <c r="P86" i="126"/>
  <c r="R86" i="126"/>
  <c r="S86" i="126"/>
  <c r="T86" i="126"/>
  <c r="U86" i="126"/>
  <c r="I87" i="126"/>
  <c r="J87" i="126"/>
  <c r="K87" i="126"/>
  <c r="L87" i="126"/>
  <c r="M87" i="126"/>
  <c r="N87" i="126"/>
  <c r="P87" i="126"/>
  <c r="R87" i="126"/>
  <c r="S87" i="126"/>
  <c r="T87" i="126"/>
  <c r="U87" i="126"/>
  <c r="I88" i="126"/>
  <c r="O88" i="126" s="1"/>
  <c r="J88" i="126"/>
  <c r="K88" i="126"/>
  <c r="L88" i="126"/>
  <c r="M88" i="126"/>
  <c r="N88" i="126"/>
  <c r="P88" i="126"/>
  <c r="R88" i="126"/>
  <c r="S88" i="126"/>
  <c r="T88" i="126"/>
  <c r="U88" i="126"/>
  <c r="I89" i="126"/>
  <c r="O89" i="126" s="1"/>
  <c r="J89" i="126"/>
  <c r="K89" i="126"/>
  <c r="L89" i="126"/>
  <c r="M89" i="126"/>
  <c r="N89" i="126"/>
  <c r="P89" i="126"/>
  <c r="Q89" i="126"/>
  <c r="R89" i="126"/>
  <c r="S89" i="126"/>
  <c r="T89" i="126"/>
  <c r="U89" i="126"/>
  <c r="I90" i="126"/>
  <c r="O90" i="126" s="1"/>
  <c r="J90" i="126"/>
  <c r="K90" i="126"/>
  <c r="L90" i="126"/>
  <c r="M90" i="126"/>
  <c r="N90" i="126"/>
  <c r="P90" i="126"/>
  <c r="R90" i="126"/>
  <c r="S90" i="126"/>
  <c r="T90" i="126"/>
  <c r="U90" i="126"/>
  <c r="I91" i="126"/>
  <c r="O91" i="126" s="1"/>
  <c r="J91" i="126"/>
  <c r="K91" i="126"/>
  <c r="L91" i="126"/>
  <c r="M91" i="126"/>
  <c r="N91" i="126"/>
  <c r="P91" i="126"/>
  <c r="R91" i="126"/>
  <c r="S91" i="126"/>
  <c r="T91" i="126"/>
  <c r="U91" i="126"/>
  <c r="I92" i="126"/>
  <c r="J92" i="126"/>
  <c r="K92" i="126"/>
  <c r="L92" i="126"/>
  <c r="M92" i="126"/>
  <c r="N92" i="126"/>
  <c r="P92" i="126"/>
  <c r="R92" i="126"/>
  <c r="S92" i="126"/>
  <c r="T92" i="126"/>
  <c r="U92" i="126"/>
  <c r="I93" i="126"/>
  <c r="O93" i="126" s="1"/>
  <c r="J93" i="126"/>
  <c r="K93" i="126"/>
  <c r="L93" i="126"/>
  <c r="N93" i="126"/>
  <c r="P93" i="126"/>
  <c r="R93" i="126"/>
  <c r="S93" i="126"/>
  <c r="T93" i="126"/>
  <c r="U93" i="126"/>
  <c r="I94" i="126"/>
  <c r="J94" i="126"/>
  <c r="K94" i="126"/>
  <c r="L94" i="126"/>
  <c r="M94" i="126"/>
  <c r="N94" i="126"/>
  <c r="P94" i="126"/>
  <c r="R94" i="126"/>
  <c r="S94" i="126"/>
  <c r="T94" i="126"/>
  <c r="U94" i="126"/>
  <c r="I95" i="126"/>
  <c r="J95" i="126"/>
  <c r="K95" i="126"/>
  <c r="L95" i="126"/>
  <c r="N95" i="126"/>
  <c r="P95" i="126"/>
  <c r="R95" i="126"/>
  <c r="S95" i="126"/>
  <c r="T95" i="126"/>
  <c r="U95" i="126"/>
  <c r="I96" i="126"/>
  <c r="O96" i="126" s="1"/>
  <c r="J96" i="126"/>
  <c r="K96" i="126"/>
  <c r="L96" i="126"/>
  <c r="N96" i="126"/>
  <c r="P96" i="126"/>
  <c r="R96" i="126"/>
  <c r="S96" i="126"/>
  <c r="T96" i="126"/>
  <c r="U96" i="126"/>
  <c r="I97" i="126"/>
  <c r="O97" i="126" s="1"/>
  <c r="J97" i="126"/>
  <c r="K97" i="126"/>
  <c r="L97" i="126"/>
  <c r="M97" i="126"/>
  <c r="N97" i="126"/>
  <c r="P97" i="126"/>
  <c r="Q97" i="126"/>
  <c r="R97" i="126"/>
  <c r="S97" i="126"/>
  <c r="T97" i="126"/>
  <c r="U97" i="126"/>
  <c r="I98" i="126"/>
  <c r="J98" i="126"/>
  <c r="K98" i="126"/>
  <c r="L98" i="126"/>
  <c r="M98" i="126"/>
  <c r="N98" i="126"/>
  <c r="P98" i="126"/>
  <c r="R98" i="126"/>
  <c r="S98" i="126"/>
  <c r="T98" i="126"/>
  <c r="U98" i="126"/>
  <c r="I99" i="126"/>
  <c r="J99" i="126"/>
  <c r="K99" i="126"/>
  <c r="L99" i="126"/>
  <c r="M99" i="126"/>
  <c r="N99" i="126"/>
  <c r="P99" i="126"/>
  <c r="R99" i="126"/>
  <c r="S99" i="126"/>
  <c r="T99" i="126"/>
  <c r="U99" i="126"/>
  <c r="I100" i="126"/>
  <c r="O100" i="126" s="1"/>
  <c r="J100" i="126"/>
  <c r="K100" i="126"/>
  <c r="L100" i="126"/>
  <c r="M100" i="126"/>
  <c r="N100" i="126"/>
  <c r="P100" i="126"/>
  <c r="R100" i="126"/>
  <c r="S100" i="126"/>
  <c r="T100" i="126"/>
  <c r="U100" i="126"/>
  <c r="I101" i="126"/>
  <c r="J101" i="126"/>
  <c r="K101" i="126"/>
  <c r="L101" i="126"/>
  <c r="M101" i="126"/>
  <c r="N101" i="126"/>
  <c r="O101" i="126"/>
  <c r="P101" i="126"/>
  <c r="Q101" i="126"/>
  <c r="R101" i="126"/>
  <c r="S101" i="126"/>
  <c r="T101" i="126"/>
  <c r="U101" i="126"/>
  <c r="I102" i="126"/>
  <c r="J102" i="126"/>
  <c r="K102" i="126"/>
  <c r="L102" i="126"/>
  <c r="M102" i="126"/>
  <c r="N102" i="126"/>
  <c r="P102" i="126"/>
  <c r="R102" i="126"/>
  <c r="S102" i="126"/>
  <c r="T102" i="126"/>
  <c r="U102" i="126"/>
  <c r="I103" i="126"/>
  <c r="J103" i="126"/>
  <c r="K103" i="126"/>
  <c r="L103" i="126"/>
  <c r="M103" i="126"/>
  <c r="N103" i="126"/>
  <c r="P103" i="126"/>
  <c r="R103" i="126"/>
  <c r="S103" i="126"/>
  <c r="T103" i="126"/>
  <c r="U103" i="126"/>
  <c r="I104" i="126"/>
  <c r="O104" i="126" s="1"/>
  <c r="J104" i="126"/>
  <c r="K104" i="126"/>
  <c r="L104" i="126"/>
  <c r="M104" i="126"/>
  <c r="N104" i="126"/>
  <c r="P104" i="126"/>
  <c r="R104" i="126"/>
  <c r="S104" i="126"/>
  <c r="T104" i="126"/>
  <c r="U104" i="126"/>
  <c r="I105" i="126"/>
  <c r="O105" i="126" s="1"/>
  <c r="J105" i="126"/>
  <c r="K105" i="126"/>
  <c r="L105" i="126"/>
  <c r="M105" i="126"/>
  <c r="N105" i="126"/>
  <c r="P105" i="126"/>
  <c r="R105" i="126"/>
  <c r="S105" i="126"/>
  <c r="T105" i="126"/>
  <c r="U105" i="126"/>
  <c r="I106" i="126"/>
  <c r="O106" i="126" s="1"/>
  <c r="J106" i="126"/>
  <c r="K106" i="126"/>
  <c r="L106" i="126"/>
  <c r="M106" i="126"/>
  <c r="N106" i="126"/>
  <c r="P106" i="126"/>
  <c r="Q106" i="126"/>
  <c r="R106" i="126"/>
  <c r="S106" i="126"/>
  <c r="T106" i="126"/>
  <c r="U106" i="126"/>
  <c r="I107" i="126"/>
  <c r="O107" i="126" s="1"/>
  <c r="J107" i="126"/>
  <c r="K107" i="126"/>
  <c r="L107" i="126"/>
  <c r="M107" i="126"/>
  <c r="N107" i="126"/>
  <c r="P107" i="126"/>
  <c r="Q107" i="126"/>
  <c r="R107" i="126"/>
  <c r="S107" i="126"/>
  <c r="T107" i="126"/>
  <c r="U107" i="126"/>
  <c r="I108" i="126"/>
  <c r="O108" i="126" s="1"/>
  <c r="J108" i="126"/>
  <c r="K108" i="126"/>
  <c r="L108" i="126"/>
  <c r="M108" i="126"/>
  <c r="N108" i="126"/>
  <c r="P108" i="126"/>
  <c r="Q108" i="126"/>
  <c r="R108" i="126"/>
  <c r="S108" i="126"/>
  <c r="T108" i="126"/>
  <c r="U108" i="126"/>
  <c r="I109" i="126"/>
  <c r="O109" i="126" s="1"/>
  <c r="J109" i="126"/>
  <c r="K109" i="126"/>
  <c r="L109" i="126"/>
  <c r="M109" i="126"/>
  <c r="N109" i="126"/>
  <c r="P109" i="126"/>
  <c r="R109" i="126"/>
  <c r="S109" i="126"/>
  <c r="T109" i="126"/>
  <c r="U109" i="126"/>
  <c r="I110" i="126"/>
  <c r="J110" i="126"/>
  <c r="K110" i="126"/>
  <c r="L110" i="126"/>
  <c r="M110" i="126"/>
  <c r="N110" i="126"/>
  <c r="P110" i="126"/>
  <c r="R110" i="126"/>
  <c r="S110" i="126"/>
  <c r="T110" i="126"/>
  <c r="U110" i="126"/>
  <c r="I111" i="126"/>
  <c r="J111" i="126"/>
  <c r="K111" i="126"/>
  <c r="L111" i="126"/>
  <c r="N111" i="126"/>
  <c r="P111" i="126"/>
  <c r="R111" i="126"/>
  <c r="S111" i="126"/>
  <c r="T111" i="126"/>
  <c r="U111" i="126"/>
  <c r="I112" i="126"/>
  <c r="J112" i="126"/>
  <c r="K112" i="126"/>
  <c r="L112" i="126"/>
  <c r="M112" i="126"/>
  <c r="N112" i="126"/>
  <c r="O112" i="126"/>
  <c r="P112" i="126"/>
  <c r="Q112" i="126"/>
  <c r="R112" i="126"/>
  <c r="S112" i="126"/>
  <c r="T112" i="126"/>
  <c r="U112" i="126"/>
  <c r="I113" i="126"/>
  <c r="O113" i="126" s="1"/>
  <c r="J113" i="126"/>
  <c r="K113" i="126"/>
  <c r="L113" i="126"/>
  <c r="N113" i="126"/>
  <c r="P113" i="126"/>
  <c r="R113" i="126"/>
  <c r="S113" i="126"/>
  <c r="T113" i="126"/>
  <c r="U113" i="126"/>
  <c r="I114" i="126"/>
  <c r="O114" i="126" s="1"/>
  <c r="J114" i="126"/>
  <c r="K114" i="126"/>
  <c r="L114" i="126"/>
  <c r="M114" i="126"/>
  <c r="N114" i="126"/>
  <c r="P114" i="126"/>
  <c r="R114" i="126"/>
  <c r="S114" i="126"/>
  <c r="T114" i="126"/>
  <c r="U114" i="126"/>
  <c r="I115" i="126"/>
  <c r="O115" i="126" s="1"/>
  <c r="J115" i="126"/>
  <c r="K115" i="126"/>
  <c r="L115" i="126"/>
  <c r="M115" i="126"/>
  <c r="N115" i="126"/>
  <c r="P115" i="126"/>
  <c r="R115" i="126"/>
  <c r="S115" i="126"/>
  <c r="T115" i="126"/>
  <c r="U115" i="126"/>
  <c r="I116" i="126"/>
  <c r="O116" i="126" s="1"/>
  <c r="J116" i="126"/>
  <c r="K116" i="126"/>
  <c r="L116" i="126"/>
  <c r="M116" i="126"/>
  <c r="N116" i="126"/>
  <c r="P116" i="126"/>
  <c r="Q116" i="126"/>
  <c r="R116" i="126"/>
  <c r="S116" i="126"/>
  <c r="T116" i="126"/>
  <c r="U116" i="126"/>
  <c r="I117" i="126"/>
  <c r="O117" i="126" s="1"/>
  <c r="J117" i="126"/>
  <c r="K117" i="126"/>
  <c r="L117" i="126"/>
  <c r="M117" i="126"/>
  <c r="N117" i="126"/>
  <c r="P117" i="126"/>
  <c r="Q117" i="126"/>
  <c r="R117" i="126"/>
  <c r="S117" i="126"/>
  <c r="T117" i="126"/>
  <c r="U117" i="126"/>
  <c r="I118" i="126"/>
  <c r="J118" i="126"/>
  <c r="K118" i="126"/>
  <c r="L118" i="126"/>
  <c r="M118" i="126"/>
  <c r="N118" i="126"/>
  <c r="P118" i="126"/>
  <c r="R118" i="126"/>
  <c r="S118" i="126"/>
  <c r="T118" i="126"/>
  <c r="U118" i="126"/>
  <c r="I119" i="126"/>
  <c r="M119" i="126" s="1"/>
  <c r="J119" i="126"/>
  <c r="K119" i="126"/>
  <c r="L119" i="126"/>
  <c r="N119" i="126"/>
  <c r="P119" i="126"/>
  <c r="R119" i="126"/>
  <c r="S119" i="126"/>
  <c r="T119" i="126"/>
  <c r="U119" i="126"/>
  <c r="I120" i="126"/>
  <c r="J120" i="126"/>
  <c r="K120" i="126"/>
  <c r="L120" i="126"/>
  <c r="M120" i="126"/>
  <c r="N120" i="126"/>
  <c r="P120" i="126"/>
  <c r="R120" i="126"/>
  <c r="S120" i="126"/>
  <c r="T120" i="126"/>
  <c r="U120" i="126"/>
  <c r="I121" i="126"/>
  <c r="J121" i="126"/>
  <c r="K121" i="126"/>
  <c r="L121" i="126"/>
  <c r="M121" i="126"/>
  <c r="N121" i="126"/>
  <c r="P121" i="126"/>
  <c r="R121" i="126"/>
  <c r="S121" i="126"/>
  <c r="T121" i="126"/>
  <c r="U121" i="126"/>
  <c r="I122" i="126"/>
  <c r="J122" i="126"/>
  <c r="K122" i="126"/>
  <c r="L122" i="126"/>
  <c r="M122" i="126"/>
  <c r="N122" i="126"/>
  <c r="P122" i="126"/>
  <c r="R122" i="126"/>
  <c r="S122" i="126"/>
  <c r="T122" i="126"/>
  <c r="U122" i="126"/>
  <c r="I123" i="126"/>
  <c r="M123" i="126" s="1"/>
  <c r="J123" i="126"/>
  <c r="K123" i="126"/>
  <c r="L123" i="126"/>
  <c r="N123" i="126"/>
  <c r="P123" i="126"/>
  <c r="R123" i="126"/>
  <c r="S123" i="126"/>
  <c r="T123" i="126"/>
  <c r="U123" i="126"/>
  <c r="I124" i="126"/>
  <c r="O124" i="126" s="1"/>
  <c r="J124" i="126"/>
  <c r="K124" i="126"/>
  <c r="L124" i="126"/>
  <c r="M124" i="126"/>
  <c r="N124" i="126"/>
  <c r="P124" i="126"/>
  <c r="R124" i="126"/>
  <c r="S124" i="126"/>
  <c r="T124" i="126"/>
  <c r="U124" i="126"/>
  <c r="I125" i="126"/>
  <c r="O125" i="126" s="1"/>
  <c r="J125" i="126"/>
  <c r="K125" i="126"/>
  <c r="L125" i="126"/>
  <c r="M125" i="126"/>
  <c r="N125" i="126"/>
  <c r="P125" i="126"/>
  <c r="Q125" i="126"/>
  <c r="R125" i="126"/>
  <c r="S125" i="126"/>
  <c r="T125" i="126"/>
  <c r="U125" i="126"/>
  <c r="I126" i="126"/>
  <c r="J126" i="126"/>
  <c r="K126" i="126"/>
  <c r="L126" i="126"/>
  <c r="M126" i="126"/>
  <c r="N126" i="126"/>
  <c r="P126" i="126"/>
  <c r="R126" i="126"/>
  <c r="S126" i="126"/>
  <c r="T126" i="126"/>
  <c r="U126" i="126"/>
  <c r="I127" i="126"/>
  <c r="M127" i="126" s="1"/>
  <c r="J127" i="126"/>
  <c r="K127" i="126"/>
  <c r="L127" i="126"/>
  <c r="N127" i="126"/>
  <c r="P127" i="126"/>
  <c r="R127" i="126"/>
  <c r="S127" i="126"/>
  <c r="T127" i="126"/>
  <c r="U127" i="126"/>
  <c r="I128" i="126"/>
  <c r="O128" i="126" s="1"/>
  <c r="J128" i="126"/>
  <c r="K128" i="126"/>
  <c r="L128" i="126"/>
  <c r="M128" i="126"/>
  <c r="N128" i="126"/>
  <c r="P128" i="126"/>
  <c r="R128" i="126"/>
  <c r="S128" i="126"/>
  <c r="T128" i="126"/>
  <c r="U128" i="126"/>
  <c r="I129" i="126"/>
  <c r="J129" i="126"/>
  <c r="K129" i="126"/>
  <c r="L129" i="126"/>
  <c r="M129" i="126"/>
  <c r="N129" i="126"/>
  <c r="O129" i="126"/>
  <c r="P129" i="126"/>
  <c r="Q129" i="126"/>
  <c r="R129" i="126"/>
  <c r="S129" i="126"/>
  <c r="T129" i="126"/>
  <c r="U129" i="126"/>
  <c r="I130" i="126"/>
  <c r="O130" i="126" s="1"/>
  <c r="J130" i="126"/>
  <c r="K130" i="126"/>
  <c r="L130" i="126"/>
  <c r="M130" i="126"/>
  <c r="N130" i="126"/>
  <c r="P130" i="126"/>
  <c r="Q130" i="126"/>
  <c r="R130" i="126"/>
  <c r="S130" i="126"/>
  <c r="T130" i="126"/>
  <c r="U130" i="126"/>
  <c r="I131" i="126"/>
  <c r="O131" i="126" s="1"/>
  <c r="J131" i="126"/>
  <c r="K131" i="126"/>
  <c r="L131" i="126"/>
  <c r="M131" i="126"/>
  <c r="N131" i="126"/>
  <c r="P131" i="126"/>
  <c r="R131" i="126"/>
  <c r="S131" i="126"/>
  <c r="T131" i="126"/>
  <c r="U131" i="126"/>
  <c r="I132" i="126"/>
  <c r="J132" i="126"/>
  <c r="K132" i="126"/>
  <c r="L132" i="126"/>
  <c r="M132" i="126"/>
  <c r="N132" i="126"/>
  <c r="O132" i="126"/>
  <c r="P132" i="126"/>
  <c r="Q132" i="126"/>
  <c r="R132" i="126"/>
  <c r="S132" i="126"/>
  <c r="T132" i="126"/>
  <c r="U132" i="126"/>
  <c r="I133" i="126"/>
  <c r="O133" i="126" s="1"/>
  <c r="J133" i="126"/>
  <c r="K133" i="126"/>
  <c r="L133" i="126"/>
  <c r="M133" i="126"/>
  <c r="N133" i="126"/>
  <c r="P133" i="126"/>
  <c r="Q133" i="126"/>
  <c r="R133" i="126"/>
  <c r="S133" i="126"/>
  <c r="T133" i="126"/>
  <c r="U133" i="126"/>
  <c r="I134" i="126"/>
  <c r="J134" i="126"/>
  <c r="K134" i="126"/>
  <c r="L134" i="126"/>
  <c r="M134" i="126"/>
  <c r="N134" i="126"/>
  <c r="P134" i="126"/>
  <c r="R134" i="126"/>
  <c r="S134" i="126"/>
  <c r="T134" i="126"/>
  <c r="U134" i="126"/>
  <c r="I135" i="126"/>
  <c r="J135" i="126"/>
  <c r="K135" i="126"/>
  <c r="L135" i="126"/>
  <c r="M135" i="126"/>
  <c r="N135" i="126"/>
  <c r="P135" i="126"/>
  <c r="R135" i="126"/>
  <c r="S135" i="126"/>
  <c r="T135" i="126"/>
  <c r="U135" i="126"/>
  <c r="I136" i="126"/>
  <c r="O136" i="126" s="1"/>
  <c r="J136" i="126"/>
  <c r="K136" i="126"/>
  <c r="L136" i="126"/>
  <c r="M136" i="126"/>
  <c r="N136" i="126"/>
  <c r="P136" i="126"/>
  <c r="Q136" i="126"/>
  <c r="R136" i="126"/>
  <c r="S136" i="126"/>
  <c r="T136" i="126"/>
  <c r="U136" i="126"/>
  <c r="I137" i="126"/>
  <c r="O137" i="126" s="1"/>
  <c r="J137" i="126"/>
  <c r="K137" i="126"/>
  <c r="L137" i="126"/>
  <c r="M137" i="126"/>
  <c r="N137" i="126"/>
  <c r="P137" i="126"/>
  <c r="R137" i="126"/>
  <c r="S137" i="126"/>
  <c r="T137" i="126"/>
  <c r="U137" i="126"/>
  <c r="I138" i="126"/>
  <c r="O138" i="126" s="1"/>
  <c r="J138" i="126"/>
  <c r="K138" i="126"/>
  <c r="L138" i="126"/>
  <c r="M138" i="126"/>
  <c r="N138" i="126"/>
  <c r="P138" i="126"/>
  <c r="R138" i="126"/>
  <c r="S138" i="126"/>
  <c r="T138" i="126"/>
  <c r="U138" i="126"/>
  <c r="I139" i="126"/>
  <c r="O139" i="126" s="1"/>
  <c r="J139" i="126"/>
  <c r="K139" i="126"/>
  <c r="L139" i="126"/>
  <c r="M139" i="126"/>
  <c r="N139" i="126"/>
  <c r="P139" i="126"/>
  <c r="R139" i="126"/>
  <c r="S139" i="126"/>
  <c r="T139" i="126"/>
  <c r="U139" i="126"/>
  <c r="I140" i="126"/>
  <c r="O140" i="126" s="1"/>
  <c r="J140" i="126"/>
  <c r="K140" i="126"/>
  <c r="L140" i="126"/>
  <c r="M140" i="126"/>
  <c r="N140" i="126"/>
  <c r="P140" i="126"/>
  <c r="R140" i="126"/>
  <c r="S140" i="126"/>
  <c r="T140" i="126"/>
  <c r="U140" i="126"/>
  <c r="I141" i="126"/>
  <c r="O141" i="126" s="1"/>
  <c r="J141" i="126"/>
  <c r="K141" i="126"/>
  <c r="L141" i="126"/>
  <c r="M141" i="126"/>
  <c r="N141" i="126"/>
  <c r="P141" i="126"/>
  <c r="Q141" i="126"/>
  <c r="R141" i="126"/>
  <c r="S141" i="126"/>
  <c r="T141" i="126"/>
  <c r="U141" i="126"/>
  <c r="I142" i="126"/>
  <c r="J142" i="126"/>
  <c r="K142" i="126"/>
  <c r="L142" i="126"/>
  <c r="M142" i="126"/>
  <c r="N142" i="126"/>
  <c r="P142" i="126"/>
  <c r="R142" i="126"/>
  <c r="S142" i="126"/>
  <c r="T142" i="126"/>
  <c r="U142" i="126"/>
  <c r="I143" i="126"/>
  <c r="J143" i="126"/>
  <c r="K143" i="126"/>
  <c r="L143" i="126"/>
  <c r="M143" i="126"/>
  <c r="N143" i="126"/>
  <c r="P143" i="126"/>
  <c r="R143" i="126"/>
  <c r="S143" i="126"/>
  <c r="T143" i="126"/>
  <c r="U143" i="126"/>
  <c r="I144" i="126"/>
  <c r="J144" i="126"/>
  <c r="K144" i="126"/>
  <c r="L144" i="126"/>
  <c r="M144" i="126"/>
  <c r="N144" i="126"/>
  <c r="O144" i="126"/>
  <c r="P144" i="126"/>
  <c r="Q144" i="126"/>
  <c r="R144" i="126"/>
  <c r="S144" i="126"/>
  <c r="T144" i="126"/>
  <c r="U144" i="126"/>
  <c r="I145" i="126"/>
  <c r="J145" i="126"/>
  <c r="K145" i="126"/>
  <c r="L145" i="126"/>
  <c r="M145" i="126"/>
  <c r="N145" i="126"/>
  <c r="P145" i="126"/>
  <c r="R145" i="126"/>
  <c r="S145" i="126"/>
  <c r="T145" i="126"/>
  <c r="U145" i="126"/>
  <c r="I146" i="126"/>
  <c r="O146" i="126" s="1"/>
  <c r="J146" i="126"/>
  <c r="K146" i="126"/>
  <c r="L146" i="126"/>
  <c r="M146" i="126"/>
  <c r="N146" i="126"/>
  <c r="P146" i="126"/>
  <c r="R146" i="126"/>
  <c r="S146" i="126"/>
  <c r="T146" i="126"/>
  <c r="U146" i="126"/>
  <c r="I147" i="126"/>
  <c r="O147" i="126" s="1"/>
  <c r="J147" i="126"/>
  <c r="K147" i="126"/>
  <c r="L147" i="126"/>
  <c r="M147" i="126"/>
  <c r="N147" i="126"/>
  <c r="P147" i="126"/>
  <c r="R147" i="126"/>
  <c r="S147" i="126"/>
  <c r="T147" i="126"/>
  <c r="U147" i="126"/>
  <c r="I148" i="126"/>
  <c r="J148" i="126"/>
  <c r="K148" i="126"/>
  <c r="L148" i="126"/>
  <c r="M148" i="126"/>
  <c r="N148" i="126"/>
  <c r="O148" i="126"/>
  <c r="P148" i="126"/>
  <c r="Q148" i="126"/>
  <c r="R148" i="126"/>
  <c r="S148" i="126"/>
  <c r="T148" i="126"/>
  <c r="U148" i="126"/>
  <c r="I149" i="126"/>
  <c r="O149" i="126" s="1"/>
  <c r="J149" i="126"/>
  <c r="K149" i="126"/>
  <c r="L149" i="126"/>
  <c r="M149" i="126"/>
  <c r="N149" i="126"/>
  <c r="P149" i="126"/>
  <c r="Q149" i="126"/>
  <c r="R149" i="126"/>
  <c r="S149" i="126"/>
  <c r="T149" i="126"/>
  <c r="U149" i="126"/>
  <c r="I150" i="126"/>
  <c r="J150" i="126"/>
  <c r="K150" i="126"/>
  <c r="L150" i="126"/>
  <c r="M150" i="126"/>
  <c r="N150" i="126"/>
  <c r="P150" i="126"/>
  <c r="R150" i="126"/>
  <c r="S150" i="126"/>
  <c r="T150" i="126"/>
  <c r="U150" i="126"/>
  <c r="I151" i="126"/>
  <c r="J151" i="126"/>
  <c r="K151" i="126"/>
  <c r="L151" i="126"/>
  <c r="M151" i="126"/>
  <c r="N151" i="126"/>
  <c r="P151" i="126"/>
  <c r="R151" i="126"/>
  <c r="S151" i="126"/>
  <c r="T151" i="126"/>
  <c r="U151" i="126"/>
  <c r="I152" i="126"/>
  <c r="O152" i="126" s="1"/>
  <c r="J152" i="126"/>
  <c r="K152" i="126"/>
  <c r="L152" i="126"/>
  <c r="M152" i="126"/>
  <c r="N152" i="126"/>
  <c r="P152" i="126"/>
  <c r="Q152" i="126"/>
  <c r="R152" i="126"/>
  <c r="S152" i="126"/>
  <c r="T152" i="126"/>
  <c r="U152" i="126"/>
  <c r="I153" i="126"/>
  <c r="O153" i="126" s="1"/>
  <c r="J153" i="126"/>
  <c r="K153" i="126"/>
  <c r="L153" i="126"/>
  <c r="M153" i="126"/>
  <c r="N153" i="126"/>
  <c r="P153" i="126"/>
  <c r="R153" i="126"/>
  <c r="S153" i="126"/>
  <c r="T153" i="126"/>
  <c r="U153" i="126"/>
  <c r="I154" i="126"/>
  <c r="O154" i="126" s="1"/>
  <c r="J154" i="126"/>
  <c r="K154" i="126"/>
  <c r="L154" i="126"/>
  <c r="M154" i="126"/>
  <c r="N154" i="126"/>
  <c r="P154" i="126"/>
  <c r="R154" i="126"/>
  <c r="S154" i="126"/>
  <c r="T154" i="126"/>
  <c r="U154" i="126"/>
  <c r="I155" i="126"/>
  <c r="O155" i="126" s="1"/>
  <c r="J155" i="126"/>
  <c r="K155" i="126"/>
  <c r="L155" i="126"/>
  <c r="M155" i="126"/>
  <c r="N155" i="126"/>
  <c r="P155" i="126"/>
  <c r="R155" i="126"/>
  <c r="S155" i="126"/>
  <c r="T155" i="126"/>
  <c r="U155" i="126"/>
  <c r="I156" i="126"/>
  <c r="O156" i="126" s="1"/>
  <c r="J156" i="126"/>
  <c r="K156" i="126"/>
  <c r="L156" i="126"/>
  <c r="M156" i="126"/>
  <c r="N156" i="126"/>
  <c r="P156" i="126"/>
  <c r="R156" i="126"/>
  <c r="S156" i="126"/>
  <c r="T156" i="126"/>
  <c r="U156" i="126"/>
  <c r="I157" i="126"/>
  <c r="O157" i="126" s="1"/>
  <c r="J157" i="126"/>
  <c r="K157" i="126"/>
  <c r="L157" i="126"/>
  <c r="M157" i="126"/>
  <c r="N157" i="126"/>
  <c r="P157" i="126"/>
  <c r="Q157" i="126"/>
  <c r="R157" i="126"/>
  <c r="S157" i="126"/>
  <c r="T157" i="126"/>
  <c r="U157" i="126"/>
  <c r="I158" i="126"/>
  <c r="J158" i="126"/>
  <c r="K158" i="126"/>
  <c r="L158" i="126"/>
  <c r="M158" i="126"/>
  <c r="N158" i="126"/>
  <c r="P158" i="126"/>
  <c r="R158" i="126"/>
  <c r="S158" i="126"/>
  <c r="T158" i="126"/>
  <c r="U158" i="126"/>
  <c r="I159" i="126"/>
  <c r="J159" i="126"/>
  <c r="K159" i="126"/>
  <c r="L159" i="126"/>
  <c r="M159" i="126"/>
  <c r="N159" i="126"/>
  <c r="P159" i="126"/>
  <c r="R159" i="126"/>
  <c r="S159" i="126"/>
  <c r="T159" i="126"/>
  <c r="U159" i="126"/>
  <c r="I160" i="126"/>
  <c r="J160" i="126"/>
  <c r="K160" i="126"/>
  <c r="L160" i="126"/>
  <c r="M160" i="126"/>
  <c r="N160" i="126"/>
  <c r="O160" i="126"/>
  <c r="P160" i="126"/>
  <c r="Q160" i="126"/>
  <c r="R160" i="126"/>
  <c r="S160" i="126"/>
  <c r="T160" i="126"/>
  <c r="U160" i="126"/>
  <c r="I161" i="126"/>
  <c r="J161" i="126"/>
  <c r="K161" i="126"/>
  <c r="L161" i="126"/>
  <c r="M161" i="126"/>
  <c r="N161" i="126"/>
  <c r="P161" i="126"/>
  <c r="R161" i="126"/>
  <c r="S161" i="126"/>
  <c r="T161" i="126"/>
  <c r="U161" i="126"/>
  <c r="I162" i="126"/>
  <c r="O162" i="126" s="1"/>
  <c r="J162" i="126"/>
  <c r="K162" i="126"/>
  <c r="L162" i="126"/>
  <c r="M162" i="126"/>
  <c r="N162" i="126"/>
  <c r="P162" i="126"/>
  <c r="R162" i="126"/>
  <c r="S162" i="126"/>
  <c r="T162" i="126"/>
  <c r="U162" i="126"/>
  <c r="I163" i="126"/>
  <c r="O163" i="126" s="1"/>
  <c r="J163" i="126"/>
  <c r="K163" i="126"/>
  <c r="L163" i="126"/>
  <c r="M163" i="126"/>
  <c r="N163" i="126"/>
  <c r="P163" i="126"/>
  <c r="R163" i="126"/>
  <c r="S163" i="126"/>
  <c r="T163" i="126"/>
  <c r="U163" i="126"/>
  <c r="I164" i="126"/>
  <c r="J164" i="126"/>
  <c r="K164" i="126"/>
  <c r="L164" i="126"/>
  <c r="M164" i="126"/>
  <c r="N164" i="126"/>
  <c r="O164" i="126"/>
  <c r="P164" i="126"/>
  <c r="Q164" i="126"/>
  <c r="R164" i="126"/>
  <c r="S164" i="126"/>
  <c r="T164" i="126"/>
  <c r="U164" i="126"/>
  <c r="I165" i="126"/>
  <c r="O165" i="126" s="1"/>
  <c r="J165" i="126"/>
  <c r="K165" i="126"/>
  <c r="L165" i="126"/>
  <c r="M165" i="126"/>
  <c r="N165" i="126"/>
  <c r="P165" i="126"/>
  <c r="Q165" i="126"/>
  <c r="R165" i="126"/>
  <c r="S165" i="126"/>
  <c r="T165" i="126"/>
  <c r="U165" i="126"/>
  <c r="I166" i="126"/>
  <c r="J166" i="126"/>
  <c r="K166" i="126"/>
  <c r="L166" i="126"/>
  <c r="M166" i="126"/>
  <c r="N166" i="126"/>
  <c r="P166" i="126"/>
  <c r="R166" i="126"/>
  <c r="S166" i="126"/>
  <c r="T166" i="126"/>
  <c r="U166" i="126"/>
  <c r="I167" i="126"/>
  <c r="J167" i="126"/>
  <c r="K167" i="126"/>
  <c r="L167" i="126"/>
  <c r="M167" i="126"/>
  <c r="N167" i="126"/>
  <c r="P167" i="126"/>
  <c r="R167" i="126"/>
  <c r="S167" i="126"/>
  <c r="T167" i="126"/>
  <c r="U167" i="126"/>
  <c r="I168" i="126"/>
  <c r="O168" i="126" s="1"/>
  <c r="J168" i="126"/>
  <c r="K168" i="126"/>
  <c r="L168" i="126"/>
  <c r="M168" i="126"/>
  <c r="N168" i="126"/>
  <c r="P168" i="126"/>
  <c r="Q168" i="126"/>
  <c r="R168" i="126"/>
  <c r="S168" i="126"/>
  <c r="T168" i="126"/>
  <c r="U168" i="126"/>
  <c r="I169" i="126"/>
  <c r="O169" i="126" s="1"/>
  <c r="J169" i="126"/>
  <c r="K169" i="126"/>
  <c r="L169" i="126"/>
  <c r="M169" i="126"/>
  <c r="N169" i="126"/>
  <c r="P169" i="126"/>
  <c r="R169" i="126"/>
  <c r="S169" i="126"/>
  <c r="T169" i="126"/>
  <c r="U169" i="126"/>
  <c r="I170" i="126"/>
  <c r="O170" i="126" s="1"/>
  <c r="J170" i="126"/>
  <c r="K170" i="126"/>
  <c r="L170" i="126"/>
  <c r="M170" i="126"/>
  <c r="N170" i="126"/>
  <c r="P170" i="126"/>
  <c r="R170" i="126"/>
  <c r="S170" i="126"/>
  <c r="T170" i="126"/>
  <c r="U170" i="126"/>
  <c r="I171" i="126"/>
  <c r="O171" i="126" s="1"/>
  <c r="J171" i="126"/>
  <c r="K171" i="126"/>
  <c r="L171" i="126"/>
  <c r="M171" i="126"/>
  <c r="N171" i="126"/>
  <c r="P171" i="126"/>
  <c r="R171" i="126"/>
  <c r="S171" i="126"/>
  <c r="T171" i="126"/>
  <c r="U171" i="126"/>
  <c r="I172" i="126"/>
  <c r="O172" i="126" s="1"/>
  <c r="J172" i="126"/>
  <c r="K172" i="126"/>
  <c r="L172" i="126"/>
  <c r="M172" i="126"/>
  <c r="N172" i="126"/>
  <c r="P172" i="126"/>
  <c r="R172" i="126"/>
  <c r="S172" i="126"/>
  <c r="T172" i="126"/>
  <c r="U172" i="126"/>
  <c r="I173" i="126"/>
  <c r="O173" i="126" s="1"/>
  <c r="J173" i="126"/>
  <c r="K173" i="126"/>
  <c r="L173" i="126"/>
  <c r="M173" i="126"/>
  <c r="N173" i="126"/>
  <c r="P173" i="126"/>
  <c r="Q173" i="126"/>
  <c r="R173" i="126"/>
  <c r="S173" i="126"/>
  <c r="T173" i="126"/>
  <c r="U173" i="126"/>
  <c r="I174" i="126"/>
  <c r="J174" i="126"/>
  <c r="K174" i="126"/>
  <c r="L174" i="126"/>
  <c r="M174" i="126"/>
  <c r="N174" i="126"/>
  <c r="P174" i="126"/>
  <c r="R174" i="126"/>
  <c r="S174" i="126"/>
  <c r="T174" i="126"/>
  <c r="U174" i="126"/>
  <c r="I175" i="126"/>
  <c r="J175" i="126"/>
  <c r="K175" i="126"/>
  <c r="L175" i="126"/>
  <c r="M175" i="126"/>
  <c r="N175" i="126"/>
  <c r="P175" i="126"/>
  <c r="R175" i="126"/>
  <c r="S175" i="126"/>
  <c r="T175" i="126"/>
  <c r="U175" i="126"/>
  <c r="I176" i="126"/>
  <c r="J176" i="126"/>
  <c r="K176" i="126"/>
  <c r="L176" i="126"/>
  <c r="M176" i="126"/>
  <c r="N176" i="126"/>
  <c r="P176" i="126"/>
  <c r="R176" i="126"/>
  <c r="S176" i="126"/>
  <c r="T176" i="126"/>
  <c r="U176" i="126"/>
  <c r="I177" i="126"/>
  <c r="O177" i="126" s="1"/>
  <c r="J177" i="126"/>
  <c r="K177" i="126"/>
  <c r="L177" i="126"/>
  <c r="M177" i="126"/>
  <c r="N177" i="126"/>
  <c r="P177" i="126"/>
  <c r="Q177" i="126"/>
  <c r="R177" i="126"/>
  <c r="S177" i="126"/>
  <c r="T177" i="126"/>
  <c r="U177" i="126"/>
  <c r="I178" i="126"/>
  <c r="J178" i="126"/>
  <c r="K178" i="126"/>
  <c r="L178" i="126"/>
  <c r="M178" i="126"/>
  <c r="N178" i="126"/>
  <c r="O178" i="126"/>
  <c r="P178" i="126"/>
  <c r="Q178" i="126"/>
  <c r="R178" i="126"/>
  <c r="S178" i="126"/>
  <c r="T178" i="126"/>
  <c r="U178" i="126"/>
  <c r="I179" i="126"/>
  <c r="J179" i="126"/>
  <c r="K179" i="126"/>
  <c r="L179" i="126"/>
  <c r="M179" i="126"/>
  <c r="N179" i="126"/>
  <c r="P179" i="126"/>
  <c r="R179" i="126"/>
  <c r="S179" i="126"/>
  <c r="T179" i="126"/>
  <c r="U179" i="126"/>
  <c r="I180" i="126"/>
  <c r="O180" i="126" s="1"/>
  <c r="J180" i="126"/>
  <c r="K180" i="126"/>
  <c r="L180" i="126"/>
  <c r="N180" i="126"/>
  <c r="P180" i="126"/>
  <c r="R180" i="126"/>
  <c r="S180" i="126"/>
  <c r="T180" i="126"/>
  <c r="U180" i="126"/>
  <c r="I181" i="126"/>
  <c r="O181" i="126" s="1"/>
  <c r="J181" i="126"/>
  <c r="K181" i="126"/>
  <c r="L181" i="126"/>
  <c r="M181" i="126"/>
  <c r="N181" i="126"/>
  <c r="P181" i="126"/>
  <c r="R181" i="126"/>
  <c r="S181" i="126"/>
  <c r="T181" i="126"/>
  <c r="U181" i="126"/>
  <c r="I182" i="126"/>
  <c r="O182" i="126" s="1"/>
  <c r="J182" i="126"/>
  <c r="K182" i="126"/>
  <c r="L182" i="126"/>
  <c r="M182" i="126"/>
  <c r="N182" i="126"/>
  <c r="P182" i="126"/>
  <c r="R182" i="126"/>
  <c r="S182" i="126"/>
  <c r="T182" i="126"/>
  <c r="U182" i="126"/>
  <c r="I183" i="126"/>
  <c r="J183" i="126"/>
  <c r="K183" i="126"/>
  <c r="L183" i="126"/>
  <c r="M183" i="126"/>
  <c r="N183" i="126"/>
  <c r="P183" i="126"/>
  <c r="R183" i="126"/>
  <c r="S183" i="126"/>
  <c r="T183" i="126"/>
  <c r="U183" i="126"/>
  <c r="I184" i="126"/>
  <c r="O184" i="126" s="1"/>
  <c r="J184" i="126"/>
  <c r="K184" i="126"/>
  <c r="L184" i="126"/>
  <c r="M184" i="126"/>
  <c r="N184" i="126"/>
  <c r="P184" i="126"/>
  <c r="Q184" i="126"/>
  <c r="R184" i="126"/>
  <c r="S184" i="126"/>
  <c r="T184" i="126"/>
  <c r="U184" i="126"/>
  <c r="I185" i="126"/>
  <c r="O185" i="126" s="1"/>
  <c r="J185" i="126"/>
  <c r="K185" i="126"/>
  <c r="L185" i="126"/>
  <c r="M185" i="126"/>
  <c r="N185" i="126"/>
  <c r="P185" i="126"/>
  <c r="R185" i="126"/>
  <c r="S185" i="126"/>
  <c r="T185" i="126"/>
  <c r="U185" i="126"/>
  <c r="I186" i="126"/>
  <c r="J186" i="126"/>
  <c r="K186" i="126"/>
  <c r="L186" i="126"/>
  <c r="M186" i="126"/>
  <c r="N186" i="126"/>
  <c r="P186" i="126"/>
  <c r="R186" i="126"/>
  <c r="S186" i="126"/>
  <c r="T186" i="126"/>
  <c r="U186" i="126"/>
  <c r="I187" i="126"/>
  <c r="M187" i="126" s="1"/>
  <c r="J187" i="126"/>
  <c r="K187" i="126"/>
  <c r="L187" i="126"/>
  <c r="N187" i="126"/>
  <c r="P187" i="126"/>
  <c r="R187" i="126"/>
  <c r="S187" i="126"/>
  <c r="T187" i="126"/>
  <c r="U187" i="126"/>
  <c r="I188" i="126"/>
  <c r="J188" i="126"/>
  <c r="K188" i="126"/>
  <c r="L188" i="126"/>
  <c r="M188" i="126"/>
  <c r="N188" i="126"/>
  <c r="P188" i="126"/>
  <c r="R188" i="126"/>
  <c r="S188" i="126"/>
  <c r="T188" i="126"/>
  <c r="U188" i="126"/>
  <c r="I189" i="126"/>
  <c r="O189" i="126" s="1"/>
  <c r="J189" i="126"/>
  <c r="K189" i="126"/>
  <c r="L189" i="126"/>
  <c r="M189" i="126"/>
  <c r="N189" i="126"/>
  <c r="P189" i="126"/>
  <c r="R189" i="126"/>
  <c r="S189" i="126"/>
  <c r="T189" i="126"/>
  <c r="U189" i="126"/>
  <c r="I190" i="126"/>
  <c r="O190" i="126" s="1"/>
  <c r="J190" i="126"/>
  <c r="K190" i="126"/>
  <c r="L190" i="126"/>
  <c r="M190" i="126"/>
  <c r="N190" i="126"/>
  <c r="P190" i="126"/>
  <c r="R190" i="126"/>
  <c r="S190" i="126"/>
  <c r="T190" i="126"/>
  <c r="U190" i="126"/>
  <c r="I191" i="126"/>
  <c r="M191" i="126" s="1"/>
  <c r="J191" i="126"/>
  <c r="K191" i="126"/>
  <c r="L191" i="126"/>
  <c r="N191" i="126"/>
  <c r="P191" i="126"/>
  <c r="R191" i="126"/>
  <c r="S191" i="126"/>
  <c r="T191" i="126"/>
  <c r="U191" i="126"/>
  <c r="I192" i="126"/>
  <c r="O192" i="126" s="1"/>
  <c r="J192" i="126"/>
  <c r="K192" i="126"/>
  <c r="L192" i="126"/>
  <c r="M192" i="126"/>
  <c r="N192" i="126"/>
  <c r="P192" i="126"/>
  <c r="R192" i="126"/>
  <c r="S192" i="126"/>
  <c r="T192" i="126"/>
  <c r="U192" i="126"/>
  <c r="I193" i="126"/>
  <c r="J193" i="126"/>
  <c r="K193" i="126"/>
  <c r="L193" i="126"/>
  <c r="M193" i="126"/>
  <c r="N193" i="126"/>
  <c r="P193" i="126"/>
  <c r="R193" i="126"/>
  <c r="S193" i="126"/>
  <c r="T193" i="126"/>
  <c r="U193" i="126"/>
  <c r="I194" i="126"/>
  <c r="J194" i="126"/>
  <c r="K194" i="126"/>
  <c r="L194" i="126"/>
  <c r="N194" i="126"/>
  <c r="P194" i="126"/>
  <c r="R194" i="126"/>
  <c r="S194" i="126"/>
  <c r="T194" i="126"/>
  <c r="U194" i="126"/>
  <c r="I195" i="126"/>
  <c r="O195" i="126" s="1"/>
  <c r="J195" i="126"/>
  <c r="K195" i="126"/>
  <c r="L195" i="126"/>
  <c r="M195" i="126"/>
  <c r="N195" i="126"/>
  <c r="P195" i="126"/>
  <c r="Q195" i="126"/>
  <c r="R195" i="126"/>
  <c r="S195" i="126"/>
  <c r="T195" i="126"/>
  <c r="U195" i="126"/>
  <c r="I196" i="126"/>
  <c r="J196" i="126"/>
  <c r="K196" i="126"/>
  <c r="L196" i="126"/>
  <c r="M196" i="126"/>
  <c r="N196" i="126"/>
  <c r="O196" i="126"/>
  <c r="P196" i="126"/>
  <c r="Q196" i="126"/>
  <c r="R196" i="126"/>
  <c r="S196" i="126"/>
  <c r="T196" i="126"/>
  <c r="U196" i="126"/>
  <c r="I197" i="126"/>
  <c r="O197" i="126" s="1"/>
  <c r="J197" i="126"/>
  <c r="K197" i="126"/>
  <c r="L197" i="126"/>
  <c r="M197" i="126"/>
  <c r="N197" i="126"/>
  <c r="P197" i="126"/>
  <c r="R197" i="126"/>
  <c r="S197" i="126"/>
  <c r="T197" i="126"/>
  <c r="U197" i="126"/>
  <c r="I198" i="126"/>
  <c r="J198" i="126"/>
  <c r="K198" i="126"/>
  <c r="L198" i="126"/>
  <c r="M198" i="126"/>
  <c r="N198" i="126"/>
  <c r="O198" i="126"/>
  <c r="P198" i="126"/>
  <c r="Q198" i="126"/>
  <c r="R198" i="126"/>
  <c r="S198" i="126"/>
  <c r="T198" i="126"/>
  <c r="U198" i="126"/>
  <c r="I199" i="126"/>
  <c r="J199" i="126"/>
  <c r="K199" i="126"/>
  <c r="L199" i="126"/>
  <c r="M199" i="126"/>
  <c r="N199" i="126"/>
  <c r="P199" i="126"/>
  <c r="R199" i="126"/>
  <c r="S199" i="126"/>
  <c r="T199" i="126"/>
  <c r="U199" i="126"/>
  <c r="I200" i="126"/>
  <c r="J200" i="126"/>
  <c r="K200" i="126"/>
  <c r="L200" i="126"/>
  <c r="M200" i="126"/>
  <c r="N200" i="126"/>
  <c r="O200" i="126"/>
  <c r="P200" i="126"/>
  <c r="Q200" i="126"/>
  <c r="R200" i="126"/>
  <c r="S200" i="126"/>
  <c r="T200" i="126"/>
  <c r="U200" i="126"/>
  <c r="I201" i="126"/>
  <c r="O201" i="126" s="1"/>
  <c r="J201" i="126"/>
  <c r="K201" i="126"/>
  <c r="L201" i="126"/>
  <c r="M201" i="126"/>
  <c r="N201" i="126"/>
  <c r="P201" i="126"/>
  <c r="R201" i="126"/>
  <c r="S201" i="126"/>
  <c r="T201" i="126"/>
  <c r="U201" i="126"/>
  <c r="I202" i="126"/>
  <c r="J202" i="126"/>
  <c r="K202" i="126"/>
  <c r="L202" i="126"/>
  <c r="M202" i="126"/>
  <c r="N202" i="126"/>
  <c r="O202" i="126"/>
  <c r="P202" i="126"/>
  <c r="Q202" i="126"/>
  <c r="R202" i="126"/>
  <c r="S202" i="126"/>
  <c r="T202" i="126"/>
  <c r="U202" i="126"/>
  <c r="I203" i="126"/>
  <c r="O203" i="126" s="1"/>
  <c r="J203" i="126"/>
  <c r="K203" i="126"/>
  <c r="L203" i="126"/>
  <c r="M203" i="126"/>
  <c r="N203" i="126"/>
  <c r="P203" i="126"/>
  <c r="R203" i="126"/>
  <c r="S203" i="126"/>
  <c r="T203" i="126"/>
  <c r="U203" i="126"/>
  <c r="I204" i="126"/>
  <c r="O204" i="126" s="1"/>
  <c r="J204" i="126"/>
  <c r="K204" i="126"/>
  <c r="L204" i="126"/>
  <c r="M204" i="126"/>
  <c r="N204" i="126"/>
  <c r="P204" i="126"/>
  <c r="Q204" i="126"/>
  <c r="R204" i="126"/>
  <c r="S204" i="126"/>
  <c r="T204" i="126"/>
  <c r="U204" i="126"/>
  <c r="I205" i="126"/>
  <c r="O205" i="126" s="1"/>
  <c r="J205" i="126"/>
  <c r="K205" i="126"/>
  <c r="L205" i="126"/>
  <c r="M205" i="126"/>
  <c r="N205" i="126"/>
  <c r="P205" i="126"/>
  <c r="R205" i="126"/>
  <c r="S205" i="126"/>
  <c r="T205" i="126"/>
  <c r="U205" i="126"/>
  <c r="I206" i="126"/>
  <c r="O206" i="126" s="1"/>
  <c r="J206" i="126"/>
  <c r="K206" i="126"/>
  <c r="L206" i="126"/>
  <c r="M206" i="126"/>
  <c r="N206" i="126"/>
  <c r="P206" i="126"/>
  <c r="R206" i="126"/>
  <c r="S206" i="126"/>
  <c r="T206" i="126"/>
  <c r="U206" i="126"/>
  <c r="I207" i="126"/>
  <c r="J207" i="126"/>
  <c r="K207" i="126"/>
  <c r="L207" i="126"/>
  <c r="N207" i="126"/>
  <c r="P207" i="126"/>
  <c r="R207" i="126"/>
  <c r="S207" i="126"/>
  <c r="T207" i="126"/>
  <c r="U207" i="126"/>
  <c r="I208" i="126"/>
  <c r="O208" i="126" s="1"/>
  <c r="J208" i="126"/>
  <c r="K208" i="126"/>
  <c r="L208" i="126"/>
  <c r="M208" i="126"/>
  <c r="N208" i="126"/>
  <c r="P208" i="126"/>
  <c r="Q208" i="126"/>
  <c r="R208" i="126"/>
  <c r="S208" i="126"/>
  <c r="T208" i="126"/>
  <c r="U208" i="126"/>
  <c r="I209" i="126"/>
  <c r="O209" i="126" s="1"/>
  <c r="J209" i="126"/>
  <c r="K209" i="126"/>
  <c r="L209" i="126"/>
  <c r="M209" i="126"/>
  <c r="N209" i="126"/>
  <c r="P209" i="126"/>
  <c r="R209" i="126"/>
  <c r="S209" i="126"/>
  <c r="T209" i="126"/>
  <c r="U209" i="126"/>
  <c r="I210" i="126"/>
  <c r="J210" i="126"/>
  <c r="K210" i="126"/>
  <c r="L210" i="126"/>
  <c r="M210" i="126"/>
  <c r="N210" i="126"/>
  <c r="P210" i="126"/>
  <c r="R210" i="126"/>
  <c r="S210" i="126"/>
  <c r="T210" i="126"/>
  <c r="U210" i="126"/>
  <c r="I211" i="126"/>
  <c r="M211" i="126" s="1"/>
  <c r="J211" i="126"/>
  <c r="K211" i="126"/>
  <c r="L211" i="126"/>
  <c r="N211" i="126"/>
  <c r="P211" i="126"/>
  <c r="R211" i="126"/>
  <c r="S211" i="126"/>
  <c r="T211" i="126"/>
  <c r="U211" i="126"/>
  <c r="I212" i="126"/>
  <c r="J212" i="126"/>
  <c r="K212" i="126"/>
  <c r="L212" i="126"/>
  <c r="M212" i="126"/>
  <c r="N212" i="126"/>
  <c r="P212" i="126"/>
  <c r="R212" i="126"/>
  <c r="S212" i="126"/>
  <c r="T212" i="126"/>
  <c r="U212" i="126"/>
  <c r="I213" i="126"/>
  <c r="O213" i="126" s="1"/>
  <c r="J213" i="126"/>
  <c r="K213" i="126"/>
  <c r="L213" i="126"/>
  <c r="M213" i="126"/>
  <c r="N213" i="126"/>
  <c r="P213" i="126"/>
  <c r="R213" i="126"/>
  <c r="S213" i="126"/>
  <c r="T213" i="126"/>
  <c r="U213" i="126"/>
  <c r="I214" i="126"/>
  <c r="O214" i="126" s="1"/>
  <c r="J214" i="126"/>
  <c r="K214" i="126"/>
  <c r="L214" i="126"/>
  <c r="M214" i="126"/>
  <c r="N214" i="126"/>
  <c r="P214" i="126"/>
  <c r="R214" i="126"/>
  <c r="S214" i="126"/>
  <c r="T214" i="126"/>
  <c r="U214" i="126"/>
  <c r="I215" i="126"/>
  <c r="M215" i="126" s="1"/>
  <c r="J215" i="126"/>
  <c r="K215" i="126"/>
  <c r="L215" i="126"/>
  <c r="N215" i="126"/>
  <c r="P215" i="126"/>
  <c r="R215" i="126"/>
  <c r="S215" i="126"/>
  <c r="T215" i="126"/>
  <c r="U215" i="126"/>
  <c r="I216" i="126"/>
  <c r="O216" i="126" s="1"/>
  <c r="J216" i="126"/>
  <c r="K216" i="126"/>
  <c r="L216" i="126"/>
  <c r="M216" i="126"/>
  <c r="N216" i="126"/>
  <c r="P216" i="126"/>
  <c r="R216" i="126"/>
  <c r="S216" i="126"/>
  <c r="T216" i="126"/>
  <c r="U216" i="126"/>
  <c r="I217" i="126"/>
  <c r="O217" i="126" s="1"/>
  <c r="J217" i="126"/>
  <c r="K217" i="126"/>
  <c r="L217" i="126"/>
  <c r="M217" i="126"/>
  <c r="N217" i="126"/>
  <c r="P217" i="126"/>
  <c r="Q217" i="126"/>
  <c r="R217" i="126"/>
  <c r="S217" i="126"/>
  <c r="T217" i="126"/>
  <c r="U217" i="126"/>
  <c r="I218" i="126"/>
  <c r="J218" i="126"/>
  <c r="K218" i="126"/>
  <c r="L218" i="126"/>
  <c r="M218" i="126"/>
  <c r="N218" i="126"/>
  <c r="O218" i="126"/>
  <c r="P218" i="126"/>
  <c r="Q218" i="126"/>
  <c r="R218" i="126"/>
  <c r="S218" i="126"/>
  <c r="T218" i="126"/>
  <c r="U218" i="126"/>
  <c r="I219" i="126"/>
  <c r="O219" i="126" s="1"/>
  <c r="J219" i="126"/>
  <c r="K219" i="126"/>
  <c r="L219" i="126"/>
  <c r="M219" i="126"/>
  <c r="N219" i="126"/>
  <c r="P219" i="126"/>
  <c r="Q219" i="126"/>
  <c r="R219" i="126"/>
  <c r="S219" i="126"/>
  <c r="T219" i="126"/>
  <c r="U219" i="126"/>
  <c r="I220" i="126"/>
  <c r="J220" i="126"/>
  <c r="K220" i="126"/>
  <c r="L220" i="126"/>
  <c r="M220" i="126"/>
  <c r="N220" i="126"/>
  <c r="O220" i="126"/>
  <c r="P220" i="126"/>
  <c r="Q220" i="126"/>
  <c r="R220" i="126"/>
  <c r="S220" i="126"/>
  <c r="T220" i="126"/>
  <c r="U220" i="126"/>
  <c r="I221" i="126"/>
  <c r="O221" i="126" s="1"/>
  <c r="J221" i="126"/>
  <c r="K221" i="126"/>
  <c r="L221" i="126"/>
  <c r="N221" i="126"/>
  <c r="P221" i="126"/>
  <c r="R221" i="126"/>
  <c r="S221" i="126"/>
  <c r="T221" i="126"/>
  <c r="U221" i="126"/>
  <c r="I222" i="126"/>
  <c r="J222" i="126"/>
  <c r="K222" i="126"/>
  <c r="L222" i="126"/>
  <c r="M222" i="126"/>
  <c r="N222" i="126"/>
  <c r="O222" i="126"/>
  <c r="P222" i="126"/>
  <c r="Q222" i="126"/>
  <c r="R222" i="126"/>
  <c r="S222" i="126"/>
  <c r="T222" i="126"/>
  <c r="U222" i="126"/>
  <c r="I223" i="126"/>
  <c r="J223" i="126"/>
  <c r="K223" i="126"/>
  <c r="L223" i="126"/>
  <c r="N223" i="126"/>
  <c r="P223" i="126"/>
  <c r="R223" i="126"/>
  <c r="S223" i="126"/>
  <c r="T223" i="126"/>
  <c r="U223" i="126"/>
  <c r="I224" i="126"/>
  <c r="J224" i="126"/>
  <c r="K224" i="126"/>
  <c r="L224" i="126"/>
  <c r="M224" i="126"/>
  <c r="N224" i="126"/>
  <c r="O224" i="126"/>
  <c r="P224" i="126"/>
  <c r="Q224" i="126"/>
  <c r="R224" i="126"/>
  <c r="S224" i="126"/>
  <c r="T224" i="126"/>
  <c r="U224" i="126"/>
  <c r="I225" i="126"/>
  <c r="O225" i="126" s="1"/>
  <c r="J225" i="126"/>
  <c r="K225" i="126"/>
  <c r="L225" i="126"/>
  <c r="M225" i="126"/>
  <c r="N225" i="126"/>
  <c r="P225" i="126"/>
  <c r="Q225" i="126"/>
  <c r="R225" i="126"/>
  <c r="S225" i="126"/>
  <c r="T225" i="126"/>
  <c r="U225" i="126"/>
  <c r="I226" i="126"/>
  <c r="J226" i="126"/>
  <c r="K226" i="126"/>
  <c r="L226" i="126"/>
  <c r="M226" i="126"/>
  <c r="N226" i="126"/>
  <c r="O226" i="126"/>
  <c r="P226" i="126"/>
  <c r="Q226" i="126"/>
  <c r="R226" i="126"/>
  <c r="S226" i="126"/>
  <c r="T226" i="126"/>
  <c r="U226" i="126"/>
  <c r="I227" i="126"/>
  <c r="O227" i="126" s="1"/>
  <c r="J227" i="126"/>
  <c r="K227" i="126"/>
  <c r="L227" i="126"/>
  <c r="N227" i="126"/>
  <c r="P227" i="126"/>
  <c r="R227" i="126"/>
  <c r="S227" i="126"/>
  <c r="T227" i="126"/>
  <c r="U227" i="126"/>
  <c r="I228" i="126"/>
  <c r="O228" i="126" s="1"/>
  <c r="J228" i="126"/>
  <c r="K228" i="126"/>
  <c r="L228" i="126"/>
  <c r="M228" i="126"/>
  <c r="N228" i="126"/>
  <c r="P228" i="126"/>
  <c r="Q228" i="126"/>
  <c r="R228" i="126"/>
  <c r="S228" i="126"/>
  <c r="T228" i="126"/>
  <c r="U228" i="126"/>
  <c r="I229" i="126"/>
  <c r="O229" i="126" s="1"/>
  <c r="J229" i="126"/>
  <c r="K229" i="126"/>
  <c r="L229" i="126"/>
  <c r="M229" i="126"/>
  <c r="N229" i="126"/>
  <c r="P229" i="126"/>
  <c r="R229" i="126"/>
  <c r="S229" i="126"/>
  <c r="T229" i="126"/>
  <c r="U229" i="126"/>
  <c r="I230" i="126"/>
  <c r="O230" i="126" s="1"/>
  <c r="J230" i="126"/>
  <c r="K230" i="126"/>
  <c r="L230" i="126"/>
  <c r="M230" i="126"/>
  <c r="N230" i="126"/>
  <c r="P230" i="126"/>
  <c r="R230" i="126"/>
  <c r="S230" i="126"/>
  <c r="T230" i="126"/>
  <c r="U230" i="126"/>
  <c r="I231" i="126"/>
  <c r="J231" i="126"/>
  <c r="K231" i="126"/>
  <c r="L231" i="126"/>
  <c r="M231" i="126"/>
  <c r="N231" i="126"/>
  <c r="P231" i="126"/>
  <c r="R231" i="126"/>
  <c r="S231" i="126"/>
  <c r="T231" i="126"/>
  <c r="U231" i="126"/>
  <c r="I232" i="126"/>
  <c r="O232" i="126" s="1"/>
  <c r="J232" i="126"/>
  <c r="K232" i="126"/>
  <c r="L232" i="126"/>
  <c r="M232" i="126"/>
  <c r="N232" i="126"/>
  <c r="P232" i="126"/>
  <c r="Q232" i="126"/>
  <c r="R232" i="126"/>
  <c r="S232" i="126"/>
  <c r="T232" i="126"/>
  <c r="U232" i="126"/>
  <c r="I233" i="126"/>
  <c r="O233" i="126" s="1"/>
  <c r="J233" i="126"/>
  <c r="K233" i="126"/>
  <c r="L233" i="126"/>
  <c r="M233" i="126"/>
  <c r="N233" i="126"/>
  <c r="P233" i="126"/>
  <c r="Q233" i="126"/>
  <c r="R233" i="126"/>
  <c r="S233" i="126"/>
  <c r="T233" i="126"/>
  <c r="U233" i="126"/>
  <c r="I234" i="126"/>
  <c r="O234" i="126" s="1"/>
  <c r="J234" i="126"/>
  <c r="K234" i="126"/>
  <c r="L234" i="126"/>
  <c r="M234" i="126"/>
  <c r="N234" i="126"/>
  <c r="P234" i="126"/>
  <c r="Q234" i="126"/>
  <c r="R234" i="126"/>
  <c r="S234" i="126"/>
  <c r="T234" i="126"/>
  <c r="U234" i="126"/>
  <c r="I235" i="126"/>
  <c r="J235" i="126"/>
  <c r="K235" i="126"/>
  <c r="L235" i="126"/>
  <c r="M235" i="126"/>
  <c r="N235" i="126"/>
  <c r="P235" i="126"/>
  <c r="R235" i="126"/>
  <c r="S235" i="126"/>
  <c r="T235" i="126"/>
  <c r="U235" i="126"/>
  <c r="I236" i="126"/>
  <c r="O236" i="126" s="1"/>
  <c r="J236" i="126"/>
  <c r="K236" i="126"/>
  <c r="L236" i="126"/>
  <c r="M236" i="126"/>
  <c r="N236" i="126"/>
  <c r="P236" i="126"/>
  <c r="Q236" i="126"/>
  <c r="R236" i="126"/>
  <c r="S236" i="126"/>
  <c r="T236" i="126"/>
  <c r="U236" i="126"/>
  <c r="I237" i="126"/>
  <c r="O237" i="126" s="1"/>
  <c r="J237" i="126"/>
  <c r="K237" i="126"/>
  <c r="L237" i="126"/>
  <c r="M237" i="126"/>
  <c r="N237" i="126"/>
  <c r="P237" i="126"/>
  <c r="Q237" i="126"/>
  <c r="R237" i="126"/>
  <c r="S237" i="126"/>
  <c r="T237" i="126"/>
  <c r="U237" i="126"/>
  <c r="I238" i="126"/>
  <c r="O238" i="126" s="1"/>
  <c r="J238" i="126"/>
  <c r="K238" i="126"/>
  <c r="L238" i="126"/>
  <c r="M238" i="126"/>
  <c r="N238" i="126"/>
  <c r="P238" i="126"/>
  <c r="Q238" i="126"/>
  <c r="R238" i="126"/>
  <c r="S238" i="126"/>
  <c r="T238" i="126"/>
  <c r="U238" i="126"/>
  <c r="I239" i="126"/>
  <c r="J239" i="126"/>
  <c r="K239" i="126"/>
  <c r="L239" i="126"/>
  <c r="M239" i="126"/>
  <c r="N239" i="126"/>
  <c r="P239" i="126"/>
  <c r="R239" i="126"/>
  <c r="S239" i="126"/>
  <c r="T239" i="126"/>
  <c r="U239" i="126"/>
  <c r="I240" i="126"/>
  <c r="O240" i="126" s="1"/>
  <c r="J240" i="126"/>
  <c r="K240" i="126"/>
  <c r="L240" i="126"/>
  <c r="M240" i="126"/>
  <c r="N240" i="126"/>
  <c r="P240" i="126"/>
  <c r="Q240" i="126"/>
  <c r="R240" i="126"/>
  <c r="S240" i="126"/>
  <c r="T240" i="126"/>
  <c r="U240" i="126"/>
  <c r="I241" i="126"/>
  <c r="O241" i="126" s="1"/>
  <c r="J241" i="126"/>
  <c r="K241" i="126"/>
  <c r="L241" i="126"/>
  <c r="M241" i="126"/>
  <c r="N241" i="126"/>
  <c r="P241" i="126"/>
  <c r="Q241" i="126"/>
  <c r="R241" i="126"/>
  <c r="S241" i="126"/>
  <c r="T241" i="126"/>
  <c r="U241" i="126"/>
  <c r="I242" i="126"/>
  <c r="O242" i="126" s="1"/>
  <c r="J242" i="126"/>
  <c r="K242" i="126"/>
  <c r="L242" i="126"/>
  <c r="M242" i="126"/>
  <c r="N242" i="126"/>
  <c r="P242" i="126"/>
  <c r="Q242" i="126"/>
  <c r="R242" i="126"/>
  <c r="S242" i="126"/>
  <c r="T242" i="126"/>
  <c r="U242" i="126"/>
  <c r="I243" i="126"/>
  <c r="J243" i="126"/>
  <c r="K243" i="126"/>
  <c r="L243" i="126"/>
  <c r="M243" i="126"/>
  <c r="N243" i="126"/>
  <c r="P243" i="126"/>
  <c r="R243" i="126"/>
  <c r="S243" i="126"/>
  <c r="T243" i="126"/>
  <c r="U243" i="126"/>
  <c r="I244" i="126"/>
  <c r="O244" i="126" s="1"/>
  <c r="J244" i="126"/>
  <c r="K244" i="126"/>
  <c r="L244" i="126"/>
  <c r="M244" i="126"/>
  <c r="N244" i="126"/>
  <c r="P244" i="126"/>
  <c r="Q244" i="126"/>
  <c r="R244" i="126"/>
  <c r="S244" i="126"/>
  <c r="T244" i="126"/>
  <c r="U244" i="126"/>
  <c r="I245" i="126"/>
  <c r="O245" i="126" s="1"/>
  <c r="J245" i="126"/>
  <c r="K245" i="126"/>
  <c r="L245" i="126"/>
  <c r="M245" i="126"/>
  <c r="N245" i="126"/>
  <c r="P245" i="126"/>
  <c r="R245" i="126"/>
  <c r="S245" i="126"/>
  <c r="T245" i="126"/>
  <c r="U245" i="126"/>
  <c r="I246" i="126"/>
  <c r="O246" i="126" s="1"/>
  <c r="J246" i="126"/>
  <c r="K246" i="126"/>
  <c r="L246" i="126"/>
  <c r="N246" i="126"/>
  <c r="P246" i="126"/>
  <c r="R246" i="126"/>
  <c r="S246" i="126"/>
  <c r="T246" i="126"/>
  <c r="U246" i="126"/>
  <c r="I247" i="126"/>
  <c r="J247" i="126"/>
  <c r="K247" i="126"/>
  <c r="L247" i="126"/>
  <c r="M247" i="126"/>
  <c r="N247" i="126"/>
  <c r="P247" i="126"/>
  <c r="R247" i="126"/>
  <c r="S247" i="126"/>
  <c r="T247" i="126"/>
  <c r="U247" i="126"/>
  <c r="I248" i="126"/>
  <c r="J248" i="126"/>
  <c r="K248" i="126"/>
  <c r="L248" i="126"/>
  <c r="N248" i="126"/>
  <c r="P248" i="126"/>
  <c r="R248" i="126"/>
  <c r="S248" i="126"/>
  <c r="T248" i="126"/>
  <c r="U248" i="126"/>
  <c r="I249" i="126"/>
  <c r="O249" i="126" s="1"/>
  <c r="J249" i="126"/>
  <c r="K249" i="126"/>
  <c r="L249" i="126"/>
  <c r="M249" i="126"/>
  <c r="N249" i="126"/>
  <c r="P249" i="126"/>
  <c r="R249" i="126"/>
  <c r="S249" i="126"/>
  <c r="T249" i="126"/>
  <c r="U249" i="126"/>
  <c r="I250" i="126"/>
  <c r="O250" i="126" s="1"/>
  <c r="J250" i="126"/>
  <c r="K250" i="126"/>
  <c r="L250" i="126"/>
  <c r="M250" i="126"/>
  <c r="N250" i="126"/>
  <c r="P250" i="126"/>
  <c r="Q250" i="126"/>
  <c r="R250" i="126"/>
  <c r="S250" i="126"/>
  <c r="T250" i="126"/>
  <c r="U250" i="126"/>
  <c r="I251" i="126"/>
  <c r="J251" i="126"/>
  <c r="K251" i="126"/>
  <c r="L251" i="126"/>
  <c r="M251" i="126"/>
  <c r="N251" i="126"/>
  <c r="P251" i="126"/>
  <c r="R251" i="126"/>
  <c r="S251" i="126"/>
  <c r="T251" i="126"/>
  <c r="U251" i="126"/>
  <c r="I252" i="126"/>
  <c r="O252" i="126" s="1"/>
  <c r="J252" i="126"/>
  <c r="K252" i="126"/>
  <c r="L252" i="126"/>
  <c r="M252" i="126"/>
  <c r="N252" i="126"/>
  <c r="P252" i="126"/>
  <c r="R252" i="126"/>
  <c r="S252" i="126"/>
  <c r="T252" i="126"/>
  <c r="U252" i="126"/>
  <c r="I253" i="126"/>
  <c r="O253" i="126" s="1"/>
  <c r="J253" i="126"/>
  <c r="K253" i="126"/>
  <c r="L253" i="126"/>
  <c r="M253" i="126"/>
  <c r="N253" i="126"/>
  <c r="P253" i="126"/>
  <c r="R253" i="126"/>
  <c r="S253" i="126"/>
  <c r="T253" i="126"/>
  <c r="U253" i="126"/>
  <c r="I254" i="126"/>
  <c r="J254" i="126"/>
  <c r="K254" i="126"/>
  <c r="L254" i="126"/>
  <c r="M254" i="126"/>
  <c r="N254" i="126"/>
  <c r="O254" i="126"/>
  <c r="P254" i="126"/>
  <c r="Q254" i="126"/>
  <c r="R254" i="126"/>
  <c r="S254" i="126"/>
  <c r="T254" i="126"/>
  <c r="U254" i="126"/>
  <c r="I255" i="126"/>
  <c r="J255" i="126"/>
  <c r="K255" i="126"/>
  <c r="L255" i="126"/>
  <c r="M255" i="126"/>
  <c r="N255" i="126"/>
  <c r="P255" i="126"/>
  <c r="R255" i="126"/>
  <c r="S255" i="126"/>
  <c r="T255" i="126"/>
  <c r="U255" i="126"/>
  <c r="I256" i="126"/>
  <c r="O256" i="126" s="1"/>
  <c r="J256" i="126"/>
  <c r="K256" i="126"/>
  <c r="L256" i="126"/>
  <c r="M256" i="126"/>
  <c r="N256" i="126"/>
  <c r="P256" i="126"/>
  <c r="R256" i="126"/>
  <c r="S256" i="126"/>
  <c r="T256" i="126"/>
  <c r="U256" i="126"/>
  <c r="I257" i="126"/>
  <c r="O257" i="126" s="1"/>
  <c r="J257" i="126"/>
  <c r="K257" i="126"/>
  <c r="L257" i="126"/>
  <c r="M257" i="126"/>
  <c r="N257" i="126"/>
  <c r="P257" i="126"/>
  <c r="R257" i="126"/>
  <c r="S257" i="126"/>
  <c r="T257" i="126"/>
  <c r="U257" i="126"/>
  <c r="I258" i="126"/>
  <c r="O258" i="126" s="1"/>
  <c r="J258" i="126"/>
  <c r="K258" i="126"/>
  <c r="L258" i="126"/>
  <c r="M258" i="126"/>
  <c r="N258" i="126"/>
  <c r="P258" i="126"/>
  <c r="Q258" i="126"/>
  <c r="R258" i="126"/>
  <c r="S258" i="126"/>
  <c r="T258" i="126"/>
  <c r="U258" i="126"/>
  <c r="I259" i="126"/>
  <c r="J259" i="126"/>
  <c r="K259" i="126"/>
  <c r="L259" i="126"/>
  <c r="M259" i="126"/>
  <c r="N259" i="126"/>
  <c r="P259" i="126"/>
  <c r="R259" i="126"/>
  <c r="S259" i="126"/>
  <c r="T259" i="126"/>
  <c r="U259" i="126"/>
  <c r="I260" i="126"/>
  <c r="O260" i="126" s="1"/>
  <c r="J260" i="126"/>
  <c r="K260" i="126"/>
  <c r="L260" i="126"/>
  <c r="M260" i="126"/>
  <c r="N260" i="126"/>
  <c r="P260" i="126"/>
  <c r="Q260" i="126"/>
  <c r="R260" i="126"/>
  <c r="S260" i="126"/>
  <c r="T260" i="126"/>
  <c r="U260" i="126"/>
  <c r="I261" i="126"/>
  <c r="O261" i="126" s="1"/>
  <c r="J261" i="126"/>
  <c r="K261" i="126"/>
  <c r="L261" i="126"/>
  <c r="M261" i="126"/>
  <c r="N261" i="126"/>
  <c r="P261" i="126"/>
  <c r="R261" i="126"/>
  <c r="S261" i="126"/>
  <c r="T261" i="126"/>
  <c r="U261" i="126"/>
  <c r="I262" i="126"/>
  <c r="O262" i="126" s="1"/>
  <c r="J262" i="126"/>
  <c r="K262" i="126"/>
  <c r="L262" i="126"/>
  <c r="M262" i="126"/>
  <c r="N262" i="126"/>
  <c r="P262" i="126"/>
  <c r="Q262" i="126"/>
  <c r="R262" i="126"/>
  <c r="S262" i="126"/>
  <c r="T262" i="126"/>
  <c r="U262" i="126"/>
  <c r="I263" i="126"/>
  <c r="J263" i="126"/>
  <c r="K263" i="126"/>
  <c r="L263" i="126"/>
  <c r="M263" i="126"/>
  <c r="N263" i="126"/>
  <c r="P263" i="126"/>
  <c r="R263" i="126"/>
  <c r="S263" i="126"/>
  <c r="T263" i="126"/>
  <c r="U263" i="126"/>
  <c r="I264" i="126"/>
  <c r="J264" i="126"/>
  <c r="K264" i="126"/>
  <c r="L264" i="126"/>
  <c r="M264" i="126"/>
  <c r="N264" i="126"/>
  <c r="P264" i="126"/>
  <c r="R264" i="126"/>
  <c r="S264" i="126"/>
  <c r="T264" i="126"/>
  <c r="U264" i="126"/>
  <c r="I265" i="126"/>
  <c r="O265" i="126" s="1"/>
  <c r="J265" i="126"/>
  <c r="K265" i="126"/>
  <c r="L265" i="126"/>
  <c r="M265" i="126"/>
  <c r="N265" i="126"/>
  <c r="P265" i="126"/>
  <c r="R265" i="126"/>
  <c r="S265" i="126"/>
  <c r="T265" i="126"/>
  <c r="U265" i="126"/>
  <c r="I266" i="126"/>
  <c r="J266" i="126"/>
  <c r="K266" i="126"/>
  <c r="L266" i="126"/>
  <c r="M266" i="126"/>
  <c r="N266" i="126"/>
  <c r="O266" i="126"/>
  <c r="P266" i="126"/>
  <c r="Q266" i="126"/>
  <c r="R266" i="126"/>
  <c r="S266" i="126"/>
  <c r="T266" i="126"/>
  <c r="U266" i="126"/>
  <c r="I267" i="126"/>
  <c r="J267" i="126"/>
  <c r="K267" i="126"/>
  <c r="L267" i="126"/>
  <c r="N267" i="126"/>
  <c r="P267" i="126"/>
  <c r="R267" i="126"/>
  <c r="S267" i="126"/>
  <c r="T267" i="126"/>
  <c r="U267" i="126"/>
  <c r="I268" i="126"/>
  <c r="O268" i="126" s="1"/>
  <c r="J268" i="126"/>
  <c r="K268" i="126"/>
  <c r="L268" i="126"/>
  <c r="M268" i="126"/>
  <c r="N268" i="126"/>
  <c r="P268" i="126"/>
  <c r="R268" i="126"/>
  <c r="S268" i="126"/>
  <c r="T268" i="126"/>
  <c r="U268" i="126"/>
  <c r="I269" i="126"/>
  <c r="O269" i="126" s="1"/>
  <c r="J269" i="126"/>
  <c r="K269" i="126"/>
  <c r="L269" i="126"/>
  <c r="N269" i="126"/>
  <c r="P269" i="126"/>
  <c r="R269" i="126"/>
  <c r="S269" i="126"/>
  <c r="T269" i="126"/>
  <c r="U269" i="126"/>
  <c r="I270" i="126"/>
  <c r="J270" i="126"/>
  <c r="K270" i="126"/>
  <c r="L270" i="126"/>
  <c r="M270" i="126"/>
  <c r="N270" i="126"/>
  <c r="O270" i="126"/>
  <c r="P270" i="126"/>
  <c r="Q270" i="126"/>
  <c r="R270" i="126"/>
  <c r="S270" i="126"/>
  <c r="T270" i="126"/>
  <c r="U270" i="126"/>
  <c r="I271" i="126"/>
  <c r="M271" i="126" s="1"/>
  <c r="J271" i="126"/>
  <c r="K271" i="126"/>
  <c r="L271" i="126"/>
  <c r="N271" i="126"/>
  <c r="P271" i="126"/>
  <c r="R271" i="126"/>
  <c r="S271" i="126"/>
  <c r="T271" i="126"/>
  <c r="U271" i="126"/>
  <c r="I272" i="126"/>
  <c r="O272" i="126" s="1"/>
  <c r="J272" i="126"/>
  <c r="K272" i="126"/>
  <c r="L272" i="126"/>
  <c r="M272" i="126"/>
  <c r="N272" i="126"/>
  <c r="P272" i="126"/>
  <c r="R272" i="126"/>
  <c r="S272" i="126"/>
  <c r="T272" i="126"/>
  <c r="U272" i="126"/>
  <c r="I273" i="126"/>
  <c r="O273" i="126" s="1"/>
  <c r="J273" i="126"/>
  <c r="K273" i="126"/>
  <c r="L273" i="126"/>
  <c r="M273" i="126"/>
  <c r="N273" i="126"/>
  <c r="P273" i="126"/>
  <c r="R273" i="126"/>
  <c r="S273" i="126"/>
  <c r="T273" i="126"/>
  <c r="U273" i="126"/>
  <c r="I274" i="126"/>
  <c r="O274" i="126" s="1"/>
  <c r="J274" i="126"/>
  <c r="K274" i="126"/>
  <c r="L274" i="126"/>
  <c r="M274" i="126"/>
  <c r="N274" i="126"/>
  <c r="P274" i="126"/>
  <c r="Q274" i="126"/>
  <c r="R274" i="126"/>
  <c r="S274" i="126"/>
  <c r="T274" i="126"/>
  <c r="U274" i="126"/>
  <c r="I275" i="126"/>
  <c r="J275" i="126"/>
  <c r="K275" i="126"/>
  <c r="L275" i="126"/>
  <c r="M275" i="126"/>
  <c r="N275" i="126"/>
  <c r="P275" i="126"/>
  <c r="R275" i="126"/>
  <c r="S275" i="126"/>
  <c r="T275" i="126"/>
  <c r="U275" i="126"/>
  <c r="I276" i="126"/>
  <c r="O276" i="126" s="1"/>
  <c r="J276" i="126"/>
  <c r="K276" i="126"/>
  <c r="L276" i="126"/>
  <c r="M276" i="126"/>
  <c r="N276" i="126"/>
  <c r="P276" i="126"/>
  <c r="Q276" i="126"/>
  <c r="R276" i="126"/>
  <c r="S276" i="126"/>
  <c r="T276" i="126"/>
  <c r="U276" i="126"/>
  <c r="I277" i="126"/>
  <c r="O277" i="126" s="1"/>
  <c r="J277" i="126"/>
  <c r="K277" i="126"/>
  <c r="L277" i="126"/>
  <c r="M277" i="126"/>
  <c r="N277" i="126"/>
  <c r="P277" i="126"/>
  <c r="R277" i="126"/>
  <c r="S277" i="126"/>
  <c r="T277" i="126"/>
  <c r="U277" i="126"/>
  <c r="I278" i="126"/>
  <c r="O278" i="126" s="1"/>
  <c r="J278" i="126"/>
  <c r="K278" i="126"/>
  <c r="L278" i="126"/>
  <c r="M278" i="126"/>
  <c r="N278" i="126"/>
  <c r="P278" i="126"/>
  <c r="R278" i="126"/>
  <c r="S278" i="126"/>
  <c r="T278" i="126"/>
  <c r="U278" i="126"/>
  <c r="I279" i="126"/>
  <c r="J279" i="126"/>
  <c r="K279" i="126"/>
  <c r="L279" i="126"/>
  <c r="M279" i="126"/>
  <c r="N279" i="126"/>
  <c r="P279" i="126"/>
  <c r="R279" i="126"/>
  <c r="S279" i="126"/>
  <c r="T279" i="126"/>
  <c r="U279" i="126"/>
  <c r="I280" i="126"/>
  <c r="J280" i="126"/>
  <c r="K280" i="126"/>
  <c r="L280" i="126"/>
  <c r="M280" i="126"/>
  <c r="N280" i="126"/>
  <c r="P280" i="126"/>
  <c r="R280" i="126"/>
  <c r="S280" i="126"/>
  <c r="T280" i="126"/>
  <c r="U280" i="126"/>
  <c r="I281" i="126"/>
  <c r="O281" i="126" s="1"/>
  <c r="J281" i="126"/>
  <c r="K281" i="126"/>
  <c r="L281" i="126"/>
  <c r="M281" i="126"/>
  <c r="N281" i="126"/>
  <c r="P281" i="126"/>
  <c r="R281" i="126"/>
  <c r="S281" i="126"/>
  <c r="T281" i="126"/>
  <c r="U281" i="126"/>
  <c r="I282" i="126"/>
  <c r="J282" i="126"/>
  <c r="K282" i="126"/>
  <c r="L282" i="126"/>
  <c r="M282" i="126"/>
  <c r="N282" i="126"/>
  <c r="O282" i="126"/>
  <c r="P282" i="126"/>
  <c r="Q282" i="126"/>
  <c r="R282" i="126"/>
  <c r="S282" i="126"/>
  <c r="T282" i="126"/>
  <c r="U282" i="126"/>
  <c r="I283" i="126"/>
  <c r="J283" i="126"/>
  <c r="K283" i="126"/>
  <c r="L283" i="126"/>
  <c r="M283" i="126"/>
  <c r="N283" i="126"/>
  <c r="P283" i="126"/>
  <c r="R283" i="126"/>
  <c r="S283" i="126"/>
  <c r="T283" i="126"/>
  <c r="U283" i="126"/>
  <c r="I284" i="126"/>
  <c r="O284" i="126" s="1"/>
  <c r="J284" i="126"/>
  <c r="K284" i="126"/>
  <c r="L284" i="126"/>
  <c r="M284" i="126"/>
  <c r="N284" i="126"/>
  <c r="P284" i="126"/>
  <c r="R284" i="126"/>
  <c r="S284" i="126"/>
  <c r="T284" i="126"/>
  <c r="U284" i="126"/>
  <c r="I285" i="126"/>
  <c r="O285" i="126" s="1"/>
  <c r="J285" i="126"/>
  <c r="K285" i="126"/>
  <c r="L285" i="126"/>
  <c r="M285" i="126"/>
  <c r="N285" i="126"/>
  <c r="P285" i="126"/>
  <c r="R285" i="126"/>
  <c r="S285" i="126"/>
  <c r="T285" i="126"/>
  <c r="U285" i="126"/>
  <c r="I286" i="126"/>
  <c r="O286" i="126" s="1"/>
  <c r="J286" i="126"/>
  <c r="K286" i="126"/>
  <c r="L286" i="126"/>
  <c r="M286" i="126"/>
  <c r="N286" i="126"/>
  <c r="P286" i="126"/>
  <c r="Q286" i="126"/>
  <c r="R286" i="126"/>
  <c r="S286" i="126"/>
  <c r="T286" i="126"/>
  <c r="U286" i="126"/>
  <c r="I287" i="126"/>
  <c r="J287" i="126"/>
  <c r="K287" i="126"/>
  <c r="L287" i="126"/>
  <c r="M287" i="126"/>
  <c r="N287" i="126"/>
  <c r="P287" i="126"/>
  <c r="R287" i="126"/>
  <c r="S287" i="126"/>
  <c r="T287" i="126"/>
  <c r="U287" i="126"/>
  <c r="I288" i="126"/>
  <c r="O288" i="126" s="1"/>
  <c r="J288" i="126"/>
  <c r="K288" i="126"/>
  <c r="L288" i="126"/>
  <c r="M288" i="126"/>
  <c r="N288" i="126"/>
  <c r="P288" i="126"/>
  <c r="R288" i="126"/>
  <c r="S288" i="126"/>
  <c r="T288" i="126"/>
  <c r="U288" i="126"/>
  <c r="I289" i="126"/>
  <c r="O289" i="126" s="1"/>
  <c r="J289" i="126"/>
  <c r="K289" i="126"/>
  <c r="L289" i="126"/>
  <c r="M289" i="126"/>
  <c r="N289" i="126"/>
  <c r="P289" i="126"/>
  <c r="R289" i="126"/>
  <c r="S289" i="126"/>
  <c r="T289" i="126"/>
  <c r="U289" i="126"/>
  <c r="I290" i="126"/>
  <c r="J290" i="126"/>
  <c r="K290" i="126"/>
  <c r="L290" i="126"/>
  <c r="M290" i="126"/>
  <c r="N290" i="126"/>
  <c r="O290" i="126"/>
  <c r="P290" i="126"/>
  <c r="Q290" i="126"/>
  <c r="R290" i="126"/>
  <c r="S290" i="126"/>
  <c r="T290" i="126"/>
  <c r="U290" i="126"/>
  <c r="I291" i="126"/>
  <c r="J291" i="126"/>
  <c r="K291" i="126"/>
  <c r="L291" i="126"/>
  <c r="M291" i="126"/>
  <c r="N291" i="126"/>
  <c r="P291" i="126"/>
  <c r="R291" i="126"/>
  <c r="S291" i="126"/>
  <c r="T291" i="126"/>
  <c r="U291" i="126"/>
  <c r="I292" i="126"/>
  <c r="O292" i="126" s="1"/>
  <c r="J292" i="126"/>
  <c r="K292" i="126"/>
  <c r="L292" i="126"/>
  <c r="M292" i="126"/>
  <c r="N292" i="126"/>
  <c r="P292" i="126"/>
  <c r="Q292" i="126"/>
  <c r="R292" i="126"/>
  <c r="S292" i="126"/>
  <c r="T292" i="126"/>
  <c r="U292" i="126"/>
  <c r="I293" i="126"/>
  <c r="J293" i="126"/>
  <c r="K293" i="126"/>
  <c r="L293" i="126"/>
  <c r="M293" i="126"/>
  <c r="N293" i="126"/>
  <c r="P293" i="126"/>
  <c r="R293" i="126"/>
  <c r="S293" i="126"/>
  <c r="T293" i="126"/>
  <c r="U293" i="126"/>
  <c r="I294" i="126"/>
  <c r="J294" i="126"/>
  <c r="K294" i="126"/>
  <c r="L294" i="126"/>
  <c r="M294" i="126"/>
  <c r="N294" i="126"/>
  <c r="P294" i="126"/>
  <c r="R294" i="126"/>
  <c r="S294" i="126"/>
  <c r="T294" i="126"/>
  <c r="U294" i="126"/>
  <c r="I295" i="126"/>
  <c r="J295" i="126"/>
  <c r="K295" i="126"/>
  <c r="L295" i="126"/>
  <c r="M295" i="126"/>
  <c r="N295" i="126"/>
  <c r="P295" i="126"/>
  <c r="R295" i="126"/>
  <c r="S295" i="126"/>
  <c r="T295" i="126"/>
  <c r="U295" i="126"/>
  <c r="I296" i="126"/>
  <c r="O296" i="126" s="1"/>
  <c r="J296" i="126"/>
  <c r="K296" i="126"/>
  <c r="L296" i="126"/>
  <c r="N296" i="126"/>
  <c r="P296" i="126"/>
  <c r="R296" i="126"/>
  <c r="S296" i="126"/>
  <c r="T296" i="126"/>
  <c r="U296" i="126"/>
  <c r="I297" i="126"/>
  <c r="O297" i="126" s="1"/>
  <c r="J297" i="126"/>
  <c r="K297" i="126"/>
  <c r="L297" i="126"/>
  <c r="M297" i="126"/>
  <c r="N297" i="126"/>
  <c r="P297" i="126"/>
  <c r="R297" i="126"/>
  <c r="S297" i="126"/>
  <c r="T297" i="126"/>
  <c r="U297" i="126"/>
  <c r="I298" i="126"/>
  <c r="J298" i="126"/>
  <c r="K298" i="126"/>
  <c r="L298" i="126"/>
  <c r="M298" i="126"/>
  <c r="N298" i="126"/>
  <c r="P298" i="126"/>
  <c r="R298" i="126"/>
  <c r="S298" i="126"/>
  <c r="T298" i="126"/>
  <c r="U298" i="126"/>
  <c r="I299" i="126"/>
  <c r="O299" i="126" s="1"/>
  <c r="J299" i="126"/>
  <c r="K299" i="126"/>
  <c r="L299" i="126"/>
  <c r="M299" i="126"/>
  <c r="N299" i="126"/>
  <c r="P299" i="126"/>
  <c r="Q299" i="126"/>
  <c r="R299" i="126"/>
  <c r="S299" i="126"/>
  <c r="T299" i="126"/>
  <c r="U299" i="126"/>
  <c r="I300" i="126"/>
  <c r="O300" i="126" s="1"/>
  <c r="J300" i="126"/>
  <c r="K300" i="126"/>
  <c r="L300" i="126"/>
  <c r="M300" i="126"/>
  <c r="N300" i="126"/>
  <c r="P300" i="126"/>
  <c r="Q300" i="126"/>
  <c r="R300" i="126"/>
  <c r="S300" i="126"/>
  <c r="T300" i="126"/>
  <c r="U300" i="126"/>
  <c r="I301" i="126"/>
  <c r="J301" i="126"/>
  <c r="K301" i="126"/>
  <c r="L301" i="126"/>
  <c r="M301" i="126"/>
  <c r="N301" i="126"/>
  <c r="P301" i="126"/>
  <c r="R301" i="126"/>
  <c r="S301" i="126"/>
  <c r="T301" i="126"/>
  <c r="U301" i="126"/>
  <c r="I302" i="126"/>
  <c r="O302" i="126" s="1"/>
  <c r="J302" i="126"/>
  <c r="K302" i="126"/>
  <c r="L302" i="126"/>
  <c r="M302" i="126"/>
  <c r="N302" i="126"/>
  <c r="P302" i="126"/>
  <c r="Q302" i="126"/>
  <c r="R302" i="126"/>
  <c r="S302" i="126"/>
  <c r="T302" i="126"/>
  <c r="U302" i="126"/>
  <c r="I303" i="126"/>
  <c r="O303" i="126" s="1"/>
  <c r="J303" i="126"/>
  <c r="K303" i="126"/>
  <c r="L303" i="126"/>
  <c r="M303" i="126"/>
  <c r="N303" i="126"/>
  <c r="P303" i="126"/>
  <c r="R303" i="126"/>
  <c r="S303" i="126"/>
  <c r="T303" i="126"/>
  <c r="U303" i="126"/>
  <c r="I304" i="126"/>
  <c r="O304" i="126" s="1"/>
  <c r="J304" i="126"/>
  <c r="K304" i="126"/>
  <c r="L304" i="126"/>
  <c r="M304" i="126"/>
  <c r="N304" i="126"/>
  <c r="P304" i="126"/>
  <c r="Q304" i="126"/>
  <c r="R304" i="126"/>
  <c r="S304" i="126"/>
  <c r="T304" i="126"/>
  <c r="U304" i="126"/>
  <c r="I305" i="126"/>
  <c r="J305" i="126"/>
  <c r="K305" i="126"/>
  <c r="L305" i="126"/>
  <c r="M305" i="126"/>
  <c r="N305" i="126"/>
  <c r="P305" i="126"/>
  <c r="R305" i="126"/>
  <c r="S305" i="126"/>
  <c r="T305" i="126"/>
  <c r="U305" i="126"/>
  <c r="I306" i="126"/>
  <c r="O306" i="126" s="1"/>
  <c r="J306" i="126"/>
  <c r="K306" i="126"/>
  <c r="L306" i="126"/>
  <c r="M306" i="126"/>
  <c r="N306" i="126"/>
  <c r="P306" i="126"/>
  <c r="Q306" i="126"/>
  <c r="R306" i="126"/>
  <c r="S306" i="126"/>
  <c r="T306" i="126"/>
  <c r="U306" i="126"/>
  <c r="I307" i="126"/>
  <c r="J307" i="126"/>
  <c r="K307" i="126"/>
  <c r="L307" i="126"/>
  <c r="M307" i="126"/>
  <c r="N307" i="126"/>
  <c r="P307" i="126"/>
  <c r="R307" i="126"/>
  <c r="S307" i="126"/>
  <c r="T307" i="126"/>
  <c r="U307" i="126"/>
  <c r="I308" i="126"/>
  <c r="J308" i="126"/>
  <c r="K308" i="126"/>
  <c r="L308" i="126"/>
  <c r="M308" i="126"/>
  <c r="N308" i="126"/>
  <c r="P308" i="126"/>
  <c r="R308" i="126"/>
  <c r="S308" i="126"/>
  <c r="T308" i="126"/>
  <c r="U308" i="126"/>
  <c r="I309" i="126"/>
  <c r="J309" i="126"/>
  <c r="K309" i="126"/>
  <c r="L309" i="126"/>
  <c r="M309" i="126"/>
  <c r="N309" i="126"/>
  <c r="P309" i="126"/>
  <c r="R309" i="126"/>
  <c r="S309" i="126"/>
  <c r="T309" i="126"/>
  <c r="U309" i="126"/>
  <c r="I310" i="126"/>
  <c r="O310" i="126" s="1"/>
  <c r="J310" i="126"/>
  <c r="K310" i="126"/>
  <c r="L310" i="126"/>
  <c r="M310" i="126"/>
  <c r="N310" i="126"/>
  <c r="P310" i="126"/>
  <c r="R310" i="126"/>
  <c r="S310" i="126"/>
  <c r="T310" i="126"/>
  <c r="U310" i="126"/>
  <c r="I311" i="126"/>
  <c r="O311" i="126" s="1"/>
  <c r="J311" i="126"/>
  <c r="K311" i="126"/>
  <c r="L311" i="126"/>
  <c r="M311" i="126"/>
  <c r="N311" i="126"/>
  <c r="P311" i="126"/>
  <c r="Q311" i="126"/>
  <c r="R311" i="126"/>
  <c r="S311" i="126"/>
  <c r="T311" i="126"/>
  <c r="U311" i="126"/>
  <c r="I312" i="126"/>
  <c r="O312" i="126" s="1"/>
  <c r="J312" i="126"/>
  <c r="K312" i="126"/>
  <c r="L312" i="126"/>
  <c r="M312" i="126"/>
  <c r="N312" i="126"/>
  <c r="P312" i="126"/>
  <c r="Q312" i="126"/>
  <c r="R312" i="126"/>
  <c r="S312" i="126"/>
  <c r="T312" i="126"/>
  <c r="U312" i="126"/>
  <c r="I313" i="126"/>
  <c r="O313" i="126" s="1"/>
  <c r="J313" i="126"/>
  <c r="K313" i="126"/>
  <c r="L313" i="126"/>
  <c r="M313" i="126"/>
  <c r="N313" i="126"/>
  <c r="P313" i="126"/>
  <c r="R313" i="126"/>
  <c r="S313" i="126"/>
  <c r="T313" i="126"/>
  <c r="U313" i="126"/>
  <c r="I314" i="126"/>
  <c r="O314" i="126" s="1"/>
  <c r="J314" i="126"/>
  <c r="K314" i="126"/>
  <c r="L314" i="126"/>
  <c r="M314" i="126"/>
  <c r="N314" i="126"/>
  <c r="P314" i="126"/>
  <c r="Q314" i="126"/>
  <c r="R314" i="126"/>
  <c r="S314" i="126"/>
  <c r="T314" i="126"/>
  <c r="U314" i="126"/>
  <c r="I315" i="126"/>
  <c r="O315" i="126" s="1"/>
  <c r="J315" i="126"/>
  <c r="K315" i="126"/>
  <c r="L315" i="126"/>
  <c r="M315" i="126"/>
  <c r="N315" i="126"/>
  <c r="P315" i="126"/>
  <c r="R315" i="126"/>
  <c r="S315" i="126"/>
  <c r="T315" i="126"/>
  <c r="U315" i="126"/>
  <c r="I316" i="126"/>
  <c r="J316" i="126"/>
  <c r="K316" i="126"/>
  <c r="L316" i="126"/>
  <c r="M316" i="126"/>
  <c r="N316" i="126"/>
  <c r="P316" i="126"/>
  <c r="R316" i="126"/>
  <c r="S316" i="126"/>
  <c r="T316" i="126"/>
  <c r="U316" i="126"/>
  <c r="I317" i="126"/>
  <c r="J317" i="126"/>
  <c r="K317" i="126"/>
  <c r="L317" i="126"/>
  <c r="M317" i="126"/>
  <c r="N317" i="126"/>
  <c r="P317" i="126"/>
  <c r="R317" i="126"/>
  <c r="S317" i="126"/>
  <c r="T317" i="126"/>
  <c r="U317" i="126"/>
  <c r="I318" i="126"/>
  <c r="O318" i="126" s="1"/>
  <c r="J318" i="126"/>
  <c r="K318" i="126"/>
  <c r="L318" i="126"/>
  <c r="M318" i="126"/>
  <c r="N318" i="126"/>
  <c r="P318" i="126"/>
  <c r="Q318" i="126"/>
  <c r="R318" i="126"/>
  <c r="S318" i="126"/>
  <c r="T318" i="126"/>
  <c r="U318" i="126"/>
  <c r="I319" i="126"/>
  <c r="O319" i="126" s="1"/>
  <c r="J319" i="126"/>
  <c r="K319" i="126"/>
  <c r="L319" i="126"/>
  <c r="M319" i="126"/>
  <c r="N319" i="126"/>
  <c r="P319" i="126"/>
  <c r="Q319" i="126"/>
  <c r="R319" i="126"/>
  <c r="S319" i="126"/>
  <c r="T319" i="126"/>
  <c r="U319" i="126"/>
  <c r="I320" i="126"/>
  <c r="O320" i="126" s="1"/>
  <c r="J320" i="126"/>
  <c r="K320" i="126"/>
  <c r="L320" i="126"/>
  <c r="M320" i="126"/>
  <c r="N320" i="126"/>
  <c r="P320" i="126"/>
  <c r="Q320" i="126"/>
  <c r="R320" i="126"/>
  <c r="S320" i="126"/>
  <c r="T320" i="126"/>
  <c r="U320" i="126"/>
  <c r="I321" i="126"/>
  <c r="O321" i="126" s="1"/>
  <c r="J321" i="126"/>
  <c r="K321" i="126"/>
  <c r="L321" i="126"/>
  <c r="M321" i="126"/>
  <c r="N321" i="126"/>
  <c r="P321" i="126"/>
  <c r="R321" i="126"/>
  <c r="S321" i="126"/>
  <c r="T321" i="126"/>
  <c r="U321" i="126"/>
  <c r="I322" i="126"/>
  <c r="J322" i="126"/>
  <c r="K322" i="126"/>
  <c r="L322" i="126"/>
  <c r="M322" i="126"/>
  <c r="N322" i="126"/>
  <c r="O322" i="126"/>
  <c r="P322" i="126"/>
  <c r="Q322" i="126"/>
  <c r="R322" i="126"/>
  <c r="S322" i="126"/>
  <c r="T322" i="126"/>
  <c r="U322" i="126"/>
  <c r="I323" i="126"/>
  <c r="O323" i="126" s="1"/>
  <c r="J323" i="126"/>
  <c r="K323" i="126"/>
  <c r="L323" i="126"/>
  <c r="M323" i="126"/>
  <c r="N323" i="126"/>
  <c r="P323" i="126"/>
  <c r="R323" i="126"/>
  <c r="S323" i="126"/>
  <c r="T323" i="126"/>
  <c r="U323" i="126"/>
  <c r="I324" i="126"/>
  <c r="O324" i="126" s="1"/>
  <c r="J324" i="126"/>
  <c r="K324" i="126"/>
  <c r="L324" i="126"/>
  <c r="M324" i="126"/>
  <c r="N324" i="126"/>
  <c r="P324" i="126"/>
  <c r="R324" i="126"/>
  <c r="S324" i="126"/>
  <c r="T324" i="126"/>
  <c r="U324" i="126"/>
  <c r="I325" i="126"/>
  <c r="J325" i="126"/>
  <c r="K325" i="126"/>
  <c r="L325" i="126"/>
  <c r="M325" i="126"/>
  <c r="N325" i="126"/>
  <c r="P325" i="126"/>
  <c r="R325" i="126"/>
  <c r="S325" i="126"/>
  <c r="T325" i="126"/>
  <c r="U325" i="126"/>
  <c r="I326" i="126"/>
  <c r="J326" i="126"/>
  <c r="K326" i="126"/>
  <c r="L326" i="126"/>
  <c r="M326" i="126"/>
  <c r="N326" i="126"/>
  <c r="P326" i="126"/>
  <c r="R326" i="126"/>
  <c r="S326" i="126"/>
  <c r="T326" i="126"/>
  <c r="U326" i="126"/>
  <c r="I327" i="126"/>
  <c r="J327" i="126"/>
  <c r="K327" i="126"/>
  <c r="L327" i="126"/>
  <c r="N327" i="126"/>
  <c r="P327" i="126"/>
  <c r="R327" i="126"/>
  <c r="S327" i="126"/>
  <c r="T327" i="126"/>
  <c r="U327" i="126"/>
  <c r="I328" i="126"/>
  <c r="O328" i="126" s="1"/>
  <c r="J328" i="126"/>
  <c r="K328" i="126"/>
  <c r="L328" i="126"/>
  <c r="M328" i="126"/>
  <c r="N328" i="126"/>
  <c r="P328" i="126"/>
  <c r="R328" i="126"/>
  <c r="S328" i="126"/>
  <c r="T328" i="126"/>
  <c r="U328" i="126"/>
  <c r="I329" i="126"/>
  <c r="J329" i="126"/>
  <c r="K329" i="126"/>
  <c r="L329" i="126"/>
  <c r="M329" i="126"/>
  <c r="N329" i="126"/>
  <c r="P329" i="126"/>
  <c r="R329" i="126"/>
  <c r="S329" i="126"/>
  <c r="T329" i="126"/>
  <c r="U329" i="126"/>
  <c r="I330" i="126"/>
  <c r="J330" i="126"/>
  <c r="K330" i="126"/>
  <c r="L330" i="126"/>
  <c r="M330" i="126"/>
  <c r="N330" i="126"/>
  <c r="P330" i="126"/>
  <c r="R330" i="126"/>
  <c r="S330" i="126"/>
  <c r="T330" i="126"/>
  <c r="U330" i="126"/>
  <c r="I331" i="126"/>
  <c r="J331" i="126"/>
  <c r="K331" i="126"/>
  <c r="L331" i="126"/>
  <c r="M331" i="126"/>
  <c r="N331" i="126"/>
  <c r="P331" i="126"/>
  <c r="R331" i="126"/>
  <c r="S331" i="126"/>
  <c r="T331" i="126"/>
  <c r="U331" i="126"/>
  <c r="I332" i="126"/>
  <c r="O332" i="126" s="1"/>
  <c r="J332" i="126"/>
  <c r="K332" i="126"/>
  <c r="L332" i="126"/>
  <c r="N332" i="126"/>
  <c r="P332" i="126"/>
  <c r="R332" i="126"/>
  <c r="S332" i="126"/>
  <c r="T332" i="126"/>
  <c r="U332" i="126"/>
  <c r="I333" i="126"/>
  <c r="J333" i="126"/>
  <c r="K333" i="126"/>
  <c r="L333" i="126"/>
  <c r="M333" i="126"/>
  <c r="N333" i="126"/>
  <c r="P333" i="126"/>
  <c r="R333" i="126"/>
  <c r="S333" i="126"/>
  <c r="T333" i="126"/>
  <c r="U333" i="126"/>
  <c r="I334" i="126"/>
  <c r="O334" i="126" s="1"/>
  <c r="J334" i="126"/>
  <c r="K334" i="126"/>
  <c r="L334" i="126"/>
  <c r="M334" i="126"/>
  <c r="N334" i="126"/>
  <c r="P334" i="126"/>
  <c r="R334" i="126"/>
  <c r="S334" i="126"/>
  <c r="T334" i="126"/>
  <c r="U334" i="126"/>
  <c r="I335" i="126"/>
  <c r="O335" i="126" s="1"/>
  <c r="J335" i="126"/>
  <c r="K335" i="126"/>
  <c r="L335" i="126"/>
  <c r="M335" i="126"/>
  <c r="N335" i="126"/>
  <c r="P335" i="126"/>
  <c r="R335" i="126"/>
  <c r="S335" i="126"/>
  <c r="T335" i="126"/>
  <c r="U335" i="126"/>
  <c r="I336" i="126"/>
  <c r="O336" i="126" s="1"/>
  <c r="J336" i="126"/>
  <c r="K336" i="126"/>
  <c r="L336" i="126"/>
  <c r="M336" i="126"/>
  <c r="N336" i="126"/>
  <c r="P336" i="126"/>
  <c r="Q336" i="126"/>
  <c r="R336" i="126"/>
  <c r="S336" i="126"/>
  <c r="T336" i="126"/>
  <c r="U336" i="126"/>
  <c r="I337" i="126"/>
  <c r="J337" i="126"/>
  <c r="K337" i="126"/>
  <c r="L337" i="126"/>
  <c r="M337" i="126"/>
  <c r="N337" i="126"/>
  <c r="P337" i="126"/>
  <c r="R337" i="126"/>
  <c r="S337" i="126"/>
  <c r="T337" i="126"/>
  <c r="U337" i="126"/>
  <c r="I338" i="126"/>
  <c r="J338" i="126"/>
  <c r="K338" i="126"/>
  <c r="L338" i="126"/>
  <c r="M338" i="126"/>
  <c r="N338" i="126"/>
  <c r="P338" i="126"/>
  <c r="R338" i="126"/>
  <c r="S338" i="126"/>
  <c r="T338" i="126"/>
  <c r="U338" i="126"/>
  <c r="I339" i="126"/>
  <c r="J339" i="126"/>
  <c r="K339" i="126"/>
  <c r="L339" i="126"/>
  <c r="M339" i="126"/>
  <c r="N339" i="126"/>
  <c r="P339" i="126"/>
  <c r="R339" i="126"/>
  <c r="S339" i="126"/>
  <c r="T339" i="126"/>
  <c r="U339" i="126"/>
  <c r="I340" i="126"/>
  <c r="O340" i="126" s="1"/>
  <c r="J340" i="126"/>
  <c r="K340" i="126"/>
  <c r="L340" i="126"/>
  <c r="M340" i="126"/>
  <c r="N340" i="126"/>
  <c r="P340" i="126"/>
  <c r="R340" i="126"/>
  <c r="S340" i="126"/>
  <c r="T340" i="126"/>
  <c r="U340" i="126"/>
  <c r="I341" i="126"/>
  <c r="J341" i="126"/>
  <c r="K341" i="126"/>
  <c r="L341" i="126"/>
  <c r="M341" i="126"/>
  <c r="N341" i="126"/>
  <c r="P341" i="126"/>
  <c r="R341" i="126"/>
  <c r="S341" i="126"/>
  <c r="T341" i="126"/>
  <c r="U341" i="126"/>
  <c r="I342" i="126"/>
  <c r="J342" i="126"/>
  <c r="K342" i="126"/>
  <c r="L342" i="126"/>
  <c r="M342" i="126"/>
  <c r="N342" i="126"/>
  <c r="P342" i="126"/>
  <c r="R342" i="126"/>
  <c r="S342" i="126"/>
  <c r="T342" i="126"/>
  <c r="U342" i="126"/>
  <c r="I343" i="126"/>
  <c r="M343" i="126" s="1"/>
  <c r="J343" i="126"/>
  <c r="K343" i="126"/>
  <c r="L343" i="126"/>
  <c r="N343" i="126"/>
  <c r="P343" i="126"/>
  <c r="R343" i="126"/>
  <c r="S343" i="126"/>
  <c r="T343" i="126"/>
  <c r="U343" i="126"/>
  <c r="I344" i="126"/>
  <c r="O344" i="126" s="1"/>
  <c r="J344" i="126"/>
  <c r="K344" i="126"/>
  <c r="L344" i="126"/>
  <c r="M344" i="126"/>
  <c r="N344" i="126"/>
  <c r="P344" i="126"/>
  <c r="R344" i="126"/>
  <c r="S344" i="126"/>
  <c r="T344" i="126"/>
  <c r="U344" i="126"/>
  <c r="I345" i="126"/>
  <c r="J345" i="126"/>
  <c r="K345" i="126"/>
  <c r="L345" i="126"/>
  <c r="M345" i="126"/>
  <c r="N345" i="126"/>
  <c r="P345" i="126"/>
  <c r="R345" i="126"/>
  <c r="S345" i="126"/>
  <c r="T345" i="126"/>
  <c r="U345" i="126"/>
  <c r="I346" i="126"/>
  <c r="J346" i="126"/>
  <c r="K346" i="126"/>
  <c r="L346" i="126"/>
  <c r="M346" i="126"/>
  <c r="N346" i="126"/>
  <c r="P346" i="126"/>
  <c r="R346" i="126"/>
  <c r="S346" i="126"/>
  <c r="T346" i="126"/>
  <c r="U346" i="126"/>
  <c r="I347" i="126"/>
  <c r="O347" i="126" s="1"/>
  <c r="J347" i="126"/>
  <c r="K347" i="126"/>
  <c r="L347" i="126"/>
  <c r="M347" i="126"/>
  <c r="N347" i="126"/>
  <c r="P347" i="126"/>
  <c r="R347" i="126"/>
  <c r="S347" i="126"/>
  <c r="T347" i="126"/>
  <c r="U347" i="126"/>
  <c r="I348" i="126"/>
  <c r="O348" i="126" s="1"/>
  <c r="J348" i="126"/>
  <c r="K348" i="126"/>
  <c r="L348" i="126"/>
  <c r="M348" i="126"/>
  <c r="N348" i="126"/>
  <c r="P348" i="126"/>
  <c r="Q348" i="126"/>
  <c r="R348" i="126"/>
  <c r="S348" i="126"/>
  <c r="T348" i="126"/>
  <c r="U348" i="126"/>
  <c r="I349" i="126"/>
  <c r="J349" i="126"/>
  <c r="K349" i="126"/>
  <c r="L349" i="126"/>
  <c r="M349" i="126"/>
  <c r="N349" i="126"/>
  <c r="P349" i="126"/>
  <c r="R349" i="126"/>
  <c r="S349" i="126"/>
  <c r="T349" i="126"/>
  <c r="U349" i="126"/>
  <c r="I350" i="126"/>
  <c r="J350" i="126"/>
  <c r="K350" i="126"/>
  <c r="L350" i="126"/>
  <c r="N350" i="126"/>
  <c r="P350" i="126"/>
  <c r="R350" i="126"/>
  <c r="S350" i="126"/>
  <c r="T350" i="126"/>
  <c r="U350" i="126"/>
  <c r="I351" i="126"/>
  <c r="J351" i="126"/>
  <c r="K351" i="126"/>
  <c r="L351" i="126"/>
  <c r="M351" i="126"/>
  <c r="N351" i="126"/>
  <c r="P351" i="126"/>
  <c r="R351" i="126"/>
  <c r="S351" i="126"/>
  <c r="T351" i="126"/>
  <c r="U351" i="126"/>
  <c r="I352" i="126"/>
  <c r="J352" i="126"/>
  <c r="K352" i="126"/>
  <c r="L352" i="126"/>
  <c r="M352" i="126"/>
  <c r="N352" i="126"/>
  <c r="P352" i="126"/>
  <c r="R352" i="126"/>
  <c r="S352" i="126"/>
  <c r="T352" i="126"/>
  <c r="U352" i="126"/>
  <c r="I353" i="126"/>
  <c r="O353" i="126" s="1"/>
  <c r="J353" i="126"/>
  <c r="K353" i="126"/>
  <c r="L353" i="126"/>
  <c r="M353" i="126"/>
  <c r="N353" i="126"/>
  <c r="P353" i="126"/>
  <c r="Q353" i="126"/>
  <c r="R353" i="126"/>
  <c r="S353" i="126"/>
  <c r="T353" i="126"/>
  <c r="U353" i="126"/>
  <c r="I354" i="126"/>
  <c r="J354" i="126"/>
  <c r="K354" i="126"/>
  <c r="L354" i="126"/>
  <c r="M354" i="126"/>
  <c r="N354" i="126"/>
  <c r="O354" i="126"/>
  <c r="P354" i="126"/>
  <c r="Q354" i="126"/>
  <c r="R354" i="126"/>
  <c r="S354" i="126"/>
  <c r="T354" i="126"/>
  <c r="U354" i="126"/>
  <c r="I355" i="126"/>
  <c r="M355" i="126" s="1"/>
  <c r="J355" i="126"/>
  <c r="K355" i="126"/>
  <c r="L355" i="126"/>
  <c r="N355" i="126"/>
  <c r="P355" i="126"/>
  <c r="R355" i="126"/>
  <c r="S355" i="126"/>
  <c r="T355" i="126"/>
  <c r="U355" i="126"/>
  <c r="I356" i="126"/>
  <c r="J356" i="126"/>
  <c r="K356" i="126"/>
  <c r="L356" i="126"/>
  <c r="M356" i="126"/>
  <c r="N356" i="126"/>
  <c r="P356" i="126"/>
  <c r="R356" i="126"/>
  <c r="S356" i="126"/>
  <c r="T356" i="126"/>
  <c r="U356" i="126"/>
  <c r="I357" i="126"/>
  <c r="J357" i="126"/>
  <c r="K357" i="126"/>
  <c r="L357" i="126"/>
  <c r="M357" i="126"/>
  <c r="N357" i="126"/>
  <c r="P357" i="126"/>
  <c r="R357" i="126"/>
  <c r="S357" i="126"/>
  <c r="T357" i="126"/>
  <c r="U357" i="126"/>
  <c r="I358" i="126"/>
  <c r="O358" i="126" s="1"/>
  <c r="J358" i="126"/>
  <c r="K358" i="126"/>
  <c r="L358" i="126"/>
  <c r="M358" i="126"/>
  <c r="N358" i="126"/>
  <c r="P358" i="126"/>
  <c r="Q358" i="126"/>
  <c r="R358" i="126"/>
  <c r="S358" i="126"/>
  <c r="T358" i="126"/>
  <c r="U358" i="126"/>
  <c r="I359" i="126"/>
  <c r="O359" i="126" s="1"/>
  <c r="J359" i="126"/>
  <c r="K359" i="126"/>
  <c r="L359" i="126"/>
  <c r="M359" i="126"/>
  <c r="N359" i="126"/>
  <c r="P359" i="126"/>
  <c r="Q359" i="126"/>
  <c r="R359" i="126"/>
  <c r="S359" i="126"/>
  <c r="T359" i="126"/>
  <c r="U359" i="126"/>
  <c r="I360" i="126"/>
  <c r="J360" i="126"/>
  <c r="K360" i="126"/>
  <c r="L360" i="126"/>
  <c r="M360" i="126"/>
  <c r="N360" i="126"/>
  <c r="O360" i="126"/>
  <c r="P360" i="126"/>
  <c r="Q360" i="126"/>
  <c r="R360" i="126"/>
  <c r="S360" i="126"/>
  <c r="T360" i="126"/>
  <c r="U360" i="126"/>
  <c r="I361" i="126"/>
  <c r="J361" i="126"/>
  <c r="K361" i="126"/>
  <c r="L361" i="126"/>
  <c r="M361" i="126"/>
  <c r="N361" i="126"/>
  <c r="P361" i="126"/>
  <c r="R361" i="126"/>
  <c r="S361" i="126"/>
  <c r="T361" i="126"/>
  <c r="U361" i="126"/>
  <c r="I362" i="126"/>
  <c r="O362" i="126" s="1"/>
  <c r="J362" i="126"/>
  <c r="K362" i="126"/>
  <c r="L362" i="126"/>
  <c r="M362" i="126"/>
  <c r="N362" i="126"/>
  <c r="P362" i="126"/>
  <c r="Q362" i="126"/>
  <c r="R362" i="126"/>
  <c r="S362" i="126"/>
  <c r="T362" i="126"/>
  <c r="U362" i="126"/>
  <c r="I363" i="126"/>
  <c r="O363" i="126" s="1"/>
  <c r="J363" i="126"/>
  <c r="K363" i="126"/>
  <c r="L363" i="126"/>
  <c r="M363" i="126"/>
  <c r="N363" i="126"/>
  <c r="P363" i="126"/>
  <c r="Q363" i="126"/>
  <c r="R363" i="126"/>
  <c r="S363" i="126"/>
  <c r="T363" i="126"/>
  <c r="U363" i="126"/>
  <c r="I364" i="126"/>
  <c r="J364" i="126"/>
  <c r="K364" i="126"/>
  <c r="L364" i="126"/>
  <c r="M364" i="126"/>
  <c r="N364" i="126"/>
  <c r="O364" i="126"/>
  <c r="P364" i="126"/>
  <c r="Q364" i="126"/>
  <c r="R364" i="126"/>
  <c r="S364" i="126"/>
  <c r="T364" i="126"/>
  <c r="U364" i="126"/>
  <c r="I365" i="126"/>
  <c r="J365" i="126"/>
  <c r="K365" i="126"/>
  <c r="L365" i="126"/>
  <c r="M365" i="126"/>
  <c r="N365" i="126"/>
  <c r="P365" i="126"/>
  <c r="R365" i="126"/>
  <c r="S365" i="126"/>
  <c r="T365" i="126"/>
  <c r="U365" i="126"/>
  <c r="I366" i="126"/>
  <c r="J366" i="126"/>
  <c r="K366" i="126"/>
  <c r="L366" i="126"/>
  <c r="M366" i="126"/>
  <c r="N366" i="126"/>
  <c r="O366" i="126"/>
  <c r="P366" i="126"/>
  <c r="Q366" i="126"/>
  <c r="R366" i="126"/>
  <c r="S366" i="126"/>
  <c r="T366" i="126"/>
  <c r="U366" i="126"/>
  <c r="I367" i="126"/>
  <c r="J367" i="126"/>
  <c r="K367" i="126"/>
  <c r="L367" i="126"/>
  <c r="M367" i="126"/>
  <c r="N367" i="126"/>
  <c r="P367" i="126"/>
  <c r="R367" i="126"/>
  <c r="S367" i="126"/>
  <c r="T367" i="126"/>
  <c r="U367" i="126"/>
  <c r="I368" i="126"/>
  <c r="O368" i="126" s="1"/>
  <c r="J368" i="126"/>
  <c r="K368" i="126"/>
  <c r="L368" i="126"/>
  <c r="M368" i="126"/>
  <c r="N368" i="126"/>
  <c r="P368" i="126"/>
  <c r="Q368" i="126"/>
  <c r="R368" i="126"/>
  <c r="S368" i="126"/>
  <c r="T368" i="126"/>
  <c r="U368" i="126"/>
  <c r="I369" i="126"/>
  <c r="J369" i="126"/>
  <c r="K369" i="126"/>
  <c r="L369" i="126"/>
  <c r="M369" i="126"/>
  <c r="N369" i="126"/>
  <c r="P369" i="126"/>
  <c r="R369" i="126"/>
  <c r="S369" i="126"/>
  <c r="T369" i="126"/>
  <c r="U369" i="126"/>
  <c r="I370" i="126"/>
  <c r="O370" i="126" s="1"/>
  <c r="J370" i="126"/>
  <c r="K370" i="126"/>
  <c r="L370" i="126"/>
  <c r="M370" i="126"/>
  <c r="N370" i="126"/>
  <c r="P370" i="126"/>
  <c r="Q370" i="126"/>
  <c r="R370" i="126"/>
  <c r="S370" i="126"/>
  <c r="T370" i="126"/>
  <c r="U370" i="126"/>
  <c r="I371" i="126"/>
  <c r="O371" i="126" s="1"/>
  <c r="J371" i="126"/>
  <c r="K371" i="126"/>
  <c r="L371" i="126"/>
  <c r="M371" i="126"/>
  <c r="N371" i="126"/>
  <c r="P371" i="126"/>
  <c r="Q371" i="126"/>
  <c r="R371" i="126"/>
  <c r="S371" i="126"/>
  <c r="T371" i="126"/>
  <c r="U371" i="126"/>
  <c r="I372" i="126"/>
  <c r="J372" i="126"/>
  <c r="K372" i="126"/>
  <c r="L372" i="126"/>
  <c r="M372" i="126"/>
  <c r="N372" i="126"/>
  <c r="O372" i="126"/>
  <c r="P372" i="126"/>
  <c r="Q372" i="126"/>
  <c r="R372" i="126"/>
  <c r="S372" i="126"/>
  <c r="T372" i="126"/>
  <c r="U372" i="126"/>
  <c r="I373" i="126"/>
  <c r="J373" i="126"/>
  <c r="K373" i="126"/>
  <c r="L373" i="126"/>
  <c r="M373" i="126"/>
  <c r="N373" i="126"/>
  <c r="P373" i="126"/>
  <c r="R373" i="126"/>
  <c r="S373" i="126"/>
  <c r="T373" i="126"/>
  <c r="U373" i="126"/>
  <c r="I374" i="126"/>
  <c r="J374" i="126"/>
  <c r="K374" i="126"/>
  <c r="L374" i="126"/>
  <c r="M374" i="126"/>
  <c r="N374" i="126"/>
  <c r="O374" i="126"/>
  <c r="P374" i="126"/>
  <c r="Q374" i="126"/>
  <c r="R374" i="126"/>
  <c r="S374" i="126"/>
  <c r="T374" i="126"/>
  <c r="U374" i="126"/>
  <c r="I375" i="126"/>
  <c r="J375" i="126"/>
  <c r="K375" i="126"/>
  <c r="L375" i="126"/>
  <c r="M375" i="126"/>
  <c r="N375" i="126"/>
  <c r="P375" i="126"/>
  <c r="R375" i="126"/>
  <c r="S375" i="126"/>
  <c r="T375" i="126"/>
  <c r="U375" i="126"/>
  <c r="I376" i="126"/>
  <c r="O376" i="126" s="1"/>
  <c r="J376" i="126"/>
  <c r="K376" i="126"/>
  <c r="L376" i="126"/>
  <c r="M376" i="126"/>
  <c r="N376" i="126"/>
  <c r="P376" i="126"/>
  <c r="Q376" i="126"/>
  <c r="R376" i="126"/>
  <c r="S376" i="126"/>
  <c r="T376" i="126"/>
  <c r="U376" i="126"/>
  <c r="I377" i="126"/>
  <c r="J377" i="126"/>
  <c r="K377" i="126"/>
  <c r="L377" i="126"/>
  <c r="M377" i="126"/>
  <c r="N377" i="126"/>
  <c r="P377" i="126"/>
  <c r="R377" i="126"/>
  <c r="S377" i="126"/>
  <c r="T377" i="126"/>
  <c r="U377" i="126"/>
  <c r="I378" i="126"/>
  <c r="O378" i="126" s="1"/>
  <c r="J378" i="126"/>
  <c r="K378" i="126"/>
  <c r="L378" i="126"/>
  <c r="M378" i="126"/>
  <c r="N378" i="126"/>
  <c r="P378" i="126"/>
  <c r="Q378" i="126"/>
  <c r="R378" i="126"/>
  <c r="S378" i="126"/>
  <c r="T378" i="126"/>
  <c r="U378" i="126"/>
  <c r="I379" i="126"/>
  <c r="O379" i="126" s="1"/>
  <c r="J379" i="126"/>
  <c r="K379" i="126"/>
  <c r="L379" i="126"/>
  <c r="M379" i="126"/>
  <c r="N379" i="126"/>
  <c r="P379" i="126"/>
  <c r="Q379" i="126"/>
  <c r="R379" i="126"/>
  <c r="S379" i="126"/>
  <c r="T379" i="126"/>
  <c r="U379" i="126"/>
  <c r="I380" i="126"/>
  <c r="O380" i="126" s="1"/>
  <c r="J380" i="126"/>
  <c r="K380" i="126"/>
  <c r="L380" i="126"/>
  <c r="M380" i="126"/>
  <c r="N380" i="126"/>
  <c r="P380" i="126"/>
  <c r="Q380" i="126"/>
  <c r="R380" i="126"/>
  <c r="S380" i="126"/>
  <c r="T380" i="126"/>
  <c r="U380" i="126"/>
  <c r="I381" i="126"/>
  <c r="J381" i="126"/>
  <c r="K381" i="126"/>
  <c r="L381" i="126"/>
  <c r="M381" i="126"/>
  <c r="N381" i="126"/>
  <c r="P381" i="126"/>
  <c r="R381" i="126"/>
  <c r="S381" i="126"/>
  <c r="T381" i="126"/>
  <c r="U381" i="126"/>
  <c r="I382" i="126"/>
  <c r="O382" i="126" s="1"/>
  <c r="J382" i="126"/>
  <c r="K382" i="126"/>
  <c r="L382" i="126"/>
  <c r="M382" i="126"/>
  <c r="N382" i="126"/>
  <c r="P382" i="126"/>
  <c r="Q382" i="126"/>
  <c r="R382" i="126"/>
  <c r="S382" i="126"/>
  <c r="T382" i="126"/>
  <c r="U382" i="126"/>
  <c r="I383" i="126"/>
  <c r="J383" i="126"/>
  <c r="K383" i="126"/>
  <c r="L383" i="126"/>
  <c r="M383" i="126"/>
  <c r="N383" i="126"/>
  <c r="P383" i="126"/>
  <c r="R383" i="126"/>
  <c r="S383" i="126"/>
  <c r="T383" i="126"/>
  <c r="U383" i="126"/>
  <c r="I384" i="126"/>
  <c r="M384" i="126" s="1"/>
  <c r="J384" i="126"/>
  <c r="K384" i="126"/>
  <c r="L384" i="126"/>
  <c r="N384" i="126"/>
  <c r="P384" i="126"/>
  <c r="R384" i="126"/>
  <c r="S384" i="126"/>
  <c r="T384" i="126"/>
  <c r="U384" i="126"/>
  <c r="I385" i="126"/>
  <c r="J385" i="126"/>
  <c r="K385" i="126"/>
  <c r="L385" i="126"/>
  <c r="M385" i="126"/>
  <c r="N385" i="126"/>
  <c r="P385" i="126"/>
  <c r="R385" i="126"/>
  <c r="S385" i="126"/>
  <c r="T385" i="126"/>
  <c r="U385" i="126"/>
  <c r="I386" i="126"/>
  <c r="O386" i="126" s="1"/>
  <c r="J386" i="126"/>
  <c r="K386" i="126"/>
  <c r="L386" i="126"/>
  <c r="M386" i="126"/>
  <c r="N386" i="126"/>
  <c r="P386" i="126"/>
  <c r="R386" i="126"/>
  <c r="S386" i="126"/>
  <c r="T386" i="126"/>
  <c r="U386" i="126"/>
  <c r="I387" i="126"/>
  <c r="O387" i="126" s="1"/>
  <c r="J387" i="126"/>
  <c r="K387" i="126"/>
  <c r="L387" i="126"/>
  <c r="M387" i="126"/>
  <c r="N387" i="126"/>
  <c r="P387" i="126"/>
  <c r="Q387" i="126"/>
  <c r="R387" i="126"/>
  <c r="S387" i="126"/>
  <c r="T387" i="126"/>
  <c r="U387" i="126"/>
  <c r="I388" i="126"/>
  <c r="O388" i="126" s="1"/>
  <c r="J388" i="126"/>
  <c r="K388" i="126"/>
  <c r="L388" i="126"/>
  <c r="M388" i="126"/>
  <c r="N388" i="126"/>
  <c r="P388" i="126"/>
  <c r="Q388" i="126"/>
  <c r="R388" i="126"/>
  <c r="S388" i="126"/>
  <c r="T388" i="126"/>
  <c r="U388" i="126"/>
  <c r="I389" i="126"/>
  <c r="J389" i="126"/>
  <c r="K389" i="126"/>
  <c r="L389" i="126"/>
  <c r="M389" i="126"/>
  <c r="N389" i="126"/>
  <c r="P389" i="126"/>
  <c r="R389" i="126"/>
  <c r="S389" i="126"/>
  <c r="T389" i="126"/>
  <c r="U389" i="126"/>
  <c r="I390" i="126"/>
  <c r="O390" i="126" s="1"/>
  <c r="J390" i="126"/>
  <c r="K390" i="126"/>
  <c r="L390" i="126"/>
  <c r="M390" i="126"/>
  <c r="N390" i="126"/>
  <c r="P390" i="126"/>
  <c r="Q390" i="126"/>
  <c r="R390" i="126"/>
  <c r="S390" i="126"/>
  <c r="T390" i="126"/>
  <c r="U390" i="126"/>
  <c r="I391" i="126"/>
  <c r="J391" i="126"/>
  <c r="K391" i="126"/>
  <c r="L391" i="126"/>
  <c r="M391" i="126"/>
  <c r="N391" i="126"/>
  <c r="P391" i="126"/>
  <c r="R391" i="126"/>
  <c r="S391" i="126"/>
  <c r="T391" i="126"/>
  <c r="U391" i="126"/>
  <c r="I392" i="126"/>
  <c r="O392" i="126" s="1"/>
  <c r="J392" i="126"/>
  <c r="K392" i="126"/>
  <c r="L392" i="126"/>
  <c r="M392" i="126"/>
  <c r="N392" i="126"/>
  <c r="P392" i="126"/>
  <c r="R392" i="126"/>
  <c r="S392" i="126"/>
  <c r="T392" i="126"/>
  <c r="U392" i="126"/>
  <c r="I393" i="126"/>
  <c r="J393" i="126"/>
  <c r="K393" i="126"/>
  <c r="L393" i="126"/>
  <c r="M393" i="126"/>
  <c r="N393" i="126"/>
  <c r="P393" i="126"/>
  <c r="R393" i="126"/>
  <c r="S393" i="126"/>
  <c r="T393" i="126"/>
  <c r="U393" i="126"/>
  <c r="I394" i="126"/>
  <c r="O394" i="126" s="1"/>
  <c r="J394" i="126"/>
  <c r="K394" i="126"/>
  <c r="L394" i="126"/>
  <c r="M394" i="126"/>
  <c r="N394" i="126"/>
  <c r="P394" i="126"/>
  <c r="R394" i="126"/>
  <c r="S394" i="126"/>
  <c r="T394" i="126"/>
  <c r="U394" i="126"/>
  <c r="I395" i="126"/>
  <c r="O395" i="126" s="1"/>
  <c r="J395" i="126"/>
  <c r="K395" i="126"/>
  <c r="L395" i="126"/>
  <c r="M395" i="126"/>
  <c r="N395" i="126"/>
  <c r="P395" i="126"/>
  <c r="Q395" i="126"/>
  <c r="R395" i="126"/>
  <c r="S395" i="126"/>
  <c r="T395" i="126"/>
  <c r="U395" i="126"/>
  <c r="I396" i="126"/>
  <c r="J396" i="126"/>
  <c r="K396" i="126"/>
  <c r="L396" i="126"/>
  <c r="M396" i="126"/>
  <c r="N396" i="126"/>
  <c r="O396" i="126"/>
  <c r="P396" i="126"/>
  <c r="Q396" i="126"/>
  <c r="R396" i="126"/>
  <c r="S396" i="126"/>
  <c r="T396" i="126"/>
  <c r="U396" i="126"/>
  <c r="I397" i="126"/>
  <c r="J397" i="126"/>
  <c r="K397" i="126"/>
  <c r="L397" i="126"/>
  <c r="M397" i="126"/>
  <c r="N397" i="126"/>
  <c r="P397" i="126"/>
  <c r="R397" i="126"/>
  <c r="S397" i="126"/>
  <c r="T397" i="126"/>
  <c r="U397" i="126"/>
  <c r="I398" i="126"/>
  <c r="J398" i="126"/>
  <c r="K398" i="126"/>
  <c r="L398" i="126"/>
  <c r="M398" i="126"/>
  <c r="N398" i="126"/>
  <c r="O398" i="126"/>
  <c r="P398" i="126"/>
  <c r="Q398" i="126"/>
  <c r="R398" i="126"/>
  <c r="S398" i="126"/>
  <c r="T398" i="126"/>
  <c r="U398" i="126"/>
  <c r="I399" i="126"/>
  <c r="J399" i="126"/>
  <c r="K399" i="126"/>
  <c r="L399" i="126"/>
  <c r="M399" i="126"/>
  <c r="N399" i="126"/>
  <c r="P399" i="126"/>
  <c r="R399" i="126"/>
  <c r="S399" i="126"/>
  <c r="T399" i="126"/>
  <c r="U399" i="126"/>
  <c r="I400" i="126"/>
  <c r="O400" i="126" s="1"/>
  <c r="J400" i="126"/>
  <c r="K400" i="126"/>
  <c r="L400" i="126"/>
  <c r="M400" i="126"/>
  <c r="N400" i="126"/>
  <c r="P400" i="126"/>
  <c r="R400" i="126"/>
  <c r="S400" i="126"/>
  <c r="T400" i="126"/>
  <c r="U400" i="126"/>
  <c r="I401" i="126"/>
  <c r="J401" i="126"/>
  <c r="K401" i="126"/>
  <c r="L401" i="126"/>
  <c r="M401" i="126"/>
  <c r="N401" i="126"/>
  <c r="P401" i="126"/>
  <c r="R401" i="126"/>
  <c r="S401" i="126"/>
  <c r="T401" i="126"/>
  <c r="U401" i="126"/>
  <c r="I402" i="126"/>
  <c r="J402" i="126"/>
  <c r="K402" i="126"/>
  <c r="L402" i="126"/>
  <c r="M402" i="126"/>
  <c r="N402" i="126"/>
  <c r="P402" i="126"/>
  <c r="R402" i="126"/>
  <c r="S402" i="126"/>
  <c r="T402" i="126"/>
  <c r="U402" i="126"/>
  <c r="I403" i="126"/>
  <c r="J403" i="126"/>
  <c r="K403" i="126"/>
  <c r="L403" i="126"/>
  <c r="M403" i="126"/>
  <c r="N403" i="126"/>
  <c r="P403" i="126"/>
  <c r="R403" i="126"/>
  <c r="S403" i="126"/>
  <c r="T403" i="126"/>
  <c r="U403" i="126"/>
  <c r="I404" i="126"/>
  <c r="O404" i="126" s="1"/>
  <c r="J404" i="126"/>
  <c r="K404" i="126"/>
  <c r="L404" i="126"/>
  <c r="N404" i="126"/>
  <c r="P404" i="126"/>
  <c r="R404" i="126"/>
  <c r="S404" i="126"/>
  <c r="T404" i="126"/>
  <c r="U404" i="126"/>
  <c r="I405" i="126"/>
  <c r="J405" i="126"/>
  <c r="K405" i="126"/>
  <c r="L405" i="126"/>
  <c r="M405" i="126"/>
  <c r="N405" i="126"/>
  <c r="P405" i="126"/>
  <c r="R405" i="126"/>
  <c r="S405" i="126"/>
  <c r="T405" i="126"/>
  <c r="U405" i="126"/>
  <c r="I406" i="126"/>
  <c r="O406" i="126" s="1"/>
  <c r="J406" i="126"/>
  <c r="K406" i="126"/>
  <c r="L406" i="126"/>
  <c r="M406" i="126"/>
  <c r="N406" i="126"/>
  <c r="P406" i="126"/>
  <c r="Q406" i="126"/>
  <c r="R406" i="126"/>
  <c r="S406" i="126"/>
  <c r="T406" i="126"/>
  <c r="U406" i="126"/>
  <c r="I407" i="126"/>
  <c r="J407" i="126"/>
  <c r="K407" i="126"/>
  <c r="L407" i="126"/>
  <c r="M407" i="126"/>
  <c r="N407" i="126"/>
  <c r="P407" i="126"/>
  <c r="R407" i="126"/>
  <c r="S407" i="126"/>
  <c r="T407" i="126"/>
  <c r="U407" i="126"/>
  <c r="I408" i="126"/>
  <c r="J408" i="126"/>
  <c r="K408" i="126"/>
  <c r="L408" i="126"/>
  <c r="M408" i="126"/>
  <c r="N408" i="126"/>
  <c r="P408" i="126"/>
  <c r="R408" i="126"/>
  <c r="S408" i="126"/>
  <c r="T408" i="126"/>
  <c r="U408" i="126"/>
  <c r="I409" i="126"/>
  <c r="J409" i="126"/>
  <c r="K409" i="126"/>
  <c r="L409" i="126"/>
  <c r="M409" i="126"/>
  <c r="N409" i="126"/>
  <c r="P409" i="126"/>
  <c r="R409" i="126"/>
  <c r="S409" i="126"/>
  <c r="T409" i="126"/>
  <c r="U409" i="126"/>
  <c r="I410" i="126"/>
  <c r="J410" i="126"/>
  <c r="K410" i="126"/>
  <c r="L410" i="126"/>
  <c r="M410" i="126"/>
  <c r="N410" i="126"/>
  <c r="P410" i="126"/>
  <c r="R410" i="126"/>
  <c r="S410" i="126"/>
  <c r="T410" i="126"/>
  <c r="U410" i="126"/>
  <c r="I411" i="126"/>
  <c r="O411" i="126" s="1"/>
  <c r="J411" i="126"/>
  <c r="K411" i="126"/>
  <c r="L411" i="126"/>
  <c r="M411" i="126"/>
  <c r="N411" i="126"/>
  <c r="P411" i="126"/>
  <c r="Q411" i="126"/>
  <c r="R411" i="126"/>
  <c r="S411" i="126"/>
  <c r="T411" i="126"/>
  <c r="U411" i="126"/>
  <c r="I412" i="126"/>
  <c r="J412" i="126"/>
  <c r="K412" i="126"/>
  <c r="L412" i="126"/>
  <c r="M412" i="126"/>
  <c r="N412" i="126"/>
  <c r="O412" i="126"/>
  <c r="P412" i="126"/>
  <c r="Q412" i="126"/>
  <c r="R412" i="126"/>
  <c r="S412" i="126"/>
  <c r="T412" i="126"/>
  <c r="U412" i="126"/>
  <c r="I413" i="126"/>
  <c r="J413" i="126"/>
  <c r="K413" i="126"/>
  <c r="L413" i="126"/>
  <c r="M413" i="126"/>
  <c r="N413" i="126"/>
  <c r="P413" i="126"/>
  <c r="R413" i="126"/>
  <c r="S413" i="126"/>
  <c r="T413" i="126"/>
  <c r="U413" i="126"/>
  <c r="I414" i="126"/>
  <c r="J414" i="126"/>
  <c r="K414" i="126"/>
  <c r="L414" i="126"/>
  <c r="M414" i="126"/>
  <c r="N414" i="126"/>
  <c r="O414" i="126"/>
  <c r="P414" i="126"/>
  <c r="Q414" i="126"/>
  <c r="R414" i="126"/>
  <c r="S414" i="126"/>
  <c r="T414" i="126"/>
  <c r="U414" i="126"/>
  <c r="I415" i="126"/>
  <c r="J415" i="126"/>
  <c r="K415" i="126"/>
  <c r="L415" i="126"/>
  <c r="M415" i="126"/>
  <c r="N415" i="126"/>
  <c r="P415" i="126"/>
  <c r="R415" i="126"/>
  <c r="S415" i="126"/>
  <c r="T415" i="126"/>
  <c r="U415" i="126"/>
  <c r="I416" i="126"/>
  <c r="J416" i="126"/>
  <c r="K416" i="126"/>
  <c r="L416" i="126"/>
  <c r="M416" i="126"/>
  <c r="N416" i="126"/>
  <c r="P416" i="126"/>
  <c r="R416" i="126"/>
  <c r="S416" i="126"/>
  <c r="T416" i="126"/>
  <c r="U416" i="126"/>
  <c r="I417" i="126"/>
  <c r="J417" i="126"/>
  <c r="K417" i="126"/>
  <c r="L417" i="126"/>
  <c r="M417" i="126"/>
  <c r="N417" i="126"/>
  <c r="P417" i="126"/>
  <c r="R417" i="126"/>
  <c r="S417" i="126"/>
  <c r="T417" i="126"/>
  <c r="U417" i="126"/>
  <c r="I418" i="126"/>
  <c r="O418" i="126" s="1"/>
  <c r="J418" i="126"/>
  <c r="K418" i="126"/>
  <c r="L418" i="126"/>
  <c r="M418" i="126"/>
  <c r="N418" i="126"/>
  <c r="P418" i="126"/>
  <c r="R418" i="126"/>
  <c r="S418" i="126"/>
  <c r="T418" i="126"/>
  <c r="U418" i="126"/>
  <c r="I419" i="126"/>
  <c r="O419" i="126" s="1"/>
  <c r="J419" i="126"/>
  <c r="K419" i="126"/>
  <c r="L419" i="126"/>
  <c r="M419" i="126"/>
  <c r="N419" i="126"/>
  <c r="P419" i="126"/>
  <c r="Q419" i="126"/>
  <c r="R419" i="126"/>
  <c r="S419" i="126"/>
  <c r="T419" i="126"/>
  <c r="U419" i="126"/>
  <c r="I420" i="126"/>
  <c r="J420" i="126"/>
  <c r="K420" i="126"/>
  <c r="L420" i="126"/>
  <c r="M420" i="126"/>
  <c r="N420" i="126"/>
  <c r="O420" i="126"/>
  <c r="P420" i="126"/>
  <c r="Q420" i="126"/>
  <c r="R420" i="126"/>
  <c r="S420" i="126"/>
  <c r="T420" i="126"/>
  <c r="U420" i="126"/>
  <c r="I421" i="126"/>
  <c r="J421" i="126"/>
  <c r="K421" i="126"/>
  <c r="L421" i="126"/>
  <c r="M421" i="126"/>
  <c r="N421" i="126"/>
  <c r="P421" i="126"/>
  <c r="R421" i="126"/>
  <c r="S421" i="126"/>
  <c r="T421" i="126"/>
  <c r="U421" i="126"/>
  <c r="I422" i="126"/>
  <c r="J422" i="126"/>
  <c r="K422" i="126"/>
  <c r="L422" i="126"/>
  <c r="M422" i="126"/>
  <c r="N422" i="126"/>
  <c r="O422" i="126"/>
  <c r="P422" i="126"/>
  <c r="Q422" i="126"/>
  <c r="R422" i="126"/>
  <c r="S422" i="126"/>
  <c r="T422" i="126"/>
  <c r="U422" i="126"/>
  <c r="I423" i="126"/>
  <c r="M423" i="126" s="1"/>
  <c r="J423" i="126"/>
  <c r="K423" i="126"/>
  <c r="L423" i="126"/>
  <c r="N423" i="126"/>
  <c r="P423" i="126"/>
  <c r="R423" i="126"/>
  <c r="S423" i="126"/>
  <c r="T423" i="126"/>
  <c r="U423" i="126"/>
  <c r="I424" i="126"/>
  <c r="O424" i="126" s="1"/>
  <c r="J424" i="126"/>
  <c r="K424" i="126"/>
  <c r="L424" i="126"/>
  <c r="M424" i="126"/>
  <c r="N424" i="126"/>
  <c r="P424" i="126"/>
  <c r="R424" i="126"/>
  <c r="S424" i="126"/>
  <c r="T424" i="126"/>
  <c r="U424" i="126"/>
  <c r="I425" i="126"/>
  <c r="J425" i="126"/>
  <c r="K425" i="126"/>
  <c r="L425" i="126"/>
  <c r="M425" i="126"/>
  <c r="N425" i="126"/>
  <c r="P425" i="126"/>
  <c r="R425" i="126"/>
  <c r="S425" i="126"/>
  <c r="T425" i="126"/>
  <c r="U425" i="126"/>
  <c r="I426" i="126"/>
  <c r="O426" i="126" s="1"/>
  <c r="J426" i="126"/>
  <c r="K426" i="126"/>
  <c r="L426" i="126"/>
  <c r="M426" i="126"/>
  <c r="N426" i="126"/>
  <c r="P426" i="126"/>
  <c r="R426" i="126"/>
  <c r="S426" i="126"/>
  <c r="T426" i="126"/>
  <c r="U426" i="126"/>
  <c r="I427" i="126"/>
  <c r="O427" i="126" s="1"/>
  <c r="J427" i="126"/>
  <c r="K427" i="126"/>
  <c r="L427" i="126"/>
  <c r="M427" i="126"/>
  <c r="N427" i="126"/>
  <c r="P427" i="126"/>
  <c r="Q427" i="126"/>
  <c r="R427" i="126"/>
  <c r="S427" i="126"/>
  <c r="T427" i="126"/>
  <c r="U427" i="126"/>
  <c r="I428" i="126"/>
  <c r="J428" i="126"/>
  <c r="K428" i="126"/>
  <c r="L428" i="126"/>
  <c r="M428" i="126"/>
  <c r="N428" i="126"/>
  <c r="O428" i="126"/>
  <c r="P428" i="126"/>
  <c r="Q428" i="126"/>
  <c r="R428" i="126"/>
  <c r="S428" i="126"/>
  <c r="T428" i="126"/>
  <c r="U428" i="126"/>
  <c r="I429" i="126"/>
  <c r="J429" i="126"/>
  <c r="K429" i="126"/>
  <c r="L429" i="126"/>
  <c r="M429" i="126"/>
  <c r="N429" i="126"/>
  <c r="P429" i="126"/>
  <c r="R429" i="126"/>
  <c r="S429" i="126"/>
  <c r="T429" i="126"/>
  <c r="U429" i="126"/>
  <c r="I430" i="126"/>
  <c r="J430" i="126"/>
  <c r="K430" i="126"/>
  <c r="L430" i="126"/>
  <c r="M430" i="126"/>
  <c r="N430" i="126"/>
  <c r="O430" i="126"/>
  <c r="P430" i="126"/>
  <c r="Q430" i="126"/>
  <c r="R430" i="126"/>
  <c r="S430" i="126"/>
  <c r="T430" i="126"/>
  <c r="U430" i="126"/>
  <c r="I431" i="126"/>
  <c r="J431" i="126"/>
  <c r="K431" i="126"/>
  <c r="L431" i="126"/>
  <c r="M431" i="126"/>
  <c r="N431" i="126"/>
  <c r="P431" i="126"/>
  <c r="R431" i="126"/>
  <c r="S431" i="126"/>
  <c r="T431" i="126"/>
  <c r="U431" i="126"/>
  <c r="I432" i="126"/>
  <c r="O432" i="126" s="1"/>
  <c r="J432" i="126"/>
  <c r="K432" i="126"/>
  <c r="L432" i="126"/>
  <c r="M432" i="126"/>
  <c r="N432" i="126"/>
  <c r="P432" i="126"/>
  <c r="R432" i="126"/>
  <c r="S432" i="126"/>
  <c r="T432" i="126"/>
  <c r="U432" i="126"/>
  <c r="I433" i="126"/>
  <c r="J433" i="126"/>
  <c r="K433" i="126"/>
  <c r="L433" i="126"/>
  <c r="M433" i="126"/>
  <c r="N433" i="126"/>
  <c r="P433" i="126"/>
  <c r="R433" i="126"/>
  <c r="S433" i="126"/>
  <c r="T433" i="126"/>
  <c r="U433" i="126"/>
  <c r="I434" i="126"/>
  <c r="O434" i="126" s="1"/>
  <c r="J434" i="126"/>
  <c r="K434" i="126"/>
  <c r="L434" i="126"/>
  <c r="M434" i="126"/>
  <c r="N434" i="126"/>
  <c r="P434" i="126"/>
  <c r="Q434" i="126"/>
  <c r="R434" i="126"/>
  <c r="S434" i="126"/>
  <c r="T434" i="126"/>
  <c r="U434" i="126"/>
  <c r="I435" i="126"/>
  <c r="O435" i="126" s="1"/>
  <c r="J435" i="126"/>
  <c r="K435" i="126"/>
  <c r="L435" i="126"/>
  <c r="M435" i="126"/>
  <c r="N435" i="126"/>
  <c r="P435" i="126"/>
  <c r="Q435" i="126"/>
  <c r="R435" i="126"/>
  <c r="S435" i="126"/>
  <c r="T435" i="126"/>
  <c r="U435" i="126"/>
  <c r="I436" i="126"/>
  <c r="O436" i="126" s="1"/>
  <c r="J436" i="126"/>
  <c r="K436" i="126"/>
  <c r="L436" i="126"/>
  <c r="M436" i="126"/>
  <c r="N436" i="126"/>
  <c r="P436" i="126"/>
  <c r="Q436" i="126"/>
  <c r="R436" i="126"/>
  <c r="S436" i="126"/>
  <c r="T436" i="126"/>
  <c r="U436" i="126"/>
  <c r="I437" i="126"/>
  <c r="J437" i="126"/>
  <c r="K437" i="126"/>
  <c r="L437" i="126"/>
  <c r="M437" i="126"/>
  <c r="N437" i="126"/>
  <c r="P437" i="126"/>
  <c r="R437" i="126"/>
  <c r="S437" i="126"/>
  <c r="T437" i="126"/>
  <c r="U437" i="126"/>
  <c r="I438" i="126"/>
  <c r="O438" i="126" s="1"/>
  <c r="J438" i="126"/>
  <c r="K438" i="126"/>
  <c r="L438" i="126"/>
  <c r="M438" i="126"/>
  <c r="N438" i="126"/>
  <c r="P438" i="126"/>
  <c r="Q438" i="126"/>
  <c r="R438" i="126"/>
  <c r="S438" i="126"/>
  <c r="T438" i="126"/>
  <c r="U438" i="126"/>
  <c r="I439" i="126"/>
  <c r="J439" i="126"/>
  <c r="K439" i="126"/>
  <c r="L439" i="126"/>
  <c r="M439" i="126"/>
  <c r="N439" i="126"/>
  <c r="P439" i="126"/>
  <c r="R439" i="126"/>
  <c r="S439" i="126"/>
  <c r="T439" i="126"/>
  <c r="U439" i="126"/>
  <c r="I440" i="126"/>
  <c r="O440" i="126" s="1"/>
  <c r="J440" i="126"/>
  <c r="K440" i="126"/>
  <c r="L440" i="126"/>
  <c r="M440" i="126"/>
  <c r="N440" i="126"/>
  <c r="P440" i="126"/>
  <c r="Q440" i="126"/>
  <c r="R440" i="126"/>
  <c r="S440" i="126"/>
  <c r="T440" i="126"/>
  <c r="U440" i="126"/>
  <c r="I441" i="126"/>
  <c r="J441" i="126"/>
  <c r="K441" i="126"/>
  <c r="L441" i="126"/>
  <c r="M441" i="126"/>
  <c r="N441" i="126"/>
  <c r="P441" i="126"/>
  <c r="R441" i="126"/>
  <c r="S441" i="126"/>
  <c r="T441" i="126"/>
  <c r="U441" i="126"/>
  <c r="I442" i="126"/>
  <c r="J442" i="126"/>
  <c r="K442" i="126"/>
  <c r="L442" i="126"/>
  <c r="M442" i="126"/>
  <c r="N442" i="126"/>
  <c r="P442" i="126"/>
  <c r="R442" i="126"/>
  <c r="S442" i="126"/>
  <c r="T442" i="126"/>
  <c r="U442" i="126"/>
  <c r="I443" i="126"/>
  <c r="O443" i="126" s="1"/>
  <c r="J443" i="126"/>
  <c r="K443" i="126"/>
  <c r="L443" i="126"/>
  <c r="M443" i="126"/>
  <c r="N443" i="126"/>
  <c r="P443" i="126"/>
  <c r="Q443" i="126"/>
  <c r="R443" i="126"/>
  <c r="S443" i="126"/>
  <c r="T443" i="126"/>
  <c r="U443" i="126"/>
  <c r="I444" i="126"/>
  <c r="J444" i="126"/>
  <c r="K444" i="126"/>
  <c r="L444" i="126"/>
  <c r="M444" i="126"/>
  <c r="N444" i="126"/>
  <c r="O444" i="126"/>
  <c r="P444" i="126"/>
  <c r="Q444" i="126"/>
  <c r="R444" i="126"/>
  <c r="S444" i="126"/>
  <c r="T444" i="126"/>
  <c r="U444" i="126"/>
  <c r="I445" i="126"/>
  <c r="J445" i="126"/>
  <c r="K445" i="126"/>
  <c r="L445" i="126"/>
  <c r="M445" i="126"/>
  <c r="N445" i="126"/>
  <c r="P445" i="126"/>
  <c r="R445" i="126"/>
  <c r="S445" i="126"/>
  <c r="T445" i="126"/>
  <c r="U445" i="126"/>
  <c r="I446" i="126"/>
  <c r="J446" i="126"/>
  <c r="K446" i="126"/>
  <c r="L446" i="126"/>
  <c r="M446" i="126"/>
  <c r="N446" i="126"/>
  <c r="O446" i="126"/>
  <c r="P446" i="126"/>
  <c r="Q446" i="126"/>
  <c r="R446" i="126"/>
  <c r="S446" i="126"/>
  <c r="T446" i="126"/>
  <c r="U446" i="126"/>
  <c r="I447" i="126"/>
  <c r="J447" i="126"/>
  <c r="K447" i="126"/>
  <c r="L447" i="126"/>
  <c r="M447" i="126"/>
  <c r="N447" i="126"/>
  <c r="P447" i="126"/>
  <c r="R447" i="126"/>
  <c r="S447" i="126"/>
  <c r="T447" i="126"/>
  <c r="U447" i="126"/>
  <c r="I448" i="126"/>
  <c r="J448" i="126"/>
  <c r="K448" i="126"/>
  <c r="L448" i="126"/>
  <c r="N448" i="126"/>
  <c r="P448" i="126"/>
  <c r="R448" i="126"/>
  <c r="S448" i="126"/>
  <c r="T448" i="126"/>
  <c r="U448" i="126"/>
  <c r="I449" i="126"/>
  <c r="J449" i="126"/>
  <c r="K449" i="126"/>
  <c r="L449" i="126"/>
  <c r="M449" i="126"/>
  <c r="N449" i="126"/>
  <c r="P449" i="126"/>
  <c r="R449" i="126"/>
  <c r="S449" i="126"/>
  <c r="T449" i="126"/>
  <c r="U449" i="126"/>
  <c r="I450" i="126"/>
  <c r="O450" i="126" s="1"/>
  <c r="J450" i="126"/>
  <c r="K450" i="126"/>
  <c r="L450" i="126"/>
  <c r="M450" i="126"/>
  <c r="N450" i="126"/>
  <c r="P450" i="126"/>
  <c r="R450" i="126"/>
  <c r="S450" i="126"/>
  <c r="T450" i="126"/>
  <c r="U450" i="126"/>
  <c r="I451" i="126"/>
  <c r="O451" i="126" s="1"/>
  <c r="J451" i="126"/>
  <c r="K451" i="126"/>
  <c r="L451" i="126"/>
  <c r="M451" i="126"/>
  <c r="N451" i="126"/>
  <c r="P451" i="126"/>
  <c r="Q451" i="126"/>
  <c r="R451" i="126"/>
  <c r="S451" i="126"/>
  <c r="T451" i="126"/>
  <c r="U451" i="126"/>
  <c r="I452" i="126"/>
  <c r="J452" i="126"/>
  <c r="K452" i="126"/>
  <c r="L452" i="126"/>
  <c r="M452" i="126"/>
  <c r="N452" i="126"/>
  <c r="O452" i="126"/>
  <c r="P452" i="126"/>
  <c r="Q452" i="126"/>
  <c r="R452" i="126"/>
  <c r="S452" i="126"/>
  <c r="T452" i="126"/>
  <c r="U452" i="126"/>
  <c r="I453" i="126"/>
  <c r="J453" i="126"/>
  <c r="K453" i="126"/>
  <c r="L453" i="126"/>
  <c r="M453" i="126"/>
  <c r="N453" i="126"/>
  <c r="P453" i="126"/>
  <c r="R453" i="126"/>
  <c r="S453" i="126"/>
  <c r="T453" i="126"/>
  <c r="U453" i="126"/>
  <c r="I454" i="126"/>
  <c r="J454" i="126"/>
  <c r="K454" i="126"/>
  <c r="L454" i="126"/>
  <c r="M454" i="126"/>
  <c r="N454" i="126"/>
  <c r="O454" i="126"/>
  <c r="P454" i="126"/>
  <c r="Q454" i="126"/>
  <c r="R454" i="126"/>
  <c r="S454" i="126"/>
  <c r="T454" i="126"/>
  <c r="U454" i="126"/>
  <c r="I455" i="126"/>
  <c r="J455" i="126"/>
  <c r="K455" i="126"/>
  <c r="L455" i="126"/>
  <c r="M455" i="126"/>
  <c r="N455" i="126"/>
  <c r="P455" i="126"/>
  <c r="R455" i="126"/>
  <c r="S455" i="126"/>
  <c r="T455" i="126"/>
  <c r="U455" i="126"/>
  <c r="I456" i="126"/>
  <c r="O456" i="126" s="1"/>
  <c r="J456" i="126"/>
  <c r="K456" i="126"/>
  <c r="L456" i="126"/>
  <c r="M456" i="126"/>
  <c r="N456" i="126"/>
  <c r="P456" i="126"/>
  <c r="R456" i="126"/>
  <c r="S456" i="126"/>
  <c r="T456" i="126"/>
  <c r="U456" i="126"/>
  <c r="I457" i="126"/>
  <c r="J457" i="126"/>
  <c r="K457" i="126"/>
  <c r="L457" i="126"/>
  <c r="M457" i="126"/>
  <c r="N457" i="126"/>
  <c r="P457" i="126"/>
  <c r="R457" i="126"/>
  <c r="S457" i="126"/>
  <c r="T457" i="126"/>
  <c r="U457" i="126"/>
  <c r="I458" i="126"/>
  <c r="O458" i="126" s="1"/>
  <c r="J458" i="126"/>
  <c r="K458" i="126"/>
  <c r="L458" i="126"/>
  <c r="M458" i="126"/>
  <c r="N458" i="126"/>
  <c r="P458" i="126"/>
  <c r="R458" i="126"/>
  <c r="S458" i="126"/>
  <c r="T458" i="126"/>
  <c r="U458" i="126"/>
  <c r="I459" i="126"/>
  <c r="J459" i="126"/>
  <c r="K459" i="126"/>
  <c r="L459" i="126"/>
  <c r="M459" i="126"/>
  <c r="N459" i="126"/>
  <c r="P459" i="126"/>
  <c r="R459" i="126"/>
  <c r="S459" i="126"/>
  <c r="T459" i="126"/>
  <c r="U459" i="126"/>
  <c r="I460" i="126"/>
  <c r="O460" i="126" s="1"/>
  <c r="J460" i="126"/>
  <c r="K460" i="126"/>
  <c r="L460" i="126"/>
  <c r="M460" i="126"/>
  <c r="N460" i="126"/>
  <c r="P460" i="126"/>
  <c r="Q460" i="126"/>
  <c r="R460" i="126"/>
  <c r="S460" i="126"/>
  <c r="T460" i="126"/>
  <c r="U460" i="126"/>
  <c r="I461" i="126"/>
  <c r="J461" i="126"/>
  <c r="K461" i="126"/>
  <c r="L461" i="126"/>
  <c r="M461" i="126"/>
  <c r="N461" i="126"/>
  <c r="P461" i="126"/>
  <c r="R461" i="126"/>
  <c r="S461" i="126"/>
  <c r="T461" i="126"/>
  <c r="U461" i="126"/>
  <c r="I462" i="126"/>
  <c r="O462" i="126" s="1"/>
  <c r="J462" i="126"/>
  <c r="K462" i="126"/>
  <c r="L462" i="126"/>
  <c r="M462" i="126"/>
  <c r="N462" i="126"/>
  <c r="P462" i="126"/>
  <c r="Q462" i="126"/>
  <c r="R462" i="126"/>
  <c r="S462" i="126"/>
  <c r="T462" i="126"/>
  <c r="U462" i="126"/>
  <c r="I463" i="126"/>
  <c r="J463" i="126"/>
  <c r="K463" i="126"/>
  <c r="L463" i="126"/>
  <c r="M463" i="126"/>
  <c r="N463" i="126"/>
  <c r="P463" i="126"/>
  <c r="R463" i="126"/>
  <c r="S463" i="126"/>
  <c r="T463" i="126"/>
  <c r="U463" i="126"/>
  <c r="I464" i="126"/>
  <c r="O464" i="126" s="1"/>
  <c r="J464" i="126"/>
  <c r="K464" i="126"/>
  <c r="L464" i="126"/>
  <c r="M464" i="126"/>
  <c r="N464" i="126"/>
  <c r="P464" i="126"/>
  <c r="R464" i="126"/>
  <c r="S464" i="126"/>
  <c r="T464" i="126"/>
  <c r="U464" i="126"/>
  <c r="I465" i="126"/>
  <c r="J465" i="126"/>
  <c r="K465" i="126"/>
  <c r="L465" i="126"/>
  <c r="M465" i="126"/>
  <c r="N465" i="126"/>
  <c r="P465" i="126"/>
  <c r="R465" i="126"/>
  <c r="S465" i="126"/>
  <c r="T465" i="126"/>
  <c r="U465" i="126"/>
  <c r="I466" i="126"/>
  <c r="O466" i="126" s="1"/>
  <c r="J466" i="126"/>
  <c r="K466" i="126"/>
  <c r="L466" i="126"/>
  <c r="M466" i="126"/>
  <c r="N466" i="126"/>
  <c r="P466" i="126"/>
  <c r="Q466" i="126"/>
  <c r="R466" i="126"/>
  <c r="S466" i="126"/>
  <c r="T466" i="126"/>
  <c r="U466" i="126"/>
  <c r="I467" i="126"/>
  <c r="O467" i="126" s="1"/>
  <c r="J467" i="126"/>
  <c r="K467" i="126"/>
  <c r="L467" i="126"/>
  <c r="M467" i="126"/>
  <c r="N467" i="126"/>
  <c r="P467" i="126"/>
  <c r="Q467" i="126"/>
  <c r="R467" i="126"/>
  <c r="S467" i="126"/>
  <c r="T467" i="126"/>
  <c r="U467" i="126"/>
  <c r="I468" i="126"/>
  <c r="J468" i="126"/>
  <c r="K468" i="126"/>
  <c r="L468" i="126"/>
  <c r="M468" i="126"/>
  <c r="N468" i="126"/>
  <c r="O468" i="126"/>
  <c r="P468" i="126"/>
  <c r="Q468" i="126"/>
  <c r="R468" i="126"/>
  <c r="S468" i="126"/>
  <c r="T468" i="126"/>
  <c r="U468" i="126"/>
  <c r="I469" i="126"/>
  <c r="J469" i="126"/>
  <c r="K469" i="126"/>
  <c r="L469" i="126"/>
  <c r="M469" i="126"/>
  <c r="N469" i="126"/>
  <c r="P469" i="126"/>
  <c r="R469" i="126"/>
  <c r="S469" i="126"/>
  <c r="T469" i="126"/>
  <c r="U469" i="126"/>
  <c r="I470" i="126"/>
  <c r="J470" i="126"/>
  <c r="K470" i="126"/>
  <c r="L470" i="126"/>
  <c r="M470" i="126"/>
  <c r="N470" i="126"/>
  <c r="O470" i="126"/>
  <c r="P470" i="126"/>
  <c r="Q470" i="126"/>
  <c r="R470" i="126"/>
  <c r="S470" i="126"/>
  <c r="T470" i="126"/>
  <c r="U470" i="126"/>
  <c r="I471" i="126"/>
  <c r="J471" i="126"/>
  <c r="K471" i="126"/>
  <c r="L471" i="126"/>
  <c r="M471" i="126"/>
  <c r="N471" i="126"/>
  <c r="P471" i="126"/>
  <c r="R471" i="126"/>
  <c r="S471" i="126"/>
  <c r="T471" i="126"/>
  <c r="U471" i="126"/>
  <c r="I472" i="126"/>
  <c r="O472" i="126" s="1"/>
  <c r="J472" i="126"/>
  <c r="K472" i="126"/>
  <c r="L472" i="126"/>
  <c r="M472" i="126"/>
  <c r="N472" i="126"/>
  <c r="P472" i="126"/>
  <c r="Q472" i="126"/>
  <c r="R472" i="126"/>
  <c r="S472" i="126"/>
  <c r="T472" i="126"/>
  <c r="U472" i="126"/>
  <c r="I473" i="126"/>
  <c r="J473" i="126"/>
  <c r="K473" i="126"/>
  <c r="L473" i="126"/>
  <c r="M473" i="126"/>
  <c r="N473" i="126"/>
  <c r="P473" i="126"/>
  <c r="R473" i="126"/>
  <c r="S473" i="126"/>
  <c r="T473" i="126"/>
  <c r="U473" i="126"/>
  <c r="I474" i="126"/>
  <c r="J474" i="126"/>
  <c r="K474" i="126"/>
  <c r="L474" i="126"/>
  <c r="M474" i="126"/>
  <c r="N474" i="126"/>
  <c r="P474" i="126"/>
  <c r="R474" i="126"/>
  <c r="S474" i="126"/>
  <c r="T474" i="126"/>
  <c r="U474" i="126"/>
  <c r="I475" i="126"/>
  <c r="J475" i="126"/>
  <c r="K475" i="126"/>
  <c r="L475" i="126"/>
  <c r="M475" i="126"/>
  <c r="N475" i="126"/>
  <c r="P475" i="126"/>
  <c r="R475" i="126"/>
  <c r="S475" i="126"/>
  <c r="T475" i="126"/>
  <c r="U475" i="126"/>
  <c r="I476" i="126"/>
  <c r="O476" i="126" s="1"/>
  <c r="J476" i="126"/>
  <c r="K476" i="126"/>
  <c r="L476" i="126"/>
  <c r="M476" i="126"/>
  <c r="N476" i="126"/>
  <c r="P476" i="126"/>
  <c r="R476" i="126"/>
  <c r="S476" i="126"/>
  <c r="T476" i="126"/>
  <c r="U476" i="126"/>
  <c r="I477" i="126"/>
  <c r="J477" i="126"/>
  <c r="K477" i="126"/>
  <c r="L477" i="126"/>
  <c r="M477" i="126"/>
  <c r="N477" i="126"/>
  <c r="P477" i="126"/>
  <c r="R477" i="126"/>
  <c r="S477" i="126"/>
  <c r="T477" i="126"/>
  <c r="U477" i="126"/>
  <c r="I478" i="126"/>
  <c r="O478" i="126" s="1"/>
  <c r="J478" i="126"/>
  <c r="K478" i="126"/>
  <c r="L478" i="126"/>
  <c r="M478" i="126"/>
  <c r="N478" i="126"/>
  <c r="P478" i="126"/>
  <c r="Q478" i="126"/>
  <c r="R478" i="126"/>
  <c r="S478" i="126"/>
  <c r="T478" i="126"/>
  <c r="U478" i="126"/>
  <c r="I479" i="126"/>
  <c r="J479" i="126"/>
  <c r="K479" i="126"/>
  <c r="L479" i="126"/>
  <c r="M479" i="126"/>
  <c r="N479" i="126"/>
  <c r="P479" i="126"/>
  <c r="R479" i="126"/>
  <c r="S479" i="126"/>
  <c r="T479" i="126"/>
  <c r="U479" i="126"/>
  <c r="I480" i="126"/>
  <c r="J480" i="126"/>
  <c r="K480" i="126"/>
  <c r="L480" i="126"/>
  <c r="M480" i="126"/>
  <c r="N480" i="126"/>
  <c r="P480" i="126"/>
  <c r="R480" i="126"/>
  <c r="S480" i="126"/>
  <c r="T480" i="126"/>
  <c r="U480" i="126"/>
  <c r="I481" i="126"/>
  <c r="J481" i="126"/>
  <c r="K481" i="126"/>
  <c r="L481" i="126"/>
  <c r="M481" i="126"/>
  <c r="N481" i="126"/>
  <c r="P481" i="126"/>
  <c r="R481" i="126"/>
  <c r="S481" i="126"/>
  <c r="T481" i="126"/>
  <c r="U481" i="126"/>
  <c r="I482" i="126"/>
  <c r="O482" i="126" s="1"/>
  <c r="J482" i="126"/>
  <c r="K482" i="126"/>
  <c r="L482" i="126"/>
  <c r="M482" i="126"/>
  <c r="N482" i="126"/>
  <c r="P482" i="126"/>
  <c r="R482" i="126"/>
  <c r="S482" i="126"/>
  <c r="T482" i="126"/>
  <c r="U482" i="126"/>
  <c r="I483" i="126"/>
  <c r="O483" i="126" s="1"/>
  <c r="J483" i="126"/>
  <c r="K483" i="126"/>
  <c r="L483" i="126"/>
  <c r="M483" i="126"/>
  <c r="N483" i="126"/>
  <c r="P483" i="126"/>
  <c r="Q483" i="126"/>
  <c r="R483" i="126"/>
  <c r="S483" i="126"/>
  <c r="T483" i="126"/>
  <c r="U483" i="126"/>
  <c r="I484" i="126"/>
  <c r="O484" i="126" s="1"/>
  <c r="J484" i="126"/>
  <c r="K484" i="126"/>
  <c r="L484" i="126"/>
  <c r="M484" i="126"/>
  <c r="N484" i="126"/>
  <c r="P484" i="126"/>
  <c r="Q484" i="126"/>
  <c r="R484" i="126"/>
  <c r="S484" i="126"/>
  <c r="T484" i="126"/>
  <c r="U484" i="126"/>
  <c r="I485" i="126"/>
  <c r="J485" i="126"/>
  <c r="K485" i="126"/>
  <c r="L485" i="126"/>
  <c r="M485" i="126"/>
  <c r="N485" i="126"/>
  <c r="P485" i="126"/>
  <c r="R485" i="126"/>
  <c r="S485" i="126"/>
  <c r="T485" i="126"/>
  <c r="U485" i="126"/>
  <c r="I486" i="126"/>
  <c r="J486" i="126"/>
  <c r="K486" i="126"/>
  <c r="L486" i="126"/>
  <c r="M486" i="126"/>
  <c r="N486" i="126"/>
  <c r="P486" i="126"/>
  <c r="R486" i="126"/>
  <c r="S486" i="126"/>
  <c r="T486" i="126"/>
  <c r="U486" i="126"/>
  <c r="I487" i="126"/>
  <c r="O487" i="126" s="1"/>
  <c r="J487" i="126"/>
  <c r="K487" i="126"/>
  <c r="L487" i="126"/>
  <c r="M487" i="126"/>
  <c r="N487" i="126"/>
  <c r="P487" i="126"/>
  <c r="R487" i="126"/>
  <c r="S487" i="126"/>
  <c r="T487" i="126"/>
  <c r="U487" i="126"/>
  <c r="I488" i="126"/>
  <c r="J488" i="126"/>
  <c r="K488" i="126"/>
  <c r="L488" i="126"/>
  <c r="M488" i="126"/>
  <c r="N488" i="126"/>
  <c r="O488" i="126"/>
  <c r="P488" i="126"/>
  <c r="Q488" i="126"/>
  <c r="R488" i="126"/>
  <c r="S488" i="126"/>
  <c r="T488" i="126"/>
  <c r="U488" i="126"/>
  <c r="I489" i="126"/>
  <c r="J489" i="126"/>
  <c r="K489" i="126"/>
  <c r="L489" i="126"/>
  <c r="M489" i="126"/>
  <c r="N489" i="126"/>
  <c r="P489" i="126"/>
  <c r="R489" i="126"/>
  <c r="S489" i="126"/>
  <c r="T489" i="126"/>
  <c r="U489" i="126"/>
  <c r="I490" i="126"/>
  <c r="J490" i="126"/>
  <c r="K490" i="126"/>
  <c r="L490" i="126"/>
  <c r="M490" i="126"/>
  <c r="N490" i="126"/>
  <c r="O490" i="126"/>
  <c r="P490" i="126"/>
  <c r="Q490" i="126"/>
  <c r="R490" i="126"/>
  <c r="V490" i="126" s="1"/>
  <c r="S490" i="126"/>
  <c r="T490" i="126"/>
  <c r="U490" i="126"/>
  <c r="I491" i="126"/>
  <c r="J491" i="126"/>
  <c r="K491" i="126"/>
  <c r="L491" i="126"/>
  <c r="M491" i="126"/>
  <c r="N491" i="126"/>
  <c r="P491" i="126"/>
  <c r="R491" i="126"/>
  <c r="S491" i="126"/>
  <c r="T491" i="126"/>
  <c r="U491" i="126"/>
  <c r="I492" i="126"/>
  <c r="O492" i="126" s="1"/>
  <c r="J492" i="126"/>
  <c r="K492" i="126"/>
  <c r="L492" i="126"/>
  <c r="M492" i="126"/>
  <c r="N492" i="126"/>
  <c r="P492" i="126"/>
  <c r="Q492" i="126"/>
  <c r="R492" i="126"/>
  <c r="S492" i="126"/>
  <c r="T492" i="126"/>
  <c r="U492" i="126"/>
  <c r="I493" i="126"/>
  <c r="J493" i="126"/>
  <c r="K493" i="126"/>
  <c r="L493" i="126"/>
  <c r="M493" i="126"/>
  <c r="N493" i="126"/>
  <c r="P493" i="126"/>
  <c r="R493" i="126"/>
  <c r="S493" i="126"/>
  <c r="T493" i="126"/>
  <c r="U493" i="126"/>
  <c r="I494" i="126"/>
  <c r="J494" i="126"/>
  <c r="K494" i="126"/>
  <c r="L494" i="126"/>
  <c r="M494" i="126"/>
  <c r="N494" i="126"/>
  <c r="P494" i="126"/>
  <c r="R494" i="126"/>
  <c r="S494" i="126"/>
  <c r="T494" i="126"/>
  <c r="U494" i="126"/>
  <c r="I495" i="126"/>
  <c r="O495" i="126" s="1"/>
  <c r="J495" i="126"/>
  <c r="K495" i="126"/>
  <c r="L495" i="126"/>
  <c r="M495" i="126"/>
  <c r="N495" i="126"/>
  <c r="P495" i="126"/>
  <c r="Q495" i="126"/>
  <c r="R495" i="126"/>
  <c r="S495" i="126"/>
  <c r="T495" i="126"/>
  <c r="U495" i="126"/>
  <c r="I496" i="126"/>
  <c r="O496" i="126" s="1"/>
  <c r="J496" i="126"/>
  <c r="K496" i="126"/>
  <c r="L496" i="126"/>
  <c r="M496" i="126"/>
  <c r="N496" i="126"/>
  <c r="P496" i="126"/>
  <c r="Q496" i="126"/>
  <c r="R496" i="126"/>
  <c r="S496" i="126"/>
  <c r="T496" i="126"/>
  <c r="U496" i="126"/>
  <c r="I497" i="126"/>
  <c r="J497" i="126"/>
  <c r="K497" i="126"/>
  <c r="L497" i="126"/>
  <c r="M497" i="126"/>
  <c r="N497" i="126"/>
  <c r="P497" i="126"/>
  <c r="R497" i="126"/>
  <c r="S497" i="126"/>
  <c r="T497" i="126"/>
  <c r="U497" i="126"/>
  <c r="I498" i="126"/>
  <c r="O498" i="126" s="1"/>
  <c r="J498" i="126"/>
  <c r="K498" i="126"/>
  <c r="L498" i="126"/>
  <c r="M498" i="126"/>
  <c r="N498" i="126"/>
  <c r="P498" i="126"/>
  <c r="Q498" i="126"/>
  <c r="R498" i="126"/>
  <c r="S498" i="126"/>
  <c r="T498" i="126"/>
  <c r="U498" i="126"/>
  <c r="I499" i="126"/>
  <c r="J499" i="126"/>
  <c r="K499" i="126"/>
  <c r="L499" i="126"/>
  <c r="M499" i="126"/>
  <c r="N499" i="126"/>
  <c r="P499" i="126"/>
  <c r="R499" i="126"/>
  <c r="S499" i="126"/>
  <c r="T499" i="126"/>
  <c r="U499" i="126"/>
  <c r="I500" i="126"/>
  <c r="J500" i="126"/>
  <c r="K500" i="126"/>
  <c r="L500" i="126"/>
  <c r="M500" i="126"/>
  <c r="N500" i="126"/>
  <c r="P500" i="126"/>
  <c r="R500" i="126"/>
  <c r="S500" i="126"/>
  <c r="T500" i="126"/>
  <c r="U500" i="126"/>
  <c r="I501" i="126"/>
  <c r="J501" i="126"/>
  <c r="K501" i="126"/>
  <c r="L501" i="126"/>
  <c r="M501" i="126"/>
  <c r="N501" i="126"/>
  <c r="P501" i="126"/>
  <c r="R501" i="126"/>
  <c r="S501" i="126"/>
  <c r="T501" i="126"/>
  <c r="U501" i="126"/>
  <c r="I502" i="126"/>
  <c r="O502" i="126" s="1"/>
  <c r="J502" i="126"/>
  <c r="K502" i="126"/>
  <c r="L502" i="126"/>
  <c r="M502" i="126"/>
  <c r="N502" i="126"/>
  <c r="P502" i="126"/>
  <c r="R502" i="126"/>
  <c r="S502" i="126"/>
  <c r="T502" i="126"/>
  <c r="U502" i="126"/>
  <c r="I503" i="126"/>
  <c r="O503" i="126" s="1"/>
  <c r="J503" i="126"/>
  <c r="K503" i="126"/>
  <c r="L503" i="126"/>
  <c r="M503" i="126"/>
  <c r="N503" i="126"/>
  <c r="P503" i="126"/>
  <c r="Q503" i="126"/>
  <c r="R503" i="126"/>
  <c r="S503" i="126"/>
  <c r="T503" i="126"/>
  <c r="U503" i="126"/>
  <c r="I504" i="126"/>
  <c r="J504" i="126"/>
  <c r="K504" i="126"/>
  <c r="L504" i="126"/>
  <c r="M504" i="126"/>
  <c r="N504" i="126"/>
  <c r="O504" i="126"/>
  <c r="P504" i="126"/>
  <c r="Q504" i="126"/>
  <c r="R504" i="126"/>
  <c r="S504" i="126"/>
  <c r="T504" i="126"/>
  <c r="U504" i="126"/>
  <c r="I505" i="126"/>
  <c r="J505" i="126"/>
  <c r="K505" i="126"/>
  <c r="L505" i="126"/>
  <c r="N505" i="126"/>
  <c r="P505" i="126"/>
  <c r="R505" i="126"/>
  <c r="S505" i="126"/>
  <c r="T505" i="126"/>
  <c r="U505" i="126"/>
  <c r="I506" i="126"/>
  <c r="O506" i="126" s="1"/>
  <c r="J506" i="126"/>
  <c r="K506" i="126"/>
  <c r="L506" i="126"/>
  <c r="M506" i="126"/>
  <c r="N506" i="126"/>
  <c r="P506" i="126"/>
  <c r="Q506" i="126"/>
  <c r="R506" i="126"/>
  <c r="S506" i="126"/>
  <c r="T506" i="126"/>
  <c r="U506" i="126"/>
  <c r="I507" i="126"/>
  <c r="O507" i="126" s="1"/>
  <c r="J507" i="126"/>
  <c r="K507" i="126"/>
  <c r="L507" i="126"/>
  <c r="M507" i="126"/>
  <c r="N507" i="126"/>
  <c r="P507" i="126"/>
  <c r="R507" i="126"/>
  <c r="S507" i="126"/>
  <c r="T507" i="126"/>
  <c r="U507" i="126"/>
  <c r="I508" i="126"/>
  <c r="O508" i="126" s="1"/>
  <c r="J508" i="126"/>
  <c r="K508" i="126"/>
  <c r="L508" i="126"/>
  <c r="M508" i="126"/>
  <c r="N508" i="126"/>
  <c r="P508" i="126"/>
  <c r="Q508" i="126"/>
  <c r="R508" i="126"/>
  <c r="S508" i="126"/>
  <c r="T508" i="126"/>
  <c r="U508" i="126"/>
  <c r="I509" i="126"/>
  <c r="J509" i="126"/>
  <c r="K509" i="126"/>
  <c r="L509" i="126"/>
  <c r="M509" i="126"/>
  <c r="N509" i="126"/>
  <c r="P509" i="126"/>
  <c r="R509" i="126"/>
  <c r="S509" i="126"/>
  <c r="T509" i="126"/>
  <c r="U509" i="126"/>
  <c r="I510" i="126"/>
  <c r="O510" i="126" s="1"/>
  <c r="J510" i="126"/>
  <c r="K510" i="126"/>
  <c r="L510" i="126"/>
  <c r="M510" i="126"/>
  <c r="N510" i="126"/>
  <c r="P510" i="126"/>
  <c r="Q510" i="126"/>
  <c r="R510" i="126"/>
  <c r="S510" i="126"/>
  <c r="T510" i="126"/>
  <c r="U510" i="126"/>
  <c r="I511" i="126"/>
  <c r="O511" i="126" s="1"/>
  <c r="J511" i="126"/>
  <c r="K511" i="126"/>
  <c r="L511" i="126"/>
  <c r="M511" i="126"/>
  <c r="N511" i="126"/>
  <c r="P511" i="126"/>
  <c r="Q511" i="126"/>
  <c r="R511" i="126"/>
  <c r="S511" i="126"/>
  <c r="T511" i="126"/>
  <c r="U511" i="126"/>
  <c r="I512" i="126"/>
  <c r="O512" i="126" s="1"/>
  <c r="J512" i="126"/>
  <c r="K512" i="126"/>
  <c r="L512" i="126"/>
  <c r="M512" i="126"/>
  <c r="N512" i="126"/>
  <c r="P512" i="126"/>
  <c r="Q512" i="126"/>
  <c r="R512" i="126"/>
  <c r="S512" i="126"/>
  <c r="T512" i="126"/>
  <c r="U512" i="126"/>
  <c r="I513" i="126"/>
  <c r="J513" i="126"/>
  <c r="K513" i="126"/>
  <c r="L513" i="126"/>
  <c r="N513" i="126"/>
  <c r="P513" i="126"/>
  <c r="R513" i="126"/>
  <c r="S513" i="126"/>
  <c r="T513" i="126"/>
  <c r="U513" i="126"/>
  <c r="I514" i="126"/>
  <c r="J514" i="126"/>
  <c r="K514" i="126"/>
  <c r="L514" i="126"/>
  <c r="M514" i="126"/>
  <c r="N514" i="126"/>
  <c r="P514" i="126"/>
  <c r="R514" i="126"/>
  <c r="S514" i="126"/>
  <c r="T514" i="126"/>
  <c r="U514" i="126"/>
  <c r="I515" i="126"/>
  <c r="J515" i="126"/>
  <c r="K515" i="126"/>
  <c r="L515" i="126"/>
  <c r="M515" i="126"/>
  <c r="N515" i="126"/>
  <c r="P515" i="126"/>
  <c r="R515" i="126"/>
  <c r="S515" i="126"/>
  <c r="T515" i="126"/>
  <c r="U515" i="126"/>
  <c r="I516" i="126"/>
  <c r="O516" i="126" s="1"/>
  <c r="J516" i="126"/>
  <c r="K516" i="126"/>
  <c r="L516" i="126"/>
  <c r="M516" i="126"/>
  <c r="N516" i="126"/>
  <c r="P516" i="126"/>
  <c r="Q516" i="126"/>
  <c r="R516" i="126"/>
  <c r="S516" i="126"/>
  <c r="T516" i="126"/>
  <c r="U516" i="126"/>
  <c r="I517" i="126"/>
  <c r="J517" i="126"/>
  <c r="K517" i="126"/>
  <c r="L517" i="126"/>
  <c r="M517" i="126"/>
  <c r="N517" i="126"/>
  <c r="P517" i="126"/>
  <c r="R517" i="126"/>
  <c r="S517" i="126"/>
  <c r="T517" i="126"/>
  <c r="U517" i="126"/>
  <c r="I518" i="126"/>
  <c r="J518" i="126"/>
  <c r="K518" i="126"/>
  <c r="L518" i="126"/>
  <c r="M518" i="126"/>
  <c r="N518" i="126"/>
  <c r="P518" i="126"/>
  <c r="R518" i="126"/>
  <c r="S518" i="126"/>
  <c r="T518" i="126"/>
  <c r="U518" i="126"/>
  <c r="I519" i="126"/>
  <c r="J519" i="126"/>
  <c r="K519" i="126"/>
  <c r="L519" i="126"/>
  <c r="M519" i="126"/>
  <c r="N519" i="126"/>
  <c r="P519" i="126"/>
  <c r="R519" i="126"/>
  <c r="S519" i="126"/>
  <c r="T519" i="126"/>
  <c r="U519" i="126"/>
  <c r="I520" i="126"/>
  <c r="J520" i="126"/>
  <c r="K520" i="126"/>
  <c r="L520" i="126"/>
  <c r="M520" i="126"/>
  <c r="N520" i="126"/>
  <c r="P520" i="126"/>
  <c r="R520" i="126"/>
  <c r="S520" i="126"/>
  <c r="T520" i="126"/>
  <c r="U520" i="126"/>
  <c r="I521" i="126"/>
  <c r="J521" i="126"/>
  <c r="K521" i="126"/>
  <c r="L521" i="126"/>
  <c r="M521" i="126"/>
  <c r="N521" i="126"/>
  <c r="P521" i="126"/>
  <c r="R521" i="126"/>
  <c r="S521" i="126"/>
  <c r="T521" i="126"/>
  <c r="U521" i="126"/>
  <c r="I522" i="126"/>
  <c r="J522" i="126"/>
  <c r="K522" i="126"/>
  <c r="L522" i="126"/>
  <c r="M522" i="126"/>
  <c r="N522" i="126"/>
  <c r="P522" i="126"/>
  <c r="R522" i="126"/>
  <c r="S522" i="126"/>
  <c r="T522" i="126"/>
  <c r="U522" i="126"/>
  <c r="I523" i="126"/>
  <c r="O523" i="126" s="1"/>
  <c r="J523" i="126"/>
  <c r="K523" i="126"/>
  <c r="L523" i="126"/>
  <c r="M523" i="126"/>
  <c r="N523" i="126"/>
  <c r="P523" i="126"/>
  <c r="Q523" i="126"/>
  <c r="R523" i="126"/>
  <c r="S523" i="126"/>
  <c r="T523" i="126"/>
  <c r="U523" i="126"/>
  <c r="I524" i="126"/>
  <c r="J524" i="126"/>
  <c r="K524" i="126"/>
  <c r="L524" i="126"/>
  <c r="M524" i="126"/>
  <c r="N524" i="126"/>
  <c r="O524" i="126"/>
  <c r="P524" i="126"/>
  <c r="Q524" i="126"/>
  <c r="R524" i="126"/>
  <c r="S524" i="126"/>
  <c r="T524" i="126"/>
  <c r="U524" i="126"/>
  <c r="I525" i="126"/>
  <c r="J525" i="126"/>
  <c r="K525" i="126"/>
  <c r="L525" i="126"/>
  <c r="M525" i="126"/>
  <c r="N525" i="126"/>
  <c r="P525" i="126"/>
  <c r="R525" i="126"/>
  <c r="S525" i="126"/>
  <c r="T525" i="126"/>
  <c r="U525" i="126"/>
  <c r="I526" i="126"/>
  <c r="J526" i="126"/>
  <c r="K526" i="126"/>
  <c r="L526" i="126"/>
  <c r="M526" i="126"/>
  <c r="N526" i="126"/>
  <c r="O526" i="126"/>
  <c r="P526" i="126"/>
  <c r="Q526" i="126"/>
  <c r="R526" i="126"/>
  <c r="S526" i="126"/>
  <c r="T526" i="126"/>
  <c r="U526" i="126"/>
  <c r="I527" i="126"/>
  <c r="J527" i="126"/>
  <c r="K527" i="126"/>
  <c r="L527" i="126"/>
  <c r="M527" i="126"/>
  <c r="N527" i="126"/>
  <c r="P527" i="126"/>
  <c r="R527" i="126"/>
  <c r="S527" i="126"/>
  <c r="T527" i="126"/>
  <c r="U527" i="126"/>
  <c r="I528" i="126"/>
  <c r="J528" i="126"/>
  <c r="K528" i="126"/>
  <c r="L528" i="126"/>
  <c r="M528" i="126"/>
  <c r="N528" i="126"/>
  <c r="P528" i="126"/>
  <c r="R528" i="126"/>
  <c r="S528" i="126"/>
  <c r="T528" i="126"/>
  <c r="U528" i="126"/>
  <c r="I529" i="126"/>
  <c r="M529" i="126" s="1"/>
  <c r="J529" i="126"/>
  <c r="K529" i="126"/>
  <c r="L529" i="126"/>
  <c r="N529" i="126"/>
  <c r="P529" i="126"/>
  <c r="R529" i="126"/>
  <c r="S529" i="126"/>
  <c r="T529" i="126"/>
  <c r="U529" i="126"/>
  <c r="I530" i="126"/>
  <c r="J530" i="126"/>
  <c r="K530" i="126"/>
  <c r="L530" i="126"/>
  <c r="M530" i="126"/>
  <c r="N530" i="126"/>
  <c r="O530" i="126"/>
  <c r="P530" i="126"/>
  <c r="Q530" i="126"/>
  <c r="R530" i="126"/>
  <c r="S530" i="126"/>
  <c r="T530" i="126"/>
  <c r="U530" i="126"/>
  <c r="V530" i="126"/>
  <c r="I531" i="126"/>
  <c r="O531" i="126" s="1"/>
  <c r="J531" i="126"/>
  <c r="K531" i="126"/>
  <c r="L531" i="126"/>
  <c r="M531" i="126"/>
  <c r="N531" i="126"/>
  <c r="P531" i="126"/>
  <c r="Q531" i="126"/>
  <c r="R531" i="126"/>
  <c r="S531" i="126"/>
  <c r="T531" i="126"/>
  <c r="U531" i="126"/>
  <c r="I532" i="126"/>
  <c r="O532" i="126" s="1"/>
  <c r="J532" i="126"/>
  <c r="K532" i="126"/>
  <c r="L532" i="126"/>
  <c r="M532" i="126"/>
  <c r="N532" i="126"/>
  <c r="P532" i="126"/>
  <c r="Q532" i="126"/>
  <c r="R532" i="126"/>
  <c r="S532" i="126"/>
  <c r="T532" i="126"/>
  <c r="U532" i="126"/>
  <c r="I533" i="126"/>
  <c r="J533" i="126"/>
  <c r="K533" i="126"/>
  <c r="L533" i="126"/>
  <c r="M533" i="126"/>
  <c r="N533" i="126"/>
  <c r="P533" i="126"/>
  <c r="R533" i="126"/>
  <c r="S533" i="126"/>
  <c r="T533" i="126"/>
  <c r="U533" i="126"/>
  <c r="I534" i="126"/>
  <c r="J534" i="126"/>
  <c r="K534" i="126"/>
  <c r="L534" i="126"/>
  <c r="M534" i="126"/>
  <c r="N534" i="126"/>
  <c r="P534" i="126"/>
  <c r="R534" i="126"/>
  <c r="S534" i="126"/>
  <c r="T534" i="126"/>
  <c r="U534" i="126"/>
  <c r="I535" i="126"/>
  <c r="O535" i="126" s="1"/>
  <c r="J535" i="126"/>
  <c r="K535" i="126"/>
  <c r="L535" i="126"/>
  <c r="M535" i="126"/>
  <c r="N535" i="126"/>
  <c r="P535" i="126"/>
  <c r="R535" i="126"/>
  <c r="S535" i="126"/>
  <c r="T535" i="126"/>
  <c r="U535" i="126"/>
  <c r="I536" i="126"/>
  <c r="J536" i="126"/>
  <c r="K536" i="126"/>
  <c r="L536" i="126"/>
  <c r="M536" i="126"/>
  <c r="N536" i="126"/>
  <c r="O536" i="126"/>
  <c r="P536" i="126"/>
  <c r="Q536" i="126"/>
  <c r="R536" i="126"/>
  <c r="S536" i="126"/>
  <c r="T536" i="126"/>
  <c r="U536" i="126"/>
  <c r="I537" i="126"/>
  <c r="M537" i="126" s="1"/>
  <c r="J537" i="126"/>
  <c r="K537" i="126"/>
  <c r="L537" i="126"/>
  <c r="N537" i="126"/>
  <c r="P537" i="126"/>
  <c r="R537" i="126"/>
  <c r="S537" i="126"/>
  <c r="T537" i="126"/>
  <c r="U537" i="126"/>
  <c r="I538" i="126"/>
  <c r="J538" i="126"/>
  <c r="K538" i="126"/>
  <c r="L538" i="126"/>
  <c r="M538" i="126"/>
  <c r="N538" i="126"/>
  <c r="O538" i="126"/>
  <c r="P538" i="126"/>
  <c r="Q538" i="126"/>
  <c r="R538" i="126"/>
  <c r="S538" i="126"/>
  <c r="T538" i="126"/>
  <c r="U538" i="126"/>
  <c r="I539" i="126"/>
  <c r="J539" i="126"/>
  <c r="K539" i="126"/>
  <c r="L539" i="126"/>
  <c r="M539" i="126"/>
  <c r="N539" i="126"/>
  <c r="P539" i="126"/>
  <c r="R539" i="126"/>
  <c r="S539" i="126"/>
  <c r="T539" i="126"/>
  <c r="U539" i="126"/>
  <c r="I540" i="126"/>
  <c r="O540" i="126" s="1"/>
  <c r="J540" i="126"/>
  <c r="K540" i="126"/>
  <c r="L540" i="126"/>
  <c r="M540" i="126"/>
  <c r="N540" i="126"/>
  <c r="P540" i="126"/>
  <c r="Q540" i="126"/>
  <c r="R540" i="126"/>
  <c r="S540" i="126"/>
  <c r="T540" i="126"/>
  <c r="U540" i="126"/>
  <c r="I541" i="126"/>
  <c r="J541" i="126"/>
  <c r="K541" i="126"/>
  <c r="L541" i="126"/>
  <c r="M541" i="126"/>
  <c r="N541" i="126"/>
  <c r="P541" i="126"/>
  <c r="R541" i="126"/>
  <c r="S541" i="126"/>
  <c r="T541" i="126"/>
  <c r="U541" i="126"/>
  <c r="I542" i="126"/>
  <c r="J542" i="126"/>
  <c r="K542" i="126"/>
  <c r="L542" i="126"/>
  <c r="M542" i="126"/>
  <c r="N542" i="126"/>
  <c r="P542" i="126"/>
  <c r="R542" i="126"/>
  <c r="S542" i="126"/>
  <c r="T542" i="126"/>
  <c r="U542" i="126"/>
  <c r="I543" i="126"/>
  <c r="J543" i="126"/>
  <c r="K543" i="126"/>
  <c r="L543" i="126"/>
  <c r="M543" i="126"/>
  <c r="N543" i="126"/>
  <c r="P543" i="126"/>
  <c r="R543" i="126"/>
  <c r="S543" i="126"/>
  <c r="T543" i="126"/>
  <c r="U543" i="126"/>
  <c r="I544" i="126"/>
  <c r="J544" i="126"/>
  <c r="K544" i="126"/>
  <c r="L544" i="126"/>
  <c r="N544" i="126"/>
  <c r="P544" i="126"/>
  <c r="R544" i="126"/>
  <c r="S544" i="126"/>
  <c r="T544" i="126"/>
  <c r="U544" i="126"/>
  <c r="I545" i="126"/>
  <c r="J545" i="126"/>
  <c r="K545" i="126"/>
  <c r="L545" i="126"/>
  <c r="N545" i="126"/>
  <c r="P545" i="126"/>
  <c r="R545" i="126"/>
  <c r="S545" i="126"/>
  <c r="T545" i="126"/>
  <c r="U545" i="126"/>
  <c r="I546" i="126"/>
  <c r="O546" i="126" s="1"/>
  <c r="J546" i="126"/>
  <c r="K546" i="126"/>
  <c r="L546" i="126"/>
  <c r="M546" i="126"/>
  <c r="N546" i="126"/>
  <c r="P546" i="126"/>
  <c r="Q546" i="126"/>
  <c r="R546" i="126"/>
  <c r="S546" i="126"/>
  <c r="T546" i="126"/>
  <c r="U546" i="126"/>
  <c r="I547" i="126"/>
  <c r="O547" i="126" s="1"/>
  <c r="J547" i="126"/>
  <c r="K547" i="126"/>
  <c r="L547" i="126"/>
  <c r="M547" i="126"/>
  <c r="N547" i="126"/>
  <c r="P547" i="126"/>
  <c r="R547" i="126"/>
  <c r="S547" i="126"/>
  <c r="T547" i="126"/>
  <c r="U547" i="126"/>
  <c r="I548" i="126"/>
  <c r="J548" i="126"/>
  <c r="K548" i="126"/>
  <c r="L548" i="126"/>
  <c r="M548" i="126"/>
  <c r="N548" i="126"/>
  <c r="O548" i="126"/>
  <c r="P548" i="126"/>
  <c r="Q548" i="126"/>
  <c r="R548" i="126"/>
  <c r="S548" i="126"/>
  <c r="T548" i="126"/>
  <c r="U548" i="126"/>
  <c r="I549" i="126"/>
  <c r="J549" i="126"/>
  <c r="K549" i="126"/>
  <c r="L549" i="126"/>
  <c r="M549" i="126"/>
  <c r="N549" i="126"/>
  <c r="P549" i="126"/>
  <c r="R549" i="126"/>
  <c r="S549" i="126"/>
  <c r="T549" i="126"/>
  <c r="U549" i="126"/>
  <c r="I550" i="126"/>
  <c r="J550" i="126"/>
  <c r="K550" i="126"/>
  <c r="L550" i="126"/>
  <c r="M550" i="126"/>
  <c r="N550" i="126"/>
  <c r="O550" i="126"/>
  <c r="P550" i="126"/>
  <c r="Q550" i="126"/>
  <c r="R550" i="126"/>
  <c r="S550" i="126"/>
  <c r="T550" i="126"/>
  <c r="U550" i="126"/>
  <c r="I551" i="126"/>
  <c r="J551" i="126"/>
  <c r="K551" i="126"/>
  <c r="L551" i="126"/>
  <c r="M551" i="126"/>
  <c r="N551" i="126"/>
  <c r="P551" i="126"/>
  <c r="R551" i="126"/>
  <c r="S551" i="126"/>
  <c r="T551" i="126"/>
  <c r="U551" i="126"/>
  <c r="I552" i="126"/>
  <c r="J552" i="126"/>
  <c r="K552" i="126"/>
  <c r="L552" i="126"/>
  <c r="M552" i="126"/>
  <c r="N552" i="126"/>
  <c r="P552" i="126"/>
  <c r="R552" i="126"/>
  <c r="S552" i="126"/>
  <c r="T552" i="126"/>
  <c r="U552" i="126"/>
  <c r="I553" i="126"/>
  <c r="M553" i="126" s="1"/>
  <c r="J553" i="126"/>
  <c r="K553" i="126"/>
  <c r="L553" i="126"/>
  <c r="N553" i="126"/>
  <c r="P553" i="126"/>
  <c r="R553" i="126"/>
  <c r="S553" i="126"/>
  <c r="T553" i="126"/>
  <c r="U553" i="126"/>
  <c r="I554" i="126"/>
  <c r="O554" i="126" s="1"/>
  <c r="J554" i="126"/>
  <c r="K554" i="126"/>
  <c r="L554" i="126"/>
  <c r="M554" i="126"/>
  <c r="N554" i="126"/>
  <c r="P554" i="126"/>
  <c r="R554" i="126"/>
  <c r="S554" i="126"/>
  <c r="T554" i="126"/>
  <c r="U554" i="126"/>
  <c r="I555" i="126"/>
  <c r="O555" i="126" s="1"/>
  <c r="J555" i="126"/>
  <c r="K555" i="126"/>
  <c r="L555" i="126"/>
  <c r="M555" i="126"/>
  <c r="N555" i="126"/>
  <c r="P555" i="126"/>
  <c r="Q555" i="126"/>
  <c r="R555" i="126"/>
  <c r="S555" i="126"/>
  <c r="T555" i="126"/>
  <c r="U555" i="126"/>
  <c r="I556" i="126"/>
  <c r="O556" i="126" s="1"/>
  <c r="J556" i="126"/>
  <c r="K556" i="126"/>
  <c r="L556" i="126"/>
  <c r="M556" i="126"/>
  <c r="N556" i="126"/>
  <c r="P556" i="126"/>
  <c r="Q556" i="126"/>
  <c r="R556" i="126"/>
  <c r="S556" i="126"/>
  <c r="T556" i="126"/>
  <c r="U556" i="126"/>
  <c r="I557" i="126"/>
  <c r="J557" i="126"/>
  <c r="K557" i="126"/>
  <c r="L557" i="126"/>
  <c r="M557" i="126"/>
  <c r="N557" i="126"/>
  <c r="P557" i="126"/>
  <c r="R557" i="126"/>
  <c r="S557" i="126"/>
  <c r="T557" i="126"/>
  <c r="U557" i="126"/>
  <c r="I558" i="126"/>
  <c r="O558" i="126" s="1"/>
  <c r="J558" i="126"/>
  <c r="K558" i="126"/>
  <c r="L558" i="126"/>
  <c r="M558" i="126"/>
  <c r="N558" i="126"/>
  <c r="P558" i="126"/>
  <c r="Q558" i="126"/>
  <c r="R558" i="126"/>
  <c r="S558" i="126"/>
  <c r="T558" i="126"/>
  <c r="U558" i="126"/>
  <c r="I559" i="126"/>
  <c r="J559" i="126"/>
  <c r="K559" i="126"/>
  <c r="L559" i="126"/>
  <c r="M559" i="126"/>
  <c r="N559" i="126"/>
  <c r="P559" i="126"/>
  <c r="R559" i="126"/>
  <c r="S559" i="126"/>
  <c r="T559" i="126"/>
  <c r="U559" i="126"/>
  <c r="I560" i="126"/>
  <c r="O560" i="126" s="1"/>
  <c r="J560" i="126"/>
  <c r="K560" i="126"/>
  <c r="L560" i="126"/>
  <c r="M560" i="126"/>
  <c r="N560" i="126"/>
  <c r="P560" i="126"/>
  <c r="R560" i="126"/>
  <c r="S560" i="126"/>
  <c r="T560" i="126"/>
  <c r="U560" i="126"/>
  <c r="I561" i="126"/>
  <c r="M561" i="126" s="1"/>
  <c r="J561" i="126"/>
  <c r="K561" i="126"/>
  <c r="L561" i="126"/>
  <c r="N561" i="126"/>
  <c r="P561" i="126"/>
  <c r="R561" i="126"/>
  <c r="S561" i="126"/>
  <c r="T561" i="126"/>
  <c r="U561" i="126"/>
  <c r="I562" i="126"/>
  <c r="J562" i="126"/>
  <c r="K562" i="126"/>
  <c r="L562" i="126"/>
  <c r="M562" i="126"/>
  <c r="N562" i="126"/>
  <c r="O562" i="126"/>
  <c r="P562" i="126"/>
  <c r="Q562" i="126"/>
  <c r="R562" i="126"/>
  <c r="S562" i="126"/>
  <c r="T562" i="126"/>
  <c r="U562" i="126"/>
  <c r="I563" i="126"/>
  <c r="J563" i="126"/>
  <c r="K563" i="126"/>
  <c r="L563" i="126"/>
  <c r="M563" i="126"/>
  <c r="N563" i="126"/>
  <c r="P563" i="126"/>
  <c r="R563" i="126"/>
  <c r="S563" i="126"/>
  <c r="T563" i="126"/>
  <c r="U563" i="126"/>
  <c r="I564" i="126"/>
  <c r="J564" i="126"/>
  <c r="K564" i="126"/>
  <c r="L564" i="126"/>
  <c r="M564" i="126"/>
  <c r="N564" i="126"/>
  <c r="P564" i="126"/>
  <c r="R564" i="126"/>
  <c r="S564" i="126"/>
  <c r="T564" i="126"/>
  <c r="U564" i="126"/>
  <c r="I565" i="126"/>
  <c r="J565" i="126"/>
  <c r="K565" i="126"/>
  <c r="L565" i="126"/>
  <c r="M565" i="126"/>
  <c r="N565" i="126"/>
  <c r="P565" i="126"/>
  <c r="R565" i="126"/>
  <c r="S565" i="126"/>
  <c r="T565" i="126"/>
  <c r="U565" i="126"/>
  <c r="I566" i="126"/>
  <c r="O566" i="126" s="1"/>
  <c r="J566" i="126"/>
  <c r="K566" i="126"/>
  <c r="L566" i="126"/>
  <c r="M566" i="126"/>
  <c r="N566" i="126"/>
  <c r="P566" i="126"/>
  <c r="Q566" i="126"/>
  <c r="R566" i="126"/>
  <c r="S566" i="126"/>
  <c r="T566" i="126"/>
  <c r="U566" i="126"/>
  <c r="I567" i="126"/>
  <c r="O567" i="126" s="1"/>
  <c r="J567" i="126"/>
  <c r="K567" i="126"/>
  <c r="L567" i="126"/>
  <c r="M567" i="126"/>
  <c r="N567" i="126"/>
  <c r="P567" i="126"/>
  <c r="R567" i="126"/>
  <c r="S567" i="126"/>
  <c r="T567" i="126"/>
  <c r="U567" i="126"/>
  <c r="I568" i="126"/>
  <c r="J568" i="126"/>
  <c r="K568" i="126"/>
  <c r="L568" i="126"/>
  <c r="M568" i="126"/>
  <c r="N568" i="126"/>
  <c r="O568" i="126"/>
  <c r="P568" i="126"/>
  <c r="Q568" i="126"/>
  <c r="R568" i="126"/>
  <c r="S568" i="126"/>
  <c r="T568" i="126"/>
  <c r="U568" i="126"/>
  <c r="I569" i="126"/>
  <c r="M569" i="126" s="1"/>
  <c r="J569" i="126"/>
  <c r="K569" i="126"/>
  <c r="L569" i="126"/>
  <c r="N569" i="126"/>
  <c r="P569" i="126"/>
  <c r="R569" i="126"/>
  <c r="S569" i="126"/>
  <c r="T569" i="126"/>
  <c r="U569" i="126"/>
  <c r="I570" i="126"/>
  <c r="O570" i="126" s="1"/>
  <c r="J570" i="126"/>
  <c r="K570" i="126"/>
  <c r="L570" i="126"/>
  <c r="M570" i="126"/>
  <c r="N570" i="126"/>
  <c r="P570" i="126"/>
  <c r="Q570" i="126"/>
  <c r="R570" i="126"/>
  <c r="S570" i="126"/>
  <c r="T570" i="126"/>
  <c r="U570" i="126"/>
  <c r="I571" i="126"/>
  <c r="J571" i="126"/>
  <c r="K571" i="126"/>
  <c r="L571" i="126"/>
  <c r="M571" i="126"/>
  <c r="N571" i="126"/>
  <c r="P571" i="126"/>
  <c r="R571" i="126"/>
  <c r="S571" i="126"/>
  <c r="T571" i="126"/>
  <c r="U571" i="126"/>
  <c r="I572" i="126"/>
  <c r="O572" i="126" s="1"/>
  <c r="J572" i="126"/>
  <c r="K572" i="126"/>
  <c r="L572" i="126"/>
  <c r="M572" i="126"/>
  <c r="N572" i="126"/>
  <c r="P572" i="126"/>
  <c r="R572" i="126"/>
  <c r="S572" i="126"/>
  <c r="T572" i="126"/>
  <c r="U572" i="126"/>
  <c r="I573" i="126"/>
  <c r="J573" i="126"/>
  <c r="K573" i="126"/>
  <c r="L573" i="126"/>
  <c r="M573" i="126"/>
  <c r="N573" i="126"/>
  <c r="P573" i="126"/>
  <c r="R573" i="126"/>
  <c r="S573" i="126"/>
  <c r="T573" i="126"/>
  <c r="U573" i="126"/>
  <c r="I574" i="126"/>
  <c r="O574" i="126" s="1"/>
  <c r="J574" i="126"/>
  <c r="K574" i="126"/>
  <c r="L574" i="126"/>
  <c r="M574" i="126"/>
  <c r="N574" i="126"/>
  <c r="P574" i="126"/>
  <c r="R574" i="126"/>
  <c r="S574" i="126"/>
  <c r="T574" i="126"/>
  <c r="U574" i="126"/>
  <c r="I575" i="126"/>
  <c r="O575" i="126" s="1"/>
  <c r="J575" i="126"/>
  <c r="K575" i="126"/>
  <c r="L575" i="126"/>
  <c r="M575" i="126"/>
  <c r="N575" i="126"/>
  <c r="P575" i="126"/>
  <c r="Q575" i="126"/>
  <c r="R575" i="126"/>
  <c r="S575" i="126"/>
  <c r="T575" i="126"/>
  <c r="U575" i="126"/>
  <c r="I576" i="126"/>
  <c r="J576" i="126"/>
  <c r="K576" i="126"/>
  <c r="L576" i="126"/>
  <c r="M576" i="126"/>
  <c r="N576" i="126"/>
  <c r="O576" i="126"/>
  <c r="P576" i="126"/>
  <c r="Q576" i="126"/>
  <c r="R576" i="126"/>
  <c r="S576" i="126"/>
  <c r="T576" i="126"/>
  <c r="U576" i="126"/>
  <c r="I577" i="126"/>
  <c r="J577" i="126"/>
  <c r="K577" i="126"/>
  <c r="L577" i="126"/>
  <c r="N577" i="126"/>
  <c r="P577" i="126"/>
  <c r="R577" i="126"/>
  <c r="S577" i="126"/>
  <c r="T577" i="126"/>
  <c r="U577" i="126"/>
  <c r="I578" i="126"/>
  <c r="O578" i="126" s="1"/>
  <c r="J578" i="126"/>
  <c r="K578" i="126"/>
  <c r="L578" i="126"/>
  <c r="M578" i="126"/>
  <c r="N578" i="126"/>
  <c r="P578" i="126"/>
  <c r="Q578" i="126"/>
  <c r="R578" i="126"/>
  <c r="S578" i="126"/>
  <c r="T578" i="126"/>
  <c r="U578" i="126"/>
  <c r="I579" i="126"/>
  <c r="O579" i="126" s="1"/>
  <c r="J579" i="126"/>
  <c r="K579" i="126"/>
  <c r="L579" i="126"/>
  <c r="M579" i="126"/>
  <c r="N579" i="126"/>
  <c r="P579" i="126"/>
  <c r="R579" i="126"/>
  <c r="S579" i="126"/>
  <c r="T579" i="126"/>
  <c r="U579" i="126"/>
  <c r="I580" i="126"/>
  <c r="O580" i="126" s="1"/>
  <c r="J580" i="126"/>
  <c r="K580" i="126"/>
  <c r="L580" i="126"/>
  <c r="M580" i="126"/>
  <c r="N580" i="126"/>
  <c r="P580" i="126"/>
  <c r="R580" i="126"/>
  <c r="S580" i="126"/>
  <c r="T580" i="126"/>
  <c r="U580" i="126"/>
  <c r="I581" i="126"/>
  <c r="J581" i="126"/>
  <c r="K581" i="126"/>
  <c r="L581" i="126"/>
  <c r="M581" i="126"/>
  <c r="N581" i="126"/>
  <c r="P581" i="126"/>
  <c r="R581" i="126"/>
  <c r="S581" i="126"/>
  <c r="T581" i="126"/>
  <c r="U581" i="126"/>
  <c r="I582" i="126"/>
  <c r="O582" i="126" s="1"/>
  <c r="J582" i="126"/>
  <c r="K582" i="126"/>
  <c r="L582" i="126"/>
  <c r="M582" i="126"/>
  <c r="N582" i="126"/>
  <c r="P582" i="126"/>
  <c r="Q582" i="126"/>
  <c r="R582" i="126"/>
  <c r="S582" i="126"/>
  <c r="T582" i="126"/>
  <c r="U582" i="126"/>
  <c r="I583" i="126"/>
  <c r="O583" i="126" s="1"/>
  <c r="J583" i="126"/>
  <c r="K583" i="126"/>
  <c r="L583" i="126"/>
  <c r="M583" i="126"/>
  <c r="N583" i="126"/>
  <c r="P583" i="126"/>
  <c r="Q583" i="126"/>
  <c r="R583" i="126"/>
  <c r="S583" i="126"/>
  <c r="T583" i="126"/>
  <c r="U583" i="126"/>
  <c r="I584" i="126"/>
  <c r="O584" i="126" s="1"/>
  <c r="J584" i="126"/>
  <c r="K584" i="126"/>
  <c r="L584" i="126"/>
  <c r="M584" i="126"/>
  <c r="N584" i="126"/>
  <c r="P584" i="126"/>
  <c r="Q584" i="126"/>
  <c r="R584" i="126"/>
  <c r="S584" i="126"/>
  <c r="T584" i="126"/>
  <c r="U584" i="126"/>
  <c r="I585" i="126"/>
  <c r="M585" i="126" s="1"/>
  <c r="J585" i="126"/>
  <c r="K585" i="126"/>
  <c r="L585" i="126"/>
  <c r="N585" i="126"/>
  <c r="P585" i="126"/>
  <c r="R585" i="126"/>
  <c r="S585" i="126"/>
  <c r="T585" i="126"/>
  <c r="U585" i="126"/>
  <c r="I586" i="126"/>
  <c r="J586" i="126"/>
  <c r="K586" i="126"/>
  <c r="L586" i="126"/>
  <c r="M586" i="126"/>
  <c r="N586" i="126"/>
  <c r="P586" i="126"/>
  <c r="R586" i="126"/>
  <c r="S586" i="126"/>
  <c r="T586" i="126"/>
  <c r="U586" i="126"/>
  <c r="I587" i="126"/>
  <c r="O587" i="126" s="1"/>
  <c r="J587" i="126"/>
  <c r="K587" i="126"/>
  <c r="L587" i="126"/>
  <c r="M587" i="126"/>
  <c r="N587" i="126"/>
  <c r="P587" i="126"/>
  <c r="Q587" i="126"/>
  <c r="R587" i="126"/>
  <c r="S587" i="126"/>
  <c r="T587" i="126"/>
  <c r="U587" i="126"/>
  <c r="I588" i="126"/>
  <c r="J588" i="126"/>
  <c r="K588" i="126"/>
  <c r="L588" i="126"/>
  <c r="M588" i="126"/>
  <c r="N588" i="126"/>
  <c r="O588" i="126"/>
  <c r="P588" i="126"/>
  <c r="Q588" i="126"/>
  <c r="R588" i="126"/>
  <c r="S588" i="126"/>
  <c r="T588" i="126"/>
  <c r="U588" i="126"/>
  <c r="I589" i="126"/>
  <c r="J589" i="126"/>
  <c r="K589" i="126"/>
  <c r="L589" i="126"/>
  <c r="M589" i="126"/>
  <c r="N589" i="126"/>
  <c r="P589" i="126"/>
  <c r="R589" i="126"/>
  <c r="S589" i="126"/>
  <c r="T589" i="126"/>
  <c r="U589" i="126"/>
  <c r="I590" i="126"/>
  <c r="J590" i="126"/>
  <c r="K590" i="126"/>
  <c r="L590" i="126"/>
  <c r="M590" i="126"/>
  <c r="N590" i="126"/>
  <c r="O590" i="126"/>
  <c r="P590" i="126"/>
  <c r="Q590" i="126"/>
  <c r="R590" i="126"/>
  <c r="S590" i="126"/>
  <c r="T590" i="126"/>
  <c r="U590" i="126"/>
  <c r="I591" i="126"/>
  <c r="J591" i="126"/>
  <c r="K591" i="126"/>
  <c r="L591" i="126"/>
  <c r="M591" i="126"/>
  <c r="N591" i="126"/>
  <c r="P591" i="126"/>
  <c r="R591" i="126"/>
  <c r="S591" i="126"/>
  <c r="T591" i="126"/>
  <c r="U591" i="126"/>
  <c r="I592" i="126"/>
  <c r="J592" i="126"/>
  <c r="K592" i="126"/>
  <c r="L592" i="126"/>
  <c r="M592" i="126"/>
  <c r="N592" i="126"/>
  <c r="P592" i="126"/>
  <c r="R592" i="126"/>
  <c r="S592" i="126"/>
  <c r="T592" i="126"/>
  <c r="U592" i="126"/>
  <c r="I593" i="126"/>
  <c r="M593" i="126" s="1"/>
  <c r="J593" i="126"/>
  <c r="K593" i="126"/>
  <c r="L593" i="126"/>
  <c r="N593" i="126"/>
  <c r="P593" i="126"/>
  <c r="R593" i="126"/>
  <c r="S593" i="126"/>
  <c r="T593" i="126"/>
  <c r="U593" i="126"/>
  <c r="I594" i="126"/>
  <c r="J594" i="126"/>
  <c r="K594" i="126"/>
  <c r="L594" i="126"/>
  <c r="M594" i="126"/>
  <c r="N594" i="126"/>
  <c r="O594" i="126"/>
  <c r="P594" i="126"/>
  <c r="Q594" i="126"/>
  <c r="R594" i="126"/>
  <c r="S594" i="126"/>
  <c r="T594" i="126"/>
  <c r="U594" i="126"/>
  <c r="V594" i="126"/>
  <c r="I595" i="126"/>
  <c r="O595" i="126" s="1"/>
  <c r="J595" i="126"/>
  <c r="K595" i="126"/>
  <c r="L595" i="126"/>
  <c r="M595" i="126"/>
  <c r="N595" i="126"/>
  <c r="P595" i="126"/>
  <c r="Q595" i="126"/>
  <c r="R595" i="126"/>
  <c r="S595" i="126"/>
  <c r="T595" i="126"/>
  <c r="U595" i="126"/>
  <c r="I596" i="126"/>
  <c r="O596" i="126" s="1"/>
  <c r="J596" i="126"/>
  <c r="K596" i="126"/>
  <c r="L596" i="126"/>
  <c r="M596" i="126"/>
  <c r="N596" i="126"/>
  <c r="P596" i="126"/>
  <c r="Q596" i="126"/>
  <c r="R596" i="126"/>
  <c r="S596" i="126"/>
  <c r="T596" i="126"/>
  <c r="U596" i="126"/>
  <c r="I597" i="126"/>
  <c r="O597" i="126" s="1"/>
  <c r="J597" i="126"/>
  <c r="K597" i="126"/>
  <c r="L597" i="126"/>
  <c r="M597" i="126"/>
  <c r="N597" i="126"/>
  <c r="P597" i="126"/>
  <c r="R597" i="126"/>
  <c r="S597" i="126"/>
  <c r="T597" i="126"/>
  <c r="U597" i="126"/>
  <c r="I598" i="126"/>
  <c r="J598" i="126"/>
  <c r="K598" i="126"/>
  <c r="L598" i="126"/>
  <c r="M598" i="126"/>
  <c r="N598" i="126"/>
  <c r="P598" i="126"/>
  <c r="R598" i="126"/>
  <c r="S598" i="126"/>
  <c r="T598" i="126"/>
  <c r="U598" i="126"/>
  <c r="I599" i="126"/>
  <c r="J599" i="126"/>
  <c r="K599" i="126"/>
  <c r="L599" i="126"/>
  <c r="M599" i="126"/>
  <c r="N599" i="126"/>
  <c r="P599" i="126"/>
  <c r="R599" i="126"/>
  <c r="S599" i="126"/>
  <c r="T599" i="126"/>
  <c r="U599" i="126"/>
  <c r="I600" i="126"/>
  <c r="O600" i="126" s="1"/>
  <c r="J600" i="126"/>
  <c r="K600" i="126"/>
  <c r="L600" i="126"/>
  <c r="M600" i="126"/>
  <c r="N600" i="126"/>
  <c r="P600" i="126"/>
  <c r="R600" i="126"/>
  <c r="S600" i="126"/>
  <c r="T600" i="126"/>
  <c r="U600" i="126"/>
  <c r="I601" i="126"/>
  <c r="J601" i="126"/>
  <c r="K601" i="126"/>
  <c r="L601" i="126"/>
  <c r="M601" i="126"/>
  <c r="N601" i="126"/>
  <c r="P601" i="126"/>
  <c r="R601" i="126"/>
  <c r="S601" i="126"/>
  <c r="T601" i="126"/>
  <c r="U601" i="126"/>
  <c r="I602" i="126"/>
  <c r="J602" i="126"/>
  <c r="K602" i="126"/>
  <c r="L602" i="126"/>
  <c r="M602" i="126"/>
  <c r="N602" i="126"/>
  <c r="P602" i="126"/>
  <c r="R602" i="126"/>
  <c r="S602" i="126"/>
  <c r="T602" i="126"/>
  <c r="U602" i="126"/>
  <c r="I603" i="126"/>
  <c r="J603" i="126"/>
  <c r="K603" i="126"/>
  <c r="L603" i="126"/>
  <c r="M603" i="126"/>
  <c r="N603" i="126"/>
  <c r="P603" i="126"/>
  <c r="R603" i="126"/>
  <c r="S603" i="126"/>
  <c r="T603" i="126"/>
  <c r="U603" i="126"/>
  <c r="I604" i="126"/>
  <c r="J604" i="126"/>
  <c r="K604" i="126"/>
  <c r="L604" i="126"/>
  <c r="M604" i="126"/>
  <c r="N604" i="126"/>
  <c r="P604" i="126"/>
  <c r="R604" i="126"/>
  <c r="S604" i="126"/>
  <c r="T604" i="126"/>
  <c r="U604" i="126"/>
  <c r="I605" i="126"/>
  <c r="O605" i="126" s="1"/>
  <c r="J605" i="126"/>
  <c r="K605" i="126"/>
  <c r="L605" i="126"/>
  <c r="M605" i="126"/>
  <c r="N605" i="126"/>
  <c r="P605" i="126"/>
  <c r="R605" i="126"/>
  <c r="S605" i="126"/>
  <c r="T605" i="126"/>
  <c r="U605" i="126"/>
  <c r="I606" i="126"/>
  <c r="O606" i="126" s="1"/>
  <c r="J606" i="126"/>
  <c r="K606" i="126"/>
  <c r="L606" i="126"/>
  <c r="M606" i="126"/>
  <c r="N606" i="126"/>
  <c r="P606" i="126"/>
  <c r="Q606" i="126"/>
  <c r="R606" i="126"/>
  <c r="S606" i="126"/>
  <c r="T606" i="126"/>
  <c r="U606" i="126"/>
  <c r="I607" i="126"/>
  <c r="J607" i="126"/>
  <c r="K607" i="126"/>
  <c r="L607" i="126"/>
  <c r="N607" i="126"/>
  <c r="P607" i="126"/>
  <c r="R607" i="126"/>
  <c r="S607" i="126"/>
  <c r="T607" i="126"/>
  <c r="U607" i="126"/>
  <c r="I608" i="126"/>
  <c r="O608" i="126" s="1"/>
  <c r="J608" i="126"/>
  <c r="K608" i="126"/>
  <c r="L608" i="126"/>
  <c r="M608" i="126"/>
  <c r="N608" i="126"/>
  <c r="P608" i="126"/>
  <c r="R608" i="126"/>
  <c r="S608" i="126"/>
  <c r="T608" i="126"/>
  <c r="U608" i="126"/>
  <c r="I609" i="126"/>
  <c r="J609" i="126"/>
  <c r="K609" i="126"/>
  <c r="L609" i="126"/>
  <c r="M609" i="126"/>
  <c r="N609" i="126"/>
  <c r="P609" i="126"/>
  <c r="R609" i="126"/>
  <c r="S609" i="126"/>
  <c r="T609" i="126"/>
  <c r="U609" i="126"/>
  <c r="I610" i="126"/>
  <c r="O610" i="126" s="1"/>
  <c r="J610" i="126"/>
  <c r="K610" i="126"/>
  <c r="L610" i="126"/>
  <c r="M610" i="126"/>
  <c r="N610" i="126"/>
  <c r="P610" i="126"/>
  <c r="R610" i="126"/>
  <c r="S610" i="126"/>
  <c r="T610" i="126"/>
  <c r="U610" i="126"/>
  <c r="I611" i="126"/>
  <c r="J611" i="126"/>
  <c r="K611" i="126"/>
  <c r="L611" i="126"/>
  <c r="M611" i="126"/>
  <c r="N611" i="126"/>
  <c r="P611" i="126"/>
  <c r="R611" i="126"/>
  <c r="S611" i="126"/>
  <c r="T611" i="126"/>
  <c r="U611" i="126"/>
  <c r="I612" i="126"/>
  <c r="O612" i="126" s="1"/>
  <c r="J612" i="126"/>
  <c r="K612" i="126"/>
  <c r="L612" i="126"/>
  <c r="M612" i="126"/>
  <c r="N612" i="126"/>
  <c r="P612" i="126"/>
  <c r="Q612" i="126"/>
  <c r="R612" i="126"/>
  <c r="S612" i="126"/>
  <c r="T612" i="126"/>
  <c r="U612" i="126"/>
  <c r="I613" i="126"/>
  <c r="O613" i="126" s="1"/>
  <c r="J613" i="126"/>
  <c r="K613" i="126"/>
  <c r="L613" i="126"/>
  <c r="M613" i="126"/>
  <c r="N613" i="126"/>
  <c r="P613" i="126"/>
  <c r="Q613" i="126"/>
  <c r="R613" i="126"/>
  <c r="S613" i="126"/>
  <c r="T613" i="126"/>
  <c r="U613" i="126"/>
  <c r="I614" i="126"/>
  <c r="J614" i="126"/>
  <c r="K614" i="126"/>
  <c r="L614" i="126"/>
  <c r="M614" i="126"/>
  <c r="N614" i="126"/>
  <c r="O614" i="126"/>
  <c r="P614" i="126"/>
  <c r="Q614" i="126"/>
  <c r="R614" i="126"/>
  <c r="S614" i="126"/>
  <c r="T614" i="126"/>
  <c r="U614" i="126"/>
  <c r="I615" i="126"/>
  <c r="J615" i="126"/>
  <c r="K615" i="126"/>
  <c r="L615" i="126"/>
  <c r="N615" i="126"/>
  <c r="P615" i="126"/>
  <c r="R615" i="126"/>
  <c r="S615" i="126"/>
  <c r="T615" i="126"/>
  <c r="U615" i="126"/>
  <c r="I616" i="126"/>
  <c r="O616" i="126" s="1"/>
  <c r="J616" i="126"/>
  <c r="K616" i="126"/>
  <c r="L616" i="126"/>
  <c r="M616" i="126"/>
  <c r="N616" i="126"/>
  <c r="P616" i="126"/>
  <c r="Q616" i="126"/>
  <c r="R616" i="126"/>
  <c r="S616" i="126"/>
  <c r="T616" i="126"/>
  <c r="U616" i="126"/>
  <c r="I617" i="126"/>
  <c r="O617" i="126" s="1"/>
  <c r="J617" i="126"/>
  <c r="K617" i="126"/>
  <c r="L617" i="126"/>
  <c r="M617" i="126"/>
  <c r="N617" i="126"/>
  <c r="P617" i="126"/>
  <c r="R617" i="126"/>
  <c r="S617" i="126"/>
  <c r="T617" i="126"/>
  <c r="U617" i="126"/>
  <c r="I618" i="126"/>
  <c r="O618" i="126" s="1"/>
  <c r="J618" i="126"/>
  <c r="K618" i="126"/>
  <c r="L618" i="126"/>
  <c r="M618" i="126"/>
  <c r="N618" i="126"/>
  <c r="P618" i="126"/>
  <c r="Q618" i="126"/>
  <c r="R618" i="126"/>
  <c r="S618" i="126"/>
  <c r="T618" i="126"/>
  <c r="U618" i="126"/>
  <c r="I619" i="126"/>
  <c r="J619" i="126"/>
  <c r="K619" i="126"/>
  <c r="L619" i="126"/>
  <c r="M619" i="126"/>
  <c r="N619" i="126"/>
  <c r="P619" i="126"/>
  <c r="R619" i="126"/>
  <c r="S619" i="126"/>
  <c r="T619" i="126"/>
  <c r="U619" i="126"/>
  <c r="I620" i="126"/>
  <c r="O620" i="126" s="1"/>
  <c r="J620" i="126"/>
  <c r="K620" i="126"/>
  <c r="L620" i="126"/>
  <c r="M620" i="126"/>
  <c r="N620" i="126"/>
  <c r="P620" i="126"/>
  <c r="R620" i="126"/>
  <c r="S620" i="126"/>
  <c r="T620" i="126"/>
  <c r="U620" i="126"/>
  <c r="I621" i="126"/>
  <c r="O621" i="126" s="1"/>
  <c r="J621" i="126"/>
  <c r="K621" i="126"/>
  <c r="L621" i="126"/>
  <c r="M621" i="126"/>
  <c r="N621" i="126"/>
  <c r="P621" i="126"/>
  <c r="R621" i="126"/>
  <c r="S621" i="126"/>
  <c r="T621" i="126"/>
  <c r="U621" i="126"/>
  <c r="I622" i="126"/>
  <c r="O622" i="126" s="1"/>
  <c r="J622" i="126"/>
  <c r="K622" i="126"/>
  <c r="L622" i="126"/>
  <c r="M622" i="126"/>
  <c r="N622" i="126"/>
  <c r="P622" i="126"/>
  <c r="R622" i="126"/>
  <c r="S622" i="126"/>
  <c r="T622" i="126"/>
  <c r="U622" i="126"/>
  <c r="I623" i="126"/>
  <c r="J623" i="126"/>
  <c r="K623" i="126"/>
  <c r="L623" i="126"/>
  <c r="N623" i="126"/>
  <c r="P623" i="126"/>
  <c r="R623" i="126"/>
  <c r="S623" i="126"/>
  <c r="T623" i="126"/>
  <c r="U623" i="126"/>
  <c r="I624" i="126"/>
  <c r="J624" i="126"/>
  <c r="K624" i="126"/>
  <c r="L624" i="126"/>
  <c r="M624" i="126"/>
  <c r="N624" i="126"/>
  <c r="P624" i="126"/>
  <c r="R624" i="126"/>
  <c r="S624" i="126"/>
  <c r="T624" i="126"/>
  <c r="U624" i="126"/>
  <c r="I625" i="126"/>
  <c r="J625" i="126"/>
  <c r="K625" i="126"/>
  <c r="L625" i="126"/>
  <c r="M625" i="126"/>
  <c r="N625" i="126"/>
  <c r="P625" i="126"/>
  <c r="R625" i="126"/>
  <c r="S625" i="126"/>
  <c r="T625" i="126"/>
  <c r="U625" i="126"/>
  <c r="I626" i="126"/>
  <c r="O626" i="126" s="1"/>
  <c r="J626" i="126"/>
  <c r="K626" i="126"/>
  <c r="L626" i="126"/>
  <c r="N626" i="126"/>
  <c r="P626" i="126"/>
  <c r="R626" i="126"/>
  <c r="S626" i="126"/>
  <c r="T626" i="126"/>
  <c r="U626" i="126"/>
  <c r="I627" i="126"/>
  <c r="J627" i="126"/>
  <c r="K627" i="126"/>
  <c r="L627" i="126"/>
  <c r="M627" i="126"/>
  <c r="N627" i="126"/>
  <c r="P627" i="126"/>
  <c r="R627" i="126"/>
  <c r="S627" i="126"/>
  <c r="T627" i="126"/>
  <c r="U627" i="126"/>
  <c r="I628" i="126"/>
  <c r="O628" i="126" s="1"/>
  <c r="J628" i="126"/>
  <c r="K628" i="126"/>
  <c r="L628" i="126"/>
  <c r="M628" i="126"/>
  <c r="N628" i="126"/>
  <c r="P628" i="126"/>
  <c r="Q628" i="126"/>
  <c r="R628" i="126"/>
  <c r="S628" i="126"/>
  <c r="T628" i="126"/>
  <c r="U628" i="126"/>
  <c r="I629" i="126"/>
  <c r="O629" i="126" s="1"/>
  <c r="J629" i="126"/>
  <c r="K629" i="126"/>
  <c r="L629" i="126"/>
  <c r="M629" i="126"/>
  <c r="N629" i="126"/>
  <c r="P629" i="126"/>
  <c r="R629" i="126"/>
  <c r="S629" i="126"/>
  <c r="T629" i="126"/>
  <c r="U629" i="126"/>
  <c r="I630" i="126"/>
  <c r="O630" i="126" s="1"/>
  <c r="J630" i="126"/>
  <c r="K630" i="126"/>
  <c r="L630" i="126"/>
  <c r="M630" i="126"/>
  <c r="N630" i="126"/>
  <c r="P630" i="126"/>
  <c r="R630" i="126"/>
  <c r="S630" i="126"/>
  <c r="T630" i="126"/>
  <c r="U630" i="126"/>
  <c r="I631" i="126"/>
  <c r="J631" i="126"/>
  <c r="K631" i="126"/>
  <c r="L631" i="126"/>
  <c r="N631" i="126"/>
  <c r="P631" i="126"/>
  <c r="R631" i="126"/>
  <c r="S631" i="126"/>
  <c r="T631" i="126"/>
  <c r="U631" i="126"/>
  <c r="I632" i="126"/>
  <c r="O632" i="126" s="1"/>
  <c r="J632" i="126"/>
  <c r="K632" i="126"/>
  <c r="L632" i="126"/>
  <c r="M632" i="126"/>
  <c r="N632" i="126"/>
  <c r="P632" i="126"/>
  <c r="Q632" i="126"/>
  <c r="R632" i="126"/>
  <c r="S632" i="126"/>
  <c r="T632" i="126"/>
  <c r="U632" i="126"/>
  <c r="I633" i="126"/>
  <c r="O633" i="126" s="1"/>
  <c r="J633" i="126"/>
  <c r="K633" i="126"/>
  <c r="L633" i="126"/>
  <c r="M633" i="126"/>
  <c r="N633" i="126"/>
  <c r="P633" i="126"/>
  <c r="R633" i="126"/>
  <c r="S633" i="126"/>
  <c r="T633" i="126"/>
  <c r="U633" i="126"/>
  <c r="I634" i="126"/>
  <c r="O634" i="126" s="1"/>
  <c r="J634" i="126"/>
  <c r="K634" i="126"/>
  <c r="L634" i="126"/>
  <c r="M634" i="126"/>
  <c r="N634" i="126"/>
  <c r="P634" i="126"/>
  <c r="Q634" i="126"/>
  <c r="R634" i="126"/>
  <c r="S634" i="126"/>
  <c r="T634" i="126"/>
  <c r="U634" i="126"/>
  <c r="I635" i="126"/>
  <c r="J635" i="126"/>
  <c r="K635" i="126"/>
  <c r="L635" i="126"/>
  <c r="M635" i="126"/>
  <c r="N635" i="126"/>
  <c r="P635" i="126"/>
  <c r="R635" i="126"/>
  <c r="S635" i="126"/>
  <c r="T635" i="126"/>
  <c r="U635" i="126"/>
  <c r="I636" i="126"/>
  <c r="J636" i="126"/>
  <c r="K636" i="126"/>
  <c r="L636" i="126"/>
  <c r="M636" i="126"/>
  <c r="N636" i="126"/>
  <c r="P636" i="126"/>
  <c r="R636" i="126"/>
  <c r="S636" i="126"/>
  <c r="T636" i="126"/>
  <c r="U636" i="126"/>
  <c r="I637" i="126"/>
  <c r="J637" i="126"/>
  <c r="K637" i="126"/>
  <c r="L637" i="126"/>
  <c r="M637" i="126"/>
  <c r="N637" i="126"/>
  <c r="P637" i="126"/>
  <c r="R637" i="126"/>
  <c r="S637" i="126"/>
  <c r="T637" i="126"/>
  <c r="U637" i="126"/>
  <c r="I638" i="126"/>
  <c r="O638" i="126" s="1"/>
  <c r="J638" i="126"/>
  <c r="K638" i="126"/>
  <c r="L638" i="126"/>
  <c r="M638" i="126"/>
  <c r="N638" i="126"/>
  <c r="P638" i="126"/>
  <c r="Q638" i="126"/>
  <c r="R638" i="126"/>
  <c r="S638" i="126"/>
  <c r="T638" i="126"/>
  <c r="U638" i="126"/>
  <c r="I639" i="126"/>
  <c r="J639" i="126"/>
  <c r="K639" i="126"/>
  <c r="L639" i="126"/>
  <c r="N639" i="126"/>
  <c r="P639" i="126"/>
  <c r="R639" i="126"/>
  <c r="S639" i="126"/>
  <c r="T639" i="126"/>
  <c r="U639" i="126"/>
  <c r="I640" i="126"/>
  <c r="O640" i="126" s="1"/>
  <c r="J640" i="126"/>
  <c r="K640" i="126"/>
  <c r="L640" i="126"/>
  <c r="M640" i="126"/>
  <c r="N640" i="126"/>
  <c r="P640" i="126"/>
  <c r="R640" i="126"/>
  <c r="S640" i="126"/>
  <c r="T640" i="126"/>
  <c r="U640" i="126"/>
  <c r="I641" i="126"/>
  <c r="O641" i="126" s="1"/>
  <c r="J641" i="126"/>
  <c r="K641" i="126"/>
  <c r="L641" i="126"/>
  <c r="M641" i="126"/>
  <c r="N641" i="126"/>
  <c r="P641" i="126"/>
  <c r="R641" i="126"/>
  <c r="S641" i="126"/>
  <c r="T641" i="126"/>
  <c r="U641" i="126"/>
  <c r="I642" i="126"/>
  <c r="O642" i="126" s="1"/>
  <c r="J642" i="126"/>
  <c r="K642" i="126"/>
  <c r="L642" i="126"/>
  <c r="M642" i="126"/>
  <c r="N642" i="126"/>
  <c r="P642" i="126"/>
  <c r="Q642" i="126"/>
  <c r="R642" i="126"/>
  <c r="S642" i="126"/>
  <c r="T642" i="126"/>
  <c r="U642" i="126"/>
  <c r="I643" i="126"/>
  <c r="J643" i="126"/>
  <c r="K643" i="126"/>
  <c r="L643" i="126"/>
  <c r="M643" i="126"/>
  <c r="N643" i="126"/>
  <c r="P643" i="126"/>
  <c r="R643" i="126"/>
  <c r="S643" i="126"/>
  <c r="T643" i="126"/>
  <c r="U643" i="126"/>
  <c r="I644" i="126"/>
  <c r="O644" i="126" s="1"/>
  <c r="J644" i="126"/>
  <c r="K644" i="126"/>
  <c r="L644" i="126"/>
  <c r="M644" i="126"/>
  <c r="N644" i="126"/>
  <c r="P644" i="126"/>
  <c r="Q644" i="126"/>
  <c r="R644" i="126"/>
  <c r="S644" i="126"/>
  <c r="T644" i="126"/>
  <c r="U644" i="126"/>
  <c r="I645" i="126"/>
  <c r="J645" i="126"/>
  <c r="K645" i="126"/>
  <c r="L645" i="126"/>
  <c r="M645" i="126"/>
  <c r="N645" i="126"/>
  <c r="P645" i="126"/>
  <c r="R645" i="126"/>
  <c r="S645" i="126"/>
  <c r="T645" i="126"/>
  <c r="U645" i="126"/>
  <c r="I646" i="126"/>
  <c r="O646" i="126" s="1"/>
  <c r="J646" i="126"/>
  <c r="K646" i="126"/>
  <c r="L646" i="126"/>
  <c r="M646" i="126"/>
  <c r="N646" i="126"/>
  <c r="P646" i="126"/>
  <c r="Q646" i="126"/>
  <c r="R646" i="126"/>
  <c r="S646" i="126"/>
  <c r="T646" i="126"/>
  <c r="U646" i="126"/>
  <c r="I647" i="126"/>
  <c r="M647" i="126" s="1"/>
  <c r="J647" i="126"/>
  <c r="K647" i="126"/>
  <c r="L647" i="126"/>
  <c r="N647" i="126"/>
  <c r="P647" i="126"/>
  <c r="R647" i="126"/>
  <c r="S647" i="126"/>
  <c r="T647" i="126"/>
  <c r="U647" i="126"/>
  <c r="I648" i="126"/>
  <c r="O648" i="126" s="1"/>
  <c r="J648" i="126"/>
  <c r="K648" i="126"/>
  <c r="L648" i="126"/>
  <c r="M648" i="126"/>
  <c r="N648" i="126"/>
  <c r="P648" i="126"/>
  <c r="Q648" i="126"/>
  <c r="R648" i="126"/>
  <c r="S648" i="126"/>
  <c r="T648" i="126"/>
  <c r="U648" i="126"/>
  <c r="I649" i="126"/>
  <c r="O649" i="126" s="1"/>
  <c r="J649" i="126"/>
  <c r="K649" i="126"/>
  <c r="L649" i="126"/>
  <c r="M649" i="126"/>
  <c r="N649" i="126"/>
  <c r="P649" i="126"/>
  <c r="Q649" i="126"/>
  <c r="R649" i="126"/>
  <c r="S649" i="126"/>
  <c r="T649" i="126"/>
  <c r="U649" i="126"/>
  <c r="I650" i="126"/>
  <c r="J650" i="126"/>
  <c r="K650" i="126"/>
  <c r="L650" i="126"/>
  <c r="M650" i="126"/>
  <c r="N650" i="126"/>
  <c r="O650" i="126"/>
  <c r="P650" i="126"/>
  <c r="Q650" i="126"/>
  <c r="R650" i="126"/>
  <c r="S650" i="126"/>
  <c r="T650" i="126"/>
  <c r="U650" i="126"/>
  <c r="I651" i="126"/>
  <c r="M651" i="126" s="1"/>
  <c r="J651" i="126"/>
  <c r="K651" i="126"/>
  <c r="L651" i="126"/>
  <c r="N651" i="126"/>
  <c r="P651" i="126"/>
  <c r="R651" i="126"/>
  <c r="S651" i="126"/>
  <c r="T651" i="126"/>
  <c r="U651" i="126"/>
  <c r="I652" i="126"/>
  <c r="J652" i="126"/>
  <c r="K652" i="126"/>
  <c r="L652" i="126"/>
  <c r="M652" i="126"/>
  <c r="N652" i="126"/>
  <c r="O652" i="126"/>
  <c r="P652" i="126"/>
  <c r="Q652" i="126"/>
  <c r="R652" i="126"/>
  <c r="S652" i="126"/>
  <c r="T652" i="126"/>
  <c r="U652" i="126"/>
  <c r="I653" i="126"/>
  <c r="O653" i="126" s="1"/>
  <c r="J653" i="126"/>
  <c r="K653" i="126"/>
  <c r="L653" i="126"/>
  <c r="N653" i="126"/>
  <c r="P653" i="126"/>
  <c r="R653" i="126"/>
  <c r="S653" i="126"/>
  <c r="T653" i="126"/>
  <c r="U653" i="126"/>
  <c r="I654" i="126"/>
  <c r="O654" i="126" s="1"/>
  <c r="J654" i="126"/>
  <c r="K654" i="126"/>
  <c r="L654" i="126"/>
  <c r="M654" i="126"/>
  <c r="N654" i="126"/>
  <c r="P654" i="126"/>
  <c r="Q654" i="126"/>
  <c r="R654" i="126"/>
  <c r="S654" i="126"/>
  <c r="T654" i="126"/>
  <c r="U654" i="126"/>
  <c r="I655" i="126"/>
  <c r="J655" i="126"/>
  <c r="K655" i="126"/>
  <c r="L655" i="126"/>
  <c r="N655" i="126"/>
  <c r="P655" i="126"/>
  <c r="R655" i="126"/>
  <c r="S655" i="126"/>
  <c r="T655" i="126"/>
  <c r="U655" i="126"/>
  <c r="I656" i="126"/>
  <c r="O656" i="126" s="1"/>
  <c r="J656" i="126"/>
  <c r="K656" i="126"/>
  <c r="L656" i="126"/>
  <c r="M656" i="126"/>
  <c r="N656" i="126"/>
  <c r="P656" i="126"/>
  <c r="Q656" i="126"/>
  <c r="R656" i="126"/>
  <c r="S656" i="126"/>
  <c r="T656" i="126"/>
  <c r="U656" i="126"/>
  <c r="I657" i="126"/>
  <c r="J657" i="126"/>
  <c r="K657" i="126"/>
  <c r="L657" i="126"/>
  <c r="M657" i="126"/>
  <c r="N657" i="126"/>
  <c r="P657" i="126"/>
  <c r="R657" i="126"/>
  <c r="S657" i="126"/>
  <c r="T657" i="126"/>
  <c r="U657" i="126"/>
  <c r="I658" i="126"/>
  <c r="O658" i="126" s="1"/>
  <c r="J658" i="126"/>
  <c r="K658" i="126"/>
  <c r="L658" i="126"/>
  <c r="M658" i="126"/>
  <c r="N658" i="126"/>
  <c r="P658" i="126"/>
  <c r="R658" i="126"/>
  <c r="S658" i="126"/>
  <c r="T658" i="126"/>
  <c r="U658" i="126"/>
  <c r="I659" i="126"/>
  <c r="J659" i="126"/>
  <c r="K659" i="126"/>
  <c r="L659" i="126"/>
  <c r="M659" i="126"/>
  <c r="N659" i="126"/>
  <c r="P659" i="126"/>
  <c r="R659" i="126"/>
  <c r="S659" i="126"/>
  <c r="T659" i="126"/>
  <c r="U659" i="126"/>
  <c r="I660" i="126"/>
  <c r="O660" i="126" s="1"/>
  <c r="J660" i="126"/>
  <c r="K660" i="126"/>
  <c r="L660" i="126"/>
  <c r="M660" i="126"/>
  <c r="N660" i="126"/>
  <c r="P660" i="126"/>
  <c r="Q660" i="126"/>
  <c r="R660" i="126"/>
  <c r="S660" i="126"/>
  <c r="T660" i="126"/>
  <c r="U660" i="126"/>
  <c r="I661" i="126"/>
  <c r="O661" i="126" s="1"/>
  <c r="J661" i="126"/>
  <c r="K661" i="126"/>
  <c r="L661" i="126"/>
  <c r="M661" i="126"/>
  <c r="N661" i="126"/>
  <c r="P661" i="126"/>
  <c r="R661" i="126"/>
  <c r="S661" i="126"/>
  <c r="T661" i="126"/>
  <c r="U661" i="126"/>
  <c r="I662" i="126"/>
  <c r="J662" i="126"/>
  <c r="K662" i="126"/>
  <c r="L662" i="126"/>
  <c r="M662" i="126"/>
  <c r="N662" i="126"/>
  <c r="O662" i="126"/>
  <c r="P662" i="126"/>
  <c r="Q662" i="126"/>
  <c r="R662" i="126"/>
  <c r="S662" i="126"/>
  <c r="T662" i="126"/>
  <c r="U662" i="126"/>
  <c r="I663" i="126"/>
  <c r="J663" i="126"/>
  <c r="K663" i="126"/>
  <c r="L663" i="126"/>
  <c r="N663" i="126"/>
  <c r="P663" i="126"/>
  <c r="R663" i="126"/>
  <c r="S663" i="126"/>
  <c r="T663" i="126"/>
  <c r="U663" i="126"/>
  <c r="I664" i="126"/>
  <c r="O664" i="126" s="1"/>
  <c r="J664" i="126"/>
  <c r="K664" i="126"/>
  <c r="L664" i="126"/>
  <c r="M664" i="126"/>
  <c r="N664" i="126"/>
  <c r="P664" i="126"/>
  <c r="Q664" i="126"/>
  <c r="R664" i="126"/>
  <c r="S664" i="126"/>
  <c r="T664" i="126"/>
  <c r="U664" i="126"/>
  <c r="I665" i="126"/>
  <c r="O665" i="126" s="1"/>
  <c r="J665" i="126"/>
  <c r="K665" i="126"/>
  <c r="L665" i="126"/>
  <c r="M665" i="126"/>
  <c r="N665" i="126"/>
  <c r="P665" i="126"/>
  <c r="R665" i="126"/>
  <c r="S665" i="126"/>
  <c r="T665" i="126"/>
  <c r="U665" i="126"/>
  <c r="I666" i="126"/>
  <c r="O666" i="126" s="1"/>
  <c r="J666" i="126"/>
  <c r="K666" i="126"/>
  <c r="L666" i="126"/>
  <c r="M666" i="126"/>
  <c r="N666" i="126"/>
  <c r="P666" i="126"/>
  <c r="Q666" i="126"/>
  <c r="R666" i="126"/>
  <c r="S666" i="126"/>
  <c r="T666" i="126"/>
  <c r="U666" i="126"/>
  <c r="I667" i="126"/>
  <c r="J667" i="126"/>
  <c r="K667" i="126"/>
  <c r="L667" i="126"/>
  <c r="M667" i="126"/>
  <c r="N667" i="126"/>
  <c r="P667" i="126"/>
  <c r="R667" i="126"/>
  <c r="S667" i="126"/>
  <c r="T667" i="126"/>
  <c r="U667" i="126"/>
  <c r="I668" i="126"/>
  <c r="J668" i="126"/>
  <c r="K668" i="126"/>
  <c r="L668" i="126"/>
  <c r="M668" i="126"/>
  <c r="N668" i="126"/>
  <c r="P668" i="126"/>
  <c r="R668" i="126"/>
  <c r="S668" i="126"/>
  <c r="T668" i="126"/>
  <c r="U668" i="126"/>
  <c r="I669" i="126"/>
  <c r="J669" i="126"/>
  <c r="K669" i="126"/>
  <c r="L669" i="126"/>
  <c r="M669" i="126"/>
  <c r="N669" i="126"/>
  <c r="P669" i="126"/>
  <c r="R669" i="126"/>
  <c r="S669" i="126"/>
  <c r="T669" i="126"/>
  <c r="U669" i="126"/>
  <c r="I670" i="126"/>
  <c r="O670" i="126" s="1"/>
  <c r="J670" i="126"/>
  <c r="K670" i="126"/>
  <c r="L670" i="126"/>
  <c r="N670" i="126"/>
  <c r="P670" i="126"/>
  <c r="R670" i="126"/>
  <c r="S670" i="126"/>
  <c r="T670" i="126"/>
  <c r="U670" i="126"/>
  <c r="I671" i="126"/>
  <c r="J671" i="126"/>
  <c r="K671" i="126"/>
  <c r="L671" i="126"/>
  <c r="N671" i="126"/>
  <c r="P671" i="126"/>
  <c r="R671" i="126"/>
  <c r="S671" i="126"/>
  <c r="T671" i="126"/>
  <c r="U671" i="126"/>
  <c r="I672" i="126"/>
  <c r="O672" i="126" s="1"/>
  <c r="J672" i="126"/>
  <c r="K672" i="126"/>
  <c r="L672" i="126"/>
  <c r="M672" i="126"/>
  <c r="N672" i="126"/>
  <c r="P672" i="126"/>
  <c r="R672" i="126"/>
  <c r="S672" i="126"/>
  <c r="T672" i="126"/>
  <c r="U672" i="126"/>
  <c r="I673" i="126"/>
  <c r="O673" i="126" s="1"/>
  <c r="J673" i="126"/>
  <c r="K673" i="126"/>
  <c r="L673" i="126"/>
  <c r="M673" i="126"/>
  <c r="N673" i="126"/>
  <c r="P673" i="126"/>
  <c r="R673" i="126"/>
  <c r="S673" i="126"/>
  <c r="T673" i="126"/>
  <c r="U673" i="126"/>
  <c r="I674" i="126"/>
  <c r="O674" i="126" s="1"/>
  <c r="J674" i="126"/>
  <c r="K674" i="126"/>
  <c r="L674" i="126"/>
  <c r="M674" i="126"/>
  <c r="N674" i="126"/>
  <c r="P674" i="126"/>
  <c r="Q674" i="126"/>
  <c r="R674" i="126"/>
  <c r="S674" i="126"/>
  <c r="T674" i="126"/>
  <c r="U674" i="126"/>
  <c r="I675" i="126"/>
  <c r="J675" i="126"/>
  <c r="K675" i="126"/>
  <c r="L675" i="126"/>
  <c r="M675" i="126"/>
  <c r="N675" i="126"/>
  <c r="P675" i="126"/>
  <c r="R675" i="126"/>
  <c r="S675" i="126"/>
  <c r="T675" i="126"/>
  <c r="U675" i="126"/>
  <c r="I676" i="126"/>
  <c r="O676" i="126" s="1"/>
  <c r="J676" i="126"/>
  <c r="K676" i="126"/>
  <c r="L676" i="126"/>
  <c r="M676" i="126"/>
  <c r="N676" i="126"/>
  <c r="P676" i="126"/>
  <c r="Q676" i="126"/>
  <c r="R676" i="126"/>
  <c r="S676" i="126"/>
  <c r="T676" i="126"/>
  <c r="U676" i="126"/>
  <c r="I677" i="126"/>
  <c r="J677" i="126"/>
  <c r="K677" i="126"/>
  <c r="L677" i="126"/>
  <c r="M677" i="126"/>
  <c r="N677" i="126"/>
  <c r="P677" i="126"/>
  <c r="R677" i="126"/>
  <c r="S677" i="126"/>
  <c r="T677" i="126"/>
  <c r="U677" i="126"/>
  <c r="I678" i="126"/>
  <c r="O678" i="126" s="1"/>
  <c r="J678" i="126"/>
  <c r="K678" i="126"/>
  <c r="L678" i="126"/>
  <c r="M678" i="126"/>
  <c r="N678" i="126"/>
  <c r="P678" i="126"/>
  <c r="Q678" i="126"/>
  <c r="R678" i="126"/>
  <c r="S678" i="126"/>
  <c r="T678" i="126"/>
  <c r="U678" i="126"/>
  <c r="I679" i="126"/>
  <c r="J679" i="126"/>
  <c r="K679" i="126"/>
  <c r="L679" i="126"/>
  <c r="N679" i="126"/>
  <c r="P679" i="126"/>
  <c r="R679" i="126"/>
  <c r="S679" i="126"/>
  <c r="T679" i="126"/>
  <c r="U679" i="126"/>
  <c r="I680" i="126"/>
  <c r="O680" i="126" s="1"/>
  <c r="J680" i="126"/>
  <c r="K680" i="126"/>
  <c r="L680" i="126"/>
  <c r="M680" i="126"/>
  <c r="N680" i="126"/>
  <c r="P680" i="126"/>
  <c r="Q680" i="126"/>
  <c r="R680" i="126"/>
  <c r="S680" i="126"/>
  <c r="T680" i="126"/>
  <c r="U680" i="126"/>
  <c r="I681" i="126"/>
  <c r="O681" i="126" s="1"/>
  <c r="J681" i="126"/>
  <c r="K681" i="126"/>
  <c r="L681" i="126"/>
  <c r="M681" i="126"/>
  <c r="N681" i="126"/>
  <c r="P681" i="126"/>
  <c r="Q681" i="126"/>
  <c r="R681" i="126"/>
  <c r="S681" i="126"/>
  <c r="T681" i="126"/>
  <c r="U681" i="126"/>
  <c r="I682" i="126"/>
  <c r="J682" i="126"/>
  <c r="K682" i="126"/>
  <c r="L682" i="126"/>
  <c r="M682" i="126"/>
  <c r="N682" i="126"/>
  <c r="O682" i="126"/>
  <c r="P682" i="126"/>
  <c r="Q682" i="126"/>
  <c r="R682" i="126"/>
  <c r="S682" i="126"/>
  <c r="T682" i="126"/>
  <c r="U682" i="126"/>
  <c r="I683" i="126"/>
  <c r="J683" i="126"/>
  <c r="K683" i="126"/>
  <c r="L683" i="126"/>
  <c r="M683" i="126"/>
  <c r="N683" i="126"/>
  <c r="P683" i="126"/>
  <c r="R683" i="126"/>
  <c r="S683" i="126"/>
  <c r="T683" i="126"/>
  <c r="U683" i="126"/>
  <c r="I684" i="126"/>
  <c r="J684" i="126"/>
  <c r="K684" i="126"/>
  <c r="L684" i="126"/>
  <c r="M684" i="126"/>
  <c r="N684" i="126"/>
  <c r="O684" i="126"/>
  <c r="P684" i="126"/>
  <c r="Q684" i="126"/>
  <c r="R684" i="126"/>
  <c r="S684" i="126"/>
  <c r="T684" i="126"/>
  <c r="U684" i="126"/>
  <c r="I685" i="126"/>
  <c r="O685" i="126" s="1"/>
  <c r="J685" i="126"/>
  <c r="K685" i="126"/>
  <c r="L685" i="126"/>
  <c r="M685" i="126"/>
  <c r="N685" i="126"/>
  <c r="P685" i="126"/>
  <c r="R685" i="126"/>
  <c r="S685" i="126"/>
  <c r="T685" i="126"/>
  <c r="U685" i="126"/>
  <c r="I686" i="126"/>
  <c r="O686" i="126" s="1"/>
  <c r="J686" i="126"/>
  <c r="K686" i="126"/>
  <c r="L686" i="126"/>
  <c r="M686" i="126"/>
  <c r="N686" i="126"/>
  <c r="P686" i="126"/>
  <c r="Q686" i="126"/>
  <c r="R686" i="126"/>
  <c r="S686" i="126"/>
  <c r="T686" i="126"/>
  <c r="U686" i="126"/>
  <c r="I687" i="126"/>
  <c r="J687" i="126"/>
  <c r="K687" i="126"/>
  <c r="L687" i="126"/>
  <c r="N687" i="126"/>
  <c r="P687" i="126"/>
  <c r="R687" i="126"/>
  <c r="S687" i="126"/>
  <c r="T687" i="126"/>
  <c r="U687" i="126"/>
  <c r="I688" i="126"/>
  <c r="O688" i="126" s="1"/>
  <c r="J688" i="126"/>
  <c r="K688" i="126"/>
  <c r="L688" i="126"/>
  <c r="M688" i="126"/>
  <c r="N688" i="126"/>
  <c r="P688" i="126"/>
  <c r="Q688" i="126"/>
  <c r="R688" i="126"/>
  <c r="S688" i="126"/>
  <c r="T688" i="126"/>
  <c r="U688" i="126"/>
  <c r="I689" i="126"/>
  <c r="J689" i="126"/>
  <c r="K689" i="126"/>
  <c r="L689" i="126"/>
  <c r="M689" i="126"/>
  <c r="N689" i="126"/>
  <c r="P689" i="126"/>
  <c r="R689" i="126"/>
  <c r="S689" i="126"/>
  <c r="T689" i="126"/>
  <c r="U689" i="126"/>
  <c r="I690" i="126"/>
  <c r="O690" i="126" s="1"/>
  <c r="J690" i="126"/>
  <c r="K690" i="126"/>
  <c r="L690" i="126"/>
  <c r="M690" i="126"/>
  <c r="N690" i="126"/>
  <c r="P690" i="126"/>
  <c r="R690" i="126"/>
  <c r="S690" i="126"/>
  <c r="T690" i="126"/>
  <c r="U690" i="126"/>
  <c r="I691" i="126"/>
  <c r="J691" i="126"/>
  <c r="K691" i="126"/>
  <c r="L691" i="126"/>
  <c r="M691" i="126"/>
  <c r="N691" i="126"/>
  <c r="P691" i="126"/>
  <c r="R691" i="126"/>
  <c r="S691" i="126"/>
  <c r="T691" i="126"/>
  <c r="U691" i="126"/>
  <c r="I692" i="126"/>
  <c r="O692" i="126" s="1"/>
  <c r="J692" i="126"/>
  <c r="K692" i="126"/>
  <c r="L692" i="126"/>
  <c r="M692" i="126"/>
  <c r="N692" i="126"/>
  <c r="P692" i="126"/>
  <c r="Q692" i="126"/>
  <c r="R692" i="126"/>
  <c r="S692" i="126"/>
  <c r="T692" i="126"/>
  <c r="U692" i="126"/>
  <c r="I693" i="126"/>
  <c r="O693" i="126" s="1"/>
  <c r="J693" i="126"/>
  <c r="K693" i="126"/>
  <c r="L693" i="126"/>
  <c r="M693" i="126"/>
  <c r="N693" i="126"/>
  <c r="P693" i="126"/>
  <c r="R693" i="126"/>
  <c r="S693" i="126"/>
  <c r="T693" i="126"/>
  <c r="U693" i="126"/>
  <c r="I694" i="126"/>
  <c r="J694" i="126"/>
  <c r="K694" i="126"/>
  <c r="L694" i="126"/>
  <c r="M694" i="126"/>
  <c r="N694" i="126"/>
  <c r="O694" i="126"/>
  <c r="P694" i="126"/>
  <c r="Q694" i="126"/>
  <c r="R694" i="126"/>
  <c r="S694" i="126"/>
  <c r="T694" i="126"/>
  <c r="U694" i="126"/>
  <c r="I695" i="126"/>
  <c r="M695" i="126" s="1"/>
  <c r="J695" i="126"/>
  <c r="K695" i="126"/>
  <c r="L695" i="126"/>
  <c r="N695" i="126"/>
  <c r="P695" i="126"/>
  <c r="R695" i="126"/>
  <c r="S695" i="126"/>
  <c r="T695" i="126"/>
  <c r="U695" i="126"/>
  <c r="I696" i="126"/>
  <c r="O696" i="126" s="1"/>
  <c r="J696" i="126"/>
  <c r="K696" i="126"/>
  <c r="L696" i="126"/>
  <c r="M696" i="126"/>
  <c r="N696" i="126"/>
  <c r="P696" i="126"/>
  <c r="Q696" i="126"/>
  <c r="R696" i="126"/>
  <c r="S696" i="126"/>
  <c r="T696" i="126"/>
  <c r="U696" i="126"/>
  <c r="I697" i="126"/>
  <c r="O697" i="126" s="1"/>
  <c r="J697" i="126"/>
  <c r="K697" i="126"/>
  <c r="L697" i="126"/>
  <c r="M697" i="126"/>
  <c r="N697" i="126"/>
  <c r="P697" i="126"/>
  <c r="R697" i="126"/>
  <c r="S697" i="126"/>
  <c r="T697" i="126"/>
  <c r="U697" i="126"/>
  <c r="I698" i="126"/>
  <c r="O698" i="126" s="1"/>
  <c r="J698" i="126"/>
  <c r="K698" i="126"/>
  <c r="L698" i="126"/>
  <c r="M698" i="126"/>
  <c r="N698" i="126"/>
  <c r="P698" i="126"/>
  <c r="Q698" i="126"/>
  <c r="R698" i="126"/>
  <c r="S698" i="126"/>
  <c r="T698" i="126"/>
  <c r="U698" i="126"/>
  <c r="I699" i="126"/>
  <c r="J699" i="126"/>
  <c r="K699" i="126"/>
  <c r="L699" i="126"/>
  <c r="M699" i="126"/>
  <c r="N699" i="126"/>
  <c r="P699" i="126"/>
  <c r="R699" i="126"/>
  <c r="S699" i="126"/>
  <c r="T699" i="126"/>
  <c r="U699" i="126"/>
  <c r="I700" i="126"/>
  <c r="J700" i="126"/>
  <c r="K700" i="126"/>
  <c r="L700" i="126"/>
  <c r="M700" i="126"/>
  <c r="N700" i="126"/>
  <c r="P700" i="126"/>
  <c r="R700" i="126"/>
  <c r="S700" i="126"/>
  <c r="T700" i="126"/>
  <c r="U700" i="126"/>
  <c r="I701" i="126"/>
  <c r="J701" i="126"/>
  <c r="K701" i="126"/>
  <c r="L701" i="126"/>
  <c r="M701" i="126"/>
  <c r="N701" i="126"/>
  <c r="P701" i="126"/>
  <c r="R701" i="126"/>
  <c r="S701" i="126"/>
  <c r="T701" i="126"/>
  <c r="U701" i="126"/>
  <c r="I702" i="126"/>
  <c r="O702" i="126" s="1"/>
  <c r="J702" i="126"/>
  <c r="K702" i="126"/>
  <c r="L702" i="126"/>
  <c r="M702" i="126"/>
  <c r="N702" i="126"/>
  <c r="P702" i="126"/>
  <c r="Q702" i="126"/>
  <c r="R702" i="126"/>
  <c r="S702" i="126"/>
  <c r="T702" i="126"/>
  <c r="U702" i="126"/>
  <c r="I703" i="126"/>
  <c r="J703" i="126"/>
  <c r="K703" i="126"/>
  <c r="L703" i="126"/>
  <c r="N703" i="126"/>
  <c r="P703" i="126"/>
  <c r="R703" i="126"/>
  <c r="S703" i="126"/>
  <c r="T703" i="126"/>
  <c r="U703" i="126"/>
  <c r="I704" i="126"/>
  <c r="O704" i="126" s="1"/>
  <c r="J704" i="126"/>
  <c r="K704" i="126"/>
  <c r="L704" i="126"/>
  <c r="M704" i="126"/>
  <c r="N704" i="126"/>
  <c r="P704" i="126"/>
  <c r="R704" i="126"/>
  <c r="S704" i="126"/>
  <c r="T704" i="126"/>
  <c r="U704" i="126"/>
  <c r="I705" i="126"/>
  <c r="O705" i="126" s="1"/>
  <c r="J705" i="126"/>
  <c r="K705" i="126"/>
  <c r="L705" i="126"/>
  <c r="M705" i="126"/>
  <c r="N705" i="126"/>
  <c r="P705" i="126"/>
  <c r="R705" i="126"/>
  <c r="S705" i="126"/>
  <c r="T705" i="126"/>
  <c r="U705" i="126"/>
  <c r="I706" i="126"/>
  <c r="O706" i="126" s="1"/>
  <c r="J706" i="126"/>
  <c r="K706" i="126"/>
  <c r="L706" i="126"/>
  <c r="M706" i="126"/>
  <c r="N706" i="126"/>
  <c r="P706" i="126"/>
  <c r="Q706" i="126"/>
  <c r="R706" i="126"/>
  <c r="S706" i="126"/>
  <c r="T706" i="126"/>
  <c r="U706" i="126"/>
  <c r="I707" i="126"/>
  <c r="J707" i="126"/>
  <c r="K707" i="126"/>
  <c r="L707" i="126"/>
  <c r="M707" i="126"/>
  <c r="N707" i="126"/>
  <c r="P707" i="126"/>
  <c r="R707" i="126"/>
  <c r="S707" i="126"/>
  <c r="T707" i="126"/>
  <c r="U707" i="126"/>
  <c r="I708" i="126"/>
  <c r="O708" i="126" s="1"/>
  <c r="J708" i="126"/>
  <c r="K708" i="126"/>
  <c r="L708" i="126"/>
  <c r="M708" i="126"/>
  <c r="N708" i="126"/>
  <c r="P708" i="126"/>
  <c r="Q708" i="126"/>
  <c r="R708" i="126"/>
  <c r="S708" i="126"/>
  <c r="T708" i="126"/>
  <c r="U708" i="126"/>
  <c r="I709" i="126"/>
  <c r="J709" i="126"/>
  <c r="K709" i="126"/>
  <c r="L709" i="126"/>
  <c r="M709" i="126"/>
  <c r="N709" i="126"/>
  <c r="P709" i="126"/>
  <c r="R709" i="126"/>
  <c r="S709" i="126"/>
  <c r="T709" i="126"/>
  <c r="U709" i="126"/>
  <c r="I710" i="126"/>
  <c r="O710" i="126" s="1"/>
  <c r="J710" i="126"/>
  <c r="K710" i="126"/>
  <c r="L710" i="126"/>
  <c r="M710" i="126"/>
  <c r="N710" i="126"/>
  <c r="P710" i="126"/>
  <c r="Q710" i="126"/>
  <c r="R710" i="126"/>
  <c r="S710" i="126"/>
  <c r="T710" i="126"/>
  <c r="U710" i="126"/>
  <c r="I711" i="126"/>
  <c r="M711" i="126" s="1"/>
  <c r="J711" i="126"/>
  <c r="K711" i="126"/>
  <c r="L711" i="126"/>
  <c r="N711" i="126"/>
  <c r="P711" i="126"/>
  <c r="R711" i="126"/>
  <c r="S711" i="126"/>
  <c r="T711" i="126"/>
  <c r="U711" i="126"/>
  <c r="I712" i="126"/>
  <c r="O712" i="126" s="1"/>
  <c r="J712" i="126"/>
  <c r="K712" i="126"/>
  <c r="L712" i="126"/>
  <c r="M712" i="126"/>
  <c r="N712" i="126"/>
  <c r="P712" i="126"/>
  <c r="Q712" i="126"/>
  <c r="R712" i="126"/>
  <c r="S712" i="126"/>
  <c r="T712" i="126"/>
  <c r="U712" i="126"/>
  <c r="I713" i="126"/>
  <c r="O713" i="126" s="1"/>
  <c r="J713" i="126"/>
  <c r="K713" i="126"/>
  <c r="L713" i="126"/>
  <c r="M713" i="126"/>
  <c r="N713" i="126"/>
  <c r="P713" i="126"/>
  <c r="R713" i="126"/>
  <c r="S713" i="126"/>
  <c r="T713" i="126"/>
  <c r="U713" i="126"/>
  <c r="I714" i="126"/>
  <c r="J714" i="126"/>
  <c r="K714" i="126"/>
  <c r="L714" i="126"/>
  <c r="M714" i="126"/>
  <c r="N714" i="126"/>
  <c r="O714" i="126"/>
  <c r="P714" i="126"/>
  <c r="Q714" i="126"/>
  <c r="R714" i="126"/>
  <c r="S714" i="126"/>
  <c r="T714" i="126"/>
  <c r="U714" i="126"/>
  <c r="I715" i="126"/>
  <c r="J715" i="126"/>
  <c r="K715" i="126"/>
  <c r="L715" i="126"/>
  <c r="M715" i="126"/>
  <c r="N715" i="126"/>
  <c r="P715" i="126"/>
  <c r="R715" i="126"/>
  <c r="S715" i="126"/>
  <c r="T715" i="126"/>
  <c r="U715" i="126"/>
  <c r="I716" i="126"/>
  <c r="J716" i="126"/>
  <c r="K716" i="126"/>
  <c r="L716" i="126"/>
  <c r="M716" i="126"/>
  <c r="N716" i="126"/>
  <c r="O716" i="126"/>
  <c r="P716" i="126"/>
  <c r="Q716" i="126"/>
  <c r="R716" i="126"/>
  <c r="S716" i="126"/>
  <c r="T716" i="126"/>
  <c r="U716" i="126"/>
  <c r="I717" i="126"/>
  <c r="O717" i="126" s="1"/>
  <c r="J717" i="126"/>
  <c r="K717" i="126"/>
  <c r="L717" i="126"/>
  <c r="M717" i="126"/>
  <c r="N717" i="126"/>
  <c r="P717" i="126"/>
  <c r="R717" i="126"/>
  <c r="S717" i="126"/>
  <c r="T717" i="126"/>
  <c r="U717" i="126"/>
  <c r="I718" i="126"/>
  <c r="O718" i="126" s="1"/>
  <c r="J718" i="126"/>
  <c r="K718" i="126"/>
  <c r="L718" i="126"/>
  <c r="M718" i="126"/>
  <c r="N718" i="126"/>
  <c r="P718" i="126"/>
  <c r="R718" i="126"/>
  <c r="S718" i="126"/>
  <c r="T718" i="126"/>
  <c r="U718" i="126"/>
  <c r="I719" i="126"/>
  <c r="M719" i="126" s="1"/>
  <c r="J719" i="126"/>
  <c r="K719" i="126"/>
  <c r="L719" i="126"/>
  <c r="N719" i="126"/>
  <c r="P719" i="126"/>
  <c r="R719" i="126"/>
  <c r="S719" i="126"/>
  <c r="T719" i="126"/>
  <c r="U719" i="126"/>
  <c r="I720" i="126"/>
  <c r="O720" i="126" s="1"/>
  <c r="J720" i="126"/>
  <c r="K720" i="126"/>
  <c r="L720" i="126"/>
  <c r="M720" i="126"/>
  <c r="N720" i="126"/>
  <c r="P720" i="126"/>
  <c r="Q720" i="126"/>
  <c r="R720" i="126"/>
  <c r="S720" i="126"/>
  <c r="T720" i="126"/>
  <c r="U720" i="126"/>
  <c r="I721" i="126"/>
  <c r="J721" i="126"/>
  <c r="K721" i="126"/>
  <c r="L721" i="126"/>
  <c r="M721" i="126"/>
  <c r="N721" i="126"/>
  <c r="P721" i="126"/>
  <c r="R721" i="126"/>
  <c r="S721" i="126"/>
  <c r="T721" i="126"/>
  <c r="U721" i="126"/>
  <c r="I722" i="126"/>
  <c r="O722" i="126" s="1"/>
  <c r="J722" i="126"/>
  <c r="K722" i="126"/>
  <c r="L722" i="126"/>
  <c r="M722" i="126"/>
  <c r="N722" i="126"/>
  <c r="P722" i="126"/>
  <c r="R722" i="126"/>
  <c r="S722" i="126"/>
  <c r="T722" i="126"/>
  <c r="U722" i="126"/>
  <c r="I723" i="126"/>
  <c r="J723" i="126"/>
  <c r="K723" i="126"/>
  <c r="L723" i="126"/>
  <c r="M723" i="126"/>
  <c r="N723" i="126"/>
  <c r="P723" i="126"/>
  <c r="R723" i="126"/>
  <c r="S723" i="126"/>
  <c r="T723" i="126"/>
  <c r="U723" i="126"/>
  <c r="I724" i="126"/>
  <c r="O724" i="126" s="1"/>
  <c r="J724" i="126"/>
  <c r="K724" i="126"/>
  <c r="L724" i="126"/>
  <c r="M724" i="126"/>
  <c r="N724" i="126"/>
  <c r="P724" i="126"/>
  <c r="R724" i="126"/>
  <c r="S724" i="126"/>
  <c r="T724" i="126"/>
  <c r="U724" i="126"/>
  <c r="I725" i="126"/>
  <c r="O725" i="126" s="1"/>
  <c r="J725" i="126"/>
  <c r="K725" i="126"/>
  <c r="L725" i="126"/>
  <c r="M725" i="126"/>
  <c r="N725" i="126"/>
  <c r="P725" i="126"/>
  <c r="R725" i="126"/>
  <c r="S725" i="126"/>
  <c r="T725" i="126"/>
  <c r="U725" i="126"/>
  <c r="I726" i="126"/>
  <c r="J726" i="126"/>
  <c r="K726" i="126"/>
  <c r="L726" i="126"/>
  <c r="M726" i="126"/>
  <c r="N726" i="126"/>
  <c r="O726" i="126"/>
  <c r="P726" i="126"/>
  <c r="Q726" i="126"/>
  <c r="R726" i="126"/>
  <c r="S726" i="126"/>
  <c r="T726" i="126"/>
  <c r="U726" i="126"/>
  <c r="I727" i="126"/>
  <c r="J727" i="126"/>
  <c r="K727" i="126"/>
  <c r="L727" i="126"/>
  <c r="N727" i="126"/>
  <c r="P727" i="126"/>
  <c r="R727" i="126"/>
  <c r="S727" i="126"/>
  <c r="T727" i="126"/>
  <c r="U727" i="126"/>
  <c r="I728" i="126"/>
  <c r="O728" i="126" s="1"/>
  <c r="J728" i="126"/>
  <c r="K728" i="126"/>
  <c r="L728" i="126"/>
  <c r="M728" i="126"/>
  <c r="N728" i="126"/>
  <c r="P728" i="126"/>
  <c r="Q728" i="126"/>
  <c r="R728" i="126"/>
  <c r="S728" i="126"/>
  <c r="T728" i="126"/>
  <c r="U728" i="126"/>
  <c r="I729" i="126"/>
  <c r="O729" i="126" s="1"/>
  <c r="J729" i="126"/>
  <c r="K729" i="126"/>
  <c r="L729" i="126"/>
  <c r="M729" i="126"/>
  <c r="N729" i="126"/>
  <c r="P729" i="126"/>
  <c r="R729" i="126"/>
  <c r="S729" i="126"/>
  <c r="T729" i="126"/>
  <c r="U729" i="126"/>
  <c r="I730" i="126"/>
  <c r="O730" i="126" s="1"/>
  <c r="J730" i="126"/>
  <c r="K730" i="126"/>
  <c r="L730" i="126"/>
  <c r="M730" i="126"/>
  <c r="N730" i="126"/>
  <c r="P730" i="126"/>
  <c r="Q730" i="126"/>
  <c r="R730" i="126"/>
  <c r="S730" i="126"/>
  <c r="T730" i="126"/>
  <c r="U730" i="126"/>
  <c r="I731" i="126"/>
  <c r="J731" i="126"/>
  <c r="K731" i="126"/>
  <c r="L731" i="126"/>
  <c r="M731" i="126"/>
  <c r="N731" i="126"/>
  <c r="P731" i="126"/>
  <c r="R731" i="126"/>
  <c r="S731" i="126"/>
  <c r="T731" i="126"/>
  <c r="U731" i="126"/>
  <c r="I732" i="126"/>
  <c r="J732" i="126"/>
  <c r="K732" i="126"/>
  <c r="L732" i="126"/>
  <c r="M732" i="126"/>
  <c r="N732" i="126"/>
  <c r="P732" i="126"/>
  <c r="R732" i="126"/>
  <c r="S732" i="126"/>
  <c r="T732" i="126"/>
  <c r="U732" i="126"/>
  <c r="I733" i="126"/>
  <c r="M733" i="126" s="1"/>
  <c r="J733" i="126"/>
  <c r="K733" i="126"/>
  <c r="L733" i="126"/>
  <c r="N733" i="126"/>
  <c r="P733" i="126"/>
  <c r="R733" i="126"/>
  <c r="S733" i="126"/>
  <c r="T733" i="126"/>
  <c r="U733" i="126"/>
  <c r="I734" i="126"/>
  <c r="O734" i="126" s="1"/>
  <c r="J734" i="126"/>
  <c r="K734" i="126"/>
  <c r="L734" i="126"/>
  <c r="M734" i="126"/>
  <c r="N734" i="126"/>
  <c r="P734" i="126"/>
  <c r="Q734" i="126"/>
  <c r="R734" i="126"/>
  <c r="S734" i="126"/>
  <c r="T734" i="126"/>
  <c r="U734" i="126"/>
  <c r="I735" i="126"/>
  <c r="M735" i="126" s="1"/>
  <c r="J735" i="126"/>
  <c r="K735" i="126"/>
  <c r="L735" i="126"/>
  <c r="N735" i="126"/>
  <c r="P735" i="126"/>
  <c r="R735" i="126"/>
  <c r="S735" i="126"/>
  <c r="T735" i="126"/>
  <c r="U735" i="126"/>
  <c r="I736" i="126"/>
  <c r="O736" i="126" s="1"/>
  <c r="J736" i="126"/>
  <c r="K736" i="126"/>
  <c r="L736" i="126"/>
  <c r="M736" i="126"/>
  <c r="N736" i="126"/>
  <c r="P736" i="126"/>
  <c r="R736" i="126"/>
  <c r="S736" i="126"/>
  <c r="T736" i="126"/>
  <c r="U736" i="126"/>
  <c r="I737" i="126"/>
  <c r="O737" i="126" s="1"/>
  <c r="J737" i="126"/>
  <c r="K737" i="126"/>
  <c r="L737" i="126"/>
  <c r="M737" i="126"/>
  <c r="N737" i="126"/>
  <c r="P737" i="126"/>
  <c r="R737" i="126"/>
  <c r="S737" i="126"/>
  <c r="T737" i="126"/>
  <c r="U737" i="126"/>
  <c r="I738" i="126"/>
  <c r="O738" i="126" s="1"/>
  <c r="J738" i="126"/>
  <c r="K738" i="126"/>
  <c r="L738" i="126"/>
  <c r="M738" i="126"/>
  <c r="N738" i="126"/>
  <c r="P738" i="126"/>
  <c r="Q738" i="126"/>
  <c r="R738" i="126"/>
  <c r="S738" i="126"/>
  <c r="T738" i="126"/>
  <c r="U738" i="126"/>
  <c r="I739" i="126"/>
  <c r="J739" i="126"/>
  <c r="K739" i="126"/>
  <c r="L739" i="126"/>
  <c r="M739" i="126"/>
  <c r="N739" i="126"/>
  <c r="P739" i="126"/>
  <c r="R739" i="126"/>
  <c r="S739" i="126"/>
  <c r="T739" i="126"/>
  <c r="U739" i="126"/>
  <c r="I740" i="126"/>
  <c r="O740" i="126" s="1"/>
  <c r="J740" i="126"/>
  <c r="K740" i="126"/>
  <c r="L740" i="126"/>
  <c r="M740" i="126"/>
  <c r="N740" i="126"/>
  <c r="P740" i="126"/>
  <c r="Q740" i="126"/>
  <c r="R740" i="126"/>
  <c r="S740" i="126"/>
  <c r="T740" i="126"/>
  <c r="U740" i="126"/>
  <c r="I741" i="126"/>
  <c r="J741" i="126"/>
  <c r="K741" i="126"/>
  <c r="L741" i="126"/>
  <c r="M741" i="126"/>
  <c r="N741" i="126"/>
  <c r="P741" i="126"/>
  <c r="R741" i="126"/>
  <c r="S741" i="126"/>
  <c r="T741" i="126"/>
  <c r="U741" i="126"/>
  <c r="I742" i="126"/>
  <c r="O742" i="126" s="1"/>
  <c r="J742" i="126"/>
  <c r="K742" i="126"/>
  <c r="L742" i="126"/>
  <c r="M742" i="126"/>
  <c r="N742" i="126"/>
  <c r="P742" i="126"/>
  <c r="Q742" i="126"/>
  <c r="R742" i="126"/>
  <c r="S742" i="126"/>
  <c r="T742" i="126"/>
  <c r="U742" i="126"/>
  <c r="I743" i="126"/>
  <c r="M743" i="126" s="1"/>
  <c r="J743" i="126"/>
  <c r="K743" i="126"/>
  <c r="L743" i="126"/>
  <c r="N743" i="126"/>
  <c r="P743" i="126"/>
  <c r="R743" i="126"/>
  <c r="S743" i="126"/>
  <c r="T743" i="126"/>
  <c r="U743" i="126"/>
  <c r="I744" i="126"/>
  <c r="O744" i="126" s="1"/>
  <c r="J744" i="126"/>
  <c r="K744" i="126"/>
  <c r="L744" i="126"/>
  <c r="M744" i="126"/>
  <c r="N744" i="126"/>
  <c r="P744" i="126"/>
  <c r="Q744" i="126"/>
  <c r="R744" i="126"/>
  <c r="S744" i="126"/>
  <c r="T744" i="126"/>
  <c r="U744" i="126"/>
  <c r="I745" i="126"/>
  <c r="O745" i="126" s="1"/>
  <c r="J745" i="126"/>
  <c r="K745" i="126"/>
  <c r="L745" i="126"/>
  <c r="M745" i="126"/>
  <c r="N745" i="126"/>
  <c r="P745" i="126"/>
  <c r="R745" i="126"/>
  <c r="S745" i="126"/>
  <c r="T745" i="126"/>
  <c r="U745" i="126"/>
  <c r="I746" i="126"/>
  <c r="J746" i="126"/>
  <c r="K746" i="126"/>
  <c r="L746" i="126"/>
  <c r="M746" i="126"/>
  <c r="N746" i="126"/>
  <c r="O746" i="126"/>
  <c r="P746" i="126"/>
  <c r="Q746" i="126"/>
  <c r="R746" i="126"/>
  <c r="S746" i="126"/>
  <c r="T746" i="126"/>
  <c r="U746" i="126"/>
  <c r="I747" i="126"/>
  <c r="J747" i="126"/>
  <c r="K747" i="126"/>
  <c r="L747" i="126"/>
  <c r="M747" i="126"/>
  <c r="N747" i="126"/>
  <c r="P747" i="126"/>
  <c r="R747" i="126"/>
  <c r="S747" i="126"/>
  <c r="T747" i="126"/>
  <c r="U747" i="126"/>
  <c r="I748" i="126"/>
  <c r="J748" i="126"/>
  <c r="K748" i="126"/>
  <c r="L748" i="126"/>
  <c r="M748" i="126"/>
  <c r="N748" i="126"/>
  <c r="O748" i="126"/>
  <c r="P748" i="126"/>
  <c r="Q748" i="126"/>
  <c r="R748" i="126"/>
  <c r="S748" i="126"/>
  <c r="T748" i="126"/>
  <c r="U748" i="126"/>
  <c r="I749" i="126"/>
  <c r="O749" i="126" s="1"/>
  <c r="J749" i="126"/>
  <c r="K749" i="126"/>
  <c r="L749" i="126"/>
  <c r="M749" i="126"/>
  <c r="N749" i="126"/>
  <c r="P749" i="126"/>
  <c r="R749" i="126"/>
  <c r="S749" i="126"/>
  <c r="T749" i="126"/>
  <c r="U749" i="126"/>
  <c r="I750" i="126"/>
  <c r="O750" i="126" s="1"/>
  <c r="J750" i="126"/>
  <c r="K750" i="126"/>
  <c r="L750" i="126"/>
  <c r="M750" i="126"/>
  <c r="N750" i="126"/>
  <c r="P750" i="126"/>
  <c r="R750" i="126"/>
  <c r="S750" i="126"/>
  <c r="T750" i="126"/>
  <c r="U750" i="126"/>
  <c r="I751" i="126"/>
  <c r="J751" i="126"/>
  <c r="K751" i="126"/>
  <c r="L751" i="126"/>
  <c r="N751" i="126"/>
  <c r="P751" i="126"/>
  <c r="R751" i="126"/>
  <c r="S751" i="126"/>
  <c r="T751" i="126"/>
  <c r="U751" i="126"/>
  <c r="I752" i="126"/>
  <c r="O752" i="126" s="1"/>
  <c r="J752" i="126"/>
  <c r="K752" i="126"/>
  <c r="L752" i="126"/>
  <c r="M752" i="126"/>
  <c r="N752" i="126"/>
  <c r="P752" i="126"/>
  <c r="Q752" i="126"/>
  <c r="R752" i="126"/>
  <c r="S752" i="126"/>
  <c r="T752" i="126"/>
  <c r="U752" i="126"/>
  <c r="I753" i="126"/>
  <c r="J753" i="126"/>
  <c r="K753" i="126"/>
  <c r="L753" i="126"/>
  <c r="M753" i="126"/>
  <c r="N753" i="126"/>
  <c r="P753" i="126"/>
  <c r="R753" i="126"/>
  <c r="S753" i="126"/>
  <c r="T753" i="126"/>
  <c r="U753" i="126"/>
  <c r="I754" i="126"/>
  <c r="O754" i="126" s="1"/>
  <c r="J754" i="126"/>
  <c r="K754" i="126"/>
  <c r="L754" i="126"/>
  <c r="M754" i="126"/>
  <c r="N754" i="126"/>
  <c r="P754" i="126"/>
  <c r="R754" i="126"/>
  <c r="S754" i="126"/>
  <c r="T754" i="126"/>
  <c r="U754" i="126"/>
  <c r="I755" i="126"/>
  <c r="J755" i="126"/>
  <c r="K755" i="126"/>
  <c r="L755" i="126"/>
  <c r="M755" i="126"/>
  <c r="N755" i="126"/>
  <c r="P755" i="126"/>
  <c r="R755" i="126"/>
  <c r="S755" i="126"/>
  <c r="T755" i="126"/>
  <c r="U755" i="126"/>
  <c r="I756" i="126"/>
  <c r="O756" i="126" s="1"/>
  <c r="J756" i="126"/>
  <c r="K756" i="126"/>
  <c r="L756" i="126"/>
  <c r="M756" i="126"/>
  <c r="N756" i="126"/>
  <c r="P756" i="126"/>
  <c r="R756" i="126"/>
  <c r="S756" i="126"/>
  <c r="T756" i="126"/>
  <c r="U756" i="126"/>
  <c r="I757" i="126"/>
  <c r="O757" i="126" s="1"/>
  <c r="J757" i="126"/>
  <c r="K757" i="126"/>
  <c r="L757" i="126"/>
  <c r="M757" i="126"/>
  <c r="N757" i="126"/>
  <c r="P757" i="126"/>
  <c r="R757" i="126"/>
  <c r="S757" i="126"/>
  <c r="T757" i="126"/>
  <c r="U757" i="126"/>
  <c r="I758" i="126"/>
  <c r="J758" i="126"/>
  <c r="K758" i="126"/>
  <c r="L758" i="126"/>
  <c r="M758" i="126"/>
  <c r="N758" i="126"/>
  <c r="O758" i="126"/>
  <c r="P758" i="126"/>
  <c r="Q758" i="126"/>
  <c r="R758" i="126"/>
  <c r="S758" i="126"/>
  <c r="T758" i="126"/>
  <c r="U758" i="126"/>
  <c r="I759" i="126"/>
  <c r="J759" i="126"/>
  <c r="K759" i="126"/>
  <c r="L759" i="126"/>
  <c r="N759" i="126"/>
  <c r="P759" i="126"/>
  <c r="R759" i="126"/>
  <c r="S759" i="126"/>
  <c r="T759" i="126"/>
  <c r="U759" i="126"/>
  <c r="I760" i="126"/>
  <c r="O760" i="126" s="1"/>
  <c r="J760" i="126"/>
  <c r="K760" i="126"/>
  <c r="L760" i="126"/>
  <c r="M760" i="126"/>
  <c r="N760" i="126"/>
  <c r="P760" i="126"/>
  <c r="Q760" i="126"/>
  <c r="R760" i="126"/>
  <c r="S760" i="126"/>
  <c r="T760" i="126"/>
  <c r="U760" i="126"/>
  <c r="I761" i="126"/>
  <c r="O761" i="126" s="1"/>
  <c r="J761" i="126"/>
  <c r="K761" i="126"/>
  <c r="L761" i="126"/>
  <c r="M761" i="126"/>
  <c r="N761" i="126"/>
  <c r="P761" i="126"/>
  <c r="R761" i="126"/>
  <c r="S761" i="126"/>
  <c r="T761" i="126"/>
  <c r="U761" i="126"/>
  <c r="I762" i="126"/>
  <c r="O762" i="126" s="1"/>
  <c r="J762" i="126"/>
  <c r="K762" i="126"/>
  <c r="L762" i="126"/>
  <c r="M762" i="126"/>
  <c r="N762" i="126"/>
  <c r="P762" i="126"/>
  <c r="Q762" i="126"/>
  <c r="R762" i="126"/>
  <c r="S762" i="126"/>
  <c r="T762" i="126"/>
  <c r="U762" i="126"/>
  <c r="I763" i="126"/>
  <c r="J763" i="126"/>
  <c r="K763" i="126"/>
  <c r="L763" i="126"/>
  <c r="M763" i="126"/>
  <c r="N763" i="126"/>
  <c r="P763" i="126"/>
  <c r="R763" i="126"/>
  <c r="S763" i="126"/>
  <c r="T763" i="126"/>
  <c r="U763" i="126"/>
  <c r="I764" i="126"/>
  <c r="J764" i="126"/>
  <c r="K764" i="126"/>
  <c r="L764" i="126"/>
  <c r="M764" i="126"/>
  <c r="N764" i="126"/>
  <c r="P764" i="126"/>
  <c r="R764" i="126"/>
  <c r="S764" i="126"/>
  <c r="T764" i="126"/>
  <c r="U764" i="126"/>
  <c r="I765" i="126"/>
  <c r="J765" i="126"/>
  <c r="K765" i="126"/>
  <c r="L765" i="126"/>
  <c r="M765" i="126"/>
  <c r="N765" i="126"/>
  <c r="P765" i="126"/>
  <c r="R765" i="126"/>
  <c r="S765" i="126"/>
  <c r="T765" i="126"/>
  <c r="U765" i="126"/>
  <c r="I766" i="126"/>
  <c r="O766" i="126" s="1"/>
  <c r="J766" i="126"/>
  <c r="K766" i="126"/>
  <c r="L766" i="126"/>
  <c r="M766" i="126"/>
  <c r="N766" i="126"/>
  <c r="P766" i="126"/>
  <c r="Q766" i="126"/>
  <c r="R766" i="126"/>
  <c r="S766" i="126"/>
  <c r="T766" i="126"/>
  <c r="U766" i="126"/>
  <c r="I767" i="126"/>
  <c r="M767" i="126" s="1"/>
  <c r="J767" i="126"/>
  <c r="K767" i="126"/>
  <c r="L767" i="126"/>
  <c r="N767" i="126"/>
  <c r="P767" i="126"/>
  <c r="R767" i="126"/>
  <c r="S767" i="126"/>
  <c r="T767" i="126"/>
  <c r="U767" i="126"/>
  <c r="I768" i="126"/>
  <c r="O768" i="126" s="1"/>
  <c r="J768" i="126"/>
  <c r="K768" i="126"/>
  <c r="L768" i="126"/>
  <c r="M768" i="126"/>
  <c r="N768" i="126"/>
  <c r="P768" i="126"/>
  <c r="R768" i="126"/>
  <c r="S768" i="126"/>
  <c r="T768" i="126"/>
  <c r="U768" i="126"/>
  <c r="I769" i="126"/>
  <c r="O769" i="126" s="1"/>
  <c r="J769" i="126"/>
  <c r="K769" i="126"/>
  <c r="L769" i="126"/>
  <c r="M769" i="126"/>
  <c r="N769" i="126"/>
  <c r="P769" i="126"/>
  <c r="R769" i="126"/>
  <c r="S769" i="126"/>
  <c r="T769" i="126"/>
  <c r="U769" i="126"/>
  <c r="I770" i="126"/>
  <c r="O770" i="126" s="1"/>
  <c r="J770" i="126"/>
  <c r="K770" i="126"/>
  <c r="L770" i="126"/>
  <c r="M770" i="126"/>
  <c r="N770" i="126"/>
  <c r="P770" i="126"/>
  <c r="Q770" i="126"/>
  <c r="R770" i="126"/>
  <c r="S770" i="126"/>
  <c r="T770" i="126"/>
  <c r="U770" i="126"/>
  <c r="I771" i="126"/>
  <c r="J771" i="126"/>
  <c r="K771" i="126"/>
  <c r="L771" i="126"/>
  <c r="M771" i="126"/>
  <c r="N771" i="126"/>
  <c r="P771" i="126"/>
  <c r="R771" i="126"/>
  <c r="S771" i="126"/>
  <c r="T771" i="126"/>
  <c r="U771" i="126"/>
  <c r="I772" i="126"/>
  <c r="O772" i="126" s="1"/>
  <c r="J772" i="126"/>
  <c r="K772" i="126"/>
  <c r="L772" i="126"/>
  <c r="M772" i="126"/>
  <c r="N772" i="126"/>
  <c r="P772" i="126"/>
  <c r="Q772" i="126"/>
  <c r="R772" i="126"/>
  <c r="S772" i="126"/>
  <c r="T772" i="126"/>
  <c r="U772" i="126"/>
  <c r="I773" i="126"/>
  <c r="J773" i="126"/>
  <c r="K773" i="126"/>
  <c r="L773" i="126"/>
  <c r="M773" i="126"/>
  <c r="N773" i="126"/>
  <c r="P773" i="126"/>
  <c r="R773" i="126"/>
  <c r="S773" i="126"/>
  <c r="T773" i="126"/>
  <c r="U773" i="126"/>
  <c r="I774" i="126"/>
  <c r="O774" i="126" s="1"/>
  <c r="J774" i="126"/>
  <c r="K774" i="126"/>
  <c r="L774" i="126"/>
  <c r="M774" i="126"/>
  <c r="N774" i="126"/>
  <c r="P774" i="126"/>
  <c r="Q774" i="126"/>
  <c r="R774" i="126"/>
  <c r="S774" i="126"/>
  <c r="T774" i="126"/>
  <c r="U774" i="126"/>
  <c r="I775" i="126"/>
  <c r="J775" i="126"/>
  <c r="K775" i="126"/>
  <c r="L775" i="126"/>
  <c r="N775" i="126"/>
  <c r="P775" i="126"/>
  <c r="R775" i="126"/>
  <c r="S775" i="126"/>
  <c r="T775" i="126"/>
  <c r="U775" i="126"/>
  <c r="I776" i="126"/>
  <c r="O776" i="126" s="1"/>
  <c r="J776" i="126"/>
  <c r="K776" i="126"/>
  <c r="L776" i="126"/>
  <c r="M776" i="126"/>
  <c r="N776" i="126"/>
  <c r="P776" i="126"/>
  <c r="R776" i="126"/>
  <c r="S776" i="126"/>
  <c r="T776" i="126"/>
  <c r="U776" i="126"/>
  <c r="I777" i="126"/>
  <c r="O777" i="126" s="1"/>
  <c r="J777" i="126"/>
  <c r="K777" i="126"/>
  <c r="L777" i="126"/>
  <c r="M777" i="126"/>
  <c r="N777" i="126"/>
  <c r="P777" i="126"/>
  <c r="R777" i="126"/>
  <c r="S777" i="126"/>
  <c r="T777" i="126"/>
  <c r="U777" i="126"/>
  <c r="I778" i="126"/>
  <c r="J778" i="126"/>
  <c r="K778" i="126"/>
  <c r="L778" i="126"/>
  <c r="M778" i="126"/>
  <c r="N778" i="126"/>
  <c r="O778" i="126"/>
  <c r="P778" i="126"/>
  <c r="Q778" i="126"/>
  <c r="R778" i="126"/>
  <c r="S778" i="126"/>
  <c r="T778" i="126"/>
  <c r="U778" i="126"/>
  <c r="I779" i="126"/>
  <c r="O779" i="126" s="1"/>
  <c r="J779" i="126"/>
  <c r="K779" i="126"/>
  <c r="L779" i="126"/>
  <c r="N779" i="126"/>
  <c r="P779" i="126"/>
  <c r="R779" i="126"/>
  <c r="S779" i="126"/>
  <c r="T779" i="126"/>
  <c r="U779" i="126"/>
  <c r="I780" i="126"/>
  <c r="J780" i="126"/>
  <c r="K780" i="126"/>
  <c r="L780" i="126"/>
  <c r="M780" i="126"/>
  <c r="N780" i="126"/>
  <c r="O780" i="126"/>
  <c r="P780" i="126"/>
  <c r="Q780" i="126"/>
  <c r="R780" i="126"/>
  <c r="S780" i="126"/>
  <c r="T780" i="126"/>
  <c r="U780" i="126"/>
  <c r="I781" i="126"/>
  <c r="O781" i="126" s="1"/>
  <c r="J781" i="126"/>
  <c r="K781" i="126"/>
  <c r="L781" i="126"/>
  <c r="N781" i="126"/>
  <c r="P781" i="126"/>
  <c r="R781" i="126"/>
  <c r="S781" i="126"/>
  <c r="T781" i="126"/>
  <c r="U781" i="126"/>
  <c r="I782" i="126"/>
  <c r="O782" i="126" s="1"/>
  <c r="J782" i="126"/>
  <c r="K782" i="126"/>
  <c r="L782" i="126"/>
  <c r="M782" i="126"/>
  <c r="N782" i="126"/>
  <c r="P782" i="126"/>
  <c r="R782" i="126"/>
  <c r="S782" i="126"/>
  <c r="T782" i="126"/>
  <c r="U782" i="126"/>
  <c r="I783" i="126"/>
  <c r="O783" i="126" s="1"/>
  <c r="J783" i="126"/>
  <c r="K783" i="126"/>
  <c r="L783" i="126"/>
  <c r="M783" i="126"/>
  <c r="N783" i="126"/>
  <c r="P783" i="126"/>
  <c r="R783" i="126"/>
  <c r="S783" i="126"/>
  <c r="T783" i="126"/>
  <c r="U783" i="126"/>
  <c r="I784" i="126"/>
  <c r="O784" i="126" s="1"/>
  <c r="J784" i="126"/>
  <c r="K784" i="126"/>
  <c r="L784" i="126"/>
  <c r="M784" i="126"/>
  <c r="N784" i="126"/>
  <c r="P784" i="126"/>
  <c r="Q784" i="126"/>
  <c r="R784" i="126"/>
  <c r="S784" i="126"/>
  <c r="T784" i="126"/>
  <c r="U784" i="126"/>
  <c r="I785" i="126"/>
  <c r="O785" i="126" s="1"/>
  <c r="J785" i="126"/>
  <c r="K785" i="126"/>
  <c r="L785" i="126"/>
  <c r="M785" i="126"/>
  <c r="N785" i="126"/>
  <c r="P785" i="126"/>
  <c r="Q785" i="126"/>
  <c r="R785" i="126"/>
  <c r="S785" i="126"/>
  <c r="T785" i="126"/>
  <c r="U785" i="126"/>
  <c r="I786" i="126"/>
  <c r="J786" i="126"/>
  <c r="K786" i="126"/>
  <c r="L786" i="126"/>
  <c r="M786" i="126"/>
  <c r="N786" i="126"/>
  <c r="O786" i="126"/>
  <c r="P786" i="126"/>
  <c r="Q786" i="126"/>
  <c r="R786" i="126"/>
  <c r="S786" i="126"/>
  <c r="T786" i="126"/>
  <c r="U786" i="126"/>
  <c r="I787" i="126"/>
  <c r="O787" i="126" s="1"/>
  <c r="J787" i="126"/>
  <c r="K787" i="126"/>
  <c r="L787" i="126"/>
  <c r="M787" i="126"/>
  <c r="N787" i="126"/>
  <c r="P787" i="126"/>
  <c r="R787" i="126"/>
  <c r="S787" i="126"/>
  <c r="T787" i="126"/>
  <c r="U787" i="126"/>
  <c r="I788" i="126"/>
  <c r="J788" i="126"/>
  <c r="K788" i="126"/>
  <c r="L788" i="126"/>
  <c r="M788" i="126"/>
  <c r="N788" i="126"/>
  <c r="O788" i="126"/>
  <c r="P788" i="126"/>
  <c r="Q788" i="126"/>
  <c r="R788" i="126"/>
  <c r="S788" i="126"/>
  <c r="T788" i="126"/>
  <c r="U788" i="126"/>
  <c r="I789" i="126"/>
  <c r="O789" i="126" s="1"/>
  <c r="J789" i="126"/>
  <c r="K789" i="126"/>
  <c r="L789" i="126"/>
  <c r="M789" i="126"/>
  <c r="N789" i="126"/>
  <c r="P789" i="126"/>
  <c r="R789" i="126"/>
  <c r="S789" i="126"/>
  <c r="T789" i="126"/>
  <c r="U789" i="126"/>
  <c r="I790" i="126"/>
  <c r="O790" i="126" s="1"/>
  <c r="J790" i="126"/>
  <c r="K790" i="126"/>
  <c r="L790" i="126"/>
  <c r="M790" i="126"/>
  <c r="N790" i="126"/>
  <c r="P790" i="126"/>
  <c r="Q790" i="126"/>
  <c r="R790" i="126"/>
  <c r="S790" i="126"/>
  <c r="T790" i="126"/>
  <c r="U790" i="126"/>
  <c r="I791" i="126"/>
  <c r="O791" i="126" s="1"/>
  <c r="J791" i="126"/>
  <c r="K791" i="126"/>
  <c r="L791" i="126"/>
  <c r="M791" i="126"/>
  <c r="N791" i="126"/>
  <c r="P791" i="126"/>
  <c r="R791" i="126"/>
  <c r="S791" i="126"/>
  <c r="T791" i="126"/>
  <c r="U791" i="126"/>
  <c r="I792" i="126"/>
  <c r="O792" i="126" s="1"/>
  <c r="J792" i="126"/>
  <c r="K792" i="126"/>
  <c r="L792" i="126"/>
  <c r="M792" i="126"/>
  <c r="N792" i="126"/>
  <c r="P792" i="126"/>
  <c r="Q792" i="126"/>
  <c r="R792" i="126"/>
  <c r="S792" i="126"/>
  <c r="T792" i="126"/>
  <c r="U792" i="126"/>
  <c r="I793" i="126"/>
  <c r="O793" i="126" s="1"/>
  <c r="J793" i="126"/>
  <c r="K793" i="126"/>
  <c r="L793" i="126"/>
  <c r="M793" i="126"/>
  <c r="N793" i="126"/>
  <c r="P793" i="126"/>
  <c r="Q793" i="126"/>
  <c r="R793" i="126"/>
  <c r="S793" i="126"/>
  <c r="T793" i="126"/>
  <c r="U793" i="126"/>
  <c r="I794" i="126"/>
  <c r="O794" i="126" s="1"/>
  <c r="J794" i="126"/>
  <c r="K794" i="126"/>
  <c r="L794" i="126"/>
  <c r="M794" i="126"/>
  <c r="N794" i="126"/>
  <c r="P794" i="126"/>
  <c r="Q794" i="126"/>
  <c r="R794" i="126"/>
  <c r="S794" i="126"/>
  <c r="T794" i="126"/>
  <c r="U794" i="126"/>
  <c r="I795" i="126"/>
  <c r="O795" i="126" s="1"/>
  <c r="J795" i="126"/>
  <c r="K795" i="126"/>
  <c r="L795" i="126"/>
  <c r="M795" i="126"/>
  <c r="N795" i="126"/>
  <c r="P795" i="126"/>
  <c r="R795" i="126"/>
  <c r="S795" i="126"/>
  <c r="T795" i="126"/>
  <c r="U795" i="126"/>
  <c r="I796" i="126"/>
  <c r="O796" i="126" s="1"/>
  <c r="J796" i="126"/>
  <c r="K796" i="126"/>
  <c r="L796" i="126"/>
  <c r="M796" i="126"/>
  <c r="N796" i="126"/>
  <c r="P796" i="126"/>
  <c r="Q796" i="126"/>
  <c r="R796" i="126"/>
  <c r="S796" i="126"/>
  <c r="T796" i="126"/>
  <c r="U796" i="126"/>
  <c r="I797" i="126"/>
  <c r="J797" i="126"/>
  <c r="K797" i="126"/>
  <c r="L797" i="126"/>
  <c r="M797" i="126"/>
  <c r="N797" i="126"/>
  <c r="P797" i="126"/>
  <c r="R797" i="126"/>
  <c r="S797" i="126"/>
  <c r="T797" i="126"/>
  <c r="U797" i="126"/>
  <c r="I798" i="126"/>
  <c r="M798" i="126" s="1"/>
  <c r="J798" i="126"/>
  <c r="K798" i="126"/>
  <c r="L798" i="126"/>
  <c r="N798" i="126"/>
  <c r="P798" i="126"/>
  <c r="R798" i="126"/>
  <c r="S798" i="126"/>
  <c r="T798" i="126"/>
  <c r="U798" i="126"/>
  <c r="I799" i="126"/>
  <c r="O799" i="126" s="1"/>
  <c r="J799" i="126"/>
  <c r="K799" i="126"/>
  <c r="L799" i="126"/>
  <c r="M799" i="126"/>
  <c r="N799" i="126"/>
  <c r="P799" i="126"/>
  <c r="R799" i="126"/>
  <c r="S799" i="126"/>
  <c r="T799" i="126"/>
  <c r="U799" i="126"/>
  <c r="I800" i="126"/>
  <c r="O800" i="126" s="1"/>
  <c r="J800" i="126"/>
  <c r="K800" i="126"/>
  <c r="L800" i="126"/>
  <c r="M800" i="126"/>
  <c r="N800" i="126"/>
  <c r="P800" i="126"/>
  <c r="R800" i="126"/>
  <c r="S800" i="126"/>
  <c r="T800" i="126"/>
  <c r="U800" i="126"/>
  <c r="I801" i="126"/>
  <c r="O801" i="126" s="1"/>
  <c r="J801" i="126"/>
  <c r="K801" i="126"/>
  <c r="L801" i="126"/>
  <c r="M801" i="126"/>
  <c r="N801" i="126"/>
  <c r="P801" i="126"/>
  <c r="Q801" i="126"/>
  <c r="R801" i="126"/>
  <c r="S801" i="126"/>
  <c r="T801" i="126"/>
  <c r="U801" i="126"/>
  <c r="I802" i="126"/>
  <c r="O802" i="126" s="1"/>
  <c r="J802" i="126"/>
  <c r="K802" i="126"/>
  <c r="L802" i="126"/>
  <c r="M802" i="126"/>
  <c r="N802" i="126"/>
  <c r="P802" i="126"/>
  <c r="Q802" i="126"/>
  <c r="R802" i="126"/>
  <c r="S802" i="126"/>
  <c r="T802" i="126"/>
  <c r="U802" i="126"/>
  <c r="I803" i="126"/>
  <c r="O803" i="126" s="1"/>
  <c r="J803" i="126"/>
  <c r="K803" i="126"/>
  <c r="L803" i="126"/>
  <c r="M803" i="126"/>
  <c r="N803" i="126"/>
  <c r="P803" i="126"/>
  <c r="R803" i="126"/>
  <c r="S803" i="126"/>
  <c r="T803" i="126"/>
  <c r="U803" i="126"/>
  <c r="I804" i="126"/>
  <c r="O804" i="126" s="1"/>
  <c r="J804" i="126"/>
  <c r="K804" i="126"/>
  <c r="L804" i="126"/>
  <c r="M804" i="126"/>
  <c r="N804" i="126"/>
  <c r="P804" i="126"/>
  <c r="Q804" i="126"/>
  <c r="R804" i="126"/>
  <c r="S804" i="126"/>
  <c r="T804" i="126"/>
  <c r="U804" i="126"/>
  <c r="I805" i="126"/>
  <c r="O805" i="126" s="1"/>
  <c r="J805" i="126"/>
  <c r="K805" i="126"/>
  <c r="L805" i="126"/>
  <c r="M805" i="126"/>
  <c r="N805" i="126"/>
  <c r="P805" i="126"/>
  <c r="R805" i="126"/>
  <c r="S805" i="126"/>
  <c r="T805" i="126"/>
  <c r="U805" i="126"/>
  <c r="I806" i="126"/>
  <c r="O806" i="126" s="1"/>
  <c r="J806" i="126"/>
  <c r="K806" i="126"/>
  <c r="L806" i="126"/>
  <c r="M806" i="126"/>
  <c r="N806" i="126"/>
  <c r="P806" i="126"/>
  <c r="R806" i="126"/>
  <c r="S806" i="126"/>
  <c r="T806" i="126"/>
  <c r="U806" i="126"/>
  <c r="I807" i="126"/>
  <c r="O807" i="126" s="1"/>
  <c r="J807" i="126"/>
  <c r="K807" i="126"/>
  <c r="L807" i="126"/>
  <c r="M807" i="126"/>
  <c r="N807" i="126"/>
  <c r="P807" i="126"/>
  <c r="R807" i="126"/>
  <c r="S807" i="126"/>
  <c r="T807" i="126"/>
  <c r="U807" i="126"/>
  <c r="I808" i="126"/>
  <c r="O808" i="126" s="1"/>
  <c r="J808" i="126"/>
  <c r="K808" i="126"/>
  <c r="L808" i="126"/>
  <c r="M808" i="126"/>
  <c r="N808" i="126"/>
  <c r="P808" i="126"/>
  <c r="Q808" i="126"/>
  <c r="R808" i="126"/>
  <c r="S808" i="126"/>
  <c r="T808" i="126"/>
  <c r="U808" i="126"/>
  <c r="I809" i="126"/>
  <c r="O809" i="126" s="1"/>
  <c r="J809" i="126"/>
  <c r="K809" i="126"/>
  <c r="L809" i="126"/>
  <c r="M809" i="126"/>
  <c r="N809" i="126"/>
  <c r="P809" i="126"/>
  <c r="Q809" i="126"/>
  <c r="R809" i="126"/>
  <c r="S809" i="126"/>
  <c r="T809" i="126"/>
  <c r="U809" i="126"/>
  <c r="I810" i="126"/>
  <c r="J810" i="126"/>
  <c r="K810" i="126"/>
  <c r="L810" i="126"/>
  <c r="M810" i="126"/>
  <c r="N810" i="126"/>
  <c r="O810" i="126"/>
  <c r="P810" i="126"/>
  <c r="Q810" i="126"/>
  <c r="R810" i="126"/>
  <c r="S810" i="126"/>
  <c r="T810" i="126"/>
  <c r="U810" i="126"/>
  <c r="I811" i="126"/>
  <c r="O811" i="126" s="1"/>
  <c r="J811" i="126"/>
  <c r="K811" i="126"/>
  <c r="L811" i="126"/>
  <c r="M811" i="126"/>
  <c r="N811" i="126"/>
  <c r="P811" i="126"/>
  <c r="R811" i="126"/>
  <c r="S811" i="126"/>
  <c r="T811" i="126"/>
  <c r="U811" i="126"/>
  <c r="I812" i="126"/>
  <c r="J812" i="126"/>
  <c r="K812" i="126"/>
  <c r="L812" i="126"/>
  <c r="M812" i="126"/>
  <c r="N812" i="126"/>
  <c r="O812" i="126"/>
  <c r="P812" i="126"/>
  <c r="Q812" i="126"/>
  <c r="R812" i="126"/>
  <c r="S812" i="126"/>
  <c r="T812" i="126"/>
  <c r="U812" i="126"/>
  <c r="I813" i="126"/>
  <c r="J813" i="126"/>
  <c r="K813" i="126"/>
  <c r="L813" i="126"/>
  <c r="N813" i="126"/>
  <c r="P813" i="126"/>
  <c r="R813" i="126"/>
  <c r="S813" i="126"/>
  <c r="T813" i="126"/>
  <c r="U813" i="126"/>
  <c r="I814" i="126"/>
  <c r="J814" i="126"/>
  <c r="K814" i="126"/>
  <c r="L814" i="126"/>
  <c r="M814" i="126"/>
  <c r="N814" i="126"/>
  <c r="P814" i="126"/>
  <c r="R814" i="126"/>
  <c r="S814" i="126"/>
  <c r="T814" i="126"/>
  <c r="U814" i="126"/>
  <c r="I815" i="126"/>
  <c r="O815" i="126" s="1"/>
  <c r="J815" i="126"/>
  <c r="K815" i="126"/>
  <c r="L815" i="126"/>
  <c r="M815" i="126"/>
  <c r="N815" i="126"/>
  <c r="P815" i="126"/>
  <c r="R815" i="126"/>
  <c r="S815" i="126"/>
  <c r="T815" i="126"/>
  <c r="U815" i="126"/>
  <c r="I816" i="126"/>
  <c r="O816" i="126" s="1"/>
  <c r="J816" i="126"/>
  <c r="K816" i="126"/>
  <c r="L816" i="126"/>
  <c r="M816" i="126"/>
  <c r="N816" i="126"/>
  <c r="P816" i="126"/>
  <c r="R816" i="126"/>
  <c r="S816" i="126"/>
  <c r="T816" i="126"/>
  <c r="U816" i="126"/>
  <c r="I817" i="126"/>
  <c r="J817" i="126"/>
  <c r="K817" i="126"/>
  <c r="L817" i="126"/>
  <c r="N817" i="126"/>
  <c r="P817" i="126"/>
  <c r="R817" i="126"/>
  <c r="S817" i="126"/>
  <c r="T817" i="126"/>
  <c r="U817" i="126"/>
  <c r="I818" i="126"/>
  <c r="O818" i="126" s="1"/>
  <c r="J818" i="126"/>
  <c r="K818" i="126"/>
  <c r="L818" i="126"/>
  <c r="M818" i="126"/>
  <c r="N818" i="126"/>
  <c r="P818" i="126"/>
  <c r="Q818" i="126"/>
  <c r="R818" i="126"/>
  <c r="S818" i="126"/>
  <c r="T818" i="126"/>
  <c r="U818" i="126"/>
  <c r="I819" i="126"/>
  <c r="O819" i="126" s="1"/>
  <c r="J819" i="126"/>
  <c r="K819" i="126"/>
  <c r="L819" i="126"/>
  <c r="M819" i="126"/>
  <c r="N819" i="126"/>
  <c r="P819" i="126"/>
  <c r="R819" i="126"/>
  <c r="S819" i="126"/>
  <c r="T819" i="126"/>
  <c r="U819" i="126"/>
  <c r="I820" i="126"/>
  <c r="O820" i="126" s="1"/>
  <c r="J820" i="126"/>
  <c r="K820" i="126"/>
  <c r="L820" i="126"/>
  <c r="M820" i="126"/>
  <c r="N820" i="126"/>
  <c r="P820" i="126"/>
  <c r="R820" i="126"/>
  <c r="S820" i="126"/>
  <c r="T820" i="126"/>
  <c r="U820" i="126"/>
  <c r="I821" i="126"/>
  <c r="O821" i="126" s="1"/>
  <c r="J821" i="126"/>
  <c r="K821" i="126"/>
  <c r="L821" i="126"/>
  <c r="M821" i="126"/>
  <c r="N821" i="126"/>
  <c r="P821" i="126"/>
  <c r="R821" i="126"/>
  <c r="S821" i="126"/>
  <c r="T821" i="126"/>
  <c r="U821" i="126"/>
  <c r="I822" i="126"/>
  <c r="J822" i="126"/>
  <c r="K822" i="126"/>
  <c r="L822" i="126"/>
  <c r="M822" i="126"/>
  <c r="N822" i="126"/>
  <c r="O822" i="126"/>
  <c r="P822" i="126"/>
  <c r="Q822" i="126"/>
  <c r="R822" i="126"/>
  <c r="S822" i="126"/>
  <c r="T822" i="126"/>
  <c r="U822" i="126"/>
  <c r="I823" i="126"/>
  <c r="O823" i="126" s="1"/>
  <c r="J823" i="126"/>
  <c r="K823" i="126"/>
  <c r="L823" i="126"/>
  <c r="M823" i="126"/>
  <c r="N823" i="126"/>
  <c r="P823" i="126"/>
  <c r="R823" i="126"/>
  <c r="S823" i="126"/>
  <c r="T823" i="126"/>
  <c r="U823" i="126"/>
  <c r="I824" i="126"/>
  <c r="J824" i="126"/>
  <c r="K824" i="126"/>
  <c r="L824" i="126"/>
  <c r="M824" i="126"/>
  <c r="N824" i="126"/>
  <c r="O824" i="126"/>
  <c r="P824" i="126"/>
  <c r="Q824" i="126"/>
  <c r="R824" i="126"/>
  <c r="S824" i="126"/>
  <c r="T824" i="126"/>
  <c r="U824" i="126"/>
  <c r="I825" i="126"/>
  <c r="J825" i="126"/>
  <c r="K825" i="126"/>
  <c r="L825" i="126"/>
  <c r="M825" i="126"/>
  <c r="N825" i="126"/>
  <c r="P825" i="126"/>
  <c r="R825" i="126"/>
  <c r="S825" i="126"/>
  <c r="T825" i="126"/>
  <c r="U825" i="126"/>
  <c r="I826" i="126"/>
  <c r="O826" i="126" s="1"/>
  <c r="J826" i="126"/>
  <c r="K826" i="126"/>
  <c r="L826" i="126"/>
  <c r="M826" i="126"/>
  <c r="N826" i="126"/>
  <c r="P826" i="126"/>
  <c r="Q826" i="126"/>
  <c r="R826" i="126"/>
  <c r="S826" i="126"/>
  <c r="T826" i="126"/>
  <c r="U826" i="126"/>
  <c r="I827" i="126"/>
  <c r="O827" i="126" s="1"/>
  <c r="J827" i="126"/>
  <c r="K827" i="126"/>
  <c r="L827" i="126"/>
  <c r="M827" i="126"/>
  <c r="N827" i="126"/>
  <c r="P827" i="126"/>
  <c r="R827" i="126"/>
  <c r="S827" i="126"/>
  <c r="T827" i="126"/>
  <c r="U827" i="126"/>
  <c r="I828" i="126"/>
  <c r="O828" i="126" s="1"/>
  <c r="J828" i="126"/>
  <c r="K828" i="126"/>
  <c r="L828" i="126"/>
  <c r="N828" i="126"/>
  <c r="P828" i="126"/>
  <c r="R828" i="126"/>
  <c r="S828" i="126"/>
  <c r="T828" i="126"/>
  <c r="U828" i="126"/>
  <c r="I829" i="126"/>
  <c r="O829" i="126" s="1"/>
  <c r="J829" i="126"/>
  <c r="K829" i="126"/>
  <c r="L829" i="126"/>
  <c r="M829" i="126"/>
  <c r="N829" i="126"/>
  <c r="P829" i="126"/>
  <c r="R829" i="126"/>
  <c r="S829" i="126"/>
  <c r="T829" i="126"/>
  <c r="U829" i="126"/>
  <c r="I830" i="126"/>
  <c r="J830" i="126"/>
  <c r="K830" i="126"/>
  <c r="L830" i="126"/>
  <c r="M830" i="126"/>
  <c r="N830" i="126"/>
  <c r="O830" i="126"/>
  <c r="P830" i="126"/>
  <c r="Q830" i="126"/>
  <c r="R830" i="126"/>
  <c r="S830" i="126"/>
  <c r="T830" i="126"/>
  <c r="U830" i="126"/>
  <c r="I831" i="126"/>
  <c r="O831" i="126" s="1"/>
  <c r="J831" i="126"/>
  <c r="K831" i="126"/>
  <c r="L831" i="126"/>
  <c r="M831" i="126"/>
  <c r="N831" i="126"/>
  <c r="P831" i="126"/>
  <c r="R831" i="126"/>
  <c r="S831" i="126"/>
  <c r="T831" i="126"/>
  <c r="U831" i="126"/>
  <c r="I832" i="126"/>
  <c r="J832" i="126"/>
  <c r="K832" i="126"/>
  <c r="L832" i="126"/>
  <c r="M832" i="126"/>
  <c r="N832" i="126"/>
  <c r="O832" i="126"/>
  <c r="P832" i="126"/>
  <c r="Q832" i="126"/>
  <c r="R832" i="126"/>
  <c r="S832" i="126"/>
  <c r="T832" i="126"/>
  <c r="U832" i="126"/>
  <c r="I833" i="126"/>
  <c r="M833" i="126" s="1"/>
  <c r="J833" i="126"/>
  <c r="K833" i="126"/>
  <c r="L833" i="126"/>
  <c r="N833" i="126"/>
  <c r="P833" i="126"/>
  <c r="R833" i="126"/>
  <c r="S833" i="126"/>
  <c r="T833" i="126"/>
  <c r="U833" i="126"/>
  <c r="I834" i="126"/>
  <c r="O834" i="126" s="1"/>
  <c r="J834" i="126"/>
  <c r="K834" i="126"/>
  <c r="L834" i="126"/>
  <c r="M834" i="126"/>
  <c r="N834" i="126"/>
  <c r="P834" i="126"/>
  <c r="Q834" i="126"/>
  <c r="R834" i="126"/>
  <c r="S834" i="126"/>
  <c r="T834" i="126"/>
  <c r="U834" i="126"/>
  <c r="I835" i="126"/>
  <c r="O835" i="126" s="1"/>
  <c r="J835" i="126"/>
  <c r="K835" i="126"/>
  <c r="L835" i="126"/>
  <c r="M835" i="126"/>
  <c r="N835" i="126"/>
  <c r="P835" i="126"/>
  <c r="R835" i="126"/>
  <c r="S835" i="126"/>
  <c r="T835" i="126"/>
  <c r="U835" i="126"/>
  <c r="I836" i="126"/>
  <c r="O836" i="126" s="1"/>
  <c r="J836" i="126"/>
  <c r="K836" i="126"/>
  <c r="L836" i="126"/>
  <c r="M836" i="126"/>
  <c r="N836" i="126"/>
  <c r="P836" i="126"/>
  <c r="R836" i="126"/>
  <c r="S836" i="126"/>
  <c r="T836" i="126"/>
  <c r="U836" i="126"/>
  <c r="I837" i="126"/>
  <c r="O837" i="126" s="1"/>
  <c r="J837" i="126"/>
  <c r="K837" i="126"/>
  <c r="L837" i="126"/>
  <c r="M837" i="126"/>
  <c r="N837" i="126"/>
  <c r="P837" i="126"/>
  <c r="R837" i="126"/>
  <c r="S837" i="126"/>
  <c r="T837" i="126"/>
  <c r="U837" i="126"/>
  <c r="I838" i="126"/>
  <c r="J838" i="126"/>
  <c r="K838" i="126"/>
  <c r="L838" i="126"/>
  <c r="M838" i="126"/>
  <c r="N838" i="126"/>
  <c r="O838" i="126"/>
  <c r="P838" i="126"/>
  <c r="Q838" i="126"/>
  <c r="R838" i="126"/>
  <c r="S838" i="126"/>
  <c r="T838" i="126"/>
  <c r="U838" i="126"/>
  <c r="I839" i="126"/>
  <c r="O839" i="126" s="1"/>
  <c r="J839" i="126"/>
  <c r="K839" i="126"/>
  <c r="L839" i="126"/>
  <c r="M839" i="126"/>
  <c r="N839" i="126"/>
  <c r="P839" i="126"/>
  <c r="R839" i="126"/>
  <c r="S839" i="126"/>
  <c r="T839" i="126"/>
  <c r="U839" i="126"/>
  <c r="I840" i="126"/>
  <c r="J840" i="126"/>
  <c r="K840" i="126"/>
  <c r="L840" i="126"/>
  <c r="M840" i="126"/>
  <c r="N840" i="126"/>
  <c r="O840" i="126"/>
  <c r="P840" i="126"/>
  <c r="Q840" i="126"/>
  <c r="R840" i="126"/>
  <c r="S840" i="126"/>
  <c r="T840" i="126"/>
  <c r="U840" i="126"/>
  <c r="I841" i="126"/>
  <c r="J841" i="126"/>
  <c r="K841" i="126"/>
  <c r="L841" i="126"/>
  <c r="M841" i="126"/>
  <c r="N841" i="126"/>
  <c r="P841" i="126"/>
  <c r="R841" i="126"/>
  <c r="S841" i="126"/>
  <c r="T841" i="126"/>
  <c r="U841" i="126"/>
  <c r="I842" i="126"/>
  <c r="O842" i="126" s="1"/>
  <c r="J842" i="126"/>
  <c r="K842" i="126"/>
  <c r="L842" i="126"/>
  <c r="M842" i="126"/>
  <c r="N842" i="126"/>
  <c r="P842" i="126"/>
  <c r="Q842" i="126"/>
  <c r="R842" i="126"/>
  <c r="S842" i="126"/>
  <c r="T842" i="126"/>
  <c r="U842" i="126"/>
  <c r="I843" i="126"/>
  <c r="O843" i="126" s="1"/>
  <c r="J843" i="126"/>
  <c r="K843" i="126"/>
  <c r="L843" i="126"/>
  <c r="M843" i="126"/>
  <c r="N843" i="126"/>
  <c r="P843" i="126"/>
  <c r="R843" i="126"/>
  <c r="S843" i="126"/>
  <c r="T843" i="126"/>
  <c r="U843" i="126"/>
  <c r="I844" i="126"/>
  <c r="O844" i="126" s="1"/>
  <c r="J844" i="126"/>
  <c r="K844" i="126"/>
  <c r="L844" i="126"/>
  <c r="N844" i="126"/>
  <c r="P844" i="126"/>
  <c r="R844" i="126"/>
  <c r="S844" i="126"/>
  <c r="T844" i="126"/>
  <c r="U844" i="126"/>
  <c r="I845" i="126"/>
  <c r="O845" i="126" s="1"/>
  <c r="J845" i="126"/>
  <c r="K845" i="126"/>
  <c r="L845" i="126"/>
  <c r="M845" i="126"/>
  <c r="N845" i="126"/>
  <c r="P845" i="126"/>
  <c r="R845" i="126"/>
  <c r="S845" i="126"/>
  <c r="T845" i="126"/>
  <c r="U845" i="126"/>
  <c r="I846" i="126"/>
  <c r="J846" i="126"/>
  <c r="K846" i="126"/>
  <c r="L846" i="126"/>
  <c r="M846" i="126"/>
  <c r="N846" i="126"/>
  <c r="O846" i="126"/>
  <c r="P846" i="126"/>
  <c r="Q846" i="126"/>
  <c r="R846" i="126"/>
  <c r="S846" i="126"/>
  <c r="T846" i="126"/>
  <c r="U846" i="126"/>
  <c r="I847" i="126"/>
  <c r="O847" i="126" s="1"/>
  <c r="J847" i="126"/>
  <c r="K847" i="126"/>
  <c r="L847" i="126"/>
  <c r="M847" i="126"/>
  <c r="N847" i="126"/>
  <c r="P847" i="126"/>
  <c r="R847" i="126"/>
  <c r="S847" i="126"/>
  <c r="T847" i="126"/>
  <c r="U847" i="126"/>
  <c r="I848" i="126"/>
  <c r="J848" i="126"/>
  <c r="K848" i="126"/>
  <c r="L848" i="126"/>
  <c r="M848" i="126"/>
  <c r="N848" i="126"/>
  <c r="O848" i="126"/>
  <c r="P848" i="126"/>
  <c r="Q848" i="126"/>
  <c r="R848" i="126"/>
  <c r="S848" i="126"/>
  <c r="T848" i="126"/>
  <c r="U848" i="126"/>
  <c r="I849" i="126"/>
  <c r="J849" i="126"/>
  <c r="K849" i="126"/>
  <c r="L849" i="126"/>
  <c r="N849" i="126"/>
  <c r="P849" i="126"/>
  <c r="R849" i="126"/>
  <c r="S849" i="126"/>
  <c r="T849" i="126"/>
  <c r="U849" i="126"/>
  <c r="I850" i="126"/>
  <c r="O850" i="126" s="1"/>
  <c r="J850" i="126"/>
  <c r="K850" i="126"/>
  <c r="L850" i="126"/>
  <c r="M850" i="126"/>
  <c r="N850" i="126"/>
  <c r="P850" i="126"/>
  <c r="Q850" i="126"/>
  <c r="R850" i="126"/>
  <c r="S850" i="126"/>
  <c r="T850" i="126"/>
  <c r="U850" i="126"/>
  <c r="I851" i="126"/>
  <c r="O851" i="126" s="1"/>
  <c r="J851" i="126"/>
  <c r="K851" i="126"/>
  <c r="L851" i="126"/>
  <c r="M851" i="126"/>
  <c r="N851" i="126"/>
  <c r="P851" i="126"/>
  <c r="R851" i="126"/>
  <c r="S851" i="126"/>
  <c r="T851" i="126"/>
  <c r="U851" i="126"/>
  <c r="I852" i="126"/>
  <c r="O852" i="126" s="1"/>
  <c r="J852" i="126"/>
  <c r="K852" i="126"/>
  <c r="L852" i="126"/>
  <c r="M852" i="126"/>
  <c r="N852" i="126"/>
  <c r="P852" i="126"/>
  <c r="R852" i="126"/>
  <c r="S852" i="126"/>
  <c r="T852" i="126"/>
  <c r="U852" i="126"/>
  <c r="I853" i="126"/>
  <c r="O853" i="126" s="1"/>
  <c r="J853" i="126"/>
  <c r="K853" i="126"/>
  <c r="L853" i="126"/>
  <c r="M853" i="126"/>
  <c r="N853" i="126"/>
  <c r="P853" i="126"/>
  <c r="R853" i="126"/>
  <c r="S853" i="126"/>
  <c r="T853" i="126"/>
  <c r="U853" i="126"/>
  <c r="I854" i="126"/>
  <c r="J854" i="126"/>
  <c r="K854" i="126"/>
  <c r="L854" i="126"/>
  <c r="M854" i="126"/>
  <c r="N854" i="126"/>
  <c r="O854" i="126"/>
  <c r="P854" i="126"/>
  <c r="Q854" i="126"/>
  <c r="R854" i="126"/>
  <c r="S854" i="126"/>
  <c r="T854" i="126"/>
  <c r="U854" i="126"/>
  <c r="I855" i="126"/>
  <c r="O855" i="126" s="1"/>
  <c r="J855" i="126"/>
  <c r="K855" i="126"/>
  <c r="L855" i="126"/>
  <c r="M855" i="126"/>
  <c r="N855" i="126"/>
  <c r="P855" i="126"/>
  <c r="R855" i="126"/>
  <c r="S855" i="126"/>
  <c r="T855" i="126"/>
  <c r="U855" i="126"/>
  <c r="I856" i="126"/>
  <c r="J856" i="126"/>
  <c r="K856" i="126"/>
  <c r="L856" i="126"/>
  <c r="M856" i="126"/>
  <c r="N856" i="126"/>
  <c r="O856" i="126"/>
  <c r="P856" i="126"/>
  <c r="Q856" i="126"/>
  <c r="R856" i="126"/>
  <c r="S856" i="126"/>
  <c r="T856" i="126"/>
  <c r="U856" i="126"/>
  <c r="I857" i="126"/>
  <c r="J857" i="126"/>
  <c r="K857" i="126"/>
  <c r="L857" i="126"/>
  <c r="M857" i="126"/>
  <c r="N857" i="126"/>
  <c r="P857" i="126"/>
  <c r="R857" i="126"/>
  <c r="S857" i="126"/>
  <c r="T857" i="126"/>
  <c r="U857" i="126"/>
  <c r="I858" i="126"/>
  <c r="O858" i="126" s="1"/>
  <c r="J858" i="126"/>
  <c r="K858" i="126"/>
  <c r="L858" i="126"/>
  <c r="M858" i="126"/>
  <c r="N858" i="126"/>
  <c r="P858" i="126"/>
  <c r="Q858" i="126"/>
  <c r="R858" i="126"/>
  <c r="S858" i="126"/>
  <c r="T858" i="126"/>
  <c r="U858" i="126"/>
  <c r="I859" i="126"/>
  <c r="O859" i="126" s="1"/>
  <c r="J859" i="126"/>
  <c r="K859" i="126"/>
  <c r="L859" i="126"/>
  <c r="M859" i="126"/>
  <c r="N859" i="126"/>
  <c r="P859" i="126"/>
  <c r="R859" i="126"/>
  <c r="S859" i="126"/>
  <c r="T859" i="126"/>
  <c r="U859" i="126"/>
  <c r="I860" i="126"/>
  <c r="O860" i="126" s="1"/>
  <c r="J860" i="126"/>
  <c r="K860" i="126"/>
  <c r="L860" i="126"/>
  <c r="N860" i="126"/>
  <c r="P860" i="126"/>
  <c r="R860" i="126"/>
  <c r="S860" i="126"/>
  <c r="T860" i="126"/>
  <c r="U860" i="126"/>
  <c r="I861" i="126"/>
  <c r="O861" i="126" s="1"/>
  <c r="J861" i="126"/>
  <c r="K861" i="126"/>
  <c r="L861" i="126"/>
  <c r="M861" i="126"/>
  <c r="N861" i="126"/>
  <c r="P861" i="126"/>
  <c r="R861" i="126"/>
  <c r="S861" i="126"/>
  <c r="T861" i="126"/>
  <c r="U861" i="126"/>
  <c r="I862" i="126"/>
  <c r="J862" i="126"/>
  <c r="K862" i="126"/>
  <c r="L862" i="126"/>
  <c r="M862" i="126"/>
  <c r="N862" i="126"/>
  <c r="O862" i="126"/>
  <c r="P862" i="126"/>
  <c r="Q862" i="126"/>
  <c r="R862" i="126"/>
  <c r="S862" i="126"/>
  <c r="T862" i="126"/>
  <c r="U862" i="126"/>
  <c r="I863" i="126"/>
  <c r="O863" i="126" s="1"/>
  <c r="J863" i="126"/>
  <c r="K863" i="126"/>
  <c r="L863" i="126"/>
  <c r="M863" i="126"/>
  <c r="N863" i="126"/>
  <c r="P863" i="126"/>
  <c r="R863" i="126"/>
  <c r="S863" i="126"/>
  <c r="T863" i="126"/>
  <c r="U863" i="126"/>
  <c r="I864" i="126"/>
  <c r="J864" i="126"/>
  <c r="K864" i="126"/>
  <c r="L864" i="126"/>
  <c r="M864" i="126"/>
  <c r="N864" i="126"/>
  <c r="O864" i="126"/>
  <c r="P864" i="126"/>
  <c r="Q864" i="126"/>
  <c r="R864" i="126"/>
  <c r="S864" i="126"/>
  <c r="T864" i="126"/>
  <c r="U864" i="126"/>
  <c r="I865" i="126"/>
  <c r="M865" i="126" s="1"/>
  <c r="J865" i="126"/>
  <c r="K865" i="126"/>
  <c r="L865" i="126"/>
  <c r="N865" i="126"/>
  <c r="P865" i="126"/>
  <c r="R865" i="126"/>
  <c r="S865" i="126"/>
  <c r="T865" i="126"/>
  <c r="U865" i="126"/>
  <c r="I866" i="126"/>
  <c r="O866" i="126" s="1"/>
  <c r="J866" i="126"/>
  <c r="K866" i="126"/>
  <c r="L866" i="126"/>
  <c r="M866" i="126"/>
  <c r="N866" i="126"/>
  <c r="P866" i="126"/>
  <c r="Q866" i="126"/>
  <c r="R866" i="126"/>
  <c r="S866" i="126"/>
  <c r="T866" i="126"/>
  <c r="U866" i="126"/>
  <c r="I867" i="126"/>
  <c r="O867" i="126" s="1"/>
  <c r="J867" i="126"/>
  <c r="K867" i="126"/>
  <c r="L867" i="126"/>
  <c r="M867" i="126"/>
  <c r="N867" i="126"/>
  <c r="P867" i="126"/>
  <c r="R867" i="126"/>
  <c r="S867" i="126"/>
  <c r="T867" i="126"/>
  <c r="U867" i="126"/>
  <c r="I868" i="126"/>
  <c r="O868" i="126" s="1"/>
  <c r="J868" i="126"/>
  <c r="K868" i="126"/>
  <c r="L868" i="126"/>
  <c r="M868" i="126"/>
  <c r="N868" i="126"/>
  <c r="P868" i="126"/>
  <c r="R868" i="126"/>
  <c r="S868" i="126"/>
  <c r="T868" i="126"/>
  <c r="U868" i="126"/>
  <c r="I869" i="126"/>
  <c r="O869" i="126" s="1"/>
  <c r="J869" i="126"/>
  <c r="K869" i="126"/>
  <c r="L869" i="126"/>
  <c r="M869" i="126"/>
  <c r="N869" i="126"/>
  <c r="P869" i="126"/>
  <c r="R869" i="126"/>
  <c r="S869" i="126"/>
  <c r="T869" i="126"/>
  <c r="U869" i="126"/>
  <c r="I870" i="126"/>
  <c r="J870" i="126"/>
  <c r="K870" i="126"/>
  <c r="L870" i="126"/>
  <c r="M870" i="126"/>
  <c r="N870" i="126"/>
  <c r="O870" i="126"/>
  <c r="P870" i="126"/>
  <c r="Q870" i="126"/>
  <c r="R870" i="126"/>
  <c r="S870" i="126"/>
  <c r="T870" i="126"/>
  <c r="U870" i="126"/>
  <c r="I871" i="126"/>
  <c r="O871" i="126" s="1"/>
  <c r="J871" i="126"/>
  <c r="K871" i="126"/>
  <c r="L871" i="126"/>
  <c r="M871" i="126"/>
  <c r="N871" i="126"/>
  <c r="P871" i="126"/>
  <c r="R871" i="126"/>
  <c r="S871" i="126"/>
  <c r="T871" i="126"/>
  <c r="U871" i="126"/>
  <c r="I872" i="126"/>
  <c r="J872" i="126"/>
  <c r="K872" i="126"/>
  <c r="L872" i="126"/>
  <c r="M872" i="126"/>
  <c r="N872" i="126"/>
  <c r="O872" i="126"/>
  <c r="P872" i="126"/>
  <c r="Q872" i="126"/>
  <c r="R872" i="126"/>
  <c r="S872" i="126"/>
  <c r="T872" i="126"/>
  <c r="U872" i="126"/>
  <c r="I873" i="126"/>
  <c r="J873" i="126"/>
  <c r="K873" i="126"/>
  <c r="L873" i="126"/>
  <c r="M873" i="126"/>
  <c r="N873" i="126"/>
  <c r="P873" i="126"/>
  <c r="R873" i="126"/>
  <c r="S873" i="126"/>
  <c r="T873" i="126"/>
  <c r="U873" i="126"/>
  <c r="I874" i="126"/>
  <c r="O874" i="126" s="1"/>
  <c r="J874" i="126"/>
  <c r="K874" i="126"/>
  <c r="L874" i="126"/>
  <c r="M874" i="126"/>
  <c r="N874" i="126"/>
  <c r="P874" i="126"/>
  <c r="Q874" i="126"/>
  <c r="R874" i="126"/>
  <c r="S874" i="126"/>
  <c r="T874" i="126"/>
  <c r="U874" i="126"/>
  <c r="I875" i="126"/>
  <c r="O875" i="126" s="1"/>
  <c r="J875" i="126"/>
  <c r="K875" i="126"/>
  <c r="L875" i="126"/>
  <c r="M875" i="126"/>
  <c r="N875" i="126"/>
  <c r="P875" i="126"/>
  <c r="R875" i="126"/>
  <c r="S875" i="126"/>
  <c r="T875" i="126"/>
  <c r="U875" i="126"/>
  <c r="I876" i="126"/>
  <c r="O876" i="126" s="1"/>
  <c r="J876" i="126"/>
  <c r="K876" i="126"/>
  <c r="L876" i="126"/>
  <c r="N876" i="126"/>
  <c r="P876" i="126"/>
  <c r="R876" i="126"/>
  <c r="S876" i="126"/>
  <c r="T876" i="126"/>
  <c r="U876" i="126"/>
  <c r="I877" i="126"/>
  <c r="J877" i="126"/>
  <c r="K877" i="126"/>
  <c r="L877" i="126"/>
  <c r="M877" i="126"/>
  <c r="N877" i="126"/>
  <c r="O877" i="126"/>
  <c r="P877" i="126"/>
  <c r="Q877" i="126"/>
  <c r="R877" i="126"/>
  <c r="S877" i="126"/>
  <c r="T877" i="126"/>
  <c r="U877" i="126"/>
  <c r="I878" i="126"/>
  <c r="O878" i="126" s="1"/>
  <c r="J878" i="126"/>
  <c r="K878" i="126"/>
  <c r="L878" i="126"/>
  <c r="M878" i="126"/>
  <c r="N878" i="126"/>
  <c r="P878" i="126"/>
  <c r="R878" i="126"/>
  <c r="S878" i="126"/>
  <c r="T878" i="126"/>
  <c r="U878" i="126"/>
  <c r="I879" i="126"/>
  <c r="O879" i="126" s="1"/>
  <c r="J879" i="126"/>
  <c r="K879" i="126"/>
  <c r="L879" i="126"/>
  <c r="M879" i="126"/>
  <c r="N879" i="126"/>
  <c r="P879" i="126"/>
  <c r="Q879" i="126"/>
  <c r="R879" i="126"/>
  <c r="S879" i="126"/>
  <c r="T879" i="126"/>
  <c r="U879" i="126"/>
  <c r="I880" i="126"/>
  <c r="O880" i="126" s="1"/>
  <c r="J880" i="126"/>
  <c r="K880" i="126"/>
  <c r="L880" i="126"/>
  <c r="N880" i="126"/>
  <c r="P880" i="126"/>
  <c r="R880" i="126"/>
  <c r="S880" i="126"/>
  <c r="T880" i="126"/>
  <c r="U880" i="126"/>
  <c r="I881" i="126"/>
  <c r="O881" i="126" s="1"/>
  <c r="J881" i="126"/>
  <c r="K881" i="126"/>
  <c r="L881" i="126"/>
  <c r="M881" i="126"/>
  <c r="N881" i="126"/>
  <c r="P881" i="126"/>
  <c r="Q881" i="126"/>
  <c r="R881" i="126"/>
  <c r="S881" i="126"/>
  <c r="T881" i="126"/>
  <c r="U881" i="126"/>
  <c r="I882" i="126"/>
  <c r="J882" i="126"/>
  <c r="K882" i="126"/>
  <c r="L882" i="126"/>
  <c r="M882" i="126"/>
  <c r="N882" i="126"/>
  <c r="P882" i="126"/>
  <c r="R882" i="126"/>
  <c r="S882" i="126"/>
  <c r="T882" i="126"/>
  <c r="U882" i="126"/>
  <c r="I883" i="126"/>
  <c r="O883" i="126" s="1"/>
  <c r="J883" i="126"/>
  <c r="K883" i="126"/>
  <c r="L883" i="126"/>
  <c r="M883" i="126"/>
  <c r="N883" i="126"/>
  <c r="P883" i="126"/>
  <c r="R883" i="126"/>
  <c r="S883" i="126"/>
  <c r="T883" i="126"/>
  <c r="U883" i="126"/>
  <c r="I884" i="126"/>
  <c r="O884" i="126" s="1"/>
  <c r="J884" i="126"/>
  <c r="K884" i="126"/>
  <c r="L884" i="126"/>
  <c r="N884" i="126"/>
  <c r="P884" i="126"/>
  <c r="R884" i="126"/>
  <c r="S884" i="126"/>
  <c r="T884" i="126"/>
  <c r="U884" i="126"/>
  <c r="I885" i="126"/>
  <c r="O885" i="126" s="1"/>
  <c r="J885" i="126"/>
  <c r="K885" i="126"/>
  <c r="L885" i="126"/>
  <c r="M885" i="126"/>
  <c r="N885" i="126"/>
  <c r="P885" i="126"/>
  <c r="Q885" i="126"/>
  <c r="R885" i="126"/>
  <c r="S885" i="126"/>
  <c r="T885" i="126"/>
  <c r="U885" i="126"/>
  <c r="I886" i="126"/>
  <c r="O886" i="126" s="1"/>
  <c r="J886" i="126"/>
  <c r="K886" i="126"/>
  <c r="L886" i="126"/>
  <c r="M886" i="126"/>
  <c r="N886" i="126"/>
  <c r="P886" i="126"/>
  <c r="Q886" i="126"/>
  <c r="R886" i="126"/>
  <c r="S886" i="126"/>
  <c r="T886" i="126"/>
  <c r="U886" i="126"/>
  <c r="I887" i="126"/>
  <c r="J887" i="126"/>
  <c r="K887" i="126"/>
  <c r="L887" i="126"/>
  <c r="M887" i="126"/>
  <c r="N887" i="126"/>
  <c r="O887" i="126"/>
  <c r="P887" i="126"/>
  <c r="Q887" i="126"/>
  <c r="R887" i="126"/>
  <c r="S887" i="126"/>
  <c r="T887" i="126"/>
  <c r="U887" i="126"/>
  <c r="I888" i="126"/>
  <c r="O888" i="126" s="1"/>
  <c r="J888" i="126"/>
  <c r="K888" i="126"/>
  <c r="L888" i="126"/>
  <c r="N888" i="126"/>
  <c r="P888" i="126"/>
  <c r="R888" i="126"/>
  <c r="S888" i="126"/>
  <c r="T888" i="126"/>
  <c r="U888" i="126"/>
  <c r="I889" i="126"/>
  <c r="O889" i="126" s="1"/>
  <c r="J889" i="126"/>
  <c r="K889" i="126"/>
  <c r="L889" i="126"/>
  <c r="N889" i="126"/>
  <c r="P889" i="126"/>
  <c r="R889" i="126"/>
  <c r="S889" i="126"/>
  <c r="T889" i="126"/>
  <c r="U889" i="126"/>
  <c r="I890" i="126"/>
  <c r="O890" i="126" s="1"/>
  <c r="J890" i="126"/>
  <c r="K890" i="126"/>
  <c r="L890" i="126"/>
  <c r="M890" i="126"/>
  <c r="N890" i="126"/>
  <c r="P890" i="126"/>
  <c r="R890" i="126"/>
  <c r="S890" i="126"/>
  <c r="T890" i="126"/>
  <c r="U890" i="126"/>
  <c r="I891" i="126"/>
  <c r="J891" i="126"/>
  <c r="K891" i="126"/>
  <c r="L891" i="126"/>
  <c r="M891" i="126"/>
  <c r="N891" i="126"/>
  <c r="O891" i="126"/>
  <c r="P891" i="126"/>
  <c r="Q891" i="126"/>
  <c r="R891" i="126"/>
  <c r="S891" i="126"/>
  <c r="T891" i="126"/>
  <c r="U891" i="126"/>
  <c r="I892" i="126"/>
  <c r="O892" i="126" s="1"/>
  <c r="J892" i="126"/>
  <c r="K892" i="126"/>
  <c r="L892" i="126"/>
  <c r="N892" i="126"/>
  <c r="P892" i="126"/>
  <c r="R892" i="126"/>
  <c r="S892" i="126"/>
  <c r="T892" i="126"/>
  <c r="U892" i="126"/>
  <c r="I893" i="126"/>
  <c r="J893" i="126"/>
  <c r="K893" i="126"/>
  <c r="L893" i="126"/>
  <c r="M893" i="126"/>
  <c r="N893" i="126"/>
  <c r="O893" i="126"/>
  <c r="P893" i="126"/>
  <c r="Q893" i="126"/>
  <c r="R893" i="126"/>
  <c r="S893" i="126"/>
  <c r="T893" i="126"/>
  <c r="U893" i="126"/>
  <c r="I894" i="126"/>
  <c r="O894" i="126" s="1"/>
  <c r="J894" i="126"/>
  <c r="K894" i="126"/>
  <c r="L894" i="126"/>
  <c r="M894" i="126"/>
  <c r="N894" i="126"/>
  <c r="P894" i="126"/>
  <c r="R894" i="126"/>
  <c r="S894" i="126"/>
  <c r="T894" i="126"/>
  <c r="U894" i="126"/>
  <c r="I895" i="126"/>
  <c r="O895" i="126" s="1"/>
  <c r="J895" i="126"/>
  <c r="K895" i="126"/>
  <c r="L895" i="126"/>
  <c r="M895" i="126"/>
  <c r="N895" i="126"/>
  <c r="P895" i="126"/>
  <c r="Q895" i="126"/>
  <c r="R895" i="126"/>
  <c r="S895" i="126"/>
  <c r="T895" i="126"/>
  <c r="U895" i="126"/>
  <c r="I896" i="126"/>
  <c r="O896" i="126" s="1"/>
  <c r="J896" i="126"/>
  <c r="K896" i="126"/>
  <c r="L896" i="126"/>
  <c r="N896" i="126"/>
  <c r="P896" i="126"/>
  <c r="R896" i="126"/>
  <c r="S896" i="126"/>
  <c r="T896" i="126"/>
  <c r="U896" i="126"/>
  <c r="I897" i="126"/>
  <c r="O897" i="126" s="1"/>
  <c r="J897" i="126"/>
  <c r="K897" i="126"/>
  <c r="L897" i="126"/>
  <c r="M897" i="126"/>
  <c r="N897" i="126"/>
  <c r="P897" i="126"/>
  <c r="Q897" i="126"/>
  <c r="R897" i="126"/>
  <c r="S897" i="126"/>
  <c r="T897" i="126"/>
  <c r="U897" i="126"/>
  <c r="I898" i="126"/>
  <c r="J898" i="126"/>
  <c r="K898" i="126"/>
  <c r="L898" i="126"/>
  <c r="M898" i="126"/>
  <c r="N898" i="126"/>
  <c r="P898" i="126"/>
  <c r="R898" i="126"/>
  <c r="S898" i="126"/>
  <c r="T898" i="126"/>
  <c r="U898" i="126"/>
  <c r="I899" i="126"/>
  <c r="O899" i="126" s="1"/>
  <c r="J899" i="126"/>
  <c r="K899" i="126"/>
  <c r="L899" i="126"/>
  <c r="N899" i="126"/>
  <c r="P899" i="126"/>
  <c r="R899" i="126"/>
  <c r="S899" i="126"/>
  <c r="T899" i="126"/>
  <c r="U899" i="126"/>
  <c r="I900" i="126"/>
  <c r="O900" i="126" s="1"/>
  <c r="J900" i="126"/>
  <c r="K900" i="126"/>
  <c r="L900" i="126"/>
  <c r="N900" i="126"/>
  <c r="P900" i="126"/>
  <c r="R900" i="126"/>
  <c r="S900" i="126"/>
  <c r="T900" i="126"/>
  <c r="U900" i="126"/>
  <c r="I901" i="126"/>
  <c r="J901" i="126"/>
  <c r="K901" i="126"/>
  <c r="L901" i="126"/>
  <c r="N901" i="126"/>
  <c r="P901" i="126"/>
  <c r="R901" i="126"/>
  <c r="S901" i="126"/>
  <c r="T901" i="126"/>
  <c r="U901" i="126"/>
  <c r="I902" i="126"/>
  <c r="J902" i="126"/>
  <c r="K902" i="126"/>
  <c r="L902" i="126"/>
  <c r="M902" i="126"/>
  <c r="N902" i="126"/>
  <c r="P902" i="126"/>
  <c r="R902" i="126"/>
  <c r="S902" i="126"/>
  <c r="T902" i="126"/>
  <c r="U902" i="126"/>
  <c r="I903" i="126"/>
  <c r="O903" i="126" s="1"/>
  <c r="J903" i="126"/>
  <c r="K903" i="126"/>
  <c r="L903" i="126"/>
  <c r="M903" i="126"/>
  <c r="N903" i="126"/>
  <c r="P903" i="126"/>
  <c r="Q903" i="126"/>
  <c r="R903" i="126"/>
  <c r="S903" i="126"/>
  <c r="T903" i="126"/>
  <c r="U903" i="126"/>
  <c r="I904" i="126"/>
  <c r="O904" i="126" s="1"/>
  <c r="J904" i="126"/>
  <c r="K904" i="126"/>
  <c r="L904" i="126"/>
  <c r="M904" i="126"/>
  <c r="N904" i="126"/>
  <c r="P904" i="126"/>
  <c r="R904" i="126"/>
  <c r="S904" i="126"/>
  <c r="T904" i="126"/>
  <c r="U904" i="126"/>
  <c r="I905" i="126"/>
  <c r="O905" i="126" s="1"/>
  <c r="J905" i="126"/>
  <c r="K905" i="126"/>
  <c r="L905" i="126"/>
  <c r="M905" i="126"/>
  <c r="N905" i="126"/>
  <c r="P905" i="126"/>
  <c r="R905" i="126"/>
  <c r="S905" i="126"/>
  <c r="T905" i="126"/>
  <c r="U905" i="126"/>
  <c r="I906" i="126"/>
  <c r="O906" i="126" s="1"/>
  <c r="J906" i="126"/>
  <c r="K906" i="126"/>
  <c r="L906" i="126"/>
  <c r="M906" i="126"/>
  <c r="N906" i="126"/>
  <c r="P906" i="126"/>
  <c r="R906" i="126"/>
  <c r="S906" i="126"/>
  <c r="T906" i="126"/>
  <c r="U906" i="126"/>
  <c r="I907" i="126"/>
  <c r="O907" i="126" s="1"/>
  <c r="J907" i="126"/>
  <c r="K907" i="126"/>
  <c r="L907" i="126"/>
  <c r="M907" i="126"/>
  <c r="N907" i="126"/>
  <c r="P907" i="126"/>
  <c r="R907" i="126"/>
  <c r="S907" i="126"/>
  <c r="T907" i="126"/>
  <c r="U907" i="126"/>
  <c r="I908" i="126"/>
  <c r="O908" i="126" s="1"/>
  <c r="J908" i="126"/>
  <c r="K908" i="126"/>
  <c r="L908" i="126"/>
  <c r="N908" i="126"/>
  <c r="P908" i="126"/>
  <c r="R908" i="126"/>
  <c r="S908" i="126"/>
  <c r="T908" i="126"/>
  <c r="U908" i="126"/>
  <c r="I909" i="126"/>
  <c r="J909" i="126"/>
  <c r="K909" i="126"/>
  <c r="L909" i="126"/>
  <c r="M909" i="126"/>
  <c r="N909" i="126"/>
  <c r="O909" i="126"/>
  <c r="P909" i="126"/>
  <c r="Q909" i="126"/>
  <c r="R909" i="126"/>
  <c r="S909" i="126"/>
  <c r="T909" i="126"/>
  <c r="U909" i="126"/>
  <c r="I910" i="126"/>
  <c r="O910" i="126" s="1"/>
  <c r="J910" i="126"/>
  <c r="K910" i="126"/>
  <c r="L910" i="126"/>
  <c r="M910" i="126"/>
  <c r="N910" i="126"/>
  <c r="P910" i="126"/>
  <c r="R910" i="126"/>
  <c r="S910" i="126"/>
  <c r="T910" i="126"/>
  <c r="U910" i="126"/>
  <c r="I911" i="126"/>
  <c r="O911" i="126" s="1"/>
  <c r="J911" i="126"/>
  <c r="K911" i="126"/>
  <c r="L911" i="126"/>
  <c r="M911" i="126"/>
  <c r="N911" i="126"/>
  <c r="P911" i="126"/>
  <c r="Q911" i="126"/>
  <c r="R911" i="126"/>
  <c r="S911" i="126"/>
  <c r="T911" i="126"/>
  <c r="U911" i="126"/>
  <c r="I912" i="126"/>
  <c r="O912" i="126" s="1"/>
  <c r="J912" i="126"/>
  <c r="K912" i="126"/>
  <c r="L912" i="126"/>
  <c r="N912" i="126"/>
  <c r="P912" i="126"/>
  <c r="R912" i="126"/>
  <c r="S912" i="126"/>
  <c r="T912" i="126"/>
  <c r="U912" i="126"/>
  <c r="I913" i="126"/>
  <c r="O913" i="126" s="1"/>
  <c r="J913" i="126"/>
  <c r="K913" i="126"/>
  <c r="L913" i="126"/>
  <c r="M913" i="126"/>
  <c r="N913" i="126"/>
  <c r="P913" i="126"/>
  <c r="Q913" i="126"/>
  <c r="R913" i="126"/>
  <c r="S913" i="126"/>
  <c r="T913" i="126"/>
  <c r="U913" i="126"/>
  <c r="I914" i="126"/>
  <c r="J914" i="126"/>
  <c r="K914" i="126"/>
  <c r="L914" i="126"/>
  <c r="M914" i="126"/>
  <c r="N914" i="126"/>
  <c r="P914" i="126"/>
  <c r="R914" i="126"/>
  <c r="S914" i="126"/>
  <c r="T914" i="126"/>
  <c r="U914" i="126"/>
  <c r="I915" i="126"/>
  <c r="O915" i="126" s="1"/>
  <c r="J915" i="126"/>
  <c r="K915" i="126"/>
  <c r="L915" i="126"/>
  <c r="N915" i="126"/>
  <c r="P915" i="126"/>
  <c r="R915" i="126"/>
  <c r="S915" i="126"/>
  <c r="T915" i="126"/>
  <c r="U915" i="126"/>
  <c r="I916" i="126"/>
  <c r="O916" i="126" s="1"/>
  <c r="J916" i="126"/>
  <c r="K916" i="126"/>
  <c r="L916" i="126"/>
  <c r="N916" i="126"/>
  <c r="P916" i="126"/>
  <c r="R916" i="126"/>
  <c r="S916" i="126"/>
  <c r="T916" i="126"/>
  <c r="U916" i="126"/>
  <c r="I917" i="126"/>
  <c r="O917" i="126" s="1"/>
  <c r="J917" i="126"/>
  <c r="K917" i="126"/>
  <c r="L917" i="126"/>
  <c r="M917" i="126"/>
  <c r="N917" i="126"/>
  <c r="P917" i="126"/>
  <c r="Q917" i="126"/>
  <c r="R917" i="126"/>
  <c r="S917" i="126"/>
  <c r="T917" i="126"/>
  <c r="U917" i="126"/>
  <c r="I918" i="126"/>
  <c r="O918" i="126" s="1"/>
  <c r="J918" i="126"/>
  <c r="K918" i="126"/>
  <c r="L918" i="126"/>
  <c r="M918" i="126"/>
  <c r="N918" i="126"/>
  <c r="P918" i="126"/>
  <c r="Q918" i="126"/>
  <c r="R918" i="126"/>
  <c r="S918" i="126"/>
  <c r="T918" i="126"/>
  <c r="U918" i="126"/>
  <c r="I919" i="126"/>
  <c r="J919" i="126"/>
  <c r="K919" i="126"/>
  <c r="L919" i="126"/>
  <c r="M919" i="126"/>
  <c r="N919" i="126"/>
  <c r="O919" i="126"/>
  <c r="P919" i="126"/>
  <c r="Q919" i="126"/>
  <c r="R919" i="126"/>
  <c r="S919" i="126"/>
  <c r="T919" i="126"/>
  <c r="U919" i="126"/>
  <c r="I920" i="126"/>
  <c r="O920" i="126" s="1"/>
  <c r="J920" i="126"/>
  <c r="K920" i="126"/>
  <c r="L920" i="126"/>
  <c r="N920" i="126"/>
  <c r="P920" i="126"/>
  <c r="R920" i="126"/>
  <c r="S920" i="126"/>
  <c r="T920" i="126"/>
  <c r="U920" i="126"/>
  <c r="I921" i="126"/>
  <c r="O921" i="126" s="1"/>
  <c r="J921" i="126"/>
  <c r="K921" i="126"/>
  <c r="L921" i="126"/>
  <c r="M921" i="126"/>
  <c r="N921" i="126"/>
  <c r="P921" i="126"/>
  <c r="R921" i="126"/>
  <c r="S921" i="126"/>
  <c r="T921" i="126"/>
  <c r="U921" i="126"/>
  <c r="I922" i="126"/>
  <c r="O922" i="126" s="1"/>
  <c r="J922" i="126"/>
  <c r="K922" i="126"/>
  <c r="L922" i="126"/>
  <c r="N922" i="126"/>
  <c r="P922" i="126"/>
  <c r="R922" i="126"/>
  <c r="S922" i="126"/>
  <c r="T922" i="126"/>
  <c r="U922" i="126"/>
  <c r="I923" i="126"/>
  <c r="J923" i="126"/>
  <c r="K923" i="126"/>
  <c r="L923" i="126"/>
  <c r="M923" i="126"/>
  <c r="N923" i="126"/>
  <c r="O923" i="126"/>
  <c r="P923" i="126"/>
  <c r="Q923" i="126"/>
  <c r="R923" i="126"/>
  <c r="S923" i="126"/>
  <c r="T923" i="126"/>
  <c r="U923" i="126"/>
  <c r="I924" i="126"/>
  <c r="O924" i="126" s="1"/>
  <c r="J924" i="126"/>
  <c r="K924" i="126"/>
  <c r="L924" i="126"/>
  <c r="N924" i="126"/>
  <c r="P924" i="126"/>
  <c r="R924" i="126"/>
  <c r="S924" i="126"/>
  <c r="T924" i="126"/>
  <c r="U924" i="126"/>
  <c r="I925" i="126"/>
  <c r="J925" i="126"/>
  <c r="K925" i="126"/>
  <c r="L925" i="126"/>
  <c r="M925" i="126"/>
  <c r="N925" i="126"/>
  <c r="O925" i="126"/>
  <c r="P925" i="126"/>
  <c r="Q925" i="126"/>
  <c r="R925" i="126"/>
  <c r="S925" i="126"/>
  <c r="T925" i="126"/>
  <c r="U925" i="126"/>
  <c r="I926" i="126"/>
  <c r="O926" i="126" s="1"/>
  <c r="J926" i="126"/>
  <c r="K926" i="126"/>
  <c r="L926" i="126"/>
  <c r="M926" i="126"/>
  <c r="N926" i="126"/>
  <c r="P926" i="126"/>
  <c r="R926" i="126"/>
  <c r="S926" i="126"/>
  <c r="T926" i="126"/>
  <c r="U926" i="126"/>
  <c r="I927" i="126"/>
  <c r="J927" i="126"/>
  <c r="K927" i="126"/>
  <c r="L927" i="126"/>
  <c r="M927" i="126"/>
  <c r="N927" i="126"/>
  <c r="O927" i="126"/>
  <c r="P927" i="126"/>
  <c r="Q927" i="126"/>
  <c r="R927" i="126"/>
  <c r="S927" i="126"/>
  <c r="T927" i="126"/>
  <c r="U927" i="126"/>
  <c r="I928" i="126"/>
  <c r="O928" i="126" s="1"/>
  <c r="J928" i="126"/>
  <c r="K928" i="126"/>
  <c r="L928" i="126"/>
  <c r="N928" i="126"/>
  <c r="P928" i="126"/>
  <c r="R928" i="126"/>
  <c r="S928" i="126"/>
  <c r="T928" i="126"/>
  <c r="U928" i="126"/>
  <c r="I929" i="126"/>
  <c r="O929" i="126" s="1"/>
  <c r="J929" i="126"/>
  <c r="K929" i="126"/>
  <c r="L929" i="126"/>
  <c r="M929" i="126"/>
  <c r="N929" i="126"/>
  <c r="P929" i="126"/>
  <c r="Q929" i="126"/>
  <c r="R929" i="126"/>
  <c r="S929" i="126"/>
  <c r="T929" i="126"/>
  <c r="U929" i="126"/>
  <c r="I930" i="126"/>
  <c r="O930" i="126" s="1"/>
  <c r="J930" i="126"/>
  <c r="K930" i="126"/>
  <c r="L930" i="126"/>
  <c r="M930" i="126"/>
  <c r="N930" i="126"/>
  <c r="P930" i="126"/>
  <c r="R930" i="126"/>
  <c r="S930" i="126"/>
  <c r="T930" i="126"/>
  <c r="U930" i="126"/>
  <c r="I931" i="126"/>
  <c r="O931" i="126" s="1"/>
  <c r="J931" i="126"/>
  <c r="K931" i="126"/>
  <c r="L931" i="126"/>
  <c r="M931" i="126"/>
  <c r="N931" i="126"/>
  <c r="P931" i="126"/>
  <c r="Q931" i="126"/>
  <c r="R931" i="126"/>
  <c r="S931" i="126"/>
  <c r="T931" i="126"/>
  <c r="U931" i="126"/>
  <c r="I932" i="126"/>
  <c r="O932" i="126" s="1"/>
  <c r="J932" i="126"/>
  <c r="K932" i="126"/>
  <c r="L932" i="126"/>
  <c r="N932" i="126"/>
  <c r="P932" i="126"/>
  <c r="R932" i="126"/>
  <c r="S932" i="126"/>
  <c r="T932" i="126"/>
  <c r="U932" i="126"/>
  <c r="I933" i="126"/>
  <c r="J933" i="126"/>
  <c r="K933" i="126"/>
  <c r="L933" i="126"/>
  <c r="M933" i="126"/>
  <c r="N933" i="126"/>
  <c r="O933" i="126"/>
  <c r="P933" i="126"/>
  <c r="Q933" i="126"/>
  <c r="R933" i="126"/>
  <c r="S933" i="126"/>
  <c r="T933" i="126"/>
  <c r="U933" i="126"/>
  <c r="I934" i="126"/>
  <c r="J934" i="126"/>
  <c r="K934" i="126"/>
  <c r="L934" i="126"/>
  <c r="M934" i="126"/>
  <c r="N934" i="126"/>
  <c r="P934" i="126"/>
  <c r="R934" i="126"/>
  <c r="S934" i="126"/>
  <c r="T934" i="126"/>
  <c r="U934" i="126"/>
  <c r="I935" i="126"/>
  <c r="O935" i="126" s="1"/>
  <c r="J935" i="126"/>
  <c r="K935" i="126"/>
  <c r="L935" i="126"/>
  <c r="M935" i="126"/>
  <c r="N935" i="126"/>
  <c r="P935" i="126"/>
  <c r="Q935" i="126"/>
  <c r="R935" i="126"/>
  <c r="S935" i="126"/>
  <c r="T935" i="126"/>
  <c r="U935" i="126"/>
  <c r="I936" i="126"/>
  <c r="O936" i="126" s="1"/>
  <c r="J936" i="126"/>
  <c r="K936" i="126"/>
  <c r="L936" i="126"/>
  <c r="N936" i="126"/>
  <c r="P936" i="126"/>
  <c r="R936" i="126"/>
  <c r="S936" i="126"/>
  <c r="T936" i="126"/>
  <c r="U936" i="126"/>
  <c r="I937" i="126"/>
  <c r="O937" i="126" s="1"/>
  <c r="J937" i="126"/>
  <c r="K937" i="126"/>
  <c r="L937" i="126"/>
  <c r="M937" i="126"/>
  <c r="N937" i="126"/>
  <c r="P937" i="126"/>
  <c r="Q937" i="126"/>
  <c r="R937" i="126"/>
  <c r="S937" i="126"/>
  <c r="T937" i="126"/>
  <c r="U937" i="126"/>
  <c r="I938" i="126"/>
  <c r="O938" i="126" s="1"/>
  <c r="J938" i="126"/>
  <c r="K938" i="126"/>
  <c r="L938" i="126"/>
  <c r="M938" i="126"/>
  <c r="N938" i="126"/>
  <c r="P938" i="126"/>
  <c r="Q938" i="126"/>
  <c r="R938" i="126"/>
  <c r="S938" i="126"/>
  <c r="T938" i="126"/>
  <c r="U938" i="126"/>
  <c r="I939" i="126"/>
  <c r="O939" i="126" s="1"/>
  <c r="J939" i="126"/>
  <c r="K939" i="126"/>
  <c r="L939" i="126"/>
  <c r="M939" i="126"/>
  <c r="N939" i="126"/>
  <c r="P939" i="126"/>
  <c r="Q939" i="126"/>
  <c r="R939" i="126"/>
  <c r="S939" i="126"/>
  <c r="T939" i="126"/>
  <c r="U939" i="126"/>
  <c r="I940" i="126"/>
  <c r="O940" i="126" s="1"/>
  <c r="J940" i="126"/>
  <c r="K940" i="126"/>
  <c r="L940" i="126"/>
  <c r="N940" i="126"/>
  <c r="P940" i="126"/>
  <c r="R940" i="126"/>
  <c r="S940" i="126"/>
  <c r="T940" i="126"/>
  <c r="U940" i="126"/>
  <c r="I941" i="126"/>
  <c r="J941" i="126"/>
  <c r="K941" i="126"/>
  <c r="L941" i="126"/>
  <c r="M941" i="126"/>
  <c r="N941" i="126"/>
  <c r="P941" i="126"/>
  <c r="R941" i="126"/>
  <c r="S941" i="126"/>
  <c r="T941" i="126"/>
  <c r="U941" i="126"/>
  <c r="I942" i="126"/>
  <c r="O942" i="126" s="1"/>
  <c r="J942" i="126"/>
  <c r="K942" i="126"/>
  <c r="L942" i="126"/>
  <c r="M942" i="126"/>
  <c r="N942" i="126"/>
  <c r="P942" i="126"/>
  <c r="R942" i="126"/>
  <c r="S942" i="126"/>
  <c r="T942" i="126"/>
  <c r="U942" i="126"/>
  <c r="I943" i="126"/>
  <c r="J943" i="126"/>
  <c r="K943" i="126"/>
  <c r="L943" i="126"/>
  <c r="M943" i="126"/>
  <c r="N943" i="126"/>
  <c r="O943" i="126"/>
  <c r="P943" i="126"/>
  <c r="Q943" i="126"/>
  <c r="R943" i="126"/>
  <c r="S943" i="126"/>
  <c r="T943" i="126"/>
  <c r="U943" i="126"/>
  <c r="I944" i="126"/>
  <c r="O944" i="126" s="1"/>
  <c r="J944" i="126"/>
  <c r="K944" i="126"/>
  <c r="L944" i="126"/>
  <c r="N944" i="126"/>
  <c r="P944" i="126"/>
  <c r="R944" i="126"/>
  <c r="S944" i="126"/>
  <c r="T944" i="126"/>
  <c r="U944" i="126"/>
  <c r="I945" i="126"/>
  <c r="J945" i="126"/>
  <c r="K945" i="126"/>
  <c r="L945" i="126"/>
  <c r="M945" i="126"/>
  <c r="N945" i="126"/>
  <c r="O945" i="126"/>
  <c r="P945" i="126"/>
  <c r="Q945" i="126"/>
  <c r="R945" i="126"/>
  <c r="S945" i="126"/>
  <c r="T945" i="126"/>
  <c r="U945" i="126"/>
  <c r="I946" i="126"/>
  <c r="O946" i="126" s="1"/>
  <c r="J946" i="126"/>
  <c r="K946" i="126"/>
  <c r="L946" i="126"/>
  <c r="M946" i="126"/>
  <c r="N946" i="126"/>
  <c r="P946" i="126"/>
  <c r="R946" i="126"/>
  <c r="S946" i="126"/>
  <c r="T946" i="126"/>
  <c r="U946" i="126"/>
  <c r="I947" i="126"/>
  <c r="O947" i="126" s="1"/>
  <c r="J947" i="126"/>
  <c r="K947" i="126"/>
  <c r="L947" i="126"/>
  <c r="M947" i="126"/>
  <c r="N947" i="126"/>
  <c r="P947" i="126"/>
  <c r="Q947" i="126"/>
  <c r="R947" i="126"/>
  <c r="S947" i="126"/>
  <c r="T947" i="126"/>
  <c r="U947" i="126"/>
  <c r="I948" i="126"/>
  <c r="O948" i="126" s="1"/>
  <c r="J948" i="126"/>
  <c r="K948" i="126"/>
  <c r="L948" i="126"/>
  <c r="N948" i="126"/>
  <c r="P948" i="126"/>
  <c r="R948" i="126"/>
  <c r="S948" i="126"/>
  <c r="T948" i="126"/>
  <c r="U948" i="126"/>
  <c r="I949" i="126"/>
  <c r="O949" i="126" s="1"/>
  <c r="J949" i="126"/>
  <c r="K949" i="126"/>
  <c r="L949" i="126"/>
  <c r="M949" i="126"/>
  <c r="N949" i="126"/>
  <c r="P949" i="126"/>
  <c r="Q949" i="126"/>
  <c r="R949" i="126"/>
  <c r="S949" i="126"/>
  <c r="T949" i="126"/>
  <c r="U949" i="126"/>
  <c r="I950" i="126"/>
  <c r="J950" i="126"/>
  <c r="K950" i="126"/>
  <c r="L950" i="126"/>
  <c r="N950" i="126"/>
  <c r="P950" i="126"/>
  <c r="R950" i="126"/>
  <c r="S950" i="126"/>
  <c r="T950" i="126"/>
  <c r="U950" i="126"/>
  <c r="I951" i="126"/>
  <c r="O951" i="126" s="1"/>
  <c r="J951" i="126"/>
  <c r="K951" i="126"/>
  <c r="L951" i="126"/>
  <c r="M951" i="126"/>
  <c r="N951" i="126"/>
  <c r="P951" i="126"/>
  <c r="Q951" i="126"/>
  <c r="R951" i="126"/>
  <c r="S951" i="126"/>
  <c r="T951" i="126"/>
  <c r="U951" i="126"/>
  <c r="I952" i="126"/>
  <c r="O952" i="126" s="1"/>
  <c r="J952" i="126"/>
  <c r="K952" i="126"/>
  <c r="L952" i="126"/>
  <c r="N952" i="126"/>
  <c r="P952" i="126"/>
  <c r="R952" i="126"/>
  <c r="S952" i="126"/>
  <c r="T952" i="126"/>
  <c r="U952" i="126"/>
  <c r="I953" i="126"/>
  <c r="O953" i="126" s="1"/>
  <c r="J953" i="126"/>
  <c r="K953" i="126"/>
  <c r="L953" i="126"/>
  <c r="M953" i="126"/>
  <c r="N953" i="126"/>
  <c r="P953" i="126"/>
  <c r="Q953" i="126"/>
  <c r="R953" i="126"/>
  <c r="S953" i="126"/>
  <c r="T953" i="126"/>
  <c r="U953" i="126"/>
  <c r="I954" i="126"/>
  <c r="O954" i="126" s="1"/>
  <c r="J954" i="126"/>
  <c r="K954" i="126"/>
  <c r="L954" i="126"/>
  <c r="M954" i="126"/>
  <c r="N954" i="126"/>
  <c r="P954" i="126"/>
  <c r="Q954" i="126"/>
  <c r="R954" i="126"/>
  <c r="S954" i="126"/>
  <c r="T954" i="126"/>
  <c r="U954" i="126"/>
  <c r="I955" i="126"/>
  <c r="O955" i="126" s="1"/>
  <c r="J955" i="126"/>
  <c r="K955" i="126"/>
  <c r="L955" i="126"/>
  <c r="M955" i="126"/>
  <c r="N955" i="126"/>
  <c r="P955" i="126"/>
  <c r="Q955" i="126"/>
  <c r="R955" i="126"/>
  <c r="S955" i="126"/>
  <c r="T955" i="126"/>
  <c r="U955" i="126"/>
  <c r="I956" i="126"/>
  <c r="O956" i="126" s="1"/>
  <c r="J956" i="126"/>
  <c r="K956" i="126"/>
  <c r="L956" i="126"/>
  <c r="N956" i="126"/>
  <c r="P956" i="126"/>
  <c r="R956" i="126"/>
  <c r="S956" i="126"/>
  <c r="T956" i="126"/>
  <c r="U956" i="126"/>
  <c r="I957" i="126"/>
  <c r="J957" i="126"/>
  <c r="K957" i="126"/>
  <c r="L957" i="126"/>
  <c r="M957" i="126"/>
  <c r="N957" i="126"/>
  <c r="P957" i="126"/>
  <c r="R957" i="126"/>
  <c r="S957" i="126"/>
  <c r="T957" i="126"/>
  <c r="U957" i="126"/>
  <c r="I958" i="126"/>
  <c r="O958" i="126" s="1"/>
  <c r="J958" i="126"/>
  <c r="K958" i="126"/>
  <c r="L958" i="126"/>
  <c r="M958" i="126"/>
  <c r="N958" i="126"/>
  <c r="P958" i="126"/>
  <c r="R958" i="126"/>
  <c r="S958" i="126"/>
  <c r="T958" i="126"/>
  <c r="U958" i="126"/>
  <c r="I959" i="126"/>
  <c r="J959" i="126"/>
  <c r="K959" i="126"/>
  <c r="L959" i="126"/>
  <c r="M959" i="126"/>
  <c r="N959" i="126"/>
  <c r="O959" i="126"/>
  <c r="P959" i="126"/>
  <c r="Q959" i="126"/>
  <c r="R959" i="126"/>
  <c r="S959" i="126"/>
  <c r="T959" i="126"/>
  <c r="U959" i="126"/>
  <c r="I960" i="126"/>
  <c r="O960" i="126" s="1"/>
  <c r="J960" i="126"/>
  <c r="K960" i="126"/>
  <c r="L960" i="126"/>
  <c r="N960" i="126"/>
  <c r="P960" i="126"/>
  <c r="R960" i="126"/>
  <c r="S960" i="126"/>
  <c r="T960" i="126"/>
  <c r="U960" i="126"/>
  <c r="I961" i="126"/>
  <c r="J961" i="126"/>
  <c r="K961" i="126"/>
  <c r="L961" i="126"/>
  <c r="M961" i="126"/>
  <c r="N961" i="126"/>
  <c r="O961" i="126"/>
  <c r="P961" i="126"/>
  <c r="Q961" i="126"/>
  <c r="R961" i="126"/>
  <c r="S961" i="126"/>
  <c r="T961" i="126"/>
  <c r="U961" i="126"/>
  <c r="I962" i="126"/>
  <c r="O962" i="126" s="1"/>
  <c r="J962" i="126"/>
  <c r="K962" i="126"/>
  <c r="L962" i="126"/>
  <c r="M962" i="126"/>
  <c r="N962" i="126"/>
  <c r="P962" i="126"/>
  <c r="R962" i="126"/>
  <c r="S962" i="126"/>
  <c r="T962" i="126"/>
  <c r="U962" i="126"/>
  <c r="I963" i="126"/>
  <c r="O963" i="126" s="1"/>
  <c r="J963" i="126"/>
  <c r="K963" i="126"/>
  <c r="L963" i="126"/>
  <c r="M963" i="126"/>
  <c r="N963" i="126"/>
  <c r="P963" i="126"/>
  <c r="Q963" i="126"/>
  <c r="R963" i="126"/>
  <c r="S963" i="126"/>
  <c r="T963" i="126"/>
  <c r="U963" i="126"/>
  <c r="I964" i="126"/>
  <c r="O964" i="126" s="1"/>
  <c r="J964" i="126"/>
  <c r="K964" i="126"/>
  <c r="L964" i="126"/>
  <c r="N964" i="126"/>
  <c r="P964" i="126"/>
  <c r="R964" i="126"/>
  <c r="S964" i="126"/>
  <c r="T964" i="126"/>
  <c r="U964" i="126"/>
  <c r="I965" i="126"/>
  <c r="O965" i="126" s="1"/>
  <c r="J965" i="126"/>
  <c r="K965" i="126"/>
  <c r="L965" i="126"/>
  <c r="M965" i="126"/>
  <c r="N965" i="126"/>
  <c r="P965" i="126"/>
  <c r="Q965" i="126"/>
  <c r="R965" i="126"/>
  <c r="S965" i="126"/>
  <c r="T965" i="126"/>
  <c r="U965" i="126"/>
  <c r="I966" i="126"/>
  <c r="J966" i="126"/>
  <c r="K966" i="126"/>
  <c r="L966" i="126"/>
  <c r="M966" i="126"/>
  <c r="N966" i="126"/>
  <c r="P966" i="126"/>
  <c r="R966" i="126"/>
  <c r="S966" i="126"/>
  <c r="T966" i="126"/>
  <c r="U966" i="126"/>
  <c r="I967" i="126"/>
  <c r="J967" i="126"/>
  <c r="K967" i="126"/>
  <c r="L967" i="126"/>
  <c r="M967" i="126"/>
  <c r="N967" i="126"/>
  <c r="P967" i="126"/>
  <c r="R967" i="126"/>
  <c r="S967" i="126"/>
  <c r="T967" i="126"/>
  <c r="U967" i="126"/>
  <c r="I968" i="126"/>
  <c r="O968" i="126" s="1"/>
  <c r="J968" i="126"/>
  <c r="K968" i="126"/>
  <c r="L968" i="126"/>
  <c r="N968" i="126"/>
  <c r="P968" i="126"/>
  <c r="R968" i="126"/>
  <c r="S968" i="126"/>
  <c r="T968" i="126"/>
  <c r="U968" i="126"/>
  <c r="I969" i="126"/>
  <c r="O969" i="126" s="1"/>
  <c r="J969" i="126"/>
  <c r="K969" i="126"/>
  <c r="L969" i="126"/>
  <c r="M969" i="126"/>
  <c r="N969" i="126"/>
  <c r="P969" i="126"/>
  <c r="Q969" i="126"/>
  <c r="R969" i="126"/>
  <c r="S969" i="126"/>
  <c r="T969" i="126"/>
  <c r="U969" i="126"/>
  <c r="I970" i="126"/>
  <c r="O970" i="126" s="1"/>
  <c r="J970" i="126"/>
  <c r="K970" i="126"/>
  <c r="L970" i="126"/>
  <c r="M970" i="126"/>
  <c r="N970" i="126"/>
  <c r="P970" i="126"/>
  <c r="Q970" i="126"/>
  <c r="R970" i="126"/>
  <c r="S970" i="126"/>
  <c r="T970" i="126"/>
  <c r="U970" i="126"/>
  <c r="I971" i="126"/>
  <c r="J971" i="126"/>
  <c r="K971" i="126"/>
  <c r="L971" i="126"/>
  <c r="M971" i="126"/>
  <c r="N971" i="126"/>
  <c r="O971" i="126"/>
  <c r="P971" i="126"/>
  <c r="Q971" i="126"/>
  <c r="R971" i="126"/>
  <c r="S971" i="126"/>
  <c r="T971" i="126"/>
  <c r="U971" i="126"/>
  <c r="I972" i="126"/>
  <c r="O972" i="126" s="1"/>
  <c r="J972" i="126"/>
  <c r="K972" i="126"/>
  <c r="L972" i="126"/>
  <c r="N972" i="126"/>
  <c r="P972" i="126"/>
  <c r="R972" i="126"/>
  <c r="S972" i="126"/>
  <c r="T972" i="126"/>
  <c r="U972" i="126"/>
  <c r="I973" i="126"/>
  <c r="O973" i="126" s="1"/>
  <c r="J973" i="126"/>
  <c r="K973" i="126"/>
  <c r="L973" i="126"/>
  <c r="M973" i="126"/>
  <c r="N973" i="126"/>
  <c r="P973" i="126"/>
  <c r="Q973" i="126"/>
  <c r="R973" i="126"/>
  <c r="S973" i="126"/>
  <c r="T973" i="126"/>
  <c r="U973" i="126"/>
  <c r="I974" i="126"/>
  <c r="O974" i="126" s="1"/>
  <c r="J974" i="126"/>
  <c r="K974" i="126"/>
  <c r="L974" i="126"/>
  <c r="M974" i="126"/>
  <c r="N974" i="126"/>
  <c r="P974" i="126"/>
  <c r="R974" i="126"/>
  <c r="S974" i="126"/>
  <c r="T974" i="126"/>
  <c r="U974" i="126"/>
  <c r="I975" i="126"/>
  <c r="O975" i="126" s="1"/>
  <c r="J975" i="126"/>
  <c r="K975" i="126"/>
  <c r="L975" i="126"/>
  <c r="N975" i="126"/>
  <c r="P975" i="126"/>
  <c r="R975" i="126"/>
  <c r="S975" i="126"/>
  <c r="T975" i="126"/>
  <c r="U975" i="126"/>
  <c r="I976" i="126"/>
  <c r="O976" i="126" s="1"/>
  <c r="J976" i="126"/>
  <c r="K976" i="126"/>
  <c r="L976" i="126"/>
  <c r="N976" i="126"/>
  <c r="P976" i="126"/>
  <c r="R976" i="126"/>
  <c r="S976" i="126"/>
  <c r="T976" i="126"/>
  <c r="U976" i="126"/>
  <c r="I977" i="126"/>
  <c r="J977" i="126"/>
  <c r="K977" i="126"/>
  <c r="L977" i="126"/>
  <c r="M977" i="126"/>
  <c r="N977" i="126"/>
  <c r="O977" i="126"/>
  <c r="P977" i="126"/>
  <c r="Q977" i="126"/>
  <c r="R977" i="126"/>
  <c r="S977" i="126"/>
  <c r="T977" i="126"/>
  <c r="U977" i="126"/>
  <c r="I978" i="126"/>
  <c r="O978" i="126" s="1"/>
  <c r="J978" i="126"/>
  <c r="K978" i="126"/>
  <c r="L978" i="126"/>
  <c r="M978" i="126"/>
  <c r="N978" i="126"/>
  <c r="P978" i="126"/>
  <c r="R978" i="126"/>
  <c r="S978" i="126"/>
  <c r="T978" i="126"/>
  <c r="U978" i="126"/>
  <c r="I979" i="126"/>
  <c r="O979" i="126" s="1"/>
  <c r="J979" i="126"/>
  <c r="K979" i="126"/>
  <c r="L979" i="126"/>
  <c r="M979" i="126"/>
  <c r="N979" i="126"/>
  <c r="P979" i="126"/>
  <c r="Q979" i="126"/>
  <c r="R979" i="126"/>
  <c r="S979" i="126"/>
  <c r="T979" i="126"/>
  <c r="U979" i="126"/>
  <c r="I980" i="126"/>
  <c r="O980" i="126" s="1"/>
  <c r="J980" i="126"/>
  <c r="K980" i="126"/>
  <c r="L980" i="126"/>
  <c r="N980" i="126"/>
  <c r="P980" i="126"/>
  <c r="R980" i="126"/>
  <c r="S980" i="126"/>
  <c r="T980" i="126"/>
  <c r="U980" i="126"/>
  <c r="I981" i="126"/>
  <c r="O981" i="126" s="1"/>
  <c r="J981" i="126"/>
  <c r="K981" i="126"/>
  <c r="L981" i="126"/>
  <c r="M981" i="126"/>
  <c r="N981" i="126"/>
  <c r="P981" i="126"/>
  <c r="Q981" i="126"/>
  <c r="R981" i="126"/>
  <c r="S981" i="126"/>
  <c r="T981" i="126"/>
  <c r="U981" i="126"/>
  <c r="I982" i="126"/>
  <c r="J982" i="126"/>
  <c r="K982" i="126"/>
  <c r="L982" i="126"/>
  <c r="N982" i="126"/>
  <c r="P982" i="126"/>
  <c r="R982" i="126"/>
  <c r="S982" i="126"/>
  <c r="T982" i="126"/>
  <c r="U982" i="126"/>
  <c r="I983" i="126"/>
  <c r="J983" i="126"/>
  <c r="K983" i="126"/>
  <c r="L983" i="126"/>
  <c r="M983" i="126"/>
  <c r="N983" i="126"/>
  <c r="P983" i="126"/>
  <c r="R983" i="126"/>
  <c r="S983" i="126"/>
  <c r="T983" i="126"/>
  <c r="U983" i="126"/>
  <c r="I984" i="126"/>
  <c r="O984" i="126" s="1"/>
  <c r="J984" i="126"/>
  <c r="K984" i="126"/>
  <c r="L984" i="126"/>
  <c r="N984" i="126"/>
  <c r="P984" i="126"/>
  <c r="R984" i="126"/>
  <c r="S984" i="126"/>
  <c r="T984" i="126"/>
  <c r="U984" i="126"/>
  <c r="I985" i="126"/>
  <c r="O985" i="126" s="1"/>
  <c r="J985" i="126"/>
  <c r="K985" i="126"/>
  <c r="L985" i="126"/>
  <c r="M985" i="126"/>
  <c r="N985" i="126"/>
  <c r="P985" i="126"/>
  <c r="Q985" i="126"/>
  <c r="R985" i="126"/>
  <c r="S985" i="126"/>
  <c r="T985" i="126"/>
  <c r="U985" i="126"/>
  <c r="I986" i="126"/>
  <c r="O986" i="126" s="1"/>
  <c r="J986" i="126"/>
  <c r="K986" i="126"/>
  <c r="L986" i="126"/>
  <c r="M986" i="126"/>
  <c r="N986" i="126"/>
  <c r="P986" i="126"/>
  <c r="Q986" i="126"/>
  <c r="R986" i="126"/>
  <c r="S986" i="126"/>
  <c r="T986" i="126"/>
  <c r="U986" i="126"/>
  <c r="I987" i="126"/>
  <c r="J987" i="126"/>
  <c r="K987" i="126"/>
  <c r="L987" i="126"/>
  <c r="M987" i="126"/>
  <c r="N987" i="126"/>
  <c r="O987" i="126"/>
  <c r="P987" i="126"/>
  <c r="Q987" i="126"/>
  <c r="R987" i="126"/>
  <c r="S987" i="126"/>
  <c r="T987" i="126"/>
  <c r="U987" i="126"/>
  <c r="I988" i="126"/>
  <c r="O988" i="126" s="1"/>
  <c r="J988" i="126"/>
  <c r="K988" i="126"/>
  <c r="L988" i="126"/>
  <c r="N988" i="126"/>
  <c r="P988" i="126"/>
  <c r="R988" i="126"/>
  <c r="S988" i="126"/>
  <c r="T988" i="126"/>
  <c r="U988" i="126"/>
  <c r="I989" i="126"/>
  <c r="O989" i="126" s="1"/>
  <c r="J989" i="126"/>
  <c r="K989" i="126"/>
  <c r="L989" i="126"/>
  <c r="M989" i="126"/>
  <c r="N989" i="126"/>
  <c r="P989" i="126"/>
  <c r="Q989" i="126"/>
  <c r="R989" i="126"/>
  <c r="S989" i="126"/>
  <c r="T989" i="126"/>
  <c r="U989" i="126"/>
  <c r="I990" i="126"/>
  <c r="O990" i="126" s="1"/>
  <c r="J990" i="126"/>
  <c r="K990" i="126"/>
  <c r="L990" i="126"/>
  <c r="M990" i="126"/>
  <c r="N990" i="126"/>
  <c r="P990" i="126"/>
  <c r="R990" i="126"/>
  <c r="S990" i="126"/>
  <c r="T990" i="126"/>
  <c r="U990" i="126"/>
  <c r="I991" i="126"/>
  <c r="O991" i="126" s="1"/>
  <c r="J991" i="126"/>
  <c r="K991" i="126"/>
  <c r="L991" i="126"/>
  <c r="M991" i="126"/>
  <c r="N991" i="126"/>
  <c r="P991" i="126"/>
  <c r="Q991" i="126"/>
  <c r="R991" i="126"/>
  <c r="S991" i="126"/>
  <c r="T991" i="126"/>
  <c r="U991" i="126"/>
  <c r="I992" i="126"/>
  <c r="O992" i="126" s="1"/>
  <c r="J992" i="126"/>
  <c r="K992" i="126"/>
  <c r="L992" i="126"/>
  <c r="N992" i="126"/>
  <c r="P992" i="126"/>
  <c r="R992" i="126"/>
  <c r="S992" i="126"/>
  <c r="T992" i="126"/>
  <c r="U992" i="126"/>
  <c r="I993" i="126"/>
  <c r="J993" i="126"/>
  <c r="K993" i="126"/>
  <c r="L993" i="126"/>
  <c r="M993" i="126"/>
  <c r="N993" i="126"/>
  <c r="O993" i="126"/>
  <c r="P993" i="126"/>
  <c r="Q993" i="126"/>
  <c r="R993" i="126"/>
  <c r="S993" i="126"/>
  <c r="T993" i="126"/>
  <c r="U993" i="126"/>
  <c r="I994" i="126"/>
  <c r="O994" i="126" s="1"/>
  <c r="J994" i="126"/>
  <c r="K994" i="126"/>
  <c r="L994" i="126"/>
  <c r="M994" i="126"/>
  <c r="N994" i="126"/>
  <c r="P994" i="126"/>
  <c r="R994" i="126"/>
  <c r="S994" i="126"/>
  <c r="T994" i="126"/>
  <c r="U994" i="126"/>
  <c r="I995" i="126"/>
  <c r="O995" i="126" s="1"/>
  <c r="J995" i="126"/>
  <c r="K995" i="126"/>
  <c r="L995" i="126"/>
  <c r="M995" i="126"/>
  <c r="N995" i="126"/>
  <c r="P995" i="126"/>
  <c r="Q995" i="126"/>
  <c r="R995" i="126"/>
  <c r="S995" i="126"/>
  <c r="T995" i="126"/>
  <c r="U995" i="126"/>
  <c r="I996" i="126"/>
  <c r="O996" i="126" s="1"/>
  <c r="J996" i="126"/>
  <c r="K996" i="126"/>
  <c r="L996" i="126"/>
  <c r="N996" i="126"/>
  <c r="P996" i="126"/>
  <c r="R996" i="126"/>
  <c r="S996" i="126"/>
  <c r="T996" i="126"/>
  <c r="U996" i="126"/>
  <c r="I997" i="126"/>
  <c r="O997" i="126" s="1"/>
  <c r="J997" i="126"/>
  <c r="K997" i="126"/>
  <c r="L997" i="126"/>
  <c r="M997" i="126"/>
  <c r="N997" i="126"/>
  <c r="P997" i="126"/>
  <c r="Q997" i="126"/>
  <c r="R997" i="126"/>
  <c r="S997" i="126"/>
  <c r="T997" i="126"/>
  <c r="U997" i="126"/>
  <c r="I998" i="126"/>
  <c r="J998" i="126"/>
  <c r="K998" i="126"/>
  <c r="L998" i="126"/>
  <c r="M998" i="126"/>
  <c r="N998" i="126"/>
  <c r="P998" i="126"/>
  <c r="R998" i="126"/>
  <c r="S998" i="126"/>
  <c r="T998" i="126"/>
  <c r="U998" i="126"/>
  <c r="I999" i="126"/>
  <c r="O999" i="126" s="1"/>
  <c r="J999" i="126"/>
  <c r="K999" i="126"/>
  <c r="L999" i="126"/>
  <c r="M999" i="126"/>
  <c r="N999" i="126"/>
  <c r="P999" i="126"/>
  <c r="Q999" i="126"/>
  <c r="R999" i="126"/>
  <c r="S999" i="126"/>
  <c r="T999" i="126"/>
  <c r="U999" i="126"/>
  <c r="I1000" i="126"/>
  <c r="O1000" i="126" s="1"/>
  <c r="J1000" i="126"/>
  <c r="K1000" i="126"/>
  <c r="L1000" i="126"/>
  <c r="N1000" i="126"/>
  <c r="P1000" i="126"/>
  <c r="R1000" i="126"/>
  <c r="S1000" i="126"/>
  <c r="T1000" i="126"/>
  <c r="U1000" i="126"/>
  <c r="I1001" i="126"/>
  <c r="O1001" i="126" s="1"/>
  <c r="J1001" i="126"/>
  <c r="K1001" i="126"/>
  <c r="L1001" i="126"/>
  <c r="M1001" i="126"/>
  <c r="N1001" i="126"/>
  <c r="P1001" i="126"/>
  <c r="Q1001" i="126"/>
  <c r="R1001" i="126"/>
  <c r="S1001" i="126"/>
  <c r="T1001" i="126"/>
  <c r="U1001" i="126"/>
  <c r="I1002" i="126"/>
  <c r="O1002" i="126" s="1"/>
  <c r="J1002" i="126"/>
  <c r="K1002" i="126"/>
  <c r="L1002" i="126"/>
  <c r="M1002" i="126"/>
  <c r="N1002" i="126"/>
  <c r="P1002" i="126"/>
  <c r="Q1002" i="126"/>
  <c r="R1002" i="126"/>
  <c r="S1002" i="126"/>
  <c r="T1002" i="126"/>
  <c r="U1002" i="126"/>
  <c r="I1003" i="126"/>
  <c r="J1003" i="126"/>
  <c r="K1003" i="126"/>
  <c r="L1003" i="126"/>
  <c r="M1003" i="126"/>
  <c r="N1003" i="126"/>
  <c r="O1003" i="126"/>
  <c r="P1003" i="126"/>
  <c r="Q1003" i="126"/>
  <c r="R1003" i="126"/>
  <c r="S1003" i="126"/>
  <c r="T1003" i="126"/>
  <c r="U1003" i="126"/>
  <c r="I1004" i="126"/>
  <c r="O1004" i="126" s="1"/>
  <c r="J1004" i="126"/>
  <c r="K1004" i="126"/>
  <c r="L1004" i="126"/>
  <c r="N1004" i="126"/>
  <c r="P1004" i="126"/>
  <c r="R1004" i="126"/>
  <c r="S1004" i="126"/>
  <c r="T1004" i="126"/>
  <c r="U1004" i="126"/>
  <c r="I1005" i="126"/>
  <c r="O1005" i="126" s="1"/>
  <c r="J1005" i="126"/>
  <c r="K1005" i="126"/>
  <c r="L1005" i="126"/>
  <c r="M1005" i="126"/>
  <c r="N1005" i="126"/>
  <c r="P1005" i="126"/>
  <c r="Q1005" i="126"/>
  <c r="R1005" i="126"/>
  <c r="S1005" i="126"/>
  <c r="T1005" i="126"/>
  <c r="U1005" i="126"/>
  <c r="I1006" i="126"/>
  <c r="O1006" i="126" s="1"/>
  <c r="J1006" i="126"/>
  <c r="K1006" i="126"/>
  <c r="L1006" i="126"/>
  <c r="M1006" i="126"/>
  <c r="N1006" i="126"/>
  <c r="P1006" i="126"/>
  <c r="R1006" i="126"/>
  <c r="S1006" i="126"/>
  <c r="T1006" i="126"/>
  <c r="U1006" i="126"/>
  <c r="I1007" i="126"/>
  <c r="O1007" i="126" s="1"/>
  <c r="J1007" i="126"/>
  <c r="K1007" i="126"/>
  <c r="L1007" i="126"/>
  <c r="M1007" i="126"/>
  <c r="N1007" i="126"/>
  <c r="P1007" i="126"/>
  <c r="Q1007" i="126"/>
  <c r="R1007" i="126"/>
  <c r="S1007" i="126"/>
  <c r="T1007" i="126"/>
  <c r="U1007" i="126"/>
  <c r="I1008" i="126"/>
  <c r="O1008" i="126" s="1"/>
  <c r="J1008" i="126"/>
  <c r="K1008" i="126"/>
  <c r="L1008" i="126"/>
  <c r="M1008" i="126"/>
  <c r="N1008" i="126"/>
  <c r="P1008" i="126"/>
  <c r="R1008" i="126"/>
  <c r="S1008" i="126"/>
  <c r="T1008" i="126"/>
  <c r="U1008" i="126"/>
  <c r="I1009" i="126"/>
  <c r="O1009" i="126" s="1"/>
  <c r="J1009" i="126"/>
  <c r="K1009" i="126"/>
  <c r="L1009" i="126"/>
  <c r="M1009" i="126"/>
  <c r="N1009" i="126"/>
  <c r="P1009" i="126"/>
  <c r="Q1009" i="126"/>
  <c r="R1009" i="126"/>
  <c r="S1009" i="126"/>
  <c r="T1009" i="126"/>
  <c r="U1009" i="126"/>
  <c r="I1010" i="126"/>
  <c r="J1010" i="126"/>
  <c r="K1010" i="126"/>
  <c r="L1010" i="126"/>
  <c r="M1010" i="126"/>
  <c r="N1010" i="126"/>
  <c r="P1010" i="126"/>
  <c r="R1010" i="126"/>
  <c r="S1010" i="126"/>
  <c r="T1010" i="126"/>
  <c r="U1010" i="126"/>
  <c r="I1011" i="126"/>
  <c r="O1011" i="126" s="1"/>
  <c r="J1011" i="126"/>
  <c r="K1011" i="126"/>
  <c r="L1011" i="126"/>
  <c r="M1011" i="126"/>
  <c r="N1011" i="126"/>
  <c r="P1011" i="126"/>
  <c r="R1011" i="126"/>
  <c r="S1011" i="126"/>
  <c r="T1011" i="126"/>
  <c r="U1011" i="126"/>
  <c r="I1012" i="126"/>
  <c r="O1012" i="126" s="1"/>
  <c r="J1012" i="126"/>
  <c r="K1012" i="126"/>
  <c r="L1012" i="126"/>
  <c r="N1012" i="126"/>
  <c r="P1012" i="126"/>
  <c r="R1012" i="126"/>
  <c r="S1012" i="126"/>
  <c r="T1012" i="126"/>
  <c r="U1012" i="126"/>
  <c r="I1013" i="126"/>
  <c r="O1013" i="126" s="1"/>
  <c r="J1013" i="126"/>
  <c r="K1013" i="126"/>
  <c r="L1013" i="126"/>
  <c r="M1013" i="126"/>
  <c r="N1013" i="126"/>
  <c r="P1013" i="126"/>
  <c r="Q1013" i="126"/>
  <c r="R1013" i="126"/>
  <c r="S1013" i="126"/>
  <c r="T1013" i="126"/>
  <c r="U1013" i="126"/>
  <c r="I1014" i="126"/>
  <c r="O1014" i="126" s="1"/>
  <c r="J1014" i="126"/>
  <c r="K1014" i="126"/>
  <c r="L1014" i="126"/>
  <c r="M1014" i="126"/>
  <c r="N1014" i="126"/>
  <c r="P1014" i="126"/>
  <c r="Q1014" i="126"/>
  <c r="R1014" i="126"/>
  <c r="S1014" i="126"/>
  <c r="T1014" i="126"/>
  <c r="U1014" i="126"/>
  <c r="I1015" i="126"/>
  <c r="J1015" i="126"/>
  <c r="K1015" i="126"/>
  <c r="L1015" i="126"/>
  <c r="M1015" i="126"/>
  <c r="N1015" i="126"/>
  <c r="O1015" i="126"/>
  <c r="P1015" i="126"/>
  <c r="Q1015" i="126"/>
  <c r="R1015" i="126"/>
  <c r="S1015" i="126"/>
  <c r="T1015" i="126"/>
  <c r="U1015" i="126"/>
  <c r="I1016" i="126"/>
  <c r="O1016" i="126" s="1"/>
  <c r="J1016" i="126"/>
  <c r="K1016" i="126"/>
  <c r="L1016" i="126"/>
  <c r="N1016" i="126"/>
  <c r="P1016" i="126"/>
  <c r="R1016" i="126"/>
  <c r="S1016" i="126"/>
  <c r="T1016" i="126"/>
  <c r="U1016" i="126"/>
  <c r="I1017" i="126"/>
  <c r="O1017" i="126" s="1"/>
  <c r="J1017" i="126"/>
  <c r="K1017" i="126"/>
  <c r="L1017" i="126"/>
  <c r="N1017" i="126"/>
  <c r="P1017" i="126"/>
  <c r="R1017" i="126"/>
  <c r="S1017" i="126"/>
  <c r="T1017" i="126"/>
  <c r="U1017" i="126"/>
  <c r="I1018" i="126"/>
  <c r="O1018" i="126" s="1"/>
  <c r="J1018" i="126"/>
  <c r="K1018" i="126"/>
  <c r="L1018" i="126"/>
  <c r="N1018" i="126"/>
  <c r="P1018" i="126"/>
  <c r="R1018" i="126"/>
  <c r="S1018" i="126"/>
  <c r="T1018" i="126"/>
  <c r="U1018" i="126"/>
  <c r="I1019" i="126"/>
  <c r="J1019" i="126"/>
  <c r="K1019" i="126"/>
  <c r="L1019" i="126"/>
  <c r="M1019" i="126"/>
  <c r="N1019" i="126"/>
  <c r="O1019" i="126"/>
  <c r="P1019" i="126"/>
  <c r="Q1019" i="126"/>
  <c r="R1019" i="126"/>
  <c r="S1019" i="126"/>
  <c r="T1019" i="126"/>
  <c r="U1019" i="126"/>
  <c r="I1020" i="126"/>
  <c r="O1020" i="126" s="1"/>
  <c r="J1020" i="126"/>
  <c r="K1020" i="126"/>
  <c r="L1020" i="126"/>
  <c r="N1020" i="126"/>
  <c r="P1020" i="126"/>
  <c r="R1020" i="126"/>
  <c r="S1020" i="126"/>
  <c r="T1020" i="126"/>
  <c r="U1020" i="126"/>
  <c r="I1021" i="126"/>
  <c r="J1021" i="126"/>
  <c r="K1021" i="126"/>
  <c r="V1021" i="126" s="1"/>
  <c r="L1021" i="126"/>
  <c r="M1021" i="126"/>
  <c r="N1021" i="126"/>
  <c r="O1021" i="126"/>
  <c r="P1021" i="126"/>
  <c r="Q1021" i="126"/>
  <c r="R1021" i="126"/>
  <c r="S1021" i="126"/>
  <c r="T1021" i="126"/>
  <c r="U1021" i="126"/>
  <c r="I1022" i="126"/>
  <c r="O1022" i="126" s="1"/>
  <c r="J1022" i="126"/>
  <c r="K1022" i="126"/>
  <c r="L1022" i="126"/>
  <c r="M1022" i="126"/>
  <c r="N1022" i="126"/>
  <c r="P1022" i="126"/>
  <c r="R1022" i="126"/>
  <c r="S1022" i="126"/>
  <c r="T1022" i="126"/>
  <c r="U1022" i="126"/>
  <c r="I1023" i="126"/>
  <c r="O1023" i="126" s="1"/>
  <c r="J1023" i="126"/>
  <c r="K1023" i="126"/>
  <c r="L1023" i="126"/>
  <c r="M1023" i="126"/>
  <c r="N1023" i="126"/>
  <c r="P1023" i="126"/>
  <c r="Q1023" i="126"/>
  <c r="R1023" i="126"/>
  <c r="S1023" i="126"/>
  <c r="T1023" i="126"/>
  <c r="U1023" i="126"/>
  <c r="I1024" i="126"/>
  <c r="O1024" i="126" s="1"/>
  <c r="J1024" i="126"/>
  <c r="K1024" i="126"/>
  <c r="L1024" i="126"/>
  <c r="N1024" i="126"/>
  <c r="P1024" i="126"/>
  <c r="R1024" i="126"/>
  <c r="S1024" i="126"/>
  <c r="T1024" i="126"/>
  <c r="U1024" i="126"/>
  <c r="I1025" i="126"/>
  <c r="O1025" i="126" s="1"/>
  <c r="J1025" i="126"/>
  <c r="K1025" i="126"/>
  <c r="L1025" i="126"/>
  <c r="N1025" i="126"/>
  <c r="P1025" i="126"/>
  <c r="R1025" i="126"/>
  <c r="S1025" i="126"/>
  <c r="T1025" i="126"/>
  <c r="U1025" i="126"/>
  <c r="I1026" i="126"/>
  <c r="J1026" i="126"/>
  <c r="K1026" i="126"/>
  <c r="L1026" i="126"/>
  <c r="M1026" i="126"/>
  <c r="N1026" i="126"/>
  <c r="P1026" i="126"/>
  <c r="R1026" i="126"/>
  <c r="S1026" i="126"/>
  <c r="T1026" i="126"/>
  <c r="U1026" i="126"/>
  <c r="I1027" i="126"/>
  <c r="O1027" i="126" s="1"/>
  <c r="J1027" i="126"/>
  <c r="K1027" i="126"/>
  <c r="L1027" i="126"/>
  <c r="N1027" i="126"/>
  <c r="P1027" i="126"/>
  <c r="R1027" i="126"/>
  <c r="S1027" i="126"/>
  <c r="T1027" i="126"/>
  <c r="U1027" i="126"/>
  <c r="I1028" i="126"/>
  <c r="O1028" i="126" s="1"/>
  <c r="J1028" i="126"/>
  <c r="K1028" i="126"/>
  <c r="L1028" i="126"/>
  <c r="M1028" i="126"/>
  <c r="N1028" i="126"/>
  <c r="P1028" i="126"/>
  <c r="R1028" i="126"/>
  <c r="S1028" i="126"/>
  <c r="T1028" i="126"/>
  <c r="U1028" i="126"/>
  <c r="I1029" i="126"/>
  <c r="O1029" i="126" s="1"/>
  <c r="J1029" i="126"/>
  <c r="K1029" i="126"/>
  <c r="L1029" i="126"/>
  <c r="M1029" i="126"/>
  <c r="N1029" i="126"/>
  <c r="P1029" i="126"/>
  <c r="Q1029" i="126"/>
  <c r="R1029" i="126"/>
  <c r="S1029" i="126"/>
  <c r="T1029" i="126"/>
  <c r="U1029" i="126"/>
  <c r="I1030" i="126"/>
  <c r="O1030" i="126" s="1"/>
  <c r="J1030" i="126"/>
  <c r="K1030" i="126"/>
  <c r="L1030" i="126"/>
  <c r="M1030" i="126"/>
  <c r="N1030" i="126"/>
  <c r="P1030" i="126"/>
  <c r="R1030" i="126"/>
  <c r="S1030" i="126"/>
  <c r="T1030" i="126"/>
  <c r="U1030" i="126"/>
  <c r="I1031" i="126"/>
  <c r="O1031" i="126" s="1"/>
  <c r="J1031" i="126"/>
  <c r="K1031" i="126"/>
  <c r="L1031" i="126"/>
  <c r="M1031" i="126"/>
  <c r="N1031" i="126"/>
  <c r="P1031" i="126"/>
  <c r="R1031" i="126"/>
  <c r="S1031" i="126"/>
  <c r="T1031" i="126"/>
  <c r="U1031" i="126"/>
  <c r="I1032" i="126"/>
  <c r="O1032" i="126" s="1"/>
  <c r="J1032" i="126"/>
  <c r="K1032" i="126"/>
  <c r="L1032" i="126"/>
  <c r="N1032" i="126"/>
  <c r="P1032" i="126"/>
  <c r="R1032" i="126"/>
  <c r="S1032" i="126"/>
  <c r="T1032" i="126"/>
  <c r="U1032" i="126"/>
  <c r="I1033" i="126"/>
  <c r="J1033" i="126"/>
  <c r="K1033" i="126"/>
  <c r="L1033" i="126"/>
  <c r="M1033" i="126"/>
  <c r="N1033" i="126"/>
  <c r="O1033" i="126"/>
  <c r="P1033" i="126"/>
  <c r="Q1033" i="126"/>
  <c r="R1033" i="126"/>
  <c r="S1033" i="126"/>
  <c r="T1033" i="126"/>
  <c r="U1033" i="126"/>
  <c r="I1034" i="126"/>
  <c r="O1034" i="126" s="1"/>
  <c r="J1034" i="126"/>
  <c r="K1034" i="126"/>
  <c r="L1034" i="126"/>
  <c r="M1034" i="126"/>
  <c r="N1034" i="126"/>
  <c r="P1034" i="126"/>
  <c r="R1034" i="126"/>
  <c r="S1034" i="126"/>
  <c r="T1034" i="126"/>
  <c r="U1034" i="126"/>
  <c r="I1035" i="126"/>
  <c r="O1035" i="126" s="1"/>
  <c r="J1035" i="126"/>
  <c r="K1035" i="126"/>
  <c r="L1035" i="126"/>
  <c r="M1035" i="126"/>
  <c r="N1035" i="126"/>
  <c r="P1035" i="126"/>
  <c r="Q1035" i="126"/>
  <c r="R1035" i="126"/>
  <c r="S1035" i="126"/>
  <c r="T1035" i="126"/>
  <c r="U1035" i="126"/>
  <c r="I1036" i="126"/>
  <c r="O1036" i="126" s="1"/>
  <c r="J1036" i="126"/>
  <c r="K1036" i="126"/>
  <c r="L1036" i="126"/>
  <c r="N1036" i="126"/>
  <c r="P1036" i="126"/>
  <c r="R1036" i="126"/>
  <c r="S1036" i="126"/>
  <c r="T1036" i="126"/>
  <c r="U1036" i="126"/>
  <c r="I1037" i="126"/>
  <c r="O1037" i="126" s="1"/>
  <c r="J1037" i="126"/>
  <c r="K1037" i="126"/>
  <c r="L1037" i="126"/>
  <c r="M1037" i="126"/>
  <c r="N1037" i="126"/>
  <c r="P1037" i="126"/>
  <c r="Q1037" i="126"/>
  <c r="R1037" i="126"/>
  <c r="S1037" i="126"/>
  <c r="T1037" i="126"/>
  <c r="U1037" i="126"/>
  <c r="I1038" i="126"/>
  <c r="M1038" i="126" s="1"/>
  <c r="J1038" i="126"/>
  <c r="K1038" i="126"/>
  <c r="L1038" i="126"/>
  <c r="N1038" i="126"/>
  <c r="P1038" i="126"/>
  <c r="R1038" i="126"/>
  <c r="S1038" i="126"/>
  <c r="T1038" i="126"/>
  <c r="U1038" i="126"/>
  <c r="I1039" i="126"/>
  <c r="J1039" i="126"/>
  <c r="K1039" i="126"/>
  <c r="L1039" i="126"/>
  <c r="M1039" i="126"/>
  <c r="N1039" i="126"/>
  <c r="P1039" i="126"/>
  <c r="R1039" i="126"/>
  <c r="S1039" i="126"/>
  <c r="T1039" i="126"/>
  <c r="U1039" i="126"/>
  <c r="I1040" i="126"/>
  <c r="O1040" i="126" s="1"/>
  <c r="J1040" i="126"/>
  <c r="K1040" i="126"/>
  <c r="L1040" i="126"/>
  <c r="N1040" i="126"/>
  <c r="P1040" i="126"/>
  <c r="R1040" i="126"/>
  <c r="S1040" i="126"/>
  <c r="T1040" i="126"/>
  <c r="U1040" i="126"/>
  <c r="I1041" i="126"/>
  <c r="O1041" i="126" s="1"/>
  <c r="J1041" i="126"/>
  <c r="K1041" i="126"/>
  <c r="L1041" i="126"/>
  <c r="M1041" i="126"/>
  <c r="N1041" i="126"/>
  <c r="P1041" i="126"/>
  <c r="Q1041" i="126"/>
  <c r="R1041" i="126"/>
  <c r="S1041" i="126"/>
  <c r="T1041" i="126"/>
  <c r="U1041" i="126"/>
  <c r="I1042" i="126"/>
  <c r="O1042" i="126" s="1"/>
  <c r="J1042" i="126"/>
  <c r="K1042" i="126"/>
  <c r="L1042" i="126"/>
  <c r="M1042" i="126"/>
  <c r="N1042" i="126"/>
  <c r="P1042" i="126"/>
  <c r="Q1042" i="126"/>
  <c r="R1042" i="126"/>
  <c r="S1042" i="126"/>
  <c r="T1042" i="126"/>
  <c r="U1042" i="126"/>
  <c r="I1043" i="126"/>
  <c r="J1043" i="126"/>
  <c r="K1043" i="126"/>
  <c r="L1043" i="126"/>
  <c r="M1043" i="126"/>
  <c r="N1043" i="126"/>
  <c r="O1043" i="126"/>
  <c r="P1043" i="126"/>
  <c r="Q1043" i="126"/>
  <c r="R1043" i="126"/>
  <c r="S1043" i="126"/>
  <c r="T1043" i="126"/>
  <c r="U1043" i="126"/>
  <c r="I1044" i="126"/>
  <c r="O1044" i="126" s="1"/>
  <c r="J1044" i="126"/>
  <c r="K1044" i="126"/>
  <c r="L1044" i="126"/>
  <c r="N1044" i="126"/>
  <c r="P1044" i="126"/>
  <c r="R1044" i="126"/>
  <c r="S1044" i="126"/>
  <c r="T1044" i="126"/>
  <c r="U1044" i="126"/>
  <c r="I1045" i="126"/>
  <c r="O1045" i="126" s="1"/>
  <c r="J1045" i="126"/>
  <c r="K1045" i="126"/>
  <c r="L1045" i="126"/>
  <c r="M1045" i="126"/>
  <c r="N1045" i="126"/>
  <c r="P1045" i="126"/>
  <c r="Q1045" i="126"/>
  <c r="R1045" i="126"/>
  <c r="S1045" i="126"/>
  <c r="T1045" i="126"/>
  <c r="U1045" i="126"/>
  <c r="I1046" i="126"/>
  <c r="O1046" i="126" s="1"/>
  <c r="J1046" i="126"/>
  <c r="K1046" i="126"/>
  <c r="L1046" i="126"/>
  <c r="M1046" i="126"/>
  <c r="N1046" i="126"/>
  <c r="P1046" i="126"/>
  <c r="R1046" i="126"/>
  <c r="S1046" i="126"/>
  <c r="T1046" i="126"/>
  <c r="U1046" i="126"/>
  <c r="I1047" i="126"/>
  <c r="O1047" i="126" s="1"/>
  <c r="J1047" i="126"/>
  <c r="K1047" i="126"/>
  <c r="L1047" i="126"/>
  <c r="N1047" i="126"/>
  <c r="P1047" i="126"/>
  <c r="R1047" i="126"/>
  <c r="S1047" i="126"/>
  <c r="T1047" i="126"/>
  <c r="U1047" i="126"/>
  <c r="I1048" i="126"/>
  <c r="O1048" i="126" s="1"/>
  <c r="J1048" i="126"/>
  <c r="K1048" i="126"/>
  <c r="L1048" i="126"/>
  <c r="N1048" i="126"/>
  <c r="P1048" i="126"/>
  <c r="R1048" i="126"/>
  <c r="S1048" i="126"/>
  <c r="T1048" i="126"/>
  <c r="U1048" i="126"/>
  <c r="I1049" i="126"/>
  <c r="J1049" i="126"/>
  <c r="K1049" i="126"/>
  <c r="L1049" i="126"/>
  <c r="M1049" i="126"/>
  <c r="N1049" i="126"/>
  <c r="O1049" i="126"/>
  <c r="P1049" i="126"/>
  <c r="Q1049" i="126"/>
  <c r="R1049" i="126"/>
  <c r="S1049" i="126"/>
  <c r="T1049" i="126"/>
  <c r="U1049" i="126"/>
  <c r="I1050" i="126"/>
  <c r="O1050" i="126" s="1"/>
  <c r="J1050" i="126"/>
  <c r="K1050" i="126"/>
  <c r="L1050" i="126"/>
  <c r="M1050" i="126"/>
  <c r="N1050" i="126"/>
  <c r="P1050" i="126"/>
  <c r="R1050" i="126"/>
  <c r="S1050" i="126"/>
  <c r="T1050" i="126"/>
  <c r="U1050" i="126"/>
  <c r="I1051" i="126"/>
  <c r="O1051" i="126" s="1"/>
  <c r="J1051" i="126"/>
  <c r="K1051" i="126"/>
  <c r="L1051" i="126"/>
  <c r="M1051" i="126"/>
  <c r="N1051" i="126"/>
  <c r="P1051" i="126"/>
  <c r="Q1051" i="126"/>
  <c r="R1051" i="126"/>
  <c r="S1051" i="126"/>
  <c r="T1051" i="126"/>
  <c r="U1051" i="126"/>
  <c r="I1052" i="126"/>
  <c r="O1052" i="126" s="1"/>
  <c r="J1052" i="126"/>
  <c r="K1052" i="126"/>
  <c r="L1052" i="126"/>
  <c r="N1052" i="126"/>
  <c r="P1052" i="126"/>
  <c r="R1052" i="126"/>
  <c r="S1052" i="126"/>
  <c r="T1052" i="126"/>
  <c r="U1052" i="126"/>
  <c r="I1053" i="126"/>
  <c r="O1053" i="126" s="1"/>
  <c r="J1053" i="126"/>
  <c r="K1053" i="126"/>
  <c r="L1053" i="126"/>
  <c r="M1053" i="126"/>
  <c r="N1053" i="126"/>
  <c r="P1053" i="126"/>
  <c r="Q1053" i="126"/>
  <c r="R1053" i="126"/>
  <c r="S1053" i="126"/>
  <c r="T1053" i="126"/>
  <c r="U1053" i="126"/>
  <c r="I1054" i="126"/>
  <c r="J1054" i="126"/>
  <c r="K1054" i="126"/>
  <c r="L1054" i="126"/>
  <c r="M1054" i="126"/>
  <c r="N1054" i="126"/>
  <c r="P1054" i="126"/>
  <c r="R1054" i="126"/>
  <c r="S1054" i="126"/>
  <c r="T1054" i="126"/>
  <c r="U1054" i="126"/>
  <c r="I1055" i="126"/>
  <c r="O1055" i="126" s="1"/>
  <c r="J1055" i="126"/>
  <c r="K1055" i="126"/>
  <c r="L1055" i="126"/>
  <c r="M1055" i="126"/>
  <c r="N1055" i="126"/>
  <c r="P1055" i="126"/>
  <c r="Q1055" i="126"/>
  <c r="R1055" i="126"/>
  <c r="S1055" i="126"/>
  <c r="T1055" i="126"/>
  <c r="U1055" i="126"/>
  <c r="I1056" i="126"/>
  <c r="O1056" i="126" s="1"/>
  <c r="J1056" i="126"/>
  <c r="K1056" i="126"/>
  <c r="L1056" i="126"/>
  <c r="N1056" i="126"/>
  <c r="P1056" i="126"/>
  <c r="R1056" i="126"/>
  <c r="S1056" i="126"/>
  <c r="T1056" i="126"/>
  <c r="U1056" i="126"/>
  <c r="I1057" i="126"/>
  <c r="O1057" i="126" s="1"/>
  <c r="J1057" i="126"/>
  <c r="K1057" i="126"/>
  <c r="L1057" i="126"/>
  <c r="M1057" i="126"/>
  <c r="N1057" i="126"/>
  <c r="P1057" i="126"/>
  <c r="Q1057" i="126"/>
  <c r="R1057" i="126"/>
  <c r="S1057" i="126"/>
  <c r="T1057" i="126"/>
  <c r="U1057" i="126"/>
  <c r="I1058" i="126"/>
  <c r="O1058" i="126" s="1"/>
  <c r="J1058" i="126"/>
  <c r="K1058" i="126"/>
  <c r="L1058" i="126"/>
  <c r="M1058" i="126"/>
  <c r="N1058" i="126"/>
  <c r="P1058" i="126"/>
  <c r="Q1058" i="126"/>
  <c r="R1058" i="126"/>
  <c r="S1058" i="126"/>
  <c r="T1058" i="126"/>
  <c r="U1058" i="126"/>
  <c r="I1059" i="126"/>
  <c r="J1059" i="126"/>
  <c r="K1059" i="126"/>
  <c r="L1059" i="126"/>
  <c r="M1059" i="126"/>
  <c r="N1059" i="126"/>
  <c r="O1059" i="126"/>
  <c r="P1059" i="126"/>
  <c r="Q1059" i="126"/>
  <c r="R1059" i="126"/>
  <c r="S1059" i="126"/>
  <c r="T1059" i="126"/>
  <c r="U1059" i="126"/>
  <c r="I1060" i="126"/>
  <c r="O1060" i="126" s="1"/>
  <c r="J1060" i="126"/>
  <c r="K1060" i="126"/>
  <c r="L1060" i="126"/>
  <c r="N1060" i="126"/>
  <c r="P1060" i="126"/>
  <c r="R1060" i="126"/>
  <c r="S1060" i="126"/>
  <c r="T1060" i="126"/>
  <c r="U1060" i="126"/>
  <c r="I1061" i="126"/>
  <c r="O1061" i="126" s="1"/>
  <c r="J1061" i="126"/>
  <c r="K1061" i="126"/>
  <c r="L1061" i="126"/>
  <c r="M1061" i="126"/>
  <c r="N1061" i="126"/>
  <c r="P1061" i="126"/>
  <c r="Q1061" i="126"/>
  <c r="R1061" i="126"/>
  <c r="S1061" i="126"/>
  <c r="T1061" i="126"/>
  <c r="U1061" i="126"/>
  <c r="I1062" i="126"/>
  <c r="O1062" i="126" s="1"/>
  <c r="J1062" i="126"/>
  <c r="K1062" i="126"/>
  <c r="L1062" i="126"/>
  <c r="M1062" i="126"/>
  <c r="N1062" i="126"/>
  <c r="P1062" i="126"/>
  <c r="R1062" i="126"/>
  <c r="S1062" i="126"/>
  <c r="T1062" i="126"/>
  <c r="U1062" i="126"/>
  <c r="I1063" i="126"/>
  <c r="O1063" i="126" s="1"/>
  <c r="J1063" i="126"/>
  <c r="K1063" i="126"/>
  <c r="L1063" i="126"/>
  <c r="M1063" i="126"/>
  <c r="N1063" i="126"/>
  <c r="P1063" i="126"/>
  <c r="Q1063" i="126"/>
  <c r="R1063" i="126"/>
  <c r="S1063" i="126"/>
  <c r="T1063" i="126"/>
  <c r="U1063" i="126"/>
  <c r="I1064" i="126"/>
  <c r="O1064" i="126" s="1"/>
  <c r="J1064" i="126"/>
  <c r="K1064" i="126"/>
  <c r="L1064" i="126"/>
  <c r="N1064" i="126"/>
  <c r="P1064" i="126"/>
  <c r="R1064" i="126"/>
  <c r="S1064" i="126"/>
  <c r="T1064" i="126"/>
  <c r="U1064" i="126"/>
  <c r="I1065" i="126"/>
  <c r="O1065" i="126" s="1"/>
  <c r="J1065" i="126"/>
  <c r="K1065" i="126"/>
  <c r="L1065" i="126"/>
  <c r="M1065" i="126"/>
  <c r="N1065" i="126"/>
  <c r="P1065" i="126"/>
  <c r="Q1065" i="126"/>
  <c r="R1065" i="126"/>
  <c r="S1065" i="126"/>
  <c r="T1065" i="126"/>
  <c r="U1065" i="126"/>
  <c r="I1066" i="126"/>
  <c r="O1066" i="126" s="1"/>
  <c r="J1066" i="126"/>
  <c r="K1066" i="126"/>
  <c r="L1066" i="126"/>
  <c r="M1066" i="126"/>
  <c r="N1066" i="126"/>
  <c r="P1066" i="126"/>
  <c r="R1066" i="126"/>
  <c r="S1066" i="126"/>
  <c r="T1066" i="126"/>
  <c r="U1066" i="126"/>
  <c r="I1067" i="126"/>
  <c r="J1067" i="126"/>
  <c r="K1067" i="126"/>
  <c r="L1067" i="126"/>
  <c r="N1067" i="126"/>
  <c r="P1067" i="126"/>
  <c r="R1067" i="126"/>
  <c r="S1067" i="126"/>
  <c r="T1067" i="126"/>
  <c r="U1067" i="126"/>
  <c r="I1068" i="126"/>
  <c r="O1068" i="126" s="1"/>
  <c r="J1068" i="126"/>
  <c r="K1068" i="126"/>
  <c r="L1068" i="126"/>
  <c r="N1068" i="126"/>
  <c r="P1068" i="126"/>
  <c r="R1068" i="126"/>
  <c r="S1068" i="126"/>
  <c r="T1068" i="126"/>
  <c r="U1068" i="126"/>
  <c r="I1069" i="126"/>
  <c r="J1069" i="126"/>
  <c r="K1069" i="126"/>
  <c r="L1069" i="126"/>
  <c r="M1069" i="126"/>
  <c r="N1069" i="126"/>
  <c r="O1069" i="126"/>
  <c r="P1069" i="126"/>
  <c r="Q1069" i="126"/>
  <c r="R1069" i="126"/>
  <c r="S1069" i="126"/>
  <c r="T1069" i="126"/>
  <c r="U1069" i="126"/>
  <c r="I1070" i="126"/>
  <c r="M1070" i="126" s="1"/>
  <c r="J1070" i="126"/>
  <c r="K1070" i="126"/>
  <c r="L1070" i="126"/>
  <c r="N1070" i="126"/>
  <c r="P1070" i="126"/>
  <c r="R1070" i="126"/>
  <c r="S1070" i="126"/>
  <c r="T1070" i="126"/>
  <c r="U1070" i="126"/>
  <c r="I1071" i="126"/>
  <c r="O1071" i="126" s="1"/>
  <c r="J1071" i="126"/>
  <c r="K1071" i="126"/>
  <c r="L1071" i="126"/>
  <c r="M1071" i="126"/>
  <c r="N1071" i="126"/>
  <c r="P1071" i="126"/>
  <c r="Q1071" i="126"/>
  <c r="R1071" i="126"/>
  <c r="S1071" i="126"/>
  <c r="T1071" i="126"/>
  <c r="U1071" i="126"/>
  <c r="I1072" i="126"/>
  <c r="O1072" i="126" s="1"/>
  <c r="J1072" i="126"/>
  <c r="K1072" i="126"/>
  <c r="L1072" i="126"/>
  <c r="N1072" i="126"/>
  <c r="P1072" i="126"/>
  <c r="R1072" i="126"/>
  <c r="S1072" i="126"/>
  <c r="T1072" i="126"/>
  <c r="U1072" i="126"/>
  <c r="I1073" i="126"/>
  <c r="O1073" i="126" s="1"/>
  <c r="J1073" i="126"/>
  <c r="K1073" i="126"/>
  <c r="L1073" i="126"/>
  <c r="M1073" i="126"/>
  <c r="N1073" i="126"/>
  <c r="P1073" i="126"/>
  <c r="Q1073" i="126"/>
  <c r="R1073" i="126"/>
  <c r="S1073" i="126"/>
  <c r="T1073" i="126"/>
  <c r="U1073" i="126"/>
  <c r="I1074" i="126"/>
  <c r="O1074" i="126" s="1"/>
  <c r="J1074" i="126"/>
  <c r="K1074" i="126"/>
  <c r="L1074" i="126"/>
  <c r="M1074" i="126"/>
  <c r="N1074" i="126"/>
  <c r="P1074" i="126"/>
  <c r="Q1074" i="126"/>
  <c r="R1074" i="126"/>
  <c r="S1074" i="126"/>
  <c r="T1074" i="126"/>
  <c r="U1074" i="126"/>
  <c r="I1075" i="126"/>
  <c r="J1075" i="126"/>
  <c r="K1075" i="126"/>
  <c r="L1075" i="126"/>
  <c r="M1075" i="126"/>
  <c r="N1075" i="126"/>
  <c r="O1075" i="126"/>
  <c r="P1075" i="126"/>
  <c r="Q1075" i="126"/>
  <c r="R1075" i="126"/>
  <c r="S1075" i="126"/>
  <c r="T1075" i="126"/>
  <c r="U1075" i="126"/>
  <c r="I1076" i="126"/>
  <c r="O1076" i="126" s="1"/>
  <c r="J1076" i="126"/>
  <c r="K1076" i="126"/>
  <c r="L1076" i="126"/>
  <c r="N1076" i="126"/>
  <c r="P1076" i="126"/>
  <c r="R1076" i="126"/>
  <c r="S1076" i="126"/>
  <c r="T1076" i="126"/>
  <c r="U1076" i="126"/>
  <c r="I1077" i="126"/>
  <c r="O1077" i="126" s="1"/>
  <c r="J1077" i="126"/>
  <c r="K1077" i="126"/>
  <c r="L1077" i="126"/>
  <c r="M1077" i="126"/>
  <c r="N1077" i="126"/>
  <c r="P1077" i="126"/>
  <c r="Q1077" i="126"/>
  <c r="R1077" i="126"/>
  <c r="S1077" i="126"/>
  <c r="T1077" i="126"/>
  <c r="U1077" i="126"/>
  <c r="I1078" i="126"/>
  <c r="O1078" i="126" s="1"/>
  <c r="J1078" i="126"/>
  <c r="K1078" i="126"/>
  <c r="L1078" i="126"/>
  <c r="M1078" i="126"/>
  <c r="N1078" i="126"/>
  <c r="P1078" i="126"/>
  <c r="R1078" i="126"/>
  <c r="S1078" i="126"/>
  <c r="T1078" i="126"/>
  <c r="U1078" i="126"/>
  <c r="I1079" i="126"/>
  <c r="O1079" i="126" s="1"/>
  <c r="J1079" i="126"/>
  <c r="K1079" i="126"/>
  <c r="L1079" i="126"/>
  <c r="M1079" i="126"/>
  <c r="N1079" i="126"/>
  <c r="P1079" i="126"/>
  <c r="Q1079" i="126"/>
  <c r="R1079" i="126"/>
  <c r="S1079" i="126"/>
  <c r="T1079" i="126"/>
  <c r="U1079" i="126"/>
  <c r="I1080" i="126"/>
  <c r="O1080" i="126" s="1"/>
  <c r="J1080" i="126"/>
  <c r="K1080" i="126"/>
  <c r="L1080" i="126"/>
  <c r="N1080" i="126"/>
  <c r="P1080" i="126"/>
  <c r="R1080" i="126"/>
  <c r="S1080" i="126"/>
  <c r="T1080" i="126"/>
  <c r="U1080" i="126"/>
  <c r="I1081" i="126"/>
  <c r="O1081" i="126" s="1"/>
  <c r="J1081" i="126"/>
  <c r="K1081" i="126"/>
  <c r="L1081" i="126"/>
  <c r="M1081" i="126"/>
  <c r="N1081" i="126"/>
  <c r="P1081" i="126"/>
  <c r="Q1081" i="126"/>
  <c r="R1081" i="126"/>
  <c r="S1081" i="126"/>
  <c r="T1081" i="126"/>
  <c r="U1081" i="126"/>
  <c r="I1082" i="126"/>
  <c r="O1082" i="126" s="1"/>
  <c r="J1082" i="126"/>
  <c r="K1082" i="126"/>
  <c r="L1082" i="126"/>
  <c r="M1082" i="126"/>
  <c r="N1082" i="126"/>
  <c r="P1082" i="126"/>
  <c r="R1082" i="126"/>
  <c r="S1082" i="126"/>
  <c r="T1082" i="126"/>
  <c r="U1082" i="126"/>
  <c r="I1083" i="126"/>
  <c r="J1083" i="126"/>
  <c r="K1083" i="126"/>
  <c r="L1083" i="126"/>
  <c r="M1083" i="126"/>
  <c r="N1083" i="126"/>
  <c r="P1083" i="126"/>
  <c r="R1083" i="126"/>
  <c r="S1083" i="126"/>
  <c r="T1083" i="126"/>
  <c r="U1083" i="126"/>
  <c r="I1084" i="126"/>
  <c r="O1084" i="126" s="1"/>
  <c r="J1084" i="126"/>
  <c r="K1084" i="126"/>
  <c r="L1084" i="126"/>
  <c r="N1084" i="126"/>
  <c r="P1084" i="126"/>
  <c r="R1084" i="126"/>
  <c r="S1084" i="126"/>
  <c r="T1084" i="126"/>
  <c r="U1084" i="126"/>
  <c r="I1085" i="126"/>
  <c r="J1085" i="126"/>
  <c r="K1085" i="126"/>
  <c r="L1085" i="126"/>
  <c r="M1085" i="126"/>
  <c r="N1085" i="126"/>
  <c r="O1085" i="126"/>
  <c r="P1085" i="126"/>
  <c r="Q1085" i="126"/>
  <c r="R1085" i="126"/>
  <c r="S1085" i="126"/>
  <c r="T1085" i="126"/>
  <c r="U1085" i="126"/>
  <c r="I1086" i="126"/>
  <c r="J1086" i="126"/>
  <c r="K1086" i="126"/>
  <c r="L1086" i="126"/>
  <c r="M1086" i="126"/>
  <c r="N1086" i="126"/>
  <c r="P1086" i="126"/>
  <c r="R1086" i="126"/>
  <c r="S1086" i="126"/>
  <c r="T1086" i="126"/>
  <c r="U1086" i="126"/>
  <c r="I1087" i="126"/>
  <c r="O1087" i="126" s="1"/>
  <c r="J1087" i="126"/>
  <c r="K1087" i="126"/>
  <c r="L1087" i="126"/>
  <c r="M1087" i="126"/>
  <c r="N1087" i="126"/>
  <c r="P1087" i="126"/>
  <c r="Q1087" i="126"/>
  <c r="R1087" i="126"/>
  <c r="S1087" i="126"/>
  <c r="T1087" i="126"/>
  <c r="U1087" i="126"/>
  <c r="I1088" i="126"/>
  <c r="O1088" i="126" s="1"/>
  <c r="J1088" i="126"/>
  <c r="K1088" i="126"/>
  <c r="L1088" i="126"/>
  <c r="N1088" i="126"/>
  <c r="P1088" i="126"/>
  <c r="R1088" i="126"/>
  <c r="S1088" i="126"/>
  <c r="T1088" i="126"/>
  <c r="U1088" i="126"/>
  <c r="I1089" i="126"/>
  <c r="J1089" i="126"/>
  <c r="K1089" i="126"/>
  <c r="L1089" i="126"/>
  <c r="N1089" i="126"/>
  <c r="P1089" i="126"/>
  <c r="R1089" i="126"/>
  <c r="S1089" i="126"/>
  <c r="T1089" i="126"/>
  <c r="U1089" i="126"/>
  <c r="I1090" i="126"/>
  <c r="J1090" i="126"/>
  <c r="K1090" i="126"/>
  <c r="L1090" i="126"/>
  <c r="M1090" i="126"/>
  <c r="N1090" i="126"/>
  <c r="P1090" i="126"/>
  <c r="R1090" i="126"/>
  <c r="S1090" i="126"/>
  <c r="T1090" i="126"/>
  <c r="U1090" i="126"/>
  <c r="I1091" i="126"/>
  <c r="O1091" i="126" s="1"/>
  <c r="J1091" i="126"/>
  <c r="K1091" i="126"/>
  <c r="L1091" i="126"/>
  <c r="M1091" i="126"/>
  <c r="N1091" i="126"/>
  <c r="P1091" i="126"/>
  <c r="Q1091" i="126"/>
  <c r="R1091" i="126"/>
  <c r="S1091" i="126"/>
  <c r="T1091" i="126"/>
  <c r="U1091" i="126"/>
  <c r="I1092" i="126"/>
  <c r="O1092" i="126" s="1"/>
  <c r="J1092" i="126"/>
  <c r="K1092" i="126"/>
  <c r="L1092" i="126"/>
  <c r="N1092" i="126"/>
  <c r="P1092" i="126"/>
  <c r="R1092" i="126"/>
  <c r="S1092" i="126"/>
  <c r="T1092" i="126"/>
  <c r="U1092" i="126"/>
  <c r="I1093" i="126"/>
  <c r="O1093" i="126" s="1"/>
  <c r="J1093" i="126"/>
  <c r="K1093" i="126"/>
  <c r="L1093" i="126"/>
  <c r="M1093" i="126"/>
  <c r="N1093" i="126"/>
  <c r="P1093" i="126"/>
  <c r="Q1093" i="126"/>
  <c r="R1093" i="126"/>
  <c r="S1093" i="126"/>
  <c r="T1093" i="126"/>
  <c r="U1093" i="126"/>
  <c r="I1094" i="126"/>
  <c r="O1094" i="126" s="1"/>
  <c r="J1094" i="126"/>
  <c r="K1094" i="126"/>
  <c r="L1094" i="126"/>
  <c r="M1094" i="126"/>
  <c r="N1094" i="126"/>
  <c r="P1094" i="126"/>
  <c r="R1094" i="126"/>
  <c r="S1094" i="126"/>
  <c r="T1094" i="126"/>
  <c r="U1094" i="126"/>
  <c r="I1095" i="126"/>
  <c r="J1095" i="126"/>
  <c r="K1095" i="126"/>
  <c r="L1095" i="126"/>
  <c r="M1095" i="126"/>
  <c r="N1095" i="126"/>
  <c r="O1095" i="126"/>
  <c r="P1095" i="126"/>
  <c r="Q1095" i="126"/>
  <c r="R1095" i="126"/>
  <c r="S1095" i="126"/>
  <c r="T1095" i="126"/>
  <c r="U1095" i="126"/>
  <c r="I1096" i="126"/>
  <c r="O1096" i="126" s="1"/>
  <c r="J1096" i="126"/>
  <c r="K1096" i="126"/>
  <c r="L1096" i="126"/>
  <c r="M1096" i="126"/>
  <c r="N1096" i="126"/>
  <c r="P1096" i="126"/>
  <c r="R1096" i="126"/>
  <c r="S1096" i="126"/>
  <c r="T1096" i="126"/>
  <c r="U1096" i="126"/>
  <c r="I1097" i="126"/>
  <c r="J1097" i="126"/>
  <c r="K1097" i="126"/>
  <c r="L1097" i="126"/>
  <c r="M1097" i="126"/>
  <c r="N1097" i="126"/>
  <c r="O1097" i="126"/>
  <c r="P1097" i="126"/>
  <c r="Q1097" i="126"/>
  <c r="R1097" i="126"/>
  <c r="S1097" i="126"/>
  <c r="T1097" i="126"/>
  <c r="U1097" i="126"/>
  <c r="I1098" i="126"/>
  <c r="J1098" i="126"/>
  <c r="K1098" i="126"/>
  <c r="L1098" i="126"/>
  <c r="M1098" i="126"/>
  <c r="N1098" i="126"/>
  <c r="P1098" i="126"/>
  <c r="R1098" i="126"/>
  <c r="S1098" i="126"/>
  <c r="T1098" i="126"/>
  <c r="U1098" i="126"/>
  <c r="I1099" i="126"/>
  <c r="O1099" i="126" s="1"/>
  <c r="J1099" i="126"/>
  <c r="K1099" i="126"/>
  <c r="L1099" i="126"/>
  <c r="M1099" i="126"/>
  <c r="N1099" i="126"/>
  <c r="P1099" i="126"/>
  <c r="R1099" i="126"/>
  <c r="S1099" i="126"/>
  <c r="T1099" i="126"/>
  <c r="U1099" i="126"/>
  <c r="I1100" i="126"/>
  <c r="O1100" i="126" s="1"/>
  <c r="J1100" i="126"/>
  <c r="K1100" i="126"/>
  <c r="L1100" i="126"/>
  <c r="N1100" i="126"/>
  <c r="P1100" i="126"/>
  <c r="R1100" i="126"/>
  <c r="S1100" i="126"/>
  <c r="T1100" i="126"/>
  <c r="U1100" i="126"/>
  <c r="I1101" i="126"/>
  <c r="O1101" i="126" s="1"/>
  <c r="J1101" i="126"/>
  <c r="K1101" i="126"/>
  <c r="L1101" i="126"/>
  <c r="M1101" i="126"/>
  <c r="N1101" i="126"/>
  <c r="P1101" i="126"/>
  <c r="Q1101" i="126"/>
  <c r="R1101" i="126"/>
  <c r="S1101" i="126"/>
  <c r="T1101" i="126"/>
  <c r="U1101" i="126"/>
  <c r="I1102" i="126"/>
  <c r="J1102" i="126"/>
  <c r="K1102" i="126"/>
  <c r="L1102" i="126"/>
  <c r="N1102" i="126"/>
  <c r="P1102" i="126"/>
  <c r="R1102" i="126"/>
  <c r="S1102" i="126"/>
  <c r="T1102" i="126"/>
  <c r="U1102" i="126"/>
  <c r="I1103" i="126"/>
  <c r="O1103" i="126" s="1"/>
  <c r="J1103" i="126"/>
  <c r="K1103" i="126"/>
  <c r="L1103" i="126"/>
  <c r="M1103" i="126"/>
  <c r="N1103" i="126"/>
  <c r="P1103" i="126"/>
  <c r="R1103" i="126"/>
  <c r="S1103" i="126"/>
  <c r="T1103" i="126"/>
  <c r="U1103" i="126"/>
  <c r="I1104" i="126"/>
  <c r="O1104" i="126" s="1"/>
  <c r="J1104" i="126"/>
  <c r="K1104" i="126"/>
  <c r="L1104" i="126"/>
  <c r="N1104" i="126"/>
  <c r="P1104" i="126"/>
  <c r="R1104" i="126"/>
  <c r="S1104" i="126"/>
  <c r="T1104" i="126"/>
  <c r="U1104" i="126"/>
  <c r="I1105" i="126"/>
  <c r="O1105" i="126" s="1"/>
  <c r="J1105" i="126"/>
  <c r="K1105" i="126"/>
  <c r="L1105" i="126"/>
  <c r="N1105" i="126"/>
  <c r="P1105" i="126"/>
  <c r="R1105" i="126"/>
  <c r="S1105" i="126"/>
  <c r="T1105" i="126"/>
  <c r="U1105" i="126"/>
  <c r="I1106" i="126"/>
  <c r="O1106" i="126" s="1"/>
  <c r="J1106" i="126"/>
  <c r="K1106" i="126"/>
  <c r="L1106" i="126"/>
  <c r="M1106" i="126"/>
  <c r="N1106" i="126"/>
  <c r="P1106" i="126"/>
  <c r="R1106" i="126"/>
  <c r="S1106" i="126"/>
  <c r="T1106" i="126"/>
  <c r="U1106" i="126"/>
  <c r="I1107" i="126"/>
  <c r="O1107" i="126" s="1"/>
  <c r="J1107" i="126"/>
  <c r="K1107" i="126"/>
  <c r="L1107" i="126"/>
  <c r="M1107" i="126"/>
  <c r="N1107" i="126"/>
  <c r="P1107" i="126"/>
  <c r="Q1107" i="126"/>
  <c r="R1107" i="126"/>
  <c r="S1107" i="126"/>
  <c r="T1107" i="126"/>
  <c r="U1107" i="126"/>
  <c r="I1108" i="126"/>
  <c r="O1108" i="126" s="1"/>
  <c r="J1108" i="126"/>
  <c r="K1108" i="126"/>
  <c r="L1108" i="126"/>
  <c r="M1108" i="126"/>
  <c r="N1108" i="126"/>
  <c r="P1108" i="126"/>
  <c r="R1108" i="126"/>
  <c r="S1108" i="126"/>
  <c r="T1108" i="126"/>
  <c r="U1108" i="126"/>
  <c r="I1109" i="126"/>
  <c r="O1109" i="126" s="1"/>
  <c r="J1109" i="126"/>
  <c r="K1109" i="126"/>
  <c r="L1109" i="126"/>
  <c r="M1109" i="126"/>
  <c r="N1109" i="126"/>
  <c r="P1109" i="126"/>
  <c r="Q1109" i="126"/>
  <c r="R1109" i="126"/>
  <c r="S1109" i="126"/>
  <c r="T1109" i="126"/>
  <c r="U1109" i="126"/>
  <c r="I1110" i="126"/>
  <c r="J1110" i="126"/>
  <c r="K1110" i="126"/>
  <c r="L1110" i="126"/>
  <c r="N1110" i="126"/>
  <c r="P1110" i="126"/>
  <c r="R1110" i="126"/>
  <c r="S1110" i="126"/>
  <c r="T1110" i="126"/>
  <c r="U1110" i="126"/>
  <c r="I1111" i="126"/>
  <c r="O1111" i="126" s="1"/>
  <c r="J1111" i="126"/>
  <c r="K1111" i="126"/>
  <c r="L1111" i="126"/>
  <c r="M1111" i="126"/>
  <c r="N1111" i="126"/>
  <c r="P1111" i="126"/>
  <c r="Q1111" i="126"/>
  <c r="R1111" i="126"/>
  <c r="S1111" i="126"/>
  <c r="T1111" i="126"/>
  <c r="U1111" i="126"/>
  <c r="I1112" i="126"/>
  <c r="O1112" i="126" s="1"/>
  <c r="J1112" i="126"/>
  <c r="K1112" i="126"/>
  <c r="L1112" i="126"/>
  <c r="M1112" i="126"/>
  <c r="N1112" i="126"/>
  <c r="P1112" i="126"/>
  <c r="R1112" i="126"/>
  <c r="S1112" i="126"/>
  <c r="T1112" i="126"/>
  <c r="U1112" i="126"/>
  <c r="I1113" i="126"/>
  <c r="O1113" i="126" s="1"/>
  <c r="J1113" i="126"/>
  <c r="K1113" i="126"/>
  <c r="L1113" i="126"/>
  <c r="M1113" i="126"/>
  <c r="N1113" i="126"/>
  <c r="P1113" i="126"/>
  <c r="R1113" i="126"/>
  <c r="S1113" i="126"/>
  <c r="T1113" i="126"/>
  <c r="U1113" i="126"/>
  <c r="I1114" i="126"/>
  <c r="O1114" i="126" s="1"/>
  <c r="J1114" i="126"/>
  <c r="K1114" i="126"/>
  <c r="L1114" i="126"/>
  <c r="M1114" i="126"/>
  <c r="N1114" i="126"/>
  <c r="P1114" i="126"/>
  <c r="R1114" i="126"/>
  <c r="S1114" i="126"/>
  <c r="T1114" i="126"/>
  <c r="U1114" i="126"/>
  <c r="I1115" i="126"/>
  <c r="O1115" i="126" s="1"/>
  <c r="J1115" i="126"/>
  <c r="K1115" i="126"/>
  <c r="L1115" i="126"/>
  <c r="M1115" i="126"/>
  <c r="N1115" i="126"/>
  <c r="P1115" i="126"/>
  <c r="R1115" i="126"/>
  <c r="S1115" i="126"/>
  <c r="T1115" i="126"/>
  <c r="U1115" i="126"/>
  <c r="I1116" i="126"/>
  <c r="O1116" i="126" s="1"/>
  <c r="J1116" i="126"/>
  <c r="K1116" i="126"/>
  <c r="L1116" i="126"/>
  <c r="M1116" i="126"/>
  <c r="N1116" i="126"/>
  <c r="P1116" i="126"/>
  <c r="R1116" i="126"/>
  <c r="S1116" i="126"/>
  <c r="T1116" i="126"/>
  <c r="U1116" i="126"/>
  <c r="I1117" i="126"/>
  <c r="O1117" i="126" s="1"/>
  <c r="J1117" i="126"/>
  <c r="K1117" i="126"/>
  <c r="L1117" i="126"/>
  <c r="M1117" i="126"/>
  <c r="N1117" i="126"/>
  <c r="P1117" i="126"/>
  <c r="R1117" i="126"/>
  <c r="S1117" i="126"/>
  <c r="T1117" i="126"/>
  <c r="U1117" i="126"/>
  <c r="I1118" i="126"/>
  <c r="J1118" i="126"/>
  <c r="K1118" i="126"/>
  <c r="L1118" i="126"/>
  <c r="M1118" i="126"/>
  <c r="N1118" i="126"/>
  <c r="P1118" i="126"/>
  <c r="R1118" i="126"/>
  <c r="S1118" i="126"/>
  <c r="T1118" i="126"/>
  <c r="U1118" i="126"/>
  <c r="I1119" i="126"/>
  <c r="J1119" i="126"/>
  <c r="K1119" i="126"/>
  <c r="L1119" i="126"/>
  <c r="M1119" i="126"/>
  <c r="N1119" i="126"/>
  <c r="P1119" i="126"/>
  <c r="R1119" i="126"/>
  <c r="S1119" i="126"/>
  <c r="T1119" i="126"/>
  <c r="U1119" i="126"/>
  <c r="I1120" i="126"/>
  <c r="O1120" i="126" s="1"/>
  <c r="J1120" i="126"/>
  <c r="K1120" i="126"/>
  <c r="L1120" i="126"/>
  <c r="N1120" i="126"/>
  <c r="P1120" i="126"/>
  <c r="R1120" i="126"/>
  <c r="S1120" i="126"/>
  <c r="T1120" i="126"/>
  <c r="U1120" i="126"/>
  <c r="I1121" i="126"/>
  <c r="O1121" i="126" s="1"/>
  <c r="J1121" i="126"/>
  <c r="K1121" i="126"/>
  <c r="L1121" i="126"/>
  <c r="M1121" i="126"/>
  <c r="N1121" i="126"/>
  <c r="P1121" i="126"/>
  <c r="Q1121" i="126"/>
  <c r="R1121" i="126"/>
  <c r="S1121" i="126"/>
  <c r="T1121" i="126"/>
  <c r="U1121" i="126"/>
  <c r="I1122" i="126"/>
  <c r="O1122" i="126" s="1"/>
  <c r="J1122" i="126"/>
  <c r="K1122" i="126"/>
  <c r="L1122" i="126"/>
  <c r="M1122" i="126"/>
  <c r="N1122" i="126"/>
  <c r="P1122" i="126"/>
  <c r="Q1122" i="126"/>
  <c r="R1122" i="126"/>
  <c r="S1122" i="126"/>
  <c r="T1122" i="126"/>
  <c r="U1122" i="126"/>
  <c r="I1123" i="126"/>
  <c r="J1123" i="126"/>
  <c r="K1123" i="126"/>
  <c r="L1123" i="126"/>
  <c r="M1123" i="126"/>
  <c r="N1123" i="126"/>
  <c r="O1123" i="126"/>
  <c r="P1123" i="126"/>
  <c r="Q1123" i="126"/>
  <c r="R1123" i="126"/>
  <c r="S1123" i="126"/>
  <c r="T1123" i="126"/>
  <c r="U1123" i="126"/>
  <c r="I1124" i="126"/>
  <c r="O1124" i="126" s="1"/>
  <c r="J1124" i="126"/>
  <c r="K1124" i="126"/>
  <c r="L1124" i="126"/>
  <c r="N1124" i="126"/>
  <c r="P1124" i="126"/>
  <c r="R1124" i="126"/>
  <c r="S1124" i="126"/>
  <c r="T1124" i="126"/>
  <c r="U1124" i="126"/>
  <c r="I1125" i="126"/>
  <c r="O1125" i="126" s="1"/>
  <c r="J1125" i="126"/>
  <c r="K1125" i="126"/>
  <c r="L1125" i="126"/>
  <c r="M1125" i="126"/>
  <c r="N1125" i="126"/>
  <c r="P1125" i="126"/>
  <c r="Q1125" i="126"/>
  <c r="R1125" i="126"/>
  <c r="S1125" i="126"/>
  <c r="T1125" i="126"/>
  <c r="U1125" i="126"/>
  <c r="I1126" i="126"/>
  <c r="O1126" i="126" s="1"/>
  <c r="J1126" i="126"/>
  <c r="K1126" i="126"/>
  <c r="L1126" i="126"/>
  <c r="M1126" i="126"/>
  <c r="N1126" i="126"/>
  <c r="P1126" i="126"/>
  <c r="R1126" i="126"/>
  <c r="S1126" i="126"/>
  <c r="T1126" i="126"/>
  <c r="U1126" i="126"/>
  <c r="I1127" i="126"/>
  <c r="O1127" i="126" s="1"/>
  <c r="J1127" i="126"/>
  <c r="K1127" i="126"/>
  <c r="L1127" i="126"/>
  <c r="M1127" i="126"/>
  <c r="N1127" i="126"/>
  <c r="P1127" i="126"/>
  <c r="Q1127" i="126"/>
  <c r="R1127" i="126"/>
  <c r="S1127" i="126"/>
  <c r="T1127" i="126"/>
  <c r="U1127" i="126"/>
  <c r="I1128" i="126"/>
  <c r="O1128" i="126" s="1"/>
  <c r="J1128" i="126"/>
  <c r="K1128" i="126"/>
  <c r="L1128" i="126"/>
  <c r="N1128" i="126"/>
  <c r="P1128" i="126"/>
  <c r="R1128" i="126"/>
  <c r="S1128" i="126"/>
  <c r="T1128" i="126"/>
  <c r="U1128" i="126"/>
  <c r="I1129" i="126"/>
  <c r="J1129" i="126"/>
  <c r="K1129" i="126"/>
  <c r="L1129" i="126"/>
  <c r="M1129" i="126"/>
  <c r="N1129" i="126"/>
  <c r="O1129" i="126"/>
  <c r="P1129" i="126"/>
  <c r="Q1129" i="126"/>
  <c r="R1129" i="126"/>
  <c r="S1129" i="126"/>
  <c r="T1129" i="126"/>
  <c r="U1129" i="126"/>
  <c r="I1130" i="126"/>
  <c r="O1130" i="126" s="1"/>
  <c r="J1130" i="126"/>
  <c r="K1130" i="126"/>
  <c r="L1130" i="126"/>
  <c r="M1130" i="126"/>
  <c r="N1130" i="126"/>
  <c r="P1130" i="126"/>
  <c r="R1130" i="126"/>
  <c r="S1130" i="126"/>
  <c r="T1130" i="126"/>
  <c r="U1130" i="126"/>
  <c r="I1131" i="126"/>
  <c r="O1131" i="126" s="1"/>
  <c r="J1131" i="126"/>
  <c r="K1131" i="126"/>
  <c r="L1131" i="126"/>
  <c r="M1131" i="126"/>
  <c r="N1131" i="126"/>
  <c r="P1131" i="126"/>
  <c r="Q1131" i="126"/>
  <c r="R1131" i="126"/>
  <c r="S1131" i="126"/>
  <c r="T1131" i="126"/>
  <c r="U1131" i="126"/>
  <c r="I1132" i="126"/>
  <c r="O1132" i="126" s="1"/>
  <c r="J1132" i="126"/>
  <c r="K1132" i="126"/>
  <c r="L1132" i="126"/>
  <c r="N1132" i="126"/>
  <c r="P1132" i="126"/>
  <c r="R1132" i="126"/>
  <c r="S1132" i="126"/>
  <c r="T1132" i="126"/>
  <c r="U1132" i="126"/>
  <c r="I1133" i="126"/>
  <c r="O1133" i="126" s="1"/>
  <c r="J1133" i="126"/>
  <c r="K1133" i="126"/>
  <c r="L1133" i="126"/>
  <c r="M1133" i="126"/>
  <c r="N1133" i="126"/>
  <c r="P1133" i="126"/>
  <c r="Q1133" i="126"/>
  <c r="R1133" i="126"/>
  <c r="S1133" i="126"/>
  <c r="T1133" i="126"/>
  <c r="U1133" i="126"/>
  <c r="I1134" i="126"/>
  <c r="J1134" i="126"/>
  <c r="K1134" i="126"/>
  <c r="L1134" i="126"/>
  <c r="N1134" i="126"/>
  <c r="P1134" i="126"/>
  <c r="R1134" i="126"/>
  <c r="S1134" i="126"/>
  <c r="T1134" i="126"/>
  <c r="U1134" i="126"/>
  <c r="I1135" i="126"/>
  <c r="J1135" i="126"/>
  <c r="K1135" i="126"/>
  <c r="L1135" i="126"/>
  <c r="M1135" i="126"/>
  <c r="N1135" i="126"/>
  <c r="P1135" i="126"/>
  <c r="R1135" i="126"/>
  <c r="S1135" i="126"/>
  <c r="T1135" i="126"/>
  <c r="U1135" i="126"/>
  <c r="I1136" i="126"/>
  <c r="O1136" i="126" s="1"/>
  <c r="J1136" i="126"/>
  <c r="K1136" i="126"/>
  <c r="L1136" i="126"/>
  <c r="M1136" i="126"/>
  <c r="N1136" i="126"/>
  <c r="P1136" i="126"/>
  <c r="R1136" i="126"/>
  <c r="S1136" i="126"/>
  <c r="T1136" i="126"/>
  <c r="U1136" i="126"/>
  <c r="I1137" i="126"/>
  <c r="O1137" i="126" s="1"/>
  <c r="J1137" i="126"/>
  <c r="K1137" i="126"/>
  <c r="L1137" i="126"/>
  <c r="M1137" i="126"/>
  <c r="N1137" i="126"/>
  <c r="P1137" i="126"/>
  <c r="R1137" i="126"/>
  <c r="S1137" i="126"/>
  <c r="T1137" i="126"/>
  <c r="U1137" i="126"/>
  <c r="I1138" i="126"/>
  <c r="O1138" i="126" s="1"/>
  <c r="J1138" i="126"/>
  <c r="K1138" i="126"/>
  <c r="L1138" i="126"/>
  <c r="M1138" i="126"/>
  <c r="N1138" i="126"/>
  <c r="P1138" i="126"/>
  <c r="R1138" i="126"/>
  <c r="S1138" i="126"/>
  <c r="T1138" i="126"/>
  <c r="U1138" i="126"/>
  <c r="I1139" i="126"/>
  <c r="O1139" i="126" s="1"/>
  <c r="J1139" i="126"/>
  <c r="K1139" i="126"/>
  <c r="L1139" i="126"/>
  <c r="M1139" i="126"/>
  <c r="N1139" i="126"/>
  <c r="P1139" i="126"/>
  <c r="Q1139" i="126"/>
  <c r="R1139" i="126"/>
  <c r="S1139" i="126"/>
  <c r="T1139" i="126"/>
  <c r="U1139" i="126"/>
  <c r="I1140" i="126"/>
  <c r="O1140" i="126" s="1"/>
  <c r="J1140" i="126"/>
  <c r="K1140" i="126"/>
  <c r="L1140" i="126"/>
  <c r="N1140" i="126"/>
  <c r="P1140" i="126"/>
  <c r="R1140" i="126"/>
  <c r="S1140" i="126"/>
  <c r="T1140" i="126"/>
  <c r="U1140" i="126"/>
  <c r="I1141" i="126"/>
  <c r="O1141" i="126" s="1"/>
  <c r="J1141" i="126"/>
  <c r="K1141" i="126"/>
  <c r="L1141" i="126"/>
  <c r="M1141" i="126"/>
  <c r="N1141" i="126"/>
  <c r="P1141" i="126"/>
  <c r="Q1141" i="126"/>
  <c r="R1141" i="126"/>
  <c r="S1141" i="126"/>
  <c r="T1141" i="126"/>
  <c r="U1141" i="126"/>
  <c r="I1142" i="126"/>
  <c r="O1142" i="126" s="1"/>
  <c r="J1142" i="126"/>
  <c r="K1142" i="126"/>
  <c r="L1142" i="126"/>
  <c r="M1142" i="126"/>
  <c r="N1142" i="126"/>
  <c r="P1142" i="126"/>
  <c r="R1142" i="126"/>
  <c r="S1142" i="126"/>
  <c r="T1142" i="126"/>
  <c r="U1142" i="126"/>
  <c r="I1143" i="126"/>
  <c r="J1143" i="126"/>
  <c r="K1143" i="126"/>
  <c r="L1143" i="126"/>
  <c r="N1143" i="126"/>
  <c r="P1143" i="126"/>
  <c r="R1143" i="126"/>
  <c r="S1143" i="126"/>
  <c r="T1143" i="126"/>
  <c r="U1143" i="126"/>
  <c r="I1144" i="126"/>
  <c r="J1144" i="126"/>
  <c r="K1144" i="126"/>
  <c r="L1144" i="126"/>
  <c r="M1144" i="126"/>
  <c r="N1144" i="126"/>
  <c r="P1144" i="126"/>
  <c r="R1144" i="126"/>
  <c r="S1144" i="126"/>
  <c r="T1144" i="126"/>
  <c r="U1144" i="126"/>
  <c r="I1145" i="126"/>
  <c r="O1145" i="126" s="1"/>
  <c r="J1145" i="126"/>
  <c r="K1145" i="126"/>
  <c r="L1145" i="126"/>
  <c r="M1145" i="126"/>
  <c r="N1145" i="126"/>
  <c r="P1145" i="126"/>
  <c r="Q1145" i="126"/>
  <c r="R1145" i="126"/>
  <c r="S1145" i="126"/>
  <c r="T1145" i="126"/>
  <c r="U1145" i="126"/>
  <c r="I1146" i="126"/>
  <c r="O1146" i="126" s="1"/>
  <c r="J1146" i="126"/>
  <c r="K1146" i="126"/>
  <c r="L1146" i="126"/>
  <c r="M1146" i="126"/>
  <c r="N1146" i="126"/>
  <c r="P1146" i="126"/>
  <c r="Q1146" i="126"/>
  <c r="R1146" i="126"/>
  <c r="S1146" i="126"/>
  <c r="T1146" i="126"/>
  <c r="U1146" i="126"/>
  <c r="I1147" i="126"/>
  <c r="J1147" i="126"/>
  <c r="K1147" i="126"/>
  <c r="L1147" i="126"/>
  <c r="M1147" i="126"/>
  <c r="N1147" i="126"/>
  <c r="O1147" i="126"/>
  <c r="P1147" i="126"/>
  <c r="Q1147" i="126"/>
  <c r="R1147" i="126"/>
  <c r="S1147" i="126"/>
  <c r="T1147" i="126"/>
  <c r="U1147" i="126"/>
  <c r="I1148" i="126"/>
  <c r="M1148" i="126" s="1"/>
  <c r="J1148" i="126"/>
  <c r="K1148" i="126"/>
  <c r="L1148" i="126"/>
  <c r="N1148" i="126"/>
  <c r="P1148" i="126"/>
  <c r="R1148" i="126"/>
  <c r="S1148" i="126"/>
  <c r="T1148" i="126"/>
  <c r="U1148" i="126"/>
  <c r="I1149" i="126"/>
  <c r="O1149" i="126" s="1"/>
  <c r="J1149" i="126"/>
  <c r="K1149" i="126"/>
  <c r="L1149" i="126"/>
  <c r="M1149" i="126"/>
  <c r="N1149" i="126"/>
  <c r="P1149" i="126"/>
  <c r="Q1149" i="126"/>
  <c r="R1149" i="126"/>
  <c r="S1149" i="126"/>
  <c r="T1149" i="126"/>
  <c r="U1149" i="126"/>
  <c r="I1150" i="126"/>
  <c r="O1150" i="126" s="1"/>
  <c r="J1150" i="126"/>
  <c r="K1150" i="126"/>
  <c r="L1150" i="126"/>
  <c r="M1150" i="126"/>
  <c r="N1150" i="126"/>
  <c r="P1150" i="126"/>
  <c r="R1150" i="126"/>
  <c r="S1150" i="126"/>
  <c r="T1150" i="126"/>
  <c r="U1150" i="126"/>
  <c r="I1151" i="126"/>
  <c r="O1151" i="126" s="1"/>
  <c r="J1151" i="126"/>
  <c r="K1151" i="126"/>
  <c r="L1151" i="126"/>
  <c r="M1151" i="126"/>
  <c r="N1151" i="126"/>
  <c r="P1151" i="126"/>
  <c r="Q1151" i="126"/>
  <c r="R1151" i="126"/>
  <c r="S1151" i="126"/>
  <c r="T1151" i="126"/>
  <c r="U1151" i="126"/>
  <c r="I1152" i="126"/>
  <c r="J1152" i="126"/>
  <c r="K1152" i="126"/>
  <c r="L1152" i="126"/>
  <c r="M1152" i="126"/>
  <c r="N1152" i="126"/>
  <c r="P1152" i="126"/>
  <c r="R1152" i="126"/>
  <c r="S1152" i="126"/>
  <c r="T1152" i="126"/>
  <c r="U1152" i="126"/>
  <c r="I1153" i="126"/>
  <c r="O1153" i="126" s="1"/>
  <c r="J1153" i="126"/>
  <c r="K1153" i="126"/>
  <c r="L1153" i="126"/>
  <c r="M1153" i="126"/>
  <c r="N1153" i="126"/>
  <c r="P1153" i="126"/>
  <c r="Q1153" i="126"/>
  <c r="R1153" i="126"/>
  <c r="S1153" i="126"/>
  <c r="T1153" i="126"/>
  <c r="U1153" i="126"/>
  <c r="I1154" i="126"/>
  <c r="J1154" i="126"/>
  <c r="K1154" i="126"/>
  <c r="L1154" i="126"/>
  <c r="M1154" i="126"/>
  <c r="N1154" i="126"/>
  <c r="P1154" i="126"/>
  <c r="R1154" i="126"/>
  <c r="S1154" i="126"/>
  <c r="T1154" i="126"/>
  <c r="U1154" i="126"/>
  <c r="I1155" i="126"/>
  <c r="O1155" i="126" s="1"/>
  <c r="J1155" i="126"/>
  <c r="K1155" i="126"/>
  <c r="L1155" i="126"/>
  <c r="M1155" i="126"/>
  <c r="N1155" i="126"/>
  <c r="P1155" i="126"/>
  <c r="R1155" i="126"/>
  <c r="S1155" i="126"/>
  <c r="T1155" i="126"/>
  <c r="U1155" i="126"/>
  <c r="I1156" i="126"/>
  <c r="J1156" i="126"/>
  <c r="K1156" i="126"/>
  <c r="L1156" i="126"/>
  <c r="M1156" i="126"/>
  <c r="N1156" i="126"/>
  <c r="P1156" i="126"/>
  <c r="R1156" i="126"/>
  <c r="S1156" i="126"/>
  <c r="T1156" i="126"/>
  <c r="U1156" i="126"/>
  <c r="I1157" i="126"/>
  <c r="O1157" i="126" s="1"/>
  <c r="J1157" i="126"/>
  <c r="K1157" i="126"/>
  <c r="L1157" i="126"/>
  <c r="M1157" i="126"/>
  <c r="N1157" i="126"/>
  <c r="P1157" i="126"/>
  <c r="Q1157" i="126"/>
  <c r="R1157" i="126"/>
  <c r="S1157" i="126"/>
  <c r="T1157" i="126"/>
  <c r="U1157" i="126"/>
  <c r="I1158" i="126"/>
  <c r="O1158" i="126" s="1"/>
  <c r="J1158" i="126"/>
  <c r="K1158" i="126"/>
  <c r="L1158" i="126"/>
  <c r="M1158" i="126"/>
  <c r="N1158" i="126"/>
  <c r="P1158" i="126"/>
  <c r="R1158" i="126"/>
  <c r="S1158" i="126"/>
  <c r="T1158" i="126"/>
  <c r="U1158" i="126"/>
  <c r="I1159" i="126"/>
  <c r="J1159" i="126"/>
  <c r="K1159" i="126"/>
  <c r="L1159" i="126"/>
  <c r="M1159" i="126"/>
  <c r="N1159" i="126"/>
  <c r="O1159" i="126"/>
  <c r="P1159" i="126"/>
  <c r="Q1159" i="126"/>
  <c r="R1159" i="126"/>
  <c r="S1159" i="126"/>
  <c r="T1159" i="126"/>
  <c r="U1159" i="126"/>
  <c r="I1160" i="126"/>
  <c r="J1160" i="126"/>
  <c r="K1160" i="126"/>
  <c r="L1160" i="126"/>
  <c r="M1160" i="126"/>
  <c r="N1160" i="126"/>
  <c r="P1160" i="126"/>
  <c r="R1160" i="126"/>
  <c r="S1160" i="126"/>
  <c r="T1160" i="126"/>
  <c r="U1160" i="126"/>
  <c r="I1161" i="126"/>
  <c r="J1161" i="126"/>
  <c r="K1161" i="126"/>
  <c r="L1161" i="126"/>
  <c r="M1161" i="126"/>
  <c r="N1161" i="126"/>
  <c r="O1161" i="126"/>
  <c r="P1161" i="126"/>
  <c r="Q1161" i="126"/>
  <c r="R1161" i="126"/>
  <c r="S1161" i="126"/>
  <c r="T1161" i="126"/>
  <c r="U1161" i="126"/>
  <c r="I1162" i="126"/>
  <c r="J1162" i="126"/>
  <c r="K1162" i="126"/>
  <c r="L1162" i="126"/>
  <c r="M1162" i="126"/>
  <c r="N1162" i="126"/>
  <c r="P1162" i="126"/>
  <c r="R1162" i="126"/>
  <c r="S1162" i="126"/>
  <c r="T1162" i="126"/>
  <c r="U1162" i="126"/>
  <c r="I1163" i="126"/>
  <c r="O1163" i="126" s="1"/>
  <c r="J1163" i="126"/>
  <c r="K1163" i="126"/>
  <c r="L1163" i="126"/>
  <c r="N1163" i="126"/>
  <c r="P1163" i="126"/>
  <c r="R1163" i="126"/>
  <c r="S1163" i="126"/>
  <c r="T1163" i="126"/>
  <c r="U1163" i="126"/>
  <c r="I1164" i="126"/>
  <c r="J1164" i="126"/>
  <c r="K1164" i="126"/>
  <c r="L1164" i="126"/>
  <c r="N1164" i="126"/>
  <c r="P1164" i="126"/>
  <c r="R1164" i="126"/>
  <c r="S1164" i="126"/>
  <c r="T1164" i="126"/>
  <c r="U1164" i="126"/>
  <c r="I1165" i="126"/>
  <c r="O1165" i="126" s="1"/>
  <c r="J1165" i="126"/>
  <c r="K1165" i="126"/>
  <c r="L1165" i="126"/>
  <c r="M1165" i="126"/>
  <c r="N1165" i="126"/>
  <c r="P1165" i="126"/>
  <c r="Q1165" i="126"/>
  <c r="R1165" i="126"/>
  <c r="S1165" i="126"/>
  <c r="T1165" i="126"/>
  <c r="U1165" i="126"/>
  <c r="I1166" i="126"/>
  <c r="O1166" i="126" s="1"/>
  <c r="J1166" i="126"/>
  <c r="K1166" i="126"/>
  <c r="L1166" i="126"/>
  <c r="M1166" i="126"/>
  <c r="N1166" i="126"/>
  <c r="P1166" i="126"/>
  <c r="Q1166" i="126"/>
  <c r="R1166" i="126"/>
  <c r="S1166" i="126"/>
  <c r="T1166" i="126"/>
  <c r="U1166" i="126"/>
  <c r="I1167" i="126"/>
  <c r="J1167" i="126"/>
  <c r="K1167" i="126"/>
  <c r="L1167" i="126"/>
  <c r="M1167" i="126"/>
  <c r="N1167" i="126"/>
  <c r="O1167" i="126"/>
  <c r="P1167" i="126"/>
  <c r="Q1167" i="126"/>
  <c r="R1167" i="126"/>
  <c r="S1167" i="126"/>
  <c r="T1167" i="126"/>
  <c r="U1167" i="126"/>
  <c r="I1168" i="126"/>
  <c r="M1168" i="126" s="1"/>
  <c r="J1168" i="126"/>
  <c r="K1168" i="126"/>
  <c r="L1168" i="126"/>
  <c r="N1168" i="126"/>
  <c r="P1168" i="126"/>
  <c r="R1168" i="126"/>
  <c r="S1168" i="126"/>
  <c r="T1168" i="126"/>
  <c r="U1168" i="126"/>
  <c r="I1169" i="126"/>
  <c r="O1169" i="126" s="1"/>
  <c r="J1169" i="126"/>
  <c r="K1169" i="126"/>
  <c r="L1169" i="126"/>
  <c r="M1169" i="126"/>
  <c r="N1169" i="126"/>
  <c r="P1169" i="126"/>
  <c r="R1169" i="126"/>
  <c r="S1169" i="126"/>
  <c r="T1169" i="126"/>
  <c r="U1169" i="126"/>
  <c r="I1170" i="126"/>
  <c r="O1170" i="126" s="1"/>
  <c r="J1170" i="126"/>
  <c r="K1170" i="126"/>
  <c r="L1170" i="126"/>
  <c r="M1170" i="126"/>
  <c r="N1170" i="126"/>
  <c r="P1170" i="126"/>
  <c r="R1170" i="126"/>
  <c r="S1170" i="126"/>
  <c r="T1170" i="126"/>
  <c r="U1170" i="126"/>
  <c r="I1171" i="126"/>
  <c r="O1171" i="126" s="1"/>
  <c r="J1171" i="126"/>
  <c r="K1171" i="126"/>
  <c r="L1171" i="126"/>
  <c r="N1171" i="126"/>
  <c r="P1171" i="126"/>
  <c r="R1171" i="126"/>
  <c r="S1171" i="126"/>
  <c r="T1171" i="126"/>
  <c r="U1171" i="126"/>
  <c r="I1172" i="126"/>
  <c r="J1172" i="126"/>
  <c r="K1172" i="126"/>
  <c r="L1172" i="126"/>
  <c r="M1172" i="126"/>
  <c r="N1172" i="126"/>
  <c r="P1172" i="126"/>
  <c r="R1172" i="126"/>
  <c r="S1172" i="126"/>
  <c r="T1172" i="126"/>
  <c r="U1172" i="126"/>
  <c r="I1173" i="126"/>
  <c r="O1173" i="126" s="1"/>
  <c r="J1173" i="126"/>
  <c r="K1173" i="126"/>
  <c r="L1173" i="126"/>
  <c r="N1173" i="126"/>
  <c r="P1173" i="126"/>
  <c r="R1173" i="126"/>
  <c r="S1173" i="126"/>
  <c r="T1173" i="126"/>
  <c r="U1173" i="126"/>
  <c r="I1174" i="126"/>
  <c r="J1174" i="126"/>
  <c r="K1174" i="126"/>
  <c r="L1174" i="126"/>
  <c r="M1174" i="126"/>
  <c r="N1174" i="126"/>
  <c r="P1174" i="126"/>
  <c r="R1174" i="126"/>
  <c r="S1174" i="126"/>
  <c r="T1174" i="126"/>
  <c r="U1174" i="126"/>
  <c r="I1175" i="126"/>
  <c r="J1175" i="126"/>
  <c r="K1175" i="126"/>
  <c r="L1175" i="126"/>
  <c r="M1175" i="126"/>
  <c r="N1175" i="126"/>
  <c r="P1175" i="126"/>
  <c r="R1175" i="126"/>
  <c r="S1175" i="126"/>
  <c r="T1175" i="126"/>
  <c r="U1175" i="126"/>
  <c r="I1176" i="126"/>
  <c r="J1176" i="126"/>
  <c r="K1176" i="126"/>
  <c r="L1176" i="126"/>
  <c r="N1176" i="126"/>
  <c r="P1176" i="126"/>
  <c r="R1176" i="126"/>
  <c r="S1176" i="126"/>
  <c r="T1176" i="126"/>
  <c r="U1176" i="126"/>
  <c r="I1177" i="126"/>
  <c r="O1177" i="126" s="1"/>
  <c r="J1177" i="126"/>
  <c r="K1177" i="126"/>
  <c r="L1177" i="126"/>
  <c r="M1177" i="126"/>
  <c r="N1177" i="126"/>
  <c r="P1177" i="126"/>
  <c r="Q1177" i="126"/>
  <c r="R1177" i="126"/>
  <c r="S1177" i="126"/>
  <c r="T1177" i="126"/>
  <c r="U1177" i="126"/>
  <c r="I1178" i="126"/>
  <c r="O1178" i="126" s="1"/>
  <c r="J1178" i="126"/>
  <c r="K1178" i="126"/>
  <c r="L1178" i="126"/>
  <c r="M1178" i="126"/>
  <c r="N1178" i="126"/>
  <c r="P1178" i="126"/>
  <c r="Q1178" i="126"/>
  <c r="R1178" i="126"/>
  <c r="S1178" i="126"/>
  <c r="T1178" i="126"/>
  <c r="U1178" i="126"/>
  <c r="I1179" i="126"/>
  <c r="J1179" i="126"/>
  <c r="K1179" i="126"/>
  <c r="L1179" i="126"/>
  <c r="M1179" i="126"/>
  <c r="N1179" i="126"/>
  <c r="O1179" i="126"/>
  <c r="P1179" i="126"/>
  <c r="Q1179" i="126"/>
  <c r="R1179" i="126"/>
  <c r="S1179" i="126"/>
  <c r="T1179" i="126"/>
  <c r="U1179" i="126"/>
  <c r="I1180" i="126"/>
  <c r="M1180" i="126" s="1"/>
  <c r="J1180" i="126"/>
  <c r="K1180" i="126"/>
  <c r="L1180" i="126"/>
  <c r="N1180" i="126"/>
  <c r="P1180" i="126"/>
  <c r="R1180" i="126"/>
  <c r="S1180" i="126"/>
  <c r="T1180" i="126"/>
  <c r="U1180" i="126"/>
  <c r="I1181" i="126"/>
  <c r="O1181" i="126" s="1"/>
  <c r="J1181" i="126"/>
  <c r="K1181" i="126"/>
  <c r="L1181" i="126"/>
  <c r="M1181" i="126"/>
  <c r="N1181" i="126"/>
  <c r="P1181" i="126"/>
  <c r="Q1181" i="126"/>
  <c r="R1181" i="126"/>
  <c r="S1181" i="126"/>
  <c r="T1181" i="126"/>
  <c r="U1181" i="126"/>
  <c r="I1182" i="126"/>
  <c r="O1182" i="126" s="1"/>
  <c r="J1182" i="126"/>
  <c r="K1182" i="126"/>
  <c r="L1182" i="126"/>
  <c r="M1182" i="126"/>
  <c r="N1182" i="126"/>
  <c r="P1182" i="126"/>
  <c r="Q1182" i="126"/>
  <c r="R1182" i="126"/>
  <c r="S1182" i="126"/>
  <c r="T1182" i="126"/>
  <c r="U1182" i="126"/>
  <c r="I1183" i="126"/>
  <c r="O1183" i="126" s="1"/>
  <c r="J1183" i="126"/>
  <c r="K1183" i="126"/>
  <c r="L1183" i="126"/>
  <c r="M1183" i="126"/>
  <c r="N1183" i="126"/>
  <c r="P1183" i="126"/>
  <c r="Q1183" i="126"/>
  <c r="R1183" i="126"/>
  <c r="S1183" i="126"/>
  <c r="T1183" i="126"/>
  <c r="U1183" i="126"/>
  <c r="I1184" i="126"/>
  <c r="M1184" i="126" s="1"/>
  <c r="J1184" i="126"/>
  <c r="K1184" i="126"/>
  <c r="L1184" i="126"/>
  <c r="N1184" i="126"/>
  <c r="P1184" i="126"/>
  <c r="R1184" i="126"/>
  <c r="S1184" i="126"/>
  <c r="T1184" i="126"/>
  <c r="U1184" i="126"/>
  <c r="I1185" i="126"/>
  <c r="O1185" i="126" s="1"/>
  <c r="J1185" i="126"/>
  <c r="K1185" i="126"/>
  <c r="L1185" i="126"/>
  <c r="N1185" i="126"/>
  <c r="P1185" i="126"/>
  <c r="R1185" i="126"/>
  <c r="S1185" i="126"/>
  <c r="T1185" i="126"/>
  <c r="U1185" i="126"/>
  <c r="I1186" i="126"/>
  <c r="O1186" i="126" s="1"/>
  <c r="J1186" i="126"/>
  <c r="K1186" i="126"/>
  <c r="L1186" i="126"/>
  <c r="M1186" i="126"/>
  <c r="N1186" i="126"/>
  <c r="P1186" i="126"/>
  <c r="R1186" i="126"/>
  <c r="S1186" i="126"/>
  <c r="T1186" i="126"/>
  <c r="U1186" i="126"/>
  <c r="I1187" i="126"/>
  <c r="J1187" i="126"/>
  <c r="K1187" i="126"/>
  <c r="L1187" i="126"/>
  <c r="M1187" i="126"/>
  <c r="N1187" i="126"/>
  <c r="O1187" i="126"/>
  <c r="P1187" i="126"/>
  <c r="Q1187" i="126"/>
  <c r="R1187" i="126"/>
  <c r="S1187" i="126"/>
  <c r="T1187" i="126"/>
  <c r="U1187" i="126"/>
  <c r="I1188" i="126"/>
  <c r="J1188" i="126"/>
  <c r="K1188" i="126"/>
  <c r="L1188" i="126"/>
  <c r="N1188" i="126"/>
  <c r="P1188" i="126"/>
  <c r="R1188" i="126"/>
  <c r="S1188" i="126"/>
  <c r="T1188" i="126"/>
  <c r="U1188" i="126"/>
  <c r="I1189" i="126"/>
  <c r="O1189" i="126" s="1"/>
  <c r="J1189" i="126"/>
  <c r="K1189" i="126"/>
  <c r="L1189" i="126"/>
  <c r="M1189" i="126"/>
  <c r="N1189" i="126"/>
  <c r="P1189" i="126"/>
  <c r="Q1189" i="126"/>
  <c r="R1189" i="126"/>
  <c r="S1189" i="126"/>
  <c r="T1189" i="126"/>
  <c r="U1189" i="126"/>
  <c r="I1190" i="126"/>
  <c r="O1190" i="126" s="1"/>
  <c r="J1190" i="126"/>
  <c r="K1190" i="126"/>
  <c r="L1190" i="126"/>
  <c r="M1190" i="126"/>
  <c r="N1190" i="126"/>
  <c r="P1190" i="126"/>
  <c r="R1190" i="126"/>
  <c r="S1190" i="126"/>
  <c r="T1190" i="126"/>
  <c r="U1190" i="126"/>
  <c r="I1191" i="126"/>
  <c r="O1191" i="126" s="1"/>
  <c r="J1191" i="126"/>
  <c r="K1191" i="126"/>
  <c r="L1191" i="126"/>
  <c r="M1191" i="126"/>
  <c r="N1191" i="126"/>
  <c r="P1191" i="126"/>
  <c r="Q1191" i="126"/>
  <c r="R1191" i="126"/>
  <c r="S1191" i="126"/>
  <c r="T1191" i="126"/>
  <c r="U1191" i="126"/>
  <c r="I1192" i="126"/>
  <c r="J1192" i="126"/>
  <c r="K1192" i="126"/>
  <c r="L1192" i="126"/>
  <c r="N1192" i="126"/>
  <c r="P1192" i="126"/>
  <c r="R1192" i="126"/>
  <c r="S1192" i="126"/>
  <c r="T1192" i="126"/>
  <c r="U1192" i="126"/>
  <c r="I1193" i="126"/>
  <c r="J1193" i="126"/>
  <c r="K1193" i="126"/>
  <c r="L1193" i="126"/>
  <c r="M1193" i="126"/>
  <c r="N1193" i="126"/>
  <c r="O1193" i="126"/>
  <c r="P1193" i="126"/>
  <c r="Q1193" i="126"/>
  <c r="R1193" i="126"/>
  <c r="S1193" i="126"/>
  <c r="T1193" i="126"/>
  <c r="U1193" i="126"/>
  <c r="I1194" i="126"/>
  <c r="M1194" i="126" s="1"/>
  <c r="J1194" i="126"/>
  <c r="K1194" i="126"/>
  <c r="L1194" i="126"/>
  <c r="N1194" i="126"/>
  <c r="P1194" i="126"/>
  <c r="R1194" i="126"/>
  <c r="S1194" i="126"/>
  <c r="T1194" i="126"/>
  <c r="U1194" i="126"/>
  <c r="I1195" i="126"/>
  <c r="O1195" i="126" s="1"/>
  <c r="J1195" i="126"/>
  <c r="K1195" i="126"/>
  <c r="L1195" i="126"/>
  <c r="M1195" i="126"/>
  <c r="N1195" i="126"/>
  <c r="P1195" i="126"/>
  <c r="R1195" i="126"/>
  <c r="S1195" i="126"/>
  <c r="T1195" i="126"/>
  <c r="U1195" i="126"/>
  <c r="I1196" i="126"/>
  <c r="M1196" i="126" s="1"/>
  <c r="J1196" i="126"/>
  <c r="K1196" i="126"/>
  <c r="L1196" i="126"/>
  <c r="N1196" i="126"/>
  <c r="P1196" i="126"/>
  <c r="R1196" i="126"/>
  <c r="S1196" i="126"/>
  <c r="T1196" i="126"/>
  <c r="U1196" i="126"/>
  <c r="I1197" i="126"/>
  <c r="J1197" i="126"/>
  <c r="K1197" i="126"/>
  <c r="L1197" i="126"/>
  <c r="N1197" i="126"/>
  <c r="P1197" i="126"/>
  <c r="R1197" i="126"/>
  <c r="S1197" i="126"/>
  <c r="T1197" i="126"/>
  <c r="U1197" i="126"/>
  <c r="I1198" i="126"/>
  <c r="O1198" i="126" s="1"/>
  <c r="J1198" i="126"/>
  <c r="K1198" i="126"/>
  <c r="L1198" i="126"/>
  <c r="M1198" i="126"/>
  <c r="N1198" i="126"/>
  <c r="P1198" i="126"/>
  <c r="Q1198" i="126"/>
  <c r="R1198" i="126"/>
  <c r="S1198" i="126"/>
  <c r="T1198" i="126"/>
  <c r="U1198" i="126"/>
  <c r="I1199" i="126"/>
  <c r="O1199" i="126" s="1"/>
  <c r="J1199" i="126"/>
  <c r="K1199" i="126"/>
  <c r="L1199" i="126"/>
  <c r="M1199" i="126"/>
  <c r="N1199" i="126"/>
  <c r="P1199" i="126"/>
  <c r="Q1199" i="126"/>
  <c r="R1199" i="126"/>
  <c r="S1199" i="126"/>
  <c r="T1199" i="126"/>
  <c r="U1199" i="126"/>
  <c r="I1200" i="126"/>
  <c r="M1200" i="126" s="1"/>
  <c r="J1200" i="126"/>
  <c r="K1200" i="126"/>
  <c r="L1200" i="126"/>
  <c r="N1200" i="126"/>
  <c r="P1200" i="126"/>
  <c r="R1200" i="126"/>
  <c r="S1200" i="126"/>
  <c r="T1200" i="126"/>
  <c r="U1200" i="126"/>
  <c r="I1201" i="126"/>
  <c r="O1201" i="126" s="1"/>
  <c r="J1201" i="126"/>
  <c r="K1201" i="126"/>
  <c r="L1201" i="126"/>
  <c r="N1201" i="126"/>
  <c r="P1201" i="126"/>
  <c r="R1201" i="126"/>
  <c r="S1201" i="126"/>
  <c r="T1201" i="126"/>
  <c r="U1201" i="126"/>
  <c r="I1202" i="126"/>
  <c r="O1202" i="126" s="1"/>
  <c r="J1202" i="126"/>
  <c r="K1202" i="126"/>
  <c r="L1202" i="126"/>
  <c r="M1202" i="126"/>
  <c r="N1202" i="126"/>
  <c r="P1202" i="126"/>
  <c r="R1202" i="126"/>
  <c r="S1202" i="126"/>
  <c r="T1202" i="126"/>
  <c r="U1202" i="126"/>
  <c r="I1203" i="126"/>
  <c r="O1203" i="126" s="1"/>
  <c r="J1203" i="126"/>
  <c r="K1203" i="126"/>
  <c r="L1203" i="126"/>
  <c r="M1203" i="126"/>
  <c r="N1203" i="126"/>
  <c r="P1203" i="126"/>
  <c r="Q1203" i="126"/>
  <c r="R1203" i="126"/>
  <c r="S1203" i="126"/>
  <c r="T1203" i="126"/>
  <c r="U1203" i="126"/>
  <c r="I1204" i="126"/>
  <c r="J1204" i="126"/>
  <c r="K1204" i="126"/>
  <c r="L1204" i="126"/>
  <c r="M1204" i="126"/>
  <c r="N1204" i="126"/>
  <c r="P1204" i="126"/>
  <c r="R1204" i="126"/>
  <c r="S1204" i="126"/>
  <c r="T1204" i="126"/>
  <c r="U1204" i="126"/>
  <c r="I1205" i="126"/>
  <c r="O1205" i="126" s="1"/>
  <c r="J1205" i="126"/>
  <c r="K1205" i="126"/>
  <c r="L1205" i="126"/>
  <c r="M1205" i="126"/>
  <c r="N1205" i="126"/>
  <c r="P1205" i="126"/>
  <c r="Q1205" i="126"/>
  <c r="R1205" i="126"/>
  <c r="S1205" i="126"/>
  <c r="T1205" i="126"/>
  <c r="U1205" i="126"/>
  <c r="I1206" i="126"/>
  <c r="J1206" i="126"/>
  <c r="K1206" i="126"/>
  <c r="L1206" i="126"/>
  <c r="N1206" i="126"/>
  <c r="P1206" i="126"/>
  <c r="R1206" i="126"/>
  <c r="S1206" i="126"/>
  <c r="T1206" i="126"/>
  <c r="U1206" i="126"/>
  <c r="I1207" i="126"/>
  <c r="J1207" i="126"/>
  <c r="K1207" i="126"/>
  <c r="L1207" i="126"/>
  <c r="N1207" i="126"/>
  <c r="P1207" i="126"/>
  <c r="R1207" i="126"/>
  <c r="S1207" i="126"/>
  <c r="T1207" i="126"/>
  <c r="U1207" i="126"/>
  <c r="I1208" i="126"/>
  <c r="M1208" i="126" s="1"/>
  <c r="J1208" i="126"/>
  <c r="K1208" i="126"/>
  <c r="L1208" i="126"/>
  <c r="N1208" i="126"/>
  <c r="P1208" i="126"/>
  <c r="R1208" i="126"/>
  <c r="S1208" i="126"/>
  <c r="T1208" i="126"/>
  <c r="U1208" i="126"/>
  <c r="I1209" i="126"/>
  <c r="O1209" i="126" s="1"/>
  <c r="J1209" i="126"/>
  <c r="K1209" i="126"/>
  <c r="L1209" i="126"/>
  <c r="M1209" i="126"/>
  <c r="N1209" i="126"/>
  <c r="P1209" i="126"/>
  <c r="Q1209" i="126"/>
  <c r="R1209" i="126"/>
  <c r="S1209" i="126"/>
  <c r="T1209" i="126"/>
  <c r="U1209" i="126"/>
  <c r="I1210" i="126"/>
  <c r="O1210" i="126" s="1"/>
  <c r="J1210" i="126"/>
  <c r="K1210" i="126"/>
  <c r="L1210" i="126"/>
  <c r="M1210" i="126"/>
  <c r="N1210" i="126"/>
  <c r="P1210" i="126"/>
  <c r="Q1210" i="126"/>
  <c r="R1210" i="126"/>
  <c r="S1210" i="126"/>
  <c r="T1210" i="126"/>
  <c r="U1210" i="126"/>
  <c r="I1211" i="126"/>
  <c r="J1211" i="126"/>
  <c r="K1211" i="126"/>
  <c r="L1211" i="126"/>
  <c r="M1211" i="126"/>
  <c r="N1211" i="126"/>
  <c r="O1211" i="126"/>
  <c r="P1211" i="126"/>
  <c r="Q1211" i="126"/>
  <c r="R1211" i="126"/>
  <c r="S1211" i="126"/>
  <c r="T1211" i="126"/>
  <c r="U1211" i="126"/>
  <c r="I1212" i="126"/>
  <c r="M1212" i="126" s="1"/>
  <c r="J1212" i="126"/>
  <c r="K1212" i="126"/>
  <c r="L1212" i="126"/>
  <c r="N1212" i="126"/>
  <c r="P1212" i="126"/>
  <c r="R1212" i="126"/>
  <c r="S1212" i="126"/>
  <c r="T1212" i="126"/>
  <c r="U1212" i="126"/>
  <c r="I1213" i="126"/>
  <c r="O1213" i="126" s="1"/>
  <c r="J1213" i="126"/>
  <c r="K1213" i="126"/>
  <c r="L1213" i="126"/>
  <c r="M1213" i="126"/>
  <c r="N1213" i="126"/>
  <c r="P1213" i="126"/>
  <c r="Q1213" i="126"/>
  <c r="R1213" i="126"/>
  <c r="S1213" i="126"/>
  <c r="T1213" i="126"/>
  <c r="U1213" i="126"/>
  <c r="I1214" i="126"/>
  <c r="O1214" i="126" s="1"/>
  <c r="J1214" i="126"/>
  <c r="K1214" i="126"/>
  <c r="L1214" i="126"/>
  <c r="M1214" i="126"/>
  <c r="N1214" i="126"/>
  <c r="P1214" i="126"/>
  <c r="R1214" i="126"/>
  <c r="S1214" i="126"/>
  <c r="T1214" i="126"/>
  <c r="U1214" i="126"/>
  <c r="I1215" i="126"/>
  <c r="O1215" i="126" s="1"/>
  <c r="J1215" i="126"/>
  <c r="K1215" i="126"/>
  <c r="L1215" i="126"/>
  <c r="M1215" i="126"/>
  <c r="N1215" i="126"/>
  <c r="P1215" i="126"/>
  <c r="Q1215" i="126"/>
  <c r="R1215" i="126"/>
  <c r="S1215" i="126"/>
  <c r="T1215" i="126"/>
  <c r="U1215" i="126"/>
  <c r="I1216" i="126"/>
  <c r="J1216" i="126"/>
  <c r="K1216" i="126"/>
  <c r="L1216" i="126"/>
  <c r="N1216" i="126"/>
  <c r="P1216" i="126"/>
  <c r="R1216" i="126"/>
  <c r="S1216" i="126"/>
  <c r="T1216" i="126"/>
  <c r="U1216" i="126"/>
  <c r="I1217" i="126"/>
  <c r="J1217" i="126"/>
  <c r="K1217" i="126"/>
  <c r="L1217" i="126"/>
  <c r="M1217" i="126"/>
  <c r="N1217" i="126"/>
  <c r="O1217" i="126"/>
  <c r="P1217" i="126"/>
  <c r="Q1217" i="126"/>
  <c r="R1217" i="126"/>
  <c r="S1217" i="126"/>
  <c r="T1217" i="126"/>
  <c r="U1217" i="126"/>
  <c r="I1218" i="126"/>
  <c r="O1218" i="126" s="1"/>
  <c r="J1218" i="126"/>
  <c r="K1218" i="126"/>
  <c r="L1218" i="126"/>
  <c r="M1218" i="126"/>
  <c r="N1218" i="126"/>
  <c r="P1218" i="126"/>
  <c r="R1218" i="126"/>
  <c r="S1218" i="126"/>
  <c r="T1218" i="126"/>
  <c r="U1218" i="126"/>
  <c r="I1219" i="126"/>
  <c r="O1219" i="126" s="1"/>
  <c r="J1219" i="126"/>
  <c r="K1219" i="126"/>
  <c r="L1219" i="126"/>
  <c r="M1219" i="126"/>
  <c r="N1219" i="126"/>
  <c r="P1219" i="126"/>
  <c r="Q1219" i="126"/>
  <c r="R1219" i="126"/>
  <c r="S1219" i="126"/>
  <c r="T1219" i="126"/>
  <c r="U1219" i="126"/>
  <c r="I1220" i="126"/>
  <c r="M1220" i="126" s="1"/>
  <c r="J1220" i="126"/>
  <c r="K1220" i="126"/>
  <c r="L1220" i="126"/>
  <c r="N1220" i="126"/>
  <c r="P1220" i="126"/>
  <c r="R1220" i="126"/>
  <c r="S1220" i="126"/>
  <c r="T1220" i="126"/>
  <c r="U1220" i="126"/>
  <c r="I1221" i="126"/>
  <c r="O1221" i="126" s="1"/>
  <c r="J1221" i="126"/>
  <c r="K1221" i="126"/>
  <c r="L1221" i="126"/>
  <c r="M1221" i="126"/>
  <c r="N1221" i="126"/>
  <c r="P1221" i="126"/>
  <c r="Q1221" i="126"/>
  <c r="R1221" i="126"/>
  <c r="S1221" i="126"/>
  <c r="T1221" i="126"/>
  <c r="U1221" i="126"/>
  <c r="I1222" i="126"/>
  <c r="J1222" i="126"/>
  <c r="K1222" i="126"/>
  <c r="L1222" i="126"/>
  <c r="M1222" i="126"/>
  <c r="N1222" i="126"/>
  <c r="P1222" i="126"/>
  <c r="R1222" i="126"/>
  <c r="S1222" i="126"/>
  <c r="T1222" i="126"/>
  <c r="U1222" i="126"/>
  <c r="I1223" i="126"/>
  <c r="O1223" i="126" s="1"/>
  <c r="J1223" i="126"/>
  <c r="K1223" i="126"/>
  <c r="L1223" i="126"/>
  <c r="M1223" i="126"/>
  <c r="N1223" i="126"/>
  <c r="P1223" i="126"/>
  <c r="Q1223" i="126"/>
  <c r="R1223" i="126"/>
  <c r="S1223" i="126"/>
  <c r="T1223" i="126"/>
  <c r="U1223" i="126"/>
  <c r="I1224" i="126"/>
  <c r="J1224" i="126"/>
  <c r="K1224" i="126"/>
  <c r="L1224" i="126"/>
  <c r="M1224" i="126"/>
  <c r="N1224" i="126"/>
  <c r="P1224" i="126"/>
  <c r="R1224" i="126"/>
  <c r="S1224" i="126"/>
  <c r="T1224" i="126"/>
  <c r="U1224" i="126"/>
  <c r="I1225" i="126"/>
  <c r="O1225" i="126" s="1"/>
  <c r="J1225" i="126"/>
  <c r="K1225" i="126"/>
  <c r="L1225" i="126"/>
  <c r="N1225" i="126"/>
  <c r="P1225" i="126"/>
  <c r="R1225" i="126"/>
  <c r="S1225" i="126"/>
  <c r="T1225" i="126"/>
  <c r="U1225" i="126"/>
  <c r="I1226" i="126"/>
  <c r="O1226" i="126" s="1"/>
  <c r="J1226" i="126"/>
  <c r="K1226" i="126"/>
  <c r="L1226" i="126"/>
  <c r="M1226" i="126"/>
  <c r="N1226" i="126"/>
  <c r="P1226" i="126"/>
  <c r="R1226" i="126"/>
  <c r="S1226" i="126"/>
  <c r="T1226" i="126"/>
  <c r="U1226" i="126"/>
  <c r="I1227" i="126"/>
  <c r="O1227" i="126" s="1"/>
  <c r="J1227" i="126"/>
  <c r="K1227" i="126"/>
  <c r="L1227" i="126"/>
  <c r="M1227" i="126"/>
  <c r="N1227" i="126"/>
  <c r="P1227" i="126"/>
  <c r="Q1227" i="126"/>
  <c r="R1227" i="126"/>
  <c r="S1227" i="126"/>
  <c r="T1227" i="126"/>
  <c r="U1227" i="126"/>
  <c r="I1228" i="126"/>
  <c r="J1228" i="126"/>
  <c r="K1228" i="126"/>
  <c r="L1228" i="126"/>
  <c r="M1228" i="126"/>
  <c r="N1228" i="126"/>
  <c r="P1228" i="126"/>
  <c r="R1228" i="126"/>
  <c r="S1228" i="126"/>
  <c r="T1228" i="126"/>
  <c r="U1228" i="126"/>
  <c r="I1229" i="126"/>
  <c r="O1229" i="126" s="1"/>
  <c r="J1229" i="126"/>
  <c r="K1229" i="126"/>
  <c r="L1229" i="126"/>
  <c r="M1229" i="126"/>
  <c r="N1229" i="126"/>
  <c r="P1229" i="126"/>
  <c r="Q1229" i="126"/>
  <c r="R1229" i="126"/>
  <c r="S1229" i="126"/>
  <c r="T1229" i="126"/>
  <c r="U1229" i="126"/>
  <c r="I1230" i="126"/>
  <c r="M1230" i="126" s="1"/>
  <c r="J1230" i="126"/>
  <c r="K1230" i="126"/>
  <c r="L1230" i="126"/>
  <c r="N1230" i="126"/>
  <c r="P1230" i="126"/>
  <c r="R1230" i="126"/>
  <c r="S1230" i="126"/>
  <c r="T1230" i="126"/>
  <c r="U1230" i="126"/>
  <c r="I1231" i="126"/>
  <c r="J1231" i="126"/>
  <c r="K1231" i="126"/>
  <c r="L1231" i="126"/>
  <c r="M1231" i="126"/>
  <c r="N1231" i="126"/>
  <c r="P1231" i="126"/>
  <c r="R1231" i="126"/>
  <c r="S1231" i="126"/>
  <c r="T1231" i="126"/>
  <c r="U1231" i="126"/>
  <c r="I1232" i="126"/>
  <c r="J1232" i="126"/>
  <c r="K1232" i="126"/>
  <c r="L1232" i="126"/>
  <c r="M1232" i="126"/>
  <c r="N1232" i="126"/>
  <c r="P1232" i="126"/>
  <c r="R1232" i="126"/>
  <c r="S1232" i="126"/>
  <c r="T1232" i="126"/>
  <c r="U1232" i="126"/>
  <c r="I1233" i="126"/>
  <c r="O1233" i="126" s="1"/>
  <c r="J1233" i="126"/>
  <c r="K1233" i="126"/>
  <c r="L1233" i="126"/>
  <c r="M1233" i="126"/>
  <c r="N1233" i="126"/>
  <c r="P1233" i="126"/>
  <c r="R1233" i="126"/>
  <c r="S1233" i="126"/>
  <c r="T1233" i="126"/>
  <c r="U1233" i="126"/>
  <c r="I1234" i="126"/>
  <c r="O1234" i="126" s="1"/>
  <c r="J1234" i="126"/>
  <c r="K1234" i="126"/>
  <c r="L1234" i="126"/>
  <c r="M1234" i="126"/>
  <c r="N1234" i="126"/>
  <c r="P1234" i="126"/>
  <c r="R1234" i="126"/>
  <c r="S1234" i="126"/>
  <c r="T1234" i="126"/>
  <c r="U1234" i="126"/>
  <c r="I1235" i="126"/>
  <c r="O1235" i="126" s="1"/>
  <c r="J1235" i="126"/>
  <c r="K1235" i="126"/>
  <c r="L1235" i="126"/>
  <c r="M1235" i="126"/>
  <c r="N1235" i="126"/>
  <c r="P1235" i="126"/>
  <c r="Q1235" i="126"/>
  <c r="R1235" i="126"/>
  <c r="S1235" i="126"/>
  <c r="T1235" i="126"/>
  <c r="U1235" i="126"/>
  <c r="I1236" i="126"/>
  <c r="J1236" i="126"/>
  <c r="K1236" i="126"/>
  <c r="L1236" i="126"/>
  <c r="M1236" i="126"/>
  <c r="N1236" i="126"/>
  <c r="P1236" i="126"/>
  <c r="R1236" i="126"/>
  <c r="S1236" i="126"/>
  <c r="T1236" i="126"/>
  <c r="U1236" i="126"/>
  <c r="I1237" i="126"/>
  <c r="O1237" i="126" s="1"/>
  <c r="J1237" i="126"/>
  <c r="K1237" i="126"/>
  <c r="L1237" i="126"/>
  <c r="M1237" i="126"/>
  <c r="N1237" i="126"/>
  <c r="P1237" i="126"/>
  <c r="Q1237" i="126"/>
  <c r="R1237" i="126"/>
  <c r="S1237" i="126"/>
  <c r="T1237" i="126"/>
  <c r="U1237" i="126"/>
  <c r="I1238" i="126"/>
  <c r="J1238" i="126"/>
  <c r="K1238" i="126"/>
  <c r="L1238" i="126"/>
  <c r="M1238" i="126"/>
  <c r="N1238" i="126"/>
  <c r="P1238" i="126"/>
  <c r="R1238" i="126"/>
  <c r="S1238" i="126"/>
  <c r="T1238" i="126"/>
  <c r="U1238" i="126"/>
  <c r="I1239" i="126"/>
  <c r="O1239" i="126" s="1"/>
  <c r="J1239" i="126"/>
  <c r="K1239" i="126"/>
  <c r="L1239" i="126"/>
  <c r="M1239" i="126"/>
  <c r="N1239" i="126"/>
  <c r="P1239" i="126"/>
  <c r="Q1239" i="126"/>
  <c r="R1239" i="126"/>
  <c r="S1239" i="126"/>
  <c r="T1239" i="126"/>
  <c r="U1239" i="126"/>
  <c r="I1240" i="126"/>
  <c r="J1240" i="126"/>
  <c r="K1240" i="126"/>
  <c r="L1240" i="126"/>
  <c r="M1240" i="126"/>
  <c r="N1240" i="126"/>
  <c r="P1240" i="126"/>
  <c r="R1240" i="126"/>
  <c r="S1240" i="126"/>
  <c r="T1240" i="126"/>
  <c r="U1240" i="126"/>
  <c r="I1241" i="126"/>
  <c r="O1241" i="126" s="1"/>
  <c r="J1241" i="126"/>
  <c r="K1241" i="126"/>
  <c r="L1241" i="126"/>
  <c r="N1241" i="126"/>
  <c r="P1241" i="126"/>
  <c r="R1241" i="126"/>
  <c r="S1241" i="126"/>
  <c r="T1241" i="126"/>
  <c r="U1241" i="126"/>
  <c r="I1242" i="126"/>
  <c r="O1242" i="126" s="1"/>
  <c r="J1242" i="126"/>
  <c r="K1242" i="126"/>
  <c r="L1242" i="126"/>
  <c r="M1242" i="126"/>
  <c r="N1242" i="126"/>
  <c r="P1242" i="126"/>
  <c r="R1242" i="126"/>
  <c r="S1242" i="126"/>
  <c r="T1242" i="126"/>
  <c r="U1242" i="126"/>
  <c r="I1243" i="126"/>
  <c r="O1243" i="126" s="1"/>
  <c r="J1243" i="126"/>
  <c r="K1243" i="126"/>
  <c r="L1243" i="126"/>
  <c r="M1243" i="126"/>
  <c r="N1243" i="126"/>
  <c r="P1243" i="126"/>
  <c r="Q1243" i="126"/>
  <c r="R1243" i="126"/>
  <c r="S1243" i="126"/>
  <c r="T1243" i="126"/>
  <c r="U1243" i="126"/>
  <c r="I1244" i="126"/>
  <c r="J1244" i="126"/>
  <c r="K1244" i="126"/>
  <c r="L1244" i="126"/>
  <c r="N1244" i="126"/>
  <c r="P1244" i="126"/>
  <c r="R1244" i="126"/>
  <c r="S1244" i="126"/>
  <c r="T1244" i="126"/>
  <c r="U1244" i="126"/>
  <c r="I1245" i="126"/>
  <c r="O1245" i="126" s="1"/>
  <c r="J1245" i="126"/>
  <c r="K1245" i="126"/>
  <c r="L1245" i="126"/>
  <c r="M1245" i="126"/>
  <c r="N1245" i="126"/>
  <c r="P1245" i="126"/>
  <c r="Q1245" i="126"/>
  <c r="R1245" i="126"/>
  <c r="S1245" i="126"/>
  <c r="T1245" i="126"/>
  <c r="U1245" i="126"/>
  <c r="I1246" i="126"/>
  <c r="O1246" i="126" s="1"/>
  <c r="J1246" i="126"/>
  <c r="K1246" i="126"/>
  <c r="L1246" i="126"/>
  <c r="M1246" i="126"/>
  <c r="N1246" i="126"/>
  <c r="P1246" i="126"/>
  <c r="R1246" i="126"/>
  <c r="S1246" i="126"/>
  <c r="T1246" i="126"/>
  <c r="U1246" i="126"/>
  <c r="I1247" i="126"/>
  <c r="J1247" i="126"/>
  <c r="K1247" i="126"/>
  <c r="L1247" i="126"/>
  <c r="M1247" i="126"/>
  <c r="N1247" i="126"/>
  <c r="P1247" i="126"/>
  <c r="R1247" i="126"/>
  <c r="S1247" i="126"/>
  <c r="T1247" i="126"/>
  <c r="U1247" i="126"/>
  <c r="I1248" i="126"/>
  <c r="M1248" i="126" s="1"/>
  <c r="J1248" i="126"/>
  <c r="K1248" i="126"/>
  <c r="L1248" i="126"/>
  <c r="N1248" i="126"/>
  <c r="P1248" i="126"/>
  <c r="R1248" i="126"/>
  <c r="S1248" i="126"/>
  <c r="T1248" i="126"/>
  <c r="U1248" i="126"/>
  <c r="I1249" i="126"/>
  <c r="O1249" i="126" s="1"/>
  <c r="J1249" i="126"/>
  <c r="V1249" i="126" s="1"/>
  <c r="K1249" i="126"/>
  <c r="L1249" i="126"/>
  <c r="M1249" i="126"/>
  <c r="N1249" i="126"/>
  <c r="P1249" i="126"/>
  <c r="Q1249" i="126"/>
  <c r="R1249" i="126"/>
  <c r="S1249" i="126"/>
  <c r="T1249" i="126"/>
  <c r="U1249" i="126"/>
  <c r="I1250" i="126"/>
  <c r="O1250" i="126" s="1"/>
  <c r="J1250" i="126"/>
  <c r="K1250" i="126"/>
  <c r="L1250" i="126"/>
  <c r="M1250" i="126"/>
  <c r="N1250" i="126"/>
  <c r="P1250" i="126"/>
  <c r="Q1250" i="126"/>
  <c r="R1250" i="126"/>
  <c r="S1250" i="126"/>
  <c r="T1250" i="126"/>
  <c r="U1250" i="126"/>
  <c r="I1251" i="126"/>
  <c r="J1251" i="126"/>
  <c r="K1251" i="126"/>
  <c r="L1251" i="126"/>
  <c r="M1251" i="126"/>
  <c r="N1251" i="126"/>
  <c r="O1251" i="126"/>
  <c r="P1251" i="126"/>
  <c r="Q1251" i="126"/>
  <c r="R1251" i="126"/>
  <c r="S1251" i="126"/>
  <c r="T1251" i="126"/>
  <c r="U1251" i="126"/>
  <c r="I1252" i="126"/>
  <c r="M1252" i="126" s="1"/>
  <c r="J1252" i="126"/>
  <c r="K1252" i="126"/>
  <c r="L1252" i="126"/>
  <c r="N1252" i="126"/>
  <c r="P1252" i="126"/>
  <c r="R1252" i="126"/>
  <c r="S1252" i="126"/>
  <c r="T1252" i="126"/>
  <c r="U1252" i="126"/>
  <c r="I1253" i="126"/>
  <c r="J1253" i="126"/>
  <c r="K1253" i="126"/>
  <c r="L1253" i="126"/>
  <c r="M1253" i="126"/>
  <c r="N1253" i="126"/>
  <c r="O1253" i="126"/>
  <c r="P1253" i="126"/>
  <c r="Q1253" i="126"/>
  <c r="R1253" i="126"/>
  <c r="S1253" i="126"/>
  <c r="T1253" i="126"/>
  <c r="U1253" i="126"/>
  <c r="I1254" i="126"/>
  <c r="O1254" i="126" s="1"/>
  <c r="J1254" i="126"/>
  <c r="K1254" i="126"/>
  <c r="L1254" i="126"/>
  <c r="N1254" i="126"/>
  <c r="P1254" i="126"/>
  <c r="R1254" i="126"/>
  <c r="S1254" i="126"/>
  <c r="T1254" i="126"/>
  <c r="U1254" i="126"/>
  <c r="I1255" i="126"/>
  <c r="O1255" i="126" s="1"/>
  <c r="J1255" i="126"/>
  <c r="K1255" i="126"/>
  <c r="L1255" i="126"/>
  <c r="M1255" i="126"/>
  <c r="N1255" i="126"/>
  <c r="P1255" i="126"/>
  <c r="Q1255" i="126"/>
  <c r="R1255" i="126"/>
  <c r="S1255" i="126"/>
  <c r="T1255" i="126"/>
  <c r="U1255" i="126"/>
  <c r="I1256" i="126"/>
  <c r="J1256" i="126"/>
  <c r="K1256" i="126"/>
  <c r="L1256" i="126"/>
  <c r="M1256" i="126"/>
  <c r="N1256" i="126"/>
  <c r="P1256" i="126"/>
  <c r="R1256" i="126"/>
  <c r="S1256" i="126"/>
  <c r="T1256" i="126"/>
  <c r="U1256" i="126"/>
  <c r="I1257" i="126"/>
  <c r="O1257" i="126" s="1"/>
  <c r="J1257" i="126"/>
  <c r="K1257" i="126"/>
  <c r="L1257" i="126"/>
  <c r="N1257" i="126"/>
  <c r="P1257" i="126"/>
  <c r="R1257" i="126"/>
  <c r="S1257" i="126"/>
  <c r="T1257" i="126"/>
  <c r="U1257" i="126"/>
  <c r="F6" i="125"/>
  <c r="F8" i="125"/>
  <c r="F9" i="125"/>
  <c r="F10" i="125"/>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 i="125"/>
  <c r="E6" i="125"/>
  <c r="H9" i="124"/>
  <c r="H11" i="124"/>
  <c r="H12" i="124"/>
  <c r="H13" i="124"/>
  <c r="H14" i="124"/>
  <c r="H15" i="124"/>
  <c r="H16" i="124"/>
  <c r="H17" i="124"/>
  <c r="H18" i="124"/>
  <c r="H19" i="124"/>
  <c r="H20" i="124"/>
  <c r="H21" i="124"/>
  <c r="H22" i="124"/>
  <c r="H23" i="124"/>
  <c r="H24" i="124"/>
  <c r="H25" i="124"/>
  <c r="H26" i="124"/>
  <c r="H27" i="124"/>
  <c r="H28" i="124"/>
  <c r="H29" i="124"/>
  <c r="H30" i="124"/>
  <c r="H31" i="124"/>
  <c r="H32" i="124"/>
  <c r="H33" i="124"/>
  <c r="H34" i="124"/>
  <c r="H35" i="124"/>
  <c r="H36" i="124"/>
  <c r="H37" i="124"/>
  <c r="H38" i="124"/>
  <c r="H39" i="124"/>
  <c r="H40" i="124"/>
  <c r="H41" i="124"/>
  <c r="H42" i="124"/>
  <c r="H43" i="124"/>
  <c r="H44" i="124"/>
  <c r="H45" i="124"/>
  <c r="H46" i="124"/>
  <c r="H47" i="124"/>
  <c r="H48" i="124"/>
  <c r="H49" i="124"/>
  <c r="H50" i="124"/>
  <c r="H51" i="124"/>
  <c r="H52" i="124"/>
  <c r="H53" i="124"/>
  <c r="H54" i="124"/>
  <c r="H55" i="124"/>
  <c r="H56" i="124"/>
  <c r="H57" i="124"/>
  <c r="H58" i="124"/>
  <c r="H59" i="124"/>
  <c r="H60" i="124"/>
  <c r="H61" i="124"/>
  <c r="H62" i="124"/>
  <c r="H63" i="124"/>
  <c r="H64" i="124"/>
  <c r="H65" i="124"/>
  <c r="H66" i="124"/>
  <c r="H67" i="124"/>
  <c r="H68" i="124"/>
  <c r="H69" i="124"/>
  <c r="H70" i="124"/>
  <c r="H71" i="124"/>
  <c r="H72" i="124"/>
  <c r="H73" i="124"/>
  <c r="H74" i="124"/>
  <c r="H75" i="124"/>
  <c r="H76" i="124"/>
  <c r="H77" i="124"/>
  <c r="H78" i="124"/>
  <c r="H79" i="124"/>
  <c r="H80" i="124"/>
  <c r="H81" i="124"/>
  <c r="H82" i="124"/>
  <c r="H83" i="124"/>
  <c r="H84" i="124"/>
  <c r="H85" i="124"/>
  <c r="H86" i="124"/>
  <c r="H87" i="124"/>
  <c r="H88" i="124"/>
  <c r="H89" i="124"/>
  <c r="H90" i="124"/>
  <c r="H91" i="124"/>
  <c r="H92" i="124"/>
  <c r="H93" i="124"/>
  <c r="H94" i="124"/>
  <c r="H95" i="124"/>
  <c r="H96" i="124"/>
  <c r="H97" i="124"/>
  <c r="H98" i="124"/>
  <c r="H99" i="124"/>
  <c r="H100" i="124"/>
  <c r="H101" i="124"/>
  <c r="H102" i="124"/>
  <c r="H103" i="124"/>
  <c r="H104" i="124"/>
  <c r="H105" i="124"/>
  <c r="H106" i="124"/>
  <c r="H107" i="124"/>
  <c r="H108" i="124"/>
  <c r="H109" i="124"/>
  <c r="H110" i="124"/>
  <c r="H111" i="124"/>
  <c r="H112" i="124"/>
  <c r="H113" i="124"/>
  <c r="H114" i="124"/>
  <c r="H115" i="124"/>
  <c r="H116" i="124"/>
  <c r="H117" i="124"/>
  <c r="H118" i="124"/>
  <c r="H119" i="124"/>
  <c r="H120" i="124"/>
  <c r="H121" i="124"/>
  <c r="H122" i="124"/>
  <c r="H123" i="124"/>
  <c r="H124" i="124"/>
  <c r="H125" i="124"/>
  <c r="H126" i="124"/>
  <c r="H127" i="124"/>
  <c r="H128" i="124"/>
  <c r="H129" i="124"/>
  <c r="H130" i="124"/>
  <c r="H131" i="124"/>
  <c r="H132" i="124"/>
  <c r="H133" i="124"/>
  <c r="H134" i="124"/>
  <c r="H135" i="124"/>
  <c r="H136" i="124"/>
  <c r="H137" i="124"/>
  <c r="H138" i="124"/>
  <c r="H139" i="124"/>
  <c r="H140" i="124"/>
  <c r="H141" i="124"/>
  <c r="H142" i="124"/>
  <c r="H143" i="124"/>
  <c r="H144" i="124"/>
  <c r="H145" i="124"/>
  <c r="H146" i="124"/>
  <c r="H147" i="124"/>
  <c r="H148" i="124"/>
  <c r="H149" i="124"/>
  <c r="H150" i="124"/>
  <c r="H151" i="124"/>
  <c r="H152" i="124"/>
  <c r="H153" i="124"/>
  <c r="H154" i="124"/>
  <c r="H155" i="124"/>
  <c r="H156" i="124"/>
  <c r="H157" i="124"/>
  <c r="H158" i="124"/>
  <c r="H159" i="124"/>
  <c r="H160" i="124"/>
  <c r="H161" i="124"/>
  <c r="H162" i="124"/>
  <c r="H163" i="124"/>
  <c r="H164" i="124"/>
  <c r="H165" i="124"/>
  <c r="H166" i="124"/>
  <c r="H167" i="124"/>
  <c r="H168" i="124"/>
  <c r="H169" i="124"/>
  <c r="H170" i="124"/>
  <c r="H171" i="124"/>
  <c r="H172" i="124"/>
  <c r="H173" i="124"/>
  <c r="H174" i="124"/>
  <c r="H175" i="124"/>
  <c r="H176" i="124"/>
  <c r="H177" i="124"/>
  <c r="H178" i="124"/>
  <c r="H179" i="124"/>
  <c r="H180" i="124"/>
  <c r="H181" i="124"/>
  <c r="H182" i="124"/>
  <c r="H183" i="124"/>
  <c r="H184" i="124"/>
  <c r="H185" i="124"/>
  <c r="H186" i="124"/>
  <c r="H187" i="124"/>
  <c r="H188" i="124"/>
  <c r="H189" i="124"/>
  <c r="H190" i="124"/>
  <c r="H191" i="124"/>
  <c r="H192" i="124"/>
  <c r="H193" i="124"/>
  <c r="H194" i="124"/>
  <c r="H195" i="124"/>
  <c r="H196" i="124"/>
  <c r="H197" i="124"/>
  <c r="H198" i="124"/>
  <c r="H199" i="124"/>
  <c r="H200" i="124"/>
  <c r="H201" i="124"/>
  <c r="H202" i="124"/>
  <c r="H203" i="124"/>
  <c r="H204" i="124"/>
  <c r="H205" i="124"/>
  <c r="H206" i="124"/>
  <c r="H207" i="124"/>
  <c r="H208" i="124"/>
  <c r="H209" i="124"/>
  <c r="H210" i="124"/>
  <c r="H211" i="124"/>
  <c r="H212" i="124"/>
  <c r="H213" i="124"/>
  <c r="H214" i="124"/>
  <c r="H215" i="124"/>
  <c r="H216" i="124"/>
  <c r="H217" i="124"/>
  <c r="H218" i="124"/>
  <c r="H219" i="124"/>
  <c r="H220" i="124"/>
  <c r="H221" i="124"/>
  <c r="H222" i="124"/>
  <c r="H223" i="124"/>
  <c r="H224" i="124"/>
  <c r="H225" i="124"/>
  <c r="H226" i="124"/>
  <c r="H227" i="124"/>
  <c r="H228" i="124"/>
  <c r="H229" i="124"/>
  <c r="H230" i="124"/>
  <c r="H231" i="124"/>
  <c r="H232" i="124"/>
  <c r="H233" i="124"/>
  <c r="H234" i="124"/>
  <c r="H235" i="124"/>
  <c r="H236" i="124"/>
  <c r="H237" i="124"/>
  <c r="H238" i="124"/>
  <c r="H239" i="124"/>
  <c r="H240" i="124"/>
  <c r="H241" i="124"/>
  <c r="H242" i="124"/>
  <c r="H243" i="124"/>
  <c r="H244" i="124"/>
  <c r="H245" i="124"/>
  <c r="H246" i="124"/>
  <c r="H247" i="124"/>
  <c r="H248" i="124"/>
  <c r="H249" i="124"/>
  <c r="H250" i="124"/>
  <c r="H251" i="124"/>
  <c r="H252" i="124"/>
  <c r="H253" i="124"/>
  <c r="H254" i="124"/>
  <c r="H255" i="124"/>
  <c r="H256" i="124"/>
  <c r="H257" i="124"/>
  <c r="H258" i="124"/>
  <c r="H259" i="124"/>
  <c r="H260" i="124"/>
  <c r="H261" i="124"/>
  <c r="H262" i="124"/>
  <c r="H263" i="124"/>
  <c r="H264" i="124"/>
  <c r="H265" i="124"/>
  <c r="H266" i="124"/>
  <c r="H267" i="124"/>
  <c r="H268" i="124"/>
  <c r="H269" i="124"/>
  <c r="H270" i="124"/>
  <c r="H271" i="124"/>
  <c r="H272" i="124"/>
  <c r="H273" i="124"/>
  <c r="H274" i="124"/>
  <c r="H275" i="124"/>
  <c r="H276" i="124"/>
  <c r="H277" i="124"/>
  <c r="H278" i="124"/>
  <c r="H279" i="124"/>
  <c r="H280" i="124"/>
  <c r="H281" i="124"/>
  <c r="H282" i="124"/>
  <c r="H283" i="124"/>
  <c r="H284" i="124"/>
  <c r="H285" i="124"/>
  <c r="H286" i="124"/>
  <c r="H287" i="124"/>
  <c r="H288" i="124"/>
  <c r="H289" i="124"/>
  <c r="H290" i="124"/>
  <c r="H291" i="124"/>
  <c r="H292" i="124"/>
  <c r="H293" i="124"/>
  <c r="H294" i="124"/>
  <c r="H295" i="124"/>
  <c r="H296" i="124"/>
  <c r="H297" i="124"/>
  <c r="H298" i="124"/>
  <c r="H299" i="124"/>
  <c r="H300" i="124"/>
  <c r="H301" i="124"/>
  <c r="H302" i="124"/>
  <c r="H303" i="124"/>
  <c r="H304" i="124"/>
  <c r="H305" i="124"/>
  <c r="H306" i="124"/>
  <c r="H307" i="124"/>
  <c r="H308" i="124"/>
  <c r="H309" i="124"/>
  <c r="H310" i="124"/>
  <c r="H311" i="124"/>
  <c r="H312" i="124"/>
  <c r="H313" i="124"/>
  <c r="H314" i="124"/>
  <c r="H315" i="124"/>
  <c r="H316" i="124"/>
  <c r="H317" i="124"/>
  <c r="H318" i="124"/>
  <c r="H319" i="124"/>
  <c r="H320" i="124"/>
  <c r="H321" i="124"/>
  <c r="H322" i="124"/>
  <c r="H323" i="124"/>
  <c r="H324" i="124"/>
  <c r="H325" i="124"/>
  <c r="H326" i="124"/>
  <c r="H327" i="124"/>
  <c r="H328" i="124"/>
  <c r="H329" i="124"/>
  <c r="H330" i="124"/>
  <c r="H331" i="124"/>
  <c r="H332" i="124"/>
  <c r="H333" i="124"/>
  <c r="H334" i="124"/>
  <c r="H335" i="124"/>
  <c r="H336" i="124"/>
  <c r="H337" i="124"/>
  <c r="H338" i="124"/>
  <c r="H339" i="124"/>
  <c r="H340" i="124"/>
  <c r="H341" i="124"/>
  <c r="H342" i="124"/>
  <c r="H343" i="124"/>
  <c r="H344" i="124"/>
  <c r="H345" i="124"/>
  <c r="H346" i="124"/>
  <c r="H347" i="124"/>
  <c r="H348" i="124"/>
  <c r="H349" i="124"/>
  <c r="H350" i="124"/>
  <c r="H351" i="124"/>
  <c r="H352" i="124"/>
  <c r="H353" i="124"/>
  <c r="H354" i="124"/>
  <c r="H355" i="124"/>
  <c r="H356" i="124"/>
  <c r="H357" i="124"/>
  <c r="H358" i="124"/>
  <c r="H359" i="124"/>
  <c r="H360" i="124"/>
  <c r="H361" i="124"/>
  <c r="H362" i="124"/>
  <c r="H363" i="124"/>
  <c r="H364" i="124"/>
  <c r="H365" i="124"/>
  <c r="H366" i="124"/>
  <c r="H367" i="124"/>
  <c r="H368" i="124"/>
  <c r="H369" i="124"/>
  <c r="H370" i="124"/>
  <c r="H371" i="124"/>
  <c r="H372" i="124"/>
  <c r="H373" i="124"/>
  <c r="H374" i="124"/>
  <c r="H375" i="124"/>
  <c r="H376" i="124"/>
  <c r="H377" i="124"/>
  <c r="H378" i="124"/>
  <c r="H379" i="124"/>
  <c r="H380" i="124"/>
  <c r="H381" i="124"/>
  <c r="H382" i="124"/>
  <c r="H383" i="124"/>
  <c r="H384" i="124"/>
  <c r="H385" i="124"/>
  <c r="H386" i="124"/>
  <c r="H387" i="124"/>
  <c r="H388" i="124"/>
  <c r="H389" i="124"/>
  <c r="H390" i="124"/>
  <c r="H391" i="124"/>
  <c r="H392" i="124"/>
  <c r="H393" i="124"/>
  <c r="H394" i="124"/>
  <c r="H395" i="124"/>
  <c r="H396" i="124"/>
  <c r="H397" i="124"/>
  <c r="H398" i="124"/>
  <c r="H399" i="124"/>
  <c r="H400" i="124"/>
  <c r="H401" i="124"/>
  <c r="H402" i="124"/>
  <c r="H403" i="124"/>
  <c r="H404" i="124"/>
  <c r="H405" i="124"/>
  <c r="H406" i="124"/>
  <c r="H407" i="124"/>
  <c r="H408" i="124"/>
  <c r="H409" i="124"/>
  <c r="H410" i="124"/>
  <c r="H411" i="124"/>
  <c r="H412" i="124"/>
  <c r="H413" i="124"/>
  <c r="H414" i="124"/>
  <c r="H415" i="124"/>
  <c r="H416" i="124"/>
  <c r="H417" i="124"/>
  <c r="H418" i="124"/>
  <c r="H419" i="124"/>
  <c r="H420" i="124"/>
  <c r="H421" i="124"/>
  <c r="H422" i="124"/>
  <c r="H423" i="124"/>
  <c r="H424" i="124"/>
  <c r="H425" i="124"/>
  <c r="H426" i="124"/>
  <c r="H427" i="124"/>
  <c r="H428" i="124"/>
  <c r="H429" i="124"/>
  <c r="H430" i="124"/>
  <c r="H431" i="124"/>
  <c r="H432" i="124"/>
  <c r="H433" i="124"/>
  <c r="H434" i="124"/>
  <c r="H435" i="124"/>
  <c r="H436" i="124"/>
  <c r="H437" i="124"/>
  <c r="H438" i="124"/>
  <c r="H439" i="124"/>
  <c r="H440" i="124"/>
  <c r="H441" i="124"/>
  <c r="H442" i="124"/>
  <c r="H443" i="124"/>
  <c r="H444" i="124"/>
  <c r="H445" i="124"/>
  <c r="H446" i="124"/>
  <c r="H447" i="124"/>
  <c r="H448" i="124"/>
  <c r="H449" i="124"/>
  <c r="H450" i="124"/>
  <c r="H451" i="124"/>
  <c r="H452" i="124"/>
  <c r="H453" i="124"/>
  <c r="H454" i="124"/>
  <c r="H455" i="124"/>
  <c r="H456" i="124"/>
  <c r="H457" i="124"/>
  <c r="H458" i="124"/>
  <c r="H459" i="124"/>
  <c r="H460" i="124"/>
  <c r="H461" i="124"/>
  <c r="H462" i="124"/>
  <c r="H463" i="124"/>
  <c r="H464" i="124"/>
  <c r="H465" i="124"/>
  <c r="H466" i="124"/>
  <c r="H467" i="124"/>
  <c r="H468" i="124"/>
  <c r="H469" i="124"/>
  <c r="H470" i="124"/>
  <c r="H471" i="124"/>
  <c r="H472" i="124"/>
  <c r="H473" i="124"/>
  <c r="H474" i="124"/>
  <c r="H475" i="124"/>
  <c r="H476" i="124"/>
  <c r="H477" i="124"/>
  <c r="H478" i="124"/>
  <c r="H479" i="124"/>
  <c r="H480" i="124"/>
  <c r="H481" i="124"/>
  <c r="H482" i="124"/>
  <c r="H483" i="124"/>
  <c r="H484" i="124"/>
  <c r="H485" i="124"/>
  <c r="H486" i="124"/>
  <c r="H487" i="124"/>
  <c r="H488" i="124"/>
  <c r="H489" i="124"/>
  <c r="H490" i="124"/>
  <c r="H491" i="124"/>
  <c r="H492" i="124"/>
  <c r="H493" i="124"/>
  <c r="H494" i="124"/>
  <c r="H495" i="124"/>
  <c r="H496" i="124"/>
  <c r="H497" i="124"/>
  <c r="H498" i="124"/>
  <c r="H499" i="124"/>
  <c r="H500" i="124"/>
  <c r="H501" i="124"/>
  <c r="H502" i="124"/>
  <c r="H503" i="124"/>
  <c r="H504" i="124"/>
  <c r="H505" i="124"/>
  <c r="H506" i="124"/>
  <c r="H507" i="124"/>
  <c r="H508" i="124"/>
  <c r="H509" i="124"/>
  <c r="H510" i="124"/>
  <c r="H511" i="124"/>
  <c r="H512" i="124"/>
  <c r="H513" i="124"/>
  <c r="H514" i="124"/>
  <c r="H515" i="124"/>
  <c r="H516" i="124"/>
  <c r="H517" i="124"/>
  <c r="H518" i="124"/>
  <c r="H519" i="124"/>
  <c r="H520" i="124"/>
  <c r="H521" i="124"/>
  <c r="H522" i="124"/>
  <c r="H523" i="124"/>
  <c r="H524" i="124"/>
  <c r="H525" i="124"/>
  <c r="H526" i="124"/>
  <c r="H527" i="124"/>
  <c r="H528" i="124"/>
  <c r="H529" i="124"/>
  <c r="H530" i="124"/>
  <c r="H531" i="124"/>
  <c r="H532" i="124"/>
  <c r="H533" i="124"/>
  <c r="H534" i="124"/>
  <c r="H535" i="124"/>
  <c r="H536" i="124"/>
  <c r="H537" i="124"/>
  <c r="H538" i="124"/>
  <c r="H539" i="124"/>
  <c r="H540" i="124"/>
  <c r="H541" i="124"/>
  <c r="H542" i="124"/>
  <c r="H543" i="124"/>
  <c r="H544" i="124"/>
  <c r="H545" i="124"/>
  <c r="H546" i="124"/>
  <c r="H547" i="124"/>
  <c r="H548" i="124"/>
  <c r="H549" i="124"/>
  <c r="H550" i="124"/>
  <c r="H551" i="124"/>
  <c r="H552" i="124"/>
  <c r="H553" i="124"/>
  <c r="H554" i="124"/>
  <c r="H555" i="124"/>
  <c r="H556" i="124"/>
  <c r="H557" i="124"/>
  <c r="H558" i="124"/>
  <c r="H559" i="124"/>
  <c r="H560" i="124"/>
  <c r="H561" i="124"/>
  <c r="H562" i="124"/>
  <c r="H563" i="124"/>
  <c r="H564" i="124"/>
  <c r="H565" i="124"/>
  <c r="H566" i="124"/>
  <c r="H567" i="124"/>
  <c r="H568" i="124"/>
  <c r="H569" i="124"/>
  <c r="H570" i="124"/>
  <c r="H571" i="124"/>
  <c r="H572" i="124"/>
  <c r="H573" i="124"/>
  <c r="H574" i="124"/>
  <c r="H575" i="124"/>
  <c r="H576" i="124"/>
  <c r="H577" i="124"/>
  <c r="H578" i="124"/>
  <c r="H579" i="124"/>
  <c r="H580" i="124"/>
  <c r="H581" i="124"/>
  <c r="H582" i="124"/>
  <c r="H583" i="124"/>
  <c r="H584" i="124"/>
  <c r="H585" i="124"/>
  <c r="H586" i="124"/>
  <c r="H587" i="124"/>
  <c r="H588" i="124"/>
  <c r="H589" i="124"/>
  <c r="H590" i="124"/>
  <c r="H591" i="124"/>
  <c r="H592" i="124"/>
  <c r="H593" i="124"/>
  <c r="H594" i="124"/>
  <c r="H595" i="124"/>
  <c r="H596" i="124"/>
  <c r="H597" i="124"/>
  <c r="H598" i="124"/>
  <c r="H599" i="124"/>
  <c r="H600" i="124"/>
  <c r="H601" i="124"/>
  <c r="H602" i="124"/>
  <c r="H603" i="124"/>
  <c r="H604" i="124"/>
  <c r="H605" i="124"/>
  <c r="H606" i="124"/>
  <c r="H607" i="124"/>
  <c r="H608" i="124"/>
  <c r="H609" i="124"/>
  <c r="H610" i="124"/>
  <c r="H611" i="124"/>
  <c r="H612" i="124"/>
  <c r="H613" i="124"/>
  <c r="H614" i="124"/>
  <c r="H615" i="124"/>
  <c r="H616" i="124"/>
  <c r="H617" i="124"/>
  <c r="H618" i="124"/>
  <c r="H619" i="124"/>
  <c r="H620" i="124"/>
  <c r="H621" i="124"/>
  <c r="H622" i="124"/>
  <c r="H623" i="124"/>
  <c r="H624" i="124"/>
  <c r="H625" i="124"/>
  <c r="H626" i="124"/>
  <c r="H627" i="124"/>
  <c r="H628" i="124"/>
  <c r="H629" i="124"/>
  <c r="H630" i="124"/>
  <c r="H631" i="124"/>
  <c r="H632" i="124"/>
  <c r="H633" i="124"/>
  <c r="H634" i="124"/>
  <c r="H635" i="124"/>
  <c r="H636" i="124"/>
  <c r="H637" i="124"/>
  <c r="H638" i="124"/>
  <c r="H639" i="124"/>
  <c r="H640" i="124"/>
  <c r="H641" i="124"/>
  <c r="H642" i="124"/>
  <c r="H643" i="124"/>
  <c r="H644" i="124"/>
  <c r="H645" i="124"/>
  <c r="H646" i="124"/>
  <c r="H647" i="124"/>
  <c r="H648" i="124"/>
  <c r="H649" i="124"/>
  <c r="H650" i="124"/>
  <c r="H651" i="124"/>
  <c r="H652" i="124"/>
  <c r="H653" i="124"/>
  <c r="H654" i="124"/>
  <c r="H655" i="124"/>
  <c r="H656" i="124"/>
  <c r="H657" i="124"/>
  <c r="H658" i="124"/>
  <c r="H659" i="124"/>
  <c r="H660" i="124"/>
  <c r="H661" i="124"/>
  <c r="H662" i="124"/>
  <c r="H663" i="124"/>
  <c r="H664" i="124"/>
  <c r="H665" i="124"/>
  <c r="H666" i="124"/>
  <c r="H667" i="124"/>
  <c r="H668" i="124"/>
  <c r="H669" i="124"/>
  <c r="H670" i="124"/>
  <c r="H671" i="124"/>
  <c r="H672" i="124"/>
  <c r="H673" i="124"/>
  <c r="H674" i="124"/>
  <c r="H675" i="124"/>
  <c r="H676" i="124"/>
  <c r="H677" i="124"/>
  <c r="H678" i="124"/>
  <c r="H679" i="124"/>
  <c r="H680" i="124"/>
  <c r="H681" i="124"/>
  <c r="H682" i="124"/>
  <c r="H683" i="124"/>
  <c r="H684" i="124"/>
  <c r="H685" i="124"/>
  <c r="H686" i="124"/>
  <c r="H687" i="124"/>
  <c r="H688" i="124"/>
  <c r="H689" i="124"/>
  <c r="H690" i="124"/>
  <c r="H691" i="124"/>
  <c r="H692" i="124"/>
  <c r="H693" i="124"/>
  <c r="H694" i="124"/>
  <c r="H695" i="124"/>
  <c r="H696" i="124"/>
  <c r="H697" i="124"/>
  <c r="H698" i="124"/>
  <c r="H699" i="124"/>
  <c r="H700" i="124"/>
  <c r="H701" i="124"/>
  <c r="H702" i="124"/>
  <c r="H703" i="124"/>
  <c r="H704" i="124"/>
  <c r="H705" i="124"/>
  <c r="H706" i="124"/>
  <c r="H707" i="124"/>
  <c r="H708" i="124"/>
  <c r="H709" i="124"/>
  <c r="H710" i="124"/>
  <c r="H711" i="124"/>
  <c r="H712" i="124"/>
  <c r="H713" i="124"/>
  <c r="H714" i="124"/>
  <c r="H715" i="124"/>
  <c r="H716" i="124"/>
  <c r="H717" i="124"/>
  <c r="H718" i="124"/>
  <c r="H719" i="124"/>
  <c r="H720" i="124"/>
  <c r="H721" i="124"/>
  <c r="H722" i="124"/>
  <c r="H723" i="124"/>
  <c r="H724" i="124"/>
  <c r="H725" i="124"/>
  <c r="H726" i="124"/>
  <c r="H727" i="124"/>
  <c r="H728" i="124"/>
  <c r="H729" i="124"/>
  <c r="H730" i="124"/>
  <c r="H731" i="124"/>
  <c r="H732" i="124"/>
  <c r="H733" i="124"/>
  <c r="H734" i="124"/>
  <c r="H735" i="124"/>
  <c r="H736" i="124"/>
  <c r="H737" i="124"/>
  <c r="H738" i="124"/>
  <c r="H739" i="124"/>
  <c r="H740" i="124"/>
  <c r="H741" i="124"/>
  <c r="H742" i="124"/>
  <c r="H743" i="124"/>
  <c r="H744" i="124"/>
  <c r="H745" i="124"/>
  <c r="H746" i="124"/>
  <c r="H747" i="124"/>
  <c r="H748" i="124"/>
  <c r="H749" i="124"/>
  <c r="H750" i="124"/>
  <c r="H751" i="124"/>
  <c r="H752" i="124"/>
  <c r="H753" i="124"/>
  <c r="H754" i="124"/>
  <c r="H755" i="124"/>
  <c r="H756" i="124"/>
  <c r="H757" i="124"/>
  <c r="H758" i="124"/>
  <c r="H759" i="124"/>
  <c r="H760" i="124"/>
  <c r="H761" i="124"/>
  <c r="H762" i="124"/>
  <c r="H763" i="124"/>
  <c r="H764" i="124"/>
  <c r="H765" i="124"/>
  <c r="H766" i="124"/>
  <c r="H767" i="124"/>
  <c r="H768" i="124"/>
  <c r="H769" i="124"/>
  <c r="H770" i="124"/>
  <c r="H771" i="124"/>
  <c r="H772" i="124"/>
  <c r="H773" i="124"/>
  <c r="H774" i="124"/>
  <c r="H775" i="124"/>
  <c r="H776" i="124"/>
  <c r="H777" i="124"/>
  <c r="H778" i="124"/>
  <c r="H779" i="124"/>
  <c r="H780" i="124"/>
  <c r="H781" i="124"/>
  <c r="H782" i="124"/>
  <c r="H783" i="124"/>
  <c r="H784" i="124"/>
  <c r="H785" i="124"/>
  <c r="H786" i="124"/>
  <c r="H787" i="124"/>
  <c r="H788" i="124"/>
  <c r="H789" i="124"/>
  <c r="H790" i="124"/>
  <c r="H791" i="124"/>
  <c r="H792" i="124"/>
  <c r="H793" i="124"/>
  <c r="H794" i="124"/>
  <c r="H795" i="124"/>
  <c r="H796" i="124"/>
  <c r="H797" i="124"/>
  <c r="H798" i="124"/>
  <c r="H799" i="124"/>
  <c r="H800" i="124"/>
  <c r="H801" i="124"/>
  <c r="H802" i="124"/>
  <c r="H803" i="124"/>
  <c r="H804" i="124"/>
  <c r="H805" i="124"/>
  <c r="H806" i="124"/>
  <c r="H807" i="124"/>
  <c r="H808" i="124"/>
  <c r="H809" i="124"/>
  <c r="H810" i="124"/>
  <c r="H811" i="124"/>
  <c r="H812" i="124"/>
  <c r="H813" i="124"/>
  <c r="H814" i="124"/>
  <c r="H815" i="124"/>
  <c r="H816" i="124"/>
  <c r="H817" i="124"/>
  <c r="H818" i="124"/>
  <c r="H819" i="124"/>
  <c r="H820" i="124"/>
  <c r="H821" i="124"/>
  <c r="H822" i="124"/>
  <c r="H823" i="124"/>
  <c r="H824" i="124"/>
  <c r="H825" i="124"/>
  <c r="H826" i="124"/>
  <c r="H827" i="124"/>
  <c r="H828" i="124"/>
  <c r="H829" i="124"/>
  <c r="H830" i="124"/>
  <c r="H831" i="124"/>
  <c r="H832" i="124"/>
  <c r="H833" i="124"/>
  <c r="H834" i="124"/>
  <c r="H835" i="124"/>
  <c r="H836" i="124"/>
  <c r="H837" i="124"/>
  <c r="H838" i="124"/>
  <c r="H839" i="124"/>
  <c r="H840" i="124"/>
  <c r="H841" i="124"/>
  <c r="H842" i="124"/>
  <c r="H843" i="124"/>
  <c r="H844" i="124"/>
  <c r="H845" i="124"/>
  <c r="H846" i="124"/>
  <c r="H847" i="124"/>
  <c r="H848" i="124"/>
  <c r="H849" i="124"/>
  <c r="H850" i="124"/>
  <c r="H851" i="124"/>
  <c r="H852" i="124"/>
  <c r="H853" i="124"/>
  <c r="H854" i="124"/>
  <c r="H855" i="124"/>
  <c r="H856" i="124"/>
  <c r="H857" i="124"/>
  <c r="H858" i="124"/>
  <c r="H859" i="124"/>
  <c r="H860" i="124"/>
  <c r="H861" i="124"/>
  <c r="H862" i="124"/>
  <c r="H863" i="124"/>
  <c r="H864" i="124"/>
  <c r="H865" i="124"/>
  <c r="H866" i="124"/>
  <c r="H867" i="124"/>
  <c r="H868" i="124"/>
  <c r="H869" i="124"/>
  <c r="H870" i="124"/>
  <c r="H871" i="124"/>
  <c r="H872" i="124"/>
  <c r="H873" i="124"/>
  <c r="H874" i="124"/>
  <c r="H875" i="124"/>
  <c r="H876" i="124"/>
  <c r="H877" i="124"/>
  <c r="H878" i="124"/>
  <c r="H879" i="124"/>
  <c r="H880" i="124"/>
  <c r="H881" i="124"/>
  <c r="H882" i="124"/>
  <c r="H883" i="124"/>
  <c r="H884" i="124"/>
  <c r="H885" i="124"/>
  <c r="H886" i="124"/>
  <c r="H887" i="124"/>
  <c r="H888" i="124"/>
  <c r="H889" i="124"/>
  <c r="H890" i="124"/>
  <c r="H891" i="124"/>
  <c r="H892" i="124"/>
  <c r="H893" i="124"/>
  <c r="H894" i="124"/>
  <c r="H895" i="124"/>
  <c r="H896" i="124"/>
  <c r="H897" i="124"/>
  <c r="H898" i="124"/>
  <c r="H899" i="124"/>
  <c r="H900" i="124"/>
  <c r="H901" i="124"/>
  <c r="H902" i="124"/>
  <c r="H903" i="124"/>
  <c r="H904" i="124"/>
  <c r="H905" i="124"/>
  <c r="H906" i="124"/>
  <c r="H907" i="124"/>
  <c r="H908" i="124"/>
  <c r="H909" i="124"/>
  <c r="H910" i="124"/>
  <c r="H911" i="124"/>
  <c r="H912" i="124"/>
  <c r="H913" i="124"/>
  <c r="H914" i="124"/>
  <c r="H915" i="124"/>
  <c r="H916" i="124"/>
  <c r="H917" i="124"/>
  <c r="H918" i="124"/>
  <c r="H919" i="124"/>
  <c r="H920" i="124"/>
  <c r="H921" i="124"/>
  <c r="H922" i="124"/>
  <c r="H923" i="124"/>
  <c r="H924" i="124"/>
  <c r="H925" i="124"/>
  <c r="H926" i="124"/>
  <c r="H927" i="124"/>
  <c r="H928" i="124"/>
  <c r="H929" i="124"/>
  <c r="H930" i="124"/>
  <c r="H931" i="124"/>
  <c r="H932" i="124"/>
  <c r="H933" i="124"/>
  <c r="H934" i="124"/>
  <c r="H935" i="124"/>
  <c r="H936" i="124"/>
  <c r="H937" i="124"/>
  <c r="H938" i="124"/>
  <c r="H939" i="124"/>
  <c r="H940" i="124"/>
  <c r="H941" i="124"/>
  <c r="H942" i="124"/>
  <c r="H943" i="124"/>
  <c r="H944" i="124"/>
  <c r="H945" i="124"/>
  <c r="H946" i="124"/>
  <c r="H947" i="124"/>
  <c r="H948" i="124"/>
  <c r="H949" i="124"/>
  <c r="H950" i="124"/>
  <c r="H951" i="124"/>
  <c r="H952" i="124"/>
  <c r="H953" i="124"/>
  <c r="H954" i="124"/>
  <c r="H955" i="124"/>
  <c r="H956" i="124"/>
  <c r="H957" i="124"/>
  <c r="H958" i="124"/>
  <c r="H959" i="124"/>
  <c r="H960" i="124"/>
  <c r="H961" i="124"/>
  <c r="H962" i="124"/>
  <c r="H963" i="124"/>
  <c r="H964" i="124"/>
  <c r="H965" i="124"/>
  <c r="H966" i="124"/>
  <c r="H967" i="124"/>
  <c r="H968" i="124"/>
  <c r="H969" i="124"/>
  <c r="H970" i="124"/>
  <c r="H971" i="124"/>
  <c r="H972" i="124"/>
  <c r="H973" i="124"/>
  <c r="H974" i="124"/>
  <c r="H975" i="124"/>
  <c r="H976" i="124"/>
  <c r="H977" i="124"/>
  <c r="H978" i="124"/>
  <c r="H979" i="124"/>
  <c r="H980" i="124"/>
  <c r="H981" i="124"/>
  <c r="H982" i="124"/>
  <c r="H983" i="124"/>
  <c r="H984" i="124"/>
  <c r="H985" i="124"/>
  <c r="H986" i="124"/>
  <c r="H987" i="124"/>
  <c r="H988" i="124"/>
  <c r="H989" i="124"/>
  <c r="H990" i="124"/>
  <c r="H991" i="124"/>
  <c r="H992" i="124"/>
  <c r="H993" i="124"/>
  <c r="H994" i="124"/>
  <c r="H995" i="124"/>
  <c r="H996" i="124"/>
  <c r="H997" i="124"/>
  <c r="H998" i="124"/>
  <c r="H999" i="124"/>
  <c r="H1000" i="124"/>
  <c r="H1001" i="124"/>
  <c r="H1002" i="124"/>
  <c r="H1003" i="124"/>
  <c r="H1004" i="124"/>
  <c r="H1005" i="124"/>
  <c r="H1006" i="124"/>
  <c r="H1007" i="124"/>
  <c r="H1008" i="124"/>
  <c r="H1009" i="124"/>
  <c r="H1010" i="124"/>
  <c r="H1011" i="124"/>
  <c r="H1012" i="124"/>
  <c r="H1013" i="124"/>
  <c r="H1014" i="124"/>
  <c r="H1015" i="124"/>
  <c r="H1016" i="124"/>
  <c r="H1017" i="124"/>
  <c r="H1018" i="124"/>
  <c r="H1019" i="124"/>
  <c r="H1020" i="124"/>
  <c r="H1021" i="124"/>
  <c r="H1022" i="124"/>
  <c r="H1023" i="124"/>
  <c r="H1024" i="124"/>
  <c r="H1025" i="124"/>
  <c r="H1026" i="124"/>
  <c r="H1027" i="124"/>
  <c r="H1028" i="124"/>
  <c r="H1029" i="124"/>
  <c r="H1030" i="124"/>
  <c r="H1031" i="124"/>
  <c r="H1032" i="124"/>
  <c r="H1033" i="124"/>
  <c r="H1034" i="124"/>
  <c r="H1035" i="124"/>
  <c r="H1036" i="124"/>
  <c r="H1037" i="124"/>
  <c r="H1038" i="124"/>
  <c r="H1039" i="124"/>
  <c r="H1040" i="124"/>
  <c r="H1041" i="124"/>
  <c r="H1042" i="124"/>
  <c r="H1043" i="124"/>
  <c r="H1044" i="124"/>
  <c r="H1045" i="124"/>
  <c r="H1046" i="124"/>
  <c r="H1047" i="124"/>
  <c r="H1048" i="124"/>
  <c r="H1049" i="124"/>
  <c r="H1050" i="124"/>
  <c r="H1051" i="124"/>
  <c r="H1052" i="124"/>
  <c r="H1053" i="124"/>
  <c r="H1054" i="124"/>
  <c r="H1055" i="124"/>
  <c r="H1056" i="124"/>
  <c r="H1057" i="124"/>
  <c r="H1058" i="124"/>
  <c r="H1059" i="124"/>
  <c r="H1060" i="124"/>
  <c r="H1061" i="124"/>
  <c r="H1062" i="124"/>
  <c r="H1063" i="124"/>
  <c r="H1064" i="124"/>
  <c r="H1065" i="124"/>
  <c r="H1066" i="124"/>
  <c r="H1067" i="124"/>
  <c r="H1068" i="124"/>
  <c r="H1069" i="124"/>
  <c r="H1070" i="124"/>
  <c r="H1071" i="124"/>
  <c r="H1072" i="124"/>
  <c r="H1073" i="124"/>
  <c r="H1074" i="124"/>
  <c r="H1075" i="124"/>
  <c r="H1076" i="124"/>
  <c r="H1077" i="124"/>
  <c r="H1078" i="124"/>
  <c r="H1079" i="124"/>
  <c r="H1080" i="124"/>
  <c r="H1081" i="124"/>
  <c r="H1082" i="124"/>
  <c r="H1083" i="124"/>
  <c r="H1084" i="124"/>
  <c r="H1085" i="124"/>
  <c r="H1086" i="124"/>
  <c r="H1087" i="124"/>
  <c r="H1088" i="124"/>
  <c r="H1089" i="124"/>
  <c r="H1090" i="124"/>
  <c r="H1091" i="124"/>
  <c r="H1092" i="124"/>
  <c r="H1093" i="124"/>
  <c r="H1094" i="124"/>
  <c r="H1095" i="124"/>
  <c r="H1096" i="124"/>
  <c r="H1097" i="124"/>
  <c r="H1098" i="124"/>
  <c r="H1099" i="124"/>
  <c r="H1100" i="124"/>
  <c r="H1101" i="124"/>
  <c r="H1102" i="124"/>
  <c r="H1103" i="124"/>
  <c r="H1104" i="124"/>
  <c r="H1105" i="124"/>
  <c r="H1106" i="124"/>
  <c r="H1107" i="124"/>
  <c r="H1108" i="124"/>
  <c r="H1109" i="124"/>
  <c r="H1110" i="124"/>
  <c r="H1111" i="124"/>
  <c r="H1112" i="124"/>
  <c r="H1113" i="124"/>
  <c r="H1114" i="124"/>
  <c r="H1115" i="124"/>
  <c r="H1116" i="124"/>
  <c r="H1117" i="124"/>
  <c r="H1118" i="124"/>
  <c r="H1119" i="124"/>
  <c r="H1120" i="124"/>
  <c r="H1121" i="124"/>
  <c r="H1122" i="124"/>
  <c r="H1123" i="124"/>
  <c r="H1124" i="124"/>
  <c r="H1125" i="124"/>
  <c r="H1126" i="124"/>
  <c r="H1127" i="124"/>
  <c r="H1128" i="124"/>
  <c r="H1129" i="124"/>
  <c r="H1130" i="124"/>
  <c r="H1131" i="124"/>
  <c r="H1132" i="124"/>
  <c r="H1133" i="124"/>
  <c r="H1134" i="124"/>
  <c r="H1135" i="124"/>
  <c r="H1136" i="124"/>
  <c r="H1137" i="124"/>
  <c r="H1138" i="124"/>
  <c r="H1139" i="124"/>
  <c r="H1140" i="124"/>
  <c r="H1141" i="124"/>
  <c r="H1142" i="124"/>
  <c r="H1143" i="124"/>
  <c r="H1144" i="124"/>
  <c r="H1145" i="124"/>
  <c r="H1146" i="124"/>
  <c r="H1147" i="124"/>
  <c r="H1148" i="124"/>
  <c r="H1149" i="124"/>
  <c r="H1150" i="124"/>
  <c r="H1151" i="124"/>
  <c r="H1152" i="124"/>
  <c r="H1153" i="124"/>
  <c r="H1154" i="124"/>
  <c r="H1155" i="124"/>
  <c r="H1156" i="124"/>
  <c r="H1157" i="124"/>
  <c r="H1158" i="124"/>
  <c r="H1159" i="124"/>
  <c r="H1160" i="124"/>
  <c r="H1161" i="124"/>
  <c r="H1162" i="124"/>
  <c r="H1163" i="124"/>
  <c r="H1164" i="124"/>
  <c r="H1165" i="124"/>
  <c r="H1166" i="124"/>
  <c r="H1167" i="124"/>
  <c r="H1168" i="124"/>
  <c r="H1169" i="124"/>
  <c r="H1170" i="124"/>
  <c r="H1171" i="124"/>
  <c r="H1172" i="124"/>
  <c r="H1173" i="124"/>
  <c r="H1174" i="124"/>
  <c r="H1175" i="124"/>
  <c r="H1176" i="124"/>
  <c r="H1177" i="124"/>
  <c r="H1178" i="124"/>
  <c r="H1179" i="124"/>
  <c r="H1180" i="124"/>
  <c r="H1181" i="124"/>
  <c r="H1182" i="124"/>
  <c r="H1183" i="124"/>
  <c r="H1184" i="124"/>
  <c r="H1185" i="124"/>
  <c r="H1186" i="124"/>
  <c r="H1187" i="124"/>
  <c r="H1188" i="124"/>
  <c r="H1189" i="124"/>
  <c r="H1190" i="124"/>
  <c r="H1191" i="124"/>
  <c r="H1192" i="124"/>
  <c r="H1193" i="124"/>
  <c r="H1194" i="124"/>
  <c r="H1195" i="124"/>
  <c r="H1196" i="124"/>
  <c r="H1197" i="124"/>
  <c r="H1198" i="124"/>
  <c r="H1199" i="124"/>
  <c r="H1200" i="124"/>
  <c r="H1201" i="124"/>
  <c r="H1202" i="124"/>
  <c r="H1203" i="124"/>
  <c r="H1204" i="124"/>
  <c r="H1205" i="124"/>
  <c r="H1206" i="124"/>
  <c r="H1207" i="124"/>
  <c r="H1208" i="124"/>
  <c r="H1209" i="124"/>
  <c r="H1210" i="124"/>
  <c r="H1211" i="124"/>
  <c r="H1212" i="124"/>
  <c r="H1213" i="124"/>
  <c r="H1214" i="124"/>
  <c r="H1215" i="124"/>
  <c r="H1216" i="124"/>
  <c r="H1217" i="124"/>
  <c r="H1218" i="124"/>
  <c r="H1219" i="124"/>
  <c r="H1220" i="124"/>
  <c r="H1221" i="124"/>
  <c r="H1222" i="124"/>
  <c r="H1223" i="124"/>
  <c r="H1224" i="124"/>
  <c r="H1225" i="124"/>
  <c r="H1226" i="124"/>
  <c r="H1227" i="124"/>
  <c r="H1228" i="124"/>
  <c r="H1229" i="124"/>
  <c r="H1230" i="124"/>
  <c r="H1231" i="124"/>
  <c r="H1232" i="124"/>
  <c r="H1233" i="124"/>
  <c r="H1234" i="124"/>
  <c r="H1235" i="124"/>
  <c r="H1236" i="124"/>
  <c r="H1237" i="124"/>
  <c r="H1238" i="124"/>
  <c r="H1239" i="124"/>
  <c r="H1240" i="124"/>
  <c r="H1241" i="124"/>
  <c r="H1242" i="124"/>
  <c r="H1243" i="124"/>
  <c r="H1244" i="124"/>
  <c r="H1245" i="124"/>
  <c r="H1246" i="124"/>
  <c r="H1247" i="124"/>
  <c r="H1248" i="124"/>
  <c r="H1249" i="124"/>
  <c r="H1250" i="124"/>
  <c r="H1251" i="124"/>
  <c r="H1252" i="124"/>
  <c r="H1253" i="124"/>
  <c r="H1254" i="124"/>
  <c r="H1255" i="124"/>
  <c r="H1256" i="124"/>
  <c r="H1257" i="124"/>
  <c r="H1258" i="124"/>
  <c r="H1259" i="124"/>
  <c r="H1260" i="124"/>
  <c r="H1261" i="124"/>
  <c r="H1262" i="124"/>
  <c r="H1263" i="124"/>
  <c r="H1264" i="124"/>
  <c r="H1265" i="124"/>
  <c r="H1266" i="124"/>
  <c r="H1267" i="124"/>
  <c r="H1268" i="124"/>
  <c r="H1269" i="124"/>
  <c r="H1270" i="124"/>
  <c r="H1271" i="124"/>
  <c r="H1272" i="124"/>
  <c r="H1273" i="124"/>
  <c r="H1274" i="124"/>
  <c r="H1275" i="124"/>
  <c r="H1276" i="124"/>
  <c r="H1277" i="124"/>
  <c r="H1278" i="124"/>
  <c r="H1279" i="124"/>
  <c r="H1280" i="124"/>
  <c r="H1281" i="124"/>
  <c r="H1282" i="124"/>
  <c r="H1283" i="124"/>
  <c r="H1284" i="124"/>
  <c r="H1285" i="124"/>
  <c r="H1286" i="124"/>
  <c r="H1287" i="124"/>
  <c r="H1288" i="124"/>
  <c r="H1289" i="124"/>
  <c r="H1290" i="124"/>
  <c r="H1291" i="124"/>
  <c r="H1292" i="124"/>
  <c r="H1293" i="124"/>
  <c r="H1294" i="124"/>
  <c r="H1295" i="124"/>
  <c r="H1296" i="124"/>
  <c r="H1297" i="124"/>
  <c r="H1298" i="124"/>
  <c r="H1299" i="124"/>
  <c r="H1300" i="124"/>
  <c r="H1301" i="124"/>
  <c r="H1302" i="124"/>
  <c r="H1303" i="124"/>
  <c r="H1304" i="124"/>
  <c r="H1305" i="124"/>
  <c r="H1306" i="124"/>
  <c r="H1307" i="124"/>
  <c r="H1308" i="124"/>
  <c r="H1309" i="124"/>
  <c r="H1310" i="124"/>
  <c r="H1311" i="124"/>
  <c r="H1312" i="124"/>
  <c r="H1313" i="124"/>
  <c r="H1314" i="124"/>
  <c r="H1315" i="124"/>
  <c r="H1316" i="124"/>
  <c r="H1317" i="124"/>
  <c r="H1318" i="124"/>
  <c r="H1319" i="124"/>
  <c r="H1320" i="124"/>
  <c r="H1321" i="124"/>
  <c r="H1322" i="124"/>
  <c r="H1323" i="124"/>
  <c r="H1324" i="124"/>
  <c r="H1325" i="124"/>
  <c r="H1326" i="124"/>
  <c r="H1327" i="124"/>
  <c r="H1328" i="124"/>
  <c r="H1329" i="124"/>
  <c r="H1330" i="124"/>
  <c r="H1331" i="124"/>
  <c r="H1332" i="124"/>
  <c r="H1333" i="124"/>
  <c r="H1334" i="124"/>
  <c r="H1335" i="124"/>
  <c r="H1336" i="124"/>
  <c r="H1337" i="124"/>
  <c r="H1338" i="124"/>
  <c r="H1339" i="124"/>
  <c r="H1340" i="124"/>
  <c r="H1341" i="124"/>
  <c r="H1342" i="124"/>
  <c r="H1343" i="124"/>
  <c r="H1344" i="124"/>
  <c r="H1345" i="124"/>
  <c r="H1346" i="124"/>
  <c r="H1347" i="124"/>
  <c r="H1348" i="124"/>
  <c r="H1349" i="124"/>
  <c r="H1350" i="124"/>
  <c r="H1351" i="124"/>
  <c r="H1352" i="124"/>
  <c r="H1353" i="124"/>
  <c r="H1354" i="124"/>
  <c r="H1355" i="124"/>
  <c r="H1356" i="124"/>
  <c r="H1357" i="124"/>
  <c r="H1358" i="124"/>
  <c r="H1359" i="124"/>
  <c r="H1360" i="124"/>
  <c r="H1361" i="124"/>
  <c r="H1362" i="124"/>
  <c r="H1363" i="124"/>
  <c r="H1364" i="124"/>
  <c r="H1365" i="124"/>
  <c r="H1366" i="124"/>
  <c r="H1367" i="124"/>
  <c r="H1368" i="124"/>
  <c r="H1369" i="124"/>
  <c r="H1370" i="124"/>
  <c r="H1371" i="124"/>
  <c r="H1372" i="124"/>
  <c r="H1373" i="124"/>
  <c r="H1374" i="124"/>
  <c r="H1375" i="124"/>
  <c r="H1376" i="124"/>
  <c r="H1377" i="124"/>
  <c r="H1378" i="124"/>
  <c r="H1379" i="124"/>
  <c r="H1380" i="124"/>
  <c r="H1381" i="124"/>
  <c r="H1382" i="124"/>
  <c r="H1383" i="124"/>
  <c r="H1384" i="124"/>
  <c r="H1385" i="124"/>
  <c r="H1386" i="124"/>
  <c r="H1387" i="124"/>
  <c r="H1388" i="124"/>
  <c r="H1389" i="124"/>
  <c r="H1390" i="124"/>
  <c r="H1391" i="124"/>
  <c r="H1392" i="124"/>
  <c r="H1393" i="124"/>
  <c r="H1394" i="124"/>
  <c r="H1395" i="124"/>
  <c r="H1396" i="124"/>
  <c r="H1397" i="124"/>
  <c r="H1398" i="124"/>
  <c r="H1399" i="124"/>
  <c r="H1400" i="124"/>
  <c r="H1401" i="124"/>
  <c r="H1402" i="124"/>
  <c r="H1403" i="124"/>
  <c r="H1404" i="124"/>
  <c r="H1405" i="124"/>
  <c r="H1406" i="124"/>
  <c r="H1407" i="124"/>
  <c r="H1408" i="124"/>
  <c r="H1409" i="124"/>
  <c r="H1410" i="124"/>
  <c r="H1411" i="124"/>
  <c r="H1412" i="124"/>
  <c r="H1413" i="124"/>
  <c r="H1414" i="124"/>
  <c r="H1415" i="124"/>
  <c r="H1416" i="124"/>
  <c r="H1417" i="124"/>
  <c r="H1418" i="124"/>
  <c r="H1419" i="124"/>
  <c r="H1420" i="124"/>
  <c r="H1421" i="124"/>
  <c r="H1422" i="124"/>
  <c r="H1423" i="124"/>
  <c r="H1424" i="124"/>
  <c r="H1425" i="124"/>
  <c r="H1426" i="124"/>
  <c r="H1427" i="124"/>
  <c r="H1428" i="124"/>
  <c r="H1429" i="124"/>
  <c r="H1430" i="124"/>
  <c r="H1431" i="124"/>
  <c r="H1432" i="124"/>
  <c r="H1433" i="124"/>
  <c r="H1434" i="124"/>
  <c r="H1435" i="124"/>
  <c r="H1436" i="124"/>
  <c r="H1437" i="124"/>
  <c r="H1438" i="124"/>
  <c r="H1439" i="124"/>
  <c r="H1440" i="124"/>
  <c r="H1441" i="124"/>
  <c r="H1442" i="124"/>
  <c r="H1443" i="124"/>
  <c r="H1444" i="124"/>
  <c r="H1445" i="124"/>
  <c r="H1446" i="124"/>
  <c r="H1447" i="124"/>
  <c r="H1448" i="124"/>
  <c r="H1449" i="124"/>
  <c r="H1450" i="124"/>
  <c r="H1451" i="124"/>
  <c r="H1452" i="124"/>
  <c r="H1453" i="124"/>
  <c r="H1454" i="124"/>
  <c r="H1455" i="124"/>
  <c r="H1456" i="124"/>
  <c r="H1457" i="124"/>
  <c r="H1458" i="124"/>
  <c r="H1459" i="124"/>
  <c r="H1460" i="124"/>
  <c r="H1461" i="124"/>
  <c r="H1462" i="124"/>
  <c r="H1463" i="124"/>
  <c r="H1464" i="124"/>
  <c r="H1465" i="124"/>
  <c r="H1466" i="124"/>
  <c r="H1467" i="124"/>
  <c r="H1468" i="124"/>
  <c r="H1469" i="124"/>
  <c r="H1470" i="124"/>
  <c r="H1471" i="124"/>
  <c r="H1472" i="124"/>
  <c r="H1473" i="124"/>
  <c r="H1474" i="124"/>
  <c r="H1475" i="124"/>
  <c r="H1476" i="124"/>
  <c r="H1477" i="124"/>
  <c r="H1478" i="124"/>
  <c r="H1479" i="124"/>
  <c r="H1480" i="124"/>
  <c r="H1481" i="124"/>
  <c r="H1482" i="124"/>
  <c r="H1483" i="124"/>
  <c r="H1484" i="124"/>
  <c r="H1485" i="124"/>
  <c r="H1486" i="124"/>
  <c r="H1487" i="124"/>
  <c r="H1488" i="124"/>
  <c r="H1489" i="124"/>
  <c r="H1490" i="124"/>
  <c r="H1491" i="124"/>
  <c r="H1492" i="124"/>
  <c r="H1493" i="124"/>
  <c r="H1494" i="124"/>
  <c r="H1495" i="124"/>
  <c r="H1496" i="124"/>
  <c r="H1497" i="124"/>
  <c r="H1498" i="124"/>
  <c r="H1499" i="124"/>
  <c r="H1500" i="124"/>
  <c r="H1501" i="124"/>
  <c r="H1502" i="124"/>
  <c r="H1503" i="124"/>
  <c r="H1504" i="124"/>
  <c r="H1505" i="124"/>
  <c r="H1506" i="124"/>
  <c r="H1507" i="124"/>
  <c r="H1508" i="124"/>
  <c r="H1509" i="124"/>
  <c r="H1510" i="124"/>
  <c r="H1511" i="124"/>
  <c r="H1512" i="124"/>
  <c r="H1513" i="124"/>
  <c r="H1514" i="124"/>
  <c r="H1515" i="124"/>
  <c r="H1516" i="124"/>
  <c r="H1517" i="124"/>
  <c r="H1518" i="124"/>
  <c r="H1519" i="124"/>
  <c r="H1520" i="124"/>
  <c r="H1521" i="124"/>
  <c r="H1522" i="124"/>
  <c r="H1523" i="124"/>
  <c r="H1524" i="124"/>
  <c r="H1525" i="124"/>
  <c r="H1526" i="124"/>
  <c r="H1527" i="124"/>
  <c r="H1528" i="124"/>
  <c r="H1529" i="124"/>
  <c r="H1530" i="124"/>
  <c r="H1531" i="124"/>
  <c r="H1532" i="124"/>
  <c r="H1533" i="124"/>
  <c r="H1534" i="124"/>
  <c r="H1535" i="124"/>
  <c r="H1536" i="124"/>
  <c r="H1537" i="124"/>
  <c r="H1538" i="124"/>
  <c r="H1539" i="124"/>
  <c r="H1540" i="124"/>
  <c r="H1541" i="124"/>
  <c r="H1542" i="124"/>
  <c r="H1543" i="124"/>
  <c r="H1544" i="124"/>
  <c r="H1545" i="124"/>
  <c r="H1546" i="124"/>
  <c r="H1547" i="124"/>
  <c r="H1548" i="124"/>
  <c r="H1549" i="124"/>
  <c r="H1550" i="124"/>
  <c r="H1551" i="124"/>
  <c r="H1552" i="124"/>
  <c r="H1553" i="124"/>
  <c r="H1554" i="124"/>
  <c r="H1555" i="124"/>
  <c r="H1556" i="124"/>
  <c r="H1557" i="124"/>
  <c r="H1558" i="124"/>
  <c r="H1559" i="124"/>
  <c r="H1560" i="124"/>
  <c r="H1561" i="124"/>
  <c r="H1562" i="124"/>
  <c r="H1563" i="124"/>
  <c r="H1564" i="124"/>
  <c r="H1565" i="124"/>
  <c r="H1566" i="124"/>
  <c r="H1567" i="124"/>
  <c r="H1568" i="124"/>
  <c r="H1569" i="124"/>
  <c r="H1570" i="124"/>
  <c r="H1571" i="124"/>
  <c r="H1572" i="124"/>
  <c r="H1573" i="124"/>
  <c r="H1574" i="124"/>
  <c r="H1575" i="124"/>
  <c r="H1576" i="124"/>
  <c r="H1577" i="124"/>
  <c r="H1578" i="124"/>
  <c r="H1579" i="124"/>
  <c r="H1580" i="124"/>
  <c r="H1581" i="124"/>
  <c r="H1582" i="124"/>
  <c r="H1583" i="124"/>
  <c r="H1584" i="124"/>
  <c r="H1585" i="124"/>
  <c r="H1586" i="124"/>
  <c r="H1587" i="124"/>
  <c r="H1588" i="124"/>
  <c r="H1589" i="124"/>
  <c r="H1590" i="124"/>
  <c r="H1591" i="124"/>
  <c r="H1592" i="124"/>
  <c r="H1593" i="124"/>
  <c r="H1594" i="124"/>
  <c r="H1595" i="124"/>
  <c r="H1596" i="124"/>
  <c r="H1597" i="124"/>
  <c r="H1598" i="124"/>
  <c r="H1599" i="124"/>
  <c r="H1600" i="124"/>
  <c r="H1601" i="124"/>
  <c r="H1602" i="124"/>
  <c r="H1603" i="124"/>
  <c r="H1604" i="124"/>
  <c r="H1605" i="124"/>
  <c r="H1606" i="124"/>
  <c r="H1607" i="124"/>
  <c r="H1608" i="124"/>
  <c r="H1609" i="124"/>
  <c r="H1610" i="124"/>
  <c r="H1611" i="124"/>
  <c r="H1612" i="124"/>
  <c r="H1613" i="124"/>
  <c r="H1614" i="124"/>
  <c r="H1615" i="124"/>
  <c r="H1616" i="124"/>
  <c r="H1617" i="124"/>
  <c r="H1618" i="124"/>
  <c r="H1619" i="124"/>
  <c r="H1620" i="124"/>
  <c r="H1621" i="124"/>
  <c r="H1622" i="124"/>
  <c r="H1623" i="124"/>
  <c r="H1624" i="124"/>
  <c r="H1625" i="124"/>
  <c r="H1626" i="124"/>
  <c r="H1627" i="124"/>
  <c r="H1628" i="124"/>
  <c r="H1629" i="124"/>
  <c r="H1630" i="124"/>
  <c r="H1631" i="124"/>
  <c r="H1632" i="124"/>
  <c r="H1633" i="124"/>
  <c r="H1634" i="124"/>
  <c r="H1635" i="124"/>
  <c r="H1636" i="124"/>
  <c r="H1637" i="124"/>
  <c r="H1638" i="124"/>
  <c r="H1639" i="124"/>
  <c r="H1640" i="124"/>
  <c r="H1641" i="124"/>
  <c r="H1642" i="124"/>
  <c r="H1643" i="124"/>
  <c r="H1644" i="124"/>
  <c r="H1645" i="124"/>
  <c r="H1646" i="124"/>
  <c r="H1647" i="124"/>
  <c r="H1648" i="124"/>
  <c r="H1649" i="124"/>
  <c r="H1650" i="124"/>
  <c r="H1651" i="124"/>
  <c r="H1652" i="124"/>
  <c r="H1653" i="124"/>
  <c r="H1654" i="124"/>
  <c r="H1655" i="124"/>
  <c r="H1656" i="124"/>
  <c r="H1657" i="124"/>
  <c r="H1658" i="124"/>
  <c r="H1659" i="124"/>
  <c r="H1660" i="124"/>
  <c r="H1661" i="124"/>
  <c r="H1662" i="124"/>
  <c r="H1663" i="124"/>
  <c r="H1664" i="124"/>
  <c r="H1665" i="124"/>
  <c r="H1666" i="124"/>
  <c r="H1667" i="124"/>
  <c r="H1668" i="124"/>
  <c r="H1669" i="124"/>
  <c r="H1670" i="124"/>
  <c r="H1671" i="124"/>
  <c r="H1672" i="124"/>
  <c r="H1673" i="124"/>
  <c r="H1674" i="124"/>
  <c r="H1675" i="124"/>
  <c r="H1676" i="124"/>
  <c r="H1677" i="124"/>
  <c r="H1678" i="124"/>
  <c r="H1679" i="124"/>
  <c r="H1680" i="124"/>
  <c r="H1681" i="124"/>
  <c r="H1682" i="124"/>
  <c r="H1683" i="124"/>
  <c r="H1684" i="124"/>
  <c r="H1685" i="124"/>
  <c r="H1686" i="124"/>
  <c r="H1687" i="124"/>
  <c r="H1688" i="124"/>
  <c r="H1689" i="124"/>
  <c r="H1690" i="124"/>
  <c r="H1691" i="124"/>
  <c r="H1692" i="124"/>
  <c r="H1693" i="124"/>
  <c r="H1694" i="124"/>
  <c r="H1695" i="124"/>
  <c r="H1696" i="124"/>
  <c r="H1697" i="124"/>
  <c r="H1698" i="124"/>
  <c r="H1699" i="124"/>
  <c r="H1700" i="124"/>
  <c r="H1701" i="124"/>
  <c r="H1702" i="124"/>
  <c r="H1703" i="124"/>
  <c r="H1704" i="124"/>
  <c r="H1705" i="124"/>
  <c r="H1706" i="124"/>
  <c r="H1707" i="124"/>
  <c r="H1708" i="124"/>
  <c r="H1709" i="124"/>
  <c r="H1710" i="124"/>
  <c r="H1711" i="124"/>
  <c r="H1712" i="124"/>
  <c r="H1713" i="124"/>
  <c r="H1714" i="124"/>
  <c r="H1715" i="124"/>
  <c r="H1716" i="124"/>
  <c r="H1717" i="124"/>
  <c r="H1718" i="124"/>
  <c r="H1719" i="124"/>
  <c r="H1720" i="124"/>
  <c r="H1721" i="124"/>
  <c r="H1722" i="124"/>
  <c r="H1723" i="124"/>
  <c r="H1724" i="124"/>
  <c r="H1725" i="124"/>
  <c r="H1726" i="124"/>
  <c r="H1727" i="124"/>
  <c r="H1728" i="124"/>
  <c r="H1729" i="124"/>
  <c r="H1730" i="124"/>
  <c r="H1731" i="124"/>
  <c r="H1732" i="124"/>
  <c r="H1733" i="124"/>
  <c r="H1734" i="124"/>
  <c r="H1735" i="124"/>
  <c r="H1736" i="124"/>
  <c r="H1737" i="124"/>
  <c r="H1738" i="124"/>
  <c r="H1739" i="124"/>
  <c r="H1740" i="124"/>
  <c r="H1741" i="124"/>
  <c r="H1742" i="124"/>
  <c r="H1743" i="124"/>
  <c r="H1744" i="124"/>
  <c r="H1745" i="124"/>
  <c r="H1746" i="124"/>
  <c r="H1747" i="124"/>
  <c r="H1748" i="124"/>
  <c r="H1749" i="124"/>
  <c r="H1750" i="124"/>
  <c r="H1751" i="124"/>
  <c r="H1752" i="124"/>
  <c r="H1753" i="124"/>
  <c r="H1754" i="124"/>
  <c r="H1755" i="124"/>
  <c r="H1756" i="124"/>
  <c r="H1757" i="124"/>
  <c r="H1758" i="124"/>
  <c r="H1759" i="124"/>
  <c r="H1760" i="124"/>
  <c r="H1761" i="124"/>
  <c r="H1762" i="124"/>
  <c r="H1763" i="124"/>
  <c r="H1764" i="124"/>
  <c r="H1765" i="124"/>
  <c r="H1766" i="124"/>
  <c r="H1767" i="124"/>
  <c r="H1768" i="124"/>
  <c r="H1769" i="124"/>
  <c r="H1770" i="124"/>
  <c r="H1771" i="124"/>
  <c r="H1772" i="124"/>
  <c r="H1773" i="124"/>
  <c r="H1774" i="124"/>
  <c r="H1775" i="124"/>
  <c r="H1776" i="124"/>
  <c r="H1777" i="124"/>
  <c r="H1778" i="124"/>
  <c r="H1779" i="124"/>
  <c r="H1780" i="124"/>
  <c r="H1781" i="124"/>
  <c r="H1782" i="124"/>
  <c r="H1783" i="124"/>
  <c r="H1784" i="124"/>
  <c r="H1785" i="124"/>
  <c r="H1786" i="124"/>
  <c r="H1787" i="124"/>
  <c r="H1788" i="124"/>
  <c r="H1789" i="124"/>
  <c r="H1790" i="124"/>
  <c r="H1791" i="124"/>
  <c r="H1792" i="124"/>
  <c r="H1793" i="124"/>
  <c r="H1794" i="124"/>
  <c r="H1795" i="124"/>
  <c r="H1796" i="124"/>
  <c r="H1797" i="124"/>
  <c r="H1798" i="124"/>
  <c r="H1799" i="124"/>
  <c r="H1800" i="124"/>
  <c r="H1801" i="124"/>
  <c r="H1802" i="124"/>
  <c r="H1803" i="124"/>
  <c r="H1804" i="124"/>
  <c r="H1805" i="124"/>
  <c r="H1806" i="124"/>
  <c r="H1807" i="124"/>
  <c r="H1808" i="124"/>
  <c r="H1809" i="124"/>
  <c r="H1810" i="124"/>
  <c r="H1811" i="124"/>
  <c r="H1812" i="124"/>
  <c r="H1813" i="124"/>
  <c r="H1814" i="124"/>
  <c r="H1815" i="124"/>
  <c r="H1816" i="124"/>
  <c r="H1817" i="124"/>
  <c r="H1818" i="124"/>
  <c r="H1819" i="124"/>
  <c r="H1820" i="124"/>
  <c r="H1821" i="124"/>
  <c r="H1822" i="124"/>
  <c r="H1823" i="124"/>
  <c r="H1824" i="124"/>
  <c r="H1825" i="124"/>
  <c r="H1826" i="124"/>
  <c r="H1827" i="124"/>
  <c r="H1828" i="124"/>
  <c r="H1829" i="124"/>
  <c r="H1830" i="124"/>
  <c r="H1831" i="124"/>
  <c r="H1832" i="124"/>
  <c r="H1833" i="124"/>
  <c r="H1834" i="124"/>
  <c r="H1835" i="124"/>
  <c r="H1836" i="124"/>
  <c r="H1837" i="124"/>
  <c r="H1838" i="124"/>
  <c r="H1839" i="124"/>
  <c r="H1840" i="124"/>
  <c r="H1841" i="124"/>
  <c r="H1842" i="124"/>
  <c r="H1843" i="124"/>
  <c r="H1844" i="124"/>
  <c r="H1845" i="124"/>
  <c r="H1846" i="124"/>
  <c r="H1847" i="124"/>
  <c r="H1848" i="124"/>
  <c r="H1849" i="124"/>
  <c r="H1850" i="124"/>
  <c r="H1851" i="124"/>
  <c r="H1852" i="124"/>
  <c r="H1853" i="124"/>
  <c r="H1854" i="124"/>
  <c r="H1855" i="124"/>
  <c r="H1856" i="124"/>
  <c r="H1857" i="124"/>
  <c r="H1858" i="124"/>
  <c r="H1859" i="124"/>
  <c r="H1860" i="124"/>
  <c r="H1861" i="124"/>
  <c r="H1862" i="124"/>
  <c r="H1863" i="124"/>
  <c r="H1864" i="124"/>
  <c r="H1865" i="124"/>
  <c r="H1866" i="124"/>
  <c r="H1867" i="124"/>
  <c r="H1868" i="124"/>
  <c r="H1869" i="124"/>
  <c r="H1870" i="124"/>
  <c r="H1871" i="124"/>
  <c r="H1872" i="124"/>
  <c r="H1873" i="124"/>
  <c r="H1874" i="124"/>
  <c r="H1875" i="124"/>
  <c r="H1876" i="124"/>
  <c r="H1877" i="124"/>
  <c r="H1878" i="124"/>
  <c r="H1879" i="124"/>
  <c r="H1880" i="124"/>
  <c r="H1881" i="124"/>
  <c r="H1882" i="124"/>
  <c r="H1883" i="124"/>
  <c r="H1884" i="124"/>
  <c r="H1885" i="124"/>
  <c r="H1886" i="124"/>
  <c r="H1887" i="124"/>
  <c r="H1888" i="124"/>
  <c r="H1889" i="124"/>
  <c r="H1890" i="124"/>
  <c r="H1891" i="124"/>
  <c r="H1892" i="124"/>
  <c r="H1893" i="124"/>
  <c r="H1894" i="124"/>
  <c r="H1895" i="124"/>
  <c r="H1896" i="124"/>
  <c r="H1897" i="124"/>
  <c r="H1898" i="124"/>
  <c r="H1899" i="124"/>
  <c r="H1900" i="124"/>
  <c r="H1901" i="124"/>
  <c r="H1902" i="124"/>
  <c r="H1903" i="124"/>
  <c r="H1904" i="124"/>
  <c r="H1905" i="124"/>
  <c r="H1906" i="124"/>
  <c r="H1907" i="124"/>
  <c r="H1908" i="124"/>
  <c r="H1909" i="124"/>
  <c r="H1910" i="124"/>
  <c r="H1911" i="124"/>
  <c r="H1912" i="124"/>
  <c r="H1913" i="124"/>
  <c r="H1914" i="124"/>
  <c r="H1915" i="124"/>
  <c r="H1916" i="124"/>
  <c r="H1917" i="124"/>
  <c r="H1918" i="124"/>
  <c r="H1919" i="124"/>
  <c r="H1920" i="124"/>
  <c r="H1921" i="124"/>
  <c r="H1922" i="124"/>
  <c r="H1923" i="124"/>
  <c r="H1924" i="124"/>
  <c r="H1925" i="124"/>
  <c r="H1926" i="124"/>
  <c r="H1927" i="124"/>
  <c r="H1928" i="124"/>
  <c r="H1929" i="124"/>
  <c r="H1930" i="124"/>
  <c r="H1931" i="124"/>
  <c r="H1932" i="124"/>
  <c r="H1933" i="124"/>
  <c r="H1934" i="124"/>
  <c r="H1935" i="124"/>
  <c r="H1936" i="124"/>
  <c r="H1937" i="124"/>
  <c r="H1938" i="124"/>
  <c r="H1939" i="124"/>
  <c r="H1940" i="124"/>
  <c r="H1941" i="124"/>
  <c r="H1942" i="124"/>
  <c r="H1943" i="124"/>
  <c r="H1944" i="124"/>
  <c r="H1945" i="124"/>
  <c r="H1946" i="124"/>
  <c r="H1947" i="124"/>
  <c r="H1948" i="124"/>
  <c r="H1949" i="124"/>
  <c r="H1950" i="124"/>
  <c r="H1951" i="124"/>
  <c r="H1952" i="124"/>
  <c r="H1953" i="124"/>
  <c r="H1954" i="124"/>
  <c r="H1955" i="124"/>
  <c r="H1956" i="124"/>
  <c r="H1957" i="124"/>
  <c r="H1958" i="124"/>
  <c r="H1959" i="124"/>
  <c r="H1960" i="124"/>
  <c r="H1961" i="124"/>
  <c r="H1962" i="124"/>
  <c r="H1963" i="124"/>
  <c r="H1964" i="124"/>
  <c r="H1965" i="124"/>
  <c r="H1966" i="124"/>
  <c r="H1967" i="124"/>
  <c r="H1968" i="124"/>
  <c r="H1969" i="124"/>
  <c r="H1970" i="124"/>
  <c r="H1971" i="124"/>
  <c r="H1972" i="124"/>
  <c r="H1973" i="124"/>
  <c r="H1974" i="124"/>
  <c r="H1975" i="124"/>
  <c r="H1976" i="124"/>
  <c r="H1977" i="124"/>
  <c r="H1978" i="124"/>
  <c r="H1979" i="124"/>
  <c r="H1980" i="124"/>
  <c r="H1981" i="124"/>
  <c r="H1982" i="124"/>
  <c r="H1983" i="124"/>
  <c r="H1984" i="124"/>
  <c r="H1985" i="124"/>
  <c r="H1986" i="124"/>
  <c r="H1987" i="124"/>
  <c r="H1988" i="124"/>
  <c r="H1989" i="124"/>
  <c r="H1990" i="124"/>
  <c r="H1991" i="124"/>
  <c r="H1992" i="124"/>
  <c r="H1993" i="124"/>
  <c r="H1994" i="124"/>
  <c r="H1995" i="124"/>
  <c r="H1996" i="124"/>
  <c r="H1997" i="124"/>
  <c r="H1998" i="124"/>
  <c r="H1999" i="124"/>
  <c r="H2000" i="124"/>
  <c r="H2001" i="124"/>
  <c r="H2002" i="124"/>
  <c r="H2003" i="124"/>
  <c r="H2004" i="124"/>
  <c r="H2005" i="124"/>
  <c r="H2006" i="124"/>
  <c r="H2007" i="124"/>
  <c r="H2008" i="124"/>
  <c r="H2009" i="124"/>
  <c r="H2010" i="124"/>
  <c r="H2011" i="124"/>
  <c r="H2012" i="124"/>
  <c r="H2013" i="124"/>
  <c r="H2014" i="124"/>
  <c r="H2015" i="124"/>
  <c r="H2016" i="124"/>
  <c r="H2017" i="124"/>
  <c r="H2018" i="124"/>
  <c r="H2019" i="124"/>
  <c r="H2020" i="124"/>
  <c r="H2021" i="124"/>
  <c r="H2022" i="124"/>
  <c r="H2023" i="124"/>
  <c r="H2024" i="124"/>
  <c r="H2025" i="124"/>
  <c r="H2026" i="124"/>
  <c r="H2027" i="124"/>
  <c r="H2028" i="124"/>
  <c r="H2029" i="124"/>
  <c r="H2030" i="124"/>
  <c r="H2031" i="124"/>
  <c r="H2032" i="124"/>
  <c r="H2033" i="124"/>
  <c r="H2034" i="124"/>
  <c r="H2035" i="124"/>
  <c r="H2036" i="124"/>
  <c r="H2037" i="124"/>
  <c r="H2038" i="124"/>
  <c r="H2039" i="124"/>
  <c r="H2040" i="124"/>
  <c r="H2041" i="124"/>
  <c r="H2042" i="124"/>
  <c r="H2043" i="124"/>
  <c r="H2044" i="124"/>
  <c r="H2045" i="124"/>
  <c r="H2046" i="124"/>
  <c r="H2047" i="124"/>
  <c r="H2048" i="124"/>
  <c r="H2049" i="124"/>
  <c r="H2050" i="124"/>
  <c r="H2051" i="124"/>
  <c r="H2052" i="124"/>
  <c r="H2053" i="124"/>
  <c r="H2054" i="124"/>
  <c r="H2055" i="124"/>
  <c r="H2056" i="124"/>
  <c r="H2057" i="124"/>
  <c r="H2058" i="124"/>
  <c r="H2059" i="124"/>
  <c r="H2060" i="124"/>
  <c r="H2061" i="124"/>
  <c r="H2062" i="124"/>
  <c r="H2063" i="124"/>
  <c r="H2064" i="124"/>
  <c r="H2065" i="124"/>
  <c r="H2066" i="124"/>
  <c r="H2067" i="124"/>
  <c r="H2068" i="124"/>
  <c r="H2069" i="124"/>
  <c r="H2070" i="124"/>
  <c r="H2071" i="124"/>
  <c r="H2072" i="124"/>
  <c r="H2073" i="124"/>
  <c r="H2074" i="124"/>
  <c r="H2075" i="124"/>
  <c r="H2076" i="124"/>
  <c r="H2077" i="124"/>
  <c r="H2078" i="124"/>
  <c r="H2079" i="124"/>
  <c r="H2080" i="124"/>
  <c r="H2081" i="124"/>
  <c r="H2082" i="124"/>
  <c r="H2083" i="124"/>
  <c r="H2084" i="124"/>
  <c r="H2085" i="124"/>
  <c r="H2086" i="124"/>
  <c r="H2087" i="124"/>
  <c r="H2088" i="124"/>
  <c r="H2089" i="124"/>
  <c r="H2090" i="124"/>
  <c r="H2091" i="124"/>
  <c r="H2092" i="124"/>
  <c r="H2093" i="124"/>
  <c r="H2094" i="124"/>
  <c r="H2095" i="124"/>
  <c r="H2096" i="124"/>
  <c r="H2097" i="124"/>
  <c r="H2098" i="124"/>
  <c r="H2099" i="124"/>
  <c r="H2100" i="124"/>
  <c r="H2101" i="124"/>
  <c r="H2102" i="124"/>
  <c r="H2103" i="124"/>
  <c r="H2104" i="124"/>
  <c r="H2105" i="124"/>
  <c r="H2106" i="124"/>
  <c r="H2107" i="124"/>
  <c r="H2108" i="124"/>
  <c r="H2109" i="124"/>
  <c r="H2110" i="124"/>
  <c r="H2111" i="124"/>
  <c r="H2112" i="124"/>
  <c r="H2113" i="124"/>
  <c r="H2114" i="124"/>
  <c r="H2115" i="124"/>
  <c r="H2116" i="124"/>
  <c r="H2117" i="124"/>
  <c r="H2118" i="124"/>
  <c r="H2119" i="124"/>
  <c r="H2120" i="124"/>
  <c r="H2121" i="124"/>
  <c r="H2122" i="124"/>
  <c r="H2123" i="124"/>
  <c r="H2124" i="124"/>
  <c r="H2125" i="124"/>
  <c r="H2126" i="124"/>
  <c r="H2127" i="124"/>
  <c r="H2128" i="124"/>
  <c r="H2129" i="124"/>
  <c r="H2130" i="124"/>
  <c r="H2131" i="124"/>
  <c r="H2132" i="124"/>
  <c r="H2133" i="124"/>
  <c r="H2134" i="124"/>
  <c r="H2135" i="124"/>
  <c r="H2136" i="124"/>
  <c r="H2137" i="124"/>
  <c r="H2138" i="124"/>
  <c r="H2139" i="124"/>
  <c r="H2140" i="124"/>
  <c r="H2141" i="124"/>
  <c r="H2142" i="124"/>
  <c r="H2143" i="124"/>
  <c r="H2144" i="124"/>
  <c r="H2145" i="124"/>
  <c r="H2146" i="124"/>
  <c r="H2147" i="124"/>
  <c r="H2148" i="124"/>
  <c r="H2149" i="124"/>
  <c r="H2150" i="124"/>
  <c r="H2151" i="124"/>
  <c r="H2152" i="124"/>
  <c r="H2153" i="124"/>
  <c r="H2154" i="124"/>
  <c r="H2155" i="124"/>
  <c r="H2156" i="124"/>
  <c r="H2157" i="124"/>
  <c r="H2158" i="124"/>
  <c r="H2159" i="124"/>
  <c r="H2160" i="124"/>
  <c r="H2161" i="124"/>
  <c r="H2162" i="124"/>
  <c r="H2163" i="124"/>
  <c r="H2164" i="124"/>
  <c r="H2165" i="124"/>
  <c r="H2166" i="124"/>
  <c r="H2167" i="124"/>
  <c r="H2168" i="124"/>
  <c r="H2169" i="124"/>
  <c r="H2170" i="124"/>
  <c r="H2171" i="124"/>
  <c r="H2172" i="124"/>
  <c r="H2173" i="124"/>
  <c r="H2174" i="124"/>
  <c r="H2175" i="124"/>
  <c r="H2176" i="124"/>
  <c r="H2177" i="124"/>
  <c r="H2178" i="124"/>
  <c r="H2179" i="124"/>
  <c r="H2180" i="124"/>
  <c r="H2181" i="124"/>
  <c r="H2182" i="124"/>
  <c r="H2183" i="124"/>
  <c r="H2184" i="124"/>
  <c r="H2185" i="124"/>
  <c r="H2186" i="124"/>
  <c r="H2187" i="124"/>
  <c r="H2188" i="124"/>
  <c r="H2189" i="124"/>
  <c r="H2190" i="124"/>
  <c r="H2191" i="124"/>
  <c r="H2192" i="124"/>
  <c r="H2193" i="124"/>
  <c r="H2194" i="124"/>
  <c r="H2195" i="124"/>
  <c r="H2196" i="124"/>
  <c r="H2197" i="124"/>
  <c r="H2198" i="124"/>
  <c r="H2199" i="124"/>
  <c r="H2200" i="124"/>
  <c r="H2201" i="124"/>
  <c r="H2202" i="124"/>
  <c r="H2203" i="124"/>
  <c r="H2204" i="124"/>
  <c r="H2205" i="124"/>
  <c r="H2206" i="124"/>
  <c r="H2207" i="124"/>
  <c r="H2208" i="124"/>
  <c r="H2209" i="124"/>
  <c r="H2210" i="124"/>
  <c r="H2211" i="124"/>
  <c r="H2212" i="124"/>
  <c r="H2213" i="124"/>
  <c r="H2214" i="124"/>
  <c r="H2215" i="124"/>
  <c r="H2216" i="124"/>
  <c r="H2217" i="124"/>
  <c r="H2218" i="124"/>
  <c r="H2219" i="124"/>
  <c r="H2220" i="124"/>
  <c r="H2221" i="124"/>
  <c r="H2222" i="124"/>
  <c r="H2223" i="124"/>
  <c r="H2224" i="124"/>
  <c r="H2225" i="124"/>
  <c r="H2226" i="124"/>
  <c r="H2227" i="124"/>
  <c r="H2228" i="124"/>
  <c r="H2229" i="124"/>
  <c r="H2230" i="124"/>
  <c r="H2231" i="124"/>
  <c r="H2232" i="124"/>
  <c r="H2233" i="124"/>
  <c r="H2234" i="124"/>
  <c r="H2235" i="124"/>
  <c r="H2236" i="124"/>
  <c r="H2237" i="124"/>
  <c r="H2238" i="124"/>
  <c r="H2239" i="124"/>
  <c r="H2240" i="124"/>
  <c r="H2241" i="124"/>
  <c r="H2242" i="124"/>
  <c r="H2243" i="124"/>
  <c r="H2244" i="124"/>
  <c r="H2245" i="124"/>
  <c r="H2246" i="124"/>
  <c r="H2247" i="124"/>
  <c r="H2248" i="124"/>
  <c r="H2249" i="124"/>
  <c r="H2250" i="124"/>
  <c r="H2251" i="124"/>
  <c r="H2252" i="124"/>
  <c r="H2253" i="124"/>
  <c r="H2254" i="124"/>
  <c r="H2255" i="124"/>
  <c r="H2256" i="124"/>
  <c r="H2257" i="124"/>
  <c r="H2258" i="124"/>
  <c r="H2259" i="124"/>
  <c r="H2260" i="124"/>
  <c r="H2261" i="124"/>
  <c r="H2262" i="124"/>
  <c r="H2263" i="124"/>
  <c r="H2264" i="124"/>
  <c r="H2265" i="124"/>
  <c r="H2266" i="124"/>
  <c r="H2267" i="124"/>
  <c r="H2268" i="124"/>
  <c r="H2269" i="124"/>
  <c r="H2270" i="124"/>
  <c r="H2271" i="124"/>
  <c r="H2272" i="124"/>
  <c r="H2273" i="124"/>
  <c r="H2274" i="124"/>
  <c r="H2275" i="124"/>
  <c r="H2276" i="124"/>
  <c r="H2277" i="124"/>
  <c r="H2278" i="124"/>
  <c r="H2279" i="124"/>
  <c r="H2280" i="124"/>
  <c r="H2281" i="124"/>
  <c r="H2282" i="124"/>
  <c r="H2283" i="124"/>
  <c r="H2284" i="124"/>
  <c r="H2285" i="124"/>
  <c r="H2286" i="124"/>
  <c r="H2287" i="124"/>
  <c r="H2288" i="124"/>
  <c r="H2289" i="124"/>
  <c r="H2290" i="124"/>
  <c r="H2291" i="124"/>
  <c r="H2292" i="124"/>
  <c r="H2293" i="124"/>
  <c r="H2294" i="124"/>
  <c r="H2295" i="124"/>
  <c r="H2296" i="124"/>
  <c r="H2297" i="124"/>
  <c r="H2298" i="124"/>
  <c r="H2299" i="124"/>
  <c r="H2300" i="124"/>
  <c r="H2301" i="124"/>
  <c r="H2302" i="124"/>
  <c r="H2303" i="124"/>
  <c r="H2304" i="124"/>
  <c r="H2305" i="124"/>
  <c r="H2306" i="124"/>
  <c r="H2307" i="124"/>
  <c r="H2308" i="124"/>
  <c r="H2309" i="124"/>
  <c r="H2310" i="124"/>
  <c r="H2311" i="124"/>
  <c r="H2312" i="124"/>
  <c r="H2313" i="124"/>
  <c r="H2314" i="124"/>
  <c r="H2315" i="124"/>
  <c r="H2316" i="124"/>
  <c r="H2317" i="124"/>
  <c r="H2318" i="124"/>
  <c r="H2319" i="124"/>
  <c r="H2320" i="124"/>
  <c r="H2321" i="124"/>
  <c r="H2322" i="124"/>
  <c r="H2323" i="124"/>
  <c r="H2324" i="124"/>
  <c r="H2325" i="124"/>
  <c r="H2326" i="124"/>
  <c r="H2327" i="124"/>
  <c r="H2328" i="124"/>
  <c r="H2329" i="124"/>
  <c r="H2330" i="124"/>
  <c r="H2331" i="124"/>
  <c r="H2332" i="124"/>
  <c r="H2333" i="124"/>
  <c r="H2334" i="124"/>
  <c r="H2335" i="124"/>
  <c r="H2336" i="124"/>
  <c r="H2337" i="124"/>
  <c r="H2338" i="124"/>
  <c r="H2339" i="124"/>
  <c r="H2340" i="124"/>
  <c r="H2341" i="124"/>
  <c r="H2342" i="124"/>
  <c r="H2343" i="124"/>
  <c r="H2344" i="124"/>
  <c r="H2345" i="124"/>
  <c r="H2346" i="124"/>
  <c r="H2347" i="124"/>
  <c r="H2348" i="124"/>
  <c r="H2349" i="124"/>
  <c r="H2350" i="124"/>
  <c r="H2351" i="124"/>
  <c r="H2352" i="124"/>
  <c r="H2353" i="124"/>
  <c r="H2354" i="124"/>
  <c r="H2355" i="124"/>
  <c r="H2356" i="124"/>
  <c r="H2357" i="124"/>
  <c r="H2358" i="124"/>
  <c r="H2359" i="124"/>
  <c r="H2360" i="124"/>
  <c r="H2361" i="124"/>
  <c r="H2362" i="124"/>
  <c r="H2363" i="124"/>
  <c r="H2364" i="124"/>
  <c r="H2365" i="124"/>
  <c r="H2366" i="124"/>
  <c r="H2367" i="124"/>
  <c r="H2368" i="124"/>
  <c r="H2369" i="124"/>
  <c r="H2370" i="124"/>
  <c r="H2371" i="124"/>
  <c r="H2372" i="124"/>
  <c r="H2373" i="124"/>
  <c r="H2374" i="124"/>
  <c r="H2375" i="124"/>
  <c r="H2376" i="124"/>
  <c r="H2377" i="124"/>
  <c r="H2378" i="124"/>
  <c r="H2379" i="124"/>
  <c r="H2380" i="124"/>
  <c r="H2381" i="124"/>
  <c r="H2382" i="124"/>
  <c r="H2383" i="124"/>
  <c r="H2384" i="124"/>
  <c r="H2385" i="124"/>
  <c r="H2386" i="124"/>
  <c r="H2387" i="124"/>
  <c r="H2388" i="124"/>
  <c r="H2389" i="124"/>
  <c r="H2390" i="124"/>
  <c r="H2391" i="124"/>
  <c r="H2392" i="124"/>
  <c r="H2393" i="124"/>
  <c r="H2394" i="124"/>
  <c r="H2395" i="124"/>
  <c r="H2396" i="124"/>
  <c r="H2397" i="124"/>
  <c r="H2398" i="124"/>
  <c r="H2399" i="124"/>
  <c r="H2400" i="124"/>
  <c r="H2401" i="124"/>
  <c r="H2402" i="124"/>
  <c r="H2403" i="124"/>
  <c r="H2404" i="124"/>
  <c r="H2405" i="124"/>
  <c r="H2406" i="124"/>
  <c r="H2407" i="124"/>
  <c r="H2408" i="124"/>
  <c r="H2409" i="124"/>
  <c r="H2410" i="124"/>
  <c r="H2411" i="124"/>
  <c r="H2412" i="124"/>
  <c r="H2413" i="124"/>
  <c r="H2414" i="124"/>
  <c r="H2415" i="124"/>
  <c r="H10" i="124"/>
  <c r="G9" i="124"/>
  <c r="H7" i="123"/>
  <c r="H8" i="123"/>
  <c r="H9" i="123"/>
  <c r="H10" i="123"/>
  <c r="H11" i="123"/>
  <c r="H12" i="123"/>
  <c r="H13" i="123"/>
  <c r="H14" i="123"/>
  <c r="H15" i="123"/>
  <c r="H16" i="123"/>
  <c r="H17" i="123"/>
  <c r="H18" i="123"/>
  <c r="H19" i="123"/>
  <c r="H20" i="123"/>
  <c r="H21" i="123"/>
  <c r="H22" i="123"/>
  <c r="H23" i="123"/>
  <c r="H24" i="123"/>
  <c r="H25" i="123"/>
  <c r="H26" i="123"/>
  <c r="H27" i="123"/>
  <c r="H28" i="123"/>
  <c r="H29" i="123"/>
  <c r="H30" i="123"/>
  <c r="H31" i="123"/>
  <c r="H32" i="123"/>
  <c r="H33" i="123"/>
  <c r="H34" i="123"/>
  <c r="H35" i="123"/>
  <c r="H36" i="123"/>
  <c r="H37" i="123"/>
  <c r="H38" i="123"/>
  <c r="H39" i="123"/>
  <c r="H40" i="123"/>
  <c r="H41" i="123"/>
  <c r="H42" i="123"/>
  <c r="H43" i="123"/>
  <c r="H44" i="123"/>
  <c r="H45" i="123"/>
  <c r="H46" i="123"/>
  <c r="H47" i="123"/>
  <c r="H48" i="123"/>
  <c r="H49" i="123"/>
  <c r="H50" i="123"/>
  <c r="H51" i="123"/>
  <c r="H52" i="123"/>
  <c r="H53" i="123"/>
  <c r="H54" i="123"/>
  <c r="H55" i="123"/>
  <c r="H56" i="123"/>
  <c r="H57" i="123"/>
  <c r="H58" i="123"/>
  <c r="H59" i="123"/>
  <c r="H60" i="123"/>
  <c r="H61" i="123"/>
  <c r="H62" i="123"/>
  <c r="H63" i="123"/>
  <c r="H64" i="123"/>
  <c r="H65" i="123"/>
  <c r="H66" i="123"/>
  <c r="H67" i="123"/>
  <c r="H68" i="123"/>
  <c r="H69" i="123"/>
  <c r="H70" i="123"/>
  <c r="H71" i="123"/>
  <c r="H72" i="123"/>
  <c r="H73" i="123"/>
  <c r="H74" i="123"/>
  <c r="H75" i="123"/>
  <c r="H76" i="123"/>
  <c r="H77" i="123"/>
  <c r="H78" i="123"/>
  <c r="H79" i="123"/>
  <c r="H80" i="123"/>
  <c r="H81" i="123"/>
  <c r="H82" i="123"/>
  <c r="H83" i="123"/>
  <c r="H84" i="123"/>
  <c r="H85" i="123"/>
  <c r="H86" i="123"/>
  <c r="H87" i="123"/>
  <c r="H88" i="123"/>
  <c r="H89" i="123"/>
  <c r="H90" i="123"/>
  <c r="H91" i="123"/>
  <c r="H92" i="123"/>
  <c r="H93" i="123"/>
  <c r="H94" i="123"/>
  <c r="H95" i="123"/>
  <c r="H96" i="123"/>
  <c r="H97" i="123"/>
  <c r="H98" i="123"/>
  <c r="H99" i="123"/>
  <c r="H100" i="123"/>
  <c r="H101" i="123"/>
  <c r="H102" i="123"/>
  <c r="H103" i="123"/>
  <c r="H104" i="123"/>
  <c r="H105" i="123"/>
  <c r="H106" i="123"/>
  <c r="H107" i="123"/>
  <c r="H108" i="123"/>
  <c r="H109" i="123"/>
  <c r="H110" i="123"/>
  <c r="H111" i="123"/>
  <c r="H112" i="123"/>
  <c r="H113" i="123"/>
  <c r="H114" i="123"/>
  <c r="H115" i="123"/>
  <c r="H116" i="123"/>
  <c r="H117" i="123"/>
  <c r="H118" i="123"/>
  <c r="H119" i="123"/>
  <c r="H120" i="123"/>
  <c r="H121" i="123"/>
  <c r="H122" i="123"/>
  <c r="H123" i="123"/>
  <c r="H124" i="123"/>
  <c r="H125" i="123"/>
  <c r="H126" i="123"/>
  <c r="H127" i="123"/>
  <c r="H128" i="123"/>
  <c r="H129" i="123"/>
  <c r="H130" i="123"/>
  <c r="H131" i="123"/>
  <c r="H132" i="123"/>
  <c r="H133" i="123"/>
  <c r="H134" i="123"/>
  <c r="H135" i="123"/>
  <c r="H136" i="123"/>
  <c r="H137" i="123"/>
  <c r="H138" i="123"/>
  <c r="H139" i="123"/>
  <c r="H140" i="123"/>
  <c r="H141" i="123"/>
  <c r="H142" i="123"/>
  <c r="H143" i="123"/>
  <c r="H144" i="123"/>
  <c r="H145" i="123"/>
  <c r="H146" i="123"/>
  <c r="H147" i="123"/>
  <c r="H148" i="123"/>
  <c r="H149" i="123"/>
  <c r="H150" i="123"/>
  <c r="H151" i="123"/>
  <c r="H152" i="123"/>
  <c r="H153" i="123"/>
  <c r="H154" i="123"/>
  <c r="H155" i="123"/>
  <c r="H156" i="123"/>
  <c r="H157" i="123"/>
  <c r="H158" i="123"/>
  <c r="H159" i="123"/>
  <c r="H160" i="123"/>
  <c r="H161" i="123"/>
  <c r="H162" i="123"/>
  <c r="H163" i="123"/>
  <c r="H164" i="123"/>
  <c r="H165" i="123"/>
  <c r="H166" i="123"/>
  <c r="H167" i="123"/>
  <c r="H168" i="123"/>
  <c r="H169" i="123"/>
  <c r="H170" i="123"/>
  <c r="H171" i="123"/>
  <c r="H172" i="123"/>
  <c r="H173" i="123"/>
  <c r="H174" i="123"/>
  <c r="H175" i="123"/>
  <c r="H176" i="123"/>
  <c r="H177" i="123"/>
  <c r="H178" i="123"/>
  <c r="H179" i="123"/>
  <c r="H180" i="123"/>
  <c r="H181" i="123"/>
  <c r="H182" i="123"/>
  <c r="H183" i="123"/>
  <c r="H184" i="123"/>
  <c r="H185" i="123"/>
  <c r="H186" i="123"/>
  <c r="H187" i="123"/>
  <c r="H188" i="123"/>
  <c r="H189" i="123"/>
  <c r="H190" i="123"/>
  <c r="H191" i="123"/>
  <c r="H192" i="123"/>
  <c r="H193" i="123"/>
  <c r="H194" i="123"/>
  <c r="H195" i="123"/>
  <c r="H196" i="123"/>
  <c r="H197" i="123"/>
  <c r="H198" i="123"/>
  <c r="H199" i="123"/>
  <c r="H200" i="123"/>
  <c r="H201" i="123"/>
  <c r="H202" i="123"/>
  <c r="H6" i="123"/>
  <c r="G5" i="123"/>
  <c r="M1254" i="126" l="1"/>
  <c r="M1171" i="126"/>
  <c r="O1102" i="126"/>
  <c r="Q1102" i="126"/>
  <c r="O1089" i="126"/>
  <c r="Q1089" i="126"/>
  <c r="O1067" i="126"/>
  <c r="Q1067" i="126"/>
  <c r="M1025" i="126"/>
  <c r="M1018" i="126"/>
  <c r="M975" i="126"/>
  <c r="V975" i="126" s="1"/>
  <c r="M922" i="126"/>
  <c r="O544" i="126"/>
  <c r="Q544" i="126"/>
  <c r="O1207" i="126"/>
  <c r="V1207" i="126" s="1"/>
  <c r="Q1207" i="126"/>
  <c r="O1197" i="126"/>
  <c r="Q1197" i="126"/>
  <c r="V1145" i="126"/>
  <c r="O1135" i="126"/>
  <c r="Q1135" i="126"/>
  <c r="Q1115" i="126"/>
  <c r="O1090" i="126"/>
  <c r="V1090" i="126" s="1"/>
  <c r="Q1090" i="126"/>
  <c r="V1073" i="126"/>
  <c r="Q1047" i="126"/>
  <c r="Q1025" i="126"/>
  <c r="V1025" i="126" s="1"/>
  <c r="V1001" i="126"/>
  <c r="Q975" i="126"/>
  <c r="O957" i="126"/>
  <c r="Q957" i="126"/>
  <c r="V808" i="126"/>
  <c r="O764" i="126"/>
  <c r="Q764" i="126"/>
  <c r="O700" i="126"/>
  <c r="V700" i="126" s="1"/>
  <c r="Q700" i="126"/>
  <c r="Q670" i="126"/>
  <c r="Q626" i="126"/>
  <c r="Q608" i="126"/>
  <c r="V608" i="126" s="1"/>
  <c r="O601" i="126"/>
  <c r="Q601" i="126"/>
  <c r="O564" i="126"/>
  <c r="Q564" i="126"/>
  <c r="O1143" i="126"/>
  <c r="Q1143" i="126"/>
  <c r="M1047" i="126"/>
  <c r="O901" i="126"/>
  <c r="V901" i="126" s="1"/>
  <c r="Q901" i="126"/>
  <c r="M781" i="126"/>
  <c r="M670" i="126"/>
  <c r="O637" i="126"/>
  <c r="V637" i="126" s="1"/>
  <c r="Q637" i="126"/>
  <c r="M626" i="126"/>
  <c r="M1207" i="126"/>
  <c r="M1197" i="126"/>
  <c r="V1197" i="126" s="1"/>
  <c r="M1173" i="126"/>
  <c r="Q1171" i="126"/>
  <c r="O1231" i="126"/>
  <c r="Q1231" i="126"/>
  <c r="O1175" i="126"/>
  <c r="Q1175" i="126"/>
  <c r="Q1173" i="126"/>
  <c r="O1119" i="126"/>
  <c r="V1119" i="126" s="1"/>
  <c r="Q1119" i="126"/>
  <c r="Q1117" i="126"/>
  <c r="Q1103" i="126"/>
  <c r="V1103" i="126" s="1"/>
  <c r="V1057" i="126"/>
  <c r="Q1031" i="126"/>
  <c r="O983" i="126"/>
  <c r="Q983" i="126"/>
  <c r="V983" i="126" s="1"/>
  <c r="O941" i="126"/>
  <c r="V941" i="126" s="1"/>
  <c r="Q941" i="126"/>
  <c r="Q907" i="126"/>
  <c r="V885" i="126"/>
  <c r="O765" i="126"/>
  <c r="V765" i="126" s="1"/>
  <c r="Q765" i="126"/>
  <c r="O701" i="126"/>
  <c r="Q701" i="126"/>
  <c r="O668" i="126"/>
  <c r="V668" i="126" s="1"/>
  <c r="Q668" i="126"/>
  <c r="O602" i="126"/>
  <c r="Q602" i="126"/>
  <c r="V602" i="126" s="1"/>
  <c r="O598" i="126"/>
  <c r="V598" i="126" s="1"/>
  <c r="Q598" i="126"/>
  <c r="O475" i="126"/>
  <c r="Q475" i="126"/>
  <c r="V475" i="126" s="1"/>
  <c r="M1185" i="126"/>
  <c r="V1185" i="126" s="1"/>
  <c r="M1143" i="126"/>
  <c r="M1102" i="126"/>
  <c r="M1089" i="126"/>
  <c r="M1067" i="126"/>
  <c r="M901" i="126"/>
  <c r="M779" i="126"/>
  <c r="O733" i="126"/>
  <c r="Q733" i="126"/>
  <c r="V733" i="126" s="1"/>
  <c r="M653" i="126"/>
  <c r="M544" i="126"/>
  <c r="O1247" i="126"/>
  <c r="Q1247" i="126"/>
  <c r="V1165" i="126"/>
  <c r="V1101" i="126"/>
  <c r="V1095" i="126"/>
  <c r="O1083" i="126"/>
  <c r="V1083" i="126" s="1"/>
  <c r="Q1083" i="126"/>
  <c r="O1039" i="126"/>
  <c r="Q1039" i="126"/>
  <c r="V1039" i="126" s="1"/>
  <c r="V1013" i="126"/>
  <c r="O967" i="126"/>
  <c r="Q967" i="126"/>
  <c r="V917" i="126"/>
  <c r="V893" i="126"/>
  <c r="O732" i="126"/>
  <c r="Q732" i="126"/>
  <c r="O669" i="126"/>
  <c r="Q669" i="126"/>
  <c r="O636" i="126"/>
  <c r="Q636" i="126"/>
  <c r="O625" i="126"/>
  <c r="Q625" i="126"/>
  <c r="V625" i="126" s="1"/>
  <c r="Q620" i="126"/>
  <c r="O518" i="126"/>
  <c r="Q518" i="126"/>
  <c r="O327" i="126"/>
  <c r="Q327" i="126"/>
  <c r="M269" i="126"/>
  <c r="M180" i="126"/>
  <c r="M32" i="126"/>
  <c r="O26" i="126"/>
  <c r="Q26" i="126"/>
  <c r="V1209" i="126"/>
  <c r="V1189" i="126"/>
  <c r="V1177" i="126"/>
  <c r="V1121" i="126"/>
  <c r="V1063" i="126"/>
  <c r="V1041" i="126"/>
  <c r="V1007" i="126"/>
  <c r="V985" i="126"/>
  <c r="V969" i="126"/>
  <c r="V881" i="126"/>
  <c r="V804" i="126"/>
  <c r="V612" i="126"/>
  <c r="V550" i="126"/>
  <c r="O520" i="126"/>
  <c r="Q520" i="126"/>
  <c r="O514" i="126"/>
  <c r="Q514" i="126"/>
  <c r="O459" i="126"/>
  <c r="Q459" i="126"/>
  <c r="Q404" i="126"/>
  <c r="O356" i="126"/>
  <c r="Q356" i="126"/>
  <c r="Q332" i="126"/>
  <c r="O298" i="126"/>
  <c r="Q298" i="126"/>
  <c r="Q296" i="126"/>
  <c r="Q246" i="126"/>
  <c r="Q180" i="126"/>
  <c r="O120" i="126"/>
  <c r="V120" i="126" s="1"/>
  <c r="Q120" i="126"/>
  <c r="Q113" i="126"/>
  <c r="Q96" i="126"/>
  <c r="O82" i="126"/>
  <c r="Q82" i="126"/>
  <c r="Q72" i="126"/>
  <c r="O59" i="126"/>
  <c r="Q59" i="126"/>
  <c r="V59" i="126" s="1"/>
  <c r="O38" i="126"/>
  <c r="Q38" i="126"/>
  <c r="Q32" i="126"/>
  <c r="O27" i="126"/>
  <c r="V27" i="126" s="1"/>
  <c r="Q27" i="126"/>
  <c r="M404" i="126"/>
  <c r="M332" i="126"/>
  <c r="M327" i="126"/>
  <c r="M296" i="126"/>
  <c r="M227" i="126"/>
  <c r="M221" i="126"/>
  <c r="M113" i="126"/>
  <c r="V113" i="126" s="1"/>
  <c r="M26" i="126"/>
  <c r="M18" i="126"/>
  <c r="V1245" i="126"/>
  <c r="V1141" i="126"/>
  <c r="V1127" i="126"/>
  <c r="V953" i="126"/>
  <c r="V937" i="126"/>
  <c r="Q782" i="126"/>
  <c r="Q777" i="126"/>
  <c r="Q776" i="126"/>
  <c r="V776" i="126" s="1"/>
  <c r="Q756" i="126"/>
  <c r="V756" i="126" s="1"/>
  <c r="Q750" i="126"/>
  <c r="Q745" i="126"/>
  <c r="Q724" i="126"/>
  <c r="V724" i="126" s="1"/>
  <c r="Q718" i="126"/>
  <c r="V718" i="126" s="1"/>
  <c r="Q713" i="126"/>
  <c r="V628" i="126"/>
  <c r="V620" i="126"/>
  <c r="Q600" i="126"/>
  <c r="V600" i="126" s="1"/>
  <c r="V562" i="126"/>
  <c r="O551" i="126"/>
  <c r="Q551" i="126"/>
  <c r="O534" i="126"/>
  <c r="V534" i="126" s="1"/>
  <c r="Q534" i="126"/>
  <c r="O515" i="126"/>
  <c r="Q515" i="126"/>
  <c r="Q476" i="126"/>
  <c r="O408" i="126"/>
  <c r="Q408" i="126"/>
  <c r="O402" i="126"/>
  <c r="Q402" i="126"/>
  <c r="V402" i="126" s="1"/>
  <c r="V398" i="126"/>
  <c r="O346" i="126"/>
  <c r="Q346" i="126"/>
  <c r="V346" i="126" s="1"/>
  <c r="Q344" i="126"/>
  <c r="Q334" i="126"/>
  <c r="O330" i="126"/>
  <c r="Q330" i="126"/>
  <c r="V330" i="126" s="1"/>
  <c r="Q328" i="126"/>
  <c r="O316" i="126"/>
  <c r="Q316" i="126"/>
  <c r="Q278" i="126"/>
  <c r="V278" i="126" s="1"/>
  <c r="Q182" i="126"/>
  <c r="O175" i="126"/>
  <c r="Q175" i="126"/>
  <c r="Q172" i="126"/>
  <c r="O161" i="126"/>
  <c r="Q161" i="126"/>
  <c r="Q156" i="126"/>
  <c r="O145" i="126"/>
  <c r="V145" i="126" s="1"/>
  <c r="Q145" i="126"/>
  <c r="Q140" i="126"/>
  <c r="Q124" i="126"/>
  <c r="O121" i="126"/>
  <c r="Q121" i="126"/>
  <c r="V121" i="126" s="1"/>
  <c r="Q105" i="126"/>
  <c r="Q88" i="126"/>
  <c r="O83" i="126"/>
  <c r="Q83" i="126"/>
  <c r="O355" i="126"/>
  <c r="Q355" i="126"/>
  <c r="O343" i="126"/>
  <c r="V343" i="126" s="1"/>
  <c r="Q343" i="126"/>
  <c r="M246" i="126"/>
  <c r="O123" i="126"/>
  <c r="Q123" i="126"/>
  <c r="M96" i="126"/>
  <c r="V96" i="126" s="1"/>
  <c r="M93" i="126"/>
  <c r="M72" i="126"/>
  <c r="O58" i="126"/>
  <c r="V58" i="126" s="1"/>
  <c r="Q58" i="126"/>
  <c r="V1253" i="126"/>
  <c r="V1193" i="126"/>
  <c r="V1089" i="126"/>
  <c r="V943" i="126"/>
  <c r="V909" i="126"/>
  <c r="V877" i="126"/>
  <c r="V764" i="126"/>
  <c r="V732" i="126"/>
  <c r="V636" i="126"/>
  <c r="V582" i="126"/>
  <c r="Q580" i="126"/>
  <c r="O563" i="126"/>
  <c r="Q563" i="126"/>
  <c r="O552" i="126"/>
  <c r="Q552" i="126"/>
  <c r="O543" i="126"/>
  <c r="Q543" i="126"/>
  <c r="V510" i="126"/>
  <c r="O486" i="126"/>
  <c r="Q486" i="126"/>
  <c r="O403" i="126"/>
  <c r="Q403" i="126"/>
  <c r="V403" i="126" s="1"/>
  <c r="V354" i="126"/>
  <c r="O342" i="126"/>
  <c r="Q342" i="126"/>
  <c r="V342" i="126" s="1"/>
  <c r="O331" i="126"/>
  <c r="V331" i="126" s="1"/>
  <c r="Q331" i="126"/>
  <c r="O326" i="126"/>
  <c r="Q326" i="126"/>
  <c r="V322" i="126"/>
  <c r="O295" i="126"/>
  <c r="Q295" i="126"/>
  <c r="V240" i="126"/>
  <c r="O210" i="126"/>
  <c r="V210" i="126" s="1"/>
  <c r="Q210" i="126"/>
  <c r="O186" i="126"/>
  <c r="Q186" i="126"/>
  <c r="O179" i="126"/>
  <c r="V179" i="126" s="1"/>
  <c r="Q179" i="126"/>
  <c r="O122" i="126"/>
  <c r="Q122" i="126"/>
  <c r="V122" i="126" s="1"/>
  <c r="O92" i="126"/>
  <c r="V92" i="126" s="1"/>
  <c r="Q92" i="126"/>
  <c r="Q41" i="126"/>
  <c r="Q28" i="126"/>
  <c r="V344" i="126"/>
  <c r="V336" i="126"/>
  <c r="V370" i="126"/>
  <c r="V366" i="126"/>
  <c r="Q230" i="126"/>
  <c r="Q206" i="126"/>
  <c r="Q192" i="126"/>
  <c r="Q169" i="126"/>
  <c r="Q153" i="126"/>
  <c r="V153" i="126" s="1"/>
  <c r="Q137" i="126"/>
  <c r="Q109" i="126"/>
  <c r="M1201" i="126"/>
  <c r="V1198" i="126"/>
  <c r="O1134" i="126"/>
  <c r="Q1134" i="126"/>
  <c r="V1134" i="126" s="1"/>
  <c r="O1110" i="126"/>
  <c r="Q1110" i="126"/>
  <c r="M1105" i="126"/>
  <c r="V1097" i="126"/>
  <c r="M1027" i="126"/>
  <c r="M1017" i="126"/>
  <c r="V1017" i="126" s="1"/>
  <c r="V1009" i="126"/>
  <c r="O982" i="126"/>
  <c r="Q982" i="126"/>
  <c r="O950" i="126"/>
  <c r="Q950" i="126"/>
  <c r="M899" i="126"/>
  <c r="M860" i="126"/>
  <c r="V860" i="126" s="1"/>
  <c r="O849" i="126"/>
  <c r="Q849" i="126"/>
  <c r="O817" i="126"/>
  <c r="Q817" i="126"/>
  <c r="V817" i="126" s="1"/>
  <c r="O813" i="126"/>
  <c r="Q813" i="126"/>
  <c r="Q1241" i="126"/>
  <c r="V1237" i="126"/>
  <c r="Q1225" i="126"/>
  <c r="V1221" i="126"/>
  <c r="V1213" i="126"/>
  <c r="Q1201" i="126"/>
  <c r="O1194" i="126"/>
  <c r="Q1194" i="126"/>
  <c r="V1173" i="126"/>
  <c r="Q1163" i="126"/>
  <c r="V1157" i="126"/>
  <c r="O1154" i="126"/>
  <c r="Q1154" i="126"/>
  <c r="V1154" i="126" s="1"/>
  <c r="V1139" i="126"/>
  <c r="V1129" i="126"/>
  <c r="V1117" i="126"/>
  <c r="V1115" i="126"/>
  <c r="Q1105" i="126"/>
  <c r="V1105" i="126" s="1"/>
  <c r="O1098" i="126"/>
  <c r="V1098" i="126" s="1"/>
  <c r="Q1098" i="126"/>
  <c r="V1085" i="126"/>
  <c r="V1077" i="126"/>
  <c r="V1065" i="126"/>
  <c r="V1053" i="126"/>
  <c r="V1045" i="126"/>
  <c r="V1033" i="126"/>
  <c r="Q1027" i="126"/>
  <c r="Q1017" i="126"/>
  <c r="O1010" i="126"/>
  <c r="Q1010" i="126"/>
  <c r="V997" i="126"/>
  <c r="V989" i="126"/>
  <c r="V977" i="126"/>
  <c r="V965" i="126"/>
  <c r="V945" i="126"/>
  <c r="V933" i="126"/>
  <c r="V923" i="126"/>
  <c r="Q915" i="126"/>
  <c r="V915" i="126" s="1"/>
  <c r="Q905" i="126"/>
  <c r="Q899" i="126"/>
  <c r="Q889" i="126"/>
  <c r="O882" i="126"/>
  <c r="Q882" i="126"/>
  <c r="V882" i="126" s="1"/>
  <c r="Q876" i="126"/>
  <c r="V876" i="126" s="1"/>
  <c r="V872" i="126"/>
  <c r="V870" i="126"/>
  <c r="Q860" i="126"/>
  <c r="V856" i="126"/>
  <c r="V854" i="126"/>
  <c r="Q844" i="126"/>
  <c r="V840" i="126"/>
  <c r="V838" i="126"/>
  <c r="Q828" i="126"/>
  <c r="V828" i="126" s="1"/>
  <c r="V824" i="126"/>
  <c r="V822" i="126"/>
  <c r="O814" i="126"/>
  <c r="Q814" i="126"/>
  <c r="V744" i="126"/>
  <c r="V712" i="126"/>
  <c r="V680" i="126"/>
  <c r="V648" i="126"/>
  <c r="M1225" i="126"/>
  <c r="V1225" i="126" s="1"/>
  <c r="O1206" i="126"/>
  <c r="V1206" i="126" s="1"/>
  <c r="Q1206" i="126"/>
  <c r="M1163" i="126"/>
  <c r="O1038" i="126"/>
  <c r="Q1038" i="126"/>
  <c r="M950" i="126"/>
  <c r="V950" i="126" s="1"/>
  <c r="M915" i="126"/>
  <c r="M876" i="126"/>
  <c r="O833" i="126"/>
  <c r="Q833" i="126"/>
  <c r="M828" i="126"/>
  <c r="M817" i="126"/>
  <c r="M813" i="126"/>
  <c r="V813" i="126" s="1"/>
  <c r="O1238" i="126"/>
  <c r="Q1238" i="126"/>
  <c r="O1222" i="126"/>
  <c r="Q1222" i="126"/>
  <c r="V1222" i="126" s="1"/>
  <c r="V1215" i="126"/>
  <c r="O1174" i="126"/>
  <c r="Q1174" i="126"/>
  <c r="V1174" i="126" s="1"/>
  <c r="V1166" i="126"/>
  <c r="V1161" i="126"/>
  <c r="V1159" i="126"/>
  <c r="O1118" i="126"/>
  <c r="V1118" i="126" s="1"/>
  <c r="Q1118" i="126"/>
  <c r="O1086" i="126"/>
  <c r="Q1086" i="126"/>
  <c r="V1079" i="126"/>
  <c r="O1054" i="126"/>
  <c r="Q1054" i="126"/>
  <c r="V1054" i="126" s="1"/>
  <c r="V1047" i="126"/>
  <c r="O998" i="126"/>
  <c r="Q998" i="126"/>
  <c r="V998" i="126" s="1"/>
  <c r="V991" i="126"/>
  <c r="O966" i="126"/>
  <c r="Q966" i="126"/>
  <c r="V959" i="126"/>
  <c r="O934" i="126"/>
  <c r="V934" i="126" s="1"/>
  <c r="Q934" i="126"/>
  <c r="V927" i="126"/>
  <c r="V913" i="126"/>
  <c r="V905" i="126"/>
  <c r="O902" i="126"/>
  <c r="Q902" i="126"/>
  <c r="V897" i="126"/>
  <c r="O873" i="126"/>
  <c r="Q873" i="126"/>
  <c r="O857" i="126"/>
  <c r="Q857" i="126"/>
  <c r="V857" i="126" s="1"/>
  <c r="O841" i="126"/>
  <c r="V841" i="126" s="1"/>
  <c r="Q841" i="126"/>
  <c r="O825" i="126"/>
  <c r="Q825" i="126"/>
  <c r="V825" i="126" s="1"/>
  <c r="V784" i="126"/>
  <c r="V752" i="126"/>
  <c r="V720" i="126"/>
  <c r="V688" i="126"/>
  <c r="V656" i="126"/>
  <c r="O604" i="126"/>
  <c r="Q604" i="126"/>
  <c r="V604" i="126" s="1"/>
  <c r="O571" i="126"/>
  <c r="V571" i="126" s="1"/>
  <c r="Q571" i="126"/>
  <c r="O528" i="126"/>
  <c r="Q528" i="126"/>
  <c r="V528" i="126" s="1"/>
  <c r="O494" i="126"/>
  <c r="V494" i="126" s="1"/>
  <c r="Q494" i="126"/>
  <c r="V486" i="126"/>
  <c r="V462" i="126"/>
  <c r="M1241" i="126"/>
  <c r="V1241" i="126" s="1"/>
  <c r="O1230" i="126"/>
  <c r="Q1230" i="126"/>
  <c r="M1206" i="126"/>
  <c r="V1153" i="126"/>
  <c r="M1134" i="126"/>
  <c r="M1110" i="126"/>
  <c r="O1070" i="126"/>
  <c r="Q1070" i="126"/>
  <c r="V1031" i="126"/>
  <c r="M982" i="126"/>
  <c r="M889" i="126"/>
  <c r="V889" i="126" s="1"/>
  <c r="V868" i="126"/>
  <c r="O865" i="126"/>
  <c r="Q865" i="126"/>
  <c r="V865" i="126" s="1"/>
  <c r="M849" i="126"/>
  <c r="V849" i="126" s="1"/>
  <c r="M844" i="126"/>
  <c r="V844" i="126" s="1"/>
  <c r="O798" i="126"/>
  <c r="Q798" i="126"/>
  <c r="V798" i="126" s="1"/>
  <c r="V624" i="126"/>
  <c r="Q1233" i="126"/>
  <c r="V1233" i="126" s="1"/>
  <c r="V1229" i="126"/>
  <c r="V1217" i="126"/>
  <c r="V1205" i="126"/>
  <c r="Q1195" i="126"/>
  <c r="Q1185" i="126"/>
  <c r="Q1169" i="126"/>
  <c r="V1169" i="126" s="1"/>
  <c r="O1162" i="126"/>
  <c r="Q1162" i="126"/>
  <c r="Q1155" i="126"/>
  <c r="V1149" i="126"/>
  <c r="Q1137" i="126"/>
  <c r="V1137" i="126" s="1"/>
  <c r="V1133" i="126"/>
  <c r="V1125" i="126"/>
  <c r="Q1113" i="126"/>
  <c r="V1113" i="126" s="1"/>
  <c r="V1109" i="126"/>
  <c r="V1107" i="126"/>
  <c r="Q1099" i="126"/>
  <c r="V1093" i="126"/>
  <c r="V1081" i="126"/>
  <c r="V1069" i="126"/>
  <c r="V1061" i="126"/>
  <c r="V1049" i="126"/>
  <c r="V1037" i="126"/>
  <c r="V1029" i="126"/>
  <c r="O1026" i="126"/>
  <c r="Q1026" i="126"/>
  <c r="V1019" i="126"/>
  <c r="Q1011" i="126"/>
  <c r="V1011" i="126" s="1"/>
  <c r="V1005" i="126"/>
  <c r="V993" i="126"/>
  <c r="V981" i="126"/>
  <c r="V973" i="126"/>
  <c r="V961" i="126"/>
  <c r="V949" i="126"/>
  <c r="V929" i="126"/>
  <c r="Q921" i="126"/>
  <c r="V921" i="126" s="1"/>
  <c r="O914" i="126"/>
  <c r="Q914" i="126"/>
  <c r="V907" i="126"/>
  <c r="O898" i="126"/>
  <c r="Q898" i="126"/>
  <c r="V891" i="126"/>
  <c r="Q883" i="126"/>
  <c r="V883" i="126" s="1"/>
  <c r="Q868" i="126"/>
  <c r="V864" i="126"/>
  <c r="V862" i="126"/>
  <c r="Q852" i="126"/>
  <c r="V852" i="126" s="1"/>
  <c r="V848" i="126"/>
  <c r="V846" i="126"/>
  <c r="Q836" i="126"/>
  <c r="V836" i="126" s="1"/>
  <c r="V832" i="126"/>
  <c r="V830" i="126"/>
  <c r="Q820" i="126"/>
  <c r="V820" i="126" s="1"/>
  <c r="V812" i="126"/>
  <c r="V810" i="126"/>
  <c r="V792" i="126"/>
  <c r="O448" i="126"/>
  <c r="Q448" i="126"/>
  <c r="O350" i="126"/>
  <c r="Q350" i="126"/>
  <c r="V286" i="126"/>
  <c r="O267" i="126"/>
  <c r="V267" i="126" s="1"/>
  <c r="Q267" i="126"/>
  <c r="O248" i="126"/>
  <c r="Q248" i="126"/>
  <c r="V244" i="126"/>
  <c r="V232" i="126"/>
  <c r="O194" i="126"/>
  <c r="Q194" i="126"/>
  <c r="O22" i="126"/>
  <c r="Q22" i="126"/>
  <c r="Q1257" i="126"/>
  <c r="M1257" i="126"/>
  <c r="V1257" i="126" s="1"/>
  <c r="V1238" i="126"/>
  <c r="V1123" i="126"/>
  <c r="V1091" i="126"/>
  <c r="V1075" i="126"/>
  <c r="V1059" i="126"/>
  <c r="V1043" i="126"/>
  <c r="V1015" i="126"/>
  <c r="V1003" i="126"/>
  <c r="V987" i="126"/>
  <c r="V971" i="126"/>
  <c r="V955" i="126"/>
  <c r="V939" i="126"/>
  <c r="V919" i="126"/>
  <c r="V902" i="126"/>
  <c r="V887" i="126"/>
  <c r="V772" i="126"/>
  <c r="O753" i="126"/>
  <c r="Q753" i="126"/>
  <c r="V753" i="126" s="1"/>
  <c r="V740" i="126"/>
  <c r="O721" i="126"/>
  <c r="Q721" i="126"/>
  <c r="V721" i="126" s="1"/>
  <c r="V708" i="126"/>
  <c r="V692" i="126"/>
  <c r="O689" i="126"/>
  <c r="Q689" i="126"/>
  <c r="V689" i="126" s="1"/>
  <c r="V676" i="126"/>
  <c r="V660" i="126"/>
  <c r="O657" i="126"/>
  <c r="Q657" i="126"/>
  <c r="V657" i="126" s="1"/>
  <c r="V644" i="126"/>
  <c r="O542" i="126"/>
  <c r="Q542" i="126"/>
  <c r="O500" i="126"/>
  <c r="V500" i="126" s="1"/>
  <c r="Q500" i="126"/>
  <c r="O474" i="126"/>
  <c r="Q474" i="126"/>
  <c r="V474" i="126" s="1"/>
  <c r="O410" i="126"/>
  <c r="V410" i="126" s="1"/>
  <c r="Q410" i="126"/>
  <c r="M448" i="126"/>
  <c r="M267" i="126"/>
  <c r="M248" i="126"/>
  <c r="V248" i="126" s="1"/>
  <c r="M194" i="126"/>
  <c r="Q1254" i="126"/>
  <c r="V1254" i="126" s="1"/>
  <c r="Q1246" i="126"/>
  <c r="V1246" i="126" s="1"/>
  <c r="V1239" i="126"/>
  <c r="Q1218" i="126"/>
  <c r="Q1190" i="126"/>
  <c r="V1190" i="126" s="1"/>
  <c r="V1175" i="126"/>
  <c r="Q1142" i="126"/>
  <c r="V1135" i="126"/>
  <c r="Q1130" i="126"/>
  <c r="V1130" i="126" s="1"/>
  <c r="V1111" i="126"/>
  <c r="V1099" i="126"/>
  <c r="V1087" i="126"/>
  <c r="Q1082" i="126"/>
  <c r="V1071" i="126"/>
  <c r="Q1066" i="126"/>
  <c r="V1055" i="126"/>
  <c r="Q1050" i="126"/>
  <c r="Q1034" i="126"/>
  <c r="V1034" i="126" s="1"/>
  <c r="V1027" i="126"/>
  <c r="Q1022" i="126"/>
  <c r="V999" i="126"/>
  <c r="Q994" i="126"/>
  <c r="V994" i="126" s="1"/>
  <c r="Q978" i="126"/>
  <c r="V967" i="126"/>
  <c r="Q962" i="126"/>
  <c r="V962" i="126" s="1"/>
  <c r="V951" i="126"/>
  <c r="Q946" i="126"/>
  <c r="V935" i="126"/>
  <c r="Q930" i="126"/>
  <c r="V930" i="126" s="1"/>
  <c r="V925" i="126"/>
  <c r="Q910" i="126"/>
  <c r="V903" i="126"/>
  <c r="V899" i="126"/>
  <c r="Q894" i="126"/>
  <c r="V894" i="126" s="1"/>
  <c r="Q878" i="126"/>
  <c r="V874" i="126"/>
  <c r="V866" i="126"/>
  <c r="V858" i="126"/>
  <c r="V850" i="126"/>
  <c r="V842" i="126"/>
  <c r="V834" i="126"/>
  <c r="V826" i="126"/>
  <c r="V818" i="126"/>
  <c r="Q816" i="126"/>
  <c r="V816" i="126" s="1"/>
  <c r="V802" i="126"/>
  <c r="Q800" i="126"/>
  <c r="V800" i="126" s="1"/>
  <c r="V796" i="126"/>
  <c r="V794" i="126"/>
  <c r="V788" i="126"/>
  <c r="V780" i="126"/>
  <c r="O773" i="126"/>
  <c r="Q773" i="126"/>
  <c r="V773" i="126" s="1"/>
  <c r="V748" i="126"/>
  <c r="O741" i="126"/>
  <c r="Q741" i="126"/>
  <c r="V741" i="126" s="1"/>
  <c r="V716" i="126"/>
  <c r="O709" i="126"/>
  <c r="Q709" i="126"/>
  <c r="V684" i="126"/>
  <c r="O677" i="126"/>
  <c r="Q677" i="126"/>
  <c r="V652" i="126"/>
  <c r="O645" i="126"/>
  <c r="Q645" i="126"/>
  <c r="O624" i="126"/>
  <c r="Q624" i="126"/>
  <c r="O586" i="126"/>
  <c r="V586" i="126" s="1"/>
  <c r="Q586" i="126"/>
  <c r="V576" i="126"/>
  <c r="O480" i="126"/>
  <c r="Q480" i="126"/>
  <c r="O455" i="126"/>
  <c r="Q455" i="126"/>
  <c r="V430" i="126"/>
  <c r="O416" i="126"/>
  <c r="V416" i="126" s="1"/>
  <c r="Q416" i="126"/>
  <c r="O391" i="126"/>
  <c r="Q391" i="126"/>
  <c r="V391" i="126" s="1"/>
  <c r="O423" i="126"/>
  <c r="V423" i="126" s="1"/>
  <c r="Q423" i="126"/>
  <c r="O384" i="126"/>
  <c r="Q384" i="126"/>
  <c r="V384" i="126" s="1"/>
  <c r="M350" i="126"/>
  <c r="V350" i="126" s="1"/>
  <c r="V236" i="126"/>
  <c r="M22" i="126"/>
  <c r="V1255" i="126"/>
  <c r="Q1242" i="126"/>
  <c r="Q1234" i="126"/>
  <c r="V1234" i="126" s="1"/>
  <c r="Q1226" i="126"/>
  <c r="V1226" i="126" s="1"/>
  <c r="Q1214" i="126"/>
  <c r="V1214" i="126"/>
  <c r="Q1202" i="126"/>
  <c r="V1202" i="126" s="1"/>
  <c r="V1191" i="126"/>
  <c r="Q1186" i="126"/>
  <c r="V1186" i="126" s="1"/>
  <c r="V1181" i="126"/>
  <c r="Q1170" i="126"/>
  <c r="V1170" i="126" s="1"/>
  <c r="Q1158" i="126"/>
  <c r="V1158" i="126" s="1"/>
  <c r="Q1150" i="126"/>
  <c r="V1150" i="126"/>
  <c r="V1143" i="126"/>
  <c r="Q1138" i="126"/>
  <c r="V1138" i="126" s="1"/>
  <c r="V1131" i="126"/>
  <c r="Q1126" i="126"/>
  <c r="Q1114" i="126"/>
  <c r="Q1106" i="126"/>
  <c r="V1106" i="126" s="1"/>
  <c r="Q1094" i="126"/>
  <c r="V1094" i="126" s="1"/>
  <c r="Q1078" i="126"/>
  <c r="V1078" i="126" s="1"/>
  <c r="Q1062" i="126"/>
  <c r="V1051" i="126"/>
  <c r="Q1046" i="126"/>
  <c r="V1035" i="126"/>
  <c r="Q1030" i="126"/>
  <c r="V1023" i="126"/>
  <c r="Q1018" i="126"/>
  <c r="Q1006" i="126"/>
  <c r="V1006" i="126" s="1"/>
  <c r="V995" i="126"/>
  <c r="Q990" i="126"/>
  <c r="V990" i="126" s="1"/>
  <c r="V979" i="126"/>
  <c r="Q974" i="126"/>
  <c r="V974" i="126" s="1"/>
  <c r="V963" i="126"/>
  <c r="Q958" i="126"/>
  <c r="V958" i="126" s="1"/>
  <c r="V947" i="126"/>
  <c r="Q942" i="126"/>
  <c r="V942" i="126" s="1"/>
  <c r="V931" i="126"/>
  <c r="Q926" i="126"/>
  <c r="V926" i="126" s="1"/>
  <c r="Q922" i="126"/>
  <c r="V911" i="126"/>
  <c r="Q906" i="126"/>
  <c r="V906" i="126" s="1"/>
  <c r="V895" i="126"/>
  <c r="Q890" i="126"/>
  <c r="V879" i="126"/>
  <c r="Q869" i="126"/>
  <c r="V869" i="126" s="1"/>
  <c r="Q861" i="126"/>
  <c r="Q853" i="126"/>
  <c r="Q845" i="126"/>
  <c r="V845" i="126" s="1"/>
  <c r="Q837" i="126"/>
  <c r="V837" i="126" s="1"/>
  <c r="Q829" i="126"/>
  <c r="Q821" i="126"/>
  <c r="Q806" i="126"/>
  <c r="Q805" i="126"/>
  <c r="O797" i="126"/>
  <c r="V797" i="126" s="1"/>
  <c r="Q797" i="126"/>
  <c r="Q768" i="126"/>
  <c r="V768" i="126" s="1"/>
  <c r="V760" i="126"/>
  <c r="Q754" i="126"/>
  <c r="Q736" i="126"/>
  <c r="V736" i="126" s="1"/>
  <c r="V728" i="126"/>
  <c r="Q722" i="126"/>
  <c r="Q704" i="126"/>
  <c r="V704" i="126" s="1"/>
  <c r="V696" i="126"/>
  <c r="Q690" i="126"/>
  <c r="V690" i="126" s="1"/>
  <c r="Q672" i="126"/>
  <c r="V672" i="126" s="1"/>
  <c r="V664" i="126"/>
  <c r="Q658" i="126"/>
  <c r="Q640" i="126"/>
  <c r="V640" i="126" s="1"/>
  <c r="V632" i="126"/>
  <c r="O592" i="126"/>
  <c r="V592" i="126" s="1"/>
  <c r="Q592" i="126"/>
  <c r="V558" i="126"/>
  <c r="O522" i="126"/>
  <c r="Q522" i="126"/>
  <c r="V506" i="126"/>
  <c r="O442" i="126"/>
  <c r="Q442" i="126"/>
  <c r="V786" i="126"/>
  <c r="V778" i="126"/>
  <c r="V616" i="126"/>
  <c r="O609" i="126"/>
  <c r="Q609" i="126"/>
  <c r="V609" i="126" s="1"/>
  <c r="V578" i="126"/>
  <c r="V566" i="126"/>
  <c r="O559" i="126"/>
  <c r="Q559" i="126"/>
  <c r="V559" i="126" s="1"/>
  <c r="V538" i="126"/>
  <c r="V470" i="126"/>
  <c r="O463" i="126"/>
  <c r="V463" i="126" s="1"/>
  <c r="Q463" i="126"/>
  <c r="V438" i="126"/>
  <c r="O431" i="126"/>
  <c r="Q431" i="126"/>
  <c r="V431" i="126" s="1"/>
  <c r="V406" i="126"/>
  <c r="O399" i="126"/>
  <c r="Q399" i="126"/>
  <c r="V378" i="126"/>
  <c r="V374" i="126"/>
  <c r="O351" i="126"/>
  <c r="Q351" i="126"/>
  <c r="O337" i="126"/>
  <c r="V337" i="126" s="1"/>
  <c r="Q337" i="126"/>
  <c r="O294" i="126"/>
  <c r="Q294" i="126"/>
  <c r="V272" i="126"/>
  <c r="V270" i="126"/>
  <c r="O251" i="126"/>
  <c r="Q251" i="126"/>
  <c r="O212" i="126"/>
  <c r="V212" i="126" s="1"/>
  <c r="Q212" i="126"/>
  <c r="O176" i="126"/>
  <c r="Q176" i="126"/>
  <c r="O48" i="126"/>
  <c r="V48" i="126" s="1"/>
  <c r="Q48" i="126"/>
  <c r="Q789" i="126"/>
  <c r="Q781" i="126"/>
  <c r="V781" i="126" s="1"/>
  <c r="Q761" i="126"/>
  <c r="V761" i="126" s="1"/>
  <c r="Q749" i="126"/>
  <c r="Q729" i="126"/>
  <c r="Q717" i="126"/>
  <c r="Q697" i="126"/>
  <c r="V697" i="126" s="1"/>
  <c r="Q685" i="126"/>
  <c r="V685" i="126" s="1"/>
  <c r="Q665" i="126"/>
  <c r="Q653" i="126"/>
  <c r="V653" i="126" s="1"/>
  <c r="Q633" i="126"/>
  <c r="V633" i="126" s="1"/>
  <c r="Q630" i="126"/>
  <c r="V630" i="126" s="1"/>
  <c r="Q629" i="126"/>
  <c r="V596" i="126"/>
  <c r="V590" i="126"/>
  <c r="Q572" i="126"/>
  <c r="O539" i="126"/>
  <c r="Q539" i="126"/>
  <c r="V539" i="126" s="1"/>
  <c r="V526" i="126"/>
  <c r="O519" i="126"/>
  <c r="Q519" i="126"/>
  <c r="Q502" i="126"/>
  <c r="V502" i="126" s="1"/>
  <c r="V498" i="126"/>
  <c r="O491" i="126"/>
  <c r="Q491" i="126"/>
  <c r="V483" i="126"/>
  <c r="Q482" i="126"/>
  <c r="V478" i="126"/>
  <c r="O471" i="126"/>
  <c r="Q471" i="126"/>
  <c r="Q456" i="126"/>
  <c r="V456" i="126" s="1"/>
  <c r="Q450" i="126"/>
  <c r="V450" i="126" s="1"/>
  <c r="V446" i="126"/>
  <c r="O439" i="126"/>
  <c r="Q439" i="126"/>
  <c r="Q424" i="126"/>
  <c r="Q418" i="126"/>
  <c r="V418" i="126" s="1"/>
  <c r="V414" i="126"/>
  <c r="O407" i="126"/>
  <c r="Q407" i="126"/>
  <c r="Q392" i="126"/>
  <c r="V392" i="126" s="1"/>
  <c r="Q386" i="126"/>
  <c r="V386" i="126" s="1"/>
  <c r="V382" i="126"/>
  <c r="O352" i="126"/>
  <c r="Q352" i="126"/>
  <c r="V352" i="126" s="1"/>
  <c r="O338" i="126"/>
  <c r="Q338" i="126"/>
  <c r="O308" i="126"/>
  <c r="Q308" i="126"/>
  <c r="V308" i="126" s="1"/>
  <c r="O280" i="126"/>
  <c r="Q280" i="126"/>
  <c r="V254" i="126"/>
  <c r="O188" i="126"/>
  <c r="Q188" i="126"/>
  <c r="O99" i="126"/>
  <c r="Q99" i="126"/>
  <c r="O57" i="126"/>
  <c r="Q57" i="126"/>
  <c r="V806" i="126"/>
  <c r="V790" i="126"/>
  <c r="V782" i="126"/>
  <c r="Q769" i="126"/>
  <c r="V769" i="126" s="1"/>
  <c r="Q757" i="126"/>
  <c r="V750" i="126"/>
  <c r="Q737" i="126"/>
  <c r="V737" i="126" s="1"/>
  <c r="Q725" i="126"/>
  <c r="V725" i="126" s="1"/>
  <c r="Q705" i="126"/>
  <c r="Q693" i="126"/>
  <c r="V686" i="126"/>
  <c r="Q673" i="126"/>
  <c r="Q661" i="126"/>
  <c r="V654" i="126"/>
  <c r="Q641" i="126"/>
  <c r="V641" i="126" s="1"/>
  <c r="Q622" i="126"/>
  <c r="Q621" i="126"/>
  <c r="Q610" i="126"/>
  <c r="V610" i="126" s="1"/>
  <c r="O591" i="126"/>
  <c r="V591" i="126" s="1"/>
  <c r="Q591" i="126"/>
  <c r="Q574" i="126"/>
  <c r="V574" i="126" s="1"/>
  <c r="V570" i="126"/>
  <c r="Q560" i="126"/>
  <c r="V560" i="126" s="1"/>
  <c r="Q554" i="126"/>
  <c r="V554" i="126" s="1"/>
  <c r="V546" i="126"/>
  <c r="O527" i="126"/>
  <c r="V527" i="126" s="1"/>
  <c r="Q527" i="126"/>
  <c r="O499" i="126"/>
  <c r="Q499" i="126"/>
  <c r="V499" i="126" s="1"/>
  <c r="O479" i="126"/>
  <c r="Q479" i="126"/>
  <c r="V466" i="126"/>
  <c r="Q464" i="126"/>
  <c r="V464" i="126" s="1"/>
  <c r="Q458" i="126"/>
  <c r="V458" i="126" s="1"/>
  <c r="V454" i="126"/>
  <c r="O447" i="126"/>
  <c r="Q447" i="126"/>
  <c r="V447" i="126" s="1"/>
  <c r="V434" i="126"/>
  <c r="Q432" i="126"/>
  <c r="Q426" i="126"/>
  <c r="V426" i="126" s="1"/>
  <c r="V422" i="126"/>
  <c r="O415" i="126"/>
  <c r="Q415" i="126"/>
  <c r="Q400" i="126"/>
  <c r="Q394" i="126"/>
  <c r="V394" i="126" s="1"/>
  <c r="V390" i="126"/>
  <c r="O383" i="126"/>
  <c r="Q383" i="126"/>
  <c r="V383" i="126" s="1"/>
  <c r="V362" i="126"/>
  <c r="O283" i="126"/>
  <c r="Q283" i="126"/>
  <c r="V283" i="126" s="1"/>
  <c r="O264" i="126"/>
  <c r="Q264" i="126"/>
  <c r="V622" i="126"/>
  <c r="V491" i="126"/>
  <c r="O375" i="126"/>
  <c r="Q375" i="126"/>
  <c r="O367" i="126"/>
  <c r="Q367" i="126"/>
  <c r="V367" i="126" s="1"/>
  <c r="V360" i="126"/>
  <c r="O345" i="126"/>
  <c r="Q345" i="126"/>
  <c r="V345" i="126" s="1"/>
  <c r="V328" i="126"/>
  <c r="V320" i="126"/>
  <c r="V304" i="126"/>
  <c r="V290" i="126"/>
  <c r="O287" i="126"/>
  <c r="V287" i="126" s="1"/>
  <c r="Q287" i="126"/>
  <c r="V276" i="126"/>
  <c r="V274" i="126"/>
  <c r="O271" i="126"/>
  <c r="Q271" i="126"/>
  <c r="V260" i="126"/>
  <c r="V258" i="126"/>
  <c r="O255" i="126"/>
  <c r="V255" i="126" s="1"/>
  <c r="Q255" i="126"/>
  <c r="V242" i="126"/>
  <c r="V238" i="126"/>
  <c r="V234" i="126"/>
  <c r="O74" i="126"/>
  <c r="Q74" i="126"/>
  <c r="O34" i="126"/>
  <c r="Q34" i="126"/>
  <c r="Q617" i="126"/>
  <c r="V617" i="126" s="1"/>
  <c r="Q605" i="126"/>
  <c r="V605" i="126" s="1"/>
  <c r="Q597" i="126"/>
  <c r="Q579" i="126"/>
  <c r="Q567" i="126"/>
  <c r="V567" i="126" s="1"/>
  <c r="Q547" i="126"/>
  <c r="V547" i="126" s="1"/>
  <c r="Q535" i="126"/>
  <c r="Q507" i="126"/>
  <c r="Q487" i="126"/>
  <c r="O361" i="126"/>
  <c r="Q361" i="126"/>
  <c r="Q340" i="126"/>
  <c r="O329" i="126"/>
  <c r="Q329" i="126"/>
  <c r="V329" i="126" s="1"/>
  <c r="Q310" i="126"/>
  <c r="O305" i="126"/>
  <c r="Q305" i="126"/>
  <c r="V305" i="126" s="1"/>
  <c r="V296" i="126"/>
  <c r="O291" i="126"/>
  <c r="V291" i="126" s="1"/>
  <c r="Q291" i="126"/>
  <c r="Q284" i="126"/>
  <c r="V284" i="126" s="1"/>
  <c r="V280" i="126"/>
  <c r="O275" i="126"/>
  <c r="Q275" i="126"/>
  <c r="V275" i="126" s="1"/>
  <c r="Q268" i="126"/>
  <c r="V268" i="126" s="1"/>
  <c r="V264" i="126"/>
  <c r="V262" i="126"/>
  <c r="O259" i="126"/>
  <c r="Q259" i="126"/>
  <c r="Q252" i="126"/>
  <c r="V252" i="126" s="1"/>
  <c r="V246" i="126"/>
  <c r="O243" i="126"/>
  <c r="Q243" i="126"/>
  <c r="O239" i="126"/>
  <c r="Q239" i="126"/>
  <c r="O235" i="126"/>
  <c r="Q235" i="126"/>
  <c r="O231" i="126"/>
  <c r="Q231" i="126"/>
  <c r="Q214" i="126"/>
  <c r="V214" i="126" s="1"/>
  <c r="Q190" i="126"/>
  <c r="V190" i="126" s="1"/>
  <c r="Q100" i="126"/>
  <c r="V100" i="126" s="1"/>
  <c r="Q93" i="126"/>
  <c r="Q81" i="126"/>
  <c r="V81" i="126" s="1"/>
  <c r="O75" i="126"/>
  <c r="V75" i="126" s="1"/>
  <c r="Q75" i="126"/>
  <c r="Q64" i="126"/>
  <c r="O54" i="126"/>
  <c r="Q54" i="126"/>
  <c r="O35" i="126"/>
  <c r="Q35" i="126"/>
  <c r="V482" i="126"/>
  <c r="V355" i="126"/>
  <c r="Q324" i="126"/>
  <c r="Q323" i="126"/>
  <c r="V323" i="126"/>
  <c r="V312" i="126"/>
  <c r="Q288" i="126"/>
  <c r="V288" i="126" s="1"/>
  <c r="V282" i="126"/>
  <c r="O279" i="126"/>
  <c r="Q279" i="126"/>
  <c r="V279" i="126" s="1"/>
  <c r="Q272" i="126"/>
  <c r="V266" i="126"/>
  <c r="O263" i="126"/>
  <c r="V263" i="126" s="1"/>
  <c r="Q263" i="126"/>
  <c r="Q256" i="126"/>
  <c r="V256" i="126" s="1"/>
  <c r="V250" i="126"/>
  <c r="O247" i="126"/>
  <c r="Q247" i="126"/>
  <c r="V219" i="126"/>
  <c r="Q216" i="126"/>
  <c r="V216" i="126" s="1"/>
  <c r="O211" i="126"/>
  <c r="Q211" i="126"/>
  <c r="O193" i="126"/>
  <c r="Q193" i="126"/>
  <c r="V193" i="126" s="1"/>
  <c r="O187" i="126"/>
  <c r="Q187" i="126"/>
  <c r="Q128" i="126"/>
  <c r="Q104" i="126"/>
  <c r="O98" i="126"/>
  <c r="V98" i="126" s="1"/>
  <c r="Q98" i="126"/>
  <c r="Q25" i="126"/>
  <c r="Q313" i="126"/>
  <c r="V306" i="126"/>
  <c r="Q297" i="126"/>
  <c r="V297" i="126" s="1"/>
  <c r="Q227" i="126"/>
  <c r="Q209" i="126"/>
  <c r="V209" i="126" s="1"/>
  <c r="Q203" i="126"/>
  <c r="V203" i="126" s="1"/>
  <c r="Q185" i="126"/>
  <c r="Q115" i="126"/>
  <c r="Q114" i="126"/>
  <c r="V114" i="126" s="1"/>
  <c r="Q91" i="126"/>
  <c r="Q90" i="126"/>
  <c r="Q43" i="126"/>
  <c r="Q42" i="126"/>
  <c r="V42" i="126" s="1"/>
  <c r="Q30" i="126"/>
  <c r="Q335" i="126"/>
  <c r="Q321" i="126"/>
  <c r="V314" i="126"/>
  <c r="Q303" i="126"/>
  <c r="Q289" i="126"/>
  <c r="Q285" i="126"/>
  <c r="V285" i="126" s="1"/>
  <c r="Q281" i="126"/>
  <c r="Q277" i="126"/>
  <c r="Q273" i="126"/>
  <c r="Q269" i="126"/>
  <c r="V269" i="126" s="1"/>
  <c r="Q265" i="126"/>
  <c r="V265" i="126" s="1"/>
  <c r="Q261" i="126"/>
  <c r="Q257" i="126"/>
  <c r="Q253" i="126"/>
  <c r="V253" i="126" s="1"/>
  <c r="Q249" i="126"/>
  <c r="V249" i="126" s="1"/>
  <c r="Q245" i="126"/>
  <c r="V245" i="126" s="1"/>
  <c r="V227" i="126"/>
  <c r="Q201" i="126"/>
  <c r="V201" i="126" s="1"/>
  <c r="Q131" i="126"/>
  <c r="Q67" i="126"/>
  <c r="Q18" i="126"/>
  <c r="V18" i="126" s="1"/>
  <c r="V195" i="126"/>
  <c r="O1244" i="126"/>
  <c r="Q1244" i="126"/>
  <c r="O1204" i="126"/>
  <c r="V1204" i="126" s="1"/>
  <c r="Q1204" i="126"/>
  <c r="O1172" i="126"/>
  <c r="Q1172" i="126"/>
  <c r="O1164" i="126"/>
  <c r="Q1164" i="126"/>
  <c r="O1156" i="126"/>
  <c r="Q1156" i="126"/>
  <c r="V1142" i="126"/>
  <c r="O223" i="126"/>
  <c r="Q223" i="126"/>
  <c r="O207" i="126"/>
  <c r="Q207" i="126"/>
  <c r="O111" i="126"/>
  <c r="Q111" i="126"/>
  <c r="V111" i="126" s="1"/>
  <c r="O95" i="126"/>
  <c r="Q95" i="126"/>
  <c r="O79" i="126"/>
  <c r="Q79" i="126"/>
  <c r="V1199" i="126"/>
  <c r="V1183" i="126"/>
  <c r="V1167" i="126"/>
  <c r="V1151" i="126"/>
  <c r="V1126" i="126"/>
  <c r="V1114" i="126"/>
  <c r="V1046" i="126"/>
  <c r="V1018" i="126"/>
  <c r="V910" i="126"/>
  <c r="V898" i="126"/>
  <c r="V758" i="126"/>
  <c r="V726" i="126"/>
  <c r="V694" i="126"/>
  <c r="V662" i="126"/>
  <c r="O1252" i="126"/>
  <c r="Q1252" i="126"/>
  <c r="M1244" i="126"/>
  <c r="O1236" i="126"/>
  <c r="Q1236" i="126"/>
  <c r="O1228" i="126"/>
  <c r="V1228" i="126" s="1"/>
  <c r="Q1228" i="126"/>
  <c r="O1188" i="126"/>
  <c r="Q1188" i="126"/>
  <c r="V1188" i="126" s="1"/>
  <c r="V1182" i="126"/>
  <c r="O1180" i="126"/>
  <c r="V1180" i="126" s="1"/>
  <c r="Q1180" i="126"/>
  <c r="M1164" i="126"/>
  <c r="V1164" i="126" s="1"/>
  <c r="O1148" i="126"/>
  <c r="V1148" i="126" s="1"/>
  <c r="Q1148" i="126"/>
  <c r="V1082" i="126"/>
  <c r="V1066" i="126"/>
  <c r="V1050" i="126"/>
  <c r="V1022" i="126"/>
  <c r="V978" i="126"/>
  <c r="V946" i="126"/>
  <c r="V886" i="126"/>
  <c r="M223" i="126"/>
  <c r="M207" i="126"/>
  <c r="V207" i="126" s="1"/>
  <c r="O191" i="126"/>
  <c r="Q191" i="126"/>
  <c r="O127" i="126"/>
  <c r="Q127" i="126"/>
  <c r="M111" i="126"/>
  <c r="M95" i="126"/>
  <c r="M79" i="126"/>
  <c r="V79" i="126" s="1"/>
  <c r="O63" i="126"/>
  <c r="V63" i="126" s="1"/>
  <c r="Q63" i="126"/>
  <c r="O39" i="126"/>
  <c r="Q39" i="126"/>
  <c r="V1247" i="126"/>
  <c r="V1223" i="126"/>
  <c r="V1062" i="126"/>
  <c r="V1030" i="126"/>
  <c r="O1256" i="126"/>
  <c r="Q1256" i="126"/>
  <c r="V1250" i="126"/>
  <c r="O1248" i="126"/>
  <c r="Q1248" i="126"/>
  <c r="V1242" i="126"/>
  <c r="O1240" i="126"/>
  <c r="Q1240" i="126"/>
  <c r="O1232" i="126"/>
  <c r="Q1232" i="126"/>
  <c r="V1232" i="126" s="1"/>
  <c r="O1224" i="126"/>
  <c r="V1224" i="126" s="1"/>
  <c r="Q1224" i="126"/>
  <c r="O1216" i="126"/>
  <c r="Q1216" i="126"/>
  <c r="V1216" i="126" s="1"/>
  <c r="V1210" i="126"/>
  <c r="O1192" i="126"/>
  <c r="Q1192" i="126"/>
  <c r="O1176" i="126"/>
  <c r="Q1176" i="126"/>
  <c r="V1162" i="126"/>
  <c r="O1160" i="126"/>
  <c r="Q1160" i="126"/>
  <c r="O1152" i="126"/>
  <c r="Q1152" i="126"/>
  <c r="V1146" i="126"/>
  <c r="O1144" i="126"/>
  <c r="Q1144" i="126"/>
  <c r="V1144" i="126" s="1"/>
  <c r="V1122" i="126"/>
  <c r="V1074" i="126"/>
  <c r="V1058" i="126"/>
  <c r="V1042" i="126"/>
  <c r="V1014" i="126"/>
  <c r="V1002" i="126"/>
  <c r="V986" i="126"/>
  <c r="V970" i="126"/>
  <c r="V954" i="126"/>
  <c r="V938" i="126"/>
  <c r="V922" i="126"/>
  <c r="V878" i="126"/>
  <c r="V766" i="126"/>
  <c r="V734" i="126"/>
  <c r="V702" i="126"/>
  <c r="V670" i="126"/>
  <c r="V638" i="126"/>
  <c r="V606" i="126"/>
  <c r="V568" i="126"/>
  <c r="V536" i="126"/>
  <c r="V488" i="126"/>
  <c r="O1220" i="126"/>
  <c r="Q1220" i="126"/>
  <c r="V1220" i="126" s="1"/>
  <c r="O1212" i="126"/>
  <c r="Q1212" i="126"/>
  <c r="O1196" i="126"/>
  <c r="Q1196" i="126"/>
  <c r="V1196" i="126" s="1"/>
  <c r="M1188" i="126"/>
  <c r="V1218" i="126"/>
  <c r="M1216" i="126"/>
  <c r="O1208" i="126"/>
  <c r="V1208" i="126" s="1"/>
  <c r="Q1208" i="126"/>
  <c r="O1200" i="126"/>
  <c r="V1200" i="126" s="1"/>
  <c r="Q1200" i="126"/>
  <c r="V1194" i="126"/>
  <c r="M1192" i="126"/>
  <c r="O1184" i="126"/>
  <c r="Q1184" i="126"/>
  <c r="V1184" i="126" s="1"/>
  <c r="V1178" i="126"/>
  <c r="M1176" i="126"/>
  <c r="V1176" i="126" s="1"/>
  <c r="O1168" i="126"/>
  <c r="Q1168" i="126"/>
  <c r="V1251" i="126"/>
  <c r="V1243" i="126"/>
  <c r="V1235" i="126"/>
  <c r="V1227" i="126"/>
  <c r="V1219" i="126"/>
  <c r="V1211" i="126"/>
  <c r="V1203" i="126"/>
  <c r="V1195" i="126"/>
  <c r="V1187" i="126"/>
  <c r="V1179" i="126"/>
  <c r="V1171" i="126"/>
  <c r="V1155" i="126"/>
  <c r="V1147" i="126"/>
  <c r="V1086" i="126"/>
  <c r="V1070" i="126"/>
  <c r="V1026" i="126"/>
  <c r="V1010" i="126"/>
  <c r="V966" i="126"/>
  <c r="V918" i="126"/>
  <c r="V890" i="126"/>
  <c r="V774" i="126"/>
  <c r="V742" i="126"/>
  <c r="V710" i="126"/>
  <c r="V678" i="126"/>
  <c r="V646" i="126"/>
  <c r="V614" i="126"/>
  <c r="M1120" i="126"/>
  <c r="V544" i="126"/>
  <c r="V504" i="126"/>
  <c r="V496" i="126"/>
  <c r="M1140" i="126"/>
  <c r="M1132" i="126"/>
  <c r="M1124" i="126"/>
  <c r="M1104" i="126"/>
  <c r="M1100" i="126"/>
  <c r="V1100" i="126" s="1"/>
  <c r="M1092" i="126"/>
  <c r="M1080" i="126"/>
  <c r="M1076" i="126"/>
  <c r="V1076" i="126" s="1"/>
  <c r="M976" i="126"/>
  <c r="M972" i="126"/>
  <c r="V972" i="126" s="1"/>
  <c r="M924" i="126"/>
  <c r="M920" i="126"/>
  <c r="M916" i="126"/>
  <c r="M912" i="126"/>
  <c r="M908" i="126"/>
  <c r="O775" i="126"/>
  <c r="Q775" i="126"/>
  <c r="O759" i="126"/>
  <c r="Q759" i="126"/>
  <c r="O751" i="126"/>
  <c r="Q751" i="126"/>
  <c r="O727" i="126"/>
  <c r="Q727" i="126"/>
  <c r="O703" i="126"/>
  <c r="Q703" i="126"/>
  <c r="O687" i="126"/>
  <c r="Q687" i="126"/>
  <c r="O679" i="126"/>
  <c r="Q679" i="126"/>
  <c r="O671" i="126"/>
  <c r="Q671" i="126"/>
  <c r="O663" i="126"/>
  <c r="Q663" i="126"/>
  <c r="O655" i="126"/>
  <c r="Q655" i="126"/>
  <c r="O639" i="126"/>
  <c r="Q639" i="126"/>
  <c r="O631" i="126"/>
  <c r="Q631" i="126"/>
  <c r="O623" i="126"/>
  <c r="Q623" i="126"/>
  <c r="O615" i="126"/>
  <c r="Q615" i="126"/>
  <c r="O607" i="126"/>
  <c r="Q607" i="126"/>
  <c r="O599" i="126"/>
  <c r="Q599" i="126"/>
  <c r="V1240" i="126"/>
  <c r="V1172" i="126"/>
  <c r="V1152" i="126"/>
  <c r="Q1140" i="126"/>
  <c r="V1140" i="126"/>
  <c r="Q1136" i="126"/>
  <c r="V1136" i="126" s="1"/>
  <c r="Q1132" i="126"/>
  <c r="Q1128" i="126"/>
  <c r="Q1124" i="126"/>
  <c r="Q1120" i="126"/>
  <c r="V1120" i="126" s="1"/>
  <c r="Q1116" i="126"/>
  <c r="V1116" i="126" s="1"/>
  <c r="Q1112" i="126"/>
  <c r="V1112" i="126" s="1"/>
  <c r="Q1108" i="126"/>
  <c r="V1108" i="126" s="1"/>
  <c r="Q1104" i="126"/>
  <c r="Q1100" i="126"/>
  <c r="Q1096" i="126"/>
  <c r="V1096" i="126" s="1"/>
  <c r="Q1092" i="126"/>
  <c r="Q1088" i="126"/>
  <c r="Q1084" i="126"/>
  <c r="Q1080" i="126"/>
  <c r="Q1076" i="126"/>
  <c r="Q1072" i="126"/>
  <c r="Q1068" i="126"/>
  <c r="Q1064" i="126"/>
  <c r="Q1060" i="126"/>
  <c r="Q1056" i="126"/>
  <c r="Q1052" i="126"/>
  <c r="Q1048" i="126"/>
  <c r="Q1044" i="126"/>
  <c r="Q1040" i="126"/>
  <c r="Q1036" i="126"/>
  <c r="Q1032" i="126"/>
  <c r="Q1028" i="126"/>
  <c r="V1028" i="126"/>
  <c r="Q1024" i="126"/>
  <c r="Q1020" i="126"/>
  <c r="Q1016" i="126"/>
  <c r="Q1012" i="126"/>
  <c r="Q1008" i="126"/>
  <c r="V1008" i="126" s="1"/>
  <c r="Q1004" i="126"/>
  <c r="Q1000" i="126"/>
  <c r="Q996" i="126"/>
  <c r="Q992" i="126"/>
  <c r="Q988" i="126"/>
  <c r="Q984" i="126"/>
  <c r="Q980" i="126"/>
  <c r="Q976" i="126"/>
  <c r="Q972" i="126"/>
  <c r="Q968" i="126"/>
  <c r="Q964" i="126"/>
  <c r="Q960" i="126"/>
  <c r="Q956" i="126"/>
  <c r="Q952" i="126"/>
  <c r="Q948" i="126"/>
  <c r="Q944" i="126"/>
  <c r="Q940" i="126"/>
  <c r="Q936" i="126"/>
  <c r="Q932" i="126"/>
  <c r="Q928" i="126"/>
  <c r="Q924" i="126"/>
  <c r="Q920" i="126"/>
  <c r="Q916" i="126"/>
  <c r="Q912" i="126"/>
  <c r="Q908" i="126"/>
  <c r="Q904" i="126"/>
  <c r="V904" i="126" s="1"/>
  <c r="Q900" i="126"/>
  <c r="Q896" i="126"/>
  <c r="Q892" i="126"/>
  <c r="Q888" i="126"/>
  <c r="Q884" i="126"/>
  <c r="Q880" i="126"/>
  <c r="V770" i="126"/>
  <c r="V762" i="126"/>
  <c r="V754" i="126"/>
  <c r="V746" i="126"/>
  <c r="V738" i="126"/>
  <c r="V730" i="126"/>
  <c r="V722" i="126"/>
  <c r="V714" i="126"/>
  <c r="V706" i="126"/>
  <c r="V698" i="126"/>
  <c r="V682" i="126"/>
  <c r="V674" i="126"/>
  <c r="V666" i="126"/>
  <c r="V658" i="126"/>
  <c r="V650" i="126"/>
  <c r="V642" i="126"/>
  <c r="V634" i="126"/>
  <c r="V626" i="126"/>
  <c r="V618" i="126"/>
  <c r="V584" i="126"/>
  <c r="V552" i="126"/>
  <c r="V512" i="126"/>
  <c r="M1128" i="126"/>
  <c r="V1128" i="126" s="1"/>
  <c r="M1088" i="126"/>
  <c r="M1084" i="126"/>
  <c r="M1072" i="126"/>
  <c r="V1072" i="126" s="1"/>
  <c r="M1068" i="126"/>
  <c r="V1068" i="126" s="1"/>
  <c r="M1064" i="126"/>
  <c r="M1060" i="126"/>
  <c r="V1060" i="126" s="1"/>
  <c r="M1056" i="126"/>
  <c r="M1052" i="126"/>
  <c r="V1052" i="126" s="1"/>
  <c r="M1048" i="126"/>
  <c r="V1048" i="126" s="1"/>
  <c r="M1044" i="126"/>
  <c r="M1040" i="126"/>
  <c r="V1040" i="126" s="1"/>
  <c r="M1036" i="126"/>
  <c r="V1036" i="126" s="1"/>
  <c r="M1032" i="126"/>
  <c r="M1024" i="126"/>
  <c r="M1020" i="126"/>
  <c r="M1016" i="126"/>
  <c r="V1016" i="126" s="1"/>
  <c r="M1012" i="126"/>
  <c r="M1004" i="126"/>
  <c r="M1000" i="126"/>
  <c r="M996" i="126"/>
  <c r="M992" i="126"/>
  <c r="M988" i="126"/>
  <c r="M984" i="126"/>
  <c r="V984" i="126" s="1"/>
  <c r="M980" i="126"/>
  <c r="M968" i="126"/>
  <c r="M964" i="126"/>
  <c r="M960" i="126"/>
  <c r="V960" i="126" s="1"/>
  <c r="M956" i="126"/>
  <c r="V956" i="126" s="1"/>
  <c r="M952" i="126"/>
  <c r="M948" i="126"/>
  <c r="M944" i="126"/>
  <c r="M940" i="126"/>
  <c r="V940" i="126" s="1"/>
  <c r="M936" i="126"/>
  <c r="M932" i="126"/>
  <c r="M928" i="126"/>
  <c r="V928" i="126" s="1"/>
  <c r="M900" i="126"/>
  <c r="M896" i="126"/>
  <c r="V896" i="126" s="1"/>
  <c r="M892" i="126"/>
  <c r="M888" i="126"/>
  <c r="M884" i="126"/>
  <c r="M880" i="126"/>
  <c r="M775" i="126"/>
  <c r="O767" i="126"/>
  <c r="Q767" i="126"/>
  <c r="M759" i="126"/>
  <c r="M751" i="126"/>
  <c r="O743" i="126"/>
  <c r="Q743" i="126"/>
  <c r="O735" i="126"/>
  <c r="Q735" i="126"/>
  <c r="M727" i="126"/>
  <c r="O719" i="126"/>
  <c r="V719" i="126" s="1"/>
  <c r="Q719" i="126"/>
  <c r="O711" i="126"/>
  <c r="Q711" i="126"/>
  <c r="M703" i="126"/>
  <c r="O695" i="126"/>
  <c r="Q695" i="126"/>
  <c r="M687" i="126"/>
  <c r="M679" i="126"/>
  <c r="M671" i="126"/>
  <c r="M663" i="126"/>
  <c r="M655" i="126"/>
  <c r="O647" i="126"/>
  <c r="V647" i="126" s="1"/>
  <c r="Q647" i="126"/>
  <c r="M639" i="126"/>
  <c r="M631" i="126"/>
  <c r="M623" i="126"/>
  <c r="M615" i="126"/>
  <c r="M607" i="126"/>
  <c r="Q875" i="126"/>
  <c r="V875" i="126" s="1"/>
  <c r="Q871" i="126"/>
  <c r="V871" i="126" s="1"/>
  <c r="Q867" i="126"/>
  <c r="V867" i="126" s="1"/>
  <c r="Q863" i="126"/>
  <c r="V863" i="126" s="1"/>
  <c r="Q859" i="126"/>
  <c r="V859" i="126" s="1"/>
  <c r="Q855" i="126"/>
  <c r="V855" i="126"/>
  <c r="Q851" i="126"/>
  <c r="V851" i="126" s="1"/>
  <c r="Q847" i="126"/>
  <c r="V847" i="126" s="1"/>
  <c r="Q843" i="126"/>
  <c r="V843" i="126" s="1"/>
  <c r="Q839" i="126"/>
  <c r="V839" i="126" s="1"/>
  <c r="Q835" i="126"/>
  <c r="V835" i="126" s="1"/>
  <c r="Q831" i="126"/>
  <c r="V831" i="126" s="1"/>
  <c r="Q827" i="126"/>
  <c r="V827" i="126" s="1"/>
  <c r="Q823" i="126"/>
  <c r="V823" i="126" s="1"/>
  <c r="Q819" i="126"/>
  <c r="V819" i="126" s="1"/>
  <c r="Q815" i="126"/>
  <c r="V815" i="126" s="1"/>
  <c r="Q811" i="126"/>
  <c r="V811" i="126" s="1"/>
  <c r="Q807" i="126"/>
  <c r="V807" i="126" s="1"/>
  <c r="Q803" i="126"/>
  <c r="V803" i="126" s="1"/>
  <c r="Q799" i="126"/>
  <c r="V799" i="126" s="1"/>
  <c r="Q795" i="126"/>
  <c r="V795" i="126" s="1"/>
  <c r="Q791" i="126"/>
  <c r="V791" i="126" s="1"/>
  <c r="Q787" i="126"/>
  <c r="V787" i="126" s="1"/>
  <c r="Q783" i="126"/>
  <c r="V783" i="126" s="1"/>
  <c r="Q779" i="126"/>
  <c r="V779" i="126" s="1"/>
  <c r="O771" i="126"/>
  <c r="Q771" i="126"/>
  <c r="O763" i="126"/>
  <c r="Q763" i="126"/>
  <c r="O755" i="126"/>
  <c r="Q755" i="126"/>
  <c r="O747" i="126"/>
  <c r="Q747" i="126"/>
  <c r="V747" i="126" s="1"/>
  <c r="O739" i="126"/>
  <c r="V739" i="126" s="1"/>
  <c r="Q739" i="126"/>
  <c r="O731" i="126"/>
  <c r="Q731" i="126"/>
  <c r="O723" i="126"/>
  <c r="V723" i="126" s="1"/>
  <c r="Q723" i="126"/>
  <c r="O715" i="126"/>
  <c r="Q715" i="126"/>
  <c r="O707" i="126"/>
  <c r="V707" i="126" s="1"/>
  <c r="Q707" i="126"/>
  <c r="O699" i="126"/>
  <c r="Q699" i="126"/>
  <c r="O691" i="126"/>
  <c r="Q691" i="126"/>
  <c r="O683" i="126"/>
  <c r="Q683" i="126"/>
  <c r="V683" i="126" s="1"/>
  <c r="O675" i="126"/>
  <c r="V675" i="126" s="1"/>
  <c r="Q675" i="126"/>
  <c r="O667" i="126"/>
  <c r="Q667" i="126"/>
  <c r="O659" i="126"/>
  <c r="V659" i="126" s="1"/>
  <c r="Q659" i="126"/>
  <c r="O651" i="126"/>
  <c r="Q651" i="126"/>
  <c r="O643" i="126"/>
  <c r="Q643" i="126"/>
  <c r="O635" i="126"/>
  <c r="Q635" i="126"/>
  <c r="O627" i="126"/>
  <c r="V627" i="126" s="1"/>
  <c r="Q627" i="126"/>
  <c r="O619" i="126"/>
  <c r="Q619" i="126"/>
  <c r="O611" i="126"/>
  <c r="Q611" i="126"/>
  <c r="O603" i="126"/>
  <c r="Q603" i="126"/>
  <c r="V520" i="126"/>
  <c r="V472" i="126"/>
  <c r="V440" i="126"/>
  <c r="V432" i="126"/>
  <c r="V424" i="126"/>
  <c r="V408" i="126"/>
  <c r="V400" i="126"/>
  <c r="V376" i="126"/>
  <c r="V368" i="126"/>
  <c r="O577" i="126"/>
  <c r="Q577" i="126"/>
  <c r="V555" i="126"/>
  <c r="O545" i="126"/>
  <c r="Q545" i="126"/>
  <c r="O513" i="126"/>
  <c r="Q513" i="126"/>
  <c r="V507" i="126"/>
  <c r="O505" i="126"/>
  <c r="Q505" i="126"/>
  <c r="V451" i="126"/>
  <c r="O449" i="126"/>
  <c r="Q449" i="126"/>
  <c r="V443" i="126"/>
  <c r="O441" i="126"/>
  <c r="V441" i="126" s="1"/>
  <c r="Q441" i="126"/>
  <c r="V435" i="126"/>
  <c r="O433" i="126"/>
  <c r="Q433" i="126"/>
  <c r="V427" i="126"/>
  <c r="O425" i="126"/>
  <c r="Q425" i="126"/>
  <c r="V425" i="126" s="1"/>
  <c r="V419" i="126"/>
  <c r="O417" i="126"/>
  <c r="Q417" i="126"/>
  <c r="V411" i="126"/>
  <c r="O409" i="126"/>
  <c r="V409" i="126" s="1"/>
  <c r="Q409" i="126"/>
  <c r="O401" i="126"/>
  <c r="Q401" i="126"/>
  <c r="V395" i="126"/>
  <c r="O393" i="126"/>
  <c r="Q393" i="126"/>
  <c r="V387" i="126"/>
  <c r="O385" i="126"/>
  <c r="Q385" i="126"/>
  <c r="V379" i="126"/>
  <c r="O377" i="126"/>
  <c r="V377" i="126" s="1"/>
  <c r="Q377" i="126"/>
  <c r="V371" i="126"/>
  <c r="O369" i="126"/>
  <c r="Q369" i="126"/>
  <c r="V363" i="126"/>
  <c r="O357" i="126"/>
  <c r="Q357" i="126"/>
  <c r="V353" i="126"/>
  <c r="V332" i="126"/>
  <c r="O307" i="126"/>
  <c r="Q307" i="126"/>
  <c r="O293" i="126"/>
  <c r="Q293" i="126"/>
  <c r="V755" i="126"/>
  <c r="V651" i="126"/>
  <c r="V611" i="126"/>
  <c r="V595" i="126"/>
  <c r="O593" i="126"/>
  <c r="Q593" i="126"/>
  <c r="V587" i="126"/>
  <c r="O585" i="126"/>
  <c r="Q585" i="126"/>
  <c r="V579" i="126"/>
  <c r="M577" i="126"/>
  <c r="O569" i="126"/>
  <c r="Q569" i="126"/>
  <c r="V563" i="126"/>
  <c r="O561" i="126"/>
  <c r="Q561" i="126"/>
  <c r="O553" i="126"/>
  <c r="Q553" i="126"/>
  <c r="M545" i="126"/>
  <c r="O537" i="126"/>
  <c r="Q537" i="126"/>
  <c r="V531" i="126"/>
  <c r="O529" i="126"/>
  <c r="Q529" i="126"/>
  <c r="V523" i="126"/>
  <c r="O521" i="126"/>
  <c r="Q521" i="126"/>
  <c r="V515" i="126"/>
  <c r="M513" i="126"/>
  <c r="M505" i="126"/>
  <c r="O497" i="126"/>
  <c r="V497" i="126" s="1"/>
  <c r="Q497" i="126"/>
  <c r="O489" i="126"/>
  <c r="Q489" i="126"/>
  <c r="O481" i="126"/>
  <c r="Q481" i="126"/>
  <c r="O473" i="126"/>
  <c r="V473" i="126" s="1"/>
  <c r="Q473" i="126"/>
  <c r="V467" i="126"/>
  <c r="O465" i="126"/>
  <c r="Q465" i="126"/>
  <c r="V459" i="126"/>
  <c r="O457" i="126"/>
  <c r="V457" i="126" s="1"/>
  <c r="Q457" i="126"/>
  <c r="V588" i="126"/>
  <c r="V580" i="126"/>
  <c r="V572" i="126"/>
  <c r="V556" i="126"/>
  <c r="V548" i="126"/>
  <c r="V540" i="126"/>
  <c r="V532" i="126"/>
  <c r="V524" i="126"/>
  <c r="V516" i="126"/>
  <c r="V508" i="126"/>
  <c r="V492" i="126"/>
  <c r="V484" i="126"/>
  <c r="V476" i="126"/>
  <c r="V468" i="126"/>
  <c r="V460" i="126"/>
  <c r="V452" i="126"/>
  <c r="V444" i="126"/>
  <c r="V436" i="126"/>
  <c r="V428" i="126"/>
  <c r="V420" i="126"/>
  <c r="V412" i="126"/>
  <c r="V404" i="126"/>
  <c r="V396" i="126"/>
  <c r="V388" i="126"/>
  <c r="V380" i="126"/>
  <c r="V372" i="126"/>
  <c r="V364" i="126"/>
  <c r="V358" i="126"/>
  <c r="V338" i="126"/>
  <c r="V318" i="126"/>
  <c r="V299" i="126"/>
  <c r="V873" i="126"/>
  <c r="V861" i="126"/>
  <c r="V853" i="126"/>
  <c r="V829" i="126"/>
  <c r="V821" i="126"/>
  <c r="V809" i="126"/>
  <c r="V805" i="126"/>
  <c r="V801" i="126"/>
  <c r="V793" i="126"/>
  <c r="V789" i="126"/>
  <c r="V785" i="126"/>
  <c r="V777" i="126"/>
  <c r="V757" i="126"/>
  <c r="V749" i="126"/>
  <c r="V745" i="126"/>
  <c r="V729" i="126"/>
  <c r="V717" i="126"/>
  <c r="V713" i="126"/>
  <c r="V709" i="126"/>
  <c r="V705" i="126"/>
  <c r="V701" i="126"/>
  <c r="V693" i="126"/>
  <c r="V681" i="126"/>
  <c r="V677" i="126"/>
  <c r="V673" i="126"/>
  <c r="V665" i="126"/>
  <c r="V661" i="126"/>
  <c r="V649" i="126"/>
  <c r="V645" i="126"/>
  <c r="V629" i="126"/>
  <c r="V621" i="126"/>
  <c r="V613" i="126"/>
  <c r="V601" i="126"/>
  <c r="V597" i="126"/>
  <c r="O589" i="126"/>
  <c r="Q589" i="126"/>
  <c r="V583" i="126"/>
  <c r="O581" i="126"/>
  <c r="Q581" i="126"/>
  <c r="V575" i="126"/>
  <c r="O573" i="126"/>
  <c r="V573" i="126" s="1"/>
  <c r="Q573" i="126"/>
  <c r="O565" i="126"/>
  <c r="Q565" i="126"/>
  <c r="O557" i="126"/>
  <c r="V557" i="126" s="1"/>
  <c r="Q557" i="126"/>
  <c r="V551" i="126"/>
  <c r="O549" i="126"/>
  <c r="Q549" i="126"/>
  <c r="V549" i="126" s="1"/>
  <c r="V543" i="126"/>
  <c r="O541" i="126"/>
  <c r="V541" i="126" s="1"/>
  <c r="Q541" i="126"/>
  <c r="V535" i="126"/>
  <c r="O533" i="126"/>
  <c r="Q533" i="126"/>
  <c r="O525" i="126"/>
  <c r="Q525" i="126"/>
  <c r="V519" i="126"/>
  <c r="O517" i="126"/>
  <c r="Q517" i="126"/>
  <c r="V511" i="126"/>
  <c r="O509" i="126"/>
  <c r="V509" i="126" s="1"/>
  <c r="Q509" i="126"/>
  <c r="V503" i="126"/>
  <c r="O501" i="126"/>
  <c r="Q501" i="126"/>
  <c r="V495" i="126"/>
  <c r="O493" i="126"/>
  <c r="Q493" i="126"/>
  <c r="V487" i="126"/>
  <c r="O485" i="126"/>
  <c r="Q485" i="126"/>
  <c r="V479" i="126"/>
  <c r="O477" i="126"/>
  <c r="V477" i="126" s="1"/>
  <c r="Q477" i="126"/>
  <c r="O469" i="126"/>
  <c r="Q469" i="126"/>
  <c r="O461" i="126"/>
  <c r="Q461" i="126"/>
  <c r="V455" i="126"/>
  <c r="O453" i="126"/>
  <c r="Q453" i="126"/>
  <c r="O445" i="126"/>
  <c r="Q445" i="126"/>
  <c r="O437" i="126"/>
  <c r="Q437" i="126"/>
  <c r="O429" i="126"/>
  <c r="V429" i="126" s="1"/>
  <c r="Q429" i="126"/>
  <c r="O421" i="126"/>
  <c r="Q421" i="126"/>
  <c r="V421" i="126" s="1"/>
  <c r="V415" i="126"/>
  <c r="O413" i="126"/>
  <c r="Q413" i="126"/>
  <c r="V407" i="126"/>
  <c r="O405" i="126"/>
  <c r="Q405" i="126"/>
  <c r="V399" i="126"/>
  <c r="O397" i="126"/>
  <c r="V397" i="126" s="1"/>
  <c r="Q397" i="126"/>
  <c r="O389" i="126"/>
  <c r="Q389" i="126"/>
  <c r="O381" i="126"/>
  <c r="V381" i="126" s="1"/>
  <c r="Q381" i="126"/>
  <c r="V375" i="126"/>
  <c r="O373" i="126"/>
  <c r="Q373" i="126"/>
  <c r="O365" i="126"/>
  <c r="Q365" i="126"/>
  <c r="O339" i="126"/>
  <c r="V339" i="126" s="1"/>
  <c r="Q339" i="126"/>
  <c r="O325" i="126"/>
  <c r="Q325" i="126"/>
  <c r="V313" i="126"/>
  <c r="V311" i="126"/>
  <c r="V300" i="126"/>
  <c r="V351" i="126"/>
  <c r="V340" i="126"/>
  <c r="O333" i="126"/>
  <c r="V333" i="126" s="1"/>
  <c r="Q333" i="126"/>
  <c r="V326" i="126"/>
  <c r="V321" i="126"/>
  <c r="V319" i="126"/>
  <c r="O301" i="126"/>
  <c r="Q301" i="126"/>
  <c r="V294" i="126"/>
  <c r="V228" i="126"/>
  <c r="V196" i="126"/>
  <c r="V180" i="126"/>
  <c r="V589" i="126"/>
  <c r="V553" i="126"/>
  <c r="V529" i="126"/>
  <c r="V365" i="126"/>
  <c r="V361" i="126"/>
  <c r="V359" i="126"/>
  <c r="V348" i="126"/>
  <c r="Q347" i="126"/>
  <c r="V347" i="126" s="1"/>
  <c r="O341" i="126"/>
  <c r="Q341" i="126"/>
  <c r="V334" i="126"/>
  <c r="V327" i="126"/>
  <c r="V316" i="126"/>
  <c r="Q315" i="126"/>
  <c r="V315" i="126" s="1"/>
  <c r="O309" i="126"/>
  <c r="Q309" i="126"/>
  <c r="V302" i="126"/>
  <c r="V295" i="126"/>
  <c r="V237" i="126"/>
  <c r="V233" i="126"/>
  <c r="O215" i="126"/>
  <c r="Q215" i="126"/>
  <c r="O199" i="126"/>
  <c r="Q199" i="126"/>
  <c r="V199" i="126" s="1"/>
  <c r="O183" i="126"/>
  <c r="Q183" i="126"/>
  <c r="V356" i="126"/>
  <c r="O349" i="126"/>
  <c r="Q349" i="126"/>
  <c r="V335" i="126"/>
  <c r="V324" i="126"/>
  <c r="O317" i="126"/>
  <c r="V317" i="126" s="1"/>
  <c r="Q317" i="126"/>
  <c r="V310" i="126"/>
  <c r="V303" i="126"/>
  <c r="V292" i="126"/>
  <c r="V271" i="126"/>
  <c r="V251" i="126"/>
  <c r="V247" i="126"/>
  <c r="V239" i="126"/>
  <c r="V220" i="126"/>
  <c r="V204" i="126"/>
  <c r="V188" i="126"/>
  <c r="V226" i="126"/>
  <c r="V225" i="126"/>
  <c r="V218" i="126"/>
  <c r="V217" i="126"/>
  <c r="V202" i="126"/>
  <c r="V194" i="126"/>
  <c r="V186" i="126"/>
  <c r="V185" i="126"/>
  <c r="V178" i="126"/>
  <c r="V177" i="126"/>
  <c r="O174" i="126"/>
  <c r="V174" i="126" s="1"/>
  <c r="Q174" i="126"/>
  <c r="V172" i="126"/>
  <c r="O166" i="126"/>
  <c r="Q166" i="126"/>
  <c r="V166" i="126" s="1"/>
  <c r="V164" i="126"/>
  <c r="O158" i="126"/>
  <c r="Q158" i="126"/>
  <c r="V156" i="126"/>
  <c r="O150" i="126"/>
  <c r="Q150" i="126"/>
  <c r="V148" i="126"/>
  <c r="O142" i="126"/>
  <c r="V142" i="126" s="1"/>
  <c r="Q142" i="126"/>
  <c r="V140" i="126"/>
  <c r="O134" i="126"/>
  <c r="Q134" i="126"/>
  <c r="V134" i="126" s="1"/>
  <c r="V132" i="126"/>
  <c r="O118" i="126"/>
  <c r="Q118" i="126"/>
  <c r="V116" i="126"/>
  <c r="O102" i="126"/>
  <c r="Q102" i="126"/>
  <c r="O86" i="126"/>
  <c r="Q86" i="126"/>
  <c r="V84" i="126"/>
  <c r="O70" i="126"/>
  <c r="Q70" i="126"/>
  <c r="V70" i="126" s="1"/>
  <c r="V68" i="126"/>
  <c r="O47" i="126"/>
  <c r="V47" i="126" s="1"/>
  <c r="Q47" i="126"/>
  <c r="O15" i="126"/>
  <c r="Q15" i="126"/>
  <c r="V231" i="126"/>
  <c r="Q229" i="126"/>
  <c r="V224" i="126"/>
  <c r="Q221" i="126"/>
  <c r="V221" i="126" s="1"/>
  <c r="Q213" i="126"/>
  <c r="V213" i="126" s="1"/>
  <c r="V208" i="126"/>
  <c r="Q205" i="126"/>
  <c r="V200" i="126"/>
  <c r="Q197" i="126"/>
  <c r="V197" i="126" s="1"/>
  <c r="V192" i="126"/>
  <c r="Q189" i="126"/>
  <c r="V189" i="126" s="1"/>
  <c r="V184" i="126"/>
  <c r="Q181" i="126"/>
  <c r="V176" i="126"/>
  <c r="O167" i="126"/>
  <c r="V167" i="126" s="1"/>
  <c r="Q167" i="126"/>
  <c r="O159" i="126"/>
  <c r="Q159" i="126"/>
  <c r="V159" i="126" s="1"/>
  <c r="O151" i="126"/>
  <c r="V151" i="126" s="1"/>
  <c r="Q151" i="126"/>
  <c r="O143" i="126"/>
  <c r="Q143" i="126"/>
  <c r="O135" i="126"/>
  <c r="V135" i="126" s="1"/>
  <c r="Q135" i="126"/>
  <c r="O119" i="126"/>
  <c r="Q119" i="126"/>
  <c r="O103" i="126"/>
  <c r="V103" i="126" s="1"/>
  <c r="Q103" i="126"/>
  <c r="O87" i="126"/>
  <c r="Q87" i="126"/>
  <c r="O71" i="126"/>
  <c r="V71" i="126" s="1"/>
  <c r="Q71" i="126"/>
  <c r="O55" i="126"/>
  <c r="Q55" i="126"/>
  <c r="O23" i="126"/>
  <c r="V23" i="126" s="1"/>
  <c r="Q23" i="126"/>
  <c r="V289" i="126"/>
  <c r="V281" i="126"/>
  <c r="V277" i="126"/>
  <c r="V273" i="126"/>
  <c r="V261" i="126"/>
  <c r="V257" i="126"/>
  <c r="V241" i="126"/>
  <c r="V230" i="126"/>
  <c r="V229" i="126"/>
  <c r="V222" i="126"/>
  <c r="V206" i="126"/>
  <c r="V205" i="126"/>
  <c r="V198" i="126"/>
  <c r="V182" i="126"/>
  <c r="V181" i="126"/>
  <c r="O126" i="126"/>
  <c r="Q126" i="126"/>
  <c r="V124" i="126"/>
  <c r="O110" i="126"/>
  <c r="V110" i="126" s="1"/>
  <c r="Q110" i="126"/>
  <c r="V108" i="126"/>
  <c r="O94" i="126"/>
  <c r="Q94" i="126"/>
  <c r="O78" i="126"/>
  <c r="Q78" i="126"/>
  <c r="V76" i="126"/>
  <c r="O62" i="126"/>
  <c r="Q62" i="126"/>
  <c r="V60" i="126"/>
  <c r="O31" i="126"/>
  <c r="V31" i="126" s="1"/>
  <c r="Q31" i="126"/>
  <c r="V175" i="126"/>
  <c r="V169" i="126"/>
  <c r="V161" i="126"/>
  <c r="V137" i="126"/>
  <c r="V129" i="126"/>
  <c r="V105" i="126"/>
  <c r="V97" i="126"/>
  <c r="V89" i="126"/>
  <c r="V73" i="126"/>
  <c r="V65" i="126"/>
  <c r="V49" i="126"/>
  <c r="V41" i="126"/>
  <c r="V33" i="126"/>
  <c r="V25" i="126"/>
  <c r="V17" i="126"/>
  <c r="V8" i="126"/>
  <c r="V168" i="126"/>
  <c r="V160" i="126"/>
  <c r="V152" i="126"/>
  <c r="V144" i="126"/>
  <c r="V136" i="126"/>
  <c r="V128" i="126"/>
  <c r="V112" i="126"/>
  <c r="V104" i="126"/>
  <c r="V88" i="126"/>
  <c r="V80" i="126"/>
  <c r="V72" i="126"/>
  <c r="V64" i="126"/>
  <c r="V56" i="126"/>
  <c r="V173" i="126"/>
  <c r="Q171" i="126"/>
  <c r="V171" i="126" s="1"/>
  <c r="Q170" i="126"/>
  <c r="V165" i="126"/>
  <c r="Q163" i="126"/>
  <c r="V163" i="126" s="1"/>
  <c r="Q162" i="126"/>
  <c r="V162" i="126" s="1"/>
  <c r="V157" i="126"/>
  <c r="Q155" i="126"/>
  <c r="V155" i="126" s="1"/>
  <c r="Q154" i="126"/>
  <c r="V154" i="126" s="1"/>
  <c r="V149" i="126"/>
  <c r="Q147" i="126"/>
  <c r="Q146" i="126"/>
  <c r="V146" i="126" s="1"/>
  <c r="V141" i="126"/>
  <c r="Q139" i="126"/>
  <c r="Q138" i="126"/>
  <c r="V133" i="126"/>
  <c r="V125" i="126"/>
  <c r="V117" i="126"/>
  <c r="V109" i="126"/>
  <c r="V101" i="126"/>
  <c r="V93" i="126"/>
  <c r="V85" i="126"/>
  <c r="V77" i="126"/>
  <c r="V69" i="126"/>
  <c r="V61" i="126"/>
  <c r="V53" i="126"/>
  <c r="V45" i="126"/>
  <c r="V37" i="126"/>
  <c r="V29" i="126"/>
  <c r="V21" i="126"/>
  <c r="V13" i="126"/>
  <c r="Q11" i="126"/>
  <c r="V52" i="126"/>
  <c r="V44" i="126"/>
  <c r="V40" i="126"/>
  <c r="V36" i="126"/>
  <c r="V32" i="126"/>
  <c r="V28" i="126"/>
  <c r="V24" i="126"/>
  <c r="V20" i="126"/>
  <c r="V16" i="126"/>
  <c r="V12" i="126"/>
  <c r="V147" i="126"/>
  <c r="V139" i="126"/>
  <c r="V131" i="126"/>
  <c r="V123" i="126"/>
  <c r="V115" i="126"/>
  <c r="V107" i="126"/>
  <c r="V91" i="126"/>
  <c r="V83" i="126"/>
  <c r="V67" i="126"/>
  <c r="V51" i="126"/>
  <c r="V43" i="126"/>
  <c r="V35" i="126"/>
  <c r="V19" i="126"/>
  <c r="V11" i="126"/>
  <c r="Q9" i="126"/>
  <c r="V9" i="126" s="1"/>
  <c r="V170" i="126"/>
  <c r="V138" i="126"/>
  <c r="V130" i="126"/>
  <c r="V118" i="126"/>
  <c r="V106" i="126"/>
  <c r="V90" i="126"/>
  <c r="V82" i="126"/>
  <c r="V74" i="126"/>
  <c r="V66" i="126"/>
  <c r="V50" i="126"/>
  <c r="V46" i="126"/>
  <c r="V38" i="126"/>
  <c r="V34" i="126"/>
  <c r="V30" i="126"/>
  <c r="V26" i="126"/>
  <c r="V14" i="126"/>
  <c r="V10" i="126"/>
  <c r="Q7" i="126"/>
  <c r="V7" i="126" s="1"/>
  <c r="H5" i="123"/>
  <c r="V619" i="126" l="1"/>
  <c r="V715" i="126"/>
  <c r="V1067" i="126"/>
  <c r="V1102" i="126"/>
  <c r="V445" i="126"/>
  <c r="V635" i="126"/>
  <c r="V699" i="126"/>
  <c r="V763" i="126"/>
  <c r="V389" i="126"/>
  <c r="V357" i="126"/>
  <c r="V393" i="126"/>
  <c r="V577" i="126"/>
  <c r="V623" i="126"/>
  <c r="V679" i="126"/>
  <c r="V703" i="126"/>
  <c r="V884" i="126"/>
  <c r="V900" i="126"/>
  <c r="V980" i="126"/>
  <c r="V996" i="126"/>
  <c r="V976" i="126"/>
  <c r="V1168" i="126"/>
  <c r="V127" i="126"/>
  <c r="V57" i="126"/>
  <c r="V471" i="126"/>
  <c r="V1038" i="126"/>
  <c r="V1201" i="126"/>
  <c r="V669" i="126"/>
  <c r="V1231" i="126"/>
  <c r="V564" i="126"/>
  <c r="V957" i="126"/>
  <c r="V15" i="126"/>
  <c r="V86" i="126"/>
  <c r="V309" i="126"/>
  <c r="V603" i="126"/>
  <c r="V667" i="126"/>
  <c r="V731" i="126"/>
  <c r="V888" i="126"/>
  <c r="V916" i="126"/>
  <c r="V1192" i="126"/>
  <c r="V1252" i="126"/>
  <c r="V914" i="126"/>
  <c r="V982" i="126"/>
  <c r="V298" i="126"/>
  <c r="V514" i="126"/>
  <c r="V518" i="126"/>
  <c r="V54" i="126"/>
  <c r="V235" i="126"/>
  <c r="V243" i="126"/>
  <c r="V522" i="126"/>
  <c r="V480" i="126"/>
  <c r="V62" i="126"/>
  <c r="V126" i="126"/>
  <c r="V143" i="126"/>
  <c r="V325" i="126"/>
  <c r="V413" i="126"/>
  <c r="V453" i="126"/>
  <c r="V461" i="126"/>
  <c r="V485" i="126"/>
  <c r="V493" i="126"/>
  <c r="V517" i="126"/>
  <c r="V525" i="126"/>
  <c r="V513" i="126"/>
  <c r="V537" i="126"/>
  <c r="V585" i="126"/>
  <c r="V607" i="126"/>
  <c r="V639" i="126"/>
  <c r="V663" i="126"/>
  <c r="V695" i="126"/>
  <c r="V735" i="126"/>
  <c r="V751" i="126"/>
  <c r="V775" i="126"/>
  <c r="V948" i="126"/>
  <c r="V964" i="126"/>
  <c r="V988" i="126"/>
  <c r="V1004" i="126"/>
  <c r="V1024" i="126"/>
  <c r="V1084" i="126"/>
  <c r="V1248" i="126"/>
  <c r="V1256" i="126"/>
  <c r="V39" i="126"/>
  <c r="V1258" i="126" s="1"/>
  <c r="V191" i="126"/>
  <c r="V1236" i="126"/>
  <c r="V1156" i="126"/>
  <c r="V1244" i="126"/>
  <c r="V99" i="126"/>
  <c r="V442" i="126"/>
  <c r="V22" i="126"/>
  <c r="V448" i="126"/>
  <c r="V542" i="126"/>
  <c r="V1230" i="126"/>
  <c r="V1163" i="126"/>
  <c r="V223" i="126"/>
  <c r="V259" i="126"/>
  <c r="V102" i="126"/>
  <c r="V150" i="126"/>
  <c r="V581" i="126"/>
  <c r="V481" i="126"/>
  <c r="V369" i="126"/>
  <c r="V401" i="126"/>
  <c r="V433" i="126"/>
  <c r="V936" i="126"/>
  <c r="V968" i="126"/>
  <c r="V992" i="126"/>
  <c r="V1012" i="126"/>
  <c r="V1104" i="126"/>
  <c r="V759" i="126"/>
  <c r="V1092" i="126"/>
  <c r="V1132" i="126"/>
  <c r="V1212" i="126"/>
  <c r="V1160" i="126"/>
  <c r="V95" i="126"/>
  <c r="V187" i="126"/>
  <c r="V211" i="126"/>
  <c r="V439" i="126"/>
  <c r="V833" i="126"/>
  <c r="V814" i="126"/>
  <c r="V1110" i="126"/>
  <c r="V55" i="126"/>
  <c r="V87" i="126"/>
  <c r="V119" i="126"/>
  <c r="V158" i="126"/>
  <c r="V183" i="126"/>
  <c r="V215" i="126"/>
  <c r="V301" i="126"/>
  <c r="V373" i="126"/>
  <c r="V405" i="126"/>
  <c r="V437" i="126"/>
  <c r="V469" i="126"/>
  <c r="V501" i="126"/>
  <c r="V533" i="126"/>
  <c r="V565" i="126"/>
  <c r="V293" i="126"/>
  <c r="V643" i="126"/>
  <c r="V691" i="126"/>
  <c r="V771" i="126"/>
  <c r="V631" i="126"/>
  <c r="V655" i="126"/>
  <c r="V687" i="126"/>
  <c r="V711" i="126"/>
  <c r="V727" i="126"/>
  <c r="V743" i="126"/>
  <c r="V767" i="126"/>
  <c r="V944" i="126"/>
  <c r="V1000" i="126"/>
  <c r="V1020" i="126"/>
  <c r="V1056" i="126"/>
  <c r="V920" i="126"/>
  <c r="V892" i="126"/>
  <c r="V932" i="126"/>
  <c r="V1044" i="126"/>
  <c r="V912" i="126"/>
  <c r="V78" i="126"/>
  <c r="V94" i="126"/>
  <c r="V341" i="126"/>
  <c r="V465" i="126"/>
  <c r="V489" i="126"/>
  <c r="V505" i="126"/>
  <c r="V521" i="126"/>
  <c r="V545" i="126"/>
  <c r="V561" i="126"/>
  <c r="V569" i="126"/>
  <c r="V593" i="126"/>
  <c r="V307" i="126"/>
  <c r="V385" i="126"/>
  <c r="V417" i="126"/>
  <c r="V449" i="126"/>
  <c r="V880" i="126"/>
  <c r="V952" i="126"/>
  <c r="V1032" i="126"/>
  <c r="V1064" i="126"/>
  <c r="V1088" i="126"/>
  <c r="V599" i="126"/>
  <c r="V615" i="126"/>
  <c r="V671" i="126"/>
  <c r="V908" i="126"/>
  <c r="V924" i="126"/>
  <c r="V1080" i="126"/>
  <c r="V1124" i="126"/>
  <c r="V349" i="126"/>
  <c r="H10" i="122" l="1"/>
  <c r="H11" i="122"/>
  <c r="H12" i="122"/>
  <c r="H13" i="122"/>
  <c r="H14" i="122"/>
  <c r="H15" i="122"/>
  <c r="H16" i="122"/>
  <c r="H17" i="122"/>
  <c r="H18" i="122"/>
  <c r="H19" i="122"/>
  <c r="H20" i="122"/>
  <c r="H21" i="122"/>
  <c r="H22" i="122"/>
  <c r="H23" i="122"/>
  <c r="H24" i="122"/>
  <c r="H25" i="122"/>
  <c r="H26" i="122"/>
  <c r="H27" i="122"/>
  <c r="H28" i="122"/>
  <c r="H29" i="122"/>
  <c r="H30" i="122"/>
  <c r="H31" i="122"/>
  <c r="H32" i="122"/>
  <c r="H33" i="122"/>
  <c r="H34" i="122"/>
  <c r="H35" i="122"/>
  <c r="H36" i="122"/>
  <c r="H37" i="122"/>
  <c r="H38" i="122"/>
  <c r="H39" i="122"/>
  <c r="H40" i="122"/>
  <c r="H41" i="122"/>
  <c r="H42" i="122"/>
  <c r="H43" i="122"/>
  <c r="H44" i="122"/>
  <c r="H45" i="122"/>
  <c r="H46" i="122"/>
  <c r="H47" i="122"/>
  <c r="H48" i="122"/>
  <c r="H49" i="122"/>
  <c r="H50" i="122"/>
  <c r="H51" i="122"/>
  <c r="H52" i="122"/>
  <c r="H53" i="122"/>
  <c r="H54" i="122"/>
  <c r="H55" i="122"/>
  <c r="H56" i="122"/>
  <c r="H57" i="122"/>
  <c r="H58" i="122"/>
  <c r="H59" i="122"/>
  <c r="H60" i="122"/>
  <c r="H61" i="122"/>
  <c r="H62" i="122"/>
  <c r="H63" i="122"/>
  <c r="H64" i="122"/>
  <c r="H65" i="122"/>
  <c r="H66" i="122"/>
  <c r="H67" i="122"/>
  <c r="H68" i="122"/>
  <c r="H69" i="122"/>
  <c r="H70" i="122"/>
  <c r="H71" i="122"/>
  <c r="H72" i="122"/>
  <c r="H73" i="122"/>
  <c r="H74" i="122"/>
  <c r="H75" i="122"/>
  <c r="H76" i="122"/>
  <c r="H77" i="122"/>
  <c r="H78" i="122"/>
  <c r="H79" i="122"/>
  <c r="H80" i="122"/>
  <c r="H81" i="122"/>
  <c r="H82" i="122"/>
  <c r="H83" i="122"/>
  <c r="H84" i="122"/>
  <c r="H85" i="122"/>
  <c r="H86" i="122"/>
  <c r="H87" i="122"/>
  <c r="H88" i="122"/>
  <c r="H89" i="122"/>
  <c r="H90" i="122"/>
  <c r="H91" i="122"/>
  <c r="H92" i="122"/>
  <c r="H93" i="122"/>
  <c r="H94" i="122"/>
  <c r="H95" i="122"/>
  <c r="H96" i="122"/>
  <c r="H97" i="122"/>
  <c r="H98" i="122"/>
  <c r="H99" i="122"/>
  <c r="H100" i="122"/>
  <c r="H101" i="122"/>
  <c r="H102" i="122"/>
  <c r="H103" i="122"/>
  <c r="H104" i="122"/>
  <c r="H105" i="122"/>
  <c r="H106" i="122"/>
  <c r="H107" i="122"/>
  <c r="H108" i="122"/>
  <c r="H109" i="122"/>
  <c r="H110" i="122"/>
  <c r="H111" i="122"/>
  <c r="H112" i="122"/>
  <c r="H113" i="122"/>
  <c r="H114" i="122"/>
  <c r="H115" i="122"/>
  <c r="H116" i="122"/>
  <c r="H117" i="122"/>
  <c r="H118" i="122"/>
  <c r="H119" i="122"/>
  <c r="H120" i="122"/>
  <c r="H121" i="122"/>
  <c r="H122" i="122"/>
  <c r="H123" i="122"/>
  <c r="H124" i="122"/>
  <c r="H125" i="122"/>
  <c r="H126" i="122"/>
  <c r="H127" i="122"/>
  <c r="H128" i="122"/>
  <c r="H129" i="122"/>
  <c r="H130" i="122"/>
  <c r="H131" i="122"/>
  <c r="H132" i="122"/>
  <c r="H133" i="122"/>
  <c r="H134" i="122"/>
  <c r="H135" i="122"/>
  <c r="H136" i="122"/>
  <c r="H137" i="122"/>
  <c r="H138" i="122"/>
  <c r="H139" i="122"/>
  <c r="H140" i="122"/>
  <c r="H141" i="122"/>
  <c r="H142" i="122"/>
  <c r="H143" i="122"/>
  <c r="H144" i="122"/>
  <c r="H145" i="122"/>
  <c r="H146" i="122"/>
  <c r="H147" i="122"/>
  <c r="H148" i="122"/>
  <c r="H149" i="122"/>
  <c r="H150" i="122"/>
  <c r="H151" i="122"/>
  <c r="H152" i="122"/>
  <c r="H153" i="122"/>
  <c r="H154" i="122"/>
  <c r="H155" i="122"/>
  <c r="H156" i="122"/>
  <c r="H157" i="122"/>
  <c r="H158" i="122"/>
  <c r="H159" i="122"/>
  <c r="H160" i="122"/>
  <c r="H161" i="122"/>
  <c r="H162" i="122"/>
  <c r="H163" i="122"/>
  <c r="H164" i="122"/>
  <c r="H165" i="122"/>
  <c r="H166" i="122"/>
  <c r="H167" i="122"/>
  <c r="H168" i="122"/>
  <c r="H169" i="122"/>
  <c r="H170" i="122"/>
  <c r="H171" i="122"/>
  <c r="H172" i="122"/>
  <c r="H173" i="122"/>
  <c r="H174" i="122"/>
  <c r="H175" i="122"/>
  <c r="H176" i="122"/>
  <c r="H177" i="122"/>
  <c r="H178" i="122"/>
  <c r="H179" i="122"/>
  <c r="H180" i="122"/>
  <c r="H181" i="122"/>
  <c r="H182" i="122"/>
  <c r="H183" i="122"/>
  <c r="H184" i="122"/>
  <c r="H185" i="122"/>
  <c r="H186" i="122"/>
  <c r="H187" i="122"/>
  <c r="H188" i="122"/>
  <c r="H189" i="122"/>
  <c r="H190" i="122"/>
  <c r="H191" i="122"/>
  <c r="H192" i="122"/>
  <c r="H193" i="122"/>
  <c r="H194" i="122"/>
  <c r="H195" i="122"/>
  <c r="H196" i="122"/>
  <c r="H197" i="122"/>
  <c r="H198" i="122"/>
  <c r="H199" i="122"/>
  <c r="H200" i="122"/>
  <c r="H201" i="122"/>
  <c r="H202" i="122"/>
  <c r="H203" i="122"/>
  <c r="H204" i="122"/>
  <c r="H205" i="122"/>
  <c r="H206" i="122"/>
  <c r="H207" i="122"/>
  <c r="H208" i="122"/>
  <c r="H209" i="122"/>
  <c r="H210" i="122"/>
  <c r="H211" i="122"/>
  <c r="H212" i="122"/>
  <c r="H213" i="122"/>
  <c r="H214" i="122"/>
  <c r="H215" i="122"/>
  <c r="H216" i="122"/>
  <c r="H217" i="122"/>
  <c r="H218" i="122"/>
  <c r="H219" i="122"/>
  <c r="H220" i="122"/>
  <c r="H221" i="122"/>
  <c r="H222" i="122"/>
  <c r="H223" i="122"/>
  <c r="H224" i="122"/>
  <c r="H225" i="122"/>
  <c r="H226" i="122"/>
  <c r="H227" i="122"/>
  <c r="H228" i="122"/>
  <c r="H229" i="122"/>
  <c r="H230" i="122"/>
  <c r="H231" i="122"/>
  <c r="H232" i="122"/>
  <c r="H233" i="122"/>
  <c r="H234" i="122"/>
  <c r="H235" i="122"/>
  <c r="H236" i="122"/>
  <c r="H237" i="122"/>
  <c r="H238" i="122"/>
  <c r="H239" i="122"/>
  <c r="H240" i="122"/>
  <c r="H241" i="122"/>
  <c r="H242" i="122"/>
  <c r="H243" i="122"/>
  <c r="H244" i="122"/>
  <c r="H245" i="122"/>
  <c r="H246" i="122"/>
  <c r="H247" i="122"/>
  <c r="H248" i="122"/>
  <c r="H249" i="122"/>
  <c r="H250" i="122"/>
  <c r="H251" i="122"/>
  <c r="H252" i="122"/>
  <c r="H253" i="122"/>
  <c r="H254" i="122"/>
  <c r="H255" i="122"/>
  <c r="H256" i="122"/>
  <c r="H257" i="122"/>
  <c r="H258" i="122"/>
  <c r="H259" i="122"/>
  <c r="H260" i="122"/>
  <c r="H261" i="122"/>
  <c r="H262" i="122"/>
  <c r="H263" i="122"/>
  <c r="H264" i="122"/>
  <c r="H265" i="122"/>
  <c r="H266" i="122"/>
  <c r="H267" i="122"/>
  <c r="H268" i="122"/>
  <c r="H269" i="122"/>
  <c r="H270" i="122"/>
  <c r="H271" i="122"/>
  <c r="H272" i="122"/>
  <c r="H273" i="122"/>
  <c r="H274" i="122"/>
  <c r="H275" i="122"/>
  <c r="H276" i="122"/>
  <c r="H277" i="122"/>
  <c r="H278" i="122"/>
  <c r="H279" i="122"/>
  <c r="H280" i="122"/>
  <c r="H281" i="122"/>
  <c r="H282" i="122"/>
  <c r="H283" i="122"/>
  <c r="H284" i="122"/>
  <c r="H285" i="122"/>
  <c r="H286" i="122"/>
  <c r="H287" i="122"/>
  <c r="H288" i="122"/>
  <c r="H289" i="122"/>
  <c r="H290" i="122"/>
  <c r="H291" i="122"/>
  <c r="H292" i="122"/>
  <c r="H293" i="122"/>
  <c r="H294" i="122"/>
  <c r="H295" i="122"/>
  <c r="H296" i="122"/>
  <c r="H297" i="122"/>
  <c r="H298" i="122"/>
  <c r="H299" i="122"/>
  <c r="H300" i="122"/>
  <c r="H301" i="122"/>
  <c r="H302" i="122"/>
  <c r="H303" i="122"/>
  <c r="H304" i="122"/>
  <c r="H305" i="122"/>
  <c r="H306" i="122"/>
  <c r="H307" i="122"/>
  <c r="H308" i="122"/>
  <c r="H309" i="122"/>
  <c r="H310" i="122"/>
  <c r="H311" i="122"/>
  <c r="H312" i="122"/>
  <c r="H313" i="122"/>
  <c r="H314" i="122"/>
  <c r="H315" i="122"/>
  <c r="H316" i="122"/>
  <c r="H317" i="122"/>
  <c r="H318" i="122"/>
  <c r="H319" i="122"/>
  <c r="H320" i="122"/>
  <c r="H321" i="122"/>
  <c r="H322" i="122"/>
  <c r="H323" i="122"/>
  <c r="H324" i="122"/>
  <c r="H325" i="122"/>
  <c r="H326" i="122"/>
  <c r="H327" i="122"/>
  <c r="H328" i="122"/>
  <c r="H329" i="122"/>
  <c r="H330" i="122"/>
  <c r="H331" i="122"/>
  <c r="H332" i="122"/>
  <c r="H333" i="122"/>
  <c r="H334" i="122"/>
  <c r="H335" i="122"/>
  <c r="H336" i="122"/>
  <c r="H337" i="122"/>
  <c r="H338" i="122"/>
  <c r="H339" i="122"/>
  <c r="H340" i="122"/>
  <c r="H341" i="122"/>
  <c r="H342" i="122"/>
  <c r="H343" i="122"/>
  <c r="H344" i="122"/>
  <c r="H345" i="122"/>
  <c r="H346" i="122"/>
  <c r="H347" i="122"/>
  <c r="H348" i="122"/>
  <c r="H349" i="122"/>
  <c r="H350" i="122"/>
  <c r="H351" i="122"/>
  <c r="H352" i="122"/>
  <c r="H353" i="122"/>
  <c r="H354" i="122"/>
  <c r="H355" i="122"/>
  <c r="H356" i="122"/>
  <c r="H357" i="122"/>
  <c r="H358" i="122"/>
  <c r="H359" i="122"/>
  <c r="H360" i="122"/>
  <c r="H361" i="122"/>
  <c r="H362" i="122"/>
  <c r="H363" i="122"/>
  <c r="H364" i="122"/>
  <c r="H365" i="122"/>
  <c r="H366" i="122"/>
  <c r="H367" i="122"/>
  <c r="H368" i="122"/>
  <c r="H369" i="122"/>
  <c r="H370" i="122"/>
  <c r="H371" i="122"/>
  <c r="H372" i="122"/>
  <c r="H373" i="122"/>
  <c r="H9" i="122"/>
  <c r="H8" i="122"/>
  <c r="G7" i="122"/>
  <c r="L6" i="121"/>
  <c r="L7" i="121"/>
  <c r="L8" i="121"/>
  <c r="L9" i="121"/>
  <c r="L4" i="121" s="1"/>
  <c r="L10" i="121"/>
  <c r="L11" i="121"/>
  <c r="L12" i="121"/>
  <c r="L13" i="121"/>
  <c r="L14" i="121"/>
  <c r="L15" i="121"/>
  <c r="L16" i="121"/>
  <c r="L17" i="121"/>
  <c r="L18" i="121"/>
  <c r="L19" i="121"/>
  <c r="L20" i="121"/>
  <c r="L21" i="121"/>
  <c r="L22" i="121"/>
  <c r="L23" i="121"/>
  <c r="L24" i="121"/>
  <c r="L25" i="121"/>
  <c r="L26" i="121"/>
  <c r="L27" i="121"/>
  <c r="L28" i="121"/>
  <c r="L29" i="121"/>
  <c r="L30" i="121"/>
  <c r="L31" i="121"/>
  <c r="L32" i="121"/>
  <c r="L33" i="121"/>
  <c r="L34" i="121"/>
  <c r="L35" i="121"/>
  <c r="L36" i="121"/>
  <c r="L37" i="121"/>
  <c r="L38" i="121"/>
  <c r="L39" i="121"/>
  <c r="L40" i="121"/>
  <c r="L41" i="121"/>
  <c r="L42" i="121"/>
  <c r="L43" i="121"/>
  <c r="L44" i="121"/>
  <c r="L45" i="121"/>
  <c r="L46" i="121"/>
  <c r="L47" i="121"/>
  <c r="L48" i="121"/>
  <c r="L49" i="121"/>
  <c r="L50" i="121"/>
  <c r="L51" i="121"/>
  <c r="L52" i="121"/>
  <c r="L53" i="121"/>
  <c r="L54" i="121"/>
  <c r="L55" i="121"/>
  <c r="L56" i="121"/>
  <c r="L57" i="121"/>
  <c r="L58" i="121"/>
  <c r="L59" i="121"/>
  <c r="L60" i="121"/>
  <c r="L61" i="121"/>
  <c r="L62" i="121"/>
  <c r="L63" i="121"/>
  <c r="L64" i="121"/>
  <c r="L65" i="121"/>
  <c r="L66" i="121"/>
  <c r="L67" i="121"/>
  <c r="L68" i="121"/>
  <c r="L69" i="121"/>
  <c r="L70" i="121"/>
  <c r="L71" i="121"/>
  <c r="L72" i="121"/>
  <c r="L73" i="121"/>
  <c r="L74" i="121"/>
  <c r="L75" i="121"/>
  <c r="L76" i="121"/>
  <c r="L77" i="121"/>
  <c r="L78" i="121"/>
  <c r="L79" i="121"/>
  <c r="L80" i="121"/>
  <c r="L81" i="121"/>
  <c r="L82" i="121"/>
  <c r="L83" i="121"/>
  <c r="L84" i="121"/>
  <c r="L85" i="121"/>
  <c r="L86" i="121"/>
  <c r="L87" i="121"/>
  <c r="L88" i="121"/>
  <c r="L89" i="121"/>
  <c r="L90" i="121"/>
  <c r="L91" i="121"/>
  <c r="L92" i="121"/>
  <c r="L93" i="121"/>
  <c r="L94" i="121"/>
  <c r="L95" i="121"/>
  <c r="L96" i="121"/>
  <c r="L97" i="121"/>
  <c r="L98" i="121"/>
  <c r="L99" i="121"/>
  <c r="L100" i="121"/>
  <c r="L101" i="121"/>
  <c r="L102" i="121"/>
  <c r="L103" i="121"/>
  <c r="L104" i="121"/>
  <c r="L105" i="121"/>
  <c r="L106" i="121"/>
  <c r="L107" i="121"/>
  <c r="L108" i="121"/>
  <c r="L5" i="121"/>
  <c r="K6" i="121"/>
  <c r="K7" i="121"/>
  <c r="K8" i="121"/>
  <c r="K9" i="121"/>
  <c r="K4" i="121" s="1"/>
  <c r="K10" i="121"/>
  <c r="K11" i="121"/>
  <c r="K12" i="121"/>
  <c r="K13" i="121"/>
  <c r="K14" i="121"/>
  <c r="K15" i="121"/>
  <c r="K16" i="121"/>
  <c r="K17" i="121"/>
  <c r="K18" i="121"/>
  <c r="K19" i="121"/>
  <c r="K20" i="121"/>
  <c r="K21" i="121"/>
  <c r="K22" i="121"/>
  <c r="K23" i="121"/>
  <c r="K24" i="121"/>
  <c r="K25" i="121"/>
  <c r="K26" i="121"/>
  <c r="K27" i="121"/>
  <c r="K28" i="121"/>
  <c r="K29" i="121"/>
  <c r="K30" i="121"/>
  <c r="K31" i="121"/>
  <c r="K32" i="121"/>
  <c r="K33" i="121"/>
  <c r="K34" i="121"/>
  <c r="K35" i="121"/>
  <c r="K36" i="121"/>
  <c r="K37" i="121"/>
  <c r="K38" i="121"/>
  <c r="K39" i="121"/>
  <c r="K40" i="121"/>
  <c r="K41" i="121"/>
  <c r="K42" i="121"/>
  <c r="K43" i="121"/>
  <c r="K44" i="121"/>
  <c r="K45" i="121"/>
  <c r="K46" i="121"/>
  <c r="K47" i="121"/>
  <c r="K48" i="121"/>
  <c r="K49" i="121"/>
  <c r="K50" i="121"/>
  <c r="K51" i="121"/>
  <c r="K52" i="121"/>
  <c r="K53" i="121"/>
  <c r="K54" i="121"/>
  <c r="K55" i="121"/>
  <c r="K56" i="121"/>
  <c r="K57" i="121"/>
  <c r="K58" i="121"/>
  <c r="K59" i="121"/>
  <c r="K60" i="121"/>
  <c r="K61" i="121"/>
  <c r="K62" i="121"/>
  <c r="K63" i="121"/>
  <c r="K64" i="121"/>
  <c r="K65" i="121"/>
  <c r="K66" i="121"/>
  <c r="K67" i="121"/>
  <c r="K68" i="121"/>
  <c r="K69" i="121"/>
  <c r="K70" i="121"/>
  <c r="K71" i="121"/>
  <c r="K72" i="121"/>
  <c r="K73" i="121"/>
  <c r="K74" i="121"/>
  <c r="K75" i="121"/>
  <c r="K76" i="121"/>
  <c r="K77" i="121"/>
  <c r="K78" i="121"/>
  <c r="K79" i="121"/>
  <c r="K80" i="121"/>
  <c r="K81" i="121"/>
  <c r="K82" i="121"/>
  <c r="K83" i="121"/>
  <c r="K84" i="121"/>
  <c r="K85" i="121"/>
  <c r="K86" i="121"/>
  <c r="K87" i="121"/>
  <c r="K88" i="121"/>
  <c r="K89" i="121"/>
  <c r="K90" i="121"/>
  <c r="K91" i="121"/>
  <c r="K92" i="121"/>
  <c r="K93" i="121"/>
  <c r="K94" i="121"/>
  <c r="K95" i="121"/>
  <c r="K96" i="121"/>
  <c r="K97" i="121"/>
  <c r="K98" i="121"/>
  <c r="K99" i="121"/>
  <c r="K100" i="121"/>
  <c r="K101" i="121"/>
  <c r="K102" i="121"/>
  <c r="K103" i="121"/>
  <c r="K104" i="121"/>
  <c r="K105" i="121"/>
  <c r="K106" i="121"/>
  <c r="K107" i="121"/>
  <c r="K108" i="121"/>
  <c r="K5" i="121"/>
  <c r="H6" i="121"/>
  <c r="H7" i="121"/>
  <c r="H8" i="121"/>
  <c r="H9" i="121"/>
  <c r="H10" i="121"/>
  <c r="H11" i="121"/>
  <c r="H12" i="121"/>
  <c r="H13" i="121"/>
  <c r="H14" i="121"/>
  <c r="H15" i="121"/>
  <c r="H16" i="121"/>
  <c r="H17" i="121"/>
  <c r="H18" i="121"/>
  <c r="H19" i="121"/>
  <c r="H20" i="121"/>
  <c r="H21" i="121"/>
  <c r="H22" i="121"/>
  <c r="H23" i="121"/>
  <c r="H24" i="121"/>
  <c r="H25" i="121"/>
  <c r="H26" i="121"/>
  <c r="H27" i="121"/>
  <c r="H28" i="121"/>
  <c r="H29" i="121"/>
  <c r="H30" i="121"/>
  <c r="H31" i="121"/>
  <c r="H32" i="121"/>
  <c r="H33" i="121"/>
  <c r="H34" i="121"/>
  <c r="H35" i="121"/>
  <c r="H36" i="121"/>
  <c r="H37" i="121"/>
  <c r="H38" i="121"/>
  <c r="H39" i="121"/>
  <c r="H40" i="121"/>
  <c r="H41" i="121"/>
  <c r="H42" i="121"/>
  <c r="H43" i="121"/>
  <c r="H44" i="121"/>
  <c r="H45" i="121"/>
  <c r="H46" i="121"/>
  <c r="H47" i="121"/>
  <c r="H48" i="121"/>
  <c r="H49" i="121"/>
  <c r="H50" i="121"/>
  <c r="H51" i="121"/>
  <c r="H52" i="121"/>
  <c r="H53" i="121"/>
  <c r="H54" i="121"/>
  <c r="H55" i="121"/>
  <c r="H56" i="121"/>
  <c r="H57" i="121"/>
  <c r="H58" i="121"/>
  <c r="H59" i="121"/>
  <c r="H60" i="121"/>
  <c r="H61" i="121"/>
  <c r="H62" i="121"/>
  <c r="H63" i="121"/>
  <c r="H64" i="121"/>
  <c r="H65" i="121"/>
  <c r="H66" i="121"/>
  <c r="H67" i="121"/>
  <c r="H68" i="121"/>
  <c r="H69" i="121"/>
  <c r="H70" i="121"/>
  <c r="H71" i="121"/>
  <c r="H72" i="121"/>
  <c r="H73" i="121"/>
  <c r="H74" i="121"/>
  <c r="H75" i="121"/>
  <c r="H76" i="121"/>
  <c r="H77" i="121"/>
  <c r="H78" i="121"/>
  <c r="H79" i="121"/>
  <c r="H80" i="121"/>
  <c r="H81" i="121"/>
  <c r="H82" i="121"/>
  <c r="H83" i="121"/>
  <c r="H84" i="121"/>
  <c r="H85" i="121"/>
  <c r="H86" i="121"/>
  <c r="H87" i="121"/>
  <c r="H88" i="121"/>
  <c r="H89" i="121"/>
  <c r="H90" i="121"/>
  <c r="H91" i="121"/>
  <c r="H92" i="121"/>
  <c r="H93" i="121"/>
  <c r="H94" i="121"/>
  <c r="H95" i="121"/>
  <c r="H96" i="121"/>
  <c r="H97" i="121"/>
  <c r="H98" i="121"/>
  <c r="H99" i="121"/>
  <c r="H100" i="121"/>
  <c r="H101" i="121"/>
  <c r="H102" i="121"/>
  <c r="H103" i="121"/>
  <c r="H104" i="121"/>
  <c r="H105" i="121"/>
  <c r="H106" i="121"/>
  <c r="H107" i="121"/>
  <c r="H108" i="121"/>
  <c r="H5" i="121"/>
  <c r="E6" i="121"/>
  <c r="E11" i="121"/>
  <c r="E12" i="121"/>
  <c r="E13" i="121"/>
  <c r="E14" i="121"/>
  <c r="E15" i="121"/>
  <c r="E16" i="121"/>
  <c r="E17" i="121"/>
  <c r="E18" i="121"/>
  <c r="E19" i="121"/>
  <c r="E20" i="121"/>
  <c r="E21" i="121"/>
  <c r="E22" i="121"/>
  <c r="E23" i="121"/>
  <c r="E24" i="121"/>
  <c r="E25" i="121"/>
  <c r="E26" i="121"/>
  <c r="E27" i="121"/>
  <c r="E28" i="121"/>
  <c r="E29" i="121"/>
  <c r="E30" i="121"/>
  <c r="E31" i="121"/>
  <c r="E32" i="121"/>
  <c r="E33" i="121"/>
  <c r="E34" i="121"/>
  <c r="E35" i="121"/>
  <c r="E36" i="121"/>
  <c r="E37" i="121"/>
  <c r="E38" i="121"/>
  <c r="E39" i="121"/>
  <c r="E40" i="121"/>
  <c r="E41" i="121"/>
  <c r="E42" i="121"/>
  <c r="E43" i="121"/>
  <c r="E44" i="121"/>
  <c r="E45" i="121"/>
  <c r="E46" i="121"/>
  <c r="E47" i="121"/>
  <c r="E48" i="121"/>
  <c r="E49" i="121"/>
  <c r="E50" i="121"/>
  <c r="E51" i="121"/>
  <c r="E52" i="121"/>
  <c r="E53" i="121"/>
  <c r="E54" i="121"/>
  <c r="E55" i="121"/>
  <c r="E56" i="121"/>
  <c r="E57" i="121"/>
  <c r="E58" i="121"/>
  <c r="E59" i="121"/>
  <c r="E60" i="121"/>
  <c r="E61" i="121"/>
  <c r="E62" i="121"/>
  <c r="E63" i="121"/>
  <c r="E64" i="121"/>
  <c r="E65" i="121"/>
  <c r="E66" i="121"/>
  <c r="E67" i="121"/>
  <c r="E68" i="121"/>
  <c r="E69" i="121"/>
  <c r="E70" i="121"/>
  <c r="E71" i="121"/>
  <c r="E72" i="121"/>
  <c r="E73" i="121"/>
  <c r="E74" i="121"/>
  <c r="E75" i="121"/>
  <c r="E76" i="121"/>
  <c r="E77" i="121"/>
  <c r="E78" i="121"/>
  <c r="E79" i="121"/>
  <c r="E80" i="121"/>
  <c r="E81" i="121"/>
  <c r="E82" i="121"/>
  <c r="E83" i="121"/>
  <c r="E84" i="121"/>
  <c r="E85" i="121"/>
  <c r="E86" i="121"/>
  <c r="E87" i="121"/>
  <c r="E88" i="121"/>
  <c r="E89" i="121"/>
  <c r="E90" i="121"/>
  <c r="E91" i="121"/>
  <c r="E92" i="121"/>
  <c r="E93" i="121"/>
  <c r="E94" i="121"/>
  <c r="E95" i="121"/>
  <c r="E96" i="121"/>
  <c r="E97" i="121"/>
  <c r="E98" i="121"/>
  <c r="E99" i="121"/>
  <c r="E100" i="121"/>
  <c r="E101" i="121"/>
  <c r="E102" i="121"/>
  <c r="E103" i="121"/>
  <c r="E104" i="121"/>
  <c r="E105" i="121"/>
  <c r="E106" i="121"/>
  <c r="E107" i="121"/>
  <c r="E108" i="121"/>
  <c r="E8" i="121"/>
  <c r="E9" i="121"/>
  <c r="E10" i="121"/>
  <c r="E7" i="121"/>
  <c r="E5" i="121"/>
  <c r="J4" i="121"/>
  <c r="H4" i="121"/>
  <c r="G4" i="121"/>
  <c r="H8" i="120"/>
  <c r="H9" i="120"/>
  <c r="H10" i="120"/>
  <c r="H11" i="120"/>
  <c r="H12" i="120"/>
  <c r="H13" i="120"/>
  <c r="H14" i="120"/>
  <c r="H15" i="120"/>
  <c r="H16" i="120"/>
  <c r="H17" i="120"/>
  <c r="H18" i="120"/>
  <c r="H19" i="120"/>
  <c r="H20" i="120"/>
  <c r="H21" i="120"/>
  <c r="H22" i="120"/>
  <c r="H23" i="120"/>
  <c r="H24" i="120"/>
  <c r="H25" i="120"/>
  <c r="H26" i="120"/>
  <c r="H27" i="120"/>
  <c r="H28" i="120"/>
  <c r="H29" i="120"/>
  <c r="H7" i="120"/>
  <c r="G6" i="120"/>
  <c r="H18" i="100"/>
  <c r="H19" i="100"/>
  <c r="H20" i="100"/>
  <c r="H17" i="100"/>
  <c r="G16" i="100"/>
  <c r="H10" i="100"/>
  <c r="H11" i="100"/>
  <c r="H12" i="100"/>
  <c r="H9" i="100"/>
  <c r="G8" i="100"/>
  <c r="F6" i="118"/>
  <c r="F7" i="118"/>
  <c r="F8" i="118"/>
  <c r="F9" i="118"/>
  <c r="F10" i="118"/>
  <c r="F11" i="118"/>
  <c r="F12" i="118"/>
  <c r="F13"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F52" i="118"/>
  <c r="F53" i="118"/>
  <c r="F54" i="118"/>
  <c r="F55" i="118"/>
  <c r="F56" i="118"/>
  <c r="F57" i="118"/>
  <c r="F58" i="118"/>
  <c r="F59" i="118"/>
  <c r="F60" i="118"/>
  <c r="F61" i="118"/>
  <c r="F62" i="118"/>
  <c r="F63" i="118"/>
  <c r="F64" i="118"/>
  <c r="F65" i="118"/>
  <c r="F66" i="118"/>
  <c r="F67" i="118"/>
  <c r="F68" i="118"/>
  <c r="F69" i="118"/>
  <c r="F70" i="118"/>
  <c r="F71" i="118"/>
  <c r="F72" i="118"/>
  <c r="F73" i="118"/>
  <c r="F74" i="118"/>
  <c r="F75" i="118"/>
  <c r="F76" i="118"/>
  <c r="F77" i="118"/>
  <c r="F78" i="118"/>
  <c r="F79" i="118"/>
  <c r="F80" i="118"/>
  <c r="F81" i="118"/>
  <c r="F82" i="118"/>
  <c r="F83" i="118"/>
  <c r="F84" i="118"/>
  <c r="F85" i="118"/>
  <c r="F86" i="118"/>
  <c r="F87" i="118"/>
  <c r="F88" i="118"/>
  <c r="F89" i="118"/>
  <c r="F90" i="118"/>
  <c r="F91" i="118"/>
  <c r="F92" i="118"/>
  <c r="F93" i="118"/>
  <c r="F94" i="118"/>
  <c r="F95" i="118"/>
  <c r="F96" i="118"/>
  <c r="F97" i="118"/>
  <c r="F98" i="118"/>
  <c r="F99" i="118"/>
  <c r="F100" i="118"/>
  <c r="F101" i="118"/>
  <c r="F102" i="118"/>
  <c r="F103" i="118"/>
  <c r="F104" i="118"/>
  <c r="F105" i="118"/>
  <c r="F106" i="118"/>
  <c r="F107" i="118"/>
  <c r="F108" i="118"/>
  <c r="F109" i="118"/>
  <c r="F110" i="118"/>
  <c r="F111" i="118"/>
  <c r="F112" i="118"/>
  <c r="F113" i="118"/>
  <c r="F114" i="118"/>
  <c r="F115" i="118"/>
  <c r="F116" i="118"/>
  <c r="F117" i="118"/>
  <c r="F118" i="118"/>
  <c r="F119" i="118"/>
  <c r="F120" i="118"/>
  <c r="F121" i="118"/>
  <c r="F122" i="118"/>
  <c r="F123" i="118"/>
  <c r="F124" i="118"/>
  <c r="F125" i="118"/>
  <c r="F126" i="118"/>
  <c r="F127" i="118"/>
  <c r="F128" i="118"/>
  <c r="F129" i="118"/>
  <c r="F130" i="118"/>
  <c r="F131" i="118"/>
  <c r="F132" i="118"/>
  <c r="F133" i="118"/>
  <c r="F134" i="118"/>
  <c r="F135" i="118"/>
  <c r="F136" i="118"/>
  <c r="F137" i="118"/>
  <c r="F138" i="118"/>
  <c r="F139" i="118"/>
  <c r="F140" i="118"/>
  <c r="F141" i="118"/>
  <c r="F142" i="118"/>
  <c r="F143" i="118"/>
  <c r="F144" i="118"/>
  <c r="F145" i="118"/>
  <c r="F146" i="118"/>
  <c r="F147" i="118"/>
  <c r="F148" i="118"/>
  <c r="F149" i="118"/>
  <c r="F150" i="118"/>
  <c r="F151" i="118"/>
  <c r="F152" i="118"/>
  <c r="F153" i="118"/>
  <c r="F154" i="118"/>
  <c r="F155" i="118"/>
  <c r="F156" i="118"/>
  <c r="F157" i="118"/>
  <c r="F158" i="118"/>
  <c r="F159" i="118"/>
  <c r="F160" i="118"/>
  <c r="F161" i="118"/>
  <c r="F162" i="118"/>
  <c r="F163" i="118"/>
  <c r="F164" i="118"/>
  <c r="F165" i="118"/>
  <c r="F166" i="118"/>
  <c r="F167" i="118"/>
  <c r="F168" i="118"/>
  <c r="F169" i="118"/>
  <c r="F170" i="118"/>
  <c r="F171" i="118"/>
  <c r="F172" i="118"/>
  <c r="F173" i="118"/>
  <c r="F174" i="118"/>
  <c r="F175" i="118"/>
  <c r="F176" i="118"/>
  <c r="F177" i="118"/>
  <c r="F178" i="118"/>
  <c r="F179" i="118"/>
  <c r="F180" i="118"/>
  <c r="F181" i="118"/>
  <c r="F182" i="118"/>
  <c r="F183" i="118"/>
  <c r="F184" i="118"/>
  <c r="F185" i="118"/>
  <c r="F186" i="118"/>
  <c r="F187" i="118"/>
  <c r="F5" i="118"/>
  <c r="E4" i="118"/>
  <c r="N8" i="116"/>
  <c r="N9" i="116"/>
  <c r="N10" i="116"/>
  <c r="N11" i="116"/>
  <c r="N12" i="116"/>
  <c r="N13" i="116"/>
  <c r="N14" i="116"/>
  <c r="N15" i="116"/>
  <c r="N16" i="116"/>
  <c r="N17" i="116"/>
  <c r="N18" i="116"/>
  <c r="N19" i="116"/>
  <c r="N20" i="116"/>
  <c r="N21" i="116"/>
  <c r="N22" i="116"/>
  <c r="N23" i="116"/>
  <c r="N24" i="116"/>
  <c r="N25" i="116"/>
  <c r="N26" i="116"/>
  <c r="N27" i="116"/>
  <c r="N28" i="116"/>
  <c r="N29" i="116"/>
  <c r="N30" i="116"/>
  <c r="N31" i="116"/>
  <c r="N32" i="116"/>
  <c r="N33" i="116"/>
  <c r="N34" i="116"/>
  <c r="N35" i="116"/>
  <c r="N36" i="116"/>
  <c r="N37" i="116"/>
  <c r="N38" i="116"/>
  <c r="N39" i="116"/>
  <c r="N40" i="116"/>
  <c r="N41" i="116"/>
  <c r="N42" i="116"/>
  <c r="N43" i="116"/>
  <c r="N44" i="116"/>
  <c r="N45" i="116"/>
  <c r="N46" i="116"/>
  <c r="N47" i="116"/>
  <c r="N48" i="116"/>
  <c r="N49" i="116"/>
  <c r="N50" i="116"/>
  <c r="N51" i="116"/>
  <c r="N52" i="116"/>
  <c r="N53" i="116"/>
  <c r="N54" i="116"/>
  <c r="N55" i="116"/>
  <c r="N56" i="116"/>
  <c r="N57" i="116"/>
  <c r="N58" i="116"/>
  <c r="N59" i="116"/>
  <c r="N60" i="116"/>
  <c r="N61" i="116"/>
  <c r="Q61" i="116" s="1"/>
  <c r="N62" i="116"/>
  <c r="N63" i="116"/>
  <c r="N64" i="116"/>
  <c r="N65" i="116"/>
  <c r="Q65" i="116" s="1"/>
  <c r="N66" i="116"/>
  <c r="N67" i="116"/>
  <c r="N68" i="116"/>
  <c r="N69" i="116"/>
  <c r="Q69" i="116" s="1"/>
  <c r="N70" i="116"/>
  <c r="N71" i="116"/>
  <c r="N72" i="116"/>
  <c r="N73" i="116"/>
  <c r="Q73" i="116" s="1"/>
  <c r="N74" i="116"/>
  <c r="N75" i="116"/>
  <c r="N76" i="116"/>
  <c r="N77" i="116"/>
  <c r="Q77" i="116" s="1"/>
  <c r="N78" i="116"/>
  <c r="N79" i="116"/>
  <c r="N80" i="116"/>
  <c r="N81" i="116"/>
  <c r="Q81" i="116" s="1"/>
  <c r="N82" i="116"/>
  <c r="N83" i="116"/>
  <c r="N84" i="116"/>
  <c r="N85" i="116"/>
  <c r="Q85" i="116" s="1"/>
  <c r="N86" i="116"/>
  <c r="N87" i="116"/>
  <c r="N88" i="116"/>
  <c r="N89" i="116"/>
  <c r="N90" i="116"/>
  <c r="N91" i="116"/>
  <c r="N92" i="116"/>
  <c r="N93" i="116"/>
  <c r="Q93" i="116" s="1"/>
  <c r="N94" i="116"/>
  <c r="N95" i="116"/>
  <c r="N96" i="116"/>
  <c r="N97" i="116"/>
  <c r="Q97" i="116" s="1"/>
  <c r="N98" i="116"/>
  <c r="N99" i="116"/>
  <c r="N100" i="116"/>
  <c r="N101" i="116"/>
  <c r="Q101" i="116" s="1"/>
  <c r="N102" i="116"/>
  <c r="N103" i="116"/>
  <c r="N104" i="116"/>
  <c r="N105" i="116"/>
  <c r="Q105" i="116" s="1"/>
  <c r="N106" i="116"/>
  <c r="N107" i="116"/>
  <c r="N108" i="116"/>
  <c r="N109" i="116"/>
  <c r="Q109" i="116" s="1"/>
  <c r="N110" i="116"/>
  <c r="N111" i="116"/>
  <c r="N112" i="116"/>
  <c r="N113" i="116"/>
  <c r="Q113" i="116" s="1"/>
  <c r="N114" i="116"/>
  <c r="N115" i="116"/>
  <c r="N116" i="116"/>
  <c r="N117" i="116"/>
  <c r="Q117" i="116" s="1"/>
  <c r="N118" i="116"/>
  <c r="N119" i="116"/>
  <c r="N120" i="116"/>
  <c r="N121" i="116"/>
  <c r="N122" i="116"/>
  <c r="N123" i="116"/>
  <c r="N124" i="116"/>
  <c r="N125" i="116"/>
  <c r="Q125" i="116" s="1"/>
  <c r="N126" i="116"/>
  <c r="N127" i="116"/>
  <c r="N128" i="116"/>
  <c r="N129" i="116"/>
  <c r="Q129" i="116" s="1"/>
  <c r="N130" i="116"/>
  <c r="N131" i="116"/>
  <c r="N132" i="116"/>
  <c r="N133" i="116"/>
  <c r="Q133" i="116" s="1"/>
  <c r="N134" i="116"/>
  <c r="N135" i="116"/>
  <c r="N136" i="116"/>
  <c r="N137" i="116"/>
  <c r="Q137" i="116" s="1"/>
  <c r="N138" i="116"/>
  <c r="N139" i="116"/>
  <c r="N140" i="116"/>
  <c r="N141" i="116"/>
  <c r="Q141" i="116" s="1"/>
  <c r="N142" i="116"/>
  <c r="N143" i="116"/>
  <c r="N144" i="116"/>
  <c r="N145" i="116"/>
  <c r="N146" i="116"/>
  <c r="N147" i="116"/>
  <c r="N148" i="116"/>
  <c r="N149" i="116"/>
  <c r="Q149" i="116" s="1"/>
  <c r="N150" i="116"/>
  <c r="N151" i="116"/>
  <c r="N152" i="116"/>
  <c r="N153" i="116"/>
  <c r="Q153" i="116" s="1"/>
  <c r="N154" i="116"/>
  <c r="N155" i="116"/>
  <c r="N156" i="116"/>
  <c r="N157" i="116"/>
  <c r="Q157" i="116" s="1"/>
  <c r="N158" i="116"/>
  <c r="N159" i="116"/>
  <c r="N160" i="116"/>
  <c r="N161" i="116"/>
  <c r="Q161" i="116" s="1"/>
  <c r="N162" i="116"/>
  <c r="N163" i="116"/>
  <c r="N164" i="116"/>
  <c r="N165" i="116"/>
  <c r="Q165" i="116" s="1"/>
  <c r="N166" i="116"/>
  <c r="N167" i="116"/>
  <c r="N168" i="116"/>
  <c r="N169" i="116"/>
  <c r="N170" i="116"/>
  <c r="N171" i="116"/>
  <c r="N172" i="116"/>
  <c r="N173" i="116"/>
  <c r="Q173" i="116" s="1"/>
  <c r="N174" i="116"/>
  <c r="N175" i="116"/>
  <c r="N176" i="116"/>
  <c r="N177" i="116"/>
  <c r="Q177" i="116" s="1"/>
  <c r="N178" i="116"/>
  <c r="N179" i="116"/>
  <c r="N180" i="116"/>
  <c r="N181" i="116"/>
  <c r="Q181" i="116" s="1"/>
  <c r="N182" i="116"/>
  <c r="N183" i="116"/>
  <c r="N184" i="116"/>
  <c r="N185" i="116"/>
  <c r="N186" i="116"/>
  <c r="N187" i="116"/>
  <c r="N188" i="116"/>
  <c r="N189" i="116"/>
  <c r="Q189" i="116" s="1"/>
  <c r="N190" i="116"/>
  <c r="N191" i="116"/>
  <c r="N192" i="116"/>
  <c r="N193" i="116"/>
  <c r="Q193" i="116" s="1"/>
  <c r="N194" i="116"/>
  <c r="N195" i="116"/>
  <c r="N196" i="116"/>
  <c r="N197" i="116"/>
  <c r="Q197" i="116" s="1"/>
  <c r="N198" i="116"/>
  <c r="N199" i="116"/>
  <c r="Q199" i="116" s="1"/>
  <c r="N200" i="116"/>
  <c r="N201" i="116"/>
  <c r="Q201" i="116" s="1"/>
  <c r="N202" i="116"/>
  <c r="N203" i="116"/>
  <c r="Q203" i="116" s="1"/>
  <c r="N204" i="116"/>
  <c r="N205" i="116"/>
  <c r="Q205" i="116" s="1"/>
  <c r="N206" i="116"/>
  <c r="N207" i="116"/>
  <c r="Q207" i="116" s="1"/>
  <c r="N208" i="116"/>
  <c r="N209" i="116"/>
  <c r="Q209" i="116" s="1"/>
  <c r="N210" i="116"/>
  <c r="N211" i="116"/>
  <c r="Q211" i="116" s="1"/>
  <c r="N212" i="116"/>
  <c r="N213" i="116"/>
  <c r="Q213" i="116" s="1"/>
  <c r="N214" i="116"/>
  <c r="N215" i="116"/>
  <c r="Q215" i="116" s="1"/>
  <c r="N216" i="116"/>
  <c r="N217" i="116"/>
  <c r="Q217" i="116" s="1"/>
  <c r="N218" i="116"/>
  <c r="N219" i="116"/>
  <c r="N220" i="116"/>
  <c r="N221" i="116"/>
  <c r="Q221" i="116" s="1"/>
  <c r="N222" i="116"/>
  <c r="N223" i="116"/>
  <c r="Q223" i="116" s="1"/>
  <c r="N7" i="116"/>
  <c r="K8" i="116"/>
  <c r="Q8" i="116" s="1"/>
  <c r="K9" i="116"/>
  <c r="K10" i="116"/>
  <c r="K11" i="116"/>
  <c r="K12" i="116"/>
  <c r="Q12" i="116" s="1"/>
  <c r="K13" i="116"/>
  <c r="K14" i="116"/>
  <c r="K15" i="116"/>
  <c r="K16" i="116"/>
  <c r="Q16" i="116" s="1"/>
  <c r="K17" i="116"/>
  <c r="K18" i="116"/>
  <c r="K19" i="116"/>
  <c r="K20" i="116"/>
  <c r="Q20" i="116" s="1"/>
  <c r="K21" i="116"/>
  <c r="K22" i="116"/>
  <c r="K23" i="116"/>
  <c r="K24" i="116"/>
  <c r="Q24" i="116" s="1"/>
  <c r="K25" i="116"/>
  <c r="K26" i="116"/>
  <c r="K27" i="116"/>
  <c r="K28" i="116"/>
  <c r="Q28" i="116" s="1"/>
  <c r="K29" i="116"/>
  <c r="K30" i="116"/>
  <c r="K31" i="116"/>
  <c r="K32" i="116"/>
  <c r="Q32" i="116" s="1"/>
  <c r="K33" i="116"/>
  <c r="K34" i="116"/>
  <c r="K35" i="116"/>
  <c r="K36" i="116"/>
  <c r="Q36" i="116" s="1"/>
  <c r="K37" i="116"/>
  <c r="K38" i="116"/>
  <c r="K39" i="116"/>
  <c r="K40" i="116"/>
  <c r="Q40" i="116" s="1"/>
  <c r="K41" i="116"/>
  <c r="K42" i="116"/>
  <c r="K43" i="116"/>
  <c r="K44" i="116"/>
  <c r="Q44" i="116" s="1"/>
  <c r="K45" i="116"/>
  <c r="K46" i="116"/>
  <c r="K47" i="116"/>
  <c r="K48" i="116"/>
  <c r="Q48" i="116" s="1"/>
  <c r="K49" i="116"/>
  <c r="K50" i="116"/>
  <c r="K51" i="116"/>
  <c r="K52" i="116"/>
  <c r="Q52" i="116" s="1"/>
  <c r="K53" i="116"/>
  <c r="K54" i="116"/>
  <c r="Q54" i="116" s="1"/>
  <c r="K55" i="116"/>
  <c r="K56" i="116"/>
  <c r="Q56" i="116" s="1"/>
  <c r="K57" i="116"/>
  <c r="K58" i="116"/>
  <c r="K59" i="116"/>
  <c r="K60" i="116"/>
  <c r="Q60" i="116" s="1"/>
  <c r="K61" i="116"/>
  <c r="K62" i="116"/>
  <c r="Q62" i="116" s="1"/>
  <c r="K63" i="116"/>
  <c r="K64" i="116"/>
  <c r="Q64" i="116" s="1"/>
  <c r="K65" i="116"/>
  <c r="K66" i="116"/>
  <c r="K67" i="116"/>
  <c r="K68" i="116"/>
  <c r="Q68" i="116" s="1"/>
  <c r="K69" i="116"/>
  <c r="K70" i="116"/>
  <c r="Q70" i="116" s="1"/>
  <c r="K71" i="116"/>
  <c r="K72" i="116"/>
  <c r="K73" i="116"/>
  <c r="K74" i="116"/>
  <c r="K75" i="116"/>
  <c r="K76" i="116"/>
  <c r="Q76" i="116" s="1"/>
  <c r="K77" i="116"/>
  <c r="K78" i="116"/>
  <c r="Q78" i="116" s="1"/>
  <c r="K79" i="116"/>
  <c r="K80" i="116"/>
  <c r="Q80" i="116" s="1"/>
  <c r="K81" i="116"/>
  <c r="K82" i="116"/>
  <c r="K83" i="116"/>
  <c r="K84" i="116"/>
  <c r="Q84" i="116" s="1"/>
  <c r="K85" i="116"/>
  <c r="K86" i="116"/>
  <c r="Q86" i="116" s="1"/>
  <c r="K87" i="116"/>
  <c r="K88" i="116"/>
  <c r="Q88" i="116" s="1"/>
  <c r="K89" i="116"/>
  <c r="K90" i="116"/>
  <c r="K91" i="116"/>
  <c r="K92" i="116"/>
  <c r="Q92" i="116" s="1"/>
  <c r="K93" i="116"/>
  <c r="K94" i="116"/>
  <c r="Q94" i="116" s="1"/>
  <c r="K95" i="116"/>
  <c r="K96" i="116"/>
  <c r="Q96" i="116" s="1"/>
  <c r="K97" i="116"/>
  <c r="K98" i="116"/>
  <c r="K99" i="116"/>
  <c r="K100" i="116"/>
  <c r="Q100" i="116" s="1"/>
  <c r="K101" i="116"/>
  <c r="K102" i="116"/>
  <c r="Q102" i="116" s="1"/>
  <c r="K103" i="116"/>
  <c r="K104" i="116"/>
  <c r="K105" i="116"/>
  <c r="K106" i="116"/>
  <c r="K107" i="116"/>
  <c r="K108" i="116"/>
  <c r="Q108" i="116" s="1"/>
  <c r="K109" i="116"/>
  <c r="K110" i="116"/>
  <c r="Q110" i="116" s="1"/>
  <c r="K111" i="116"/>
  <c r="K112" i="116"/>
  <c r="Q112" i="116" s="1"/>
  <c r="K113" i="116"/>
  <c r="K114" i="116"/>
  <c r="K115" i="116"/>
  <c r="K116" i="116"/>
  <c r="Q116" i="116" s="1"/>
  <c r="K117" i="116"/>
  <c r="K118" i="116"/>
  <c r="Q118" i="116" s="1"/>
  <c r="K119" i="116"/>
  <c r="K120" i="116"/>
  <c r="Q120" i="116" s="1"/>
  <c r="K121" i="116"/>
  <c r="K122" i="116"/>
  <c r="K123" i="116"/>
  <c r="K124" i="116"/>
  <c r="Q124" i="116" s="1"/>
  <c r="K125" i="116"/>
  <c r="K126" i="116"/>
  <c r="Q126" i="116" s="1"/>
  <c r="K127" i="116"/>
  <c r="K128" i="116"/>
  <c r="Q128" i="116" s="1"/>
  <c r="K129" i="116"/>
  <c r="K130" i="116"/>
  <c r="K131" i="116"/>
  <c r="K132" i="116"/>
  <c r="Q132" i="116" s="1"/>
  <c r="K133" i="116"/>
  <c r="K134" i="116"/>
  <c r="Q134" i="116" s="1"/>
  <c r="K135" i="116"/>
  <c r="K136" i="116"/>
  <c r="K137" i="116"/>
  <c r="K138" i="116"/>
  <c r="Q138" i="116" s="1"/>
  <c r="K139" i="116"/>
  <c r="K140" i="116"/>
  <c r="Q140" i="116" s="1"/>
  <c r="K141" i="116"/>
  <c r="K142" i="116"/>
  <c r="Q142" i="116" s="1"/>
  <c r="K143" i="116"/>
  <c r="K144" i="116"/>
  <c r="Q144" i="116" s="1"/>
  <c r="K145" i="116"/>
  <c r="K146" i="116"/>
  <c r="K147" i="116"/>
  <c r="K148" i="116"/>
  <c r="Q148" i="116" s="1"/>
  <c r="K149" i="116"/>
  <c r="K150" i="116"/>
  <c r="Q150" i="116" s="1"/>
  <c r="K151" i="116"/>
  <c r="K152" i="116"/>
  <c r="Q152" i="116" s="1"/>
  <c r="K153" i="116"/>
  <c r="K154" i="116"/>
  <c r="Q154" i="116" s="1"/>
  <c r="K155" i="116"/>
  <c r="K156" i="116"/>
  <c r="Q156" i="116" s="1"/>
  <c r="K157" i="116"/>
  <c r="K158" i="116"/>
  <c r="Q158" i="116" s="1"/>
  <c r="K159" i="116"/>
  <c r="K160" i="116"/>
  <c r="Q160" i="116" s="1"/>
  <c r="K161" i="116"/>
  <c r="K162" i="116"/>
  <c r="K163" i="116"/>
  <c r="K164" i="116"/>
  <c r="Q164" i="116" s="1"/>
  <c r="K165" i="116"/>
  <c r="K166" i="116"/>
  <c r="Q166" i="116" s="1"/>
  <c r="K167" i="116"/>
  <c r="K168" i="116"/>
  <c r="Q168" i="116" s="1"/>
  <c r="K169" i="116"/>
  <c r="K170" i="116"/>
  <c r="Q170" i="116" s="1"/>
  <c r="K171" i="116"/>
  <c r="K172" i="116"/>
  <c r="Q172" i="116" s="1"/>
  <c r="K173" i="116"/>
  <c r="K174" i="116"/>
  <c r="Q174" i="116" s="1"/>
  <c r="K175" i="116"/>
  <c r="K176" i="116"/>
  <c r="K177" i="116"/>
  <c r="K178" i="116"/>
  <c r="K179" i="116"/>
  <c r="K180" i="116"/>
  <c r="Q180" i="116" s="1"/>
  <c r="K181" i="116"/>
  <c r="K182" i="116"/>
  <c r="Q182" i="116" s="1"/>
  <c r="K183" i="116"/>
  <c r="K184" i="116"/>
  <c r="Q184" i="116" s="1"/>
  <c r="K185" i="116"/>
  <c r="Q185" i="116" s="1"/>
  <c r="K186" i="116"/>
  <c r="Q186" i="116" s="1"/>
  <c r="K187" i="116"/>
  <c r="K188" i="116"/>
  <c r="Q188" i="116" s="1"/>
  <c r="K189" i="116"/>
  <c r="K190" i="116"/>
  <c r="Q190" i="116" s="1"/>
  <c r="K191" i="116"/>
  <c r="K192" i="116"/>
  <c r="K193" i="116"/>
  <c r="K194" i="116"/>
  <c r="Q194" i="116" s="1"/>
  <c r="K195" i="116"/>
  <c r="K196" i="116"/>
  <c r="Q196" i="116" s="1"/>
  <c r="K197" i="116"/>
  <c r="K198" i="116"/>
  <c r="Q198" i="116" s="1"/>
  <c r="K199" i="116"/>
  <c r="K200" i="116"/>
  <c r="Q200" i="116" s="1"/>
  <c r="K201" i="116"/>
  <c r="K202" i="116"/>
  <c r="Q202" i="116" s="1"/>
  <c r="K203" i="116"/>
  <c r="K204" i="116"/>
  <c r="Q204" i="116" s="1"/>
  <c r="K205" i="116"/>
  <c r="K206" i="116"/>
  <c r="Q206" i="116" s="1"/>
  <c r="K207" i="116"/>
  <c r="K208" i="116"/>
  <c r="Q208" i="116" s="1"/>
  <c r="K209" i="116"/>
  <c r="K210" i="116"/>
  <c r="Q210" i="116" s="1"/>
  <c r="K211" i="116"/>
  <c r="K212" i="116"/>
  <c r="Q212" i="116" s="1"/>
  <c r="K213" i="116"/>
  <c r="K214" i="116"/>
  <c r="Q214" i="116" s="1"/>
  <c r="K215" i="116"/>
  <c r="K216" i="116"/>
  <c r="Q216" i="116" s="1"/>
  <c r="K217" i="116"/>
  <c r="K218" i="116"/>
  <c r="Q218" i="116" s="1"/>
  <c r="K219" i="116"/>
  <c r="K220" i="116"/>
  <c r="Q220" i="116" s="1"/>
  <c r="K221" i="116"/>
  <c r="K222" i="116"/>
  <c r="Q222" i="116" s="1"/>
  <c r="K223" i="116"/>
  <c r="K7" i="116"/>
  <c r="Q7" i="116" s="1"/>
  <c r="H192" i="116"/>
  <c r="H171" i="116"/>
  <c r="H91" i="116"/>
  <c r="H63" i="116"/>
  <c r="H57" i="116"/>
  <c r="H53" i="116"/>
  <c r="H9" i="116"/>
  <c r="E192" i="116"/>
  <c r="Q192" i="116" s="1"/>
  <c r="E171" i="116"/>
  <c r="E91" i="116"/>
  <c r="E57" i="116"/>
  <c r="E53" i="116"/>
  <c r="E6" i="116" s="1"/>
  <c r="R223" i="116"/>
  <c r="R222" i="116"/>
  <c r="R221" i="116"/>
  <c r="R220" i="116"/>
  <c r="R219" i="116"/>
  <c r="R218" i="116"/>
  <c r="R217" i="116"/>
  <c r="R216" i="116"/>
  <c r="R215" i="116"/>
  <c r="R214" i="116"/>
  <c r="R213" i="116"/>
  <c r="R212" i="116"/>
  <c r="R211" i="116"/>
  <c r="R210" i="116"/>
  <c r="R209" i="116"/>
  <c r="R208" i="116"/>
  <c r="R207" i="116"/>
  <c r="R206" i="116"/>
  <c r="R205" i="116"/>
  <c r="R204" i="116"/>
  <c r="R203" i="116"/>
  <c r="R202" i="116"/>
  <c r="R201" i="116"/>
  <c r="R200" i="116"/>
  <c r="R199" i="116"/>
  <c r="R198" i="116"/>
  <c r="R197" i="116"/>
  <c r="R196" i="116"/>
  <c r="R195" i="116"/>
  <c r="R194" i="116"/>
  <c r="R193" i="116"/>
  <c r="R192" i="116"/>
  <c r="R191" i="116"/>
  <c r="R190" i="116"/>
  <c r="R189" i="116"/>
  <c r="R188" i="116"/>
  <c r="R187" i="116"/>
  <c r="R186" i="116"/>
  <c r="R185" i="116"/>
  <c r="R184" i="116"/>
  <c r="R183" i="116"/>
  <c r="R182" i="116"/>
  <c r="R181" i="116"/>
  <c r="R180" i="116"/>
  <c r="R179" i="116"/>
  <c r="R178" i="116"/>
  <c r="Q178" i="116"/>
  <c r="R177" i="116"/>
  <c r="R176" i="116"/>
  <c r="Q176" i="116"/>
  <c r="R175" i="116"/>
  <c r="R174" i="116"/>
  <c r="R173" i="116"/>
  <c r="R172" i="116"/>
  <c r="R171" i="116"/>
  <c r="R170" i="116"/>
  <c r="R169" i="116"/>
  <c r="Q169" i="116"/>
  <c r="R168" i="116"/>
  <c r="R167" i="116"/>
  <c r="R166" i="116"/>
  <c r="R165" i="116"/>
  <c r="R164" i="116"/>
  <c r="R163" i="116"/>
  <c r="R162" i="116"/>
  <c r="Q162" i="116"/>
  <c r="R161" i="116"/>
  <c r="R160" i="116"/>
  <c r="R159" i="116"/>
  <c r="R158" i="116"/>
  <c r="R157" i="116"/>
  <c r="R156" i="116"/>
  <c r="R155" i="116"/>
  <c r="R154" i="116"/>
  <c r="R153" i="116"/>
  <c r="R152" i="116"/>
  <c r="R151" i="116"/>
  <c r="R150" i="116"/>
  <c r="R149" i="116"/>
  <c r="R148" i="116"/>
  <c r="R147" i="116"/>
  <c r="R146" i="116"/>
  <c r="Q146" i="116"/>
  <c r="R145" i="116"/>
  <c r="Q145" i="116"/>
  <c r="R144" i="116"/>
  <c r="R143" i="116"/>
  <c r="R142" i="116"/>
  <c r="R141" i="116"/>
  <c r="R140" i="116"/>
  <c r="R139" i="116"/>
  <c r="R138" i="116"/>
  <c r="R137" i="116"/>
  <c r="R136" i="116"/>
  <c r="Q136" i="116"/>
  <c r="R135" i="116"/>
  <c r="R134" i="116"/>
  <c r="R133" i="116"/>
  <c r="R132" i="116"/>
  <c r="R131" i="116"/>
  <c r="R130" i="116"/>
  <c r="Q130" i="116"/>
  <c r="R129" i="116"/>
  <c r="R128" i="116"/>
  <c r="R127" i="116"/>
  <c r="R126" i="116"/>
  <c r="R125" i="116"/>
  <c r="R124" i="116"/>
  <c r="R123" i="116"/>
  <c r="R122" i="116"/>
  <c r="Q122" i="116"/>
  <c r="R121" i="116"/>
  <c r="Q121" i="116"/>
  <c r="R120" i="116"/>
  <c r="R119" i="116"/>
  <c r="R118" i="116"/>
  <c r="R117" i="116"/>
  <c r="R116" i="116"/>
  <c r="R115" i="116"/>
  <c r="R114" i="116"/>
  <c r="Q114" i="116"/>
  <c r="R113" i="116"/>
  <c r="R112" i="116"/>
  <c r="R111" i="116"/>
  <c r="R110" i="116"/>
  <c r="R109" i="116"/>
  <c r="R108" i="116"/>
  <c r="R107" i="116"/>
  <c r="R106" i="116"/>
  <c r="Q106" i="116"/>
  <c r="R105" i="116"/>
  <c r="R104" i="116"/>
  <c r="Q104" i="116"/>
  <c r="R103" i="116"/>
  <c r="R102" i="116"/>
  <c r="R101" i="116"/>
  <c r="R100" i="116"/>
  <c r="R99" i="116"/>
  <c r="R98" i="116"/>
  <c r="Q98" i="116"/>
  <c r="R97" i="116"/>
  <c r="R96" i="116"/>
  <c r="R95" i="116"/>
  <c r="R94" i="116"/>
  <c r="R93" i="116"/>
  <c r="R92" i="116"/>
  <c r="R91" i="116"/>
  <c r="R90" i="116"/>
  <c r="Q90" i="116"/>
  <c r="R89" i="116"/>
  <c r="Q89" i="116"/>
  <c r="R88" i="116"/>
  <c r="R87" i="116"/>
  <c r="R86" i="116"/>
  <c r="R85" i="116"/>
  <c r="R84" i="116"/>
  <c r="R83" i="116"/>
  <c r="R82" i="116"/>
  <c r="Q82" i="116"/>
  <c r="R81" i="116"/>
  <c r="R80" i="116"/>
  <c r="R79" i="116"/>
  <c r="R78" i="116"/>
  <c r="R77" i="116"/>
  <c r="R76" i="116"/>
  <c r="R75" i="116"/>
  <c r="R74" i="116"/>
  <c r="Q74" i="116"/>
  <c r="R73" i="116"/>
  <c r="R72" i="116"/>
  <c r="Q72" i="116"/>
  <c r="R71" i="116"/>
  <c r="R70" i="116"/>
  <c r="R69" i="116"/>
  <c r="R68" i="116"/>
  <c r="R67" i="116"/>
  <c r="R66" i="116"/>
  <c r="Q66" i="116"/>
  <c r="R65" i="116"/>
  <c r="R64" i="116"/>
  <c r="R63" i="116"/>
  <c r="R62" i="116"/>
  <c r="R61" i="116"/>
  <c r="R60" i="116"/>
  <c r="R59" i="116"/>
  <c r="R58" i="116"/>
  <c r="Q58" i="116"/>
  <c r="R57" i="116"/>
  <c r="Q57" i="116"/>
  <c r="R56" i="116"/>
  <c r="R55" i="116"/>
  <c r="R54" i="116"/>
  <c r="R53" i="116"/>
  <c r="R52" i="116"/>
  <c r="R51" i="116"/>
  <c r="Q51" i="116"/>
  <c r="R50" i="116"/>
  <c r="Q50" i="116"/>
  <c r="R49" i="116"/>
  <c r="Q49" i="116"/>
  <c r="R48" i="116"/>
  <c r="R47" i="116"/>
  <c r="Q47" i="116"/>
  <c r="R46" i="116"/>
  <c r="Q46" i="116"/>
  <c r="R45" i="116"/>
  <c r="Q45" i="116"/>
  <c r="R44" i="116"/>
  <c r="R43" i="116"/>
  <c r="Q43" i="116"/>
  <c r="R42" i="116"/>
  <c r="Q42" i="116"/>
  <c r="R41" i="116"/>
  <c r="Q41" i="116"/>
  <c r="R40" i="116"/>
  <c r="R39" i="116"/>
  <c r="Q39" i="116"/>
  <c r="R38" i="116"/>
  <c r="Q38" i="116"/>
  <c r="R37" i="116"/>
  <c r="Q37" i="116"/>
  <c r="R36" i="116"/>
  <c r="R35" i="116"/>
  <c r="Q35" i="116"/>
  <c r="R34" i="116"/>
  <c r="Q34" i="116"/>
  <c r="R33" i="116"/>
  <c r="Q33" i="116"/>
  <c r="R32" i="116"/>
  <c r="R31" i="116"/>
  <c r="Q31" i="116"/>
  <c r="R30" i="116"/>
  <c r="Q30" i="116"/>
  <c r="R29" i="116"/>
  <c r="Q29" i="116"/>
  <c r="R28" i="116"/>
  <c r="R27" i="116"/>
  <c r="Q27" i="116"/>
  <c r="R26" i="116"/>
  <c r="Q26" i="116"/>
  <c r="R25" i="116"/>
  <c r="Q25" i="116"/>
  <c r="R24" i="116"/>
  <c r="R23" i="116"/>
  <c r="Q23" i="116"/>
  <c r="R22" i="116"/>
  <c r="Q22" i="116"/>
  <c r="R21" i="116"/>
  <c r="Q21" i="116"/>
  <c r="R20" i="116"/>
  <c r="R19" i="116"/>
  <c r="Q19" i="116"/>
  <c r="R18" i="116"/>
  <c r="Q18" i="116"/>
  <c r="R17" i="116"/>
  <c r="Q17" i="116"/>
  <c r="R16" i="116"/>
  <c r="R15" i="116"/>
  <c r="Q15" i="116"/>
  <c r="R14" i="116"/>
  <c r="Q14" i="116"/>
  <c r="R13" i="116"/>
  <c r="Q13" i="116"/>
  <c r="R12" i="116"/>
  <c r="R11" i="116"/>
  <c r="Q11" i="116"/>
  <c r="R10" i="116"/>
  <c r="Q10" i="116"/>
  <c r="R9" i="116"/>
  <c r="R8" i="116"/>
  <c r="R7" i="116"/>
  <c r="P6" i="116"/>
  <c r="M6" i="116"/>
  <c r="J6" i="116"/>
  <c r="G6" i="116"/>
  <c r="H7" i="122" l="1"/>
  <c r="E4" i="121"/>
  <c r="H6" i="120"/>
  <c r="H16" i="100"/>
  <c r="H8" i="100"/>
  <c r="Q195" i="116"/>
  <c r="Q191" i="116"/>
  <c r="Q187" i="116"/>
  <c r="Q183" i="116"/>
  <c r="Q179" i="116"/>
  <c r="Q175" i="116"/>
  <c r="Q167" i="116"/>
  <c r="Q163" i="116"/>
  <c r="Q159" i="116"/>
  <c r="Q155" i="116"/>
  <c r="Q151" i="116"/>
  <c r="Q147" i="116"/>
  <c r="Q143" i="116"/>
  <c r="Q139" i="116"/>
  <c r="Q135" i="116"/>
  <c r="Q131" i="116"/>
  <c r="Q127" i="116"/>
  <c r="Q123" i="116"/>
  <c r="Q119" i="116"/>
  <c r="Q115" i="116"/>
  <c r="Q111" i="116"/>
  <c r="Q107" i="116"/>
  <c r="Q103" i="116"/>
  <c r="Q99" i="116"/>
  <c r="Q95" i="116"/>
  <c r="Q87" i="116"/>
  <c r="Q83" i="116"/>
  <c r="Q79" i="116"/>
  <c r="Q75" i="116"/>
  <c r="Q71" i="116"/>
  <c r="Q67" i="116"/>
  <c r="Q59" i="116"/>
  <c r="Q55" i="116"/>
  <c r="K6" i="116"/>
  <c r="F4" i="118"/>
  <c r="Q171" i="116"/>
  <c r="Q91" i="116"/>
  <c r="Q63" i="116"/>
  <c r="N6" i="116"/>
  <c r="R6" i="116"/>
  <c r="Q219" i="116"/>
  <c r="C39" i="113" l="1"/>
  <c r="F19" i="113"/>
  <c r="G18" i="113"/>
  <c r="E18" i="113"/>
  <c r="G17" i="113"/>
  <c r="H17" i="113" s="1"/>
  <c r="E17" i="113"/>
  <c r="H16" i="113"/>
  <c r="G16" i="113"/>
  <c r="E16" i="113"/>
  <c r="H15" i="113"/>
  <c r="G15" i="113"/>
  <c r="E15" i="113"/>
  <c r="G14" i="113"/>
  <c r="H14" i="113" s="1"/>
  <c r="E14" i="113"/>
  <c r="G13" i="113"/>
  <c r="H13" i="113" s="1"/>
  <c r="E13" i="113"/>
  <c r="G12" i="113"/>
  <c r="H12" i="113" s="1"/>
  <c r="E12" i="113"/>
  <c r="G11" i="113"/>
  <c r="H11" i="113" s="1"/>
  <c r="E11" i="113"/>
  <c r="G10" i="113"/>
  <c r="H10" i="113" s="1"/>
  <c r="E10" i="113"/>
  <c r="H9" i="113"/>
  <c r="G9" i="113"/>
  <c r="E9" i="113"/>
  <c r="H8" i="113"/>
  <c r="G8" i="113"/>
  <c r="E8" i="113"/>
  <c r="G7" i="113"/>
  <c r="H7" i="113" s="1"/>
  <c r="E7" i="113"/>
  <c r="G6" i="113"/>
  <c r="H6" i="113" s="1"/>
  <c r="E6" i="113"/>
  <c r="G5" i="113"/>
  <c r="H5" i="113" s="1"/>
  <c r="E5" i="113"/>
  <c r="E19" i="113" s="1"/>
  <c r="G19" i="113" l="1"/>
  <c r="H18" i="113"/>
  <c r="F53" i="1" l="1"/>
  <c r="G53" i="1"/>
  <c r="F42" i="1"/>
  <c r="G4" i="1"/>
  <c r="E40" i="1"/>
  <c r="E39" i="1" s="1"/>
  <c r="F38" i="1" l="1"/>
  <c r="F3" i="1" l="1"/>
  <c r="E36" i="1" l="1"/>
  <c r="G15" i="92"/>
  <c r="G14" i="92"/>
  <c r="G13" i="92"/>
  <c r="G12" i="92"/>
  <c r="G11" i="92"/>
  <c r="G10" i="92"/>
  <c r="G9" i="92"/>
  <c r="G8" i="92"/>
  <c r="G7" i="92"/>
  <c r="G6" i="92"/>
  <c r="G5" i="92"/>
  <c r="G16" i="92" s="1"/>
  <c r="G4" i="92"/>
  <c r="E34" i="1" l="1"/>
  <c r="E32" i="1"/>
  <c r="H24" i="91"/>
  <c r="E29" i="1" l="1"/>
  <c r="E51" i="1"/>
  <c r="K19" i="87"/>
  <c r="K18" i="87"/>
  <c r="I16" i="87"/>
  <c r="G25" i="87"/>
  <c r="N19" i="87"/>
  <c r="O18" i="87"/>
  <c r="J18" i="87" s="1"/>
  <c r="O17" i="87"/>
  <c r="I14" i="87"/>
  <c r="I13" i="87"/>
  <c r="H13" i="87"/>
  <c r="G13" i="87"/>
  <c r="F13" i="87"/>
  <c r="E13" i="87"/>
  <c r="D13" i="87"/>
  <c r="D14" i="87" s="1"/>
  <c r="I12" i="87"/>
  <c r="H12" i="87"/>
  <c r="H14" i="87" s="1"/>
  <c r="G12" i="87"/>
  <c r="G14" i="87" s="1"/>
  <c r="F12" i="87"/>
  <c r="F14" i="87" s="1"/>
  <c r="E12" i="87"/>
  <c r="E14" i="87" s="1"/>
  <c r="D12" i="87"/>
  <c r="C12" i="87"/>
  <c r="J14" i="84" l="1"/>
  <c r="J11" i="84"/>
  <c r="P16" i="84"/>
  <c r="L16" i="84" s="1"/>
  <c r="P15" i="84"/>
  <c r="O17" i="84"/>
  <c r="E49" i="1" l="1"/>
  <c r="F24" i="84"/>
  <c r="G24" i="84" s="1"/>
  <c r="F23" i="84"/>
  <c r="G23" i="84" s="1"/>
  <c r="G22" i="84"/>
  <c r="G21" i="84"/>
  <c r="G20" i="84"/>
  <c r="G11" i="84" s="1"/>
  <c r="G19" i="84"/>
  <c r="G18" i="84"/>
  <c r="F11" i="84"/>
  <c r="F12" i="84" s="1"/>
  <c r="D11" i="84"/>
  <c r="I10" i="84"/>
  <c r="G10" i="84"/>
  <c r="G12" i="84" s="1"/>
  <c r="F10" i="84"/>
  <c r="C8" i="84"/>
  <c r="H8" i="84" s="1"/>
  <c r="C7" i="84"/>
  <c r="H7" i="84" s="1"/>
  <c r="C6" i="84"/>
  <c r="H6" i="84" s="1"/>
  <c r="C5" i="84"/>
  <c r="E5" i="84" s="1"/>
  <c r="E46" i="83"/>
  <c r="H37" i="83" s="1"/>
  <c r="D46" i="83"/>
  <c r="E45" i="83"/>
  <c r="D45" i="83"/>
  <c r="E44" i="83"/>
  <c r="D37" i="83" s="1"/>
  <c r="D44" i="83"/>
  <c r="E43" i="83"/>
  <c r="D43" i="83"/>
  <c r="E42" i="83"/>
  <c r="G37" i="83" s="1"/>
  <c r="D42" i="83"/>
  <c r="E41" i="83"/>
  <c r="D41" i="83"/>
  <c r="E40" i="83"/>
  <c r="E37" i="83" s="1"/>
  <c r="D40" i="83"/>
  <c r="F37" i="83"/>
  <c r="F36" i="83"/>
  <c r="J35" i="83"/>
  <c r="I35" i="83"/>
  <c r="H35" i="83"/>
  <c r="E35" i="83"/>
  <c r="D35" i="83"/>
  <c r="J34" i="83"/>
  <c r="I34" i="83"/>
  <c r="H34" i="83"/>
  <c r="E34" i="83"/>
  <c r="D34" i="83"/>
  <c r="J33" i="83"/>
  <c r="I33" i="83"/>
  <c r="H33" i="83"/>
  <c r="E33" i="83"/>
  <c r="D33" i="83"/>
  <c r="M32" i="83"/>
  <c r="N30" i="83" s="1"/>
  <c r="J32" i="83"/>
  <c r="I32" i="83"/>
  <c r="H32" i="83"/>
  <c r="E32" i="83"/>
  <c r="D32" i="83"/>
  <c r="M31" i="83"/>
  <c r="N31" i="83" s="1"/>
  <c r="J31" i="83"/>
  <c r="I31" i="83"/>
  <c r="H31" i="83"/>
  <c r="E31" i="83"/>
  <c r="D31" i="83"/>
  <c r="J30" i="83"/>
  <c r="I30" i="83"/>
  <c r="H30" i="83"/>
  <c r="E30" i="83"/>
  <c r="D30" i="83"/>
  <c r="J29" i="83"/>
  <c r="I29" i="83"/>
  <c r="H29" i="83"/>
  <c r="E29" i="83"/>
  <c r="D29" i="83"/>
  <c r="J28" i="83"/>
  <c r="I28" i="83"/>
  <c r="H28" i="83"/>
  <c r="E28" i="83"/>
  <c r="D28" i="83"/>
  <c r="J27" i="83"/>
  <c r="I27" i="83"/>
  <c r="H27" i="83"/>
  <c r="E27" i="83"/>
  <c r="D27" i="83"/>
  <c r="J26" i="83"/>
  <c r="I26" i="83"/>
  <c r="H26" i="83"/>
  <c r="E26" i="83"/>
  <c r="D26" i="83"/>
  <c r="J25" i="83"/>
  <c r="I25" i="83"/>
  <c r="H25" i="83"/>
  <c r="E25" i="83"/>
  <c r="D25" i="83"/>
  <c r="J24" i="83"/>
  <c r="I24" i="83"/>
  <c r="H24" i="83"/>
  <c r="E24" i="83"/>
  <c r="D24" i="83"/>
  <c r="J23" i="83"/>
  <c r="I23" i="83"/>
  <c r="H23" i="83"/>
  <c r="E23" i="83"/>
  <c r="D23" i="83"/>
  <c r="J22" i="83"/>
  <c r="I22" i="83"/>
  <c r="H22" i="83"/>
  <c r="E22" i="83"/>
  <c r="D22" i="83"/>
  <c r="J21" i="83"/>
  <c r="I21" i="83"/>
  <c r="H21" i="83"/>
  <c r="E21" i="83"/>
  <c r="D21" i="83"/>
  <c r="J20" i="83"/>
  <c r="I20" i="83"/>
  <c r="H20" i="83"/>
  <c r="E20" i="83"/>
  <c r="D20" i="83"/>
  <c r="J19" i="83"/>
  <c r="I19" i="83"/>
  <c r="H19" i="83"/>
  <c r="E19" i="83"/>
  <c r="D19" i="83"/>
  <c r="J18" i="83"/>
  <c r="I18" i="83"/>
  <c r="H18" i="83"/>
  <c r="E18" i="83"/>
  <c r="D18" i="83"/>
  <c r="J17" i="83"/>
  <c r="I17" i="83"/>
  <c r="H17" i="83"/>
  <c r="E17" i="83"/>
  <c r="D17" i="83"/>
  <c r="J16" i="83"/>
  <c r="I16" i="83"/>
  <c r="H16" i="83"/>
  <c r="E16" i="83"/>
  <c r="D16" i="83"/>
  <c r="J15" i="83"/>
  <c r="I15" i="83"/>
  <c r="H15" i="83"/>
  <c r="E15" i="83"/>
  <c r="D15" i="83"/>
  <c r="J14" i="83"/>
  <c r="I14" i="83"/>
  <c r="H14" i="83"/>
  <c r="E14" i="83"/>
  <c r="D14" i="83"/>
  <c r="J13" i="83"/>
  <c r="I13" i="83"/>
  <c r="H13" i="83"/>
  <c r="E13" i="83"/>
  <c r="D13" i="83"/>
  <c r="J12" i="83"/>
  <c r="I12" i="83"/>
  <c r="H12" i="83"/>
  <c r="E12" i="83"/>
  <c r="D12" i="83"/>
  <c r="J11" i="83"/>
  <c r="I11" i="83"/>
  <c r="H11" i="83"/>
  <c r="E11" i="83"/>
  <c r="D11" i="83"/>
  <c r="J10" i="83"/>
  <c r="I10" i="83"/>
  <c r="H10" i="83"/>
  <c r="E10" i="83"/>
  <c r="D10" i="83"/>
  <c r="J9" i="83"/>
  <c r="I9" i="83"/>
  <c r="H9" i="83"/>
  <c r="E9" i="83"/>
  <c r="D9" i="83"/>
  <c r="J8" i="83"/>
  <c r="I8" i="83"/>
  <c r="H8" i="83"/>
  <c r="E8" i="83"/>
  <c r="D8" i="83"/>
  <c r="D36" i="83" s="1"/>
  <c r="J7" i="83"/>
  <c r="I7" i="83"/>
  <c r="H7" i="83"/>
  <c r="E7" i="83"/>
  <c r="E36" i="83" s="1"/>
  <c r="D7" i="83"/>
  <c r="J6" i="83"/>
  <c r="I6" i="83"/>
  <c r="H6" i="83"/>
  <c r="E6" i="83"/>
  <c r="D6" i="83"/>
  <c r="J5" i="83"/>
  <c r="J36" i="83" s="1"/>
  <c r="I5" i="83"/>
  <c r="I36" i="83" s="1"/>
  <c r="H5" i="83"/>
  <c r="H36" i="83" s="1"/>
  <c r="E5" i="83"/>
  <c r="D5" i="83"/>
  <c r="I37" i="83" l="1"/>
  <c r="J37" i="83"/>
  <c r="E47" i="83"/>
  <c r="J7" i="84"/>
  <c r="H11" i="84"/>
  <c r="I11" i="84"/>
  <c r="I12" i="84" s="1"/>
  <c r="H5" i="84"/>
  <c r="E8" i="84"/>
  <c r="K16" i="84"/>
  <c r="D5" i="84"/>
  <c r="J8" i="84"/>
  <c r="G25" i="84"/>
  <c r="D6" i="84"/>
  <c r="J6" i="84"/>
  <c r="D7" i="84"/>
  <c r="H10" i="84"/>
  <c r="H12" i="84" s="1"/>
  <c r="J5" i="84"/>
  <c r="E7" i="84"/>
  <c r="C10" i="84"/>
  <c r="C12" i="84" s="1"/>
  <c r="E11" i="84"/>
  <c r="E6" i="84"/>
  <c r="D8" i="84"/>
  <c r="C37" i="83" l="1"/>
  <c r="I39" i="83" s="1"/>
  <c r="I40" i="83" s="1"/>
  <c r="D10" i="84"/>
  <c r="D12" i="84" s="1"/>
  <c r="L17" i="84" s="1"/>
  <c r="G47" i="1" s="1"/>
  <c r="E10" i="84"/>
  <c r="E12" i="84" s="1"/>
  <c r="J10" i="84"/>
  <c r="J12" i="84" s="1"/>
  <c r="G58" i="82"/>
  <c r="N52" i="82"/>
  <c r="O51" i="82" s="1"/>
  <c r="J51" i="82" s="1"/>
  <c r="C47" i="82"/>
  <c r="H44" i="82"/>
  <c r="H47" i="82" s="1"/>
  <c r="F44" i="82"/>
  <c r="F46" i="82" s="1"/>
  <c r="C44" i="82"/>
  <c r="C46" i="82" s="1"/>
  <c r="I43" i="82"/>
  <c r="G43" i="82"/>
  <c r="E43" i="82"/>
  <c r="D43" i="82"/>
  <c r="I42" i="82"/>
  <c r="G42" i="82"/>
  <c r="E42" i="82"/>
  <c r="D42" i="82"/>
  <c r="I41" i="82"/>
  <c r="G41" i="82"/>
  <c r="E41" i="82"/>
  <c r="D41" i="82"/>
  <c r="I40" i="82"/>
  <c r="G40" i="82"/>
  <c r="E40" i="82"/>
  <c r="D40" i="82"/>
  <c r="I39" i="82"/>
  <c r="G39" i="82"/>
  <c r="E39" i="82"/>
  <c r="D39" i="82"/>
  <c r="I38" i="82"/>
  <c r="G38" i="82"/>
  <c r="E38" i="82"/>
  <c r="D38" i="82"/>
  <c r="I37" i="82"/>
  <c r="G37" i="82"/>
  <c r="E37" i="82"/>
  <c r="D37" i="82"/>
  <c r="I36" i="82"/>
  <c r="G36" i="82"/>
  <c r="E36" i="82"/>
  <c r="D36" i="82"/>
  <c r="I35" i="82"/>
  <c r="G35" i="82"/>
  <c r="E35" i="82"/>
  <c r="D35" i="82"/>
  <c r="I34" i="82"/>
  <c r="G34" i="82"/>
  <c r="E34" i="82"/>
  <c r="D34" i="82"/>
  <c r="I33" i="82"/>
  <c r="G33" i="82"/>
  <c r="E33" i="82"/>
  <c r="D33" i="82"/>
  <c r="I32" i="82"/>
  <c r="G32" i="82"/>
  <c r="E32" i="82"/>
  <c r="D32" i="82"/>
  <c r="I31" i="82"/>
  <c r="G31" i="82"/>
  <c r="E31" i="82"/>
  <c r="D31" i="82"/>
  <c r="I30" i="82"/>
  <c r="G30" i="82"/>
  <c r="E30" i="82"/>
  <c r="D30" i="82"/>
  <c r="I29" i="82"/>
  <c r="G29" i="82"/>
  <c r="E29" i="82"/>
  <c r="D29" i="82"/>
  <c r="I28" i="82"/>
  <c r="G28" i="82"/>
  <c r="E28" i="82"/>
  <c r="D28" i="82"/>
  <c r="I27" i="82"/>
  <c r="G27" i="82"/>
  <c r="E27" i="82"/>
  <c r="D27" i="82"/>
  <c r="I26" i="82"/>
  <c r="G26" i="82"/>
  <c r="E26" i="82"/>
  <c r="D26" i="82"/>
  <c r="I25" i="82"/>
  <c r="G25" i="82"/>
  <c r="E25" i="82"/>
  <c r="D25" i="82"/>
  <c r="I24" i="82"/>
  <c r="G24" i="82"/>
  <c r="E24" i="82"/>
  <c r="D24" i="82"/>
  <c r="I23" i="82"/>
  <c r="G23" i="82"/>
  <c r="E23" i="82"/>
  <c r="D23" i="82"/>
  <c r="I22" i="82"/>
  <c r="G22" i="82"/>
  <c r="E22" i="82"/>
  <c r="D22" i="82"/>
  <c r="I21" i="82"/>
  <c r="G21" i="82"/>
  <c r="E21" i="82"/>
  <c r="D21" i="82"/>
  <c r="I20" i="82"/>
  <c r="G20" i="82"/>
  <c r="E20" i="82"/>
  <c r="D20" i="82"/>
  <c r="I19" i="82"/>
  <c r="G19" i="82"/>
  <c r="E19" i="82"/>
  <c r="D19" i="82"/>
  <c r="I18" i="82"/>
  <c r="G18" i="82"/>
  <c r="E18" i="82"/>
  <c r="D18" i="82"/>
  <c r="I17" i="82"/>
  <c r="G17" i="82"/>
  <c r="E17" i="82"/>
  <c r="D17" i="82"/>
  <c r="I16" i="82"/>
  <c r="G16" i="82"/>
  <c r="E16" i="82"/>
  <c r="D16" i="82"/>
  <c r="I15" i="82"/>
  <c r="G15" i="82"/>
  <c r="E15" i="82"/>
  <c r="D15" i="82"/>
  <c r="I14" i="82"/>
  <c r="G14" i="82"/>
  <c r="E14" i="82"/>
  <c r="D14" i="82"/>
  <c r="I13" i="82"/>
  <c r="G13" i="82"/>
  <c r="E13" i="82"/>
  <c r="D13" i="82"/>
  <c r="I12" i="82"/>
  <c r="G12" i="82"/>
  <c r="E12" i="82"/>
  <c r="D12" i="82"/>
  <c r="I11" i="82"/>
  <c r="G11" i="82"/>
  <c r="E11" i="82"/>
  <c r="D11" i="82"/>
  <c r="I10" i="82"/>
  <c r="G10" i="82"/>
  <c r="E10" i="82"/>
  <c r="D10" i="82"/>
  <c r="I9" i="82"/>
  <c r="G9" i="82"/>
  <c r="E9" i="82"/>
  <c r="D9" i="82"/>
  <c r="I8" i="82"/>
  <c r="G8" i="82"/>
  <c r="E8" i="82"/>
  <c r="D8" i="82"/>
  <c r="I7" i="82"/>
  <c r="G7" i="82"/>
  <c r="E7" i="82"/>
  <c r="D7" i="82"/>
  <c r="I6" i="82"/>
  <c r="G6" i="82"/>
  <c r="E6" i="82"/>
  <c r="D6" i="82"/>
  <c r="I5" i="82"/>
  <c r="G5" i="82"/>
  <c r="E5" i="82"/>
  <c r="D5" i="82"/>
  <c r="I4" i="82"/>
  <c r="I44" i="82" s="1"/>
  <c r="G4" i="82"/>
  <c r="G44" i="82" s="1"/>
  <c r="E4" i="82"/>
  <c r="E44" i="82" s="1"/>
  <c r="D4" i="82"/>
  <c r="D44" i="82" s="1"/>
  <c r="F36" i="81"/>
  <c r="F35" i="81"/>
  <c r="E40" i="81"/>
  <c r="E39" i="81"/>
  <c r="I34" i="81"/>
  <c r="H34" i="81"/>
  <c r="G34" i="81"/>
  <c r="D34" i="81"/>
  <c r="I33" i="81"/>
  <c r="H33" i="81"/>
  <c r="G33" i="81"/>
  <c r="D33" i="81"/>
  <c r="I32" i="81"/>
  <c r="H32" i="81"/>
  <c r="G32" i="81"/>
  <c r="D32" i="81"/>
  <c r="L31" i="81"/>
  <c r="I31" i="81"/>
  <c r="H31" i="81"/>
  <c r="G31" i="81"/>
  <c r="D31" i="81"/>
  <c r="M30" i="81"/>
  <c r="I30" i="81"/>
  <c r="H30" i="81"/>
  <c r="G30" i="81"/>
  <c r="D30" i="81"/>
  <c r="M29" i="81"/>
  <c r="I29" i="81"/>
  <c r="H29" i="81"/>
  <c r="G29" i="81"/>
  <c r="D29" i="81"/>
  <c r="I28" i="81"/>
  <c r="H28" i="81"/>
  <c r="G28" i="81"/>
  <c r="D28" i="81"/>
  <c r="I27" i="81"/>
  <c r="H27" i="81"/>
  <c r="G27" i="81"/>
  <c r="D27" i="81"/>
  <c r="I26" i="81"/>
  <c r="H26" i="81"/>
  <c r="G26" i="81"/>
  <c r="D26" i="81"/>
  <c r="I25" i="81"/>
  <c r="H25" i="81"/>
  <c r="G25" i="81"/>
  <c r="D25" i="81"/>
  <c r="I24" i="81"/>
  <c r="H24" i="81"/>
  <c r="G24" i="81"/>
  <c r="D24" i="81"/>
  <c r="I23" i="81"/>
  <c r="H23" i="81"/>
  <c r="G23" i="81"/>
  <c r="D23" i="81"/>
  <c r="I22" i="81"/>
  <c r="H22" i="81"/>
  <c r="G22" i="81"/>
  <c r="D22" i="81"/>
  <c r="I21" i="81"/>
  <c r="H21" i="81"/>
  <c r="G21" i="81"/>
  <c r="D21" i="81"/>
  <c r="I20" i="81"/>
  <c r="H20" i="81"/>
  <c r="G20" i="81"/>
  <c r="D20" i="81"/>
  <c r="I19" i="81"/>
  <c r="H19" i="81"/>
  <c r="G19" i="81"/>
  <c r="D19" i="81"/>
  <c r="I18" i="81"/>
  <c r="H18" i="81"/>
  <c r="G18" i="81"/>
  <c r="D18" i="81"/>
  <c r="I17" i="81"/>
  <c r="H17" i="81"/>
  <c r="G17" i="81"/>
  <c r="D17" i="81"/>
  <c r="I16" i="81"/>
  <c r="H16" i="81"/>
  <c r="G16" i="81"/>
  <c r="D16" i="81"/>
  <c r="I15" i="81"/>
  <c r="H15" i="81"/>
  <c r="G15" i="81"/>
  <c r="D15" i="81"/>
  <c r="I14" i="81"/>
  <c r="H14" i="81"/>
  <c r="G14" i="81"/>
  <c r="D14" i="81"/>
  <c r="I13" i="81"/>
  <c r="H13" i="81"/>
  <c r="G13" i="81"/>
  <c r="D13" i="81"/>
  <c r="I12" i="81"/>
  <c r="H12" i="81"/>
  <c r="G12" i="81"/>
  <c r="D12" i="81"/>
  <c r="I11" i="81"/>
  <c r="H11" i="81"/>
  <c r="G11" i="81"/>
  <c r="D11" i="81"/>
  <c r="I10" i="81"/>
  <c r="H10" i="81"/>
  <c r="G10" i="81"/>
  <c r="D10" i="81"/>
  <c r="I9" i="81"/>
  <c r="H9" i="81"/>
  <c r="G9" i="81"/>
  <c r="D9" i="81"/>
  <c r="I8" i="81"/>
  <c r="H8" i="81"/>
  <c r="G8" i="81"/>
  <c r="D8" i="81"/>
  <c r="I7" i="81"/>
  <c r="H7" i="81"/>
  <c r="G7" i="81"/>
  <c r="D7" i="81"/>
  <c r="I6" i="81"/>
  <c r="H6" i="81"/>
  <c r="G6" i="81"/>
  <c r="D6" i="81"/>
  <c r="I5" i="81"/>
  <c r="H5" i="81"/>
  <c r="G5" i="81"/>
  <c r="D5" i="81"/>
  <c r="I4" i="81"/>
  <c r="I35" i="81" s="1"/>
  <c r="I36" i="81" s="1"/>
  <c r="H4" i="81"/>
  <c r="H35" i="81" s="1"/>
  <c r="G4" i="81"/>
  <c r="G35" i="81" s="1"/>
  <c r="G36" i="81" s="1"/>
  <c r="D4" i="81"/>
  <c r="D35" i="81" s="1"/>
  <c r="D36" i="81" s="1"/>
  <c r="G42" i="1" l="1"/>
  <c r="G38" i="1" s="1"/>
  <c r="G3" i="1" s="1"/>
  <c r="H46" i="82"/>
  <c r="E44" i="81"/>
  <c r="D46" i="82"/>
  <c r="D47" i="82"/>
  <c r="G46" i="82"/>
  <c r="G47" i="82"/>
  <c r="I47" i="82"/>
  <c r="I46" i="82"/>
  <c r="O50" i="82"/>
  <c r="F47" i="82"/>
  <c r="H36" i="81"/>
  <c r="I49" i="82" l="1"/>
  <c r="K51" i="82" s="1"/>
  <c r="K52" i="82" s="1"/>
  <c r="C36" i="81"/>
  <c r="I38" i="81" s="1"/>
  <c r="I39" i="81" s="1"/>
  <c r="E43" i="1" l="1"/>
  <c r="L36" i="80"/>
  <c r="O35" i="80"/>
  <c r="O36" i="80" s="1"/>
  <c r="L35" i="80"/>
  <c r="K35" i="80"/>
  <c r="J35" i="80"/>
  <c r="I35" i="80"/>
  <c r="H35" i="80"/>
  <c r="G35" i="80"/>
  <c r="N36" i="80" s="1"/>
  <c r="F35" i="80"/>
  <c r="D35" i="80"/>
  <c r="C35" i="80"/>
  <c r="N34" i="80"/>
  <c r="E34" i="80"/>
  <c r="N33" i="80"/>
  <c r="E33" i="80"/>
  <c r="N32" i="80"/>
  <c r="E32" i="80"/>
  <c r="N31" i="80"/>
  <c r="E31" i="80"/>
  <c r="N30" i="80"/>
  <c r="E30" i="80"/>
  <c r="N29" i="80"/>
  <c r="E29" i="80"/>
  <c r="N28" i="80"/>
  <c r="E28" i="80"/>
  <c r="N27" i="80"/>
  <c r="E27" i="80"/>
  <c r="N26" i="80"/>
  <c r="E26" i="80"/>
  <c r="N25" i="80"/>
  <c r="E25" i="80"/>
  <c r="N24" i="80"/>
  <c r="E24" i="80"/>
  <c r="N23" i="80"/>
  <c r="E23" i="80"/>
  <c r="N22" i="80"/>
  <c r="E22" i="80"/>
  <c r="N21" i="80"/>
  <c r="E21" i="80"/>
  <c r="N20" i="80"/>
  <c r="N19" i="80"/>
  <c r="N18" i="80"/>
  <c r="E18" i="80"/>
  <c r="N17" i="80"/>
  <c r="E17" i="80"/>
  <c r="N16" i="80"/>
  <c r="E16" i="80"/>
  <c r="R15" i="80"/>
  <c r="M30" i="80" s="1"/>
  <c r="N15" i="80"/>
  <c r="E15" i="80"/>
  <c r="N14" i="80"/>
  <c r="E14" i="80"/>
  <c r="N13" i="80"/>
  <c r="M13" i="80"/>
  <c r="N12" i="80"/>
  <c r="E12" i="80"/>
  <c r="N11" i="80"/>
  <c r="E11" i="80"/>
  <c r="N10" i="80"/>
  <c r="M10" i="80"/>
  <c r="E10" i="80"/>
  <c r="N9" i="80"/>
  <c r="E9" i="80"/>
  <c r="N8" i="80"/>
  <c r="E8" i="80"/>
  <c r="N7" i="80"/>
  <c r="M7" i="80"/>
  <c r="E7" i="80"/>
  <c r="N6" i="80"/>
  <c r="E6" i="80"/>
  <c r="N5" i="80"/>
  <c r="E5" i="80"/>
  <c r="N4" i="80"/>
  <c r="M4" i="80"/>
  <c r="E4" i="80"/>
  <c r="M17" i="80" l="1"/>
  <c r="M21" i="80"/>
  <c r="M6" i="80"/>
  <c r="M9" i="80"/>
  <c r="M20" i="80"/>
  <c r="M23" i="80"/>
  <c r="M26" i="80"/>
  <c r="M29" i="80"/>
  <c r="M34" i="80"/>
  <c r="M12" i="80"/>
  <c r="M15" i="80"/>
  <c r="M25" i="80"/>
  <c r="M28" i="80"/>
  <c r="M33" i="80"/>
  <c r="N35" i="80"/>
  <c r="E36" i="80"/>
  <c r="M11" i="80"/>
  <c r="M14" i="80"/>
  <c r="M31" i="80"/>
  <c r="M18" i="80"/>
  <c r="M24" i="80"/>
  <c r="M32" i="80"/>
  <c r="M5" i="80"/>
  <c r="M27" i="80"/>
  <c r="M8" i="80"/>
  <c r="M16" i="80"/>
  <c r="M19" i="80"/>
  <c r="M22" i="80"/>
  <c r="M35" i="80" l="1"/>
  <c r="O39" i="80" s="1"/>
  <c r="O40" i="80" s="1"/>
  <c r="E45" i="1" l="1"/>
  <c r="E42" i="1" s="1"/>
  <c r="C38" i="1"/>
  <c r="C7" i="57"/>
  <c r="E38" i="1" l="1"/>
  <c r="Q53" i="116"/>
  <c r="Q9" i="116"/>
  <c r="Q6" i="116" s="1"/>
  <c r="H6" i="116"/>
  <c r="E3" i="1" l="1"/>
  <c r="H8" i="141"/>
  <c r="H7" i="141" s="1"/>
  <c r="G7" i="1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Nellija Petrova</author>
  </authors>
  <commentList>
    <comment ref="E167" authorId="0" shapeId="0" xr:uid="{95A79B66-E8D6-4C9F-8E9D-0ECEE2231642}">
      <text>
        <r>
          <rPr>
            <b/>
            <sz val="9"/>
            <color indexed="81"/>
            <rFont val="Tahoma"/>
            <family val="2"/>
            <charset val="186"/>
          </rPr>
          <t>Nellija Petrova:</t>
        </r>
        <r>
          <rPr>
            <sz val="9"/>
            <color indexed="81"/>
            <rFont val="Tahoma"/>
            <family val="2"/>
            <charset val="186"/>
          </rPr>
          <t xml:space="preserve">
Vidējais apmeklējumu skaits</t>
        </r>
      </text>
    </comment>
  </commentList>
</comments>
</file>

<file path=xl/sharedStrings.xml><?xml version="1.0" encoding="utf-8"?>
<sst xmlns="http://schemas.openxmlformats.org/spreadsheetml/2006/main" count="38387" uniqueCount="5524">
  <si>
    <t>EUR</t>
  </si>
  <si>
    <t>AMBULATORIE PAKALPOJUMI</t>
  </si>
  <si>
    <t>STACIONĀRIE PAKALPOJUMI</t>
  </si>
  <si>
    <t>Kopā:</t>
  </si>
  <si>
    <t>summa</t>
  </si>
  <si>
    <t>Rīgas Austrumu klīniskā universitātes slimnīca, SIA</t>
  </si>
  <si>
    <t>Dziedniecība, Sabiedrība ar ierobežotu atbildību</t>
  </si>
  <si>
    <t>Covid-19 pakalpojumu programma laboratorijām</t>
  </si>
  <si>
    <t>LABORATORIJU PAKALPOJUMU PROGRAMMAS UN IAL IZLIETOJUMS</t>
  </si>
  <si>
    <t>Izdevumi par IAL izlietojumu (paņemšana + laboratorija)</t>
  </si>
  <si>
    <t>statistika</t>
  </si>
  <si>
    <t>skaits</t>
  </si>
  <si>
    <t>Procenti</t>
  </si>
  <si>
    <t>maksas</t>
  </si>
  <si>
    <t>NVD</t>
  </si>
  <si>
    <t>Kopā</t>
  </si>
  <si>
    <t>Pakalpojumu programma</t>
  </si>
  <si>
    <t>Manipulācijas kods</t>
  </si>
  <si>
    <t>Manipulāciju skaits</t>
  </si>
  <si>
    <t>Ekspress pasta sūtījumi</t>
  </si>
  <si>
    <t>Līguma Nr. 5680-026( sejas maskas un respiratori)</t>
  </si>
  <si>
    <t>Datums</t>
  </si>
  <si>
    <t>Rēķina nr.</t>
  </si>
  <si>
    <t>EXP087055</t>
  </si>
  <si>
    <t>mājas vizītēs paņemto paraugu skaits</t>
  </si>
  <si>
    <t>iestādēs paņemto paraugu skaits</t>
  </si>
  <si>
    <t xml:space="preserve">IAL Iestādes </t>
  </si>
  <si>
    <t>Loģistikas pakalpojumu sniegto apjoms (km)</t>
  </si>
  <si>
    <t xml:space="preserve">Pakalpojumu nodrošināšanā iesaistīto transporta līdzekļu skaits </t>
  </si>
  <si>
    <t xml:space="preserve"> Transporta vadītāju nostrādāto stundu skaitu </t>
  </si>
  <si>
    <t>Virsstundas vādītāji Rīga</t>
  </si>
  <si>
    <t>Virsstundas vadītāji ārpus Rīgas</t>
  </si>
  <si>
    <t>Ārstniecības personu nostrādāto stundu skaits</t>
  </si>
  <si>
    <t xml:space="preserve"> Virsstundas</t>
  </si>
  <si>
    <t xml:space="preserve">Izmantotie IAL-nosaukums, iepakojuma cena bez PVN, iepakojuma cenu ar PVN, IAL skaitu vienā iepakojumā un izlietoto IAL skaitu par katru dienu; </t>
  </si>
  <si>
    <t>Dezinfekcijas izmaksas uz vienu mašīnu divās dienās ir EUR 10.64</t>
  </si>
  <si>
    <t>Transportlīdzekļu nomas izmaksas EUR 33.33 apmērā par vienu dienu no 01.01-  31.01.2021</t>
  </si>
  <si>
    <t>gb cena bez PVN,</t>
  </si>
  <si>
    <t>gb ar PVN</t>
  </si>
  <si>
    <t>Respirators X-plore, N20   FFP3</t>
  </si>
  <si>
    <t xml:space="preserve">Brilles </t>
  </si>
  <si>
    <t>Vienreizējais halāts</t>
  </si>
  <si>
    <t>Kombinzoni</t>
  </si>
  <si>
    <t xml:space="preserve">Cimdi </t>
  </si>
  <si>
    <t xml:space="preserve">Kopā </t>
  </si>
  <si>
    <t>KOPĀ, skaits (janvāris)</t>
  </si>
  <si>
    <t>Tarifs/ likme:</t>
  </si>
  <si>
    <t>Izmaksas kopā (EUR)</t>
  </si>
  <si>
    <t>IAL izlietojums Parauga paņemšanai dzīvesvietā;</t>
  </si>
  <si>
    <t>Izdevumi par IAL iegādi (janvāris; Centrālā laboratorija)</t>
  </si>
  <si>
    <t>Maiņā strādā 2 laboranti un 1 molekulārbiologs, savukārt diennaktī strādā 2 maiņas.</t>
  </si>
  <si>
    <t>Kombinezons (maina ik pēc 3 stundām)</t>
  </si>
  <si>
    <t>Respirators ar filtru (maina ik pēc 3 stundām)</t>
  </si>
  <si>
    <t>Aizsargbrilles (lieto 1 nedēļu pie nosacījuma, ka lieto 8 stundas, dezinficējot tās ik pēc 3 stundām)</t>
  </si>
  <si>
    <t>Iekšējie cimdi (zem kombinezona manšetes; maina ik pēc 3 stundām)</t>
  </si>
  <si>
    <t>Ārējie cimdi (uz kombinezona ārējās virsmas; maina ik pēc 3 stundām)</t>
  </si>
  <si>
    <t xml:space="preserve"> Bahilas un vienreizlietojamais halāts (maina ik pēc 3 stundām)</t>
  </si>
  <si>
    <t>cena par 1 gb</t>
  </si>
  <si>
    <t>Aizsargbrilles (lieto 1 nedēļu pie nosacījuma, ka lieto 8 stundas, dezinficējot tās ik pēc 3 stundām</t>
  </si>
  <si>
    <t>Bahilas un vienreizlietojamais halāts (maina ik pēc 3 stundām)</t>
  </si>
  <si>
    <t>EUR (bez PVN)</t>
  </si>
  <si>
    <t>EUR (ar PVN)</t>
  </si>
  <si>
    <t>NVD apmaksā</t>
  </si>
  <si>
    <t xml:space="preserve">Komplekta cena </t>
  </si>
  <si>
    <t>Paraugu paņemšanas punktu darbība/ Paraugu paņemšana (Janvāris; Centrālā laboratorija)</t>
  </si>
  <si>
    <t>Ārstniecības personu nostrādāto stundu skaitu katru dienu</t>
  </si>
  <si>
    <t>Ārējie cimdi (uz kombinezona ārējās virsmas; maina pēc katra pacienta)</t>
  </si>
  <si>
    <t>Nīcgales iela 2 telts Nr. 1</t>
  </si>
  <si>
    <t>Nīcgales iela 2 telts Nr. 2</t>
  </si>
  <si>
    <t>Nīcgales iela 2 telts Nr. 3</t>
  </si>
  <si>
    <t>Maskavas iela 257 telts Nr. 1</t>
  </si>
  <si>
    <t>Maskavas iela 357 telts Nr 2</t>
  </si>
  <si>
    <t>Maskavas iela 357 telts Nr 3</t>
  </si>
  <si>
    <t>Elite, Anniņmuižas bulvāris 85, Rīga Nr. 1</t>
  </si>
  <si>
    <t>Elite, Anniņmuižas bulvāris 85, Rīga Nr. 2</t>
  </si>
  <si>
    <t>Dubulti, Slokas iela 26</t>
  </si>
  <si>
    <t>Visvalža iela 3a Nr.1</t>
  </si>
  <si>
    <t>Visvalža iela 3a Nr.2</t>
  </si>
  <si>
    <t>Daugavpils, Lielā iela 42</t>
  </si>
  <si>
    <t>Rēzekne, 18. Novembra iela 41</t>
  </si>
  <si>
    <t>Alūksne, Ttirgotāju iela 3</t>
  </si>
  <si>
    <t>Cēsis, Palasta iela 15</t>
  </si>
  <si>
    <t>Madona, Augu iela 27</t>
  </si>
  <si>
    <t xml:space="preserve">Valmiera, Čempionu iela 3 </t>
  </si>
  <si>
    <t>Limbaži, Klosteru iela 3</t>
  </si>
  <si>
    <t>Gulbene, Upes iela 1</t>
  </si>
  <si>
    <t>Jēkabpils, Brīvības iela 45</t>
  </si>
  <si>
    <t>Jelgava, Brivības bulv. 6</t>
  </si>
  <si>
    <t>Liepāja, Brivības 95</t>
  </si>
  <si>
    <t>Tukums, Revolūcijas iela 2</t>
  </si>
  <si>
    <t>Valka, Rujienas iela 3b</t>
  </si>
  <si>
    <t>Saldus, Slimnīcas 3</t>
  </si>
  <si>
    <t>Salaspils, Lauku 8</t>
  </si>
  <si>
    <t>Rīga, Gogoļa iela 3</t>
  </si>
  <si>
    <t>Rīga, Hipokrāta 26</t>
  </si>
  <si>
    <t>Dobele, E. Francmaņa iela 10</t>
  </si>
  <si>
    <t>Bauska, Dārza iela 7</t>
  </si>
  <si>
    <t>Liepāja, Kuršu iela 18</t>
  </si>
  <si>
    <t>Jelgava, Brīvības bulvāris 6, Nr2</t>
  </si>
  <si>
    <t>Salacgrīva, Sporta 6</t>
  </si>
  <si>
    <t>Balvi, Vidzemes 2</t>
  </si>
  <si>
    <t>Ventspils, Lielā iela 7</t>
  </si>
  <si>
    <t>Aizkraukle, Rūniecības 10</t>
  </si>
  <si>
    <t>Ķekava ''Bultas''</t>
  </si>
  <si>
    <t>Rencēni, Valmieras iela 12</t>
  </si>
  <si>
    <t>Talsi, V. Rūģena iela 4</t>
  </si>
  <si>
    <t>Rīga, Mežrozīšu iela 43</t>
  </si>
  <si>
    <t xml:space="preserve">KOPĀ </t>
  </si>
  <si>
    <t xml:space="preserve">Pavisam KOPĀ  </t>
  </si>
  <si>
    <t>Izmaksas par janvāri paraugu paņemšanas punktos (KOPĀ)</t>
  </si>
  <si>
    <t>IAL pieņēmējiem</t>
  </si>
  <si>
    <t xml:space="preserve">cena no </t>
  </si>
  <si>
    <t>lieto vai nu aizsargbrilles, vai sejas aizsargvairogu</t>
  </si>
  <si>
    <t xml:space="preserve">       </t>
  </si>
  <si>
    <t>Aizsargvairogs</t>
  </si>
  <si>
    <t>Rīga, Lejupes iela 3, 1.kabinets</t>
  </si>
  <si>
    <t>Rīga, Lejupes iela 3, 2.kabinets</t>
  </si>
  <si>
    <t>Daugavpils, Varšavas iela 24</t>
  </si>
  <si>
    <t>Rēzekne, Liepu iela 33b</t>
  </si>
  <si>
    <t>Izbraukumi</t>
  </si>
  <si>
    <t>Respirators FFP3</t>
  </si>
  <si>
    <t>Vizieris</t>
  </si>
  <si>
    <t>Bahilas</t>
  </si>
  <si>
    <t>Kopā visos PNP</t>
  </si>
  <si>
    <t>Rušonu iela 15, Rīga</t>
  </si>
  <si>
    <t>Deglava iela 14, Rīga</t>
  </si>
  <si>
    <t>Zolitūdes iela 34, Rīga</t>
  </si>
  <si>
    <t>Buļļu iela 9, Rīga / 1</t>
  </si>
  <si>
    <t>Buļļu iela 9, Rīga / 2</t>
  </si>
  <si>
    <t>Brīvības iela 75, Rīga</t>
  </si>
  <si>
    <t>Zeiferta 6, Olaine</t>
  </si>
  <si>
    <t>Zolitūdes iela 34, / 1 Rīga</t>
  </si>
  <si>
    <t>Zolitūdes iela 34, / 2 Rīga</t>
  </si>
  <si>
    <t>Aspazijas bulvāris 3, Rīga</t>
  </si>
  <si>
    <t>Dižozolu iela 2, Rīga</t>
  </si>
  <si>
    <t>Jelgava</t>
  </si>
  <si>
    <t>gb ar PVN 12%</t>
  </si>
  <si>
    <t>Respirators FFP2</t>
  </si>
  <si>
    <t>12 (21%)</t>
  </si>
  <si>
    <t>kopā</t>
  </si>
  <si>
    <t xml:space="preserve">KOPĀ, skaits </t>
  </si>
  <si>
    <t>KOPĀ</t>
  </si>
  <si>
    <t>KOPĀ, skaitS</t>
  </si>
  <si>
    <t>Izmaksas paraugu paņemšanas punktos (KOPĀ)</t>
  </si>
  <si>
    <t>Ārstniecības personu nostrādāto stundu skaits katru dienu</t>
  </si>
  <si>
    <t>Biķernieku iela 25a, Rīga</t>
  </si>
  <si>
    <t>Mālkalnes prospekts 38a, Ogre</t>
  </si>
  <si>
    <t>K. Valdemāra iela 11, Cēsis, Cēsu nov.</t>
  </si>
  <si>
    <t>Cietokšņa iela 44, Daugavpils</t>
  </si>
  <si>
    <t>Raudas iela 4, Tukums</t>
  </si>
  <si>
    <t>Dubultu prospekts 19, Jūrmala</t>
  </si>
  <si>
    <t>Raiņa iela 18-7, Jelgava</t>
  </si>
  <si>
    <t>Kopā mēnesī 400</t>
  </si>
  <si>
    <t>Respirators X-plore,  FFP2</t>
  </si>
  <si>
    <t>Cimdi  N100</t>
  </si>
  <si>
    <t>Nr.p.k.</t>
  </si>
  <si>
    <t>Piederumi</t>
  </si>
  <si>
    <t>Vienības cena, EUR</t>
  </si>
  <si>
    <t>Saņemtais skaits pārskata mēnesī</t>
  </si>
  <si>
    <t xml:space="preserve"> Saņemtas preces vertība 
pārskata mēnesī, EUR</t>
  </si>
  <si>
    <t>Izlietotais skaits pārskata periodā</t>
  </si>
  <si>
    <t>Izlietotais finansējums pārskata mēnesī, EUR</t>
  </si>
  <si>
    <t>Izlietotais finansējums pārskata mēnesī, EUR ar PVN</t>
  </si>
  <si>
    <t>Līguma Nr.</t>
  </si>
  <si>
    <t>Transportēšanas konteineri 500ml</t>
  </si>
  <si>
    <t xml:space="preserve">B2-2020/158 </t>
  </si>
  <si>
    <t>Aukstumsoma 10 l transportēšanai</t>
  </si>
  <si>
    <t>B2-2020/159</t>
  </si>
  <si>
    <t>Aukstumsoma 27 l transportēšanai</t>
  </si>
  <si>
    <t>Utilizācijas maisi autoklavējami 300x500, iepak.100 gab.</t>
  </si>
  <si>
    <t>B2-2020/146</t>
  </si>
  <si>
    <t>Utilizācijas maisi 700*1120 (86.1206.103)*</t>
  </si>
  <si>
    <t>B2-2020/145</t>
  </si>
  <si>
    <t>Kaste ar vāku 5L, plastmasas N1</t>
  </si>
  <si>
    <t>B2-2020/151</t>
  </si>
  <si>
    <t>Kaste ar vāku 9.7L, plastmasas N1</t>
  </si>
  <si>
    <t xml:space="preserve">Mēģeņu statīvi 21mm 40viet. </t>
  </si>
  <si>
    <t>B2-2020/149</t>
  </si>
  <si>
    <t>COPANFlexibleFloqSwab,ind.iep. (100)</t>
  </si>
  <si>
    <t>B2-2020/148</t>
  </si>
  <si>
    <t>Zonde orofareng.iztriepju ņemš. (COPAN)</t>
  </si>
  <si>
    <t>Filtrs 0.2 um</t>
  </si>
  <si>
    <t>Henksa šķīdums (14065049-1000)</t>
  </si>
  <si>
    <t>Liellopa seruma albumīns, 500 g</t>
  </si>
  <si>
    <t>B2-2020/147</t>
  </si>
  <si>
    <t>Nazofareng.iztriepju paņ.kompl.sader ar ātr.molek.SARS-CoV-2 testiem</t>
  </si>
  <si>
    <t>B2-2020/464</t>
  </si>
  <si>
    <t>KOPÄ</t>
  </si>
  <si>
    <t xml:space="preserve">Iestāde </t>
  </si>
  <si>
    <t xml:space="preserve">Izsniegtais barotņu daudzums </t>
  </si>
  <si>
    <t xml:space="preserve">RAKUS stacionāri </t>
  </si>
  <si>
    <t>Liepājas reģionālā slimnīca</t>
  </si>
  <si>
    <t>Rēzeknes slimnīca</t>
  </si>
  <si>
    <t>Balvu, Gulbenes slimnīca</t>
  </si>
  <si>
    <t>Alūksnes slimnīca</t>
  </si>
  <si>
    <t>Madonas slimnīca</t>
  </si>
  <si>
    <t>Vidzemes slimnīca</t>
  </si>
  <si>
    <t>Jelgavas pilsētas slimnīca</t>
  </si>
  <si>
    <t>Cēsu klīnika</t>
  </si>
  <si>
    <t>P.Stradiņa KUS</t>
  </si>
  <si>
    <t>Jūrmalas slimnīca</t>
  </si>
  <si>
    <t>Sl-ca Gintermuiža</t>
  </si>
  <si>
    <t>SPKC</t>
  </si>
  <si>
    <t>Tukuma slimnīca</t>
  </si>
  <si>
    <t>Strenču psihon.sl-ca</t>
  </si>
  <si>
    <t>NBS NP Med.nodrošin.centrs</t>
  </si>
  <si>
    <t>Cietumu pārvaldes cietumi</t>
  </si>
  <si>
    <t>KOPĀ:</t>
  </si>
  <si>
    <t>PAVISAM KOPĀ:</t>
  </si>
  <si>
    <t>Līmenis</t>
  </si>
  <si>
    <t>Bērnu klīniskā universitātes slimnīca</t>
  </si>
  <si>
    <t>Paula Stradiņa klīniskā universitātes slimnīca</t>
  </si>
  <si>
    <t>Rīgas Austrumu klīniskā universitātes slimnīca</t>
  </si>
  <si>
    <t>Daugavpils reģionālā slimnīca</t>
  </si>
  <si>
    <t>Jēkabpils reģionālā slimnīca</t>
  </si>
  <si>
    <t>Ziemeļkurzemes reģionālā slimnīca</t>
  </si>
  <si>
    <t>Balvu un Gulbenes slimnīcu apvienība</t>
  </si>
  <si>
    <t>Dobeles un apkārtnes slimnīca</t>
  </si>
  <si>
    <t>Kuldīgas slimnīca</t>
  </si>
  <si>
    <t>Ogres rajona slimnīca</t>
  </si>
  <si>
    <t>Krāslavas slimnīca</t>
  </si>
  <si>
    <t>Preiļu slimnīca</t>
  </si>
  <si>
    <t>Aizkraukles slimnīca</t>
  </si>
  <si>
    <t>Bauskas slimnīca</t>
  </si>
  <si>
    <t>Limbažu slimnīca</t>
  </si>
  <si>
    <t>Līvānu slimnīca</t>
  </si>
  <si>
    <t>Ludzas MC</t>
  </si>
  <si>
    <t>5_Specializētās</t>
  </si>
  <si>
    <t>NRC Vaivari</t>
  </si>
  <si>
    <t xml:space="preserve">Rīgas Dzemdību nams </t>
  </si>
  <si>
    <t>Traumatoloģijas un ortopēdijas slimnīca</t>
  </si>
  <si>
    <t>Specializētās</t>
  </si>
  <si>
    <t>BPNS Ainaži</t>
  </si>
  <si>
    <t>Daugavpils PNS</t>
  </si>
  <si>
    <t>Piejūras slimnīca</t>
  </si>
  <si>
    <t>Rīgas 2.slimnīca</t>
  </si>
  <si>
    <t>Rīgas psihiatrijas un narkoloģijas centrs</t>
  </si>
  <si>
    <t>Siguldas slimnīca</t>
  </si>
  <si>
    <t>Slimnīca Ģintermuiža</t>
  </si>
  <si>
    <t>Strenču PNS</t>
  </si>
  <si>
    <t>Pārējās</t>
  </si>
  <si>
    <t>Priekules slimnīca</t>
  </si>
  <si>
    <t>Saldus MC</t>
  </si>
  <si>
    <t>Periods</t>
  </si>
  <si>
    <t>Ārstniecības iestāde</t>
  </si>
  <si>
    <t>Nobraukto kilometru skaits</t>
  </si>
  <si>
    <t>Braucienu skaits</t>
  </si>
  <si>
    <t>Nogādāto paraugu skaits</t>
  </si>
  <si>
    <t>Viena kilometra cena*, EUR</t>
  </si>
  <si>
    <t>Plānotā apmaksa par periodu līdz 31.01. EUR</t>
  </si>
  <si>
    <t>01.01.2021 - 31.01.2021</t>
  </si>
  <si>
    <t>Daugavpils psihoneiroloģiskā slimnīca</t>
  </si>
  <si>
    <t>Strenču psihoneiroloģiskā slimnīca</t>
  </si>
  <si>
    <t>Paula Stradiņa Klīniskā universitātes slimnīca</t>
  </si>
  <si>
    <t>Rīgas Austrumu kliniskā universitātes slimnīca</t>
  </si>
  <si>
    <t>Pacientu ar pozitīvu koronavīrusu COVID-19  transportēšanas uz dzīvesvietu izmaksas
(ja to veikusi ārstniecības iestāde izmantojot savus resursus)</t>
  </si>
  <si>
    <t>Nogādāto pacientu skaits</t>
  </si>
  <si>
    <t>Ludzas medicīnas centrs</t>
  </si>
  <si>
    <t>Rīgas Austrumu kliniskā uniuversitātes slimnīca</t>
  </si>
  <si>
    <t>Dobeles un apkārtes slimnīca</t>
  </si>
  <si>
    <t>60173</t>
  </si>
  <si>
    <t>Veikto pakalpojumu* summa zobārstniecībā ārkārtas situācijas laikā par 2021. janvāra ievadītiem taloniem</t>
  </si>
  <si>
    <t>NVD TN</t>
  </si>
  <si>
    <t>Ārstniecības iestādes kods</t>
  </si>
  <si>
    <t>Ārstniecības iestādes nosaukums</t>
  </si>
  <si>
    <t>Manipulācijas 70033 skaits</t>
  </si>
  <si>
    <t>Manipulācijas 70034 skaits</t>
  </si>
  <si>
    <t>Manipulācijas 70035 skaits</t>
  </si>
  <si>
    <t>Manipulācijas 70036 skaits</t>
  </si>
  <si>
    <t>Pakalpojumu summa kopā, EUR</t>
  </si>
  <si>
    <t>NVD Kurzemes nodaļa</t>
  </si>
  <si>
    <t>170000046</t>
  </si>
  <si>
    <t>Bušmanis, IK</t>
  </si>
  <si>
    <t>170000154</t>
  </si>
  <si>
    <t>Grusa Inga - ārsta prakse zobārstniecībā</t>
  </si>
  <si>
    <t>170020401</t>
  </si>
  <si>
    <t>LIEPĀJAS REĢIONĀLĀ SLIMNĪCA, Sabiedrība ar ierobežotu atbildību</t>
  </si>
  <si>
    <t>170064506</t>
  </si>
  <si>
    <t>ALGORITMS L, SIA</t>
  </si>
  <si>
    <t>170077201</t>
  </si>
  <si>
    <t>Veselības salons Z, Sabiedrība ar ierobežotu atbildību</t>
  </si>
  <si>
    <t>170077202</t>
  </si>
  <si>
    <t>SOLADENS, SIA</t>
  </si>
  <si>
    <t>270000014</t>
  </si>
  <si>
    <t>LOLITAS LAUBERTES ZOBĀRSTNIECĪBA, Sabiedrība ar ierobežotu atbildību</t>
  </si>
  <si>
    <t>270000024</t>
  </si>
  <si>
    <t>Daces un Signes zobārstniecības privātprakse, Sabiedrība ar ierobežotu atbildību</t>
  </si>
  <si>
    <t>270000064</t>
  </si>
  <si>
    <t>MEDENT, SIA</t>
  </si>
  <si>
    <t>270064004</t>
  </si>
  <si>
    <t>SMAIDS A, SIA</t>
  </si>
  <si>
    <t>270064503</t>
  </si>
  <si>
    <t>Klīnika ZINTA, SIA</t>
  </si>
  <si>
    <t>270064507</t>
  </si>
  <si>
    <t>DAKTERES KIRIČKEVIČAS PRIVĀTPRAKSE, Individuālais uzņēmums</t>
  </si>
  <si>
    <t>620200014</t>
  </si>
  <si>
    <t>Dz.Ozoliņas zobārstniecības kabinets, SIA</t>
  </si>
  <si>
    <t>620200018</t>
  </si>
  <si>
    <t>G.Līces ārsta prakse zobārstniecībā, SIA</t>
  </si>
  <si>
    <t>620200041</t>
  </si>
  <si>
    <t>Krasta Astrīda - ārsta prakse zobārstniecībā</t>
  </si>
  <si>
    <t>620200062</t>
  </si>
  <si>
    <t>ANROJA, SIA</t>
  </si>
  <si>
    <t>621200004</t>
  </si>
  <si>
    <t>Strazdiņa Ināra - ārsta prakse zobārstniecībā</t>
  </si>
  <si>
    <t>640600008</t>
  </si>
  <si>
    <t>Blikerte Gunta - ārsta prakse zobārstniecībā</t>
  </si>
  <si>
    <t>640600015</t>
  </si>
  <si>
    <t>Liepiņa Indra - ārsta prakse zobārstniecībā</t>
  </si>
  <si>
    <t>641000005</t>
  </si>
  <si>
    <t>Rutas Žubules individuālais zobārstniecības uzņēmums Grobiņā</t>
  </si>
  <si>
    <t>641000007</t>
  </si>
  <si>
    <t>Birze Ligita - ārsta prakse zobārstniecībā</t>
  </si>
  <si>
    <t>641000022</t>
  </si>
  <si>
    <t>Burkevica Anita - zobu higiēnista prakse</t>
  </si>
  <si>
    <t>840200025</t>
  </si>
  <si>
    <t>SALDUS ZOBĀRSTNIECĪBA, SIA</t>
  </si>
  <si>
    <t>840200026</t>
  </si>
  <si>
    <t>Sigma Z, SIA</t>
  </si>
  <si>
    <t>840200028</t>
  </si>
  <si>
    <t>Ieriķe Inta - ārsta prakse zobārstniecībā</t>
  </si>
  <si>
    <t>840200048</t>
  </si>
  <si>
    <t>META, Sabiedrība ar ierobežotu atbildību Saldus</t>
  </si>
  <si>
    <t>880200029</t>
  </si>
  <si>
    <t>TALSU SANUS, SIA</t>
  </si>
  <si>
    <t>880200041</t>
  </si>
  <si>
    <t>Šimkus Aelita - ārsta prakse zobārstniecībā</t>
  </si>
  <si>
    <t>880200055</t>
  </si>
  <si>
    <t>Vegmane Ieva - ārsta prakse zobārstniecībā</t>
  </si>
  <si>
    <t>880200056</t>
  </si>
  <si>
    <t>Stāmers Vilnis - ārsta prakse zobārstniecībā</t>
  </si>
  <si>
    <t>885100007</t>
  </si>
  <si>
    <t>Pinkena Inga -ārsta prakse zobārstniecībā</t>
  </si>
  <si>
    <t>888300008</t>
  </si>
  <si>
    <t>Rojas zobārstniecība, Sabiedrība ar ierobežotu atbildību</t>
  </si>
  <si>
    <t>900200006</t>
  </si>
  <si>
    <t>Buivide Gunta - ārsta prakse zobārstniecībā</t>
  </si>
  <si>
    <t>900200056</t>
  </si>
  <si>
    <t>Ancāne Lūcija - ārsta prakse zobārstniecībā</t>
  </si>
  <si>
    <t>900200058</t>
  </si>
  <si>
    <t>Krūmiņa Olga - ārsta prakse zobārstniecībā</t>
  </si>
  <si>
    <t>900200082</t>
  </si>
  <si>
    <t>Veismane Gita - ārsta prakse zobārstniecībā</t>
  </si>
  <si>
    <t>900200088</t>
  </si>
  <si>
    <t>Stulberga Anita - ārsta prakse zobārstniecībā</t>
  </si>
  <si>
    <t>900200089</t>
  </si>
  <si>
    <t>Medinteks, SIA</t>
  </si>
  <si>
    <t>901200007</t>
  </si>
  <si>
    <t>Studena Ivonna - ārsta prakse zobārstniecībā</t>
  </si>
  <si>
    <t>901200014</t>
  </si>
  <si>
    <t>Krūzmane Anda - ārsta prakse zobārstniecībā</t>
  </si>
  <si>
    <t>901200021</t>
  </si>
  <si>
    <t>GV-96, Sabiedrība ar ierobežotu atbildību</t>
  </si>
  <si>
    <t>905700001</t>
  </si>
  <si>
    <t>JAUNPILS ZOBĀRSTS, Sabiedrība ar ierobežotu atbildību</t>
  </si>
  <si>
    <t>NVD Latgales nodaļa</t>
  </si>
  <si>
    <t>050000017</t>
  </si>
  <si>
    <t>GRĪVAS POLIKLĪNIKA, Sabiedrība ar ierobežotu atbildību</t>
  </si>
  <si>
    <t>050024301</t>
  </si>
  <si>
    <t>Daugavpils zobārstniecības poliklīnika, Sabiedrība ar ierobežotu atbildību</t>
  </si>
  <si>
    <t>210000043</t>
  </si>
  <si>
    <t>Medical plus, Sabiedrība ar ierobežotu atbildību</t>
  </si>
  <si>
    <t>210000058</t>
  </si>
  <si>
    <t>Medicīnas centrs 36,6, Sabiedrība ar ierobežotu atbildību</t>
  </si>
  <si>
    <t>210020301</t>
  </si>
  <si>
    <t>RĒZEKNES SLIMNĪCA, Sabiedrība ar ierobežotu atbildību</t>
  </si>
  <si>
    <t>440200002</t>
  </si>
  <si>
    <t>Grunšteine Gaļina - ārsta prakse zobārstniecībā</t>
  </si>
  <si>
    <t>440200012</t>
  </si>
  <si>
    <t>Latarceva Irēna - ārsta prakse zobārstniecībā</t>
  </si>
  <si>
    <t>440800007</t>
  </si>
  <si>
    <t>Smilgina Olga - ārsta prakse zobārstniecībā</t>
  </si>
  <si>
    <t>600200001</t>
  </si>
  <si>
    <t>Krāslavas slimnīca, Sabiedrība ar ierobežotu atbildību</t>
  </si>
  <si>
    <t>600200018</t>
  </si>
  <si>
    <t>SALVE D, Krāslavas pilsētas S. Gorenko individuālais komerciālais uzņēmums</t>
  </si>
  <si>
    <t>601000004</t>
  </si>
  <si>
    <t>Maceviča Ilona - ārsta prakse zobārstniecībā</t>
  </si>
  <si>
    <t>680200006</t>
  </si>
  <si>
    <t>Dembovska Vēsma - ārsta prakse zobārstniecībā</t>
  </si>
  <si>
    <t>680200007</t>
  </si>
  <si>
    <t>Kustrova Olga - ārsta prakse zobārstniecībā</t>
  </si>
  <si>
    <t>680200023</t>
  </si>
  <si>
    <t>Daudiša Vita - ārsta prakse zobārstniecībā</t>
  </si>
  <si>
    <t>680200030</t>
  </si>
  <si>
    <t>Ludzas medicīnas centrs, Sabiedrība ar ierobežotu atbildību</t>
  </si>
  <si>
    <t>681000002</t>
  </si>
  <si>
    <t>Kārsavas slimnīca, Sabiedrība ar ierobežotu atbildību</t>
  </si>
  <si>
    <t>681000014</t>
  </si>
  <si>
    <t>DENTAL PLUS, Sabiedrība ar ierobežotu atbildību</t>
  </si>
  <si>
    <t>681800001</t>
  </si>
  <si>
    <t>Zilupes veselības un sociālās aprūpes centrs, Sabiedrība ar ierobežotu atbildību</t>
  </si>
  <si>
    <t>684900003</t>
  </si>
  <si>
    <t>Griščenko Svetlana -ārsta prakse zobārstniecībā</t>
  </si>
  <si>
    <t>760200003</t>
  </si>
  <si>
    <t>LĀZERS, Sabiedrība ar ierobežotu atbildību</t>
  </si>
  <si>
    <t>760200015</t>
  </si>
  <si>
    <t>Lipska Natālija - ārsta prakse zobārstniecībā</t>
  </si>
  <si>
    <t>760200019</t>
  </si>
  <si>
    <t>Kozuļ-Kaža Anna - ārsta prakse zobārstniecībā</t>
  </si>
  <si>
    <t>761200011</t>
  </si>
  <si>
    <t>Valaine Maija - ārsta prakse zobārstniecībā</t>
  </si>
  <si>
    <t>761200024</t>
  </si>
  <si>
    <t>SOME, Sabiedrība ar ierobežotu atbildību</t>
  </si>
  <si>
    <t>780200012</t>
  </si>
  <si>
    <t>Oļševska Ināra - ģimenes ārsta un zobārsta prakse</t>
  </si>
  <si>
    <t>NVD Rīgas nodaļa</t>
  </si>
  <si>
    <t>010000178</t>
  </si>
  <si>
    <t>MELLER, Sabiedrība ar ierobežotu atbildību</t>
  </si>
  <si>
    <t>010000319</t>
  </si>
  <si>
    <t>Dental.LV, Sabiedrība ar ierobežotu atbildību</t>
  </si>
  <si>
    <t>010000343</t>
  </si>
  <si>
    <t>Adoria, Sabiedrība ar ierobežotu atbildību</t>
  </si>
  <si>
    <t>010000427</t>
  </si>
  <si>
    <t>MENTAMED, Sabiedrība ar ierobežotu atbildību</t>
  </si>
  <si>
    <t>010000832</t>
  </si>
  <si>
    <t>SMAIDS, SIA</t>
  </si>
  <si>
    <t>010001043</t>
  </si>
  <si>
    <t xml:space="preserve">SANA LV, Sabiedrība ar ierobežotu atbildību </t>
  </si>
  <si>
    <t>010001054</t>
  </si>
  <si>
    <t>LORADENT, Sabiedrība ar ierobežotu atbildību</t>
  </si>
  <si>
    <t>010001116</t>
  </si>
  <si>
    <t>Innas Tkačenko privātprakse, Sabiedrība ar ierobežotu atbildību</t>
  </si>
  <si>
    <t>010001157</t>
  </si>
  <si>
    <t>Dental4u, Sabiedrība ar ierobežotu atbildību</t>
  </si>
  <si>
    <t>010001180</t>
  </si>
  <si>
    <t>Dr. Lūkass zobārstniecības prakse, Sabiedrība ar ierobežotu atbildību</t>
  </si>
  <si>
    <t>010001408</t>
  </si>
  <si>
    <t>Čiekurkalna zobārstniecība, SIA</t>
  </si>
  <si>
    <t>010001411</t>
  </si>
  <si>
    <t>ĀRSTNIECĪBAS REHABILITĀCIJAS CENTRS VALEO, Sabiedrība ar ierobežotu atbildību</t>
  </si>
  <si>
    <t>010001535</t>
  </si>
  <si>
    <t>Rīgas veselības centrs, SIA</t>
  </si>
  <si>
    <t>010001714</t>
  </si>
  <si>
    <t>Santadent, SIA</t>
  </si>
  <si>
    <t>010001818</t>
  </si>
  <si>
    <t>Patello Kids, SIA</t>
  </si>
  <si>
    <t>010001873</t>
  </si>
  <si>
    <t>LAPS, Sabiedrība ar ierobežotu atbildību</t>
  </si>
  <si>
    <t>010001913</t>
  </si>
  <si>
    <t>We care, SIA</t>
  </si>
  <si>
    <t>010011803</t>
  </si>
  <si>
    <t>Paula Stradiņa klīniskā universitātes slimnīca, Valsts sabiedrība ar ierobežotu atbildību</t>
  </si>
  <si>
    <t>010019111</t>
  </si>
  <si>
    <t>Rīgas Stradiņa universitātes Stomatoloģijas institūts, Sabiedrība ar ierobežotu atbildību</t>
  </si>
  <si>
    <t>010020301</t>
  </si>
  <si>
    <t>Rīgas 1. slimnīca, SIA</t>
  </si>
  <si>
    <t>010054114</t>
  </si>
  <si>
    <t>DZELZCEĻA VESELĪBAS CENTRS, Sabiedrība ar ierobežotu atbildību</t>
  </si>
  <si>
    <t>010054211</t>
  </si>
  <si>
    <t>VESELĪBAS CENTRS BIĶERNIEKI, Sabiedrība ar ierobežotu atbildību</t>
  </si>
  <si>
    <t>010064111</t>
  </si>
  <si>
    <t>010064120</t>
  </si>
  <si>
    <t>Veselības centru apvienība, AS</t>
  </si>
  <si>
    <t>010064301</t>
  </si>
  <si>
    <t>KLĪNIKA DENTA, Sabiedrība ar ierobežotu atbildību</t>
  </si>
  <si>
    <t>010064502</t>
  </si>
  <si>
    <t>BOLDERĀJAS STOMATOLOĢIJA, Sabiedrība ar ierobežotu atbildību</t>
  </si>
  <si>
    <t>010064514</t>
  </si>
  <si>
    <t>BF-ESSE, SABIEDRĪBA AR IEROBEŽOTU ATBILDĪBU FIRMA</t>
  </si>
  <si>
    <t>010064521</t>
  </si>
  <si>
    <t>LAUVAS ZOBS, Sabiedrība ar ierobežotu atbildību</t>
  </si>
  <si>
    <t>010064522</t>
  </si>
  <si>
    <t>Doktors Millers Medent, Sabiedrība ar ierobežotu atbildību</t>
  </si>
  <si>
    <t>010064544</t>
  </si>
  <si>
    <t>SANDENT, Sabiedrība ar ierobežotu atbildību</t>
  </si>
  <si>
    <t>010064545</t>
  </si>
  <si>
    <t>HORTA, Sabiedrība ar ierobežotu atbildību</t>
  </si>
  <si>
    <t>010077210</t>
  </si>
  <si>
    <t>I.PRIEDNIECES ZOBĀRSTNIECĪBAS KLĪNIKA, Sabiedrība ar ierobežotu atbildību</t>
  </si>
  <si>
    <t>019164058</t>
  </si>
  <si>
    <t>Meitas un Dēli, Sabiedrība ar ierobežotu atbildību</t>
  </si>
  <si>
    <t>019164502</t>
  </si>
  <si>
    <t>SANADENTS ZA, Sabiedrība ar ierobežotu atbildību</t>
  </si>
  <si>
    <t>019164506</t>
  </si>
  <si>
    <t>Veselības korporācija, Sabiedrība ar ierobežotu atbildību</t>
  </si>
  <si>
    <t>019277203</t>
  </si>
  <si>
    <t>JK Dent, SIA</t>
  </si>
  <si>
    <t>019277211</t>
  </si>
  <si>
    <t>L. Mauriņas ārsta prakse, IK</t>
  </si>
  <si>
    <t>019364501</t>
  </si>
  <si>
    <t>Hermess, SIA</t>
  </si>
  <si>
    <t>019464501</t>
  </si>
  <si>
    <t>DIAS GRUPA, Sabiedrība ar ierobežotu atbildību</t>
  </si>
  <si>
    <t>019464518</t>
  </si>
  <si>
    <t>VA DENTA, SIA</t>
  </si>
  <si>
    <t>019564503</t>
  </si>
  <si>
    <t>Āgenskalna zobārstniecības centrs,  Sabiedrība ar ierobežotu atbildību</t>
  </si>
  <si>
    <t>019577201</t>
  </si>
  <si>
    <t>VipDent, IK</t>
  </si>
  <si>
    <t>130000014</t>
  </si>
  <si>
    <t>PERLADENTS, Sabiedrība ar ierobežotu atbildību</t>
  </si>
  <si>
    <t>130000045</t>
  </si>
  <si>
    <t>Modus Invest, SIA</t>
  </si>
  <si>
    <t>130000098</t>
  </si>
  <si>
    <t>I.Pūpolas zobārstu prakse, Sabiedrība ar ierobežotu atbildību</t>
  </si>
  <si>
    <t>130024102</t>
  </si>
  <si>
    <t>Kauguru veselības centrs, Pašvaldības sabiedrība ar ierobežotu atbildību</t>
  </si>
  <si>
    <t>130064002</t>
  </si>
  <si>
    <t>AMALS, Sabiedrība ar ierobežotu atbildību ražošanas komercfirma</t>
  </si>
  <si>
    <t>130064502</t>
  </si>
  <si>
    <t>DENTA SERVISS, Sabiedrība ar ierobežotu atbildību</t>
  </si>
  <si>
    <t>740200096</t>
  </si>
  <si>
    <t>Andas Gutovskas privātprakse, SIA</t>
  </si>
  <si>
    <t>800600008</t>
  </si>
  <si>
    <t>Lāces Ineses ārsta prakse zobārstniecībā, SIA</t>
  </si>
  <si>
    <t>800600020</t>
  </si>
  <si>
    <t>Dr.Martas zobārstniecība, SIA</t>
  </si>
  <si>
    <t>800800006</t>
  </si>
  <si>
    <t>Ilzes Kāknēnas zobārstniecības prakse, Sabiedrība ar ierobežotu atbildību</t>
  </si>
  <si>
    <t>801000009</t>
  </si>
  <si>
    <t>REAGĒNS LTD, Sabiedrība ar ierobežotu atbildību</t>
  </si>
  <si>
    <t>801000013</t>
  </si>
  <si>
    <t>OlainMed, Sabiedrība ar ierobežotu atbildību</t>
  </si>
  <si>
    <t>801200002</t>
  </si>
  <si>
    <t>STOMATOLOGS, Sabiedrība ar ierobežotu atbildību</t>
  </si>
  <si>
    <t>801400003</t>
  </si>
  <si>
    <t>SAULKRASTU ZOBĀRSTNIECĪBA, Sabiedrība ar ierobežotu atbildību</t>
  </si>
  <si>
    <t>801600054</t>
  </si>
  <si>
    <t>TROPI, Sabiedrība ar ierobežotu atbildību</t>
  </si>
  <si>
    <t>801600085</t>
  </si>
  <si>
    <t>True Smile, SIA</t>
  </si>
  <si>
    <t>801600087</t>
  </si>
  <si>
    <t>Agates Smaids, Sabiedrība ar ierobežotu atbildību</t>
  </si>
  <si>
    <t>801800014</t>
  </si>
  <si>
    <t>Dr. Oltes zobārstniecība, SIA</t>
  </si>
  <si>
    <t>805200007</t>
  </si>
  <si>
    <t>Liepiņi, Sabiedrība ar ierobežotu atbildību</t>
  </si>
  <si>
    <t>806077202</t>
  </si>
  <si>
    <t>Veinberga Zigrīda -ārsta prakse zobārstniecībā</t>
  </si>
  <si>
    <t>806900003</t>
  </si>
  <si>
    <t>Džīva, Sabiedrība ar ierobežotu atbildību</t>
  </si>
  <si>
    <t>807477201</t>
  </si>
  <si>
    <t>Bicāne Ilma -ārsta prakse zobārstniecībā</t>
  </si>
  <si>
    <t>807600014</t>
  </si>
  <si>
    <t>"PP", Medicīnas centrs, Sabiedrība ar ierobežotu atbildību</t>
  </si>
  <si>
    <t>808477201</t>
  </si>
  <si>
    <t>Pērkone Astrīda - ārsta prakse zobārstniecībā</t>
  </si>
  <si>
    <t>809600010</t>
  </si>
  <si>
    <t>GATANNA, Sabiedrība ar ierobežotu atbildību</t>
  </si>
  <si>
    <t>NVD Vidzemes nodaļa</t>
  </si>
  <si>
    <t>010001581</t>
  </si>
  <si>
    <t>Medline, Sabiedrība ar ierobežotu atbildību</t>
  </si>
  <si>
    <t>250000040</t>
  </si>
  <si>
    <t>Rame Antra - ārsta prakse zobārstniecībā</t>
  </si>
  <si>
    <t>250000041</t>
  </si>
  <si>
    <t>SANDRAS VIĻUMSONES PRIVĀTPRAKSE, SIA</t>
  </si>
  <si>
    <t>250000042</t>
  </si>
  <si>
    <t>Vilčinska Viola - ārsta prakse zobārstniecībā</t>
  </si>
  <si>
    <t>250000045</t>
  </si>
  <si>
    <t>V.SNIEGAS ZOBĀRSTA KABINETS, Individuālais komersants</t>
  </si>
  <si>
    <t>250000046</t>
  </si>
  <si>
    <t>Simtiņa Anita - ārsta prakse zobārstniecībā</t>
  </si>
  <si>
    <t>250000169</t>
  </si>
  <si>
    <t>Dentalfix, Sabiedrība ar ierobežotu atbildību</t>
  </si>
  <si>
    <t>360200066</t>
  </si>
  <si>
    <t>Amālija 2020, SIA</t>
  </si>
  <si>
    <t>360800006</t>
  </si>
  <si>
    <t>BC zobārstniecība, Sabiedrība ar ierobežotu atbildību</t>
  </si>
  <si>
    <t>380200011</t>
  </si>
  <si>
    <t>Bičko Sergejs -  ārsta prakse zobārstniecībā</t>
  </si>
  <si>
    <t>380200022</t>
  </si>
  <si>
    <t>Avramenko Tatiana - ārsta prakse zobārstniecībā</t>
  </si>
  <si>
    <t>380200037</t>
  </si>
  <si>
    <t>Puka Svetlana - ārsta prakse zobārstniecībā</t>
  </si>
  <si>
    <t>381600004</t>
  </si>
  <si>
    <t>Buzijana Valda - ārsta prakse zobārstniecībā</t>
  </si>
  <si>
    <t>381600005</t>
  </si>
  <si>
    <t>Buzijans Veniamins - ārsta prakse zobārstniecībā</t>
  </si>
  <si>
    <t>381600009</t>
  </si>
  <si>
    <t>Milakne Vija - ārsta prakse zobārstniecībā</t>
  </si>
  <si>
    <t>387500004</t>
  </si>
  <si>
    <t>Rugāju novada zobārstniecības kabinets, Rugāju novada dome</t>
  </si>
  <si>
    <t>420200030</t>
  </si>
  <si>
    <t>LIVITA, SIA</t>
  </si>
  <si>
    <t>420200053</t>
  </si>
  <si>
    <t>ĢIMENES ZOBĀRSTNIECĪBA, SIA</t>
  </si>
  <si>
    <t>420200056</t>
  </si>
  <si>
    <t>Dens, SIA</t>
  </si>
  <si>
    <t>420200059</t>
  </si>
  <si>
    <t>INGADENT, SIA</t>
  </si>
  <si>
    <t>420200068</t>
  </si>
  <si>
    <t>CIMDIŅAS ZOBĀRSTNIECĪBA, SIA</t>
  </si>
  <si>
    <t>420200080</t>
  </si>
  <si>
    <t>AnDa zobārstniecība, Sabiedrība ar ierobežotu atbildību</t>
  </si>
  <si>
    <t>421200007</t>
  </si>
  <si>
    <t>BLICAVAS, Cēsu rajona Stalbes pagasta zemnieku saimniecība</t>
  </si>
  <si>
    <t>425700003</t>
  </si>
  <si>
    <t>Jaunpiebalgas pašvaldības ambulance, SIA</t>
  </si>
  <si>
    <t>429300010</t>
  </si>
  <si>
    <t>Rumas zobārstniecība, SIA</t>
  </si>
  <si>
    <t>500200006</t>
  </si>
  <si>
    <t>Veigule Mārīte - ārsta prakse zobārstniecībā</t>
  </si>
  <si>
    <t>500200010</t>
  </si>
  <si>
    <t>Ziemele Ingūna - ārsta prakse zobārstniecībā</t>
  </si>
  <si>
    <t>500200020</t>
  </si>
  <si>
    <t>Dūrīte Dace - ārsta prakse zobārstniecībā</t>
  </si>
  <si>
    <t>500200032</t>
  </si>
  <si>
    <t>Medniece Viola - ārsta prakse zobārstniecībā</t>
  </si>
  <si>
    <t>500200063</t>
  </si>
  <si>
    <t>Gulbenes Zobārstniecība, SIA</t>
  </si>
  <si>
    <t>660200027</t>
  </si>
  <si>
    <t>Limbažu slimnīca, Sabiedrība ar ierobežotu atbildību</t>
  </si>
  <si>
    <t>660200040</t>
  </si>
  <si>
    <t>VIDRIŽU DOKTORĀTS, SIA</t>
  </si>
  <si>
    <t>700200034</t>
  </si>
  <si>
    <t>Kozlovska Marina - ārsta prakse zobārstniecībā</t>
  </si>
  <si>
    <t>700200067</t>
  </si>
  <si>
    <t>MADONAS NOVADA PAŠVALDĪBAS SOCIĀLAIS DIENESTS, Madonas novada pašvaldība</t>
  </si>
  <si>
    <t>700800012</t>
  </si>
  <si>
    <t>AL Denta, Sabiedrība ar ierobežotu atbildību</t>
  </si>
  <si>
    <t>701400004</t>
  </si>
  <si>
    <t>Ābola Sarmīte - ārsta prakse zobārstniecībā</t>
  </si>
  <si>
    <t>940200006</t>
  </si>
  <si>
    <t>Zobārstes Leles individuālais uzņēmums</t>
  </si>
  <si>
    <t>941600013</t>
  </si>
  <si>
    <t>Caune Sarmīte - ārsta prakse zobārstniecībā</t>
  </si>
  <si>
    <t>941600023</t>
  </si>
  <si>
    <t>Agnese 1, Sabiedrība ar ierobežotu atbildību</t>
  </si>
  <si>
    <t>961600005</t>
  </si>
  <si>
    <t>VINETAS ZVIEDRES ZOBĀRSTNIECĪBA, Sabiedrība ar ierobežotu atbildību</t>
  </si>
  <si>
    <t>NVD Zemgales nodaļa</t>
  </si>
  <si>
    <t>090000016</t>
  </si>
  <si>
    <t>Šlegelmilhas un Trepšas zobārstu prakse, SIA</t>
  </si>
  <si>
    <t>090000057</t>
  </si>
  <si>
    <t>DKD KLĪNIKA, SIA</t>
  </si>
  <si>
    <t>090000079</t>
  </si>
  <si>
    <t>Bergmane Irina - ārsta prakse zobārstniecībā</t>
  </si>
  <si>
    <t>090000093</t>
  </si>
  <si>
    <t>Agneses zobārstniecība, SIA</t>
  </si>
  <si>
    <t>090000113</t>
  </si>
  <si>
    <t>Gorlovich Margarita - ārsta prakse zobārstniecībā</t>
  </si>
  <si>
    <t>090024001</t>
  </si>
  <si>
    <t>Medicīnas sabiedrība "Optima 1", Sabiedrība ar ierobežotu atbildību</t>
  </si>
  <si>
    <t>090024101</t>
  </si>
  <si>
    <t>Jelgavas poliklīnika, SIA</t>
  </si>
  <si>
    <t>090065208</t>
  </si>
  <si>
    <t>Ārstu prakse Anna, Sabiedrība ar ierobežotu atbildību</t>
  </si>
  <si>
    <t>090077202</t>
  </si>
  <si>
    <t>ZINTAS STRODES ĀRSTA PRAKSE, SIA</t>
  </si>
  <si>
    <t>110000003</t>
  </si>
  <si>
    <t>Kurakina Ludmila - ārsta prakse zobārstniecībā</t>
  </si>
  <si>
    <t>110000023</t>
  </si>
  <si>
    <t>Sola Laima - ārsta prakse zobārstniecībā</t>
  </si>
  <si>
    <t>110000048</t>
  </si>
  <si>
    <t>Jēkabpils reģionālā slimnīca, Sabiedrība ar ierobežotu atbildību</t>
  </si>
  <si>
    <t>320200002</t>
  </si>
  <si>
    <t>DOO,  SIA</t>
  </si>
  <si>
    <t>320200023</t>
  </si>
  <si>
    <t>Andžāne Inga - ārsta prakse zobārstniecībā</t>
  </si>
  <si>
    <t>320200037</t>
  </si>
  <si>
    <t>K.Vizules zobārstniecības prakse, IK</t>
  </si>
  <si>
    <t>321400001</t>
  </si>
  <si>
    <t>Veisa Olga - ārsta prakse zobārstniecībā</t>
  </si>
  <si>
    <t>326100005</t>
  </si>
  <si>
    <t>Veigure Daiga - ārsta prakse zobārstniecībā</t>
  </si>
  <si>
    <t>328200003</t>
  </si>
  <si>
    <t>Skrīveru zobārstniecība, SIA</t>
  </si>
  <si>
    <t>328277201</t>
  </si>
  <si>
    <t>Setkovska Iveta - ārsta prakse zobārstniecībā</t>
  </si>
  <si>
    <t>400200025</t>
  </si>
  <si>
    <t>Zemgales mutes veselības centrs, SIA</t>
  </si>
  <si>
    <t>400200032</t>
  </si>
  <si>
    <t>Fārneste Anita - ārsta prakse zobārstniecībā</t>
  </si>
  <si>
    <t>400200052</t>
  </si>
  <si>
    <t>EvaMar, sabiedrība ar ierobežotu atbildību</t>
  </si>
  <si>
    <t>406464501</t>
  </si>
  <si>
    <t>IECAVAS ZOBĀRSTNIECĪBA, Sabiedrība ar ierobežotu atbildību</t>
  </si>
  <si>
    <t>406477201</t>
  </si>
  <si>
    <t>Brants Egils - ārsta prakse zobārstniecībā</t>
  </si>
  <si>
    <t>460200002</t>
  </si>
  <si>
    <t>Satevi, Sabiedrība ar ierobežotu atbildību</t>
  </si>
  <si>
    <t>460200019</t>
  </si>
  <si>
    <t>Zobārste Gita Lāma, IK</t>
  </si>
  <si>
    <t>460200039</t>
  </si>
  <si>
    <t>Zīberte Olga - ārsta prakse zobārstniecībā</t>
  </si>
  <si>
    <t>460200040</t>
  </si>
  <si>
    <t>Štosa Dina - ārsta prakse zobārstniecībā</t>
  </si>
  <si>
    <t>460800005</t>
  </si>
  <si>
    <t>SINADENTS, Sabiedrība ar ierobežotu atbildību</t>
  </si>
  <si>
    <t>468900002</t>
  </si>
  <si>
    <t>Artemjeva Larisa - ārsta prakse zobārstniecībā</t>
  </si>
  <si>
    <t>540200004</t>
  </si>
  <si>
    <t>Salkazanova Inga - ārsta prakse zobārstniecībā</t>
  </si>
  <si>
    <t>540200007</t>
  </si>
  <si>
    <t>LAUBI UN CO, SIA</t>
  </si>
  <si>
    <t>540200010</t>
  </si>
  <si>
    <t>Ūdre Iveta - ārsta prakse zobārstniecībā</t>
  </si>
  <si>
    <t>561800004</t>
  </si>
  <si>
    <t>Baldunčika Sandra - ārsta prakse zobārstniecībā</t>
  </si>
  <si>
    <t>740200001</t>
  </si>
  <si>
    <t>Orions zobārstniecība, SIA</t>
  </si>
  <si>
    <t>740200015</t>
  </si>
  <si>
    <t>ANARALS, Sabiedrība ar ierobežotu atbildību</t>
  </si>
  <si>
    <t>740200016</t>
  </si>
  <si>
    <t>ŠMITU ZOBĀRSTNIECĪBA, Sabiedrība ar ierobežotu atbildību</t>
  </si>
  <si>
    <t>740200059</t>
  </si>
  <si>
    <t>CEPĻUKALNS, Vestienas pagasta I.Vīksnes zemnieku saimniecība</t>
  </si>
  <si>
    <t>740600007</t>
  </si>
  <si>
    <t>Radiks, SIA</t>
  </si>
  <si>
    <t>740600009</t>
  </si>
  <si>
    <t>Belladent, Sabiedrība ar ierobežotu atbildību</t>
  </si>
  <si>
    <t>741000006</t>
  </si>
  <si>
    <t>Tingbranda Rianda - ārsta prakse zobārstniecībā</t>
  </si>
  <si>
    <t>741400017</t>
  </si>
  <si>
    <t>Zobārstu prakse Lielvārde, SIA</t>
  </si>
  <si>
    <t>741400025</t>
  </si>
  <si>
    <t>DACES LOČMELES ZOBĀRSTNIECĪBAS PRIVĀTPRAKSE, Sabiedrība ar ierobežotu atbildību</t>
  </si>
  <si>
    <t>Manipulāciju skaits kopā</t>
  </si>
  <si>
    <t>270024101</t>
  </si>
  <si>
    <t>Ventspils poliklīnika, Pašvaldības SIA</t>
  </si>
  <si>
    <t>620200058</t>
  </si>
  <si>
    <t>VIZUĀLĀ DIAGNOSTIKA, SIA</t>
  </si>
  <si>
    <t>760200002</t>
  </si>
  <si>
    <t>Preiļu slimnīca, Sabiedrība ar ierobežotu atbildību</t>
  </si>
  <si>
    <t>010040307</t>
  </si>
  <si>
    <t>Latvijas Jūras medicīnas centrs, Akciju sabiedrība</t>
  </si>
  <si>
    <t>010064114</t>
  </si>
  <si>
    <t>VESELĪBAS CENTRS 4, Sabiedrība ar ierobežotu atbildību</t>
  </si>
  <si>
    <t>010064801</t>
  </si>
  <si>
    <t>Medicīnas sabiedrība "ARS", Sabiedrība ar ierobežotu atbildību</t>
  </si>
  <si>
    <t>130020302</t>
  </si>
  <si>
    <t>Jūrmalas slimnīca, Sabiedrība ar ierobežotu atbildību</t>
  </si>
  <si>
    <t>250000087</t>
  </si>
  <si>
    <t>VALMIERAS VESELĪBAS CENTRS, SIA</t>
  </si>
  <si>
    <t>420200052</t>
  </si>
  <si>
    <t>CĒSU KLĪNIKA, Sabiedrība ar ierobežotu atbildību</t>
  </si>
  <si>
    <t>700200041</t>
  </si>
  <si>
    <t>Madonas slimnīca, Madonas novada pašvaldības SIA</t>
  </si>
  <si>
    <t>110000074</t>
  </si>
  <si>
    <t>Nadeta, SIA</t>
  </si>
  <si>
    <t>47260 - Pulsa oksimetra noma par 1 dienu</t>
  </si>
  <si>
    <t>170000173</t>
  </si>
  <si>
    <t>Jakubauska Indra - ģimenes ārsta prakse</t>
  </si>
  <si>
    <t>47260</t>
  </si>
  <si>
    <t>170000190</t>
  </si>
  <si>
    <t>Liepājas ģimenes veselības centrs, SIA</t>
  </si>
  <si>
    <t>170075406</t>
  </si>
  <si>
    <t>Ševčuka Olita - ģimenes ārsta prakse</t>
  </si>
  <si>
    <t>170075423</t>
  </si>
  <si>
    <t>Lipska Rudīte - ģimenes ārsta prakse</t>
  </si>
  <si>
    <t>170075432</t>
  </si>
  <si>
    <t>Pūce Daira - ģimenes ārsta prakse</t>
  </si>
  <si>
    <t>170077439</t>
  </si>
  <si>
    <t>Popova Alla - ģimenes ārsta, internista, imunologa un arodveselības un arodslimību ārsta prakse</t>
  </si>
  <si>
    <t>270075401</t>
  </si>
  <si>
    <t>Zviedrīte Lelde - ģimenes ārsta prakse</t>
  </si>
  <si>
    <t>620200013</t>
  </si>
  <si>
    <t>RŪTAS EGLĪTES ĢIMENES ĀRSTA PRAKSE, SIA</t>
  </si>
  <si>
    <t>640800004</t>
  </si>
  <si>
    <t>Dr. Būmanes ģimenes ārsta prakse, SIA</t>
  </si>
  <si>
    <t>641000017</t>
  </si>
  <si>
    <t>Uldriķe Edīte - ģimenes ārsta prakse</t>
  </si>
  <si>
    <t>649300005</t>
  </si>
  <si>
    <t>Blumberga Ilona - ģimenes ārsta un arodveselības un arodslimību ārsta prakse</t>
  </si>
  <si>
    <t>840200013</t>
  </si>
  <si>
    <t>Kotova Inga - ģimenes ārsta prakse</t>
  </si>
  <si>
    <t>840200019</t>
  </si>
  <si>
    <t>Rožuleja Aina - ģimenes ārsta un pediatra prakse</t>
  </si>
  <si>
    <t>840200031</t>
  </si>
  <si>
    <t>EZERES DOKTORĀTS, SIA</t>
  </si>
  <si>
    <t>840200057</t>
  </si>
  <si>
    <t>Ūdra Ineta - ģimenes ārsta prakse</t>
  </si>
  <si>
    <t>840200059</t>
  </si>
  <si>
    <t>DRUVAS DOKTORĀTS, SIA</t>
  </si>
  <si>
    <t>840600002</t>
  </si>
  <si>
    <t>Svetlanas Sergejenko ģimenes ārsta prakse, SIA</t>
  </si>
  <si>
    <t>880200018</t>
  </si>
  <si>
    <t>Smelte Kristīne - ģimenes ārsta prakse</t>
  </si>
  <si>
    <t>880200021</t>
  </si>
  <si>
    <t>Andas Mellenbergas ārsta prakse, Sabiedrība ar ierobežotu atbildību</t>
  </si>
  <si>
    <t>880200025</t>
  </si>
  <si>
    <t>VITAS NORENBERGAS ĢIMENES ĀRSTA PRAKSE, IK</t>
  </si>
  <si>
    <t>880200040</t>
  </si>
  <si>
    <t>Careva Aija - ģimenes ārsta prakse</t>
  </si>
  <si>
    <t>885100003</t>
  </si>
  <si>
    <t>AFP, Sabiedrība ar ierobežotu atbildību</t>
  </si>
  <si>
    <t>900200052</t>
  </si>
  <si>
    <t>DACES RUNDĀNES ĢĀP, Individuālais komersants</t>
  </si>
  <si>
    <t>905100006</t>
  </si>
  <si>
    <t>Ulmane Olita - ģimenes ārsta prakse</t>
  </si>
  <si>
    <t>980200006</t>
  </si>
  <si>
    <t>Kitte Rudīte - ģimenes ārsta un arodveselības un arodslimību ārsta prakse</t>
  </si>
  <si>
    <t>050000023</t>
  </si>
  <si>
    <t>ĻUBOVAS BARANOVSKAS ĢIMENES ĀRSTA PRAKSE, SIA</t>
  </si>
  <si>
    <t>050000041</t>
  </si>
  <si>
    <t>Kurator, SIA</t>
  </si>
  <si>
    <t>050075407</t>
  </si>
  <si>
    <t>Čiekuru Doktorāts, SIA</t>
  </si>
  <si>
    <t>050075413</t>
  </si>
  <si>
    <t>Elksniņa Bronislava - ģimenes ārsta prakse</t>
  </si>
  <si>
    <t>050075430</t>
  </si>
  <si>
    <t>Biserova Gaļina - ģimenes ārsta prakse</t>
  </si>
  <si>
    <t>050075438</t>
  </si>
  <si>
    <t>Savicka Gaļina - ģimenes ārsta prakse</t>
  </si>
  <si>
    <t>210000067</t>
  </si>
  <si>
    <t>Pavro Elīna - ģimenes ārsta prakse</t>
  </si>
  <si>
    <t>210000073</t>
  </si>
  <si>
    <t>Filimonovs Oļegs - ģimenes ārsta prakse</t>
  </si>
  <si>
    <t>210075402</t>
  </si>
  <si>
    <t>Nalivaiko Aina- ģimenes ārsta prakse</t>
  </si>
  <si>
    <t>210075407</t>
  </si>
  <si>
    <t>Irēnas Čirko ģimenes ārsta prakse, Sabiedrība ar ierobežotu atbildību</t>
  </si>
  <si>
    <t>210075411</t>
  </si>
  <si>
    <t>Fjodorova Inga - ģimenes ārsta prakse</t>
  </si>
  <si>
    <t>210075419</t>
  </si>
  <si>
    <t>Rodionova Olga - ģimenes ārsta un arodveselības un arodslimību ārsta prakse</t>
  </si>
  <si>
    <t>440200007</t>
  </si>
  <si>
    <t>Kudeiko Inese - ģimenes ārsta prakse</t>
  </si>
  <si>
    <t>440800008</t>
  </si>
  <si>
    <t>Bogdanovičs Artūrs - ģimenes ārsta un internista prakse</t>
  </si>
  <si>
    <t>600200002</t>
  </si>
  <si>
    <t>Krasnikova Jeļena - ģimenes ārsta prakse, SIA</t>
  </si>
  <si>
    <t>600200012</t>
  </si>
  <si>
    <t>Procevska Marina - ģimenes ārsta prakse</t>
  </si>
  <si>
    <t>600200016</t>
  </si>
  <si>
    <t>Juškevičs Juris - ģimenes ārsta prakse</t>
  </si>
  <si>
    <t>600200037</t>
  </si>
  <si>
    <t>Ogorelova Jeļena - ģimenes ārsta prakse</t>
  </si>
  <si>
    <t>680200037</t>
  </si>
  <si>
    <t>Cvetkova Anna - ģimenes ārsta prakse</t>
  </si>
  <si>
    <t>681000004</t>
  </si>
  <si>
    <t>Mikaskina Ingrīda - ģimenes ārsta prakse</t>
  </si>
  <si>
    <t>681000005</t>
  </si>
  <si>
    <t>Skrule Agnese - ģimenes ārsta prakse</t>
  </si>
  <si>
    <t>681000006</t>
  </si>
  <si>
    <t>Vorkale Anita - ģimenes ārsta un arodveselības un arodslimību ārsta prakse</t>
  </si>
  <si>
    <t>760200022</t>
  </si>
  <si>
    <t>Ārstes Vaivodes prakse Preiļos, SIA</t>
  </si>
  <si>
    <t>761200005</t>
  </si>
  <si>
    <t>Milta Inese - ģimenes ārsta prakse</t>
  </si>
  <si>
    <t>761200007</t>
  </si>
  <si>
    <t>Baumane Anita - ģimenes ārsta prakse</t>
  </si>
  <si>
    <t>761200023</t>
  </si>
  <si>
    <t>Medicīnas centrs Saule, Sabiedrība ar ierobežotu atbildību</t>
  </si>
  <si>
    <t>781800008</t>
  </si>
  <si>
    <t>Lidijas Bukeles ĢĀP, Sabiedrība ar ierobežotu atbildību</t>
  </si>
  <si>
    <t>010000023</t>
  </si>
  <si>
    <t>Zēģele Linda - ģimenes ārsta prakse</t>
  </si>
  <si>
    <t>010000141</t>
  </si>
  <si>
    <t>Matuševica Andra - ģimenes ārsta prakse</t>
  </si>
  <si>
    <t>010000142</t>
  </si>
  <si>
    <t>Frolova Tatjana  - ģimenes ārsta un pediatra prakse</t>
  </si>
  <si>
    <t>010000243</t>
  </si>
  <si>
    <t>Zitmane Zane - ģimenes ārsta prakse</t>
  </si>
  <si>
    <t>010000244</t>
  </si>
  <si>
    <t>Langina Evita - ģimenes ārsta prakse</t>
  </si>
  <si>
    <t>010000361</t>
  </si>
  <si>
    <t>Dakteres Spēlītes ārsta prakse, Sabiedrība ar ierobežotu atbildību</t>
  </si>
  <si>
    <t>010000378</t>
  </si>
  <si>
    <t>Alises Nicmanes ģimenes ārsta prakse, Sabiedrība ar ierobežotu atbildību</t>
  </si>
  <si>
    <t>010000393</t>
  </si>
  <si>
    <t>Apinīte Ilze - ģimenes ārsta prakse</t>
  </si>
  <si>
    <t>010000464</t>
  </si>
  <si>
    <t>Kudojare Natālija-ģimenes ārsta prakse, SIA</t>
  </si>
  <si>
    <t>010000482</t>
  </si>
  <si>
    <t>Pīleņģe Māra-ģimenes ārsta un arodveselības un arodslimību ārsta prakse, SIA</t>
  </si>
  <si>
    <t>010000495</t>
  </si>
  <si>
    <t>Osteomed, SIA</t>
  </si>
  <si>
    <t>010000550</t>
  </si>
  <si>
    <t>Zaremba Līga - ģimenes ārsta prakse</t>
  </si>
  <si>
    <t>010001120</t>
  </si>
  <si>
    <t>Kulišovs Ignatijs - ģimenes ārsta prakse</t>
  </si>
  <si>
    <t>010001135</t>
  </si>
  <si>
    <t>Parfjonova Olga - ģimenes ārsta prakse</t>
  </si>
  <si>
    <t>010001210</t>
  </si>
  <si>
    <t>Hedvigas Kronbergas ģimenes ārsta prakse, SIA</t>
  </si>
  <si>
    <t>010001224</t>
  </si>
  <si>
    <t>Veides ārstu prakse, IK</t>
  </si>
  <si>
    <t>010001304</t>
  </si>
  <si>
    <t>Tatjanas Krutikas ārsta prakse, SIA</t>
  </si>
  <si>
    <t>010001420</t>
  </si>
  <si>
    <t>Ingara Burlaka ģimenes ārsta prakse, Sabiedrība ar ierobežotu atbildību</t>
  </si>
  <si>
    <t>010001488</t>
  </si>
  <si>
    <t>Cibule Dace - ģimenes ārsta un internista prakse</t>
  </si>
  <si>
    <t>010001643</t>
  </si>
  <si>
    <t>S.Gertneres ārsta prakse, Sabiedrība ar ierobežotu atbildību</t>
  </si>
  <si>
    <t>010001667</t>
  </si>
  <si>
    <t>Astafjeva Veronika - ģimenes ārsta prakse</t>
  </si>
  <si>
    <t>010001681</t>
  </si>
  <si>
    <t>Maritas Ķirsones ģimenes ārsta prakse, SIA</t>
  </si>
  <si>
    <t>010001765</t>
  </si>
  <si>
    <t>Ārsts TM, Sabiedrība ar ierobežotu atbildību</t>
  </si>
  <si>
    <t>010001931</t>
  </si>
  <si>
    <t>Medicinus, Sabiedrība ar ierobežotu atbildību</t>
  </si>
  <si>
    <t>010064103</t>
  </si>
  <si>
    <t>MOŽUMS-1, Sabiedrība ar ierobežotu atbildību</t>
  </si>
  <si>
    <t>010075405</t>
  </si>
  <si>
    <t>Ozola Aina - ģimenes ārsta prakse</t>
  </si>
  <si>
    <t>010075426</t>
  </si>
  <si>
    <t>S. MICKEVIČAS ārsta prakse, Sabiedrība ar ierobežotu atbildību</t>
  </si>
  <si>
    <t>010075427</t>
  </si>
  <si>
    <t>V. MEĻŅIKAS ārsta prakse, Sabiedrība ar ierobežotu atbildību</t>
  </si>
  <si>
    <t>010095201</t>
  </si>
  <si>
    <t>RSU Ambulance, SIA</t>
  </si>
  <si>
    <t>019177441</t>
  </si>
  <si>
    <t>Baumane Maija - ģimenes ārsta prakse</t>
  </si>
  <si>
    <t>019275431</t>
  </si>
  <si>
    <t>Dombrovska Ineta - ģimenes ārsta un pediatra prakse</t>
  </si>
  <si>
    <t>019375431</t>
  </si>
  <si>
    <t>Gizatullina Nataļja - ģimenes ārsta prakse</t>
  </si>
  <si>
    <t>019375438</t>
  </si>
  <si>
    <t>Jevčuka Natālija - ģimenes ārsta prakse</t>
  </si>
  <si>
    <t>019475401</t>
  </si>
  <si>
    <t>Ilzes Jākobsones ģimenes ārsta prakse, Sabiedrība ar ierobežotu atbildību</t>
  </si>
  <si>
    <t>019475419</t>
  </si>
  <si>
    <t>Čukurs Āris - ģimenes ārsta prakse</t>
  </si>
  <si>
    <t>019475426</t>
  </si>
  <si>
    <t>Šnaidere Jūlija - ģimenes ārsta prakse</t>
  </si>
  <si>
    <t>019475438</t>
  </si>
  <si>
    <t>Klauberga Aija - ģimenes ārsta prakse</t>
  </si>
  <si>
    <t>019475441</t>
  </si>
  <si>
    <t>Vija Med, Sabiedrība ar ierobežotu atbildību</t>
  </si>
  <si>
    <t>019575402</t>
  </si>
  <si>
    <t>Gredzena Aija - ģimenes ārsta prakse</t>
  </si>
  <si>
    <t>019575418</t>
  </si>
  <si>
    <t>Ligitas Vulfas ārsta prakse, SIA</t>
  </si>
  <si>
    <t>019575432</t>
  </si>
  <si>
    <t>Portnaja Nataļja - ģimenes ārsta prakse</t>
  </si>
  <si>
    <t>019577405</t>
  </si>
  <si>
    <t>Ellas Šatalovas ģimenes ārsta un pediatra prakse, SIA</t>
  </si>
  <si>
    <t>130075409</t>
  </si>
  <si>
    <t>Dundure Anita - ģimenes ārsta prakse</t>
  </si>
  <si>
    <t>130075412</t>
  </si>
  <si>
    <t>Svilāne Inese - ģimenes ārsta prakse</t>
  </si>
  <si>
    <t>800600005</t>
  </si>
  <si>
    <t>Celmiņa Ināra - ģimenes ārsta prakse</t>
  </si>
  <si>
    <t>800800011</t>
  </si>
  <si>
    <t>Vītola Liene - ģimenes ārsta prakse</t>
  </si>
  <si>
    <t>801000003</t>
  </si>
  <si>
    <t>Miķelsone Astra - ģimenes ārsta un arodveselības un arodslimību ārsta prakse</t>
  </si>
  <si>
    <t>801000007</t>
  </si>
  <si>
    <t>Jaunķiķe Vineta - ģimenes ārsta prakse</t>
  </si>
  <si>
    <t>801000019</t>
  </si>
  <si>
    <t>Dzene Sanita - ģimenes ārsta prakse</t>
  </si>
  <si>
    <t>801000025</t>
  </si>
  <si>
    <t>LAROMED, SIA</t>
  </si>
  <si>
    <t>801000026</t>
  </si>
  <si>
    <t>ALSMED, SIA</t>
  </si>
  <si>
    <t>801200004</t>
  </si>
  <si>
    <t>Beķe Gundega - ģimenes ārsta prakse</t>
  </si>
  <si>
    <t>801200006</t>
  </si>
  <si>
    <t>ANJE, SIA</t>
  </si>
  <si>
    <t>801200011</t>
  </si>
  <si>
    <t>Bondare Krista - ģimenes ārsta prakse</t>
  </si>
  <si>
    <t>801200024</t>
  </si>
  <si>
    <t>SEMPERA DG, Sabiedrība ar ierobežotu atbildību</t>
  </si>
  <si>
    <t>801600074</t>
  </si>
  <si>
    <t>Veide Artūrs - ģimenes ārsta un arodveselības un arodslimību ārsta prakse</t>
  </si>
  <si>
    <t>801600079</t>
  </si>
  <si>
    <t>Dr. Ilzes Leimanes ģimenes ārstes prakse, SIA</t>
  </si>
  <si>
    <t>805200008</t>
  </si>
  <si>
    <t>Liepziedi ārsta prakse, SIA</t>
  </si>
  <si>
    <t>806900004</t>
  </si>
  <si>
    <t>Krimuldas doktorāts, Sabiedrība ar ierobežotu atbildību</t>
  </si>
  <si>
    <t>807400002</t>
  </si>
  <si>
    <t>Sprūde Jevgeņija - ģimenes ārsta prakse</t>
  </si>
  <si>
    <t>808400004</t>
  </si>
  <si>
    <t>Birzniece-Bērziņa Kristīne - ģimenes ārsta prakse</t>
  </si>
  <si>
    <t>250000171</t>
  </si>
  <si>
    <t>Beātes Salenieces Ģimenes ārsta prakse, Sabiedrība ar ierobežotu atbildību</t>
  </si>
  <si>
    <t>250000176</t>
  </si>
  <si>
    <t>Vilcāne Anna - ģimenes ārsta prakse</t>
  </si>
  <si>
    <t>360200003</t>
  </si>
  <si>
    <t>Anitas Muižnieces ārsta prakse, SIA</t>
  </si>
  <si>
    <t>360200010</t>
  </si>
  <si>
    <t>Šnikvalde Anita -  ģimenes ārsta un pediatra prakse</t>
  </si>
  <si>
    <t>360200012</t>
  </si>
  <si>
    <t>Prindule Arita - ģimenes ārsta prakse</t>
  </si>
  <si>
    <t>360200060</t>
  </si>
  <si>
    <t>A.Ādamsona ģimenes ārsta prakse, SIA</t>
  </si>
  <si>
    <t>360200065</t>
  </si>
  <si>
    <t>Baibas Koševares ģimenes ārsta prakse, SIA</t>
  </si>
  <si>
    <t>380200002</t>
  </si>
  <si>
    <t>Silauniece Modrīte - ģimenes ārsta prakse</t>
  </si>
  <si>
    <t>380200008</t>
  </si>
  <si>
    <t>Baranovska Ārija - ģimenes ārsta prakse</t>
  </si>
  <si>
    <t>420200004</t>
  </si>
  <si>
    <t>GUNTAS KAUGARES ĢIMENES ĀRSTA PRAKSE, Sabiedrība ar ierobežotu atbildību</t>
  </si>
  <si>
    <t>420200014</t>
  </si>
  <si>
    <t>Pelša Inese - ģimenes ārsta prakse</t>
  </si>
  <si>
    <t>420200084</t>
  </si>
  <si>
    <t>Ķēdis Toms - ģimenes ārsta prakse</t>
  </si>
  <si>
    <t>427300005</t>
  </si>
  <si>
    <t>Smeķe Aija - ģimenes ārsta prakse</t>
  </si>
  <si>
    <t>427500004</t>
  </si>
  <si>
    <t>VIVENDA, Sabiedrība ar ierobežotu atbildību</t>
  </si>
  <si>
    <t>500200019</t>
  </si>
  <si>
    <t>Mezīte Baiba - ģimenes ārsta un arodveselības un arodslimību ārsta prakse</t>
  </si>
  <si>
    <t>500200030</t>
  </si>
  <si>
    <t>Grīnšteine Ieva - ģimenes ārsta prakse</t>
  </si>
  <si>
    <t>660200017</t>
  </si>
  <si>
    <t>G.Ozolas ģimenes ārsta prakse, Sabiedrība ar ierobežotu atbildību</t>
  </si>
  <si>
    <t>660200033</t>
  </si>
  <si>
    <t>I.Jakubaites ģimenes ārsta prakse, Sabiedrība ar ierobežotu atbildību</t>
  </si>
  <si>
    <t>660200039</t>
  </si>
  <si>
    <t>Noriņa Dace - ģimenes ārsta un arodveselības un arodslimību ārsta prakse</t>
  </si>
  <si>
    <t>660200045</t>
  </si>
  <si>
    <t>Skultes doktorāts, SIA</t>
  </si>
  <si>
    <t>661400005</t>
  </si>
  <si>
    <t>Sarmas Līsmanes ģimenes ārstes prakse, SIA</t>
  </si>
  <si>
    <t>661400017</t>
  </si>
  <si>
    <t>Ainažu doktorāts, SIA</t>
  </si>
  <si>
    <t>705500008</t>
  </si>
  <si>
    <t>Braķe Aina - ģimenes ārsta prakse</t>
  </si>
  <si>
    <t>940200012</t>
  </si>
  <si>
    <t>Uzbeka Ilona - ģimenes ārsta un ārsta pneimonologa prakse</t>
  </si>
  <si>
    <t>941600014</t>
  </si>
  <si>
    <t>Kļaviņa Maija - ģimenes ārsta prakse</t>
  </si>
  <si>
    <t>941600018</t>
  </si>
  <si>
    <t>M.BINDRES DOKTORĀTS, SIA</t>
  </si>
  <si>
    <t>961600007</t>
  </si>
  <si>
    <t>M. GRŪSLES ĀRSTA PRAKSE, SIA</t>
  </si>
  <si>
    <t>090000030</t>
  </si>
  <si>
    <t>VIMED, Sabiedrība ar ierobežotu atbildību</t>
  </si>
  <si>
    <t>090000047</t>
  </si>
  <si>
    <t>Iolandas Šaihulovas ģimenes ārstes prakse, Sabiedrība ar ierobežotu atbildību</t>
  </si>
  <si>
    <t>090000105</t>
  </si>
  <si>
    <t>Sīricas ārsta prakse, Sabiedrība ar ierobežotu atbildību</t>
  </si>
  <si>
    <t>090065204</t>
  </si>
  <si>
    <t>Centra doktorāts, Sabiedrība ar ierobežotu atbildību</t>
  </si>
  <si>
    <t>090075408</t>
  </si>
  <si>
    <t>Ilzes Rudko ārsta prakse, Sabiedrība ar ierobežotu atbildību</t>
  </si>
  <si>
    <t>090075412</t>
  </si>
  <si>
    <t>ILSTRE, Sabiedrība ar ierobežotu atbildību</t>
  </si>
  <si>
    <t>110000013</t>
  </si>
  <si>
    <t>Prakse ģimenei, SIA</t>
  </si>
  <si>
    <t>320200004</t>
  </si>
  <si>
    <t>Urbanoviča Anita - ģimenes ārsta prakse</t>
  </si>
  <si>
    <t>320200006</t>
  </si>
  <si>
    <t>Ivanova Maiga - ģimenes ārsta prakse</t>
  </si>
  <si>
    <t>321400004</t>
  </si>
  <si>
    <t>Lejniece Inese - ģimenes ārsta prakse</t>
  </si>
  <si>
    <t>326100001</t>
  </si>
  <si>
    <t>Eglīte Daina - ģimenes ārsta prakse</t>
  </si>
  <si>
    <t>327100003</t>
  </si>
  <si>
    <t>Apeināne Inga - ģimenes ārsta prakse</t>
  </si>
  <si>
    <t>400200001</t>
  </si>
  <si>
    <t>Valijas Nagņibedas ģimenes ārsta prakse, SIA</t>
  </si>
  <si>
    <t>400200008</t>
  </si>
  <si>
    <t>Lasmane Gundega - ģimenes ārsta un pediatra prakse</t>
  </si>
  <si>
    <t>400200018</t>
  </si>
  <si>
    <t>Priedīte Maruta - ģimenes ārsta prakse</t>
  </si>
  <si>
    <t>409500005</t>
  </si>
  <si>
    <t>Cirša Aija - ģimenes ārsta prakse</t>
  </si>
  <si>
    <t>409500012</t>
  </si>
  <si>
    <t>A.Jurovas ģimenes ārsta prakse, SIA</t>
  </si>
  <si>
    <t>460200011</t>
  </si>
  <si>
    <t>Sarbantoviča Inese - ģimenes ārsta un pediatra prakse</t>
  </si>
  <si>
    <t>460200049</t>
  </si>
  <si>
    <t>Bergmane Anita - ģimenes ārsta prakse</t>
  </si>
  <si>
    <t>460800001</t>
  </si>
  <si>
    <t>Auces doktorāts, Sabiedrība ar ierobežotu atbildību</t>
  </si>
  <si>
    <t>460800002</t>
  </si>
  <si>
    <t>Novicāne Silva - ģimenes ārsta prakse</t>
  </si>
  <si>
    <t>540200025</t>
  </si>
  <si>
    <t>Dzalbs Ainis - ģimenes ārsta un internista prakse</t>
  </si>
  <si>
    <t>546700009</t>
  </si>
  <si>
    <t>Beires prakse, Sabiedrība ar ierobežotu atbildību</t>
  </si>
  <si>
    <t>740200018</t>
  </si>
  <si>
    <t>Ausmas Balodes ģimenes ārsta doktorāts, Sabiedrība ar ierobežotu atbildību</t>
  </si>
  <si>
    <t>740200024</t>
  </si>
  <si>
    <t>Ligitas Hohas ārsta prakse, SIA</t>
  </si>
  <si>
    <t>740200029</t>
  </si>
  <si>
    <t>Sāmite Lelde - ģimenes ārsta prakse</t>
  </si>
  <si>
    <t>740200030</t>
  </si>
  <si>
    <t>Kaktiņa Signe - ģimenes ārsta  prakse</t>
  </si>
  <si>
    <t>740200031</t>
  </si>
  <si>
    <t>Daces Roskas ģimenes ārsta prakse, SIA</t>
  </si>
  <si>
    <t>740200068</t>
  </si>
  <si>
    <t>Bērziņa Gaida - ģimenes ārsta prakse</t>
  </si>
  <si>
    <t>740200102</t>
  </si>
  <si>
    <t>K. Konstantinovas Ģimenes ārsta prakse, Sabiedrība ar ierobežotu atbildību</t>
  </si>
  <si>
    <t>740600005</t>
  </si>
  <si>
    <t>Sandras Bērziņas ģimenes ārsta prakse, SIA</t>
  </si>
  <si>
    <t>740600012</t>
  </si>
  <si>
    <t>Ārstu prakse AiMed, Sabiedrība ar ierobežotu atbildību</t>
  </si>
  <si>
    <t>741000003</t>
  </si>
  <si>
    <t>Raga Ineta - ģimenes ārsta prakse</t>
  </si>
  <si>
    <t>741000013</t>
  </si>
  <si>
    <t>Pāvulāns Andris - ģimenes ārsta un arodveselības un arodslimību ārsta prakse</t>
  </si>
  <si>
    <t>741400024</t>
  </si>
  <si>
    <t>Pokule Ineta - ģimenes ārsta prakse</t>
  </si>
  <si>
    <t>Pakalpojumu summa</t>
  </si>
  <si>
    <t>AP022 - Datortomogrāfija</t>
  </si>
  <si>
    <t>AP59 - Elektrokardiogrāfija</t>
  </si>
  <si>
    <t>AP02 - Rentgenoloģija</t>
  </si>
  <si>
    <t>170075437</t>
  </si>
  <si>
    <t>MANS DOKTORĀTS, SIA</t>
  </si>
  <si>
    <t>620200046</t>
  </si>
  <si>
    <t>Zīle Inese - ģimenes ārsta prakse</t>
  </si>
  <si>
    <t>AP32 - Pulmonoloģija</t>
  </si>
  <si>
    <t>AP75 - Rehabilitācijas pakalpojumi pieaugušajiem</t>
  </si>
  <si>
    <t>019375426</t>
  </si>
  <si>
    <t>Volujeviča Aija - ģimenes ārsta prakse</t>
  </si>
  <si>
    <t>840200047</t>
  </si>
  <si>
    <t>Saldus medicīnas centrs, Sabiedrība ar ierobežotu atbildību</t>
  </si>
  <si>
    <t>900200049</t>
  </si>
  <si>
    <t>Petrova Inese - ģimenes ārsta un arodveselības un arodslimību ārsta prakse</t>
  </si>
  <si>
    <t>60164</t>
  </si>
  <si>
    <t>60165</t>
  </si>
  <si>
    <t>Veiktais darbs 2021.gada janvārī pacientu grupai M19</t>
  </si>
  <si>
    <t>ĀI kods</t>
  </si>
  <si>
    <t>ĀI nosaukums</t>
  </si>
  <si>
    <t>Manipulācijas nosaukums</t>
  </si>
  <si>
    <t>Pakalpojumu summa, EUR</t>
  </si>
  <si>
    <t>60259</t>
  </si>
  <si>
    <t>60260</t>
  </si>
  <si>
    <t>641600005</t>
  </si>
  <si>
    <t>Leimane Daiga - ģimenes ārsta un kardiologa prakse</t>
  </si>
  <si>
    <t>60086</t>
  </si>
  <si>
    <t>Ģimenes ārsta mājas vizīte, ja ģimenes ārsts apmeklē personu, kurai tiek veikta paliatīvā aprūpe un mājas aprūpe vai kura slimo ar gripu gripas epidēmijas laikā, vai kurai ir psihiski traucējumi,vai pie kuras neatliekamās medicīniskās palīdzības brigāde veikusi izbraukumu un ģimenes ārsts vienojies ar pacientu par mājas vizīti</t>
  </si>
  <si>
    <t>210000042</t>
  </si>
  <si>
    <t>Veselības centrs 2, Sabiedrība ar ierobežotu atbildību</t>
  </si>
  <si>
    <t>60044</t>
  </si>
  <si>
    <t>SARS-CoV-2 (COVID-19) izmeklējamā materiāla (nazofaringālā uztriepe) paņemšana ģimenes ārsta praksē vai sniedzot mājas aprūpes pakalpojumu</t>
  </si>
  <si>
    <t>760200029</t>
  </si>
  <si>
    <t>SIMEDA, SIA</t>
  </si>
  <si>
    <t>010000996</t>
  </si>
  <si>
    <t>Puļķe Sintija - ģimenes ārsta un ārsta homeopāta prakse</t>
  </si>
  <si>
    <t>010001769</t>
  </si>
  <si>
    <t>LIDIJAS LAGANOVSKAS ĢIMENES ĀRSTA PRAKSE, SIA</t>
  </si>
  <si>
    <t>20010</t>
  </si>
  <si>
    <t>Mazas brūces primārā apdare, tualete. Nedzīstošu un dzīstošu brūču pārsiešana (brūces garums mazāks par 5 cm, virsma mazāka par 10 cm2, tilpums mazāks par 3 cm3)</t>
  </si>
  <si>
    <t>010064034</t>
  </si>
  <si>
    <t>APRŪPES BIROJS, AS</t>
  </si>
  <si>
    <t>381600010</t>
  </si>
  <si>
    <t>Viļakas Veselības aprūpes centrs, Sabiedrība ar ierobežotu atbildību</t>
  </si>
  <si>
    <t>961000003</t>
  </si>
  <si>
    <t>Mazsalacas slimnīca, Sabiedrība ar ierobežotu atbildību</t>
  </si>
  <si>
    <t>60043</t>
  </si>
  <si>
    <t>Ģimenes ārsta praksē nodarbinātas ārstniecības personas vai mājas aprūpes pakalpojumu sniedzēja mājas vizīte SARS-CoV-2 (COVID-19)  izmeklējamā materiāla paņemšanai</t>
  </si>
  <si>
    <t>Manipulācijas 60043 skaits</t>
  </si>
  <si>
    <t>Manipulācijas 60044 skaits</t>
  </si>
  <si>
    <t>Manipulāciju skaits kopā (60043 un 60044)</t>
  </si>
  <si>
    <t>170000116</t>
  </si>
  <si>
    <t>Rutkovska Diana - ģimenes ārsta prakse</t>
  </si>
  <si>
    <t>170000171</t>
  </si>
  <si>
    <t>Baranovs Aleksejs - ģimenes ārsta un internista prakse</t>
  </si>
  <si>
    <t>170075415</t>
  </si>
  <si>
    <t>V.Ceikas ārsta prakse, SIA</t>
  </si>
  <si>
    <t>620200057</t>
  </si>
  <si>
    <t>Sarmītes Opmanes ģimenes ārsta prakse, SIA</t>
  </si>
  <si>
    <t>621200012</t>
  </si>
  <si>
    <t>Dr.Rutas Vinteres prakse, SIA</t>
  </si>
  <si>
    <t>641000015</t>
  </si>
  <si>
    <t>Poprocka Lelda - ģimenes ārsta prakse</t>
  </si>
  <si>
    <t>648500001</t>
  </si>
  <si>
    <t>Medeor, SIA</t>
  </si>
  <si>
    <t>648500002</t>
  </si>
  <si>
    <t>Stepanova Vija - ģimenes ārsta un arodveselības un arodslimību ārsta prakse</t>
  </si>
  <si>
    <t>840600006</t>
  </si>
  <si>
    <t>Lauriņa Aija - ģimenes ārsta un arodveselības un arodslimību ārsta prakse</t>
  </si>
  <si>
    <t>900200050</t>
  </si>
  <si>
    <t>Aizstrauta Tamāra - ģimenes ārsta un arodveselības un arodslimību ārsta prakse</t>
  </si>
  <si>
    <t>050000134</t>
  </si>
  <si>
    <t>Grunda Darja - ģimenes ārsta prakse</t>
  </si>
  <si>
    <t>050000159</t>
  </si>
  <si>
    <t>Baltruševiča Irēna - ģimenes ārsta prakse</t>
  </si>
  <si>
    <t>050075403</t>
  </si>
  <si>
    <t>Grincevičiene Olga - ģimenes ārsta prakse</t>
  </si>
  <si>
    <t>050075432</t>
  </si>
  <si>
    <t>Tolmačova Svetlana - ģimenes ārsta prakse</t>
  </si>
  <si>
    <t>050075433</t>
  </si>
  <si>
    <t>Amosova Ludmila - ģimenes ārsta prakse</t>
  </si>
  <si>
    <t>210075405</t>
  </si>
  <si>
    <t>Zariņa Ināra - ģimenes ārsta prakse</t>
  </si>
  <si>
    <t>440800002</t>
  </si>
  <si>
    <t>Terentjevs Vladimirs - ģimenes ārsta un neirologa prakse</t>
  </si>
  <si>
    <t>440800003</t>
  </si>
  <si>
    <t>Antonova Ludmila - ģimenes ārsta prakse</t>
  </si>
  <si>
    <t>601000021</t>
  </si>
  <si>
    <t>OLGAS GOLUBES ĢIMENES ĀRSTA PRAKSE, Sabiedrība ar ierobežotu atbildību</t>
  </si>
  <si>
    <t>680200035</t>
  </si>
  <si>
    <t>L.Ņemņasevas ģimenes ārsta un pediatra prakse, Sabiedrība ar ierobežotu atbildību</t>
  </si>
  <si>
    <t>681800002</t>
  </si>
  <si>
    <t>Sviklāne Inga - ģimenes ārsta prakse</t>
  </si>
  <si>
    <t>010000253</t>
  </si>
  <si>
    <t>Zaharova Larisa - ģimenes ārsta un pediatra prakse</t>
  </si>
  <si>
    <t>010000348</t>
  </si>
  <si>
    <t>Solovjova Kira -  ģimenes ārsta prakse</t>
  </si>
  <si>
    <t>010000390</t>
  </si>
  <si>
    <t>Vaivade Agita - ģimenes ārsta un pediatra prakse</t>
  </si>
  <si>
    <t>010000965</t>
  </si>
  <si>
    <t>Vesele Brigita - ģimenes ārsta un pediatra prakse</t>
  </si>
  <si>
    <t>010001041</t>
  </si>
  <si>
    <t>Ribkina Olga - ģimenes ārsta un akupunktūras ārsta prakse</t>
  </si>
  <si>
    <t>010001434</t>
  </si>
  <si>
    <t>Katedra, Sabiedrība ar ierobežotu atbildību</t>
  </si>
  <si>
    <t>010001899</t>
  </si>
  <si>
    <t>M.Jakušenokas ārstu prakse, SIA</t>
  </si>
  <si>
    <t>019175410</t>
  </si>
  <si>
    <t>Rimjane Natālija - ģimenes ārsta, psihoterapeita un arodveselības un arodslimību ārsta prakse</t>
  </si>
  <si>
    <t>019275429</t>
  </si>
  <si>
    <t>Kārkliņa Indra - ģimenes ārsta prakse</t>
  </si>
  <si>
    <t>019375425</t>
  </si>
  <si>
    <t>Rasmane Ligita -ģimenes ārsta prakse</t>
  </si>
  <si>
    <t>019375435</t>
  </si>
  <si>
    <t>Nataļjas Zaharovas ģimenes ārsta prakse, SIA</t>
  </si>
  <si>
    <t>019377415</t>
  </si>
  <si>
    <t>Vikmane Dace - ģimenes ārsta un pediatra prakse</t>
  </si>
  <si>
    <t>019475425</t>
  </si>
  <si>
    <t>Čodere Edīte - ģimenes ārsta prakse</t>
  </si>
  <si>
    <t>019675402</t>
  </si>
  <si>
    <t>Oniščuka Svetlana - ģimenes ārsta un pediatra prakse</t>
  </si>
  <si>
    <t>019675403</t>
  </si>
  <si>
    <t>Kurbanova Daina - ģimenes ārsta un pediatra prakse</t>
  </si>
  <si>
    <t>130000032</t>
  </si>
  <si>
    <t>Elksne Ināra - ģimenes ārsta prakse</t>
  </si>
  <si>
    <t>130000081</t>
  </si>
  <si>
    <t>Bulduru Doktorāts, Sabiedrība ar ierobežotu atbildību</t>
  </si>
  <si>
    <t>800600018</t>
  </si>
  <si>
    <t>LIEPA UN GAILĪTE, Sabiedrība ar ierobežotu atbildību</t>
  </si>
  <si>
    <t>800800039</t>
  </si>
  <si>
    <t>Ditas Zeltiņas ārsta prakse, SIA</t>
  </si>
  <si>
    <t>801800003</t>
  </si>
  <si>
    <t>Ganus Imants - ģimenes ārsta prakse</t>
  </si>
  <si>
    <t>801800015</t>
  </si>
  <si>
    <t>I.Laizānes ārsta prakse, Sabiedrība ar ierobežotu atbildību</t>
  </si>
  <si>
    <t>804400003</t>
  </si>
  <si>
    <t>GSM Medical, SIA</t>
  </si>
  <si>
    <t>804400024</t>
  </si>
  <si>
    <t>Siliņa Līga - ģimenes ārsta prakse</t>
  </si>
  <si>
    <t>804400025</t>
  </si>
  <si>
    <t>G.Veides ģimenes ārsta prakse, SIA</t>
  </si>
  <si>
    <t>804465402</t>
  </si>
  <si>
    <t>ĢIMENES ĀRSTA PRAKSE, Sabiedrība ar ierobežotu atbildību</t>
  </si>
  <si>
    <t>250000108</t>
  </si>
  <si>
    <t>Bērziņa Inga - ģimenes ārsta prakse</t>
  </si>
  <si>
    <t>360800001</t>
  </si>
  <si>
    <t>Apes ārsta prakse, Sabiedrība ar ierobežotu atbildību</t>
  </si>
  <si>
    <t>380200001</t>
  </si>
  <si>
    <t>LĪGAS KOZLOVSKAS ĢIMENES ĀRSTA PRAKSE, Balvu pilsētas Līgas Kozlovskas individuālais uzņēmums</t>
  </si>
  <si>
    <t>420200011</t>
  </si>
  <si>
    <t>Rogoza Natālija - ģimenes ārsta prakse</t>
  </si>
  <si>
    <t>421200002</t>
  </si>
  <si>
    <t>Dinas Puhartes doktorāts, SIA</t>
  </si>
  <si>
    <t>427300003</t>
  </si>
  <si>
    <t>Prindule Ilona - ģimenes ārsta prakse</t>
  </si>
  <si>
    <t>500200038</t>
  </si>
  <si>
    <t>Miķelsone Sandra - ģimenes ārsta prakse</t>
  </si>
  <si>
    <t>661000005</t>
  </si>
  <si>
    <t>Kundrāte Gunta - ģimenes ārsta prakse</t>
  </si>
  <si>
    <t>700200006</t>
  </si>
  <si>
    <t>Rudzāta ārsta prakse, SIA</t>
  </si>
  <si>
    <t>700200033</t>
  </si>
  <si>
    <t>Stalaža Lilita - ģimenes ārsta prakse</t>
  </si>
  <si>
    <t>700200068</t>
  </si>
  <si>
    <t>Sanare PR, Sabiedrība ar ierobežotu atbildību</t>
  </si>
  <si>
    <t>941600015</t>
  </si>
  <si>
    <t>L. ZIEMELES DOKTORĀTS, SIA</t>
  </si>
  <si>
    <t>961600012</t>
  </si>
  <si>
    <t>B. Kalniņas ģimenes ārsta prakse, Sabiedrība ar ierobežotu atbildību</t>
  </si>
  <si>
    <t>090000120</t>
  </si>
  <si>
    <t>Ornellas Smirnovas ģimenes ārsta prakse, SIA</t>
  </si>
  <si>
    <t>090075416</t>
  </si>
  <si>
    <t>RIMED, Sabiedrība ar ierobežotu atbildību</t>
  </si>
  <si>
    <t>090077422</t>
  </si>
  <si>
    <t>Valdmane Evita - ģimenes ārsta prakse</t>
  </si>
  <si>
    <t>110000071</t>
  </si>
  <si>
    <t>Jevtušenko Iveta - ģimenes ārsta un pediatra prakse</t>
  </si>
  <si>
    <t>320200008</t>
  </si>
  <si>
    <t>Grīga Lilita - ģimenes ārsta prakse</t>
  </si>
  <si>
    <t>321000006</t>
  </si>
  <si>
    <t>Ziediņa Inta - ģimenes ārsta prakse</t>
  </si>
  <si>
    <t>321000007</t>
  </si>
  <si>
    <t>Kociņa Ginta - ģimenes ārsta prakse</t>
  </si>
  <si>
    <t>326100013</t>
  </si>
  <si>
    <t>Mauliņš Ziedonis - ģimenes ārsta un arodveselības un arodslimību ārsta prakse</t>
  </si>
  <si>
    <t>460200029</t>
  </si>
  <si>
    <t>PN Doktorāts, Sabiedrība ar ierobežotu atbildību</t>
  </si>
  <si>
    <t>568700004</t>
  </si>
  <si>
    <t>Līce Iveta - ģimenes ārsta prakse</t>
  </si>
  <si>
    <t>741400002</t>
  </si>
  <si>
    <t>Troska Dzintra - ģimenes ārsta un arodveselības un arodslimību ārsta prakse</t>
  </si>
  <si>
    <t>741400023</t>
  </si>
  <si>
    <t>Tīcmane Gunta - ģimenes ārsta prakse</t>
  </si>
  <si>
    <t xml:space="preserve">Manipulāciju skaits kopā </t>
  </si>
  <si>
    <t>170000005</t>
  </si>
  <si>
    <t>LENS-L, SIA</t>
  </si>
  <si>
    <t>60166</t>
  </si>
  <si>
    <t>170000007</t>
  </si>
  <si>
    <t>Smirnova Jevgeņija - ārsta prakse oftalmoloģijā</t>
  </si>
  <si>
    <t>170000010</t>
  </si>
  <si>
    <t>Vēvere Inga - ārsta prakse ginekoloģijā, dzemdniecībā</t>
  </si>
  <si>
    <t>170000020</t>
  </si>
  <si>
    <t>Lībiņa Agrita - acu ārsta prakse</t>
  </si>
  <si>
    <t>170000026</t>
  </si>
  <si>
    <t>Strole Ināra - ārsta prakse ginekoloģijā, dzemdniecībā</t>
  </si>
  <si>
    <t>170000043</t>
  </si>
  <si>
    <t>Krieviņa Sigita - ārsta prakse ginekoloģijā, dzemdniecībā</t>
  </si>
  <si>
    <t>60169</t>
  </si>
  <si>
    <t>170000161</t>
  </si>
  <si>
    <t>DIŽVANAGI, Biedrība</t>
  </si>
  <si>
    <t>170000162</t>
  </si>
  <si>
    <t>Pavlovska Ina - ārsta prakse otolaringoloģijā</t>
  </si>
  <si>
    <t>170000170</t>
  </si>
  <si>
    <t>Ribakova Tatjana - ģimenes ārsta prakse</t>
  </si>
  <si>
    <t>170000183</t>
  </si>
  <si>
    <t>Stabulnieks Uldis - ģimenes ārsta prakse</t>
  </si>
  <si>
    <t>170024101</t>
  </si>
  <si>
    <t xml:space="preserve">VECLIEPĀJAS PRIMĀRĀS VESELĪBAS APRŪPES CENTRS, Pašvaldības Sabiedrība ar ierobežotu atbildību </t>
  </si>
  <si>
    <t>60168</t>
  </si>
  <si>
    <t>170024104</t>
  </si>
  <si>
    <t xml:space="preserve">JAUNLIEPĀJAS PRIMĀRĀS VESELĪBAS APRŪPES CENTRS, Sabiedrība ar ierobežotu atbildību </t>
  </si>
  <si>
    <t>170064003</t>
  </si>
  <si>
    <t>HILTESTS, SIA</t>
  </si>
  <si>
    <t>170065204</t>
  </si>
  <si>
    <t>L. ATIĶES DOKTORĀTS, SIA</t>
  </si>
  <si>
    <t>170075417</t>
  </si>
  <si>
    <t>Butramjevs Dmitrijs - ģimenes ārsta prakse</t>
  </si>
  <si>
    <t>170077429</t>
  </si>
  <si>
    <t>VENĒRA S.I., Liepājas pilsētas Semenovičas daudznozaru individuālais uzņēmums</t>
  </si>
  <si>
    <t>170077434</t>
  </si>
  <si>
    <t>Treimanis Armands - ārsta prakse ginekoloģijā, dzemdniecībā</t>
  </si>
  <si>
    <t>170077441</t>
  </si>
  <si>
    <t>A.Lucenko ārsta prakse, SIA</t>
  </si>
  <si>
    <t>170077444</t>
  </si>
  <si>
    <t>DAMOLA, SIA</t>
  </si>
  <si>
    <t>170077445</t>
  </si>
  <si>
    <t>Saulīte-Kandevica Daina - ārsta prakse kardioloģijā un reimatoloģijā</t>
  </si>
  <si>
    <t>170077458</t>
  </si>
  <si>
    <t>Mockus Aļģirds - ģimenes ārsta prakse</t>
  </si>
  <si>
    <t>270000002</t>
  </si>
  <si>
    <t>Renātes Krūkles privātprakse, SIA</t>
  </si>
  <si>
    <t>270000007</t>
  </si>
  <si>
    <t>Zirne Ineta - ārsta prakse dermatoloģijā, veneroloģijā</t>
  </si>
  <si>
    <t>270000040</t>
  </si>
  <si>
    <t>Kukle Solvita - ģimenes ārsta prakse</t>
  </si>
  <si>
    <t>60160</t>
  </si>
  <si>
    <t>60161</t>
  </si>
  <si>
    <t>270064003</t>
  </si>
  <si>
    <t>DZIEDINĀTAVA, SIA</t>
  </si>
  <si>
    <t>270064101</t>
  </si>
  <si>
    <t>Kronoss, Sabiedrība ar ierobežotu atbildību</t>
  </si>
  <si>
    <t>270065201</t>
  </si>
  <si>
    <t>DOKTORĀTS ELITE, Medicīnas sabiedrība ar ierobežotu atbildību</t>
  </si>
  <si>
    <t>270065202</t>
  </si>
  <si>
    <t>BINI, SIA</t>
  </si>
  <si>
    <t>270075405</t>
  </si>
  <si>
    <t>Inas Zemtures ģimenes ārsta-pediatra prakse, SIA</t>
  </si>
  <si>
    <t>270077409</t>
  </si>
  <si>
    <t>Māra Dzelmes ārsta prakse ginekoloģijā, SIA</t>
  </si>
  <si>
    <t>270077412</t>
  </si>
  <si>
    <t>Purēns Alvils - ārsta prakse ginekoloģijā, dzemdniecībā</t>
  </si>
  <si>
    <t>620200024</t>
  </si>
  <si>
    <t>Upenieks Ēvalds - ģimenes ārsta prakse</t>
  </si>
  <si>
    <t>620200030</t>
  </si>
  <si>
    <t>Ābele Ilze - ārsta prakse otolaringoloģijā un homeopātijā</t>
  </si>
  <si>
    <t>620200033</t>
  </si>
  <si>
    <t>Līgas Vaļģes ārsta prakse, SIA</t>
  </si>
  <si>
    <t>620200037</t>
  </si>
  <si>
    <t>Kuldīgas ginekologu prakse, SIA</t>
  </si>
  <si>
    <t>620200038</t>
  </si>
  <si>
    <t>Kuldīgas slimnīca, Sabiedrība ar ierobežotu atbildību</t>
  </si>
  <si>
    <t>620200060</t>
  </si>
  <si>
    <t>Semigallia, Sabiedrība ar ierobežotu atbildību</t>
  </si>
  <si>
    <t>640600017</t>
  </si>
  <si>
    <t>Sorokina Jeļena - ārsta prakse neiroloģijā, narkoloģijā un psihiatrijā</t>
  </si>
  <si>
    <t>641000009</t>
  </si>
  <si>
    <t>Lobača Jeļena - ārsta prakse ginekoloģijā, dzemdniecībā</t>
  </si>
  <si>
    <t>641000014</t>
  </si>
  <si>
    <t>INATE, SIA</t>
  </si>
  <si>
    <t>641000016</t>
  </si>
  <si>
    <t>Kalna Astrīda - ģimenes ārsta prakse</t>
  </si>
  <si>
    <t>641600001</t>
  </si>
  <si>
    <t>PRIEKULES SLIMNĪCA, SIA</t>
  </si>
  <si>
    <t>648500003</t>
  </si>
  <si>
    <t>Pašvaldības aģentūra "Rucavas novada Dunikas ambulance"</t>
  </si>
  <si>
    <t>840200034</t>
  </si>
  <si>
    <t>Grigale Ilga - ģimenes ārsta prakse</t>
  </si>
  <si>
    <t>880200010</t>
  </si>
  <si>
    <t>Blese Pēteris - ģimenes ārsta prakse</t>
  </si>
  <si>
    <t>880200016</t>
  </si>
  <si>
    <t>TALSU VESELĪBAS CENTRS, SIA</t>
  </si>
  <si>
    <t>880200037</t>
  </si>
  <si>
    <t>Dreiberga Arta - ārsta prakse ginekoloģijā, dzemdniecībā</t>
  </si>
  <si>
    <t>880200058</t>
  </si>
  <si>
    <t>Kalēja Ieva - ārsta prakse oftalmoloģijā</t>
  </si>
  <si>
    <t>880200089</t>
  </si>
  <si>
    <t>L.Nāckalnes ginekologa prakse, IK</t>
  </si>
  <si>
    <t>900200035</t>
  </si>
  <si>
    <t>DINA SEBRE - ārsta prakse alergoloģijā, SIA</t>
  </si>
  <si>
    <t>900200046</t>
  </si>
  <si>
    <t>Tukuma slimnīca, Sabiedrība ar ierobežotu atbildību</t>
  </si>
  <si>
    <t>900200047</t>
  </si>
  <si>
    <t>Ginekologu prakse, Sabiedrība ar ierobežotu atbildību</t>
  </si>
  <si>
    <t>900200051</t>
  </si>
  <si>
    <t>Andersone Ilze - ārsta prakse endokrinoloģijā</t>
  </si>
  <si>
    <t>900200054</t>
  </si>
  <si>
    <t>Krūziņa Inga - ģimenes ārsta, dermatologa, venerologa un arodveselības un arodslimību ārsta prakse</t>
  </si>
  <si>
    <t>900200055</t>
  </si>
  <si>
    <t>Matisone Marija - ģimenes ārsta, onkologa ķīmijterapeita un arodveselības un arodslimību ārsta prakse</t>
  </si>
  <si>
    <t>900200066</t>
  </si>
  <si>
    <t>Frīdenberga Gunta  - ārsta prakse ginekoloģijā, dzemdniecībā</t>
  </si>
  <si>
    <t>900200075</t>
  </si>
  <si>
    <t>Irlavas Sarkanā Krusta slimnīca, Sabiedrība ar ierobežotu atbildību</t>
  </si>
  <si>
    <t>901200012</t>
  </si>
  <si>
    <t>Birkenšteina Anete - ārsta prakse ginekoloģijā, dzemdniecībā</t>
  </si>
  <si>
    <t>901200013</t>
  </si>
  <si>
    <t>Ševčuka Marija - ārsta prakse neiroloģijā un oftalmoloģijā</t>
  </si>
  <si>
    <t>901200019</t>
  </si>
  <si>
    <t>Grīnvalde Ērika - ģimenes ārsta prakse</t>
  </si>
  <si>
    <t>050000005</t>
  </si>
  <si>
    <t>Čebotarjova Olga - ārsta prakse neiroloģijā</t>
  </si>
  <si>
    <t>050000020</t>
  </si>
  <si>
    <t>LUC MEDICAL, Sabiedrība ar ierobežotu atbildību</t>
  </si>
  <si>
    <t>050000025</t>
  </si>
  <si>
    <t>Sergeja Hobotova traumatoloģijas un ortopēdijas klīnika, SIA</t>
  </si>
  <si>
    <t>050000029</t>
  </si>
  <si>
    <t>Neiroprakse, Sabiedrība ar ierobežotu atbildību</t>
  </si>
  <si>
    <t>050000031</t>
  </si>
  <si>
    <t>Babuškina Svetlana  - ārsta prakse ginekoloģijā, dzemdniecībā</t>
  </si>
  <si>
    <t>050000034</t>
  </si>
  <si>
    <t>Lavrinoviča Tatjana - ārsta prakse ginekoloģijā, dzemdniecībā</t>
  </si>
  <si>
    <t>050000040</t>
  </si>
  <si>
    <t>Stupāne Žanna - ārsta prakse ginekoloģijā, dzemdniecībā</t>
  </si>
  <si>
    <t>050000042</t>
  </si>
  <si>
    <t>Fizioterapijas kabinets VALE, IK</t>
  </si>
  <si>
    <t>050012101</t>
  </si>
  <si>
    <t>Daugavpils psihoneiroloģiskā slimnīca, Valsts sabiedrība ar ierobežotu atbildību</t>
  </si>
  <si>
    <t>60167</t>
  </si>
  <si>
    <t>050020401</t>
  </si>
  <si>
    <t>Daugavpils reģionālā slimnīca, Sabiedrība ar ierobežotu atbildību</t>
  </si>
  <si>
    <t>050022601</t>
  </si>
  <si>
    <t>Daugavpils bērnu veselības centrs, Sabiedrība ar ierobežotu atbildību</t>
  </si>
  <si>
    <t>050043801</t>
  </si>
  <si>
    <t>DERMATOVENEROLOGS, Sabiedrība ar ierobežotu atbildību</t>
  </si>
  <si>
    <t>050064005</t>
  </si>
  <si>
    <t>MEDA D, Sabiedrība ar ierobežotu atbildību</t>
  </si>
  <si>
    <t>050064009</t>
  </si>
  <si>
    <t>PRIVĀTKLĪNIKA "ĢIMENES VESELĪBA", SIA</t>
  </si>
  <si>
    <t>050075410</t>
  </si>
  <si>
    <t>Marhele Lidija - ģimenes ārsta un arodveselības un arodslimību ārsta prakse</t>
  </si>
  <si>
    <t>050075416</t>
  </si>
  <si>
    <t>Pavloviča Anna - ģimenes ārsta prakse</t>
  </si>
  <si>
    <t>050075422</t>
  </si>
  <si>
    <t>Voicehoviča Jekaterīna - ģimenes ārsta prakse</t>
  </si>
  <si>
    <t>050077442</t>
  </si>
  <si>
    <t>Hublarova Jūlija - ārsta prakse ginekoloģijā, dzemdniecībā</t>
  </si>
  <si>
    <t>050077451</t>
  </si>
  <si>
    <t>Babule Alīna - ģimenes ārsta prakse</t>
  </si>
  <si>
    <t>050077461</t>
  </si>
  <si>
    <t>Mihailova Svetlana - ģimenes ārsta un pediatra prakse</t>
  </si>
  <si>
    <t>050077467</t>
  </si>
  <si>
    <t>Zile Elena - ģimenes ārsta prakse</t>
  </si>
  <si>
    <t>050077476</t>
  </si>
  <si>
    <t>Gorškova Ausma - acu ārsta prakse</t>
  </si>
  <si>
    <t>050077478</t>
  </si>
  <si>
    <t>J.Kosnareviča-prakse oftalmoloģijā, Sabiedrība ar ierobežotu atbildību</t>
  </si>
  <si>
    <t>050077482</t>
  </si>
  <si>
    <t>Krompāne Svetlana - ārsta prakse oftalmoloģijā</t>
  </si>
  <si>
    <t>210000005</t>
  </si>
  <si>
    <t>Nīmante Ilona - ārsta prakse neiroloģijā</t>
  </si>
  <si>
    <t>210000008</t>
  </si>
  <si>
    <t>Maksimovs Aleksejs - ārsta prakse traumatoloģijā, ortopēdijā</t>
  </si>
  <si>
    <t>210000009</t>
  </si>
  <si>
    <t>Smolko Ivans - ārsta prakse traumatoloģijā, ortopēdijā</t>
  </si>
  <si>
    <t>210075425</t>
  </si>
  <si>
    <t>Zīmele Emīlija - ģimenes ārsta prakse</t>
  </si>
  <si>
    <t>210077412</t>
  </si>
  <si>
    <t>Aijas Krišānes ārsta prakse, Sabiedrība ar ierobežotu atbildību</t>
  </si>
  <si>
    <t>210077421</t>
  </si>
  <si>
    <t>Ļubimova Valentīna - ārsta prakse neiroloģijā</t>
  </si>
  <si>
    <t>210077422</t>
  </si>
  <si>
    <t>Kučinska Irina - ārsta prakse ginekoloģijā, dzemdniecībā</t>
  </si>
  <si>
    <t>210077423</t>
  </si>
  <si>
    <t>Rancāne Sandra - ārsta prakse ginekoloģijā, dzemdniecībā</t>
  </si>
  <si>
    <t>210077426</t>
  </si>
  <si>
    <t>Bikauniece Ināra - ārsta prakse dermatoloģijā, veneroloģijā</t>
  </si>
  <si>
    <t>210077428</t>
  </si>
  <si>
    <t>SOINE, Sabiedrība ar ierobežotu atbildību</t>
  </si>
  <si>
    <t>210077429</t>
  </si>
  <si>
    <t>Grigorjeva Inguna - ārsta prakse oftalmoloģijā</t>
  </si>
  <si>
    <t>210077430</t>
  </si>
  <si>
    <t>Hahele Ilze -ārsta prakse oftalmoloģijā</t>
  </si>
  <si>
    <t>210077431</t>
  </si>
  <si>
    <t>Miščuka Gaļina - ārsta prakse oftalmoloģijā</t>
  </si>
  <si>
    <t>440200009</t>
  </si>
  <si>
    <t>Strode Sandra - ģimenes ārsta prakse</t>
  </si>
  <si>
    <t>440800001</t>
  </si>
  <si>
    <t>Veselības centrs Ilūkste, Sabiedrība ar ierobežotu atbildību</t>
  </si>
  <si>
    <t>440800009</t>
  </si>
  <si>
    <t>Ločmele Anita -ārsta prakse dzemdniecībā, ginekoloģijā</t>
  </si>
  <si>
    <t>440800011</t>
  </si>
  <si>
    <t>Štāle Silvija - acu ārsta prakse</t>
  </si>
  <si>
    <t>440800015</t>
  </si>
  <si>
    <t>AIJAS JASEVIČAS FIZIOTERAPIJAS PRAKSE, Individuālais komersants</t>
  </si>
  <si>
    <t>600200035</t>
  </si>
  <si>
    <t>Pogumirskis Jāzeps - ģimenes ārsta un neirologa prakse</t>
  </si>
  <si>
    <t>601000001</t>
  </si>
  <si>
    <t>Veselības un sociālo pakalpojumu centrs "Dagda", Dagdas novada pašvaldības iestāde</t>
  </si>
  <si>
    <t>601000008</t>
  </si>
  <si>
    <t>Meļņikova Tatjana -ārsta prakse oftalmoloģijā</t>
  </si>
  <si>
    <t>601000010</t>
  </si>
  <si>
    <t>Leonardovs Igors - ārsta prakse neiroloģijā</t>
  </si>
  <si>
    <t>604300005</t>
  </si>
  <si>
    <t>Aglonas doktorāts-S, SIA</t>
  </si>
  <si>
    <t>680200001</t>
  </si>
  <si>
    <t>Zaharenoks Valerijs - ārsta prakse neiroloģijā</t>
  </si>
  <si>
    <t>680200009</t>
  </si>
  <si>
    <t>INSAITS A, Sabiedrība ar ierobežotu atbildību</t>
  </si>
  <si>
    <t>680200034</t>
  </si>
  <si>
    <t>Rogale Nadežda - ārsta prakse oftalmoloģijā</t>
  </si>
  <si>
    <t>760200011</t>
  </si>
  <si>
    <t>Lioznova Svetlana - ģimenes ārsta prakse</t>
  </si>
  <si>
    <t>760200020</t>
  </si>
  <si>
    <t>Lācis Jānis - ārsta prakse ķirurģijā un traumatoloģijā, ortopēdijā</t>
  </si>
  <si>
    <t>760200024</t>
  </si>
  <si>
    <t>Petrāne Valentīna - ārsta prakse otolaringoloģijā</t>
  </si>
  <si>
    <t>780200005</t>
  </si>
  <si>
    <t>REHABILITĀCIJAS CENTRS "RĀZNA", Sabiedrība ar ierobežotu atbildību</t>
  </si>
  <si>
    <t>781800005</t>
  </si>
  <si>
    <t>Viļānu slimnīca, Sabiedrība ar ierobežotu atbildību</t>
  </si>
  <si>
    <t>010000032</t>
  </si>
  <si>
    <t>QUARTUS, Sabiedrība ar ierobežotu atbildību</t>
  </si>
  <si>
    <t>010000033</t>
  </si>
  <si>
    <t>DETOX, Sabiedrība ar ierobežotu atbildību</t>
  </si>
  <si>
    <t>010000114</t>
  </si>
  <si>
    <t>ŽANETAS ABRAMSONES ĀRSTA PRAKSE GINEKOLOĢIJĀ UN DZEMDNIECĪBĀ, Sabiedrība ar ierobežotu atbildību</t>
  </si>
  <si>
    <t>010000130</t>
  </si>
  <si>
    <t>Kozaka Nataļja - ģimenes ārsta prakse</t>
  </si>
  <si>
    <t>010000152</t>
  </si>
  <si>
    <t>Adamoviča Vivija - ārsta prakse pulmonoloģijā</t>
  </si>
  <si>
    <t>010000214</t>
  </si>
  <si>
    <t>Diabēta centrs, SIA</t>
  </si>
  <si>
    <t>010000220</t>
  </si>
  <si>
    <t>Talente Guntra - ģimenes ārsta un arodveselības un arodslimību ārsta prakse</t>
  </si>
  <si>
    <t>010000234</t>
  </si>
  <si>
    <t>010000236</t>
  </si>
  <si>
    <t>Fjodorova Natalija - ģimenes ārsta prakse</t>
  </si>
  <si>
    <t>010000289</t>
  </si>
  <si>
    <t>ULTRA EXPRESS, SIA</t>
  </si>
  <si>
    <t>010000310</t>
  </si>
  <si>
    <t>Zābere Lauma - ārsta prakse kardioloģijā</t>
  </si>
  <si>
    <t>010000316</t>
  </si>
  <si>
    <t>Tamane Sandra - ārsta prakse ārsta prakse ginekoloģijā, dzemdniecībā</t>
  </si>
  <si>
    <t>010000323</t>
  </si>
  <si>
    <t>Lejniece Sarmīte - ārsta prakse ginekoloģijā, dzemdniecībā</t>
  </si>
  <si>
    <t>010000327</t>
  </si>
  <si>
    <t>Geletko Tatjana - ģimenes ārsta prakse</t>
  </si>
  <si>
    <t>010000346</t>
  </si>
  <si>
    <t>Kaļinkina Iļmira - ģimenes ārsta prakse</t>
  </si>
  <si>
    <t>010000357</t>
  </si>
  <si>
    <t>GYNA, SIA</t>
  </si>
  <si>
    <t>010000395</t>
  </si>
  <si>
    <t>Ginekologa Ilzes Lieljures privātprakse ASKLĒPIJS, Sabiedrība ar ierobežotu atbildību</t>
  </si>
  <si>
    <t>010000433</t>
  </si>
  <si>
    <t>Klīnika DiaMed, SIA</t>
  </si>
  <si>
    <t>010000453</t>
  </si>
  <si>
    <t>AUXILIA PRIMA, Sabiedrība ar ierobežotu atbildību</t>
  </si>
  <si>
    <t>010000480</t>
  </si>
  <si>
    <t>Arho Medicīnas Serviss, Sabiedrība ar ierobežotu atbildību</t>
  </si>
  <si>
    <t>010000491</t>
  </si>
  <si>
    <t>Kokare Larisa - ārsta prakse endokrinoloģijā un dietoloģijā</t>
  </si>
  <si>
    <t>010000493</t>
  </si>
  <si>
    <t>Veselības centri un doktorāti, SIA</t>
  </si>
  <si>
    <t>010000502</t>
  </si>
  <si>
    <t>Acu veselības centrs, Sabiedrība ar ierobežotu atbildību</t>
  </si>
  <si>
    <t>010000835</t>
  </si>
  <si>
    <t>Indras Mukānes ģimenes ārsta prakse, Sabiedrība ar ierobežotu atbildību</t>
  </si>
  <si>
    <t>010000868</t>
  </si>
  <si>
    <t>Alpino Pērle, Sabiedrība ar ierobežotu atbildību</t>
  </si>
  <si>
    <t>010000873</t>
  </si>
  <si>
    <t>LAIMDOTAS BERĢĪTES ĀRSTA PRAKSE, Sabiedrība ar ierobežotu atbildību</t>
  </si>
  <si>
    <t>010000945</t>
  </si>
  <si>
    <t>VIZUS OPTIMA, Sabiedrība ar ierobežotu atbildību</t>
  </si>
  <si>
    <t>010000995</t>
  </si>
  <si>
    <t>medicīnas firma "Elpa", Sabiedrība ar ierobežotu atbildību</t>
  </si>
  <si>
    <t>010001023</t>
  </si>
  <si>
    <t>D.N.S., Sabiedrība ar ierobežotu atbildību</t>
  </si>
  <si>
    <t>010001028</t>
  </si>
  <si>
    <t>A. Klīnika, Sabiedrība ar ierobežotu atbildību</t>
  </si>
  <si>
    <t>010001090</t>
  </si>
  <si>
    <t>Ārstes Santas Lauskas klīnika, SIA</t>
  </si>
  <si>
    <t>010001091</t>
  </si>
  <si>
    <t>Klīnika MEDEORA, Sabiedrība ar ierobežotu atbildību</t>
  </si>
  <si>
    <t>010001096</t>
  </si>
  <si>
    <t>Kozlovska Līga - ārsta prakse ginekoloģijā, dzemdniecībā</t>
  </si>
  <si>
    <t>010001187</t>
  </si>
  <si>
    <t>Zīvere-Pile Līga - ģimenes ārsta prakse</t>
  </si>
  <si>
    <t>010001190</t>
  </si>
  <si>
    <t>Ceriņa Iveta - ģimenes ārsta prakse</t>
  </si>
  <si>
    <t>010001197</t>
  </si>
  <si>
    <t>Astrīdas Kalnāres ģimenes ārstes prakse, Sabiedrība ar ierobežotu atbildību</t>
  </si>
  <si>
    <t>010001204</t>
  </si>
  <si>
    <t>N. KALAŠŅIKOVAS PRIVĀTPRAKSE, Sabiedrība ar ierobežotu atbildību</t>
  </si>
  <si>
    <t>010001216</t>
  </si>
  <si>
    <t>Klimko Inese - ģimenes ārsta prakse</t>
  </si>
  <si>
    <t>010001228</t>
  </si>
  <si>
    <t>RĪTS M, Sabiedrība ar ierobežotu atbildību</t>
  </si>
  <si>
    <t>010001510</t>
  </si>
  <si>
    <t>ESI SPIRGTS, SIA</t>
  </si>
  <si>
    <t>010001518</t>
  </si>
  <si>
    <t>Capital Clinic Riga, SIA</t>
  </si>
  <si>
    <t>010001520</t>
  </si>
  <si>
    <t>Deližanova Dace - ārsta prakse ginekoloģijā, dzemdniecībā</t>
  </si>
  <si>
    <t>010001676</t>
  </si>
  <si>
    <t>Lauras Veides ģimenes ārsta prakse, SIA</t>
  </si>
  <si>
    <t>010001900</t>
  </si>
  <si>
    <t>L.Lejiņas ģimenes ārsta prakse, Sabiedrība ar ierobežotu atbildību</t>
  </si>
  <si>
    <t>010001954</t>
  </si>
  <si>
    <t>Ingas Namavires ģimenes ārsta prakse, Sabiedrība ar ierobežotu atbildību</t>
  </si>
  <si>
    <t>010011804</t>
  </si>
  <si>
    <t>Bērnu klīniskā universitātes slimnīca, Valsts sabiedrība ar ierobežotu atbildību</t>
  </si>
  <si>
    <t>010046201</t>
  </si>
  <si>
    <t>Mēs esam līdzās, Rehabilitācijas centrs</t>
  </si>
  <si>
    <t>010054109</t>
  </si>
  <si>
    <t>Iekšlietu ministrijas poliklīnika, Valsts sabiedrība ar ierobežotu atbildību</t>
  </si>
  <si>
    <t>010060302</t>
  </si>
  <si>
    <t>MEDICĪNAS SABIEDRĪBA GAIĻEZERS, Sabiedrība ar ierobežotu atbildību</t>
  </si>
  <si>
    <t>010064024</t>
  </si>
  <si>
    <t>LATVIJAS AMERIKAS ACU CENTRS, Sabiedrība ar ierobežotu atbildību</t>
  </si>
  <si>
    <t>010064025</t>
  </si>
  <si>
    <t>LaTi un Kompānija, Sabiedrība ar ierobežotu atbildību</t>
  </si>
  <si>
    <t>010065212</t>
  </si>
  <si>
    <t>KLĪNIKA EGV, Sabiedrība ar ierobežotu atbildību</t>
  </si>
  <si>
    <t>010067404</t>
  </si>
  <si>
    <t>ILZES KATLAPAS MEDICĪNISKĀ PRIVĀTPRAKSE, Sabiedrība ar ierobežotu atbildību</t>
  </si>
  <si>
    <t>010069102</t>
  </si>
  <si>
    <t>Latvijas Universitātes medicīniskās pēcdiploma izglītības institūts, Sabiedrība ar ierobežotu atbildību</t>
  </si>
  <si>
    <t>010075413</t>
  </si>
  <si>
    <t>M.Gavronskas ārsta prakse, Sabiedrība ar ierobežotu atbildību</t>
  </si>
  <si>
    <t>010077476</t>
  </si>
  <si>
    <t>Tihomirova Margarita - ārsta prakse bērnu neiroloģijā</t>
  </si>
  <si>
    <t>010077485</t>
  </si>
  <si>
    <t>Jūlijas Sočenovas ārsta prakse ginekoloģijā un dzemdniecībā, Sabiedrība ar ierobežotu atbildību</t>
  </si>
  <si>
    <t>010077486</t>
  </si>
  <si>
    <t xml:space="preserve">Ingrīdas Šilbergas ārsta prakse ginekoloģijā un dzemdniecībā, SIA  </t>
  </si>
  <si>
    <t>019175426</t>
  </si>
  <si>
    <t>Ilzes Skujas Ģimenes ārsta prakse, Sabiedrība ar ierobežotu atbildību</t>
  </si>
  <si>
    <t>019177406</t>
  </si>
  <si>
    <t>Jautrītes Liepiņas ārsta prakse otorinolaringoloģijā, Sabiedrība ar ierobežotu atbildību</t>
  </si>
  <si>
    <t>019177418</t>
  </si>
  <si>
    <t>Ārstes Margaritas Puķītes prakse, Sabiedrība ar ierobežotu atbildību</t>
  </si>
  <si>
    <t>019177419</t>
  </si>
  <si>
    <t>Kovriga Natālija - ārsta prakse bērnu ķirurģijā</t>
  </si>
  <si>
    <t>019177420</t>
  </si>
  <si>
    <t>Kalniņa Rasma - ārsta prakse oftalmoloģijā</t>
  </si>
  <si>
    <t>019177423</t>
  </si>
  <si>
    <t>Alsberga Maruta - ārsta prakse oftalmoloģijā</t>
  </si>
  <si>
    <t>019177424</t>
  </si>
  <si>
    <t>Bērziņa Inta - ārsta prakse dzemdniecībā, ginekoloģijā</t>
  </si>
  <si>
    <t>019177439</t>
  </si>
  <si>
    <t>Kuzņecova Inna - ārsta prakse oftalmoloģijā</t>
  </si>
  <si>
    <t>019177449</t>
  </si>
  <si>
    <t>Jaunušāns Edvīns - ārsta prakse narkoloģijā</t>
  </si>
  <si>
    <t>019177450</t>
  </si>
  <si>
    <t>Vijas Dangas ārsta prakse dermatoveneroloģijā, SIA</t>
  </si>
  <si>
    <t>019177462</t>
  </si>
  <si>
    <t>Dr. D.Kalvānes ārsta prakse, SIA</t>
  </si>
  <si>
    <t>019177463</t>
  </si>
  <si>
    <t>IB-AP, IK</t>
  </si>
  <si>
    <t>019177466</t>
  </si>
  <si>
    <t>Puķīte Lolita - ārsta prakse oftalmoloģijā</t>
  </si>
  <si>
    <t>019275417</t>
  </si>
  <si>
    <t>Latiševa Tamāra -ģimenes ārsta prakse</t>
  </si>
  <si>
    <t>019275424</t>
  </si>
  <si>
    <t>Polukarova Tamāra - ģimenes ārsta prakse</t>
  </si>
  <si>
    <t>019275430</t>
  </si>
  <si>
    <t>Kaļinkina Galija - ģimenes ārsta prakse</t>
  </si>
  <si>
    <t>019277401</t>
  </si>
  <si>
    <t>Vaļkova Irīna - ārsta prakse oftalmoloģijā</t>
  </si>
  <si>
    <t>019277402</t>
  </si>
  <si>
    <t>Ilgas Freidenfeldes  ārsta prakse, Sabiedrība ar ierobežotu atbildību</t>
  </si>
  <si>
    <t>019277413</t>
  </si>
  <si>
    <t>Agarelovs Vadims -  ģimenes ārsta prakse</t>
  </si>
  <si>
    <t>019362601</t>
  </si>
  <si>
    <t>Protezēšanas un ortopēdijas centrs, Akciju sabiedrība</t>
  </si>
  <si>
    <t>019364008</t>
  </si>
  <si>
    <t>ALERĢISKO SLIMĪBU IZMEKLĒŠANAS UN ĀRSTĒŠANAS CENTRS, Medicīniskā sabiedrība SIA</t>
  </si>
  <si>
    <t>019367401</t>
  </si>
  <si>
    <t>I.VASARAUDZES PRIVĀTKLĪNIKA, Sabiedrība ar ierobežotu atbildību</t>
  </si>
  <si>
    <t>019375404</t>
  </si>
  <si>
    <t>Kulakova Jeļena - ģimenes ārsta prakse</t>
  </si>
  <si>
    <t>019375406</t>
  </si>
  <si>
    <t>Rutkovskis Vasilijs - ģimenes ārsta prakse</t>
  </si>
  <si>
    <t>019375417</t>
  </si>
  <si>
    <t>Ostrovska Sona - ģimenes ārsta prakse</t>
  </si>
  <si>
    <t>019375422</t>
  </si>
  <si>
    <t>Blaua Silva - ģimenes ārsta prakse</t>
  </si>
  <si>
    <t>019375447</t>
  </si>
  <si>
    <t>Kondratova Aija -  ģimenes ārsta prakse</t>
  </si>
  <si>
    <t>019377430</t>
  </si>
  <si>
    <t>Gerke Linda - ārsta prakse dermatoloģijā, veneroloģijā</t>
  </si>
  <si>
    <t>019377452</t>
  </si>
  <si>
    <t>Šņitkova Alla -ārsta prakse neiroloģijā</t>
  </si>
  <si>
    <t>019466201</t>
  </si>
  <si>
    <t>AKRONA 12, sabiedrība ar ierobežotu atbildību</t>
  </si>
  <si>
    <t>019466203</t>
  </si>
  <si>
    <t xml:space="preserve">GREMOŠANAS SLIMĪBU CENTRS "GASTRO", SIA </t>
  </si>
  <si>
    <t>019466204</t>
  </si>
  <si>
    <t>Latvijas plastiskās, rekonstruktīvās un mikroķirurģijas centrs, Sabiedrība ar ierobežotu atbildību</t>
  </si>
  <si>
    <t>019475442</t>
  </si>
  <si>
    <t>ArST prof, SIA</t>
  </si>
  <si>
    <t>019477408</t>
  </si>
  <si>
    <t>Kreica Inese - ārsta prakse otolaringoloģijā</t>
  </si>
  <si>
    <t>019477410</t>
  </si>
  <si>
    <t>Ozola Sarmīte - ārsta prakse neiroloģijā un bērnu neiroloģijā</t>
  </si>
  <si>
    <t>019477411</t>
  </si>
  <si>
    <t>Vasiļjeva Mārīte - ārsta prakse oftalmoloģijā</t>
  </si>
  <si>
    <t>019477427</t>
  </si>
  <si>
    <t>Ševele Aija - ārsta prakse otolaringoloģijā</t>
  </si>
  <si>
    <t>019477428</t>
  </si>
  <si>
    <t>Karstā Malda - ārsta prakse otolaringoloģijā</t>
  </si>
  <si>
    <t>019477430</t>
  </si>
  <si>
    <t>Sniķere Gita - ārsta prakse ginekoloģijā, dzemdniecībā</t>
  </si>
  <si>
    <t>019477438</t>
  </si>
  <si>
    <t>Upīte Ināra - ģimenes ārsta prakse</t>
  </si>
  <si>
    <t>019477456</t>
  </si>
  <si>
    <t>Palmbaha Liene - ārsta prakse otolaringoloģijā</t>
  </si>
  <si>
    <t>019477466</t>
  </si>
  <si>
    <t>Kogane Jekaterina - ārsta prakse pediatrijā un bērnu neiroloģijā</t>
  </si>
  <si>
    <t>019575409</t>
  </si>
  <si>
    <t>Dīriņa Vija - ģimenes ārsta prakse</t>
  </si>
  <si>
    <t>019577420</t>
  </si>
  <si>
    <t>Pujate Inese - ārsta prakse ginekoloģijā, dzemdniecībā</t>
  </si>
  <si>
    <t>019675405</t>
  </si>
  <si>
    <t>Strazdiņa Inguna - ģimenes ārsta prakse</t>
  </si>
  <si>
    <t>019675408</t>
  </si>
  <si>
    <t>Lovenecka Natalija - ģimenes ārsta prakse</t>
  </si>
  <si>
    <t>019675412</t>
  </si>
  <si>
    <t>Grigorenko Nataļja - ģimenes ārsta un arodveselības un arodslimību ārsta prakse</t>
  </si>
  <si>
    <t>130063401</t>
  </si>
  <si>
    <t>Klīnika Dzintari, Sabiedrība ar ierobežotu atbildību</t>
  </si>
  <si>
    <t>130064003</t>
  </si>
  <si>
    <t>SANARE-KRC JAUNĶEMERI, Sabiedrība ar ierobežotu atbildību</t>
  </si>
  <si>
    <t>130066201</t>
  </si>
  <si>
    <t>DUBULTU DOKTORĀTS, Sabiedrība ar ierobežotu atbildību</t>
  </si>
  <si>
    <t>130077418</t>
  </si>
  <si>
    <t>Akere Iveta - ārsta prakse otolaringoloģijā</t>
  </si>
  <si>
    <t>130077420</t>
  </si>
  <si>
    <t>Oculus, SIA</t>
  </si>
  <si>
    <t>130077421</t>
  </si>
  <si>
    <t>Jura Ploņa ārsta prakse uroloģijā, SIA</t>
  </si>
  <si>
    <t>800800007</t>
  </si>
  <si>
    <t>Ozola Guna - ārsta prakse oftalmoloģijā</t>
  </si>
  <si>
    <t>800800015</t>
  </si>
  <si>
    <t>Ķekavas ambulance, Pašvaldības aģentūra</t>
  </si>
  <si>
    <t>800800027</t>
  </si>
  <si>
    <t>R.D. doktorāts, SIA</t>
  </si>
  <si>
    <t>801000001</t>
  </si>
  <si>
    <t>Jūlijas Jurgaitītes ārsta prakse ginekoloģijā un dzemdniecībā, Sabiedrība ar ierobežotu atbildību</t>
  </si>
  <si>
    <t>801200001</t>
  </si>
  <si>
    <t>Salaspils veselības centrs, Sabiedrība ar ierobežotu atbildību</t>
  </si>
  <si>
    <t>801200046</t>
  </si>
  <si>
    <t>Liepiņa Madara - ģimenes ārsta prakse</t>
  </si>
  <si>
    <t>801400002</t>
  </si>
  <si>
    <t>Saulkrastu slimnīca, Pašvaldības sabiedrība ar ierobežotu atbildību</t>
  </si>
  <si>
    <t>801400004</t>
  </si>
  <si>
    <t>Zemīte Ināra - ģimenes ārsta prakse</t>
  </si>
  <si>
    <t>801400007</t>
  </si>
  <si>
    <t>Agritas Mickevičas ārsta prakse ginekoloģijā un dzemdniecībā, Sabiedrība ar ierobežotu atbildību</t>
  </si>
  <si>
    <t>801600004</t>
  </si>
  <si>
    <t>REHABILITĀCIJAS CENTRS "KRIMULDA", Sabiedrība ar ierobežotu atbildību</t>
  </si>
  <si>
    <t>801600009</t>
  </si>
  <si>
    <t>I.B., Sabiedrība ar ierobežotu atbildību</t>
  </si>
  <si>
    <t>801600020</t>
  </si>
  <si>
    <t>Vanaga Anita - ārsta prakse ginekoloģijā, dzemdniecībā</t>
  </si>
  <si>
    <t>801600021</t>
  </si>
  <si>
    <t>Vucāne Silvija - ārsta prakse ginekoloģijā, dzemdniecībā</t>
  </si>
  <si>
    <t>801600025</t>
  </si>
  <si>
    <t>Rudzīte Inga - ārsta prakse otolaringoloģijā</t>
  </si>
  <si>
    <t>801600026</t>
  </si>
  <si>
    <t>Strade Māra -ārsta prakse ginekoloģijā, dzemdniecībā</t>
  </si>
  <si>
    <t>801600029</t>
  </si>
  <si>
    <t>Kārkliņa Inguna - ārsta prakse oftalmoloģijā</t>
  </si>
  <si>
    <t>801600081</t>
  </si>
  <si>
    <t>SANDRAS KUKAINES DOKTORĀTS, SIA</t>
  </si>
  <si>
    <t>804435102</t>
  </si>
  <si>
    <t>Ādažu slimnīca, Pašvaldības sabiedrība ar ierobežotu atbildību</t>
  </si>
  <si>
    <t>805277402</t>
  </si>
  <si>
    <t>Dr. A.Šmitiņas privātprakse, SIA</t>
  </si>
  <si>
    <t>806012001</t>
  </si>
  <si>
    <t>Balt Aliance, Sabiedrība ar ierobežotu atbildību</t>
  </si>
  <si>
    <t>807665201</t>
  </si>
  <si>
    <t>Ārstu prakse "Mazcena 21", Sabiedrība ar ierobežotu atbildību</t>
  </si>
  <si>
    <t>250000021</t>
  </si>
  <si>
    <t>Sandras Dunkures ārsta prakse oftalmoloģijā, SIA</t>
  </si>
  <si>
    <t>250000023</t>
  </si>
  <si>
    <t>I.GRUNDMANES APO, SIA</t>
  </si>
  <si>
    <t>250000039</t>
  </si>
  <si>
    <t>Šķiltere Grieta - ārsta prakse ginekoloģijā, dzemdniecībā</t>
  </si>
  <si>
    <t>250000071</t>
  </si>
  <si>
    <t>Pudze Dace - ārsta prakse ginekoloģijā, dzemdniecībā</t>
  </si>
  <si>
    <t>250000072</t>
  </si>
  <si>
    <t>J.Krauzes ārsta prakse, SIA</t>
  </si>
  <si>
    <t>250000085</t>
  </si>
  <si>
    <t>Saleniece Sarmīte - ārsta prakse reimatoloģijā</t>
  </si>
  <si>
    <t>250000106</t>
  </si>
  <si>
    <t>Vinetas Volkovičas Ārsta Prakse, Sabiedrība ar ierobežotu atbildību</t>
  </si>
  <si>
    <t>250000124</t>
  </si>
  <si>
    <t>Lapiņš Gints - ārsta prakse ginekoloģijā, dzemdniecībā</t>
  </si>
  <si>
    <t>250000127</t>
  </si>
  <si>
    <t>Freimane Aija - ārsta prakse neiroloģijā un algoloģijā</t>
  </si>
  <si>
    <t>250000180</t>
  </si>
  <si>
    <t>Silvijas Lapiņas ārsta prakse, SIA</t>
  </si>
  <si>
    <t>250000181</t>
  </si>
  <si>
    <t>Ginta Lapiņa ārsta prakse, SIA</t>
  </si>
  <si>
    <t>360200020</t>
  </si>
  <si>
    <t>Alūksnes primārās veselības aprūpes centrs, Sabiedrība ar ierobežotu atbildību</t>
  </si>
  <si>
    <t>380200004</t>
  </si>
  <si>
    <t>Maksimova-Agafonova Ina - ārsta prakse dermatoloģijā, veneroloģijā</t>
  </si>
  <si>
    <t>380200005</t>
  </si>
  <si>
    <t>Semjonova Svetlana - ģimenes ārsta prakse</t>
  </si>
  <si>
    <t>380200018</t>
  </si>
  <si>
    <t>Zondaka Natālija - ārsta internista prakse</t>
  </si>
  <si>
    <t>380200021</t>
  </si>
  <si>
    <t>Ivanova Dace - ģimenes ārsta un pediatra prakse</t>
  </si>
  <si>
    <t>380200026</t>
  </si>
  <si>
    <t>Tjunītis Andris - ārsta prakse otolaringoloģijā un endoskopijā (gastrointestinālā endoskopija)</t>
  </si>
  <si>
    <t>381600015</t>
  </si>
  <si>
    <t>Gurjanovs Sergejs - ārsta prakse ginekoloģijā, dzemdniecībā</t>
  </si>
  <si>
    <t>420200021</t>
  </si>
  <si>
    <t>Amoliņa Ildze - ārsta prakse endokrinoloģijā</t>
  </si>
  <si>
    <t>420200032</t>
  </si>
  <si>
    <t>Cēsu bērnu un pusaudžu reproduktīvās veselības centrs, SIA</t>
  </si>
  <si>
    <t>420200039</t>
  </si>
  <si>
    <t>I.ZUPAS ĀRSTU PRAKSE, SIA</t>
  </si>
  <si>
    <t>421200001</t>
  </si>
  <si>
    <t>Rehabilitācijas centrs "Līgatne", SIA</t>
  </si>
  <si>
    <t>424700008</t>
  </si>
  <si>
    <t>Elmere Olita - ģimenes ārsta prakse</t>
  </si>
  <si>
    <t>500200013</t>
  </si>
  <si>
    <t>Liepiņa Dzintra - ārsta prakse neiroloģijā</t>
  </si>
  <si>
    <t>500200028</t>
  </si>
  <si>
    <t>Luika Marita - ģimenes ārsta prakse</t>
  </si>
  <si>
    <t>500200034</t>
  </si>
  <si>
    <t>Elksnis Imants - ārsta prakse oftalmoloģijā</t>
  </si>
  <si>
    <t>500200035</t>
  </si>
  <si>
    <t>Stubure Inese - ārsta prakse oftalmoloģijā</t>
  </si>
  <si>
    <t>500200036</t>
  </si>
  <si>
    <t>Elksne Ērika - ārsta prakse ginekoloģijā, dzemdniecībā</t>
  </si>
  <si>
    <t>500200037</t>
  </si>
  <si>
    <t>Mazūre Jolanta - ārsta prakse ginekoloģijā, dzemdniecībā</t>
  </si>
  <si>
    <t>500200040</t>
  </si>
  <si>
    <t>Mūrniece Dace - ģimenes ārsta prakse</t>
  </si>
  <si>
    <t>500200052</t>
  </si>
  <si>
    <t>Balvu un Gulbenes slimnīcu apvienība, Sabiedrība ar ierobežotu atbildību</t>
  </si>
  <si>
    <t>660200010</t>
  </si>
  <si>
    <t>Puriņa Regīna - ārsta prakse neiroloģijā</t>
  </si>
  <si>
    <t>660200029</t>
  </si>
  <si>
    <t>MP, Jura Kociņa individuālais uzņēmums</t>
  </si>
  <si>
    <t>660200030</t>
  </si>
  <si>
    <t>Ineses Samulevičas medicīniskā privātprakse, SIA</t>
  </si>
  <si>
    <t>660200032</t>
  </si>
  <si>
    <t>Bērziņa Anita - ģimenes ārsta prakse un ārsta prakse vispārējā ultrasonogrāfijas metodē</t>
  </si>
  <si>
    <t>700200042</t>
  </si>
  <si>
    <t>Annas Višņovas doktorāts, SIA</t>
  </si>
  <si>
    <t>700800009</t>
  </si>
  <si>
    <t>Salvere IR, Sabiedrība ar ierobežotu atbildību</t>
  </si>
  <si>
    <t>701400002</t>
  </si>
  <si>
    <t>LUBĀNAS VESELĪBAS UN SOCIĀLAS APRŪPES CENTRS, Lubānas novada sociālais dienests</t>
  </si>
  <si>
    <t>701800002</t>
  </si>
  <si>
    <t>Varakļānu veselības aprūpes centrs, SIA</t>
  </si>
  <si>
    <t>705500004</t>
  </si>
  <si>
    <t>Ērgļu slimnīca, Ērgļu pašvaldības sabiedrība ar ierobežotu atbildību</t>
  </si>
  <si>
    <t>940200010</t>
  </si>
  <si>
    <t>Batalauska Vija - ārsta prakse ginekoloģijā, dzemdniecībā</t>
  </si>
  <si>
    <t>941600009</t>
  </si>
  <si>
    <t>Galīte Solveiga -acu ārsta prakse</t>
  </si>
  <si>
    <t>941600012</t>
  </si>
  <si>
    <t>Lūkina Zane - ģimenes ārsta un arodveselības un arodslimību ārsta prakse</t>
  </si>
  <si>
    <t>941600020</t>
  </si>
  <si>
    <t>Sarkanā Krusta Smiltenes slimnīca, SIA</t>
  </si>
  <si>
    <t>961000004</t>
  </si>
  <si>
    <t>Plūme Anda - ģimenes ārsta un ginekologa, dzemdību speciālista prakse</t>
  </si>
  <si>
    <t>961600006</t>
  </si>
  <si>
    <t>J.TRALMAKA UN A.TRALMAKAS ĀRSTA PRAKSE, Sabiedrība ar ierobežotu atbildību</t>
  </si>
  <si>
    <t>964700001</t>
  </si>
  <si>
    <t>Trikātas doktorāts, SIA</t>
  </si>
  <si>
    <t>967100007</t>
  </si>
  <si>
    <t>Šakare Anna - ģimenes ārsta prakse</t>
  </si>
  <si>
    <t>967300001</t>
  </si>
  <si>
    <t>Skujiņa Inese - ģimenes ārsta prakse</t>
  </si>
  <si>
    <t>090000021</t>
  </si>
  <si>
    <t>MEDICOM, Sabiedrība ar ierobežotu atbildību</t>
  </si>
  <si>
    <t>090000026</t>
  </si>
  <si>
    <t>Zemgales veselības centrs, Sabiedrība ar ierobežotu atbildību</t>
  </si>
  <si>
    <t>090000041</t>
  </si>
  <si>
    <t>Zemgales diabēta centrs, Sabiedrība ar ierobežotu atbildību</t>
  </si>
  <si>
    <t>090000074</t>
  </si>
  <si>
    <t>Tomsone Zane - ārsta prakse ginekoloģijā, dzemdniecībā</t>
  </si>
  <si>
    <t>090000115</t>
  </si>
  <si>
    <t>Vanaga Māra - ārsta prakse ginekoloģijā, dzemdniecībā</t>
  </si>
  <si>
    <t>090012101</t>
  </si>
  <si>
    <t>Slimnīca Ģintermuiža, Valsts sabiedrība ar ierobežotu atbildību</t>
  </si>
  <si>
    <t>090065207</t>
  </si>
  <si>
    <t>FITOSAN PLUS, Medicīnas centrs SIA</t>
  </si>
  <si>
    <t>090077403</t>
  </si>
  <si>
    <t>Asklepius-ārsta prakse, IK</t>
  </si>
  <si>
    <t>090077412</t>
  </si>
  <si>
    <t>Samuša Silvija - ārsta prakse otolaringoloģijā</t>
  </si>
  <si>
    <t>090077413</t>
  </si>
  <si>
    <t>Vrubļevska Tamāra - ārsta prakse otolaringoloģijā</t>
  </si>
  <si>
    <t>090077415</t>
  </si>
  <si>
    <t>Lūse Elita - ārsta prakse oftalmoloģijā</t>
  </si>
  <si>
    <t>090077418</t>
  </si>
  <si>
    <t>Ilgas Zaķes ārsta prakse, Sabiedrība ar ierobežotu atbildību</t>
  </si>
  <si>
    <t>090077428</t>
  </si>
  <si>
    <t>Freiberga Selga  - ārsta dermatologa, venerologa un kosmetologa prakse</t>
  </si>
  <si>
    <t>090077431</t>
  </si>
  <si>
    <t>S.Ozoliņas acu ārstu prakse, SIA</t>
  </si>
  <si>
    <t>090077433</t>
  </si>
  <si>
    <t>Bičevska Iveta - ārsta prakse ginekoloģijā, dzemdniecība</t>
  </si>
  <si>
    <t>090077434</t>
  </si>
  <si>
    <t>Kaļenčuka Svetlana - ārsta prakse neiroloģijā</t>
  </si>
  <si>
    <t>400200017</t>
  </si>
  <si>
    <t>Lagzdiņa Inta - ģimenes ārsta prakse</t>
  </si>
  <si>
    <t>406435102</t>
  </si>
  <si>
    <t>Iecavas veselības centrs, Pašvaldības aģentūra</t>
  </si>
  <si>
    <t>409500009</t>
  </si>
  <si>
    <t>Vecumnieku novada pašvaldības iestāde "Vecumnieku veselības centrs"</t>
  </si>
  <si>
    <t>460200027</t>
  </si>
  <si>
    <t>Mirdzas Siliņas ārsta prakse, SIA</t>
  </si>
  <si>
    <t>460200036</t>
  </si>
  <si>
    <t>Dobeles un apkārtnes slimnīca, SIA</t>
  </si>
  <si>
    <t>460200050</t>
  </si>
  <si>
    <t>Aksanas Utenkovas ārsta prakse, SIA</t>
  </si>
  <si>
    <t>468900005</t>
  </si>
  <si>
    <t xml:space="preserve">Rehabilitācijas centrs "Tērvete", Sabiedrība ar ierobežotu atbildību </t>
  </si>
  <si>
    <t>540200018</t>
  </si>
  <si>
    <t>Bērziņa Maruta - ģimenes ārsta prakse</t>
  </si>
  <si>
    <t>740200008</t>
  </si>
  <si>
    <t>Ogres rajona slimnīca, Sabiedrība ar ierobežotu atbildību</t>
  </si>
  <si>
    <t>740200041</t>
  </si>
  <si>
    <t>LIJAS MORAS ĀRSTA PRAKSE, SIA</t>
  </si>
  <si>
    <t>740200049</t>
  </si>
  <si>
    <t>Daces Teterovskas ārsta prakse endokrinoloģijā, Sabiedrība ar ierobežotu atbildību</t>
  </si>
  <si>
    <t>740200066</t>
  </si>
  <si>
    <t>Krievāne Dace -  ģimenes ārsta, kardiologa, arodveselības un arodslimību ārsta prakse</t>
  </si>
  <si>
    <t>741400003</t>
  </si>
  <si>
    <t>Kauliņa Anna - ģimenes ārsta un arodveselības un arodslimību ārsta prakse</t>
  </si>
  <si>
    <t>741400012</t>
  </si>
  <si>
    <t>Ruzhylo Roman - ārsta prakse oftalmoloģijā</t>
  </si>
  <si>
    <t>741400013</t>
  </si>
  <si>
    <t>Melkerte Iveta - ārsta prakse otorinolaringoloģijā</t>
  </si>
  <si>
    <t>741400026</t>
  </si>
  <si>
    <t>OLIVERSS, Sabiedrība ar ierobežotu atbildību</t>
  </si>
  <si>
    <t>270020302</t>
  </si>
  <si>
    <t>Ziemeļkurzemes reģionālā slimnīca, SIA</t>
  </si>
  <si>
    <t>010011401</t>
  </si>
  <si>
    <t>Traumatoloģijas un ortopēdijas slimnīca, Valsts sabiedrība ar ierobežotu atbildību</t>
  </si>
  <si>
    <t>010012202</t>
  </si>
  <si>
    <t>Rīgas psihiatrijas un narkoloģijas centrs, Valsts sabiedrība ar ierobežotu atbildību</t>
  </si>
  <si>
    <t>010021301</t>
  </si>
  <si>
    <t>Rīgas Dzemdību nams, SIA</t>
  </si>
  <si>
    <t>130013001</t>
  </si>
  <si>
    <t>Nacionālais rehabilitācijas centrs "Vaivari", Valsts sabiedrība ar ierobežotu atbildību</t>
  </si>
  <si>
    <t>250000092</t>
  </si>
  <si>
    <t>Vidzemes slimnīca, Sabiedrība ar ierobežotu atbildību</t>
  </si>
  <si>
    <t>360200027</t>
  </si>
  <si>
    <t>Alūksnes slimnīca, Sabiedrība ar ierobežotu atbildību</t>
  </si>
  <si>
    <t>941800004</t>
  </si>
  <si>
    <t>Strenču psihoneiroloģiskā slimnīca, Valsts sabiedrība ar ierobežotu atbildību</t>
  </si>
  <si>
    <t>090020301</t>
  </si>
  <si>
    <t>JELGAVAS PILSĒTAS SLIMNĪCA, SIA</t>
  </si>
  <si>
    <t>320200001</t>
  </si>
  <si>
    <t>Aizkraukles slimnīca, Sabiedrība ar ierobežotu atbildību</t>
  </si>
  <si>
    <t>400200024</t>
  </si>
  <si>
    <t>Bauskas slimnīca, SIA</t>
  </si>
  <si>
    <t>170000017</t>
  </si>
  <si>
    <t>Kosova Tatjana - ģimenes ārsta prakse</t>
  </si>
  <si>
    <t>60035</t>
  </si>
  <si>
    <t>60036</t>
  </si>
  <si>
    <t>170000124</t>
  </si>
  <si>
    <t>Meissana, SIA</t>
  </si>
  <si>
    <t>170000138</t>
  </si>
  <si>
    <t>Dr.Rudzītes ārsta prakse, Sabiedrība ar ierobežotu atbildību</t>
  </si>
  <si>
    <t>60181</t>
  </si>
  <si>
    <t>170000186</t>
  </si>
  <si>
    <t>Šmite Ieva - ģimenes ārsta prakse</t>
  </si>
  <si>
    <t>170000188</t>
  </si>
  <si>
    <t>Anaņjeva Aleksandra - ģimenes ārsta prakse</t>
  </si>
  <si>
    <t>170075405</t>
  </si>
  <si>
    <t>Celma Violeta - ģimenes ārsta prakse</t>
  </si>
  <si>
    <t>60182</t>
  </si>
  <si>
    <t>170075408</t>
  </si>
  <si>
    <t>Sorokina Tatjana - ģimenes ārsta un arodveselības un arodslimību ārsta prakse</t>
  </si>
  <si>
    <t>170075409</t>
  </si>
  <si>
    <t>āp SANUS, SIA</t>
  </si>
  <si>
    <t>170075410</t>
  </si>
  <si>
    <t>RASO prakse, Sabiedrība ar ierobežotu atbildību</t>
  </si>
  <si>
    <t>170075411</t>
  </si>
  <si>
    <t>Brauna Anita - ģimenes ārsta un arodveselības un arodslimību ārsta prakse</t>
  </si>
  <si>
    <t>170075412</t>
  </si>
  <si>
    <t>Juzupa Ludmila - ģimenes ārsta prakse</t>
  </si>
  <si>
    <t>170075413</t>
  </si>
  <si>
    <t>Francisti Vera - ģimenes ārsta prakse</t>
  </si>
  <si>
    <t>60034</t>
  </si>
  <si>
    <t>170075414</t>
  </si>
  <si>
    <t>Stepko Zaiga - ģimenes ārsta prakse</t>
  </si>
  <si>
    <t>170075416</t>
  </si>
  <si>
    <t>Jefremova Gunta - ģimenes ārsta prakse</t>
  </si>
  <si>
    <t>170075418</t>
  </si>
  <si>
    <t>Laimiņa Gunta - ģimenes ārsta prakse</t>
  </si>
  <si>
    <t>170075420</t>
  </si>
  <si>
    <t>Guste Maruta - ģimenes ārsta prakse</t>
  </si>
  <si>
    <t>170075424</t>
  </si>
  <si>
    <t>Ruņģe Mārīte - ģimenes ārsta prakse</t>
  </si>
  <si>
    <t>170075425</t>
  </si>
  <si>
    <t>Orinska Baiba - ģimenes ārsta prakse</t>
  </si>
  <si>
    <t>170075426</t>
  </si>
  <si>
    <t>Krētaine Dace - ģimenes ārsta prakse</t>
  </si>
  <si>
    <t>170075427</t>
  </si>
  <si>
    <t>Cābele Dace - ģimenes ārsta prakse</t>
  </si>
  <si>
    <t>170075430</t>
  </si>
  <si>
    <t>Zeltiņa Līga - ģimenes ārsta un arodveselības un arodslimību ārsta prakse</t>
  </si>
  <si>
    <t>170075435</t>
  </si>
  <si>
    <t>Ašmane Solveiga - ģimenes ārsta un arodveselības un arodslimību ārsta prakse</t>
  </si>
  <si>
    <t>170075441</t>
  </si>
  <si>
    <t>Basenko Ludmila - ģimenes ārsta prakse</t>
  </si>
  <si>
    <t>170075442</t>
  </si>
  <si>
    <t>Jakovļeva Alla - ģimenes ārsta prakse</t>
  </si>
  <si>
    <t>170075443</t>
  </si>
  <si>
    <t>Jēkule Linda - ģimenes ārsta prakse</t>
  </si>
  <si>
    <t>170075444</t>
  </si>
  <si>
    <t>āp DOCTUS, SIA</t>
  </si>
  <si>
    <t>170075446</t>
  </si>
  <si>
    <t>Brundzule Ieva - ģimenes ārsta un arodveselības un arodslimību ārsta prakse</t>
  </si>
  <si>
    <t>170077457</t>
  </si>
  <si>
    <t>Petrovs Pēteris - ģimenes ārsta prakse</t>
  </si>
  <si>
    <t>270000004</t>
  </si>
  <si>
    <t>Kudiņa Inta - ģimenes ārsta prakse</t>
  </si>
  <si>
    <t>270000011</t>
  </si>
  <si>
    <t>Blūma Olga - ģimenes ārsta prakse</t>
  </si>
  <si>
    <t>270000015</t>
  </si>
  <si>
    <t>Ivanova Alla - ģimenes ārsta prakse</t>
  </si>
  <si>
    <t>270000016</t>
  </si>
  <si>
    <t>Sendže Gaļina - ģimenes ārsta prakse</t>
  </si>
  <si>
    <t>270000031</t>
  </si>
  <si>
    <t>Kuklis Gundars - ģimenes ārsta un pediatra prakse</t>
  </si>
  <si>
    <t>270000032</t>
  </si>
  <si>
    <t>Grospiņš Andis - ģimenes ārsta un arodveselības un arodslimību ārsta prakse</t>
  </si>
  <si>
    <t>270000041</t>
  </si>
  <si>
    <t>Salmgrieze Aija - ģimenes ārsta un pediatra prakse</t>
  </si>
  <si>
    <t>270000079</t>
  </si>
  <si>
    <t>Goba Eva - ārsta prakse pediatrijā un fizikālā un rehabilitācijas medicīnā</t>
  </si>
  <si>
    <t>270075406</t>
  </si>
  <si>
    <t>Princis Pauls - ģimenes ārsta prakse</t>
  </si>
  <si>
    <t>270077408</t>
  </si>
  <si>
    <t>Dreimane Maruta - ģimenes ārsta un pediatra prakse</t>
  </si>
  <si>
    <t>620200001</t>
  </si>
  <si>
    <t>Pūpols Aigars - ģimenes ārsta prakse</t>
  </si>
  <si>
    <t>620200002</t>
  </si>
  <si>
    <t>Klauga Jolanta - ģimenes ārsta prakse</t>
  </si>
  <si>
    <t>620200003</t>
  </si>
  <si>
    <t>Pūpola Linda - ģimenes ārsta un pediatra prakse</t>
  </si>
  <si>
    <t>620200004</t>
  </si>
  <si>
    <t>Skābarde Andra - ģimenes ārsta un pediatra prakse</t>
  </si>
  <si>
    <t>620200015</t>
  </si>
  <si>
    <t>L.LAGZDIŅAS ĀRSTA PRAKSE, SIA</t>
  </si>
  <si>
    <t>620200017</t>
  </si>
  <si>
    <t>Zauere Zanda - ģimenes ārsta prakse</t>
  </si>
  <si>
    <t>620200025</t>
  </si>
  <si>
    <t>Cakule Gita - ģimenes ārsta prakse</t>
  </si>
  <si>
    <t>620200040</t>
  </si>
  <si>
    <t>I. ANDERSONES ĀRSTA PRAKSE, SIA</t>
  </si>
  <si>
    <t>620200049</t>
  </si>
  <si>
    <t>Laimas Jansones ārsta prakse, SIA</t>
  </si>
  <si>
    <t>621200003</t>
  </si>
  <si>
    <t>Ostašova Māra - ģimenes ārsta prakse</t>
  </si>
  <si>
    <t>621200005</t>
  </si>
  <si>
    <t>Āboliņš Mārtiņš - ģimenes ārsta un internista prakse</t>
  </si>
  <si>
    <t>624275401</t>
  </si>
  <si>
    <t>Zdanovska Gundega - ģimenes ārsta prakse</t>
  </si>
  <si>
    <t>640600003</t>
  </si>
  <si>
    <t>Avots Elmārs - ģimenes ārsta prakse</t>
  </si>
  <si>
    <t>640600004</t>
  </si>
  <si>
    <t>Pūpola Ieva - ģimenes ārsta prakse</t>
  </si>
  <si>
    <t>640600006</t>
  </si>
  <si>
    <t>DAKTERIS IMANTS, SIA</t>
  </si>
  <si>
    <t>640600022</t>
  </si>
  <si>
    <t>Capļina Violeta - ģimenes ārstu prakse</t>
  </si>
  <si>
    <t>640600023</t>
  </si>
  <si>
    <t>Niedola Ieva - ģimenes ārsta prakse</t>
  </si>
  <si>
    <t>641000002</t>
  </si>
  <si>
    <t>Vidaja Ilga - ģimenes ārsta prakse</t>
  </si>
  <si>
    <t>641400001</t>
  </si>
  <si>
    <t>Kraģis Juris - ģimenes ārsta prakse</t>
  </si>
  <si>
    <t>641400002</t>
  </si>
  <si>
    <t>Kalniņa Agrita - ģimenes ārsta prakse</t>
  </si>
  <si>
    <t>647900003</t>
  </si>
  <si>
    <t>Birzniece Daiga - ģimenes ārsta un arodveselības un arodslimību ārsta prakse</t>
  </si>
  <si>
    <t>647900005</t>
  </si>
  <si>
    <t>Peremeža Iveta - ģimenes ārsta un pediatra prakse</t>
  </si>
  <si>
    <t>649300006</t>
  </si>
  <si>
    <t>Pūpola Daiga - ģimenes ārsta prakse</t>
  </si>
  <si>
    <t>840200008</t>
  </si>
  <si>
    <t>Šenbrūna Sarmīte - ģimenes ārsta prakse</t>
  </si>
  <si>
    <t>840200009</t>
  </si>
  <si>
    <t>Ozola Māra - ģimenes ārsta prakse</t>
  </si>
  <si>
    <t>840200011</t>
  </si>
  <si>
    <t>Veinberga Liesma - ģimenes ārsta prakse</t>
  </si>
  <si>
    <t>840200012</t>
  </si>
  <si>
    <t>Grikmane Ligita - ģimenes ārsta prakse</t>
  </si>
  <si>
    <t>840200015</t>
  </si>
  <si>
    <t>Tereško Dzintra - ģimenes ārsta prakse</t>
  </si>
  <si>
    <t>840200017</t>
  </si>
  <si>
    <t>Bitmane Maija - ārsta internista prakse</t>
  </si>
  <si>
    <t>840200021</t>
  </si>
  <si>
    <t>Rolava Videga - ģimenes ārsta, internista un onkologa ķīmijterapeita prakse</t>
  </si>
  <si>
    <t>840200075</t>
  </si>
  <si>
    <t>Bīlāne Līga - ģimenes ārsta prakse</t>
  </si>
  <si>
    <t>840600003</t>
  </si>
  <si>
    <t>Jāņa Sergejenko ģimenes ārsta prakse, SIA</t>
  </si>
  <si>
    <t>840600009</t>
  </si>
  <si>
    <t>Pikša Rasma - ārsta internista prakse</t>
  </si>
  <si>
    <t>880200006</t>
  </si>
  <si>
    <t>Blese Ingrīda - ģimenes ārsta prakse</t>
  </si>
  <si>
    <t>880200015</t>
  </si>
  <si>
    <t>Baltā Sarmīte - ģimenes ārsta un arodveselības un arodslimību ārsta prakse</t>
  </si>
  <si>
    <t>880200017</t>
  </si>
  <si>
    <t>LAURAS RĒRIHAS PRAKSE, Sabiedrība ar ierobežotu atbildību</t>
  </si>
  <si>
    <t>880200022</t>
  </si>
  <si>
    <t>Vija Sniedziņa, IK</t>
  </si>
  <si>
    <t>880200033</t>
  </si>
  <si>
    <t>N. Strautmaņa ārsta prakse, SIA</t>
  </si>
  <si>
    <t>880200052</t>
  </si>
  <si>
    <t>Inetas Baumanes veselības centrs "Maristella" , SIA</t>
  </si>
  <si>
    <t>880200053</t>
  </si>
  <si>
    <t>Aijas Briedes ārsta prakse, SIA</t>
  </si>
  <si>
    <t>880200063</t>
  </si>
  <si>
    <t>Lunde Dzintra -ģimenes ārsta prakse</t>
  </si>
  <si>
    <t>880200065</t>
  </si>
  <si>
    <t>Vēmane Monika - ģimenes ārsta un pediatra prakse</t>
  </si>
  <si>
    <t>880200069</t>
  </si>
  <si>
    <t>Sporāne Evija - ģimenes ārsta prakse</t>
  </si>
  <si>
    <t>880200084</t>
  </si>
  <si>
    <t>Vilkaste Kārlis - ģimenes ārsta prakse</t>
  </si>
  <si>
    <t>885100004</t>
  </si>
  <si>
    <t>SANUS GS, Sabiedrība ar ierobežotu atbildību</t>
  </si>
  <si>
    <t>885100006</t>
  </si>
  <si>
    <t>Liepa Ingrīda - ģimenes ārsta prakse</t>
  </si>
  <si>
    <t>887600003</t>
  </si>
  <si>
    <t>Lormane Annemarija -ģimenes ārsta prakse</t>
  </si>
  <si>
    <t>887600004</t>
  </si>
  <si>
    <t>Zibina Benita - ģimenes ārsta prakse</t>
  </si>
  <si>
    <t>888300002</t>
  </si>
  <si>
    <t>Miķelsone Ingrīda - ģimenes ārsta un pediatra prakse</t>
  </si>
  <si>
    <t>888300003</t>
  </si>
  <si>
    <t>Berga Ruta -ģimenes ārsta prakse</t>
  </si>
  <si>
    <t>888300016</t>
  </si>
  <si>
    <t>Meldere Māra - ģimenes ārsta prakse</t>
  </si>
  <si>
    <t>900200004</t>
  </si>
  <si>
    <t>R.E.L.M., IK</t>
  </si>
  <si>
    <t>900200010</t>
  </si>
  <si>
    <t>Bētiņa Lilita - ģimenes ārsta un arodveselības un arodslimību ārsta prakse</t>
  </si>
  <si>
    <t>900200025</t>
  </si>
  <si>
    <t>Cinkus Vēsma -ģimenes ārsta prakse</t>
  </si>
  <si>
    <t>900200026</t>
  </si>
  <si>
    <t>Jakušenoka doktorāts, SIA</t>
  </si>
  <si>
    <t>900200027</t>
  </si>
  <si>
    <t>Maijas Petrovas ārsta prakse, Sabiedrība ar ierobežotu atbildību</t>
  </si>
  <si>
    <t>900200028</t>
  </si>
  <si>
    <t>Meženiece Ilga - ģimenes ārsta prakse</t>
  </si>
  <si>
    <t>900200029</t>
  </si>
  <si>
    <t>S.Liepiņas ĢĀP, Sabiedrība ar ierobežotu atbildību</t>
  </si>
  <si>
    <t>900200078</t>
  </si>
  <si>
    <t>Neiberga Baiba - ģimenes ārsta prakse</t>
  </si>
  <si>
    <t>900200083</t>
  </si>
  <si>
    <t>Zaļmeža Santa - ģimenes ārsta prakse</t>
  </si>
  <si>
    <t>900200092</t>
  </si>
  <si>
    <t>Pūces ģimenes ārsta prakse, SIA</t>
  </si>
  <si>
    <t>901200004</t>
  </si>
  <si>
    <t>Jurēvica Skaidrīte - ģimenes ārsta prakse</t>
  </si>
  <si>
    <t>901200005</t>
  </si>
  <si>
    <t>Piebalga Anna - ģimenes ārsta un arodveselības un arodslimību ārsta prakse</t>
  </si>
  <si>
    <t>901200011</t>
  </si>
  <si>
    <t>Spuriņa Ilze - ārsta prakse pediatrijā</t>
  </si>
  <si>
    <t>905100010</t>
  </si>
  <si>
    <t>Smārdes doktorāts, Sabiedrība ar ierobežotu atbildību</t>
  </si>
  <si>
    <t>905100012</t>
  </si>
  <si>
    <t>Jānis Raibarts - ārsta prakse un konsultācijas, SIA</t>
  </si>
  <si>
    <t>980200001</t>
  </si>
  <si>
    <t>Griķe Baiba - ģimenes ārsta prakse</t>
  </si>
  <si>
    <t>980200009</t>
  </si>
  <si>
    <t>Cērpa Ilva - ģimenes ārsta un arodveselības un arodslimību ārsta prakse</t>
  </si>
  <si>
    <t>050000009</t>
  </si>
  <si>
    <t>Požarskis Anatolijs - ģimenes ārsta, seksologa, seksopatologa un psihoterapeita prakse</t>
  </si>
  <si>
    <t>050000022</t>
  </si>
  <si>
    <t>Voicehovičs Pēteris - ģimenes ārsta prakse</t>
  </si>
  <si>
    <t>050000113</t>
  </si>
  <si>
    <t>Skaistuma pasaule, Sabiedrība ar ierobežotu atbildību</t>
  </si>
  <si>
    <t>050000121</t>
  </si>
  <si>
    <t>Jemeļjanova Ludmila - ģimenes ārsta prakse</t>
  </si>
  <si>
    <t>050000138</t>
  </si>
  <si>
    <t>Jefremkins Aleksejs - ģimenes ārsta prakse</t>
  </si>
  <si>
    <t>050000139</t>
  </si>
  <si>
    <t>Latgales medicīnas centrs, Sabiedrība ar ierobežotu atbildību</t>
  </si>
  <si>
    <t>050000140</t>
  </si>
  <si>
    <t>Šuhtujeva Irina - ģimenes ārsta prakse</t>
  </si>
  <si>
    <t>050000162</t>
  </si>
  <si>
    <t>Guļtjajeva Irina - ģimenes ārsta prakse</t>
  </si>
  <si>
    <t>050065401</t>
  </si>
  <si>
    <t>Valeo K, SIA</t>
  </si>
  <si>
    <t>050075401</t>
  </si>
  <si>
    <t>Matvejeva Irina - ģimenes ārsta prakse</t>
  </si>
  <si>
    <t>60448</t>
  </si>
  <si>
    <t>050075404</t>
  </si>
  <si>
    <t>N.Janpaule-ģimenes ārsta prakse, Sabiedrība ar ierobežotu atbildību</t>
  </si>
  <si>
    <t>050075405</t>
  </si>
  <si>
    <t>Trubena Vita - ģimenes ārsta un pediatra prakse</t>
  </si>
  <si>
    <t>050075406</t>
  </si>
  <si>
    <t>Sidorenko Inna - ģimenes ārsta prakse</t>
  </si>
  <si>
    <t>050075409</t>
  </si>
  <si>
    <t>Keviša-Petuško Jeļena - ģimenes ārsta prakse</t>
  </si>
  <si>
    <t>050075411</t>
  </si>
  <si>
    <t>Duliņeca Irina - ģimenes ārsta prakse</t>
  </si>
  <si>
    <t>050075412</t>
  </si>
  <si>
    <t>Ungare Anna - ģimenes ārsta prakse</t>
  </si>
  <si>
    <t>050075414</t>
  </si>
  <si>
    <t>Grjazniha Ludmila - ģimenes ārsta prakse</t>
  </si>
  <si>
    <t>050075415</t>
  </si>
  <si>
    <t>Rožnova Ludmila - ģimenes ārsta prakse</t>
  </si>
  <si>
    <t>050075419</t>
  </si>
  <si>
    <t>Kramiča Tatjana - ģimenes ārsta prakse</t>
  </si>
  <si>
    <t>050075420</t>
  </si>
  <si>
    <t>Požarska Jeļena - ģimenes ārsta prakse</t>
  </si>
  <si>
    <t>050075421</t>
  </si>
  <si>
    <t>Muromceva Tatjana - ģimenes ārsta prakse</t>
  </si>
  <si>
    <t>050075423</t>
  </si>
  <si>
    <t>Zamjatina Inna - ģimenes ārsta prakse</t>
  </si>
  <si>
    <t>050075424</t>
  </si>
  <si>
    <t>Grišāne Ingrīda - ģimenes ārsta prakse</t>
  </si>
  <si>
    <t>050075425</t>
  </si>
  <si>
    <t>Muhamendrika Jeļena - ģimenes ārsta prakse</t>
  </si>
  <si>
    <t>050075426</t>
  </si>
  <si>
    <t>Jerofejeva Jeļena - ģimenes ārsta prakse</t>
  </si>
  <si>
    <t>050075428</t>
  </si>
  <si>
    <t>Minčenko Valerians- ģimenes ārsta prakse</t>
  </si>
  <si>
    <t>050075429</t>
  </si>
  <si>
    <t>Šatilova Nadežda - ģimenes ārsta prakse</t>
  </si>
  <si>
    <t>050075431</t>
  </si>
  <si>
    <t>Sedova Gaļina - ģimenes ārsta prakse</t>
  </si>
  <si>
    <t>050075436</t>
  </si>
  <si>
    <t>Vaņuševa Tatjana - ģimenes ārsta prakse</t>
  </si>
  <si>
    <t>050075437</t>
  </si>
  <si>
    <t>Vengreviča Anžella - ģimenes ārsta prakse</t>
  </si>
  <si>
    <t>050075441</t>
  </si>
  <si>
    <t>Hanturova Valentīna - ģimenes ārsta prakse</t>
  </si>
  <si>
    <t>050077446</t>
  </si>
  <si>
    <t>Guļtjajeva Svetlana - ģimenes ārsta prakse</t>
  </si>
  <si>
    <t>050077448</t>
  </si>
  <si>
    <t>Dunavecka Olga - ģimenes ārsta prakse</t>
  </si>
  <si>
    <t>050077453</t>
  </si>
  <si>
    <t>Kameņeckis Miroslavs - ģimenes ārsta prakse</t>
  </si>
  <si>
    <t>050077455</t>
  </si>
  <si>
    <t>Sardiko Alima - ģimenes ārsta prakse</t>
  </si>
  <si>
    <t>050077456</t>
  </si>
  <si>
    <t>Šeršņova Nadežda - ģimenes ārsta prakse</t>
  </si>
  <si>
    <t>050077463</t>
  </si>
  <si>
    <t>Romanovska Regīna - ģimenes ārsta un pediatra prakse</t>
  </si>
  <si>
    <t>050077464</t>
  </si>
  <si>
    <t>Jačmeņova Tatjana - ģimenes ārsta un pediatra prakse</t>
  </si>
  <si>
    <t>050077469</t>
  </si>
  <si>
    <t>Bojarova Gaļina - ārsta prakse pediatrijā</t>
  </si>
  <si>
    <t>050077470</t>
  </si>
  <si>
    <t>Petuhova Larisa - ārsta prakse pediatrijā</t>
  </si>
  <si>
    <t>210000003</t>
  </si>
  <si>
    <t>Visockis Jānis - ģimenes ārsta prakse</t>
  </si>
  <si>
    <t>210000036</t>
  </si>
  <si>
    <t>Taukule Kristīne - ģimenes ārsta prakse</t>
  </si>
  <si>
    <t>210000055</t>
  </si>
  <si>
    <t>Rogaļs Viktors - ģimenes ārsta un  osteorefleksoterapeita prakse</t>
  </si>
  <si>
    <t>210000071</t>
  </si>
  <si>
    <t>Olgas Ratnikovas Ģimenes ārsta prakse, SIA</t>
  </si>
  <si>
    <t>210075401</t>
  </si>
  <si>
    <t>Masjulis Vladimirs - ģimenes ārsta prakse</t>
  </si>
  <si>
    <t>210075403</t>
  </si>
  <si>
    <t>Trušele Gunta- ģimenes ārsta prakse</t>
  </si>
  <si>
    <t>210075404</t>
  </si>
  <si>
    <t>Simonova Irina - ģimenes ārsta prakse</t>
  </si>
  <si>
    <t>210075408</t>
  </si>
  <si>
    <t>Mačuļska Natālija - ģimenes ārsta prakse</t>
  </si>
  <si>
    <t>210075410</t>
  </si>
  <si>
    <t>Putra Marija - ģimenes ārsta prakse</t>
  </si>
  <si>
    <t>210075413</t>
  </si>
  <si>
    <t>Novožilova Jeļena - ģimenes ārsta un arodveselības un arodslimību ārsta prakse</t>
  </si>
  <si>
    <t>210075414</t>
  </si>
  <si>
    <t>Ivanova Iraida - ģimenes ārsta prakse</t>
  </si>
  <si>
    <t>210075417</t>
  </si>
  <si>
    <t>Zjablikova Elen - ģimenes ārsta un arodveselības un arodslimību ārsta prakse</t>
  </si>
  <si>
    <t>60449</t>
  </si>
  <si>
    <t>210075420</t>
  </si>
  <si>
    <t>Orlova Nelija - ģimenes ārsta prakse</t>
  </si>
  <si>
    <t>210075421</t>
  </si>
  <si>
    <t>Novikova Dzintra - ģimenes ārsta prakse</t>
  </si>
  <si>
    <t>210075422</t>
  </si>
  <si>
    <t>Čaika Natālija - ģimenes ārsta, endokrinologa, arodveselības un arodslimību ārsta prakse</t>
  </si>
  <si>
    <t>210075423</t>
  </si>
  <si>
    <t>Sidorenko Natālija - ģimenes ārsta un kardiologa prakse</t>
  </si>
  <si>
    <t>210075424</t>
  </si>
  <si>
    <t>Boroduļins Mihails - ģimenes ārsta prakse</t>
  </si>
  <si>
    <t>440200001</t>
  </si>
  <si>
    <t>Novickis Vitālijs - ģimenes ārsta prakse</t>
  </si>
  <si>
    <t>440200005</t>
  </si>
  <si>
    <t>Bicāns Juris -ģimenes ārsta prakse</t>
  </si>
  <si>
    <t>440200006</t>
  </si>
  <si>
    <t>Grotkere Iveta - ģimenes ārsta prakse</t>
  </si>
  <si>
    <t>440200008</t>
  </si>
  <si>
    <t>Čivkule Iveta - ģimenes ārsta prakse</t>
  </si>
  <si>
    <t>440200010</t>
  </si>
  <si>
    <t>Nesterovs Ivans - ģimenes ārsta prakse</t>
  </si>
  <si>
    <t>440200026</t>
  </si>
  <si>
    <t>Malnače Iveta - ģimenes ārsta prakse</t>
  </si>
  <si>
    <t>440800017</t>
  </si>
  <si>
    <t>Martinova Ligita- ģimenes ārsta prakse</t>
  </si>
  <si>
    <t>600200003</t>
  </si>
  <si>
    <t>Meņģiša Lija - ģimenes ārsta prakse</t>
  </si>
  <si>
    <t>600200009</t>
  </si>
  <si>
    <t>Prokofjeva Antoņina - ģimenes ārsta un arodveselības un arodslimību ārsta prakse</t>
  </si>
  <si>
    <t>600200014</t>
  </si>
  <si>
    <t>Sidorovs Viktors - ģimenes ārsta prakse</t>
  </si>
  <si>
    <t>600200015</t>
  </si>
  <si>
    <t>Sidorova Nataša - ģimenes ārsta un arodveselības un arodslimību ārsta prakse</t>
  </si>
  <si>
    <t>601000006</t>
  </si>
  <si>
    <t>Rutka Zinaīda - ģimenes ārsta prakse</t>
  </si>
  <si>
    <t>601000007</t>
  </si>
  <si>
    <t>Sipoviča Olga - ģimenes ārsta prakse</t>
  </si>
  <si>
    <t>601000009</t>
  </si>
  <si>
    <t>Antonovs Sergejs - ģimenes ārsta prakse</t>
  </si>
  <si>
    <t>601000011</t>
  </si>
  <si>
    <t>Leonardova Ļubova - ģimenes ārsta prakse</t>
  </si>
  <si>
    <t>604300006</t>
  </si>
  <si>
    <t>Krimans Vadims - ģimenes ārsta prakse</t>
  </si>
  <si>
    <t>604300007</t>
  </si>
  <si>
    <t>Spīķe Ingrīda - ģimenes ārsta prakse</t>
  </si>
  <si>
    <t>680200002</t>
  </si>
  <si>
    <t>Lapšovs Igors - ģimenes ārsta, internista un manuālās medicīnas metodes prakse</t>
  </si>
  <si>
    <t>680200010</t>
  </si>
  <si>
    <t>Rjutkinena Svetlana - ģimenes ārsta prakse</t>
  </si>
  <si>
    <t>680200012</t>
  </si>
  <si>
    <t>Krokša Ineta - ģimenes ārsta prakse</t>
  </si>
  <si>
    <t>680200013</t>
  </si>
  <si>
    <t>Vasiļjevs Roberts - ģimenes ārsta prakse</t>
  </si>
  <si>
    <t>680200021</t>
  </si>
  <si>
    <t>Streļčs Staņislavs - ģimenes ārsta prakse</t>
  </si>
  <si>
    <t>680200033</t>
  </si>
  <si>
    <t>Menis Dāvids - ģimenes ārsta prakse</t>
  </si>
  <si>
    <t>760200005</t>
  </si>
  <si>
    <t>Petrāns Jānis - ģimenes ārsta prakse</t>
  </si>
  <si>
    <t>760200009</t>
  </si>
  <si>
    <t>ABAKS AA, SIA</t>
  </si>
  <si>
    <t>760200012</t>
  </si>
  <si>
    <t>Ruskulis Anatolijs - ģimenes ārsta prakse</t>
  </si>
  <si>
    <t>760200013</t>
  </si>
  <si>
    <t>Kirsanova Ļubova - ģimenes ārsta prakse</t>
  </si>
  <si>
    <t>760200023</t>
  </si>
  <si>
    <t>Petrāne Irēna - ģimenes ārsta prakse</t>
  </si>
  <si>
    <t>760200031</t>
  </si>
  <si>
    <t>Asklēpijs Z, SIA</t>
  </si>
  <si>
    <t>761200006</t>
  </si>
  <si>
    <t>Kalniņa Mudīte - ģimenes ārsta prakse</t>
  </si>
  <si>
    <t>761200010</t>
  </si>
  <si>
    <t>Stare Mirdza - ģimenes ārsta prakse</t>
  </si>
  <si>
    <t>761200016</t>
  </si>
  <si>
    <t>Pastare-Meikališa Ināra -  ģimenes ārsta prakse</t>
  </si>
  <si>
    <t>766300002</t>
  </si>
  <si>
    <t>Krole Margarita -ģimenes ārsta prakse</t>
  </si>
  <si>
    <t>780200002</t>
  </si>
  <si>
    <t>Doroško Ingrīda - ģimenes ārsta prakse</t>
  </si>
  <si>
    <t>780200006</t>
  </si>
  <si>
    <t>Daņilova Jeļena - ģimenes ārsta prakse</t>
  </si>
  <si>
    <t>780200009</t>
  </si>
  <si>
    <t>Tjarve Aina - ģimenes ārsta prakse</t>
  </si>
  <si>
    <t>780200010</t>
  </si>
  <si>
    <t>Paraščiņaka Silvija - ģimenes ārsta prakse</t>
  </si>
  <si>
    <t>780200011</t>
  </si>
  <si>
    <t>Šļubure Mārīte - ģimenes ārsta prakse</t>
  </si>
  <si>
    <t>780200014</t>
  </si>
  <si>
    <t>RUŽINAS DOKTORĀTS, Sabiedrība ar ierobežotu atbildību</t>
  </si>
  <si>
    <t>780200016</t>
  </si>
  <si>
    <t>Kairiša Silva - ģimenes ārsta prakse</t>
  </si>
  <si>
    <t>781800006</t>
  </si>
  <si>
    <t>VIĻĀNU DOKTORĀTS I, Sabiedrība ar ierobežotu atbildību</t>
  </si>
  <si>
    <t>781800015</t>
  </si>
  <si>
    <t>Orlovs Dmitrijs -ģimenes ārsta prakse</t>
  </si>
  <si>
    <t>781800017</t>
  </si>
  <si>
    <t>ES-ģimenes ārsta prakse, Sabiedrība ar ierobežotu atbildību</t>
  </si>
  <si>
    <t>010000001</t>
  </si>
  <si>
    <t>Buldakova Nataļja - ģimenes ārsta prakse</t>
  </si>
  <si>
    <t>010000019</t>
  </si>
  <si>
    <t>Voroņko Ņina - ģimenes ārsta prakse</t>
  </si>
  <si>
    <t>010000030</t>
  </si>
  <si>
    <t>Berliņa Vita - ģimenes ārsta prakse</t>
  </si>
  <si>
    <t>010000045</t>
  </si>
  <si>
    <t>Streļča Ludmila - ģimenes ārsta prakse</t>
  </si>
  <si>
    <t>010000071</t>
  </si>
  <si>
    <t>Pučkovs Dmitrijs - ģimenes ārsta prakse</t>
  </si>
  <si>
    <t>010000072</t>
  </si>
  <si>
    <t>Demidova Larisa - ģimenes ārsta prakse</t>
  </si>
  <si>
    <t>010000120</t>
  </si>
  <si>
    <t>Kunstberga Elga - ģimenes ārsta prakse</t>
  </si>
  <si>
    <t>010000126</t>
  </si>
  <si>
    <t>Bubins Igors - ģimenes ārsta prakse</t>
  </si>
  <si>
    <t>010000150</t>
  </si>
  <si>
    <t>Ķērpe Dzintra - ģimenes ārsta prakse</t>
  </si>
  <si>
    <t>010000165</t>
  </si>
  <si>
    <t>Nodelmane Jolanta - ģimenes ārsta prakse</t>
  </si>
  <si>
    <t>010000166</t>
  </si>
  <si>
    <t>Kozinda Ilze - ģimenes ārsta prakse</t>
  </si>
  <si>
    <t>010000170</t>
  </si>
  <si>
    <t>Zeltiņa Anda - ģimenes ārsta prakse</t>
  </si>
  <si>
    <t>010000193</t>
  </si>
  <si>
    <t>Šabanovs Nikolajs - ģimenes ārsta prakse</t>
  </si>
  <si>
    <t>010000205</t>
  </si>
  <si>
    <t>Paradovska Inga - ģimenes ārsta un arodveselības un arodslimību ārsta prakse</t>
  </si>
  <si>
    <t>010000266</t>
  </si>
  <si>
    <t>Grīviņa Gita - ģimenes ārsta prakse</t>
  </si>
  <si>
    <t>010000280</t>
  </si>
  <si>
    <t>Guste Maija - ģimenes ārsta prakse</t>
  </si>
  <si>
    <t>010000281</t>
  </si>
  <si>
    <t>Sevastjanova Viktorija - ģimenes ārsta prakse</t>
  </si>
  <si>
    <t>010000288</t>
  </si>
  <si>
    <t>Maļinovska Oksana - ģimenes ārsta prakse</t>
  </si>
  <si>
    <t>010000339</t>
  </si>
  <si>
    <t>Angel Plus, Sabiedrība ar ierobežotu atbildību</t>
  </si>
  <si>
    <t>010000347</t>
  </si>
  <si>
    <t>Bubenko Ludmila - ģimenes ārsta prakse</t>
  </si>
  <si>
    <t>010000360</t>
  </si>
  <si>
    <t>Lapa Daina - ģimenes ārsta un arodveselības un arodslimību ārsta prakse</t>
  </si>
  <si>
    <t>010000364</t>
  </si>
  <si>
    <t>Pogodina Jeļena  - ģimenes ārsta un internista prakse</t>
  </si>
  <si>
    <t>010000372</t>
  </si>
  <si>
    <t>Elksne Livija - ģimenes ārsta prakse</t>
  </si>
  <si>
    <t>010000381</t>
  </si>
  <si>
    <t>Vissarionovs Vadims - ģimenes ārsta prakse</t>
  </si>
  <si>
    <t>010000389</t>
  </si>
  <si>
    <t>Perna Inna - ģimenes ārsta un pediatra prakse</t>
  </si>
  <si>
    <t>010000414</t>
  </si>
  <si>
    <t>Demčenkova Ņina - ģimenes ārsta prakse</t>
  </si>
  <si>
    <t>010000418</t>
  </si>
  <si>
    <t>Ārstes Mudītes Zvaigznes prakse, SIA</t>
  </si>
  <si>
    <t>010000429</t>
  </si>
  <si>
    <t>Muravjova Olga - ģimenes ārsta prakse</t>
  </si>
  <si>
    <t>010000432</t>
  </si>
  <si>
    <t>Martinsone-Bičevska Jolanta - ģimenes ārsta prakse</t>
  </si>
  <si>
    <t>010000442</t>
  </si>
  <si>
    <t>Hudina Vera - ārsta internista prakse</t>
  </si>
  <si>
    <t>010000455</t>
  </si>
  <si>
    <t>Freimane Liene - ģimenes ārsta prakse</t>
  </si>
  <si>
    <t>010000459</t>
  </si>
  <si>
    <t>Cingele Aija - ģimenes ārsta prakse</t>
  </si>
  <si>
    <t>010000465</t>
  </si>
  <si>
    <t>VIDEMED, SIA</t>
  </si>
  <si>
    <t>010000476</t>
  </si>
  <si>
    <t>Mārtinsons Jānis - ģimenes ārsta prakse</t>
  </si>
  <si>
    <t>010000505</t>
  </si>
  <si>
    <t>Skudra Ilona - ģimenes ārsta prakse</t>
  </si>
  <si>
    <t>010000506</t>
  </si>
  <si>
    <t>Freimanis Ilārs - ģimenes ārsta prakse</t>
  </si>
  <si>
    <t>010000514</t>
  </si>
  <si>
    <t>Krustiņa Daiga - ģimenes ārsta prakse</t>
  </si>
  <si>
    <t>010000525</t>
  </si>
  <si>
    <t>Rimša Gaļina - ģimenes ārsta prakse</t>
  </si>
  <si>
    <t>010000527</t>
  </si>
  <si>
    <t>Malnača Dagmāra - ģimenes ārsta prakse</t>
  </si>
  <si>
    <t>010000539</t>
  </si>
  <si>
    <t>Petraškēviča Ingrīda - ģimenes ārsta prakse</t>
  </si>
  <si>
    <t>010000548</t>
  </si>
  <si>
    <t>Trušņikova Gaļina - ģimenes ārsta prakse</t>
  </si>
  <si>
    <t>010000549</t>
  </si>
  <si>
    <t>Rukavišņikova Ērika - ģimenes ārsta prakse</t>
  </si>
  <si>
    <t>010000705</t>
  </si>
  <si>
    <t>Atpile Elita - ģimenes ārsta prakse</t>
  </si>
  <si>
    <t>010000875</t>
  </si>
  <si>
    <t>Zvirbule Lidija - ģimenes ārsta prakse</t>
  </si>
  <si>
    <t>010000876</t>
  </si>
  <si>
    <t>Urbanoviča Larisa - ģimenes ārsta prakse</t>
  </si>
  <si>
    <t>010000962</t>
  </si>
  <si>
    <t>Vitas Jirgensones ārsta prakse, SIA</t>
  </si>
  <si>
    <t>010000964</t>
  </si>
  <si>
    <t>Armandas Skrickas ģimenes ārsta prakse, Sabiedrība ar ierobežotu atbildību</t>
  </si>
  <si>
    <t>010000969</t>
  </si>
  <si>
    <t>Šapele Indra - ģimenes ārsta un pediatra prakse</t>
  </si>
  <si>
    <t>010000974</t>
  </si>
  <si>
    <t>Broka Zane - ģimenes ārsta prakse</t>
  </si>
  <si>
    <t>010001070</t>
  </si>
  <si>
    <t>Muižzemniece Irita - ģimenes ārsta prakse</t>
  </si>
  <si>
    <t>010001112</t>
  </si>
  <si>
    <t>Lielause Gerda - ģimenes ārsta un pediatra prakse</t>
  </si>
  <si>
    <t>010001134</t>
  </si>
  <si>
    <t>Vaivode Laila - ārsta prakse pediatrijā</t>
  </si>
  <si>
    <t>010001158</t>
  </si>
  <si>
    <t>Kazarjana Anželika - ģimenes ārsta prakse</t>
  </si>
  <si>
    <t>010001170</t>
  </si>
  <si>
    <t>Lukjaņenko Jekaterina - ārsta prakse pediatrijā</t>
  </si>
  <si>
    <t>010001227</t>
  </si>
  <si>
    <t>Irinas Lazarevas ģimenes ārsta prakse, Sabiedrība ar ierobežotu atbildību</t>
  </si>
  <si>
    <t>010001248</t>
  </si>
  <si>
    <t>Rudometova Irina - ārsta prakse pediatrijā</t>
  </si>
  <si>
    <t>010001289</t>
  </si>
  <si>
    <t>Edītes Krūmiņas ģimenes ārsta prakse, Sabiedrība ar ierobežotu atbildību</t>
  </si>
  <si>
    <t>010001303</t>
  </si>
  <si>
    <t>Zaiceva Nataļja - ģimenes ārsta un arodveselības un arodslimību ārsta prakse</t>
  </si>
  <si>
    <t>010001305</t>
  </si>
  <si>
    <t>Ivetas Feldmanes ģimenes ārsta prakse, IK</t>
  </si>
  <si>
    <t>010001317</t>
  </si>
  <si>
    <t>Sergejeva Iveta - ģimenes ārsta prakse</t>
  </si>
  <si>
    <t>010001348</t>
  </si>
  <si>
    <t>Bessudnova Ludmila - ģimenes ārsta prakse</t>
  </si>
  <si>
    <t>010001355</t>
  </si>
  <si>
    <t>Žiļiča Marina - ģimenes ārsta prakse</t>
  </si>
  <si>
    <t>010001363</t>
  </si>
  <si>
    <t>INGAS ŽĪGURES ĀRSTA PRAKSE, IK</t>
  </si>
  <si>
    <t>010001376</t>
  </si>
  <si>
    <t>Gacka Anda - ģimenes ārsta prakse</t>
  </si>
  <si>
    <t>010001378</t>
  </si>
  <si>
    <t>DOKTORĀTS "BERĢI", SIA</t>
  </si>
  <si>
    <t>010001379</t>
  </si>
  <si>
    <t>LAIMAS PRAKSE, SIA</t>
  </si>
  <si>
    <t>010001400</t>
  </si>
  <si>
    <t>K.Zivtiņas ārsta prakse, Sabiedrība ar ierobežotu atbildību</t>
  </si>
  <si>
    <t>010001410</t>
  </si>
  <si>
    <t>Zolitūdes doktorāts, Sabiedrība ar ierobežotu atbildību</t>
  </si>
  <si>
    <t>010001418</t>
  </si>
  <si>
    <t>I.Kuģes ģimenes ārsta prakse, Sabiedrība ar ierobežotu atbildību</t>
  </si>
  <si>
    <t>010001427</t>
  </si>
  <si>
    <t>Medical Solutions, Sabiedrība ar ierobežotu atbildību</t>
  </si>
  <si>
    <t>010001435</t>
  </si>
  <si>
    <t>I.Dūces ārsta privātprakse, Sabiedrība ar ierobežotu atbildību</t>
  </si>
  <si>
    <t>010001462</t>
  </si>
  <si>
    <t>Tatjanas Boilovičas ģimenes ārsta prakse, Sabiedrība ar ierobežotu atbildību</t>
  </si>
  <si>
    <t>010001463</t>
  </si>
  <si>
    <t>Jakupova Jeļena - ģimenes ārsta prakse</t>
  </si>
  <si>
    <t>010001476</t>
  </si>
  <si>
    <t>Mambetajeva Rahata - ģimenes ārsta prakse</t>
  </si>
  <si>
    <t>010001485</t>
  </si>
  <si>
    <t>J.Gulbes ģimenes ārsta prakse, Sabiedrība ar ierobežotu atbildību</t>
  </si>
  <si>
    <t>010001486</t>
  </si>
  <si>
    <t>Dr. Jūlija Lazutina, SIA</t>
  </si>
  <si>
    <t>010001496</t>
  </si>
  <si>
    <t>Centrālais doktorāts, Sabiedrība ar ierobežotu atbildību</t>
  </si>
  <si>
    <t>010001498</t>
  </si>
  <si>
    <t>Draška Rita - ģimenes ārsta prakse</t>
  </si>
  <si>
    <t>010001499</t>
  </si>
  <si>
    <t>Ponne Inguna - ģimenes ārsta prakse</t>
  </si>
  <si>
    <t>010001504</t>
  </si>
  <si>
    <t>Dimenšteins Pāvels - ģimenes ārsta prakse</t>
  </si>
  <si>
    <t>010001506</t>
  </si>
  <si>
    <t>Jūlijas Balandinas ģimenes ārsta prakse, SIA</t>
  </si>
  <si>
    <t>010001527</t>
  </si>
  <si>
    <t>Karlsone Aija - ģimenes ārsta prakse</t>
  </si>
  <si>
    <t>010001547</t>
  </si>
  <si>
    <t>Brūkle Līga - ģimenes ārsta prakse</t>
  </si>
  <si>
    <t>010001575</t>
  </si>
  <si>
    <t>Gubska Žanna - ģimenes ārsta prakse</t>
  </si>
  <si>
    <t>010001586</t>
  </si>
  <si>
    <t>Anna Bertones ģimenes ārsta prakse, SIA</t>
  </si>
  <si>
    <t>010001588</t>
  </si>
  <si>
    <t>Andreja Sazoņika ģimenes ārsta prakse, Sabiedrība ar ierobežotu atbildību</t>
  </si>
  <si>
    <t>010001593</t>
  </si>
  <si>
    <t>Jaudzeme Oksana - ģimenes ārsta prakse</t>
  </si>
  <si>
    <t>010001603</t>
  </si>
  <si>
    <t>Haričeva Valērija - ģimenes ārsta prakse</t>
  </si>
  <si>
    <t>010001631</t>
  </si>
  <si>
    <t>Marnauza Ligita - ģimenes ārsta prakse</t>
  </si>
  <si>
    <t>010001640</t>
  </si>
  <si>
    <t>Ņeborakova Inga - ģimenes ārsta prakse</t>
  </si>
  <si>
    <t>010001649</t>
  </si>
  <si>
    <t>Fotiadu Nataļja - ģimenes ārsta prakse</t>
  </si>
  <si>
    <t>010001654</t>
  </si>
  <si>
    <t>Sadu Alberto - ģimenes ārsta prakse</t>
  </si>
  <si>
    <t>010001673</t>
  </si>
  <si>
    <t>Prokofjeva Svetlana - ģimenes ārsta prakse</t>
  </si>
  <si>
    <t>010001683</t>
  </si>
  <si>
    <t>Liepiņš Mareks - ģimenes ārsta prakse</t>
  </si>
  <si>
    <t>010001684</t>
  </si>
  <si>
    <t>S. Stepiņas doktorāts, SIA</t>
  </si>
  <si>
    <t>010001691</t>
  </si>
  <si>
    <t>Gončarova Larisa  - ģimenes ārsta prakse</t>
  </si>
  <si>
    <t>010001731</t>
  </si>
  <si>
    <t>Ilvas Gailumas ģimenes ārsta prakse, SIA</t>
  </si>
  <si>
    <t>010001781</t>
  </si>
  <si>
    <t>Vitas Vītolas ārsta prakse pediatrijā, Sabiedrība ar ierobežotu atbildību</t>
  </si>
  <si>
    <t>010001784</t>
  </si>
  <si>
    <t>GEMMA doktorāts, SIA</t>
  </si>
  <si>
    <t>010001787</t>
  </si>
  <si>
    <t>AP MED, Sabiedrība ar ierobežotu atbildību</t>
  </si>
  <si>
    <t>010001788</t>
  </si>
  <si>
    <t>VITA FORTA, SIA</t>
  </si>
  <si>
    <t>010001794</t>
  </si>
  <si>
    <t>Bekker medical, SIA</t>
  </si>
  <si>
    <t>010001804</t>
  </si>
  <si>
    <t>Muciņa-Noreika Nadīne - ģimenes ārsta prakse</t>
  </si>
  <si>
    <t>010001805</t>
  </si>
  <si>
    <t>NEOCORTEX, SIA</t>
  </si>
  <si>
    <t>010001808</t>
  </si>
  <si>
    <t>O.Kļaviņas ģimenes ārsta prakse, SIA</t>
  </si>
  <si>
    <t>010001809</t>
  </si>
  <si>
    <t>Revigo, Sabiedrība ar ierobežotu atbildību</t>
  </si>
  <si>
    <t>010001814</t>
  </si>
  <si>
    <t>Cvetkova Viktorija - ģimenes ārsta prakse</t>
  </si>
  <si>
    <t>010001816</t>
  </si>
  <si>
    <t>Jevgeņijas Soboļevskas ģimenes ārsta prakse, Sabiedrība ar ierobežotu atbildību</t>
  </si>
  <si>
    <t>010001819</t>
  </si>
  <si>
    <t>Olgas Pilātes ģimenes ārsta prakse, SIA</t>
  </si>
  <si>
    <t>010001826</t>
  </si>
  <si>
    <t>Stūrmane Aija - ģimenes ārsta prakse</t>
  </si>
  <si>
    <t>010001833</t>
  </si>
  <si>
    <t>I. Menisa ģimenes ārsta prakse, Sabiedrība ar ierobežotu atbildību</t>
  </si>
  <si>
    <t>010001837</t>
  </si>
  <si>
    <t>I. Smirnovas ārsta prakse, SIA</t>
  </si>
  <si>
    <t>010001845</t>
  </si>
  <si>
    <t>Toprina Anastasija - ģimenes ārsta prakse</t>
  </si>
  <si>
    <t>010001847</t>
  </si>
  <si>
    <t>Višņevska Kristīne - ģimenes ārsta prakse</t>
  </si>
  <si>
    <t>010001878</t>
  </si>
  <si>
    <t>Dagnijas Purlīces ģimenes ārsta prakse, Sabiedrība ar ierobežotu atbildību</t>
  </si>
  <si>
    <t>010001904</t>
  </si>
  <si>
    <t>Aions, SIA</t>
  </si>
  <si>
    <t>010001925</t>
  </si>
  <si>
    <t>I. Veinbergas ģimenes ārsta prakse, Sabiedrība ar ierobežotu atbildību</t>
  </si>
  <si>
    <t>010001933</t>
  </si>
  <si>
    <t>Dr.Aļonas prakse, Sabiedrība ar ierobežotu atbildību</t>
  </si>
  <si>
    <t>010001958</t>
  </si>
  <si>
    <t>Māras Bremmeres ģimenes ārsta prakse, SIA</t>
  </si>
  <si>
    <t>010001962</t>
  </si>
  <si>
    <t>Sabīnes Pavlovskas ģimenes ārsta prakse, SIA</t>
  </si>
  <si>
    <t>010064013</t>
  </si>
  <si>
    <t>ĢIMENES ĀRSTA ANDRA LASMAŅA KLĪNIKA "ALMA", Sabiedrība ar ierobežotu atbildību</t>
  </si>
  <si>
    <t>010065207</t>
  </si>
  <si>
    <t>LUMALE DOKTORĀTS, Rīgas pilsētas Lilijas Lapsas individuālais uzņēmums</t>
  </si>
  <si>
    <t>010065214</t>
  </si>
  <si>
    <t>Ūnijas doktorāts, Sabiedrība ar ierobežotu atbildību</t>
  </si>
  <si>
    <t>010065402</t>
  </si>
  <si>
    <t>ĢIMENES ĀRSTU PRAKSE, Sabiedrība ar ierobežotu atbildību</t>
  </si>
  <si>
    <t>010065405</t>
  </si>
  <si>
    <t>Valijas Pčolkinas ģimenes ārsta prakse, Sabiedrība ar ierobežotu atbildību</t>
  </si>
  <si>
    <t>010065407</t>
  </si>
  <si>
    <t>RĪGAS PILSĒTAS ĢIMENES ĀRSTES SARMĪTES BREICES INDIVIDUĀLAIS UZŅĒMUMS, Individuālais uzņēmums</t>
  </si>
  <si>
    <t>010065409</t>
  </si>
  <si>
    <t>ĀRSTES I.RAČINSKAS PRIVĀTPRAKSE, Irinas Račinskas Rīgas individuālais uzņēmums medicīniskā firma</t>
  </si>
  <si>
    <t>010065801</t>
  </si>
  <si>
    <t>PALĪDZĪBAS DIENESTS, Sabiedrība ar ierobežotu atbildību</t>
  </si>
  <si>
    <t>010067401</t>
  </si>
  <si>
    <t>VIKTORIJA D, Rīgas pilsētas V.Driksmanes individuālais uzņēmums medicīniskā firma</t>
  </si>
  <si>
    <t>010067402</t>
  </si>
  <si>
    <t>SILVA MED, Rīgas pilsētas S.Pujātes individuālais uzņēmums medicīniskā firma</t>
  </si>
  <si>
    <t>010075410</t>
  </si>
  <si>
    <t>Kudrjavceva Jeļena - ģimenes ārsta un osteopāta prakse</t>
  </si>
  <si>
    <t>010075415</t>
  </si>
  <si>
    <t>Ģimenes ārsta Andra Baumaņa prakse, SIA</t>
  </si>
  <si>
    <t>010075416</t>
  </si>
  <si>
    <t>Veide Sarmīte - ģimenes ārsta prakse</t>
  </si>
  <si>
    <t>010075421</t>
  </si>
  <si>
    <t>Mežale Dace - ģimenes ārsta prakse</t>
  </si>
  <si>
    <t>010075425</t>
  </si>
  <si>
    <t>Astrīdas Marčenokas ģimenes ārstes prakse, SIA</t>
  </si>
  <si>
    <t>010075428</t>
  </si>
  <si>
    <t>Krastiņa Inese - ģimenes ārsta prakse</t>
  </si>
  <si>
    <t>010077403</t>
  </si>
  <si>
    <t>MĀJAS ĀRSTS, Valentinas Tenis Rīgas individuālais uzņēmums medicīniskā firma</t>
  </si>
  <si>
    <t>010077417</t>
  </si>
  <si>
    <t>TriA SAD, Sabiedrība ar ierobežotu atbildību</t>
  </si>
  <si>
    <t>010077445</t>
  </si>
  <si>
    <t>Lapiņa Santa - ģimenes ārsta prakse</t>
  </si>
  <si>
    <t>010077454</t>
  </si>
  <si>
    <t>Homenko Aleksandra - ģimenes ārsta prakse</t>
  </si>
  <si>
    <t>010077467</t>
  </si>
  <si>
    <t>Proskurina Antoņina - ģimenes ārsta un ārsta prakse padziļināta elektrokardiogrāfijas metodē</t>
  </si>
  <si>
    <t>010077480</t>
  </si>
  <si>
    <t>Liepiņa Linda - ģimenes ārsta prakse</t>
  </si>
  <si>
    <t>010077484</t>
  </si>
  <si>
    <t>Vīgante Valentīna - ģimenes ārsta prakse</t>
  </si>
  <si>
    <t>019175402</t>
  </si>
  <si>
    <t>Ģēģere Vineta -ģimenes ārsta prakse</t>
  </si>
  <si>
    <t>019175403</t>
  </si>
  <si>
    <t>Adītāja Jolanta -ģimenes ārsta prakse</t>
  </si>
  <si>
    <t>019175404</t>
  </si>
  <si>
    <t>Safranova Ieva - ģimenes ārsta prakse</t>
  </si>
  <si>
    <t>019175407</t>
  </si>
  <si>
    <t>Andersone Inese - ģimenes ārsta prakse</t>
  </si>
  <si>
    <t>019175408</t>
  </si>
  <si>
    <t>Vecvērdiņa Vizma - ģimenes ārsta prakse</t>
  </si>
  <si>
    <t>019175409</t>
  </si>
  <si>
    <t>Zorģe Lolita - ģimenes ārsta prakse</t>
  </si>
  <si>
    <t>019175414</t>
  </si>
  <si>
    <t>Beijere Līga - ģimenes ārsta prakse</t>
  </si>
  <si>
    <t>019175415</t>
  </si>
  <si>
    <t>Šarna Vizma - ģimenes ārsta prakse</t>
  </si>
  <si>
    <t>019175416</t>
  </si>
  <si>
    <t>Lazdāne Margerita - ģimenes ārsta prakse</t>
  </si>
  <si>
    <t>019175419</t>
  </si>
  <si>
    <t>Latkovska Ingrīda - ģimenes ārsta prakse</t>
  </si>
  <si>
    <t>019175422</t>
  </si>
  <si>
    <t>Drēmane Liene - ģimenes ārsta prakse</t>
  </si>
  <si>
    <t>019175427</t>
  </si>
  <si>
    <t>Zandas Oliņas Putenes ģimenes ārsta prakse, Sabiedrība ar ierobežotu atbildību</t>
  </si>
  <si>
    <t>019177403</t>
  </si>
  <si>
    <t>Reinholde Ieva - ārsta prakse pediatrijā</t>
  </si>
  <si>
    <t>019177426</t>
  </si>
  <si>
    <t>Ilzes Āboliņas ārsta prakse, SIA</t>
  </si>
  <si>
    <t>019177429</t>
  </si>
  <si>
    <t>Farafonova Marina - ģimenes ārsta prakse</t>
  </si>
  <si>
    <t>019177432</t>
  </si>
  <si>
    <t>Čurilova Tatjana - ģimenes ārsta prakse</t>
  </si>
  <si>
    <t>019177433</t>
  </si>
  <si>
    <t>Aganova Regīna - ģimenes ārsta prakse</t>
  </si>
  <si>
    <t>019177434</t>
  </si>
  <si>
    <t>Zvagūze Inta - ģimenes ārsta prakse</t>
  </si>
  <si>
    <t>019177445</t>
  </si>
  <si>
    <t>Berkoviča Irina - ģimenes ārsta prakse</t>
  </si>
  <si>
    <t>019177464</t>
  </si>
  <si>
    <t>Daces Tuzikas ārsta prakse, Sabiedrība ar ierobežotu atbildību</t>
  </si>
  <si>
    <t>019275403</t>
  </si>
  <si>
    <t>Skurihina Inna - ģimenes ārsta un arodveselības un arodslimību ārsta prakse</t>
  </si>
  <si>
    <t>019275404</t>
  </si>
  <si>
    <t>Novikovs Boriss - ģimenes ārsta prakse</t>
  </si>
  <si>
    <t>019275405</t>
  </si>
  <si>
    <t>Zaķe Sarmīte - ģimenes ārsta un arodveselības un arodslimību ārsta prakse</t>
  </si>
  <si>
    <t>019275408</t>
  </si>
  <si>
    <t>Kozicka Jeļena - ģimenes ārsta prakse</t>
  </si>
  <si>
    <t>019275410</t>
  </si>
  <si>
    <t>Roze Krista - ģimenes ārsta prakse</t>
  </si>
  <si>
    <t>019275411</t>
  </si>
  <si>
    <t>A. Kraules ģimenes ārsta prakse, SIA</t>
  </si>
  <si>
    <t>019275412</t>
  </si>
  <si>
    <t>Ģimenes ārstu prakse-DK, Sabiedrība ar ierobežotu atbildību</t>
  </si>
  <si>
    <t>019275415</t>
  </si>
  <si>
    <t>Pundane  Ludmila - ģimenes ārsta prakse</t>
  </si>
  <si>
    <t>019275418</t>
  </si>
  <si>
    <t>Bordovskis Jurijs - ģimenes ārsta prakse</t>
  </si>
  <si>
    <t>019275419</t>
  </si>
  <si>
    <t>Mežals Ainārs - ģimenes ārsta prakse</t>
  </si>
  <si>
    <t>019275423</t>
  </si>
  <si>
    <t>Šabanova Larisa - ģimenes ārsta prakse</t>
  </si>
  <si>
    <t>019275426</t>
  </si>
  <si>
    <t>Bērziņa Zane - ģimenes ārsta prakse</t>
  </si>
  <si>
    <t>019275427</t>
  </si>
  <si>
    <t>Aldersone Aizeneta - ģimenes ārsta prakse</t>
  </si>
  <si>
    <t>019275428</t>
  </si>
  <si>
    <t>Indrāne Inga - ģimenes ārsta prakse</t>
  </si>
  <si>
    <t>019275433</t>
  </si>
  <si>
    <t>Kormiļicina Gaļina - ģimenes ārsta prakse</t>
  </si>
  <si>
    <t>019275434</t>
  </si>
  <si>
    <t>Straume Dace - ģimenes ārsta prakse</t>
  </si>
  <si>
    <t>019275435</t>
  </si>
  <si>
    <t>Ķirkuma Aija - ģimenes ārsta prakse</t>
  </si>
  <si>
    <t>019275436</t>
  </si>
  <si>
    <t>I. Timčenko ģimenes ārsta prakse, SIA</t>
  </si>
  <si>
    <t>019275437</t>
  </si>
  <si>
    <t>Šaripova Inga - ģimenes ārsta prakse</t>
  </si>
  <si>
    <t>019275440</t>
  </si>
  <si>
    <t>Balmane Margarita - ģimenes ārsta prakse</t>
  </si>
  <si>
    <t>019275441</t>
  </si>
  <si>
    <t>Koršunova Tatjana - ģimenes ārsta un pediatra prakse</t>
  </si>
  <si>
    <t>019277406</t>
  </si>
  <si>
    <t>Babicka Vija - ģimenes ārsta prakse</t>
  </si>
  <si>
    <t>019277408</t>
  </si>
  <si>
    <t>Spicina Gaļina - ģimenes ārsta prakse</t>
  </si>
  <si>
    <t>019277411</t>
  </si>
  <si>
    <t>Solodova Tatjana - ģimenes ārsta prakse</t>
  </si>
  <si>
    <t>019277427</t>
  </si>
  <si>
    <t>Sazonova Svetlana - ģimenes ārsta prakse</t>
  </si>
  <si>
    <t>019364004</t>
  </si>
  <si>
    <t>DOKTORĀTS ANIMA, Sabiedrība ar ierobežotu atbildību</t>
  </si>
  <si>
    <t>019375403</t>
  </si>
  <si>
    <t>Gailīte Agita - ģimenes ārsta prakse</t>
  </si>
  <si>
    <t>019375405</t>
  </si>
  <si>
    <t>Kudule Laila - ģimenes ārsta prakse</t>
  </si>
  <si>
    <t>019375407</t>
  </si>
  <si>
    <t>Ziediņa Diāna - ģimenes ārsta prakse</t>
  </si>
  <si>
    <t>019375409</t>
  </si>
  <si>
    <t>Kiršfelde Agita - ģimenes ārsta prakse</t>
  </si>
  <si>
    <t>019375410</t>
  </si>
  <si>
    <t>Meirēna Olga - ģimenes ārsta prakse</t>
  </si>
  <si>
    <t>019375412</t>
  </si>
  <si>
    <t>Kuzmane Astrīda - ģimenes ārsta prakse</t>
  </si>
  <si>
    <t>019375413</t>
  </si>
  <si>
    <t>Frīdvalde Anita - ģimenes ārsta prakse</t>
  </si>
  <si>
    <t>019375414</t>
  </si>
  <si>
    <t>MAKONT MED, SIA</t>
  </si>
  <si>
    <t>019375415</t>
  </si>
  <si>
    <t>Lankrete Sandra -ģimenes ārsta prakse</t>
  </si>
  <si>
    <t>019375416</t>
  </si>
  <si>
    <t>Zarubina Rita -ģimenes ārsta prakse</t>
  </si>
  <si>
    <t>019375418</t>
  </si>
  <si>
    <t>Žuka Jeļena - ģimenes ārsta prakse</t>
  </si>
  <si>
    <t>019375419</t>
  </si>
  <si>
    <t>ARST-L, SIA</t>
  </si>
  <si>
    <t>019375423</t>
  </si>
  <si>
    <t>Tirāns Edgars -ģimenes ārsta prakse</t>
  </si>
  <si>
    <t>019375424</t>
  </si>
  <si>
    <t>Ķēniņa Indra - ģimenes ārsta prakse</t>
  </si>
  <si>
    <t>019375428</t>
  </si>
  <si>
    <t>Isakoviča Žaneta - ģimenes ārsta prakse</t>
  </si>
  <si>
    <t>019375430</t>
  </si>
  <si>
    <t>Žubule Janīna - ģimenes ārsta prakse</t>
  </si>
  <si>
    <t>019375432</t>
  </si>
  <si>
    <t>Petrova Ludmila - ģimenes ārsta un arodveselības un arodslimību ārsta prakse</t>
  </si>
  <si>
    <t>019375433</t>
  </si>
  <si>
    <t>L.Petražickas Doktorāts, SIA</t>
  </si>
  <si>
    <t>019375434</t>
  </si>
  <si>
    <t>Čubukova Irina - ģimenes ārsta prakse</t>
  </si>
  <si>
    <t>019375436</t>
  </si>
  <si>
    <t>Junkina Olga - ģimenes ārsta prakse</t>
  </si>
  <si>
    <t>019375440</t>
  </si>
  <si>
    <t>Vuļa Veneranda - ģimenes ārsta prakse</t>
  </si>
  <si>
    <t>019375441</t>
  </si>
  <si>
    <t>Kuzņecova Nataļja - ģimenes ārsta prakse</t>
  </si>
  <si>
    <t>019375442</t>
  </si>
  <si>
    <t>Kaļita Nadežda - ģimenes ārsta prakse</t>
  </si>
  <si>
    <t>019375444</t>
  </si>
  <si>
    <t>Sokaļska Alla - ģimenes ārsta prakse</t>
  </si>
  <si>
    <t>019375445</t>
  </si>
  <si>
    <t>Timšāne Gunta - ģimenes ārsta un pediatra prakse</t>
  </si>
  <si>
    <t>019375446</t>
  </si>
  <si>
    <t>Saļahova Farida - ģimenes ārsta prakse</t>
  </si>
  <si>
    <t>019375448</t>
  </si>
  <si>
    <t>Šalajevs Vladimirs - ģimenes ārsta prakse un ārsta prakse vispārējā ultrasonogrāfijas metodē</t>
  </si>
  <si>
    <t>019377409</t>
  </si>
  <si>
    <t>Averina Svetlana - ģimenes ārsta un internista prakse</t>
  </si>
  <si>
    <t>019377412</t>
  </si>
  <si>
    <t>Proskurņa Tatjana - ģimenes ārsta un internista prakse</t>
  </si>
  <si>
    <t>019377425</t>
  </si>
  <si>
    <t>Aizikoviča Jeļena - ģimenes ārsta prakse</t>
  </si>
  <si>
    <t>019377435</t>
  </si>
  <si>
    <t>Zaharenkova Nataļja - ģimenes ārsta un arodveselības un arodslimību ārsta prakse</t>
  </si>
  <si>
    <t>019377437</t>
  </si>
  <si>
    <t>Teršukova Larisa - ģimenes ārsta prakse</t>
  </si>
  <si>
    <t>019377439</t>
  </si>
  <si>
    <t>Valucka Tatjana - ģimenes ārsta prakse</t>
  </si>
  <si>
    <t>019475402</t>
  </si>
  <si>
    <t>Fradinas Tatjanas ģimenes ārsta prakse, SIA</t>
  </si>
  <si>
    <t>019475404</t>
  </si>
  <si>
    <t>Savicka Dina - ģimenes ārsta prakse</t>
  </si>
  <si>
    <t>019475405</t>
  </si>
  <si>
    <t>Straupe Zita - ģimenes ārsta prakse</t>
  </si>
  <si>
    <t>019475406</t>
  </si>
  <si>
    <t>Kerēvica Ārija - ģimenes ārsta prakse</t>
  </si>
  <si>
    <t>019475407</t>
  </si>
  <si>
    <t>Agbobli Ruta - ģimenes ārsta prakse</t>
  </si>
  <si>
    <t>019475409</t>
  </si>
  <si>
    <t>Bērsone Līga - ģimenes ārsta prakse</t>
  </si>
  <si>
    <t>019475410</t>
  </si>
  <si>
    <t>Grīnhofa Zaiga - ģimenes ārsta prakse</t>
  </si>
  <si>
    <t>019475411</t>
  </si>
  <si>
    <t>Frīdenberga Aslēra - ģimenes ārsta prakse</t>
  </si>
  <si>
    <t>019475413</t>
  </si>
  <si>
    <t>Briede Inese - ģimenes ārsta prakse</t>
  </si>
  <si>
    <t>019475414</t>
  </si>
  <si>
    <t>Kaļiņina Gaļina - ģimenes ārsta prakse</t>
  </si>
  <si>
    <t>019475417</t>
  </si>
  <si>
    <t>Stauga Ausma - ģimenes ārsta un pediatra prakse</t>
  </si>
  <si>
    <t>019475420</t>
  </si>
  <si>
    <t>Māliņa Judīte - ģimenes ārsta prakse</t>
  </si>
  <si>
    <t>019475424</t>
  </si>
  <si>
    <t>Burova Leonora - ģimenes ārsta prakse</t>
  </si>
  <si>
    <t>019475428</t>
  </si>
  <si>
    <t>Kaņepe Karīna - ģimenes ārsta prakse</t>
  </si>
  <si>
    <t>019475429</t>
  </si>
  <si>
    <t>Teleženko Iveta - ģimenes ārsta prakse</t>
  </si>
  <si>
    <t>019475430</t>
  </si>
  <si>
    <t>Aleksandrova Natālija - ģimenes ārsta prakse</t>
  </si>
  <si>
    <t>019475433</t>
  </si>
  <si>
    <t>Ozola Ilga - ģimenes ārsta prakse</t>
  </si>
  <si>
    <t>019475434</t>
  </si>
  <si>
    <t>Rezovska Irēna -ģimenes ārsta prakse</t>
  </si>
  <si>
    <t>019475440</t>
  </si>
  <si>
    <t>Pilskalne Svetlana -ģimenes ārsta prakse</t>
  </si>
  <si>
    <t>019477407</t>
  </si>
  <si>
    <t>Eglīte Vilhelmīne - ģimenes ārsta prakse</t>
  </si>
  <si>
    <t>019477413</t>
  </si>
  <si>
    <t>Baldiņa Maija - ģimenes ārsta prakse</t>
  </si>
  <si>
    <t>019477414</t>
  </si>
  <si>
    <t>Zaharova Gaļina - ģimenes ārsta un pediatra prakse</t>
  </si>
  <si>
    <t>019477416</t>
  </si>
  <si>
    <t>Nadeždas Tereškinas ģimenes ārsta prakse, Sabiedrība ar ierobežotu atbildību</t>
  </si>
  <si>
    <t>019477422</t>
  </si>
  <si>
    <t>Riževa Inguna - ģimenes ārsta prakse</t>
  </si>
  <si>
    <t>019477423</t>
  </si>
  <si>
    <t>Sergejeva Valentina - ģimenes ārsta prakse</t>
  </si>
  <si>
    <t>019477435</t>
  </si>
  <si>
    <t>Beļēviča Ināra - ģimenes ārsta prakse</t>
  </si>
  <si>
    <t>019477442</t>
  </si>
  <si>
    <t>Griņa Nataļja - ģimenes ārsta un pediatra prakse</t>
  </si>
  <si>
    <t>019477443</t>
  </si>
  <si>
    <t>Reine Maiga - ģimenes ārsta un pediatra prakse</t>
  </si>
  <si>
    <t>019477454</t>
  </si>
  <si>
    <t>DAKTERIS, Sabiedrība ar ierobežotu atbildību</t>
  </si>
  <si>
    <t>019477455</t>
  </si>
  <si>
    <t>Ozola Inese - ģimenes ārsta prakse</t>
  </si>
  <si>
    <t>019575405</t>
  </si>
  <si>
    <t>D. Ļūļes ārsta prakse, Sabiedrība ar ierobežotu atbildību</t>
  </si>
  <si>
    <t>019575406</t>
  </si>
  <si>
    <t>Skribnovska Anna - ģimenes ārsta prakse</t>
  </si>
  <si>
    <t>019575408</t>
  </si>
  <si>
    <t>Skumbiņa Diāna - ģimenes ārsta prakse</t>
  </si>
  <si>
    <t>019575410</t>
  </si>
  <si>
    <t>Mikule Laila - ģimenes ārsta prakse</t>
  </si>
  <si>
    <t>019575413</t>
  </si>
  <si>
    <t>Doncova Valentīna - ģimenes ārsta prakse</t>
  </si>
  <si>
    <t>019575414</t>
  </si>
  <si>
    <t>Spasova Prakse, SIA</t>
  </si>
  <si>
    <t>019575415</t>
  </si>
  <si>
    <t>Berķe-Berga Laimdota - ģimenes ārsta prakse</t>
  </si>
  <si>
    <t>019575416</t>
  </si>
  <si>
    <t>Blāze Dana - ģimenes ārsta prakse</t>
  </si>
  <si>
    <t>019575419</t>
  </si>
  <si>
    <t>Purenkova Maija - ģimenes ārsta prakse</t>
  </si>
  <si>
    <t>019575420</t>
  </si>
  <si>
    <t>Kalniņš Aldis - ģimenes ārsta prakse</t>
  </si>
  <si>
    <t>019575427</t>
  </si>
  <si>
    <t>Breča Ilze - ģimenes ārsta un pediatra prakse</t>
  </si>
  <si>
    <t>019575429</t>
  </si>
  <si>
    <t>SN ĀRSTE, SIA</t>
  </si>
  <si>
    <t>019575431</t>
  </si>
  <si>
    <t>D.Pastares prakse, Sabiedrība ar ierobežotu atbildību</t>
  </si>
  <si>
    <t>019577411</t>
  </si>
  <si>
    <t>Rutkeviča Ārija Aija - ģimenes ārsta prakse</t>
  </si>
  <si>
    <t>019577413</t>
  </si>
  <si>
    <t>Kasačova Gaļina - ģimenes ārsta prakse</t>
  </si>
  <si>
    <t>019577414</t>
  </si>
  <si>
    <t>Eihmane Inta - ģimenes ārsta prakse</t>
  </si>
  <si>
    <t>019577417</t>
  </si>
  <si>
    <t>ORIENTS, Sabiedrība ar ierobežotu atbildību Rīgā</t>
  </si>
  <si>
    <t>019675401</t>
  </si>
  <si>
    <t>Kavejeva Aļfija - ģimenes ārsta prakse</t>
  </si>
  <si>
    <t>019675406</t>
  </si>
  <si>
    <t>Bogdanova Gaļina - ģimenes ārsta prakse</t>
  </si>
  <si>
    <t>019675407</t>
  </si>
  <si>
    <t>Kackeviča Ludmila - ģimenes ārsta prakse</t>
  </si>
  <si>
    <t>019675409</t>
  </si>
  <si>
    <t>Dziļuma Ilze - ģimenes ārsta prakse</t>
  </si>
  <si>
    <t>019675410</t>
  </si>
  <si>
    <t>Paņina Irina - ģimenes ārsta un arodveselības un arodslimību ārsta prakse</t>
  </si>
  <si>
    <t>019675411</t>
  </si>
  <si>
    <t>Ozolniece Ieva - ģimenes ārsta prakse</t>
  </si>
  <si>
    <t>019677407</t>
  </si>
  <si>
    <t>MEDAKO, Sabiedrība ar ierobežotu atbildību</t>
  </si>
  <si>
    <t>019677408</t>
  </si>
  <si>
    <t>Marinas Ņesterovskas ģimenes ārsta un internista prakse, Sabiedrība ar ierobežotu atbildību</t>
  </si>
  <si>
    <t>130000042</t>
  </si>
  <si>
    <t>Bergmane Ilze - ģimenes ārsta prakse</t>
  </si>
  <si>
    <t>130000055</t>
  </si>
  <si>
    <t>Grīga Gita - ģimenes ārsta prakse</t>
  </si>
  <si>
    <t>130000056</t>
  </si>
  <si>
    <t>Simsone Inta - ģimenes ārsta prakse</t>
  </si>
  <si>
    <t>130000057</t>
  </si>
  <si>
    <t>Robalde Dace - ārsta prakse pediatrijā</t>
  </si>
  <si>
    <t>130000076</t>
  </si>
  <si>
    <t>Gerasimova Ella - ģimenes ārsta prakse</t>
  </si>
  <si>
    <t>130000099</t>
  </si>
  <si>
    <t>Anetes Urķes ģimenes ārsta prakse, SIA</t>
  </si>
  <si>
    <t>130000100</t>
  </si>
  <si>
    <t>I.Lielkalnes ģimenes ārsta prakse, SIA</t>
  </si>
  <si>
    <t>130075402</t>
  </si>
  <si>
    <t>NPP, Sabiedrība ar ierobežotu atbildību</t>
  </si>
  <si>
    <t>130075403</t>
  </si>
  <si>
    <t>Leškoviča Antoņina - ģimenes ārsta prakse</t>
  </si>
  <si>
    <t>130075404</t>
  </si>
  <si>
    <t>Kalniņa Ināra - ģimenes ārsta prakse</t>
  </si>
  <si>
    <t>130075405</t>
  </si>
  <si>
    <t>Moroza Vija - ģimenes ārsta prakse</t>
  </si>
  <si>
    <t>130075407</t>
  </si>
  <si>
    <t>Mihailova Olga - ģimenes ārsta prakse</t>
  </si>
  <si>
    <t>130075408</t>
  </si>
  <si>
    <t>Mihailova Tatjana - ģimenes ārsta prakse</t>
  </si>
  <si>
    <t>130075411</t>
  </si>
  <si>
    <t>Gulbis Raitis - ģimenes ārsta prakse</t>
  </si>
  <si>
    <t>130075413</t>
  </si>
  <si>
    <t>Zanes Torbejevas ģimenes ārstes prakse, SIA</t>
  </si>
  <si>
    <t>130075414</t>
  </si>
  <si>
    <t>Sitovenko Olga - ģimenes ārsta prakse</t>
  </si>
  <si>
    <t>130075415</t>
  </si>
  <si>
    <t>D.Pakalniņas Ģimenes ārsta prakse, Sabiedrība ar ierobežotu atbildību</t>
  </si>
  <si>
    <t>130077413</t>
  </si>
  <si>
    <t>Bernāne Anna Vilhelmīne - ārsta prakse pediatrijā</t>
  </si>
  <si>
    <t>130077414</t>
  </si>
  <si>
    <t>S.Birznieces-Bekmanes ģimenes ārsta un pediatra prakse, Sabiedrība ar ierobežotu atbildību</t>
  </si>
  <si>
    <t>800600003</t>
  </si>
  <si>
    <t>Ā.Ancānes ģimenes ārsta prakse, SIA</t>
  </si>
  <si>
    <t>800600007</t>
  </si>
  <si>
    <t>Ročāne Dace - ģimenes ārsta prakse</t>
  </si>
  <si>
    <t>800800003</t>
  </si>
  <si>
    <t>Intas Freimanes ģimenes ārsta prakse, SIA</t>
  </si>
  <si>
    <t>800800009</t>
  </si>
  <si>
    <t>Sedliņa Biruta - ģimenes ārsta prakse</t>
  </si>
  <si>
    <t>800800012</t>
  </si>
  <si>
    <t>Daigas Āboltiņas ģimenes ārsta prakse, Sabiedrība ar ierobežotu atbildību</t>
  </si>
  <si>
    <t>800800030</t>
  </si>
  <si>
    <t>Nimece, Sabiedrība ar ierobežotu atbildību</t>
  </si>
  <si>
    <t>800800033</t>
  </si>
  <si>
    <t>KSB Doktorāts, SIA</t>
  </si>
  <si>
    <t>800800034</t>
  </si>
  <si>
    <t>Guntas Āboltiņas ģimenes ārsta prakse, Sabiedrība ar ierobežotu atbildību</t>
  </si>
  <si>
    <t>801000017</t>
  </si>
  <si>
    <t>Kukurāne Skaidrīte - ģimenes ārsta prakse</t>
  </si>
  <si>
    <t>801000018</t>
  </si>
  <si>
    <t>Adamova-Krastiņa Maija - ģimenes ārsta prakse</t>
  </si>
  <si>
    <t>801000021</t>
  </si>
  <si>
    <t>Zandare-Legata Evija - ģimenes ārsta prakse</t>
  </si>
  <si>
    <t>801000024</t>
  </si>
  <si>
    <t>Kalēja Sarmīte - ģimenes ārsta prakse</t>
  </si>
  <si>
    <t>801200007</t>
  </si>
  <si>
    <t>Zaļeniece Rita - ģimenes ārsta prakse</t>
  </si>
  <si>
    <t>801200008</t>
  </si>
  <si>
    <t>Pone Gundega - ģimenes ārsta prakse</t>
  </si>
  <si>
    <t>801200012</t>
  </si>
  <si>
    <t>Ineses Rabkevičas ārsta prakse, SIA</t>
  </si>
  <si>
    <t>801200022</t>
  </si>
  <si>
    <t>Korņejeva Tatjana - ģimenes ārsta prakse</t>
  </si>
  <si>
    <t>801200040</t>
  </si>
  <si>
    <t>Maijas Kozlovskas ģimenes ārsta prakse, SIA</t>
  </si>
  <si>
    <t>801200041</t>
  </si>
  <si>
    <t>Simanoviča Žaneta - ģimenes ārsta prakse</t>
  </si>
  <si>
    <t>801200043</t>
  </si>
  <si>
    <t>Jekaterinas Gerķes ģimenes ārsta prakse, SIA</t>
  </si>
  <si>
    <t>801200045</t>
  </si>
  <si>
    <t>APG project, Sabiedrība ar ierobežotu atbildību</t>
  </si>
  <si>
    <t>801400006</t>
  </si>
  <si>
    <t>Bērziņa Vēsma - ģimenes ārsta prakse</t>
  </si>
  <si>
    <t>801400009</t>
  </si>
  <si>
    <t>Bērziņš Aivars - ģimenes ārsta prakse</t>
  </si>
  <si>
    <t>801600003</t>
  </si>
  <si>
    <t>Siguldas slimnīca, SIA</t>
  </si>
  <si>
    <t>801600008</t>
  </si>
  <si>
    <t>SIGULDAS EFEKTS, Sabiedrība ar ierobežotu atbildību Ģimenes ārstu doktorāts</t>
  </si>
  <si>
    <t>801600012</t>
  </si>
  <si>
    <t>Jutas Ošenieces ģimenes ārsta prakse, SIA</t>
  </si>
  <si>
    <t>801600013</t>
  </si>
  <si>
    <t>Strautmane Inese - ģimenes ārsta prakse</t>
  </si>
  <si>
    <t>801600057</t>
  </si>
  <si>
    <t>Ilzes Silanžas ārsta prakse, SIA</t>
  </si>
  <si>
    <t>801600061</t>
  </si>
  <si>
    <t>Dr. I.Bergas veselības &amp; konsultāciju centrs, SIA</t>
  </si>
  <si>
    <t>801600088</t>
  </si>
  <si>
    <t>Margaritas Bargarumas ārsta prakse, SIA</t>
  </si>
  <si>
    <t>801800005</t>
  </si>
  <si>
    <t>ĢAP Iveta Skurule, Sabiedrība ar ierobežotu atbildību</t>
  </si>
  <si>
    <t>801800016</t>
  </si>
  <si>
    <t>N.Sergejevas ģimenes ārsta prakse, SIA</t>
  </si>
  <si>
    <t>804465401</t>
  </si>
  <si>
    <t>Ludmilas Zeiļukas ārsta prakse, SIA</t>
  </si>
  <si>
    <t>804475401</t>
  </si>
  <si>
    <t>Ārsta Nams, Sabiedrība ar ierobežotu atbildību</t>
  </si>
  <si>
    <t>804477406</t>
  </si>
  <si>
    <t>M &amp; M centrs, Sabiedrība ar ierobežotu atbildību</t>
  </si>
  <si>
    <t>804900004</t>
  </si>
  <si>
    <t>Molodcova Daiga - ģimenes ārsta prakse</t>
  </si>
  <si>
    <t>804900005</t>
  </si>
  <si>
    <t>Ārstu privātprakse "SVĪRE PLUS", Sabiedrība ar ierobežotu atbildību</t>
  </si>
  <si>
    <t>804900010</t>
  </si>
  <si>
    <t>Lagzdiņa Dina - ģimenes ārsta prakse</t>
  </si>
  <si>
    <t>805200002</t>
  </si>
  <si>
    <t>Indrāne Maira - ģimenes ārsta prakse</t>
  </si>
  <si>
    <t>806000001</t>
  </si>
  <si>
    <t>Ganus Anita - ģimenes ārsta prakse</t>
  </si>
  <si>
    <t>806900002</t>
  </si>
  <si>
    <t>Freibergs Aivars - ģimenes ārsta prakse</t>
  </si>
  <si>
    <t>807477401</t>
  </si>
  <si>
    <t>JanaMed, SIA</t>
  </si>
  <si>
    <t>807600007</t>
  </si>
  <si>
    <t>Bērziņa Valda - ģimenes ārsta prakse</t>
  </si>
  <si>
    <t>807600028</t>
  </si>
  <si>
    <t>Med Plus Ārstu prakse, SIA</t>
  </si>
  <si>
    <t>807635202</t>
  </si>
  <si>
    <t>Mārupes ambulance 1, Sabiedrība ar ierobežotu atbildību</t>
  </si>
  <si>
    <t>808475401</t>
  </si>
  <si>
    <t>Thymus, SIA</t>
  </si>
  <si>
    <t>808475403</t>
  </si>
  <si>
    <t>Jansone Anita - ģimenes ārsta prakse</t>
  </si>
  <si>
    <t>809277401</t>
  </si>
  <si>
    <t>OZOLIŅAS DOKTORĀTS, Individuālais komersants</t>
  </si>
  <si>
    <t>809600006</t>
  </si>
  <si>
    <t>Ivetas Vīksnes ģimenes ārsta prakse, Sabiedrība ar ierobežotu atbildību</t>
  </si>
  <si>
    <t>809635210</t>
  </si>
  <si>
    <t>Stopiņu novada pašvaldības aģentūra "Stopiņu ambulance"</t>
  </si>
  <si>
    <t>250000017</t>
  </si>
  <si>
    <t>Berga Rudīte - ģimenes ārsta prakse</t>
  </si>
  <si>
    <t>250000020</t>
  </si>
  <si>
    <t>I. RĀVIŅAS ĀRSTA PRAKSE, SIA</t>
  </si>
  <si>
    <t>250000024</t>
  </si>
  <si>
    <t>DH prakse, SIA</t>
  </si>
  <si>
    <t>250000026</t>
  </si>
  <si>
    <t>Pauniņš Aivars - ģimenes ārsta prakse</t>
  </si>
  <si>
    <t>250000027</t>
  </si>
  <si>
    <t>ŅINAS GAILĪTES ĢIMENES ĀRSTA PRAKSE, SIA</t>
  </si>
  <si>
    <t>250000031</t>
  </si>
  <si>
    <t>ĢIMENES ĀRSTA INTAS AUZIŅAS PRIVĀTPRAKSE, SIA</t>
  </si>
  <si>
    <t>250000081</t>
  </si>
  <si>
    <t>Krustiņa Dace - ģimenes ārsta un arodveselības un arodslimību ārsta prakse</t>
  </si>
  <si>
    <t>250000084</t>
  </si>
  <si>
    <t>Lasmane Māra - ģimenes ārsta prakse</t>
  </si>
  <si>
    <t>250000104</t>
  </si>
  <si>
    <t>Kravale Jolanta - ģimenes ārsta prakse</t>
  </si>
  <si>
    <t>250000159</t>
  </si>
  <si>
    <t>Grunte Inga - ģimenes ārsta prakse</t>
  </si>
  <si>
    <t>360200014</t>
  </si>
  <si>
    <t>Jukse Lidija - ģimenes ārsta prakse</t>
  </si>
  <si>
    <t>360200018</t>
  </si>
  <si>
    <t>Žīgurs Jānis - ģimenes ārsta un arodveselības un arodslimību ārsta prakse</t>
  </si>
  <si>
    <t>360200021</t>
  </si>
  <si>
    <t>Rūtas Vanagas ārsta prakse, SIA</t>
  </si>
  <si>
    <t>360200026</t>
  </si>
  <si>
    <t>Stabingis Jānis - ģimenes ārsta prakse</t>
  </si>
  <si>
    <t>360200063</t>
  </si>
  <si>
    <t>Daina Med, SIA</t>
  </si>
  <si>
    <t>360800002</t>
  </si>
  <si>
    <t>Celenbergs Jurijs - ģimenes ārsta prakse</t>
  </si>
  <si>
    <t>380200003</t>
  </si>
  <si>
    <t>Zuša Ilga - ģimenes ārsta prakse</t>
  </si>
  <si>
    <t>380200009</t>
  </si>
  <si>
    <t>Vīķele Rasma - ģimenes ārsta prakse</t>
  </si>
  <si>
    <t>380200010</t>
  </si>
  <si>
    <t>Vancāns Jānis - ģimenes ārsta prakse</t>
  </si>
  <si>
    <t>380200016</t>
  </si>
  <si>
    <t>Slukina Tatjana - ģimenes ārsta prakse</t>
  </si>
  <si>
    <t>380200020</t>
  </si>
  <si>
    <t>Lupkina Līga - ģimenes ārsta prakse</t>
  </si>
  <si>
    <t>381600002</t>
  </si>
  <si>
    <t>Muraškina Ruta - ģimenes ārsta prakse</t>
  </si>
  <si>
    <t>381600007</t>
  </si>
  <si>
    <t>Spridzāns Andris - ģimenes ārsta prakse</t>
  </si>
  <si>
    <t>381600008</t>
  </si>
  <si>
    <t>Šļakota Aija - ģimenes ārsta prakse</t>
  </si>
  <si>
    <t>381600016</t>
  </si>
  <si>
    <t>A.Stubailovas ģimenes ārsta prakse, SIA</t>
  </si>
  <si>
    <t>387500001</t>
  </si>
  <si>
    <t>Paidere-Trubņika Dace - ģimenes ārsta prakse</t>
  </si>
  <si>
    <t>420200003</t>
  </si>
  <si>
    <t>Berga Anita - ģimenes ārsta prakse</t>
  </si>
  <si>
    <t>420200008</t>
  </si>
  <si>
    <t>Gailīte Dzintra - ģimenes ārsta prakse</t>
  </si>
  <si>
    <t>420200010</t>
  </si>
  <si>
    <t>Maijas Liepiņas ģimenes ārsta prakse, SIA</t>
  </si>
  <si>
    <t>420200012</t>
  </si>
  <si>
    <t>Žīgure Ira - ģimenes ārsta un pediatra prakse</t>
  </si>
  <si>
    <t>420200015</t>
  </si>
  <si>
    <t>VIZMAS OLTES ģimenes ārsta prakse, SIA</t>
  </si>
  <si>
    <t>420200016</t>
  </si>
  <si>
    <t>Olte Iveta - ģimenes ārsta prakse</t>
  </si>
  <si>
    <t>420200017</t>
  </si>
  <si>
    <t>Ivanova Valentīna - ģimenes ārsta un arodveselības un arodslimību ārsta prakse</t>
  </si>
  <si>
    <t>420200077</t>
  </si>
  <si>
    <t>Stramkale Anita - ģimenes ārsta prakse</t>
  </si>
  <si>
    <t>424700007</t>
  </si>
  <si>
    <t>Vasiļevskis Uldis - ģimenes ārsta prakse</t>
  </si>
  <si>
    <t>427300004</t>
  </si>
  <si>
    <t>Prindulis Jānis - ģimenes ārsta prakse</t>
  </si>
  <si>
    <t>427300006</t>
  </si>
  <si>
    <t>Briģis Jānis - ģimenes ārsta un arodveselības un arodslimību ārsta prakse</t>
  </si>
  <si>
    <t>427300007</t>
  </si>
  <si>
    <t>Meinerte Gundega - ģimenes ārsta prakse</t>
  </si>
  <si>
    <t>427500009</t>
  </si>
  <si>
    <t>Stjade Irita - ģimenes ārsta un arodveselības un arodslimību ārsta prakse</t>
  </si>
  <si>
    <t>427700001</t>
  </si>
  <si>
    <t>Zariņa Zaiga - ģimenes ārsta un arodveselības un arodslimību ārsta prakse</t>
  </si>
  <si>
    <t>427700003</t>
  </si>
  <si>
    <t>Jansone Sanita - ģimenes ārsta prakse</t>
  </si>
  <si>
    <t>427700007</t>
  </si>
  <si>
    <t>Līgas Purmales ģimenes ārstes prakse, SIA</t>
  </si>
  <si>
    <t>429300006</t>
  </si>
  <si>
    <t>VECPIEBALGAS DOKTORĀTS, SIA</t>
  </si>
  <si>
    <t>500200009</t>
  </si>
  <si>
    <t>Jansone Dace - ģimenes ārsta prakse</t>
  </si>
  <si>
    <t>500200022</t>
  </si>
  <si>
    <t>STĀMERIENAS DOKTORĀTS, Gulbenes rajona Stāmerienas pagasta J.Seļicka ārstu prakses individuālais uzņēmums</t>
  </si>
  <si>
    <t>500200029</t>
  </si>
  <si>
    <t>Luguzis Egīls - ģimenes ārsta prakse</t>
  </si>
  <si>
    <t>500200039</t>
  </si>
  <si>
    <t>Luguze Inta - ģimenes ārsta prakse</t>
  </si>
  <si>
    <t>500200046</t>
  </si>
  <si>
    <t>JAUNGULBENES DOKTORĀTS, Gulbenes rajona Jaungulbenes pagasta L.Vebruāles ārstu prakses individuālais uzņēmums</t>
  </si>
  <si>
    <t>500200062</t>
  </si>
  <si>
    <t>Krēsliņa Inta - ģimenes ārsta prakse</t>
  </si>
  <si>
    <t>660200015</t>
  </si>
  <si>
    <t>Strautiņš Andrejs - ģimenes ārsta prakse</t>
  </si>
  <si>
    <t>660200016</t>
  </si>
  <si>
    <t>Āboltiņš Ilgarts - ģimenes ārsta prakse</t>
  </si>
  <si>
    <t>660200031</t>
  </si>
  <si>
    <t>Strautiņa Inese - ģimenes ārsta prakse</t>
  </si>
  <si>
    <t>660200034</t>
  </si>
  <si>
    <t>Drāzniece Viktorija - ģimenes ārsta prakse</t>
  </si>
  <si>
    <t>660200036</t>
  </si>
  <si>
    <t>Krauze Egita - ģimenes ārsta un pediatra prakse</t>
  </si>
  <si>
    <t>660200038</t>
  </si>
  <si>
    <t>Lelle Aira - ģimenes ārsta prakse</t>
  </si>
  <si>
    <t>661400004</t>
  </si>
  <si>
    <t>Salacgrīvas novada ģimenes ārstes Ilonas Balodes doktorāts</t>
  </si>
  <si>
    <t>661400006</t>
  </si>
  <si>
    <t>NADEŽDAS OŠČENKOVAS ĢIMENES ĀRSTES PRAKSE, Limbažu rajona Oščenkovas individuālais uzņēmums</t>
  </si>
  <si>
    <t>661400010</t>
  </si>
  <si>
    <t>Līduma Anita - ģimenes ārsta prakse</t>
  </si>
  <si>
    <t>700200010</t>
  </si>
  <si>
    <t>Zvēra Valentīna - ģimenes ārsta prakse</t>
  </si>
  <si>
    <t>700200012</t>
  </si>
  <si>
    <t>ANITAS KLŪGAS DOKTORĀTS, SIA</t>
  </si>
  <si>
    <t>700200013</t>
  </si>
  <si>
    <t>Tuča Ilona - ģimenes ārsta un pediatra prakse</t>
  </si>
  <si>
    <t>700200022</t>
  </si>
  <si>
    <t>DECIMA, SIA</t>
  </si>
  <si>
    <t>700200024</t>
  </si>
  <si>
    <t>DAMIA, Sabiedrība ar ierobežotu atbildību</t>
  </si>
  <si>
    <t>700200030</t>
  </si>
  <si>
    <t>Kreicuma Ilga - ģimenes ārsta prakse</t>
  </si>
  <si>
    <t>700200046</t>
  </si>
  <si>
    <t>Kreicberga Dace - ģimenes ārsta prakse</t>
  </si>
  <si>
    <t>700200047</t>
  </si>
  <si>
    <t>Pujate Rasma - ģimenes ārsta prakse</t>
  </si>
  <si>
    <t>700200064</t>
  </si>
  <si>
    <t>Bogdanova Inga - ģimenes ārsta prakse</t>
  </si>
  <si>
    <t>700800002</t>
  </si>
  <si>
    <t>Lūse Inese - ģimenes ārsta prakse</t>
  </si>
  <si>
    <t>701400003</t>
  </si>
  <si>
    <t>Igaune Velta - ģimenes ārsta prakse</t>
  </si>
  <si>
    <t>701400009</t>
  </si>
  <si>
    <t>MADONAS TRAUMATOLOĢIJAS UN ORTOPĒDIJAS KLĪNIKA, Sabiedrība ar ierobežotu atbildību</t>
  </si>
  <si>
    <t>701800003</t>
  </si>
  <si>
    <t>Latkovska Rita -  ģimenes ārsta un kardiologa prakse</t>
  </si>
  <si>
    <t>701800004</t>
  </si>
  <si>
    <t>Gritāne Sandra - ģimenes ārsta prakse</t>
  </si>
  <si>
    <t>701800005</t>
  </si>
  <si>
    <t>Dokāne Nelija - ģimenes ārsta prakse</t>
  </si>
  <si>
    <t>705500007</t>
  </si>
  <si>
    <t>Kallinga Aija - ģimenes ārsta prakse</t>
  </si>
  <si>
    <t>940200001</t>
  </si>
  <si>
    <t>A.Kārkliņas doktorāts, SIA</t>
  </si>
  <si>
    <t>940200003</t>
  </si>
  <si>
    <t>Putriņa Līga -ģimenes ārsta un pediatra prakse</t>
  </si>
  <si>
    <t>940200011</t>
  </si>
  <si>
    <t>Ķiris Valdis - ģimenes ārsta un narkologa prakse</t>
  </si>
  <si>
    <t>940200013</t>
  </si>
  <si>
    <t>Ķire Marianna - ģimenes ārsta un arodveselības un arodslimību ārsta prakse</t>
  </si>
  <si>
    <t>940200014</t>
  </si>
  <si>
    <t>Nātra Inga - ģimenes ārsta prakse</t>
  </si>
  <si>
    <t>940200015</t>
  </si>
  <si>
    <t>Kļaviņa Ritma - ģimenes ārsta prakse</t>
  </si>
  <si>
    <t>940200017</t>
  </si>
  <si>
    <t>Nātra Māris - ģimenes ārsta prakse</t>
  </si>
  <si>
    <t>941600003</t>
  </si>
  <si>
    <t>Zušmane Evita - ģimenes ārsta prakse</t>
  </si>
  <si>
    <t>941800007</t>
  </si>
  <si>
    <t>Ditas Pīlātes ģimenes ārsta prakse, Sabiedrība ar ierobežotu atbildību</t>
  </si>
  <si>
    <t>960200004</t>
  </si>
  <si>
    <t>Kuzma Ilze - ģimenes ārsta prakse</t>
  </si>
  <si>
    <t>961600008</t>
  </si>
  <si>
    <t>I. Ločmeles ārsta prakse, Sabiedrība ar ierobežotu atbildību</t>
  </si>
  <si>
    <t>964700002</t>
  </si>
  <si>
    <t>Saleniece Sarmīte - ģimenes ārsta prakse</t>
  </si>
  <si>
    <t>967100004</t>
  </si>
  <si>
    <t>Poikāne Guna - ģimenes ārsta prakse</t>
  </si>
  <si>
    <t>967100005</t>
  </si>
  <si>
    <t>ASAFREJA, Sabiedrība ar ierobežotu atbildību</t>
  </si>
  <si>
    <t>090000004</t>
  </si>
  <si>
    <t>Ērikas Borisovas ģimenes ārsta prakse, Sabiedrība ar ierobežotu atbildību</t>
  </si>
  <si>
    <t>090000006</t>
  </si>
  <si>
    <t>Zīle Anda - ģimenes ārsta prakse</t>
  </si>
  <si>
    <t>090000024</t>
  </si>
  <si>
    <t>Budrēvica Ingrīda - ārsta prakse pediatrijā</t>
  </si>
  <si>
    <t>090000031</t>
  </si>
  <si>
    <t>Piļipčuka Tatjana - ģimenes ārsta un neirologa prakse</t>
  </si>
  <si>
    <t>090000033</t>
  </si>
  <si>
    <t>Vijas Freimanes ārsta prakse, Sabiedrība ar ierobežotu atbildību</t>
  </si>
  <si>
    <t>090000044</t>
  </si>
  <si>
    <t>Pučetis Edvīns - ģimenes ārsta prakse</t>
  </si>
  <si>
    <t>090000048</t>
  </si>
  <si>
    <t>Kristīnes Babickas ģimenes ārstes prakse, Sabiedrība ar ierobežotu atbildību</t>
  </si>
  <si>
    <t>090000103</t>
  </si>
  <si>
    <t>E.Maigones ārsta prakse, SIA</t>
  </si>
  <si>
    <t>090000107</t>
  </si>
  <si>
    <t>SAMMAR, SIA</t>
  </si>
  <si>
    <t>090000108</t>
  </si>
  <si>
    <t>SANUS SN, SIA</t>
  </si>
  <si>
    <t>090000119</t>
  </si>
  <si>
    <t>SalutoMed, SIA</t>
  </si>
  <si>
    <t>090000123</t>
  </si>
  <si>
    <t>Jelgavas doktorāts, SIA</t>
  </si>
  <si>
    <t>090065205</t>
  </si>
  <si>
    <t>Ilgas Lācītes privātprakse, Sabiedrība ar ierobežotu atbildību</t>
  </si>
  <si>
    <t>090075404</t>
  </si>
  <si>
    <t>Dainas Vaivodes ģimenes ārsta prakse, Sabiedrība ar ierobežotu atbildību</t>
  </si>
  <si>
    <t>090075406</t>
  </si>
  <si>
    <t>Vivejas Epiņas ģimenes ārsta prakse, SIA</t>
  </si>
  <si>
    <t>090075409</t>
  </si>
  <si>
    <t>Akmentiņa Maruta - ģimenes ārsta prakse</t>
  </si>
  <si>
    <t>090075411</t>
  </si>
  <si>
    <t>W-DOC, Sabiedrība ar ierobežotu atbildību</t>
  </si>
  <si>
    <t>090075413</t>
  </si>
  <si>
    <t>INMED, Sabiedrība ar ierobežotu atbildību</t>
  </si>
  <si>
    <t>090075415</t>
  </si>
  <si>
    <t>Aveniņa Ieva - ģimenes ārsta prakse</t>
  </si>
  <si>
    <t>090077419</t>
  </si>
  <si>
    <t>Ludmilas Skrjabinas ārsta prakse, Sabiedrība ar ierobežotu atbildību</t>
  </si>
  <si>
    <t>090077440</t>
  </si>
  <si>
    <t>Sretenska Irina - ģimenes ārsta prakse</t>
  </si>
  <si>
    <t>110000001</t>
  </si>
  <si>
    <t>Niedre Ilze - ģimenes ārsta prakse</t>
  </si>
  <si>
    <t>110000004</t>
  </si>
  <si>
    <t>Dobulāne Tatjana - ģimenes ārsta prakse</t>
  </si>
  <si>
    <t>110000005</t>
  </si>
  <si>
    <t>Pudule Baiba - ģimenes ārsta prakse</t>
  </si>
  <si>
    <t>110000006</t>
  </si>
  <si>
    <t>Bernāne Olita - ģimenes ārsta prakse</t>
  </si>
  <si>
    <t>110000007</t>
  </si>
  <si>
    <t>Nenišķe Iveta - ģimenes ārsta prakse</t>
  </si>
  <si>
    <t>110000008</t>
  </si>
  <si>
    <t>Eglīte Anita - ģimenes ārsta prakse</t>
  </si>
  <si>
    <t>110000021</t>
  </si>
  <si>
    <t>Čaupjonoka Ilona -ģimenes ārsta prakse</t>
  </si>
  <si>
    <t>110000022</t>
  </si>
  <si>
    <t>Pārpuce Sanita -ģimenes ārsta prakse</t>
  </si>
  <si>
    <t>110000051</t>
  </si>
  <si>
    <t>Kudiņa Irēna - ģimenes ārsta prakse</t>
  </si>
  <si>
    <t>110000052</t>
  </si>
  <si>
    <t>Auguste Rita - ģimenes ārsta un bērnu neirologa prakse</t>
  </si>
  <si>
    <t>110000059</t>
  </si>
  <si>
    <t>Zdūne Rita - ģimenes ārsta prakse</t>
  </si>
  <si>
    <t>110000072</t>
  </si>
  <si>
    <t>Antonova Ināra - ģimenes ārsta prakse</t>
  </si>
  <si>
    <t>110000076</t>
  </si>
  <si>
    <t>Boķis Guntars - ģimenes ārsta prakse</t>
  </si>
  <si>
    <t>320200005</t>
  </si>
  <si>
    <t>Olgas Tomaševskas ģimenes ārsta prakse, Sabiedrība ar ierobežotu atbildību</t>
  </si>
  <si>
    <t>320200007</t>
  </si>
  <si>
    <t>Siliņa Sandra -ģimenes ārsta prakse</t>
  </si>
  <si>
    <t>321000002</t>
  </si>
  <si>
    <t>Gulbe Zigrīda Maija - ģimenes ārsta prakse</t>
  </si>
  <si>
    <t>321400005</t>
  </si>
  <si>
    <t>Mauliņa Anita - ģimenes ārsta prakse</t>
  </si>
  <si>
    <t>321400006</t>
  </si>
  <si>
    <t>Zelča Astrīda - ģimenes ārsta prakse</t>
  </si>
  <si>
    <t>326100004</t>
  </si>
  <si>
    <t>Elste Anda - ģimenes ārsta prakse</t>
  </si>
  <si>
    <t>326100011</t>
  </si>
  <si>
    <t>Grauda Dace - ģimenes ārsta prakse</t>
  </si>
  <si>
    <t>327100002</t>
  </si>
  <si>
    <t>Rancāne Anta - ģimenes ārsta prakse</t>
  </si>
  <si>
    <t>328275402</t>
  </si>
  <si>
    <t>Skudra Aija - ģimenes ārsta prakse</t>
  </si>
  <si>
    <t>400200002</t>
  </si>
  <si>
    <t>Butule Vilma - ģimenes ārsta prakse</t>
  </si>
  <si>
    <t>400200005</t>
  </si>
  <si>
    <t>Zaderņuka Inesa - ģimenes ārsta prakse</t>
  </si>
  <si>
    <t>400200006</t>
  </si>
  <si>
    <t>Bosko Marija - ģimenes ārsta prakse</t>
  </si>
  <si>
    <t>400200010</t>
  </si>
  <si>
    <t>Tēraude Aija - ģimenes ārsta un pediatra prakse</t>
  </si>
  <si>
    <t>400200012</t>
  </si>
  <si>
    <t>Grigaļūne Iveta - ģimenes ārsta un arodveselības un arodslimību ārsta prakse</t>
  </si>
  <si>
    <t>400200013</t>
  </si>
  <si>
    <t>Inas Mortukānes ārsta prakse, SIA</t>
  </si>
  <si>
    <t>400200014</t>
  </si>
  <si>
    <t>Zirne Ārija - ģimenes ārsta prakse</t>
  </si>
  <si>
    <t>400200015</t>
  </si>
  <si>
    <t>Dalbiņa Ināra - ģimenes ārsta prakse</t>
  </si>
  <si>
    <t>400200016</t>
  </si>
  <si>
    <t>Joča Ineta - ģimenes ārsta prakse</t>
  </si>
  <si>
    <t>400200026</t>
  </si>
  <si>
    <t>ILZES KUKUTES ĢIMENES ĀRSTA PRAKSE, SIA</t>
  </si>
  <si>
    <t>400200054</t>
  </si>
  <si>
    <t>Sandras Lapsas-Ārentas ģimenes ārstes prakse, Sabiedrība ar ierobežotu atbildību</t>
  </si>
  <si>
    <t>406400005</t>
  </si>
  <si>
    <t>Ilzes Vaičekones ārsta prakse, Sabiedrība ar ierobežotu atbildību</t>
  </si>
  <si>
    <t>406475401</t>
  </si>
  <si>
    <t>ANNAMED, Sabiedrība ar ierobežotu atbildību</t>
  </si>
  <si>
    <t>407700001</t>
  </si>
  <si>
    <t>Gulbe Santa - ģimenes ārsta un arodveselības un arodslimību ārsta prakse</t>
  </si>
  <si>
    <t>409500002</t>
  </si>
  <si>
    <t>Igaunis Pēteris - ģimenes ārsta prakse</t>
  </si>
  <si>
    <t>409500006</t>
  </si>
  <si>
    <t>Mantons Uldis - ģimenes ārsta prakse</t>
  </si>
  <si>
    <t>409500010</t>
  </si>
  <si>
    <t>Sprance Zinaida - ģimenes ārsta prakse</t>
  </si>
  <si>
    <t>460200001</t>
  </si>
  <si>
    <t>Zīverte Santa - ģimenes ārsta prakse</t>
  </si>
  <si>
    <t>460200006</t>
  </si>
  <si>
    <t>Lemhena Liena - ģimenes ārsta prakse</t>
  </si>
  <si>
    <t>460200007</t>
  </si>
  <si>
    <t>Apine Māra - ģimenes ārsta prakse</t>
  </si>
  <si>
    <t>460200008</t>
  </si>
  <si>
    <t>Cīrule Iveta - ģimenes ārsta prakse</t>
  </si>
  <si>
    <t>460200009</t>
  </si>
  <si>
    <t>Sloka Daina - ģimenes ārsta prakse</t>
  </si>
  <si>
    <t>460200010</t>
  </si>
  <si>
    <t>Sproģe Ilze - ģimenes ārsta un pediatra prakse</t>
  </si>
  <si>
    <t>460200030</t>
  </si>
  <si>
    <t>I. Dūrējas ģimenes ārsta prakse, Sabiedrība ar ierobežotu atbildību</t>
  </si>
  <si>
    <t>460200046</t>
  </si>
  <si>
    <t>Kaķenieku ambulance, Sabiedrība ar ierobežotu atbildību</t>
  </si>
  <si>
    <t>460200048</t>
  </si>
  <si>
    <t>M.Zakse-Grigorjana ģimenes ārsta prakse, SIA</t>
  </si>
  <si>
    <t>460200055</t>
  </si>
  <si>
    <t>Monikas Stacēvičas ārsta prakse, SIA</t>
  </si>
  <si>
    <t>460800007</t>
  </si>
  <si>
    <t>Šulce Ināra - ģimenes ārsta, neirologa un arodveselības un arodslimību ārsta prakse</t>
  </si>
  <si>
    <t>460800008</t>
  </si>
  <si>
    <t>Erniņa Maruta - ģimenes ārsta un arodveselības un arodslimību ārsta prakse</t>
  </si>
  <si>
    <t>460800009</t>
  </si>
  <si>
    <t>Bēnes doktorāts, Sabiedrība ar ierobežotu atbildību</t>
  </si>
  <si>
    <t>460800011</t>
  </si>
  <si>
    <t>Dobžanska Ināra - ārsta prakse pediatrijā</t>
  </si>
  <si>
    <t>468900006</t>
  </si>
  <si>
    <t>Jukna Maruta - ģimenes ārsta un arodveselības un arodslimību ārsta prakse</t>
  </si>
  <si>
    <t>468900007</t>
  </si>
  <si>
    <t>Veselības centrs "Džūkste", SIA</t>
  </si>
  <si>
    <t>540200009</t>
  </si>
  <si>
    <t>Karlovska Biruta - ģimenes ārsta prakse</t>
  </si>
  <si>
    <t>540200012</t>
  </si>
  <si>
    <t>Liepiņa Ilze - ģimenes ārsta prakse</t>
  </si>
  <si>
    <t>540200013</t>
  </si>
  <si>
    <t>Alksne Indra - ģimenes ārsta prakse</t>
  </si>
  <si>
    <t>540200014</t>
  </si>
  <si>
    <t>Stille Skaidrīte - ģimenes ārsta prakse</t>
  </si>
  <si>
    <t>540200015</t>
  </si>
  <si>
    <t>Ķuze Anna - ģimenes ārsta prakse</t>
  </si>
  <si>
    <t>540200017</t>
  </si>
  <si>
    <t>Afanasjeva Rita - ģimenes ārsta prakse</t>
  </si>
  <si>
    <t>540200019</t>
  </si>
  <si>
    <t>Strazdiņa Ilze - ģimenes ārsta prakse</t>
  </si>
  <si>
    <t>540200027</t>
  </si>
  <si>
    <t>G. Šmites ģimenes ārsta prakse, SIA</t>
  </si>
  <si>
    <t>546700003</t>
  </si>
  <si>
    <t>Seržāne Maruta - ģimenes ārsta prakse</t>
  </si>
  <si>
    <t>546700010</t>
  </si>
  <si>
    <t>Baholdina Anastasija - ģimenes ārsta prakse</t>
  </si>
  <si>
    <t>546700012</t>
  </si>
  <si>
    <t>NaProMedicus, Sabiedrība ar ierobežotu atbildību</t>
  </si>
  <si>
    <t>560200001</t>
  </si>
  <si>
    <t>Bērziņa Baiba - ģimenes ārsta prakse</t>
  </si>
  <si>
    <t>560200004</t>
  </si>
  <si>
    <t>Eiduks Ivars - ģimenes ārsta prakse</t>
  </si>
  <si>
    <t>560800002</t>
  </si>
  <si>
    <t>Elekse Edīte - ģimenes ārsta prakse</t>
  </si>
  <si>
    <t>560800004</t>
  </si>
  <si>
    <t>Joča Inguna - ģimenes ārsta prakse</t>
  </si>
  <si>
    <t>561800003</t>
  </si>
  <si>
    <t>Ose Māra - ģimenes ārsta prakse</t>
  </si>
  <si>
    <t>561800006</t>
  </si>
  <si>
    <t>Broniča Sandra - ģimenes ārsta prakse</t>
  </si>
  <si>
    <t>566900002</t>
  </si>
  <si>
    <t>Martuzāne Līga - ģimenes ārsta prakse</t>
  </si>
  <si>
    <t>568700006</t>
  </si>
  <si>
    <t>Pelčere Vija - ģimenes ārsta prakse</t>
  </si>
  <si>
    <t>740200022</t>
  </si>
  <si>
    <t>Vāvere Anna - ģimenes ārsta prakse</t>
  </si>
  <si>
    <t>740200023</t>
  </si>
  <si>
    <t>Zadorožnaja Ņina - ģimenes ārsta prakse</t>
  </si>
  <si>
    <t>740200026</t>
  </si>
  <si>
    <t>Ieviņš Einārs - ģimenes ārsta prakse</t>
  </si>
  <si>
    <t>740200027</t>
  </si>
  <si>
    <t>Zepa Dace - ģimenes ārsta prakse</t>
  </si>
  <si>
    <t>740200028</t>
  </si>
  <si>
    <t>Ozoliņa Laila - ģimenes ārsta prakse</t>
  </si>
  <si>
    <t>740200036</t>
  </si>
  <si>
    <t>Boreiko Silvija - ģimenes ārsta un pediatra prakse</t>
  </si>
  <si>
    <t>740200038</t>
  </si>
  <si>
    <t>Baika Anita - ģimenes ārsta, internista un kardiologa  ārsta prakse</t>
  </si>
  <si>
    <t>740200042</t>
  </si>
  <si>
    <t>Daukšte Inese - ģimenes ārsta prakse</t>
  </si>
  <si>
    <t>740200055</t>
  </si>
  <si>
    <t>Saldniece Sandra - ģimenes ārsta prakse</t>
  </si>
  <si>
    <t>740200065</t>
  </si>
  <si>
    <t>Volkopa Inese - ģimenes ārsta un pediatra prakse</t>
  </si>
  <si>
    <t>740200067</t>
  </si>
  <si>
    <t>Līcīte Ausma - ģimenes ārsta prakse</t>
  </si>
  <si>
    <t>740200076</t>
  </si>
  <si>
    <t>Grantiņa Gunta - ārsta prakse pediatrijā</t>
  </si>
  <si>
    <t>740200087</t>
  </si>
  <si>
    <t>MEDcontrol, Sabiedrība ar ierobežotu atbildību</t>
  </si>
  <si>
    <t>740600004</t>
  </si>
  <si>
    <t>Anitas Selezņevas ģimenes ārsta prakse, SIA</t>
  </si>
  <si>
    <t>740600006</t>
  </si>
  <si>
    <t>Beļauniece Ingrīda - ģimenes ārsta prakse</t>
  </si>
  <si>
    <t>741000011</t>
  </si>
  <si>
    <t>Grīnberga Irēna - ģimenes ārsta prakse</t>
  </si>
  <si>
    <t>741400004</t>
  </si>
  <si>
    <t>Matisone Inese - ģimenes ārsta prakse</t>
  </si>
  <si>
    <t>741400009</t>
  </si>
  <si>
    <t>Rancāne Līga - ģimenes ārsta un pediatra prakse</t>
  </si>
  <si>
    <t>741400010</t>
  </si>
  <si>
    <t>Šmits Roberts - ārsta internista prakse</t>
  </si>
  <si>
    <t>741400028</t>
  </si>
  <si>
    <t>Dr.Rukmanes ģimenes ārsta prakse, Sabiedrība ar ierobežotu atbildību</t>
  </si>
  <si>
    <t>60171</t>
  </si>
  <si>
    <t>60172</t>
  </si>
  <si>
    <t>761200001</t>
  </si>
  <si>
    <t>Līvānu slimnīca, Līvānu novada domes pašvaldības sabiedrība ar ierobežotu atbildību</t>
  </si>
  <si>
    <t>010020302</t>
  </si>
  <si>
    <t>Rīgas 2. slimnīca, SIA</t>
  </si>
  <si>
    <t>740200012</t>
  </si>
  <si>
    <t>Pajumte B.V, SIA</t>
  </si>
  <si>
    <t>Ģimenes ārstu prakšu saraksts fiksēto piemaksu izmaksai par individuālo aizsarglīdzekļu izmantošanu, sniedzot klātienes konsultācijas 2021.gadā par janvāri</t>
  </si>
  <si>
    <t>Teritoriālā nodaļa</t>
  </si>
  <si>
    <t>Ārsta identifikācijas nr.</t>
  </si>
  <si>
    <t>Ārsta uzvārds, vārds</t>
  </si>
  <si>
    <t>Fiksētā piemaksa uz 1 mēnesi, EUR</t>
  </si>
  <si>
    <t>Kurzemes nodaļa</t>
  </si>
  <si>
    <t>Kosova Tatjana</t>
  </si>
  <si>
    <t>Rutkovska Diana</t>
  </si>
  <si>
    <t>Cēbere Inese</t>
  </si>
  <si>
    <t>Rudzīte Justīne</t>
  </si>
  <si>
    <t>Ribakova Tatjana</t>
  </si>
  <si>
    <t>Baranovs Aleksejs</t>
  </si>
  <si>
    <t>Jakubauska Indra</t>
  </si>
  <si>
    <t>Stabulnieks Uldis</t>
  </si>
  <si>
    <t>Šmite Ieva</t>
  </si>
  <si>
    <t>Anaņjeva Aleksandra</t>
  </si>
  <si>
    <t>Celma Violeta</t>
  </si>
  <si>
    <t>Ševčuka Olita</t>
  </si>
  <si>
    <t>Sorokina Tatjana</t>
  </si>
  <si>
    <t>Barons Roberts</t>
  </si>
  <si>
    <t>Šopo Rasma</t>
  </si>
  <si>
    <t>Brauna Anita</t>
  </si>
  <si>
    <t>Juzupa Ludmila</t>
  </si>
  <si>
    <t>Francisti Vera</t>
  </si>
  <si>
    <t>Stepko Zaiga</t>
  </si>
  <si>
    <t>Ceika Vija</t>
  </si>
  <si>
    <t>Jefremova Gunta</t>
  </si>
  <si>
    <t>Butramjevs Dmitrijs</t>
  </si>
  <si>
    <t>Laimiņa Gunta</t>
  </si>
  <si>
    <t>Guste Maruta</t>
  </si>
  <si>
    <t>Lipska Rudīte</t>
  </si>
  <si>
    <t>Ruņģe Mārīte</t>
  </si>
  <si>
    <t>Orinska Baiba</t>
  </si>
  <si>
    <t>Krētaine Dace</t>
  </si>
  <si>
    <t>Cābele Dace</t>
  </si>
  <si>
    <t>Šīrone Linda</t>
  </si>
  <si>
    <t>Zeltiņa Līga</t>
  </si>
  <si>
    <t>Pūce Daira</t>
  </si>
  <si>
    <t>Ašmane Solveiga</t>
  </si>
  <si>
    <t>I.Stoma ārsta prakse, SIA</t>
  </si>
  <si>
    <t>Stoma Igors</t>
  </si>
  <si>
    <t>Liepa Anita</t>
  </si>
  <si>
    <t>Komarovs Aleksandrs - ģimenes ārsta prakse</t>
  </si>
  <si>
    <t>Komarovs Aleksandrs</t>
  </si>
  <si>
    <t>Komarova Alevtina - ģimenes ārsta prakse</t>
  </si>
  <si>
    <t>Komarova Alevtina</t>
  </si>
  <si>
    <t>Basenko Ludmila</t>
  </si>
  <si>
    <t>Jakovļeva Alla</t>
  </si>
  <si>
    <t>Jēkule Linda</t>
  </si>
  <si>
    <t>Zāģere Līga</t>
  </si>
  <si>
    <t>Brundzule Ieva</t>
  </si>
  <si>
    <t>Popova Alla</t>
  </si>
  <si>
    <t>Lucenko Anatolijs</t>
  </si>
  <si>
    <t>Petrovs Pēteris</t>
  </si>
  <si>
    <t>Mockus Aļģirds</t>
  </si>
  <si>
    <t>Kudiņa Inta</t>
  </si>
  <si>
    <t>Blūma Olga</t>
  </si>
  <si>
    <t>Ivanova Alla</t>
  </si>
  <si>
    <t>Sendže Gaļina</t>
  </si>
  <si>
    <t>Kuklis Gundars</t>
  </si>
  <si>
    <t>Grospiņš Andis</t>
  </si>
  <si>
    <t>Kukle Solvita</t>
  </si>
  <si>
    <t>Salmgrieze Aija</t>
  </si>
  <si>
    <t>Goba Eva</t>
  </si>
  <si>
    <t>Sprudzāne Ērika</t>
  </si>
  <si>
    <t>Rūtenberga Gundega</t>
  </si>
  <si>
    <t>Izgagina Tatjana</t>
  </si>
  <si>
    <t>Bula Madara</t>
  </si>
  <si>
    <t>Matvejeva Anna</t>
  </si>
  <si>
    <t>Čerņenko Natalija</t>
  </si>
  <si>
    <t>Bebris Armands</t>
  </si>
  <si>
    <t>Serebrjakova Gaļina</t>
  </si>
  <si>
    <t>Serebrjakovs Aleksandrs</t>
  </si>
  <si>
    <t>Jaunbelzējs Ringolds</t>
  </si>
  <si>
    <t>Bricis Armands</t>
  </si>
  <si>
    <t>Riekstiņa Zanda</t>
  </si>
  <si>
    <t>Gūthofa Mārīte</t>
  </si>
  <si>
    <t>Grosbaha Aija</t>
  </si>
  <si>
    <t>Zviedrīte Lelde</t>
  </si>
  <si>
    <t>Čipiga Rozālija - ģimenes ārsta prakse</t>
  </si>
  <si>
    <t>Čipiga Rozālija</t>
  </si>
  <si>
    <t>Zemture Ina</t>
  </si>
  <si>
    <t>Princis Pauls</t>
  </si>
  <si>
    <t>Dreimane Maruta</t>
  </si>
  <si>
    <t>Pūpols Aigars</t>
  </si>
  <si>
    <t>Klauga Jolanta</t>
  </si>
  <si>
    <t>Pūpola Linda</t>
  </si>
  <si>
    <t>Skābarde Andra</t>
  </si>
  <si>
    <t>Eglīte Rūta</t>
  </si>
  <si>
    <t>Lagzdiņa Līga</t>
  </si>
  <si>
    <t>Zauere Zanda</t>
  </si>
  <si>
    <t>Upenieks Ēvalds</t>
  </si>
  <si>
    <t>Cakule Gita</t>
  </si>
  <si>
    <t>Andersone Ināra</t>
  </si>
  <si>
    <t>Zīle Inese</t>
  </si>
  <si>
    <t>Jansone Laima</t>
  </si>
  <si>
    <t>Opmane Sarmīte</t>
  </si>
  <si>
    <t>Rone Zaiga - ģimenes ārsta prakse</t>
  </si>
  <si>
    <t>Rone Zaiga</t>
  </si>
  <si>
    <t>Ostašova Māra</t>
  </si>
  <si>
    <t>Āboliņš Mārtiņš</t>
  </si>
  <si>
    <t>Vintere Ruta</t>
  </si>
  <si>
    <t>Zdanovska Gundega</t>
  </si>
  <si>
    <t>Būmeistere Lija - ģimenes ārsta prakse</t>
  </si>
  <si>
    <t>Būmeistere Lija</t>
  </si>
  <si>
    <t>Avots Elmārs</t>
  </si>
  <si>
    <t>Pūpola Ieva</t>
  </si>
  <si>
    <t>Niedola Ieva</t>
  </si>
  <si>
    <t>Lanka Imants</t>
  </si>
  <si>
    <t>Krūzes Vilmas ģimenes ārsta prakse, IK</t>
  </si>
  <si>
    <t>Krūze Vilma</t>
  </si>
  <si>
    <t>Capļina Violeta</t>
  </si>
  <si>
    <t>Būmane Annija</t>
  </si>
  <si>
    <t>Vidaja Ilga</t>
  </si>
  <si>
    <t>Ozoliņa Amanda</t>
  </si>
  <si>
    <t>Aivars Atis</t>
  </si>
  <si>
    <t>Kobiaka Zane</t>
  </si>
  <si>
    <t>Poprocka Lelda</t>
  </si>
  <si>
    <t>Kalna Astrīda</t>
  </si>
  <si>
    <t>Uldriķe Edīte</t>
  </si>
  <si>
    <t>Kraģis Juris</t>
  </si>
  <si>
    <t>Kalniņa Agrita</t>
  </si>
  <si>
    <t>Leimane Daiga</t>
  </si>
  <si>
    <t>Birzniece Daiga</t>
  </si>
  <si>
    <t>Peremeža Iveta</t>
  </si>
  <si>
    <t>Trumpika Dzidra</t>
  </si>
  <si>
    <t>Stepanova Vija</t>
  </si>
  <si>
    <t>Blumberga Ilona</t>
  </si>
  <si>
    <t>Pūpola Daiga</t>
  </si>
  <si>
    <t>Šenbrūna Sarmīte</t>
  </si>
  <si>
    <t>Ozola Māra</t>
  </si>
  <si>
    <t>Veinberga Liesma</t>
  </si>
  <si>
    <t>Grikmane Ligita</t>
  </si>
  <si>
    <t>Kotova Inga</t>
  </si>
  <si>
    <t>Tereško Dzintra</t>
  </si>
  <si>
    <t>Bitmane Maija</t>
  </si>
  <si>
    <t>Rožuleja Aina</t>
  </si>
  <si>
    <t>Rolava Videga</t>
  </si>
  <si>
    <t>Berga Valda</t>
  </si>
  <si>
    <t>Grigale Ilga</t>
  </si>
  <si>
    <t>Dubra Malda - ģimenes ārsta prakse</t>
  </si>
  <si>
    <t>Dubra Malda</t>
  </si>
  <si>
    <t>Ūdra Ineta</t>
  </si>
  <si>
    <t>Opelte Vita</t>
  </si>
  <si>
    <t>Pučka Inga</t>
  </si>
  <si>
    <t>Bīlāne Līga</t>
  </si>
  <si>
    <t>Sergejenko Svetlana</t>
  </si>
  <si>
    <t>Sergejenko Jānis</t>
  </si>
  <si>
    <t>Lauriņa Aija</t>
  </si>
  <si>
    <t>Pikša Rasma</t>
  </si>
  <si>
    <t>Čudere Anna - ārsta prakse pediatrijā un bērnu neiroloģijā</t>
  </si>
  <si>
    <t>Čudere Anna</t>
  </si>
  <si>
    <t>Ozola Ieva - ārsta prakse pediatrijā</t>
  </si>
  <si>
    <t>Ozola Ieva</t>
  </si>
  <si>
    <t>Blese Ingrīda</t>
  </si>
  <si>
    <t>Blese Pēteris</t>
  </si>
  <si>
    <t>Zariņa Ļuda - ģimenes ārsta un arodveselības un arodslimību ārsta prakse</t>
  </si>
  <si>
    <t>Zariņa Ļuda</t>
  </si>
  <si>
    <t>Baltā Sarmīte</t>
  </si>
  <si>
    <t>Rēriha Laura</t>
  </si>
  <si>
    <t>Smelte Kristīne</t>
  </si>
  <si>
    <t>Mellenberga Anda</t>
  </si>
  <si>
    <t>Sniedziņa Vija</t>
  </si>
  <si>
    <t>Norenberga Vita</t>
  </si>
  <si>
    <t>Strautmanis Normunds</t>
  </si>
  <si>
    <t>Careva Aija</t>
  </si>
  <si>
    <t>Baumane Ineta</t>
  </si>
  <si>
    <t>Briede Aija</t>
  </si>
  <si>
    <t>Lunde Dzintra</t>
  </si>
  <si>
    <t>Vēmane Monika</t>
  </si>
  <si>
    <t>Sporāne Evija</t>
  </si>
  <si>
    <t>Vilkaste Kārlis</t>
  </si>
  <si>
    <t>Felta Asja</t>
  </si>
  <si>
    <t>Skujiņa Gunta</t>
  </si>
  <si>
    <t>Liepa Ingrīda</t>
  </si>
  <si>
    <t>Lormane Annemarija</t>
  </si>
  <si>
    <t>Zibina Benita</t>
  </si>
  <si>
    <t>Berga Ruta</t>
  </si>
  <si>
    <t>Miķelsone Ingrīga - ģimenes ārsta un pediatra prakse</t>
  </si>
  <si>
    <t>Miķelsone Ingrīda</t>
  </si>
  <si>
    <t>Meldere Māra</t>
  </si>
  <si>
    <t>Rekšņa Laila</t>
  </si>
  <si>
    <t>Bētiņa Lilita</t>
  </si>
  <si>
    <t>Cinkus Vēsma</t>
  </si>
  <si>
    <t>Jakušenoka Solveiga</t>
  </si>
  <si>
    <t>Petrova Maija</t>
  </si>
  <si>
    <t>Meženiece Ilga</t>
  </si>
  <si>
    <t>Liepiņa Silvija</t>
  </si>
  <si>
    <t>Petrova Inese</t>
  </si>
  <si>
    <t>Aizstrauta Tamāra</t>
  </si>
  <si>
    <t>Rundāne Dace</t>
  </si>
  <si>
    <t>Krūziņa Inga</t>
  </si>
  <si>
    <t>Matisone Marija</t>
  </si>
  <si>
    <t>Bēniņa Ilona</t>
  </si>
  <si>
    <t>Neiberga Baiba</t>
  </si>
  <si>
    <t>Zaļmeža Santa</t>
  </si>
  <si>
    <t>Pūce Andris</t>
  </si>
  <si>
    <t>Jurēvica Skaidrīte</t>
  </si>
  <si>
    <t>Piebalga Anna</t>
  </si>
  <si>
    <t>Spuriņa Ilze</t>
  </si>
  <si>
    <t>Grīnvalde Ērika</t>
  </si>
  <si>
    <t>Ulmane Olita</t>
  </si>
  <si>
    <t>Moškeviča Anastasija</t>
  </si>
  <si>
    <t>Raibarts Jānis</t>
  </si>
  <si>
    <t>Griķe Baiba</t>
  </si>
  <si>
    <t>Kitte Rudīte</t>
  </si>
  <si>
    <t>Cērpa Ilva</t>
  </si>
  <si>
    <t>Latgales nodaļa</t>
  </si>
  <si>
    <t>Požarskis Anatolijs</t>
  </si>
  <si>
    <t>Gorbunova Gertruda</t>
  </si>
  <si>
    <t>Voicehovičs Pēteris</t>
  </si>
  <si>
    <t>Baranovska Ļubova</t>
  </si>
  <si>
    <t>Oprisnyak Anatoly</t>
  </si>
  <si>
    <t>Grincevičiene Natālija</t>
  </si>
  <si>
    <t>Jemeļjanova Ludmila</t>
  </si>
  <si>
    <t>Grunda Darja</t>
  </si>
  <si>
    <t>Jefremkins Aleksejs</t>
  </si>
  <si>
    <t>Borune Anna</t>
  </si>
  <si>
    <t>Šuhtujeva Irina</t>
  </si>
  <si>
    <t>Kuļikovs Arkādijs</t>
  </si>
  <si>
    <t>Matvejeva Irina</t>
  </si>
  <si>
    <t>Grincevičiene Olga</t>
  </si>
  <si>
    <t>Janpaule Nataļja</t>
  </si>
  <si>
    <t>Trubena Vita</t>
  </si>
  <si>
    <t>Sidorenko Inna</t>
  </si>
  <si>
    <t>Nesterova Marina</t>
  </si>
  <si>
    <t>Keviša-Petuško Jeļena</t>
  </si>
  <si>
    <t>Marhele Lidija</t>
  </si>
  <si>
    <t>Duliņeca Irina</t>
  </si>
  <si>
    <t>Ungare Anna</t>
  </si>
  <si>
    <t>Elksniņa Bronislava</t>
  </si>
  <si>
    <t>Grjazniha Ludmila</t>
  </si>
  <si>
    <t>Rožnova Ludmila</t>
  </si>
  <si>
    <t>Pavloviča Anna</t>
  </si>
  <si>
    <t>Kramiča Tatjana</t>
  </si>
  <si>
    <t>Požarska Jeļena</t>
  </si>
  <si>
    <t>Muromceva Tatjana</t>
  </si>
  <si>
    <t>Voicehoviča Jekaterīna</t>
  </si>
  <si>
    <t>Zamjatina Inna</t>
  </si>
  <si>
    <t>Grišāne Ingrīda</t>
  </si>
  <si>
    <t>Muhamendrika Jeļena</t>
  </si>
  <si>
    <t>Jerofejeva Jeļena</t>
  </si>
  <si>
    <t>Minčenko Valerians</t>
  </si>
  <si>
    <t>Šatilova Nadežda</t>
  </si>
  <si>
    <t>Biserova Gaļina</t>
  </si>
  <si>
    <t>Sedova Gaļina</t>
  </si>
  <si>
    <t>Tolmačova Svetlana</t>
  </si>
  <si>
    <t>Amosova Ludmila</t>
  </si>
  <si>
    <t>Vaņuševa Tatjana</t>
  </si>
  <si>
    <t>Baltruševiča Irēna -ģimenes ārsta prakse</t>
  </si>
  <si>
    <t>Baltruševiča Irēna</t>
  </si>
  <si>
    <t>Vengreviča Anžella</t>
  </si>
  <si>
    <t>Savicka Gaļina</t>
  </si>
  <si>
    <t>Hanturova Valentīna</t>
  </si>
  <si>
    <t>Guļtjajeva Svetlana</t>
  </si>
  <si>
    <t>Dunavecka Olga</t>
  </si>
  <si>
    <t>Babule Alīna</t>
  </si>
  <si>
    <t>Kameņeckis Miroslavs</t>
  </si>
  <si>
    <t>Sardiko Alima</t>
  </si>
  <si>
    <t>Šeršņova Nadežda</t>
  </si>
  <si>
    <t>Mihailova Svetlana</t>
  </si>
  <si>
    <t>Romanovska Regīna</t>
  </si>
  <si>
    <t>Jačmeņova Tatjana</t>
  </si>
  <si>
    <t>Zile Elena</t>
  </si>
  <si>
    <t>Bojarova Gaļina</t>
  </si>
  <si>
    <t>Petuhova Larisa</t>
  </si>
  <si>
    <t>Petroviča Larisa - ģimenes ārsta un pediatra prakse</t>
  </si>
  <si>
    <t>Petroviča Larisa</t>
  </si>
  <si>
    <t>Visockis Jānis</t>
  </si>
  <si>
    <t>Taukule Kristīne</t>
  </si>
  <si>
    <t>Rogaļs Viktors</t>
  </si>
  <si>
    <t>Pavro Elīna</t>
  </si>
  <si>
    <t>Ratnikova Olga</t>
  </si>
  <si>
    <t>Filimonovs Oļegs</t>
  </si>
  <si>
    <t>Masjulis Vladimirs</t>
  </si>
  <si>
    <t>Nalivaiko Aina</t>
  </si>
  <si>
    <t>Trušele Gunta</t>
  </si>
  <si>
    <t>Simonova Irina</t>
  </si>
  <si>
    <t>Zariņa Ināra</t>
  </si>
  <si>
    <t>Čirko Irēna</t>
  </si>
  <si>
    <t>Mačuļska Natālija</t>
  </si>
  <si>
    <t>Putra Marija</t>
  </si>
  <si>
    <t>Fjodorova Inga</t>
  </si>
  <si>
    <t>Novožilova Jeļena</t>
  </si>
  <si>
    <t>Ivanova Iraida</t>
  </si>
  <si>
    <t>Zjablikova Elen</t>
  </si>
  <si>
    <t>Rodionova Olga</t>
  </si>
  <si>
    <t>Orlova Nelija</t>
  </si>
  <si>
    <t>Novikova Dzintra</t>
  </si>
  <si>
    <t>Čaika Natālija</t>
  </si>
  <si>
    <t>Sidorenko Natālija</t>
  </si>
  <si>
    <t>Boroduļins Mihails</t>
  </si>
  <si>
    <t>Zīmele Emīlija</t>
  </si>
  <si>
    <t>Novickis Vitālijs</t>
  </si>
  <si>
    <t>Bicāns Juris</t>
  </si>
  <si>
    <t>Grotkere Iveta</t>
  </si>
  <si>
    <t>Kudeiko Inese</t>
  </si>
  <si>
    <t>Čivkule Iveta</t>
  </si>
  <si>
    <t>Strode Sandra</t>
  </si>
  <si>
    <t>Nesterovs Ivans</t>
  </si>
  <si>
    <t>Malnače Iveta</t>
  </si>
  <si>
    <t>Guļtjajeva Irina</t>
  </si>
  <si>
    <t>Terentjevs Vladimirs</t>
  </si>
  <si>
    <t>Antonova Ludmila</t>
  </si>
  <si>
    <t>Bogdanovičs Artūrs</t>
  </si>
  <si>
    <t>Martinova Ligita</t>
  </si>
  <si>
    <t>Krasnikova Jeļena</t>
  </si>
  <si>
    <t>Meņģiša Lija</t>
  </si>
  <si>
    <t>Prokofjeva Antoņina</t>
  </si>
  <si>
    <t>Procevska Marina</t>
  </si>
  <si>
    <t>Sidorovs Viktors</t>
  </si>
  <si>
    <t>Sidorova Nataša</t>
  </si>
  <si>
    <t>Juškevičs Juris</t>
  </si>
  <si>
    <t>Pogumirskis Jāzeps</t>
  </si>
  <si>
    <t>Ogorelova Jeļena</t>
  </si>
  <si>
    <t>Rutka Zinaīda</t>
  </si>
  <si>
    <t>Sipoviča Olga</t>
  </si>
  <si>
    <t>Antonovs Sergejs</t>
  </si>
  <si>
    <t>Leonardova Ļubova</t>
  </si>
  <si>
    <t>Golube Olga</t>
  </si>
  <si>
    <t>Valaine Skaidrīte</t>
  </si>
  <si>
    <t>Krimans Vadims</t>
  </si>
  <si>
    <t>Spīķe Ingrīda</t>
  </si>
  <si>
    <t>Lapšovs Igors</t>
  </si>
  <si>
    <t>MEDAR, J.Melkera individuālā ārstnieciski-profilaktiskā firma</t>
  </si>
  <si>
    <t>Melkers Jānis</t>
  </si>
  <si>
    <t>Rjutkinena Svetlana</t>
  </si>
  <si>
    <t>Krokša Ineta</t>
  </si>
  <si>
    <t>Vasiļjevs Roberts</t>
  </si>
  <si>
    <t>Streļčs Staņislavs</t>
  </si>
  <si>
    <t>Menis Dāvids</t>
  </si>
  <si>
    <t>Ņemņaseva Ludmila</t>
  </si>
  <si>
    <t>Cvetkova Anna</t>
  </si>
  <si>
    <t>Mikaskina Ingrīda</t>
  </si>
  <si>
    <t>Skrule Agnese</t>
  </si>
  <si>
    <t>Vorkale Anita</t>
  </si>
  <si>
    <t>Sviklāne Inga</t>
  </si>
  <si>
    <t>Petrāns Jānis</t>
  </si>
  <si>
    <t>Rutkovskis Staņislavs - ģimenes ārsta prakse</t>
  </si>
  <si>
    <t>Rutkovskis Staņislavs</t>
  </si>
  <si>
    <t>Anspoks Jānis</t>
  </si>
  <si>
    <t>Džeriņa Jevģēnija -ģimenes ārsta prakse</t>
  </si>
  <si>
    <t>Džeriņa Jevģēnija</t>
  </si>
  <si>
    <t>Lioznova Svetlana</t>
  </si>
  <si>
    <t>Ruskulis Anatolijs</t>
  </si>
  <si>
    <t>Kirsanova Ļubova</t>
  </si>
  <si>
    <t>Vaivode Irēna</t>
  </si>
  <si>
    <t>Petrāne Irēna</t>
  </si>
  <si>
    <t>Laizāne Zita</t>
  </si>
  <si>
    <t>Milta Inese</t>
  </si>
  <si>
    <t>Kalniņa Mudīte</t>
  </si>
  <si>
    <t>Baumane Anita</t>
  </si>
  <si>
    <t>Stare Mirdza</t>
  </si>
  <si>
    <t>Pastare-Meikališa Ināra</t>
  </si>
  <si>
    <t>Labinska Žanna</t>
  </si>
  <si>
    <t>Krole Margarita</t>
  </si>
  <si>
    <t>Doroško Ingrīda</t>
  </si>
  <si>
    <t>Fedotova Antoņina - ģimenes ārsta prakse</t>
  </si>
  <si>
    <t>Fedotova Antoņina</t>
  </si>
  <si>
    <t>Daņilova Jeļena</t>
  </si>
  <si>
    <t>Tjarve Aina</t>
  </si>
  <si>
    <t>Paraščiņaka Silvija</t>
  </si>
  <si>
    <t>Šļubure Mārīte</t>
  </si>
  <si>
    <t>Oļševska Ināra</t>
  </si>
  <si>
    <t>Sorokina Svetlana</t>
  </si>
  <si>
    <t>Kairiša Silva</t>
  </si>
  <si>
    <t>Sparāne Irīda</t>
  </si>
  <si>
    <t>Bukele Lidija</t>
  </si>
  <si>
    <t>Orlovs Dmitrijs</t>
  </si>
  <si>
    <t>Ņikitina Elga</t>
  </si>
  <si>
    <t>Rīgas nodaļa</t>
  </si>
  <si>
    <t>Buldakova Nataļja</t>
  </si>
  <si>
    <t>Voroņko Ņina</t>
  </si>
  <si>
    <t>Harmonija Plus, SIA</t>
  </si>
  <si>
    <t>Bārbale Inese</t>
  </si>
  <si>
    <t>Zēģele Linda</t>
  </si>
  <si>
    <t>Berliņa Vita</t>
  </si>
  <si>
    <t>Streļča Ludmila</t>
  </si>
  <si>
    <t>Rīgas patversme</t>
  </si>
  <si>
    <t>Pozņaka Ilze</t>
  </si>
  <si>
    <t>Pučkovs Dmitrijs</t>
  </si>
  <si>
    <t>Demidova Larisa</t>
  </si>
  <si>
    <t>Kunstberga Elga</t>
  </si>
  <si>
    <t>Bubins Igors</t>
  </si>
  <si>
    <t>Kozaka Nataļja</t>
  </si>
  <si>
    <t>Matuševica Andra</t>
  </si>
  <si>
    <t>Frolova Tatjana</t>
  </si>
  <si>
    <t>Ķērpe Dzintra</t>
  </si>
  <si>
    <t>Nodelmane Jolanta</t>
  </si>
  <si>
    <t>Kozinda Ilze</t>
  </si>
  <si>
    <t>Zeltiņa Anda</t>
  </si>
  <si>
    <t>Šabanovs Nikolajs</t>
  </si>
  <si>
    <t>Paradovska Inga</t>
  </si>
  <si>
    <t>Talente Guntra</t>
  </si>
  <si>
    <t>Fjodorova Natalija</t>
  </si>
  <si>
    <t>Zitmane Zane</t>
  </si>
  <si>
    <t>Langina Evita</t>
  </si>
  <si>
    <t>Zaharova Larisa</t>
  </si>
  <si>
    <t>Grīviņa Gita</t>
  </si>
  <si>
    <t>Guste Maija</t>
  </si>
  <si>
    <t>Sevastjanova Viktorija</t>
  </si>
  <si>
    <t>Maļinovska Oksana</t>
  </si>
  <si>
    <t>Geletko Tatjana</t>
  </si>
  <si>
    <t>Leite Anžela</t>
  </si>
  <si>
    <t>Lāce Ārija</t>
  </si>
  <si>
    <t>Kaļinkina Iļmira</t>
  </si>
  <si>
    <t>Bubenko Ludmila</t>
  </si>
  <si>
    <t>Solovjova Kira</t>
  </si>
  <si>
    <t>Lapa Daina</t>
  </si>
  <si>
    <t>Spēlīte Jūlija</t>
  </si>
  <si>
    <t>Pogodina Jeļena</t>
  </si>
  <si>
    <t>Elksne Livija</t>
  </si>
  <si>
    <t>Nicmane-Aišpure Alise</t>
  </si>
  <si>
    <t>Vissarionovs Vadims</t>
  </si>
  <si>
    <t>Perna Inna</t>
  </si>
  <si>
    <t>Vaivade Agita</t>
  </si>
  <si>
    <t>Apinīte Ilze</t>
  </si>
  <si>
    <t>Demčenkova Ņina</t>
  </si>
  <si>
    <t>Zvaigzne Mudīte</t>
  </si>
  <si>
    <t>Muravjova Olga</t>
  </si>
  <si>
    <t>Martinsone-Bičevska Jolanta</t>
  </si>
  <si>
    <t>Hudina Vera</t>
  </si>
  <si>
    <t>Freimane Liene</t>
  </si>
  <si>
    <t>Cingele Aija</t>
  </si>
  <si>
    <t>Kudojare Natālija</t>
  </si>
  <si>
    <t>Ļeskova Jūlija</t>
  </si>
  <si>
    <t>Mārtinsons Jānis</t>
  </si>
  <si>
    <t>Pīleņģe Māra - ģimenes ārsta un arodveselības un arodslimību ārsta prakse</t>
  </si>
  <si>
    <t>Pīleņģe Māra</t>
  </si>
  <si>
    <t>Skudra Ilona</t>
  </si>
  <si>
    <t>Freimanis Ilārs</t>
  </si>
  <si>
    <t>Krustiņa Daiga</t>
  </si>
  <si>
    <t>Rimša Gaļina</t>
  </si>
  <si>
    <t>Malnača Dagmāra</t>
  </si>
  <si>
    <t>Petraškēviča Ingrīda</t>
  </si>
  <si>
    <t>Trušņikova Gaļina</t>
  </si>
  <si>
    <t>Rukavišņikova Ērika</t>
  </si>
  <si>
    <t>Zaremba Līga</t>
  </si>
  <si>
    <t>Atpile Elita</t>
  </si>
  <si>
    <t>Mukāne Indra</t>
  </si>
  <si>
    <t>Zvirbule Lidija</t>
  </si>
  <si>
    <t>Urbanoviča Larisa</t>
  </si>
  <si>
    <t>Jirgensone Vita</t>
  </si>
  <si>
    <t>Skricka Armanda</t>
  </si>
  <si>
    <t>Vesele Brigita</t>
  </si>
  <si>
    <t>Šapele Indra</t>
  </si>
  <si>
    <t>Broka Zane</t>
  </si>
  <si>
    <t>Puļķe Sintija</t>
  </si>
  <si>
    <t>Ribkina Olga</t>
  </si>
  <si>
    <t>Muižzemniece Irita</t>
  </si>
  <si>
    <t>Lielause Gerda</t>
  </si>
  <si>
    <t>Kulišovs Ignatijs</t>
  </si>
  <si>
    <t>Vaivode Laila</t>
  </si>
  <si>
    <t>Parfjonova Olga</t>
  </si>
  <si>
    <t>Kazarjana Anželika</t>
  </si>
  <si>
    <t>Lukjaņenko Jekaterina</t>
  </si>
  <si>
    <t>Zīvere-Pile Līga</t>
  </si>
  <si>
    <t>Ceriņa Iveta</t>
  </si>
  <si>
    <t>Kalnāre Astrīda</t>
  </si>
  <si>
    <t>Kronberga Hedviga</t>
  </si>
  <si>
    <t>Klimko Inese</t>
  </si>
  <si>
    <t>Veide Gundega</t>
  </si>
  <si>
    <t>Lazareva Irina - ģimenes ārsta prakse</t>
  </si>
  <si>
    <t>Lazareva Irina</t>
  </si>
  <si>
    <t>Miļutikova Inna</t>
  </si>
  <si>
    <t>Rudometova Irina</t>
  </si>
  <si>
    <t>Krūmiņa Edīte</t>
  </si>
  <si>
    <t>Zaiceva Nataļja</t>
  </si>
  <si>
    <t>Krutika Tatjana</t>
  </si>
  <si>
    <t>Feldmane Iveta</t>
  </si>
  <si>
    <t>Sergejeva Iveta</t>
  </si>
  <si>
    <t>Bessudnova Ludmila</t>
  </si>
  <si>
    <t>Boroviks Dmitrijs - ģimenes ārsta prakse</t>
  </si>
  <si>
    <t>Boroviks Dmitrijs</t>
  </si>
  <si>
    <t>Žiļiča Marina</t>
  </si>
  <si>
    <t>Žīgure Inga</t>
  </si>
  <si>
    <t>Gacka Anda</t>
  </si>
  <si>
    <t>Oginska Anita</t>
  </si>
  <si>
    <t>Upeniece Laima - ģimenes ārsta un pediatra prakse</t>
  </si>
  <si>
    <t>Upeniece Laima</t>
  </si>
  <si>
    <t>Zivtiņa-Kravale Kristīne</t>
  </si>
  <si>
    <t>Šumska Vilena</t>
  </si>
  <si>
    <t>Kuģe Inese</t>
  </si>
  <si>
    <t>Burlaks Ingars</t>
  </si>
  <si>
    <t>Jeļiseikina Jekaterīna</t>
  </si>
  <si>
    <t>Dreimanis Jānis</t>
  </si>
  <si>
    <t>Dūce Inese</t>
  </si>
  <si>
    <t>Boiloviča Tatjana</t>
  </si>
  <si>
    <t>Jakupova Jeļena</t>
  </si>
  <si>
    <t>Mambetajeva Rahata</t>
  </si>
  <si>
    <t>Gulbe Jolanta</t>
  </si>
  <si>
    <t>Lazutina Jūlija - ģimenes ārsta prakse</t>
  </si>
  <si>
    <t>Lazutina Jūlija</t>
  </si>
  <si>
    <t>Cibule Dace</t>
  </si>
  <si>
    <t>Koževņikova Jekaterina</t>
  </si>
  <si>
    <t>Draška Rita</t>
  </si>
  <si>
    <t>Ponne Inguna</t>
  </si>
  <si>
    <t>Dimenšteins Pāvels</t>
  </si>
  <si>
    <t>Balandina Jūlija</t>
  </si>
  <si>
    <t>Rozenberga Dace</t>
  </si>
  <si>
    <t>Karlsone Aija</t>
  </si>
  <si>
    <t>Bunkas Edvīns</t>
  </si>
  <si>
    <t>Raka Žanna</t>
  </si>
  <si>
    <t>Doroško Aiva</t>
  </si>
  <si>
    <t>Bērziņa Aila</t>
  </si>
  <si>
    <t>Brūkle Līga</t>
  </si>
  <si>
    <t>Gubska Žanna</t>
  </si>
  <si>
    <t>Bertone Anna</t>
  </si>
  <si>
    <t>Sazoņiks Andrejs</t>
  </si>
  <si>
    <t>Jaudzeme Oksana</t>
  </si>
  <si>
    <t>Haričeva Valērija</t>
  </si>
  <si>
    <t>Marnauza Ligita</t>
  </si>
  <si>
    <t>Ņeborakova Inga</t>
  </si>
  <si>
    <t>Gertnere Santa</t>
  </si>
  <si>
    <t>Fotiadu Nataļja</t>
  </si>
  <si>
    <t>Sadu Alberto</t>
  </si>
  <si>
    <t>Astafjeva Veronika</t>
  </si>
  <si>
    <t>Prokofjeva Svetlana</t>
  </si>
  <si>
    <t>Veide Laura</t>
  </si>
  <si>
    <t>Ivetas Janmeres ģimenes ārsta prakse, Sabiedrība ar ierobežotu atbildību</t>
  </si>
  <si>
    <t>Janmere Iveta</t>
  </si>
  <si>
    <t>Ķirsone Marita</t>
  </si>
  <si>
    <t>Liepiņš Mareks</t>
  </si>
  <si>
    <t>Stepiņa Santa - ģimenes ārsta prakse</t>
  </si>
  <si>
    <t>Stepiņa Santa</t>
  </si>
  <si>
    <t>Gončarova Larisa</t>
  </si>
  <si>
    <t>Gailuma Ilva</t>
  </si>
  <si>
    <t>Malašonoka Tatjana</t>
  </si>
  <si>
    <t>Laganovska Lidija</t>
  </si>
  <si>
    <t>Vītola Vita</t>
  </si>
  <si>
    <t>Gemma Margarita</t>
  </si>
  <si>
    <t>Petraite Anete</t>
  </si>
  <si>
    <t>Florena Dina</t>
  </si>
  <si>
    <t>Bekere Līva</t>
  </si>
  <si>
    <t>Muciņa Nadīne - ģimenes ārsta prakse</t>
  </si>
  <si>
    <t>Muciņa Nadīne</t>
  </si>
  <si>
    <t>Davidovičs-Ščerbackis Sergejs</t>
  </si>
  <si>
    <t>Kļaviņa Olga</t>
  </si>
  <si>
    <t>Goraja Evita</t>
  </si>
  <si>
    <t>Cvetkova Viktorija</t>
  </si>
  <si>
    <t>Soboļevska Jevgeņija</t>
  </si>
  <si>
    <t>Pilāte Olga - ģimenes ārsta prakse</t>
  </si>
  <si>
    <t>Pilāte Olga</t>
  </si>
  <si>
    <t>Stūrmane Aija</t>
  </si>
  <si>
    <t>Meniss Iļja</t>
  </si>
  <si>
    <t>Smirnova Inga</t>
  </si>
  <si>
    <t>Toprina Anastasija</t>
  </si>
  <si>
    <t>Višņevska Kristīne</t>
  </si>
  <si>
    <t>Purlīce Dagnija</t>
  </si>
  <si>
    <t>Jakušenoka Marika</t>
  </si>
  <si>
    <t>Lejiņa Liene</t>
  </si>
  <si>
    <t>Dāboliņa Zane</t>
  </si>
  <si>
    <t>Veinberga Ieva</t>
  </si>
  <si>
    <t>Cikovska Sarmīte</t>
  </si>
  <si>
    <t>Binde Valda</t>
  </si>
  <si>
    <t>Kalniņa Biruta</t>
  </si>
  <si>
    <t>Kuzmina Irina</t>
  </si>
  <si>
    <t>Ziemiņa Inese</t>
  </si>
  <si>
    <t>Šauriņa Linda</t>
  </si>
  <si>
    <t>Vedenska Irina</t>
  </si>
  <si>
    <t>Grāve Zanda</t>
  </si>
  <si>
    <t>Šivjakova Lidija</t>
  </si>
  <si>
    <t>Miltiņa Digna</t>
  </si>
  <si>
    <t>Terjajeva Ludmila</t>
  </si>
  <si>
    <t>Perepjolka Gaļina</t>
  </si>
  <si>
    <t>Rožkalne Andra</t>
  </si>
  <si>
    <t>Dārziņa Rita</t>
  </si>
  <si>
    <t>Saidjaševa-Zajaca Jeļizaveta</t>
  </si>
  <si>
    <t>Čehlova Tatjana</t>
  </si>
  <si>
    <t>Tambovceva Olga</t>
  </si>
  <si>
    <t>Fjodorova Viktorija</t>
  </si>
  <si>
    <t>Bergmane Aļona</t>
  </si>
  <si>
    <t>Safronova Natālija</t>
  </si>
  <si>
    <t>Jerjomenko Oksana</t>
  </si>
  <si>
    <t>Rubene Agnese</t>
  </si>
  <si>
    <t>Daniļenko Jeļena</t>
  </si>
  <si>
    <t>Mitule Baiba</t>
  </si>
  <si>
    <t>Lustika Daina</t>
  </si>
  <si>
    <t>Čiško Darja</t>
  </si>
  <si>
    <t>Namavīre Inga</t>
  </si>
  <si>
    <t>Shchapova Albina</t>
  </si>
  <si>
    <t>Jakuņina Jūlija</t>
  </si>
  <si>
    <t>Tuzika Barba</t>
  </si>
  <si>
    <t>Aprupe Gunta</t>
  </si>
  <si>
    <t>Kuļikova Anastasija</t>
  </si>
  <si>
    <t>Barlote Dace</t>
  </si>
  <si>
    <t>Prokofjeva Jūlija</t>
  </si>
  <si>
    <t>Alksne Laura</t>
  </si>
  <si>
    <t>Puškins Mihails</t>
  </si>
  <si>
    <t>Ņeznanova Inna</t>
  </si>
  <si>
    <t>Fiļinceva Tatjana</t>
  </si>
  <si>
    <t>Pavlova Ludmila</t>
  </si>
  <si>
    <t>Ozoliņš Alfrēds</t>
  </si>
  <si>
    <t>Homka Dzintra</t>
  </si>
  <si>
    <t>Sokolova Māra</t>
  </si>
  <si>
    <t>Fokina Viktorija</t>
  </si>
  <si>
    <t>Grašs Aleksandrs</t>
  </si>
  <si>
    <t>Bužinskis Henrihs</t>
  </si>
  <si>
    <t>Stepičeva Jekaterīna</t>
  </si>
  <si>
    <t>Vasiļjeva Natālija</t>
  </si>
  <si>
    <t>Ļemeševskis Pjotrs</t>
  </si>
  <si>
    <t>Anisimova Jeļena</t>
  </si>
  <si>
    <t>Kotikova Ludmila</t>
  </si>
  <si>
    <t>Alupa Laila</t>
  </si>
  <si>
    <t>Jankeviča Jeļena</t>
  </si>
  <si>
    <t>Ozoliņa Mārīte</t>
  </si>
  <si>
    <t>Ozoliņa Liāna</t>
  </si>
  <si>
    <t>Lapsa Lilija</t>
  </si>
  <si>
    <t>Koola Svetlana</t>
  </si>
  <si>
    <t>Aizsilniece Ilze</t>
  </si>
  <si>
    <t>Pčolkina Valija</t>
  </si>
  <si>
    <t>Breice Sarmīte</t>
  </si>
  <si>
    <t>Račinska Irina</t>
  </si>
  <si>
    <t>Legzdiņš Vjačeslavs</t>
  </si>
  <si>
    <t>Driksmane Viktorija</t>
  </si>
  <si>
    <t>Pujāte Silvija</t>
  </si>
  <si>
    <t>Ozola Aina</t>
  </si>
  <si>
    <t>Kudrjavceva Jeļena</t>
  </si>
  <si>
    <t>Gavronska Maija</t>
  </si>
  <si>
    <t>Baumanis Andris</t>
  </si>
  <si>
    <t>Veide Sarmīte</t>
  </si>
  <si>
    <t>Mežale Dace</t>
  </si>
  <si>
    <t>Bremmere Māra - ģimenes ārsta prakse</t>
  </si>
  <si>
    <t>Bremmere Māra</t>
  </si>
  <si>
    <t>Marčenoka Astrīda</t>
  </si>
  <si>
    <t>Mickeviča Sandra</t>
  </si>
  <si>
    <t>Meļņika Vēsma</t>
  </si>
  <si>
    <t>Krastiņa Inese</t>
  </si>
  <si>
    <t>Tene Valentīna</t>
  </si>
  <si>
    <t>Derkača Svetlana</t>
  </si>
  <si>
    <t>Lapiņa Santa</t>
  </si>
  <si>
    <t>Homenko Aleksandra</t>
  </si>
  <si>
    <t>Proskurina Antoņina</t>
  </si>
  <si>
    <t>Liepiņa Linda</t>
  </si>
  <si>
    <t>Greditors Harijs - ģimenes ārsta un internista prakse</t>
  </si>
  <si>
    <t>Greditors Harijs</t>
  </si>
  <si>
    <t>Vīgante Valentīna</t>
  </si>
  <si>
    <t>Gintere Sandra</t>
  </si>
  <si>
    <t>Ģēģere Vineta</t>
  </si>
  <si>
    <t>Adītāja Jolanta</t>
  </si>
  <si>
    <t>Safranova Ieva</t>
  </si>
  <si>
    <t>Andersone Inese</t>
  </si>
  <si>
    <t>Vecvērdiņa Vizma</t>
  </si>
  <si>
    <t>Zorģe Lolita</t>
  </si>
  <si>
    <t>Rimjane Natālija</t>
  </si>
  <si>
    <t>Beijere Līga</t>
  </si>
  <si>
    <t>Šarna Vizma</t>
  </si>
  <si>
    <t>Lazdāne Margerita</t>
  </si>
  <si>
    <t>Latkovska Ingrīda</t>
  </si>
  <si>
    <t>Drēmane Liene</t>
  </si>
  <si>
    <t>Skuja Ilze</t>
  </si>
  <si>
    <t>Oliņa-Putene Zanda</t>
  </si>
  <si>
    <t>Reinholde Ieva</t>
  </si>
  <si>
    <t>Āboliņa Ilze</t>
  </si>
  <si>
    <t>Farafonova Marina</t>
  </si>
  <si>
    <t>Čurilova Tatjana</t>
  </si>
  <si>
    <t>Aganova Regīna</t>
  </si>
  <si>
    <t>Zvagūze Inta</t>
  </si>
  <si>
    <t>Baumane Maija</t>
  </si>
  <si>
    <t>Berkoviča Irina</t>
  </si>
  <si>
    <t>Tuzika Dace</t>
  </si>
  <si>
    <t>Jāvalde Gunta - ģimenes ārsta prakse</t>
  </si>
  <si>
    <t>Jāvalde Gunta</t>
  </si>
  <si>
    <t>Skurihina Inna</t>
  </si>
  <si>
    <t>Novikovs Boriss</t>
  </si>
  <si>
    <t>Zaķe Sarmīte</t>
  </si>
  <si>
    <t>Kozicka Jeļena</t>
  </si>
  <si>
    <t>Roze Krista</t>
  </si>
  <si>
    <t>Kraule Anna</t>
  </si>
  <si>
    <t>Kudrjavceva Dace</t>
  </si>
  <si>
    <t>Pukijāne Marina - ģimenes ārsta prakse</t>
  </si>
  <si>
    <t>Pukijāne Marina</t>
  </si>
  <si>
    <t>Pundane Ludmila</t>
  </si>
  <si>
    <t>Latiševa Tamāra</t>
  </si>
  <si>
    <t>Bordovskis Jurijs</t>
  </si>
  <si>
    <t>Mežals Ainārs</t>
  </si>
  <si>
    <t>Šabanova Larisa</t>
  </si>
  <si>
    <t>Polukarova Tamāra</t>
  </si>
  <si>
    <t>Bērziņa Zane</t>
  </si>
  <si>
    <t>Aldersone Aizeneta</t>
  </si>
  <si>
    <t>Indrāne Inga</t>
  </si>
  <si>
    <t>Kārkliņa Indra</t>
  </si>
  <si>
    <t>Kaļinkina Galija</t>
  </si>
  <si>
    <t>Dombrovska Ineta</t>
  </si>
  <si>
    <t>Kormiļicina Gaļina</t>
  </si>
  <si>
    <t>Straume Dace</t>
  </si>
  <si>
    <t>Ķirkuma Aija</t>
  </si>
  <si>
    <t>Timčenko Ilona</t>
  </si>
  <si>
    <t>Šaripova Inga</t>
  </si>
  <si>
    <t>Bažbauere Ināra - ģimenes ārsta prakse</t>
  </si>
  <si>
    <t>Bažbauere Ināra</t>
  </si>
  <si>
    <t>Balmane Margarita</t>
  </si>
  <si>
    <t>Koršunova Tatjana</t>
  </si>
  <si>
    <t>Babicka Vija</t>
  </si>
  <si>
    <t>Spicina Gaļina</t>
  </si>
  <si>
    <t>Solodova Tatjana</t>
  </si>
  <si>
    <t>Agarelovs Vadims</t>
  </si>
  <si>
    <t>Sazonova Svetlana</t>
  </si>
  <si>
    <t>Ažipa Tatjana - ģimenes ārsta prakse</t>
  </si>
  <si>
    <t>Ažipa Tatjana</t>
  </si>
  <si>
    <t>Kuble Ilze - ģimenes ārsta prakse</t>
  </si>
  <si>
    <t>Kuble Ilze</t>
  </si>
  <si>
    <t>Andrijenko Jevgeņijs</t>
  </si>
  <si>
    <t>Gailīte Agita</t>
  </si>
  <si>
    <t>Kulakova Jeļena</t>
  </si>
  <si>
    <t>Kudule Laila</t>
  </si>
  <si>
    <t>Rutkovskis Vasilijs</t>
  </si>
  <si>
    <t>Ziediņa Diāna</t>
  </si>
  <si>
    <t>Kiršfelde Agita</t>
  </si>
  <si>
    <t>Meirēna Olga</t>
  </si>
  <si>
    <t>Kuzmane Astrīda</t>
  </si>
  <si>
    <t>Frīdvalde Anita</t>
  </si>
  <si>
    <t>Kontautiene Maija</t>
  </si>
  <si>
    <t>Lankrete Sandra</t>
  </si>
  <si>
    <t>Zarubina Rita</t>
  </si>
  <si>
    <t>Ostrovska Sona</t>
  </si>
  <si>
    <t>Žuka Jeļena</t>
  </si>
  <si>
    <t>Ļihodejevska Nataļja</t>
  </si>
  <si>
    <t>Purina Jeļena - ģimenes ārsta prakse</t>
  </si>
  <si>
    <t>Purina Jeļena</t>
  </si>
  <si>
    <t>Blaua Silva</t>
  </si>
  <si>
    <t>Tirāns Edgars</t>
  </si>
  <si>
    <t>Ķēniņa Indra</t>
  </si>
  <si>
    <t>Rasmane Ligita</t>
  </si>
  <si>
    <t>Volujeviča Aija</t>
  </si>
  <si>
    <t>Isakoviča Žaneta</t>
  </si>
  <si>
    <t>Žubule Janīna</t>
  </si>
  <si>
    <t>Gizatullina Nataļja</t>
  </si>
  <si>
    <t>Petrova Ludmila</t>
  </si>
  <si>
    <t>Petražicka Larisa</t>
  </si>
  <si>
    <t>Čubukova Irina</t>
  </si>
  <si>
    <t>Zaharova Nataļja</t>
  </si>
  <si>
    <t>Junkina Olga</t>
  </si>
  <si>
    <t>Jevčuka Natālija</t>
  </si>
  <si>
    <t>Vuļa Veneranda</t>
  </si>
  <si>
    <t>Kuzņecova Nataļja</t>
  </si>
  <si>
    <t>Kaļita Nadežda</t>
  </si>
  <si>
    <t>Sokaļska Alla</t>
  </si>
  <si>
    <t>Timšāne Gunta</t>
  </si>
  <si>
    <t>Saļahova Farida</t>
  </si>
  <si>
    <t>Kondratova Aija</t>
  </si>
  <si>
    <t>Šalajevs Vladimirs</t>
  </si>
  <si>
    <t>Averina Svetlana</t>
  </si>
  <si>
    <t>Proskurņa Tatjana</t>
  </si>
  <si>
    <t>Vikmane Dace</t>
  </si>
  <si>
    <t>Aizikoviča Jeļena</t>
  </si>
  <si>
    <t>Zaharenkova Nataļja</t>
  </si>
  <si>
    <t>Valucka Tatjana</t>
  </si>
  <si>
    <t>Jākobsone Ilze</t>
  </si>
  <si>
    <t>Fradina Tatjana</t>
  </si>
  <si>
    <t>Savicka Dina</t>
  </si>
  <si>
    <t>Straupe Zita</t>
  </si>
  <si>
    <t>Kerēvica Ārija</t>
  </si>
  <si>
    <t>Agbobli Ruta</t>
  </si>
  <si>
    <t>Bērsone Līga</t>
  </si>
  <si>
    <t>Grīnhofa Zaiga</t>
  </si>
  <si>
    <t>Frīdenberga Aslēra</t>
  </si>
  <si>
    <t>Briede Inese</t>
  </si>
  <si>
    <t>Kaļiņina Gaļina</t>
  </si>
  <si>
    <t>Stauga Ausma</t>
  </si>
  <si>
    <t>Gosteva Inga - ģimenes ārsta prakse</t>
  </si>
  <si>
    <t>Gosteva Inga</t>
  </si>
  <si>
    <t>Čukurs Āris</t>
  </si>
  <si>
    <t>Māliņa Judīte</t>
  </si>
  <si>
    <t>Burova Leonora</t>
  </si>
  <si>
    <t>Čodere Edīte</t>
  </si>
  <si>
    <t>Šnaidere Jūlija</t>
  </si>
  <si>
    <t>Kaņepe Karīna</t>
  </si>
  <si>
    <t>Teleženko Iveta</t>
  </si>
  <si>
    <t>Aleksandrova Natālija</t>
  </si>
  <si>
    <t>Ozola Ilga</t>
  </si>
  <si>
    <t>Rezovska Irēna</t>
  </si>
  <si>
    <t>Klauberga Aija</t>
  </si>
  <si>
    <t>Pilskalne Svetlana</t>
  </si>
  <si>
    <t>Siliņa Vija</t>
  </si>
  <si>
    <t>Trumpele Svetlana - ģimenes ārsta prakse</t>
  </si>
  <si>
    <t>Trumpele Svetlana</t>
  </si>
  <si>
    <t>Eglīte Vilhelmīne</t>
  </si>
  <si>
    <t>Baldiņa Maija</t>
  </si>
  <si>
    <t>Zaharova Gaļina</t>
  </si>
  <si>
    <t>Tereškina Nadežda</t>
  </si>
  <si>
    <t>Panteļejeva Ņina - ģimenes ārsta prakse</t>
  </si>
  <si>
    <t>Panteļejeva Ņina</t>
  </si>
  <si>
    <t>Magerova Neonila - ģimenes ārsta un internista prakse</t>
  </si>
  <si>
    <t>Magerova Neonila</t>
  </si>
  <si>
    <t>Riževa Inguna</t>
  </si>
  <si>
    <t>Sergejeva Valentina</t>
  </si>
  <si>
    <t>Beļēviča Ināra</t>
  </si>
  <si>
    <t>Upīte Ināra</t>
  </si>
  <si>
    <t>Griņa Nataļja</t>
  </si>
  <si>
    <t>Reine Maiga</t>
  </si>
  <si>
    <t>Raudive Dace</t>
  </si>
  <si>
    <t>Ozola Inese</t>
  </si>
  <si>
    <t>Gredzena Aija</t>
  </si>
  <si>
    <t>Ļūļe Dace</t>
  </si>
  <si>
    <t>Skribnovska Anna</t>
  </si>
  <si>
    <t>Skumbiņa Diāna</t>
  </si>
  <si>
    <t>Dīriņa Vija</t>
  </si>
  <si>
    <t>Mikule Laila</t>
  </si>
  <si>
    <t>Rozeniece Aina - ģimenes ārsta prakse</t>
  </si>
  <si>
    <t>Rozeniece Aina</t>
  </si>
  <si>
    <t>Doncova Valentīna</t>
  </si>
  <si>
    <t>Spasova Marina</t>
  </si>
  <si>
    <t>Berķe-Berga Laimdota</t>
  </si>
  <si>
    <t>Blāze Dana</t>
  </si>
  <si>
    <t>Vulfa Ligita</t>
  </si>
  <si>
    <t>Purenkova Maija</t>
  </si>
  <si>
    <t>Kalniņš Aldis</t>
  </si>
  <si>
    <t>A. Līberes ārsta prakse, Sabiedrība ar ierobežotu atbildību</t>
  </si>
  <si>
    <t>Lībere Aiva</t>
  </si>
  <si>
    <t>Breča Ilze</t>
  </si>
  <si>
    <t>Novaha Sņežana</t>
  </si>
  <si>
    <t>Tomilina Dace</t>
  </si>
  <si>
    <t>Portnaja Nataļja</t>
  </si>
  <si>
    <t>Matuseviča Bernadeta - ārsta prakse pediatrijā</t>
  </si>
  <si>
    <t>Matuseviča Bernadeta</t>
  </si>
  <si>
    <t>Šatalova Ella</t>
  </si>
  <si>
    <t>Rutkeviča Ārija</t>
  </si>
  <si>
    <t>Kasačova Gaļina</t>
  </si>
  <si>
    <t>Eihmane Inta</t>
  </si>
  <si>
    <t>Ciganovs Mihails</t>
  </si>
  <si>
    <t>Kavejeva Aļfija</t>
  </si>
  <si>
    <t>Oniščuka Svetlana</t>
  </si>
  <si>
    <t>Kurbanova Daina</t>
  </si>
  <si>
    <t>Strazdiņa Inguna</t>
  </si>
  <si>
    <t>Bogdanova Gaļina</t>
  </si>
  <si>
    <t>Kackeviča Ludmila</t>
  </si>
  <si>
    <t>Lovenecka Natalija</t>
  </si>
  <si>
    <t>Dziļuma Ilze</t>
  </si>
  <si>
    <t>Paņina Irina</t>
  </si>
  <si>
    <t>Ozolniece Ieva</t>
  </si>
  <si>
    <t>Grigorenko Nataļja</t>
  </si>
  <si>
    <t>Dobroserdova Alla</t>
  </si>
  <si>
    <t>Ņesterovska Marina</t>
  </si>
  <si>
    <t>Elksne Ināra</t>
  </si>
  <si>
    <t>Bergmane Ilze</t>
  </si>
  <si>
    <t>Grīga Gita</t>
  </si>
  <si>
    <t>Simsone Inta</t>
  </si>
  <si>
    <t>Robalde Dace</t>
  </si>
  <si>
    <t>Gerasimova Ella</t>
  </si>
  <si>
    <t>Mastjaņica Svetlana</t>
  </si>
  <si>
    <t>Urķe Anete</t>
  </si>
  <si>
    <t>Lielkalne Ināra</t>
  </si>
  <si>
    <t>Rita Ivanova</t>
  </si>
  <si>
    <t>Ruzina Svetlana</t>
  </si>
  <si>
    <t>Kalniņa Aija</t>
  </si>
  <si>
    <t>Karnīte Jūlija</t>
  </si>
  <si>
    <t>Nulle Anda</t>
  </si>
  <si>
    <t>Leškoviča Antoņina</t>
  </si>
  <si>
    <t>Kalniņa Ināra</t>
  </si>
  <si>
    <t>Moroza Vija</t>
  </si>
  <si>
    <t>Mihailova Olga</t>
  </si>
  <si>
    <t>Mihailova Tatjana</t>
  </si>
  <si>
    <t>Dundure Anita</t>
  </si>
  <si>
    <t>Gulbis Raitis</t>
  </si>
  <si>
    <t>Svilāne Inese</t>
  </si>
  <si>
    <t>Torbejeva Zane</t>
  </si>
  <si>
    <t>Sitovenko Olga</t>
  </si>
  <si>
    <t>Pakalniņa Dace</t>
  </si>
  <si>
    <t>Bernāne Anna</t>
  </si>
  <si>
    <t>Birzniece-Bekmane Sandra</t>
  </si>
  <si>
    <t>Ancāne Ārija</t>
  </si>
  <si>
    <t>Celmiņa Ināra</t>
  </si>
  <si>
    <t>Ročāne Dace</t>
  </si>
  <si>
    <t>Liepa Dace</t>
  </si>
  <si>
    <t>Freimane Inta</t>
  </si>
  <si>
    <t>Sedliņa Biruta</t>
  </si>
  <si>
    <t>Vītola Liene</t>
  </si>
  <si>
    <t>Āboltiņa Daiga</t>
  </si>
  <si>
    <t>Petkus Tatjana</t>
  </si>
  <si>
    <t>Baložu doktorāts, SIA</t>
  </si>
  <si>
    <t>Mežale Ieva</t>
  </si>
  <si>
    <t>Dauškane Rasa</t>
  </si>
  <si>
    <t>Valdmanis Valērijs</t>
  </si>
  <si>
    <t>Berezina Katerina</t>
  </si>
  <si>
    <t>Āboltiņa Gunta</t>
  </si>
  <si>
    <t>Zeltiņa Dita</t>
  </si>
  <si>
    <t>Miķelsone Astra</t>
  </si>
  <si>
    <t>Jaunķiķe Vineta</t>
  </si>
  <si>
    <t>Vilitas Melbārdes ārsta prakse, Sabiedrība ar ierobežotu atbildību</t>
  </si>
  <si>
    <t>Melbārde Vilita</t>
  </si>
  <si>
    <t>Kukurāne Skaidrīte</t>
  </si>
  <si>
    <t>Adamova-Krastiņa Maija</t>
  </si>
  <si>
    <t>Dzene Sanita</t>
  </si>
  <si>
    <t>Zandare-Legata Evija</t>
  </si>
  <si>
    <t>Kalēja Sarmīte</t>
  </si>
  <si>
    <t>Rozenberga Līva</t>
  </si>
  <si>
    <t>Soida Līga</t>
  </si>
  <si>
    <t>Beķe Gundega</t>
  </si>
  <si>
    <t>TE NE, SIA</t>
  </si>
  <si>
    <t>Kolotuhina Tatjana</t>
  </si>
  <si>
    <t>Jemeļjanova Andra</t>
  </si>
  <si>
    <t>Zaļeniece Rita</t>
  </si>
  <si>
    <t>Pone Gundega</t>
  </si>
  <si>
    <t>Bondare Krista</t>
  </si>
  <si>
    <t>Rabkeviča Inese</t>
  </si>
  <si>
    <t>Korņejeva Tatjana</t>
  </si>
  <si>
    <t>Goberga Dace</t>
  </si>
  <si>
    <t>Kozlovska Maija</t>
  </si>
  <si>
    <t>Simanoviča Žaneta</t>
  </si>
  <si>
    <t>Gerķe Jekaterina</t>
  </si>
  <si>
    <t>Salmiņa Ilze</t>
  </si>
  <si>
    <t>Liepiņa Madara</t>
  </si>
  <si>
    <t>MPWG, Sabiedrība ar ierobežotu atbildību</t>
  </si>
  <si>
    <t>Pāvela Kristīne</t>
  </si>
  <si>
    <t>Zemīte Ināra</t>
  </si>
  <si>
    <t>Bērziņa Vēsma</t>
  </si>
  <si>
    <t>Bērziņš Aivars</t>
  </si>
  <si>
    <t>Kamergrauze Inese</t>
  </si>
  <si>
    <t>Ošeniece Juta</t>
  </si>
  <si>
    <t>Strautmane Inese</t>
  </si>
  <si>
    <t>Silanža Ilze</t>
  </si>
  <si>
    <t>Berga Iveta</t>
  </si>
  <si>
    <t>Veide Artūrs</t>
  </si>
  <si>
    <t>Leimane Ilze</t>
  </si>
  <si>
    <t>Kukaine Sandra</t>
  </si>
  <si>
    <t>Bargaruma-Skaista Margarita</t>
  </si>
  <si>
    <t>Ganus Imants</t>
  </si>
  <si>
    <t>Skurule Iveta</t>
  </si>
  <si>
    <t>Laizāne Ināra</t>
  </si>
  <si>
    <t>Sergejeva Nadežda</t>
  </si>
  <si>
    <t>Skruze-Janava Gundega</t>
  </si>
  <si>
    <t>Siliņa Līga</t>
  </si>
  <si>
    <t>Veide Ginta</t>
  </si>
  <si>
    <t>Zeiļuka Ludmila</t>
  </si>
  <si>
    <t>Vītiņa Ilze</t>
  </si>
  <si>
    <t>Šēfere Diāna</t>
  </si>
  <si>
    <t>Pavlova Dace</t>
  </si>
  <si>
    <t>Molodcova Daiga</t>
  </si>
  <si>
    <t>Vaivode Sana</t>
  </si>
  <si>
    <t>Grauze Ilze</t>
  </si>
  <si>
    <t>Nonberga Laura</t>
  </si>
  <si>
    <t>Lagzdiņa Dina</t>
  </si>
  <si>
    <t>Indrāne Maira</t>
  </si>
  <si>
    <t>Vjakse Anete</t>
  </si>
  <si>
    <t>Šmitiņa Anda</t>
  </si>
  <si>
    <t>Ganus Anita</t>
  </si>
  <si>
    <t>Freibergs Aivars</t>
  </si>
  <si>
    <t>Puķīte Ausma</t>
  </si>
  <si>
    <t>Pētersone Ilze</t>
  </si>
  <si>
    <t>Sprūde Jevgeņija</t>
  </si>
  <si>
    <t>Borisova-Litvinova Jana</t>
  </si>
  <si>
    <t>Āne Ausma - ģimenes ārsta prakse</t>
  </si>
  <si>
    <t>Āne Ausma</t>
  </si>
  <si>
    <t>Bērziņa Valda</t>
  </si>
  <si>
    <t>Čivžele Olga</t>
  </si>
  <si>
    <t>Poiša Dzintra</t>
  </si>
  <si>
    <t>Gritāne Ritma</t>
  </si>
  <si>
    <t>Vintere Anita</t>
  </si>
  <si>
    <t>Žagare Daiga</t>
  </si>
  <si>
    <t>Birzniece-Bērziņa Kristīne</t>
  </si>
  <si>
    <t>Zeltiņa Ligita</t>
  </si>
  <si>
    <t>Jansone Anita</t>
  </si>
  <si>
    <t>Ozoliņa Sandra</t>
  </si>
  <si>
    <t>Vīksne Iveta</t>
  </si>
  <si>
    <t>Strautmane Vēsma</t>
  </si>
  <si>
    <t>Ziedonis Ritvars</t>
  </si>
  <si>
    <t>Opuļa Anda</t>
  </si>
  <si>
    <t>Ikauniece Vija</t>
  </si>
  <si>
    <t>Bondins Jevgeņijs</t>
  </si>
  <si>
    <t>Krastiņa Ieva</t>
  </si>
  <si>
    <t>Medicinus, SIA</t>
  </si>
  <si>
    <t>Āboliņa Jekaterina</t>
  </si>
  <si>
    <t>Granovska Jekaterina</t>
  </si>
  <si>
    <t>Želve Valentīna</t>
  </si>
  <si>
    <t xml:space="preserve">Pavlovska Sabīne </t>
  </si>
  <si>
    <t>Vidzemes nodaļa</t>
  </si>
  <si>
    <t>Berga Rudīte</t>
  </si>
  <si>
    <t>Rāviņa Inese</t>
  </si>
  <si>
    <t>Vorslava Dace</t>
  </si>
  <si>
    <t>Pauniņš Aivars</t>
  </si>
  <si>
    <t>Gailīte Ņina</t>
  </si>
  <si>
    <t>Auziņa Inta</t>
  </si>
  <si>
    <t>Krustiņa Dace</t>
  </si>
  <si>
    <t>Lasmane Māra</t>
  </si>
  <si>
    <t>Kravale Jolanta</t>
  </si>
  <si>
    <t>Bērziņa Inga</t>
  </si>
  <si>
    <t>Grunte Inga</t>
  </si>
  <si>
    <t>Saleniece Beāte</t>
  </si>
  <si>
    <t>Vilcāne Anna</t>
  </si>
  <si>
    <t>Muižniece Anita</t>
  </si>
  <si>
    <t>Šnikvalde Anita - ģimenes ārsta un pediatra prakse</t>
  </si>
  <si>
    <t>Šnikvalde Anita</t>
  </si>
  <si>
    <t>Prindule Arita</t>
  </si>
  <si>
    <t>Jukse Lidija</t>
  </si>
  <si>
    <t>Žīgurs Jānis</t>
  </si>
  <si>
    <t>Vanaga Rūta</t>
  </si>
  <si>
    <t>Stabingis Jānis</t>
  </si>
  <si>
    <t>Ādamsons Alvis</t>
  </si>
  <si>
    <t>Ozola Daina</t>
  </si>
  <si>
    <t>Koševare Baiba</t>
  </si>
  <si>
    <t>Prazņicāne Zita</t>
  </si>
  <si>
    <t>Celenbergs Jurijs</t>
  </si>
  <si>
    <t>Kozlovska Līga</t>
  </si>
  <si>
    <t>Silauniece Modrīte</t>
  </si>
  <si>
    <t>Zuša Ilga</t>
  </si>
  <si>
    <t>Semjonova Svetlana</t>
  </si>
  <si>
    <t>Baranovska Ārija</t>
  </si>
  <si>
    <t>Vīķele Rasma</t>
  </si>
  <si>
    <t>Vancāns Jānis</t>
  </si>
  <si>
    <t>Slukina Tatjana</t>
  </si>
  <si>
    <t>Zondaka Natālija</t>
  </si>
  <si>
    <t>Lupkina Līga</t>
  </si>
  <si>
    <t>Ivanova Dace</t>
  </si>
  <si>
    <t>Muraškina Ruta</t>
  </si>
  <si>
    <t>Spridzāns Andris</t>
  </si>
  <si>
    <t>Šļakota Aija</t>
  </si>
  <si>
    <t>Stubailova Aļina - ģimenes ārsta prakse</t>
  </si>
  <si>
    <t>Stubailova Aļina</t>
  </si>
  <si>
    <t>Paidere-Trubņika Dace</t>
  </si>
  <si>
    <t>Berga Anita</t>
  </si>
  <si>
    <t>Kaugare Gunta</t>
  </si>
  <si>
    <t>Gailīte Dzintra</t>
  </si>
  <si>
    <t>Liepiņa Maija</t>
  </si>
  <si>
    <t>Rogoza Natālija</t>
  </si>
  <si>
    <t>Žīgure Ira</t>
  </si>
  <si>
    <t>Pelša Inese</t>
  </si>
  <si>
    <t>Olte Vizma</t>
  </si>
  <si>
    <t>Olte Iveta</t>
  </si>
  <si>
    <t>Ivanova Valentīna</t>
  </si>
  <si>
    <t>Gārša Inese - ārsta prakse pediatrijā</t>
  </si>
  <si>
    <t>Gārša Inese</t>
  </si>
  <si>
    <t>Stramkale Anita</t>
  </si>
  <si>
    <t>Ķēdis Toms</t>
  </si>
  <si>
    <t>Puharte-Zicmane Dina</t>
  </si>
  <si>
    <t>Vasiļevskis Uldis</t>
  </si>
  <si>
    <t>Elmere Olita</t>
  </si>
  <si>
    <t>Prindule Ilona</t>
  </si>
  <si>
    <t>Prindulis Jānis</t>
  </si>
  <si>
    <t>Smeķe Aija</t>
  </si>
  <si>
    <t>Briģis Jānis</t>
  </si>
  <si>
    <t>Meinerte Gundega</t>
  </si>
  <si>
    <t>Viškinte Anita</t>
  </si>
  <si>
    <t>Grīnberga Irita - ģimenes ārsta un arodveselības un arodslimību ārsta prakse</t>
  </si>
  <si>
    <t>Grīnberga Irita</t>
  </si>
  <si>
    <t>Zariņa Zaiga</t>
  </si>
  <si>
    <t>Jansone Sanita</t>
  </si>
  <si>
    <t>Purmale Līga</t>
  </si>
  <si>
    <t>Radziņa Ilona</t>
  </si>
  <si>
    <t>Jansone Dace</t>
  </si>
  <si>
    <t>Mezīte Baiba</t>
  </si>
  <si>
    <t>Seļickis Jānis</t>
  </si>
  <si>
    <t>Luika Marita</t>
  </si>
  <si>
    <t>Luguzis Egīls</t>
  </si>
  <si>
    <t>Grīnšteine Ieva</t>
  </si>
  <si>
    <t>Miķelsone Sandra</t>
  </si>
  <si>
    <t>Luguze Inta</t>
  </si>
  <si>
    <t>Mūrniece Dace</t>
  </si>
  <si>
    <t>Vebruāle Līga</t>
  </si>
  <si>
    <t>Ūdre Linda</t>
  </si>
  <si>
    <t>Krēsliņa Inta</t>
  </si>
  <si>
    <t>Strautiņš Andrejs</t>
  </si>
  <si>
    <t>Āboltiņš Ilgarts</t>
  </si>
  <si>
    <t>Ozola Gunta</t>
  </si>
  <si>
    <t>Strautiņa Inese</t>
  </si>
  <si>
    <t>Bērziņa Anita</t>
  </si>
  <si>
    <t>Jakubaite Inese</t>
  </si>
  <si>
    <t>Drāzniece Viktorija</t>
  </si>
  <si>
    <t>Krauze Egita</t>
  </si>
  <si>
    <t>Lelle Aira</t>
  </si>
  <si>
    <t>Noriņa Dace</t>
  </si>
  <si>
    <t>Vītola Edīte</t>
  </si>
  <si>
    <t>Siliņš Reinis</t>
  </si>
  <si>
    <t>Šķirmante Elita - ģimenes ārsta prakse</t>
  </si>
  <si>
    <t>Šķirmante Elita</t>
  </si>
  <si>
    <t>Kundrāte Gunta</t>
  </si>
  <si>
    <t>Ozoliņš Zigurds - ģimenes ārsta prakse</t>
  </si>
  <si>
    <t>Ozoliņš Zigurds</t>
  </si>
  <si>
    <t xml:space="preserve">Balode Ilona </t>
  </si>
  <si>
    <t>Līsmane Sarma</t>
  </si>
  <si>
    <t>Oščenkova Nadežda</t>
  </si>
  <si>
    <t>Līduma Anita</t>
  </si>
  <si>
    <t>Kreituse Marita</t>
  </si>
  <si>
    <t>Rudzāts Reinis</t>
  </si>
  <si>
    <t>Zvēra Valentīna</t>
  </si>
  <si>
    <t>Klūga Anita</t>
  </si>
  <si>
    <t>Tuča Ilona</t>
  </si>
  <si>
    <t>Veipa Alda</t>
  </si>
  <si>
    <t>Galeja Inita</t>
  </si>
  <si>
    <t>Kreicuma Ilga</t>
  </si>
  <si>
    <t>Stalaža Lilita</t>
  </si>
  <si>
    <t>Sokolova Daina</t>
  </si>
  <si>
    <t>Višņova Anna</t>
  </si>
  <si>
    <t>Kreicberga Dace</t>
  </si>
  <si>
    <t>Pujate Rasma</t>
  </si>
  <si>
    <t>Bogdanova Inga</t>
  </si>
  <si>
    <t>Pomere Rita</t>
  </si>
  <si>
    <t>Lūse Inese</t>
  </si>
  <si>
    <t>Igaune Velta</t>
  </si>
  <si>
    <t>Stradiņa Zenta</t>
  </si>
  <si>
    <t>Latkovska Rita - ģimenes ārsta un kardiologa prakse</t>
  </si>
  <si>
    <t>Latkovska Rita</t>
  </si>
  <si>
    <t>Gritāne Sandra</t>
  </si>
  <si>
    <t>Dokāne Nelija</t>
  </si>
  <si>
    <t>Budze Līga - ģimenes ārsta prakse</t>
  </si>
  <si>
    <t>Budze Līga</t>
  </si>
  <si>
    <t>Kallinga Aija</t>
  </si>
  <si>
    <t>Braķe Aina</t>
  </si>
  <si>
    <t>Kārkliņa Alda</t>
  </si>
  <si>
    <t>Putriņa Līga</t>
  </si>
  <si>
    <t>Ķiris Valdis</t>
  </si>
  <si>
    <t>Uzbeka Ilona</t>
  </si>
  <si>
    <t>Ķire Marianna</t>
  </si>
  <si>
    <t>Nātra Inga</t>
  </si>
  <si>
    <t>Kļaviņa Ritma</t>
  </si>
  <si>
    <t>Nātra Māris</t>
  </si>
  <si>
    <t>Zušmane Evita</t>
  </si>
  <si>
    <t>Lūkina Zane</t>
  </si>
  <si>
    <t>Kļaviņa Maija</t>
  </si>
  <si>
    <t>Ziemele Līga</t>
  </si>
  <si>
    <t>Bindre Maruta</t>
  </si>
  <si>
    <t>Pīlāte Dita</t>
  </si>
  <si>
    <t>DOKTORĀTS "KALMES", Sabiedrība ar ierobežotu atbildību</t>
  </si>
  <si>
    <t>Mironovska Anna</t>
  </si>
  <si>
    <t>Kuzma Ilze</t>
  </si>
  <si>
    <t>Daine Maija</t>
  </si>
  <si>
    <t>Medne Rita</t>
  </si>
  <si>
    <t>Grandāns Edgars</t>
  </si>
  <si>
    <t>Plūme Anda</t>
  </si>
  <si>
    <t>Tralmaks Juris</t>
  </si>
  <si>
    <t>Grūsle Marika</t>
  </si>
  <si>
    <t>Ločmele Inguna</t>
  </si>
  <si>
    <t>Kalniņa Baiba</t>
  </si>
  <si>
    <t>Veršelo Inese</t>
  </si>
  <si>
    <t>Saleniece Sarmīte</t>
  </si>
  <si>
    <t>Poikāne Guna</t>
  </si>
  <si>
    <t>Asafreja Gunta</t>
  </si>
  <si>
    <t>Šakare Anna</t>
  </si>
  <si>
    <t>KĀRVINS, SIA</t>
  </si>
  <si>
    <t>Jakovins Juris</t>
  </si>
  <si>
    <t>Gabrāne Inese</t>
  </si>
  <si>
    <t>Skujiņa Inese</t>
  </si>
  <si>
    <t>Zemgales nodaļa</t>
  </si>
  <si>
    <t>Borisova Ērika</t>
  </si>
  <si>
    <t>Zīle Anda</t>
  </si>
  <si>
    <t>Bizjukova Inna</t>
  </si>
  <si>
    <t>Budrēvica Ingrīda</t>
  </si>
  <si>
    <t>Vilkārse Elīna</t>
  </si>
  <si>
    <t>Piļipčuka Tatjana</t>
  </si>
  <si>
    <t>Freimane Vija</t>
  </si>
  <si>
    <t>Pučetis Edvīns</t>
  </si>
  <si>
    <t>Šaihulova Iolanda</t>
  </si>
  <si>
    <t>Babicka Kristīne</t>
  </si>
  <si>
    <t>Maigone Evija</t>
  </si>
  <si>
    <t>Sīrica Maija</t>
  </si>
  <si>
    <t>Mārtiņa Samanta</t>
  </si>
  <si>
    <t>Novika Signe</t>
  </si>
  <si>
    <t>Leitāne Una</t>
  </si>
  <si>
    <t>Smirnova Ornella</t>
  </si>
  <si>
    <t>Fedorovičs-Rubenis Artūrs</t>
  </si>
  <si>
    <t>Jeļisejeva Jevgenija</t>
  </si>
  <si>
    <t>Kleimane Jevgenija</t>
  </si>
  <si>
    <t>Kļavkalne Brigita</t>
  </si>
  <si>
    <t>Plivčs Oskars</t>
  </si>
  <si>
    <t>Siliņš Aldis</t>
  </si>
  <si>
    <t>Titova Lilija</t>
  </si>
  <si>
    <t>Zabela Gaļina</t>
  </si>
  <si>
    <t>Zariņa Vija</t>
  </si>
  <si>
    <t>Zvinģele Laimdota</t>
  </si>
  <si>
    <t>Baķe Baiba</t>
  </si>
  <si>
    <t>Salmiņa-Salma Nellija</t>
  </si>
  <si>
    <t>Drengere Inese</t>
  </si>
  <si>
    <t>Lācīte Ilga</t>
  </si>
  <si>
    <t>Vaivode Daina</t>
  </si>
  <si>
    <t>Epiņa Viveja</t>
  </si>
  <si>
    <t>Rudko Ilze</t>
  </si>
  <si>
    <t>Akmentiņa Maruta</t>
  </si>
  <si>
    <t>Vēbere Lidija</t>
  </si>
  <si>
    <t>Strēle Ilze</t>
  </si>
  <si>
    <t>Žunna Inita</t>
  </si>
  <si>
    <t>Aveniņa Ieva</t>
  </si>
  <si>
    <t>Rinkevica Mārīte</t>
  </si>
  <si>
    <t>Baumane Velta</t>
  </si>
  <si>
    <t>Skrjabina Ludmila</t>
  </si>
  <si>
    <t>Valdmane Evita</t>
  </si>
  <si>
    <t>Sretenska Irina</t>
  </si>
  <si>
    <t>Niedre Ilze</t>
  </si>
  <si>
    <t>Dobulāne Tatjana</t>
  </si>
  <si>
    <t>Bernāne Olita</t>
  </si>
  <si>
    <t>Nenišķe Iveta</t>
  </si>
  <si>
    <t>Eglīte Anita</t>
  </si>
  <si>
    <t>Graudiņa Aija</t>
  </si>
  <si>
    <t>Čaupjonoka Ilona</t>
  </si>
  <si>
    <t>Pārpuce Sanita</t>
  </si>
  <si>
    <t>Kudiņa Irēna</t>
  </si>
  <si>
    <t>Auguste Rita</t>
  </si>
  <si>
    <t>Zdūne Rita</t>
  </si>
  <si>
    <t>Jevtušenko Iveta</t>
  </si>
  <si>
    <t>Antonova Ināra</t>
  </si>
  <si>
    <t>Belova Bernadeta</t>
  </si>
  <si>
    <t>Boķis Guntars</t>
  </si>
  <si>
    <t>Urbanoviča Anita</t>
  </si>
  <si>
    <t>Tomaševska Olga</t>
  </si>
  <si>
    <t>Ivanova Maiga</t>
  </si>
  <si>
    <t>Siliņa Sandra</t>
  </si>
  <si>
    <t>Grīga Lilita</t>
  </si>
  <si>
    <t>Gulbe Zigrīda</t>
  </si>
  <si>
    <t>Ziediņa Inta</t>
  </si>
  <si>
    <t>Kociņa Ginta</t>
  </si>
  <si>
    <t>Lejniece Inese</t>
  </si>
  <si>
    <t>Mauliņa Anita</t>
  </si>
  <si>
    <t>Zelča Astrīda</t>
  </si>
  <si>
    <t>Eglīte Daina</t>
  </si>
  <si>
    <t>Elste Anda</t>
  </si>
  <si>
    <t>Grauda Dace</t>
  </si>
  <si>
    <t>Mauliņš Ziedonis</t>
  </si>
  <si>
    <t>Rancāne Anta</t>
  </si>
  <si>
    <t>Apeināne Inga</t>
  </si>
  <si>
    <t>K. Konstantinovas Ģimenes ārsta prakse, SIA</t>
  </si>
  <si>
    <t>Ksenija Konstantinova</t>
  </si>
  <si>
    <t>Skudra Aija</t>
  </si>
  <si>
    <t>Nagņibeda Valija</t>
  </si>
  <si>
    <t>Butule Vilma</t>
  </si>
  <si>
    <t>Zaderņuka Inesa</t>
  </si>
  <si>
    <t>Bosko Marija</t>
  </si>
  <si>
    <t>Lasmane Gundega</t>
  </si>
  <si>
    <t>Tēraude Aija</t>
  </si>
  <si>
    <t>Grigaļūne Iveta</t>
  </si>
  <si>
    <t>Mortukāne Ina</t>
  </si>
  <si>
    <t>Zirne Ārija</t>
  </si>
  <si>
    <t>Dalbiņa Ināra</t>
  </si>
  <si>
    <t>Joča Ineta</t>
  </si>
  <si>
    <t>Lagzdiņa Inta</t>
  </si>
  <si>
    <t>Priedīte Maruta</t>
  </si>
  <si>
    <t>Kukute Ilze</t>
  </si>
  <si>
    <t>Lapsa-Ārenta Sandra</t>
  </si>
  <si>
    <t>Vaičekone Ilze</t>
  </si>
  <si>
    <t>Bāra Linda</t>
  </si>
  <si>
    <t>Lībietis Mārtiņš</t>
  </si>
  <si>
    <t>Markevica Aiga</t>
  </si>
  <si>
    <t>Krieva Anna</t>
  </si>
  <si>
    <t>Gulbe Santa</t>
  </si>
  <si>
    <t>Igaunis Pēteris</t>
  </si>
  <si>
    <t>Cirša Aija</t>
  </si>
  <si>
    <t>Mantons Uldis</t>
  </si>
  <si>
    <t>Sprance Zinaida</t>
  </si>
  <si>
    <t>Jurova Aija</t>
  </si>
  <si>
    <t>Zīverte Santa</t>
  </si>
  <si>
    <t>Lemhena Liena</t>
  </si>
  <si>
    <t>Apine Māra</t>
  </si>
  <si>
    <t>Cīrule Iveta</t>
  </si>
  <si>
    <t>Sloka Daina</t>
  </si>
  <si>
    <t>Sproģe Ilze</t>
  </si>
  <si>
    <t>Sarbantoviča Inese</t>
  </si>
  <si>
    <t>Namiķe-Turauska Paulīne</t>
  </si>
  <si>
    <t>Dūrēja Irina</t>
  </si>
  <si>
    <t>Andersone Indra</t>
  </si>
  <si>
    <t>Zakse-Grigorjana Marika</t>
  </si>
  <si>
    <t>Bergmane Anita</t>
  </si>
  <si>
    <t>Utenkova Aksana</t>
  </si>
  <si>
    <t>Kroniņa Monika</t>
  </si>
  <si>
    <t>Jakobsone Baiba</t>
  </si>
  <si>
    <t>Novicāne Silva</t>
  </si>
  <si>
    <t>Šulce Ināra</t>
  </si>
  <si>
    <t>Erniņa Maruta</t>
  </si>
  <si>
    <t>Suvorova Valentīna</t>
  </si>
  <si>
    <t>Roga Ilga</t>
  </si>
  <si>
    <t>Dobžanska Ināra</t>
  </si>
  <si>
    <t>Jukna Maruta</t>
  </si>
  <si>
    <t>Lubgāne Ilze</t>
  </si>
  <si>
    <t>Staņa Ināra - ģimenes ārsta prakse</t>
  </si>
  <si>
    <t>Staņa Ināra</t>
  </si>
  <si>
    <t>Karlovska Biruta</t>
  </si>
  <si>
    <t>Liepiņa Ilze</t>
  </si>
  <si>
    <t>Alksne Indra</t>
  </si>
  <si>
    <t>Stille Skaidrīte</t>
  </si>
  <si>
    <t>Ķuze Anna</t>
  </si>
  <si>
    <t>G.Šmites ģimenes ārsta prakse, SIA</t>
  </si>
  <si>
    <t>Guna Šmite</t>
  </si>
  <si>
    <t>Afanasjeva Rita</t>
  </si>
  <si>
    <t>Bērziņa Maruta</t>
  </si>
  <si>
    <t>Strazdiņa Ilze</t>
  </si>
  <si>
    <t>Dzalbs Ainis</t>
  </si>
  <si>
    <t>Seržāne Maruta</t>
  </si>
  <si>
    <t>Beire Evelīna</t>
  </si>
  <si>
    <t>Baholdina Anastasija</t>
  </si>
  <si>
    <t>Seržante Maruta</t>
  </si>
  <si>
    <t>Bērziņa Baiba</t>
  </si>
  <si>
    <t>Eiduks Ivars</t>
  </si>
  <si>
    <t>Elekse Edīte</t>
  </si>
  <si>
    <t>Joča Inguna</t>
  </si>
  <si>
    <t>Ose Māra</t>
  </si>
  <si>
    <t>Broniča Sandra</t>
  </si>
  <si>
    <t>Martuzāne Līga</t>
  </si>
  <si>
    <t>Kalvāne Līga - ģimenes ārsta prakse</t>
  </si>
  <si>
    <t>Kalvāne Līga</t>
  </si>
  <si>
    <t>Līce Iveta</t>
  </si>
  <si>
    <t>Pelčere Vija</t>
  </si>
  <si>
    <t>Balode Ausma</t>
  </si>
  <si>
    <t>Dīriņa Ligita Diāna - ģimenes ārsta prakse</t>
  </si>
  <si>
    <t>Dīriņa Ligita</t>
  </si>
  <si>
    <t>Vāvere Anna</t>
  </si>
  <si>
    <t>Zadorožnaja Ņina</t>
  </si>
  <si>
    <t>Hoha Ligita</t>
  </si>
  <si>
    <t>Ieviņš Einārs</t>
  </si>
  <si>
    <t>Zepa Dace</t>
  </si>
  <si>
    <t>Ozoliņa Laila</t>
  </si>
  <si>
    <t>Sāmite Lelde</t>
  </si>
  <si>
    <t>Kaktiņa Signe</t>
  </si>
  <si>
    <t>Roska Dace</t>
  </si>
  <si>
    <t>Āboliņa Nataļja - ģimenes ārsta prakse</t>
  </si>
  <si>
    <t>Āboliņa Nataļja</t>
  </si>
  <si>
    <t>Boreiko Silvija</t>
  </si>
  <si>
    <t>Baika Anita</t>
  </si>
  <si>
    <t>Daukšte Inese</t>
  </si>
  <si>
    <t>Saldniece Sandra</t>
  </si>
  <si>
    <t>Volkopa Inese</t>
  </si>
  <si>
    <t>Krievāne Dace</t>
  </si>
  <si>
    <t>Līcīte Ausma</t>
  </si>
  <si>
    <t>Bērziņa Gaida</t>
  </si>
  <si>
    <t>Grantiņa Gunta</t>
  </si>
  <si>
    <t>Rence Andīna</t>
  </si>
  <si>
    <t>Selezņeva Anita</t>
  </si>
  <si>
    <t>Bērziņa Sandra</t>
  </si>
  <si>
    <t>Beļauniece Ingrīda</t>
  </si>
  <si>
    <t>Dreiska-Volkova Aija</t>
  </si>
  <si>
    <t>Raga Ineta</t>
  </si>
  <si>
    <t>Grīnberga Irēna</t>
  </si>
  <si>
    <t>Pāvulāns Andris</t>
  </si>
  <si>
    <t>Troska Dzintra</t>
  </si>
  <si>
    <t>Kauliņa Anna</t>
  </si>
  <si>
    <t>Matisone Inese</t>
  </si>
  <si>
    <t>Rancāne Līga</t>
  </si>
  <si>
    <t>Šmits Roberts</t>
  </si>
  <si>
    <t>Tīcmane Gunta</t>
  </si>
  <si>
    <t>Pokule Ineta</t>
  </si>
  <si>
    <t>Rukmane Gunita</t>
  </si>
  <si>
    <t>Feldšerpunktu saraksts fiksēto piemaksu izmaksai par individuālo aizsarglīdzekļu izmantošanu, sniedzot klātienes konsultācijas 2021.gadā par janvāri</t>
  </si>
  <si>
    <t>AIZVĪĶU FELDŠERU PUNKTS, PRIEKULES NOVADA DOME</t>
  </si>
  <si>
    <t>APŠUCIEMA FELDŠERU PUNKTS, ENGURES NOVADA  DOME</t>
  </si>
  <si>
    <t>ĀRSTA PALĪGA KABINETS (feldšera punkts), TALSU NOVADA PAŠVALDĪBA</t>
  </si>
  <si>
    <t>BUNKAS FELDŠERU PUNKTS, PRIEKULES NOVADA DOME</t>
  </si>
  <si>
    <t>DUBEŅU FELDŠERPUNKTS, GROBIŅAS NOVADA DOME</t>
  </si>
  <si>
    <t>Gaiķu pagasta doktorāts, Brocēnu novada pašvalldība</t>
  </si>
  <si>
    <t xml:space="preserve">GAVIEZES FELDŠERPUNKTS, GROBIŅAS NOVADA DOME </t>
  </si>
  <si>
    <t>GRAMZDAS FELDŠERU PUNKTS, PRIEKULES NOVADA DOME</t>
  </si>
  <si>
    <t>JAUNSĀTU PAGASTA FELDŠERU VECMĀŠU PUNKTS, Pūres un Jaunsātu pagastu pārvalde</t>
  </si>
  <si>
    <t>KALĒTU FELDŠERU-VECMĀŠU PUNKTS, PRIEKULES NOVADA DOME</t>
  </si>
  <si>
    <t>Kalvenes pagasta feldšeru-vecmāšu punkts, Aizputes novada dome</t>
  </si>
  <si>
    <t>Kandavas novada sociālais dienests</t>
  </si>
  <si>
    <t>Kursīšu medpunkts, KURSĪŠU PAGASTA PĀRVALDE</t>
  </si>
  <si>
    <t>Lapiņa Diāna - ārsta palīga prakse</t>
  </si>
  <si>
    <t>LESTENES FELDŠERU-VECMĀŠU PUNKTS, Irlavas un Lestenes pagastu pārvalde</t>
  </si>
  <si>
    <t xml:space="preserve">MEDZES VESELĪBAS APRŪPES CENTRS, GROBIŅAS NOVADA DOME </t>
  </si>
  <si>
    <t>OTAŅĶU FELDŠERPUNKTS, NĪCAS NOVADA DOME</t>
  </si>
  <si>
    <t>P/I Skrundas veselības un sociālās aprūpes centrs, Skrundas novada pašvaldība</t>
  </si>
  <si>
    <t>Padures veselības punkts, Kuldīgas novada pašvaldība</t>
  </si>
  <si>
    <t>Priekules feldšeru punkts</t>
  </si>
  <si>
    <t>ANDRUPENES FELDŠERU-VECMĀŠU PUNKTS, Dagdas novada pašvaldības Andrupenes pagasta pārvalde</t>
  </si>
  <si>
    <t>ASŪNES FELDŠERU-VECMĀŠU PUNKTS, Dagdas novada pašvaldības Asūnes pagasta pārvalde</t>
  </si>
  <si>
    <t>AULEJAS FELDŠERU-AKUŠIERU PUNKTS, Krāslavas novada Aulejas pagasta pārvalde</t>
  </si>
  <si>
    <t>CIRMAS FELDŠERU – VECMĀŠU PUNKTS, CIRMAS PAGASTA PĀRVALDE</t>
  </si>
  <si>
    <t>GRĀVERU FELDŠERU PUNKTS, Aglonas novada dome</t>
  </si>
  <si>
    <t>GRIŠKĀNU FELDŠERU-AKUŠIERU PUNKTS, RĒZEKNES NOVADA PAŠVALDĪBAS GRIŠKĀNU PAGASTA PĀRVALDE</t>
  </si>
  <si>
    <t>ISTALSNAS FELDŠERU – VECMĀŠU PUNKTS, Ludzas novada pašvaldība</t>
  </si>
  <si>
    <t>KALNIEŠU FELDŠERU-VECMĀŠU PUNKTS, Krāslavas novada Kalniešu pagasta pārvalde</t>
  </si>
  <si>
    <t>Kantinieku feldšeru-vecmāšu punkts, Rēzeknes novada pašvaldības iestāde "Dricānu pagastu apvienība"</t>
  </si>
  <si>
    <t>KAPLAVAS FELDŠERU-VECMĀŠU PUNKTS, KRĀSLAVAS NOVADA DOME</t>
  </si>
  <si>
    <t>KOMBUĻU PAGASTA FELDŠERU PUNKTS, Krāslavas novada Kombuļu pagasta pārvalde</t>
  </si>
  <si>
    <t xml:space="preserve">KONSTANTINOVAS PAGASTA FELDŠERU-VECMĀŠU PUNKTS, Dagdas novada pašvaldības Konstantinovas pagasta pārvalde </t>
  </si>
  <si>
    <t>LENDŽU PAGASTA FELDŠERU - AKUŠIERU PUNKTS, RĒZEKNES NOVADA PAŠVALDĪBAS LENDŽU PAGASTA PĀRVALDE</t>
  </si>
  <si>
    <t>MEŽVIDU FELDŠERU-VECMĀŠU PUNKTS, Kārsavas novada pašvaldība</t>
  </si>
  <si>
    <t>NAGĻU PAGASTA FELDŠERU - VECMĀŠU PUNKTS, RĒZEKNES NOVADA PAŠVALDĪBAS NAGĻU PAGASTA PĀRVALDE</t>
  </si>
  <si>
    <t>NIRZAS FELDŠERU – VECMĀŠU PUNKTS, NIRZAS PAGASTA PĀRVALDE</t>
  </si>
  <si>
    <t>NĪCGALES PAGASTA FELDŠERU PUNKTS, NĪCGALES PAGASTA PĀRVALDE</t>
  </si>
  <si>
    <t>ŅUKŠU FELDŠERU - VECMĀŠU PUNKTS, Ludzas novada pašvaldība</t>
  </si>
  <si>
    <t>PASIENES AMBULANCE, Zilupes novada pašvaldība</t>
  </si>
  <si>
    <t>Piedrujas feldšeru-vecmāšu punkts, Krāslavas novada Piedrujas pagasta pārvalde</t>
  </si>
  <si>
    <t>PRIEŽMALES FELDŠERU PUNKTS, Aglonas novada dome</t>
  </si>
  <si>
    <t>Prīkuļu feldšeru vecmāšu punkts, PREIĻU NOVADA DOME</t>
  </si>
  <si>
    <t>PUREŅU FELDŠERU – VECMĀŠU PUNKTS, PUREŅU PAGASTA PĀRVALDE</t>
  </si>
  <si>
    <t>RIKAVAS FELDŠERU - VECMĀŠU PUNKTS, RĒZEKNES NOVADA PAŠALDĪBAS RIKAVAS PAGASTA PĀRVALDE</t>
  </si>
  <si>
    <t>ROBEŽNIEKU FELDŠERU PUNKTS, Krāslavas novada Robežnieku pagasta pārvalde</t>
  </si>
  <si>
    <t>SILMALAS FELDŠERU - VECMĀŠU PUNKTS, RĒZEKNES NOVADA PAŠVALDĪBAS SILMALAS PAGASTA PĀRVALDE</t>
  </si>
  <si>
    <t>SKAISTAS FELDŠERU-VECMĀŠU PUNKTS, Krāslavas novada Skaistas pagasta pārvalde</t>
  </si>
  <si>
    <t>STOĻEROVAS PAGASTA FELDŠERU-VECMĀŠU PUNKTS, RĒZEKNES NOVADA PAŠVALDĪBAS STOĻEROVAS PAGASTA PĀRVALDE</t>
  </si>
  <si>
    <t>SVENTES FELDŠERU - VECMĀŠU PUNKTS, SVENTES PAGASTA PĀRVALDE</t>
  </si>
  <si>
    <t>ŠĶAUNES FELDŠERU-AKUŠIERU PUNKTS, Dagdas novada pašvaldības Šķaunes pagasta pārvalde</t>
  </si>
  <si>
    <t>ŠĶELTOVAS PAGASTA FELDŠERU – VECMĀŠU PUNKTS, Aglonas novada dome</t>
  </si>
  <si>
    <t>ŠTIKĀNU FELDŠERU - VECMĀŠU PUNKTS, RĒZEKNES NOVADA PAŠVALDĪBAS SILMALAS PAGASTA PĀRVALDE</t>
  </si>
  <si>
    <t>Vecsalienas pagasta feldšeru punkts, VECSALIENAS PAGASTA PĀRVALDE</t>
  </si>
  <si>
    <t>Pelēču feldšeru vecmāšu punkts, PREIĻU NOVADA DOME</t>
  </si>
  <si>
    <t>SOKOLKU PAGASTA FELDŠERU-VECMĀŠU PUNKTS, VIĻĀNU NOVADA PAŠVALDĪBA</t>
  </si>
  <si>
    <t>MEDUMU PAGASTA FELDŠERU-VECMĀŠU PUNKTS, MEDUMU PAGASTA PĀRVALDE</t>
  </si>
  <si>
    <t>ALSVIĶU PAGASTA ALSVIĶU FELDŠERU-VECMĀŠU PUNKTS, ALŪKSNES NOVADA PAŠVALDĪBA</t>
  </si>
  <si>
    <t>ALSVIĶU PAGASTA STRAUTIŅU FELDŠERU-VECMĀŠU PUNKTS, ALŪKSNES NOVADA PAŠVALDĪBA</t>
  </si>
  <si>
    <t>Amatas novada Nītaures dienas aprūpes centrs, Amatas novada pašvaldība</t>
  </si>
  <si>
    <t>BEJAS FELDŠERU VECMĀŠU PUNKTS, ALŪKSNES NOVADA PAŠVALDĪBA</t>
  </si>
  <si>
    <t>BEĻAVAS FELDŠERU - VECMĀŠU PUNKTS, GULBENES NOVADA BEĻAVAS PAGASTA PĀRVALDE</t>
  </si>
  <si>
    <t>Bērzaines feldšeru - vecmāšu punkts, Kocēnu novada dome</t>
  </si>
  <si>
    <t>Bērzaunes feldšerpunkts, MADONAS NOVADA BĒRZAUNES PAGASTA PĀRVALDE</t>
  </si>
  <si>
    <t>BILSKAS FELDŠERU PUNKTS, Smiltenes novada dome</t>
  </si>
  <si>
    <t>BLOMES PAGASTA FELDŠERU - VECMĀŠU PUNKTS, Smiltenes novada dome</t>
  </si>
  <si>
    <t>Briežuciema feldšeru - vecmāšu punkts, Balvu novada pašvaldība</t>
  </si>
  <si>
    <t>DAUKSTU FELDŠERU - VECMĀŠU PUNKTS, Gulbenes novada Daukstu pagasta pārvalde</t>
  </si>
  <si>
    <t>Degumnieku feldšeru punkts, Madonas novada Ošupes pagasta pārvalde</t>
  </si>
  <si>
    <t>DRUVIENAS FELDŠERU-VECMĀŠU PUNKTS, Gulbenes novada Druvienas pagasta pārvalde</t>
  </si>
  <si>
    <t>Egļevas feldšeru - vecmāšu punkts, Balvu novada pašvaldība</t>
  </si>
  <si>
    <t>ĒRĢEMES FELDŠERPUNKTS, Valkas novada dome</t>
  </si>
  <si>
    <t>GALGAUSKAS FELDŠERU-VECMĀŠU PUNKTS, GULBENES NOVADA GALGAUSKAS PAGASTA PĀRVALDE</t>
  </si>
  <si>
    <t>Grundzāles Ambulance, smiltenes novada dome</t>
  </si>
  <si>
    <t>ĢIKŠU DIENAS APRŪPES CENTRS, Amatas novada pašvaldība</t>
  </si>
  <si>
    <t>IERIĶU DIENAS APRŪPES CENTRS, Amatas novada pašvaldība</t>
  </si>
  <si>
    <t>JUMURDAS FELDŠERU-VECMĀŠU PUNKTS, Ērgļu novada pašvaldība</t>
  </si>
  <si>
    <t>KALNCEMPJU FELDŠERU-VECMĀŠU PUNKTS, ALŪKSNES NOVADA PAŠVALDĪBA</t>
  </si>
  <si>
    <t>Korģenes feldšeru vecmāšu punkts, SALACGRĪVAS NOVADA DOME</t>
  </si>
  <si>
    <t>Krišjāņu feldšeru - vecmāšu punkts, Balvu novada pašvaldība</t>
  </si>
  <si>
    <t>Kubulu feldšeru punkts, Balvu novada pašvaldība</t>
  </si>
  <si>
    <t>KUPRAVAS FELDŠERU PUNKTS, Viļakas novada dome</t>
  </si>
  <si>
    <t>MĀRKALNES FELDŠERU PUNKTS, ALŪKSNES NOVADA PAŠVALDĪBA</t>
  </si>
  <si>
    <t>MĀRSNĒNU VESELĪBAS APRŪPES IESTĀDE, Priekuļu novada pašvaldība</t>
  </si>
  <si>
    <t>MURMASTIENES FELDŠERPUNKTS, VARAKĻĀNU NOVADA PAŠVALDĪBA</t>
  </si>
  <si>
    <t>PEDEDZES LAUKU AMBULANCE, ALŪKSNES NOVADA PAŠVALDĪBA</t>
  </si>
  <si>
    <t>RAMATAS PAGASTA FELDŠERPUNKTS, Mazsalacas novada pašvaldība</t>
  </si>
  <si>
    <t>SAUSNĒJAS AMBULANCE, Ērgļu novada pašvaldība</t>
  </si>
  <si>
    <t>SĒĻU PAGASTA FELDŠERPUNKTS, Mazsalacas novada pašvaldība</t>
  </si>
  <si>
    <t>Skujetnieku feldšeru - veselības punkts</t>
  </si>
  <si>
    <t>STARU FELDŠERU - VECMĀŠU PUNKTS, Gulbenes novada Daukstu pagasta pārvalde</t>
  </si>
  <si>
    <t>STIRNIENES FELDŠERPUNKTS, VARAKĻĀNU NOVADA PAŠVALDĪBA</t>
  </si>
  <si>
    <t>Taurenes feldšeru vecmāšu punkts, Vecpiebalgas novada pašvaldība</t>
  </si>
  <si>
    <t>Vaidavas feldšeru - vecmāšu punkts, Kocēnu novada dome</t>
  </si>
  <si>
    <t>VARIŅU PAGASTA FELDŠERPUNKTS, Smiltenes novada dome</t>
  </si>
  <si>
    <t>VECATES PAGASTA MEDPUNKTS, Burtnieku novada pašvaldība</t>
  </si>
  <si>
    <t>Vectilžas feldšeru veselības punkts, Balvu novada pašvaldība</t>
  </si>
  <si>
    <t>RANKAS AMBULATORĀ ĀRSTNIECĪBAS IESTĀDE"RANKAS FELDŠERU-VECMĀŠU PUNKTS", Gulbenes novada Rankas pagasta pārvalde</t>
  </si>
  <si>
    <t>VESELAVAS FELDŠERU PUNKTS, Priekuļu novada pašvaldība</t>
  </si>
  <si>
    <t>VESTIENAS FELDŠERPUNKTS, Madonas novada Vestienas pagasta pārvalde</t>
  </si>
  <si>
    <t>VIJCIEMA FELDŠERPUNKTS, Valkas novada dome</t>
  </si>
  <si>
    <t>Viļķenes doktorāts, Limbažu novada pašvaldība</t>
  </si>
  <si>
    <t>Vīksnas feldšeru veselības punkts, Balvu novada pašvaldība</t>
  </si>
  <si>
    <t>Zosēnu pagasta felšerpunkts, JAUNPIEBALGAS NOVADA DOME</t>
  </si>
  <si>
    <t>Dignājas pagasta feldšerpunkts, Jēkabpils novada pašvaldība</t>
  </si>
  <si>
    <t>Dunavas pagasta feldšerpunkts, Jēkabpils novada pašvaldība</t>
  </si>
  <si>
    <t>Ukru feldšeru - veselības punkts, Auces novada pašvald“iba</t>
  </si>
  <si>
    <t>MAZOZOLU PAGASTA VESELĪBAS APRŪPES PUNKTS, OGRES NOVADA PAŠVALDĪBAS MAZOZOLU PAGASTA PĀRVALDE</t>
  </si>
  <si>
    <t>Rehabilitācijas speciālistu veselības aprūpe mājās</t>
  </si>
  <si>
    <t>Ārsta palīga (feldšera) vai māsas pacienta veselības aprūpe mājās</t>
  </si>
  <si>
    <t>Fizikālās un rehabilitācijas medicīnas ārsta mājas vizīte pie pacienta, nodrošinot medicīniskās rehabilitācijas pakalpojumu mājās</t>
  </si>
  <si>
    <t>EKK 3000</t>
  </si>
  <si>
    <t>EKK 7460</t>
  </si>
  <si>
    <t>EKK 7472</t>
  </si>
  <si>
    <t>Pavisam  -kopā</t>
  </si>
  <si>
    <t>Manipulāciju izmaksas epidemioloģiskās drošības pasākumu nodrošināšanai, sniedzot SAVA pakalpojumus janvārī</t>
  </si>
  <si>
    <t>Pozīcijas nosaukums</t>
  </si>
  <si>
    <t>summa EUR/mēn</t>
  </si>
  <si>
    <t xml:space="preserve">Kontaktu centra licence </t>
  </si>
  <si>
    <t>PVN</t>
  </si>
  <si>
    <t xml:space="preserve">summaEUR/ mēn </t>
  </si>
  <si>
    <t>koordinators</t>
  </si>
  <si>
    <t>Klientu apkalpošanas operators</t>
  </si>
  <si>
    <t>valsts sociālās apdrošināšanas obligātās iemaksas (23,59%)</t>
  </si>
  <si>
    <t>servera izmaksas</t>
  </si>
  <si>
    <t>Darba vietu uzturēšanas un sarunu izmaksas</t>
  </si>
  <si>
    <t>555.not.243.1.p</t>
  </si>
  <si>
    <t>555.not.243.4p</t>
  </si>
  <si>
    <t>555.not.246.2.p</t>
  </si>
  <si>
    <t>555.not.243.1.pun 246.2.p</t>
  </si>
  <si>
    <t>555.not.243.1.p.un 246.2.p</t>
  </si>
  <si>
    <t>555.not.246.1.p</t>
  </si>
  <si>
    <t>Manipulācijas 70033 tarifs, euro</t>
  </si>
  <si>
    <t>Manipulācijas 70034 tarifs, euro</t>
  </si>
  <si>
    <t>Manipulācijas 70035 tarifs, euro</t>
  </si>
  <si>
    <t>Manipulācijas 70036 tarifs, euro</t>
  </si>
  <si>
    <r>
      <t xml:space="preserve">Pakalpojumu summa, </t>
    </r>
    <r>
      <rPr>
        <sz val="10"/>
        <rFont val="Times New Roman"/>
        <family val="1"/>
      </rPr>
      <t>(manipulācija 70033)</t>
    </r>
    <r>
      <rPr>
        <b/>
        <sz val="10"/>
        <rFont val="Times New Roman"/>
        <family val="1"/>
      </rPr>
      <t xml:space="preserve"> EUR</t>
    </r>
  </si>
  <si>
    <r>
      <t xml:space="preserve">Pakalpojumu summa, </t>
    </r>
    <r>
      <rPr>
        <sz val="10"/>
        <rFont val="Times New Roman"/>
        <family val="1"/>
      </rPr>
      <t>(manipulācija 70034)</t>
    </r>
    <r>
      <rPr>
        <b/>
        <sz val="10"/>
        <rFont val="Times New Roman"/>
        <family val="1"/>
      </rPr>
      <t xml:space="preserve"> EUR</t>
    </r>
  </si>
  <si>
    <r>
      <t xml:space="preserve">Pakalpojumu summa, </t>
    </r>
    <r>
      <rPr>
        <sz val="10"/>
        <rFont val="Times New Roman"/>
        <family val="1"/>
      </rPr>
      <t>(manipulācija 70035)</t>
    </r>
    <r>
      <rPr>
        <b/>
        <sz val="10"/>
        <rFont val="Times New Roman"/>
        <family val="1"/>
      </rPr>
      <t xml:space="preserve"> EUR</t>
    </r>
  </si>
  <si>
    <r>
      <t xml:space="preserve">Pakalpojumu summa, </t>
    </r>
    <r>
      <rPr>
        <sz val="10"/>
        <rFont val="Times New Roman"/>
        <family val="1"/>
      </rPr>
      <t>(manipulācija 70036)</t>
    </r>
    <r>
      <rPr>
        <b/>
        <sz val="10"/>
        <rFont val="Times New Roman"/>
        <family val="1"/>
      </rPr>
      <t xml:space="preserve"> EUR</t>
    </r>
  </si>
  <si>
    <t>Pielikums Nr.5                                                                                                                                                                          Ministru kabineta rīkojuma "Par finanšu līdzekļu piešķiršanu no valsts budžeta programmas "Līdzekļi neparedzētiem gadījumiem"" projekta sākotnējās ietekmes novērtējuma ziņojumam (anotācijai)</t>
  </si>
  <si>
    <t>Manipulācijas tarifs, euro</t>
  </si>
  <si>
    <r>
      <t xml:space="preserve">PVA manipulācijas par ceļa izdevumiem uz COVID-19 pacienta dzīvesvietu 2021.gada janvārī 
</t>
    </r>
    <r>
      <rPr>
        <sz val="10"/>
        <rFont val="Times New Roman"/>
        <family val="1"/>
      </rPr>
      <t>(60164 - Ceļa izdevumi par 10 minūtēm vienai personai, tarifs 2.73 euro uz COVID-19 pacienta dzīvesvietu; 60173 - Ceļa izdevumi par 10 minūtēm SARS-CoV-2 (COVID-19) parauga paņemšanai pacienta dzīvesvietā, tarifs - 3.7 euro)</t>
    </r>
  </si>
  <si>
    <r>
      <rPr>
        <b/>
        <sz val="10"/>
        <color theme="1"/>
        <rFont val="Times New Roman"/>
        <family val="1"/>
      </rPr>
      <t xml:space="preserve">SAVA manipulācijas par ceļa izdevumiem uz COVID-19 pacienta dzīvesvietu 2021.gada janvārī </t>
    </r>
    <r>
      <rPr>
        <sz val="10"/>
        <color theme="1"/>
        <rFont val="Times New Roman"/>
        <family val="1"/>
      </rPr>
      <t xml:space="preserve">
(60164 - Ceļa izdevumi par 10 minūtēm vienai personai uz COVID-19 pacienta dzīvesvietu, tarifs - 2.73 euro; 60165 - Ceļa izdevumi pie COVID-19 pacienta ar kurjera starpniecību, tarifs - 6.5 euro)</t>
    </r>
  </si>
  <si>
    <t xml:space="preserve">Ārsta palīga (feldšera) vai māsas, kā arī funkcionālā speciālista, kas sniedz rehabilitācijas pakalpojumus, veikta viena pacienta otrā aprūpes līmeņa veselības aprūpe mājās. Samaksa tiek veikta ne vairāk kā vienu reizi par diennakti. </t>
  </si>
  <si>
    <t xml:space="preserve">Ārsta palīga (feldšera) vai māsas veikta viena pacienta pirmā aprūpes līmeņa veselības aprūpe mājās. Samaksa tiek veikta ne vairāk kā vienu reizi par diennakti. </t>
  </si>
  <si>
    <t>Ārsta palīga (feldšera) vai māsas, kā arī funkcionālā speciālista, kas sniedz rehabilitācijas pakalpojumus, veikta viena pacienta otrā aprūpes līmeņa veselības aprūpe mājās. Samaksa tiek veikta ne vairāk kā vienu reizi par diennakti.</t>
  </si>
  <si>
    <t>Manipulācijas 60043 tarifs, euro</t>
  </si>
  <si>
    <t>Manipulācijas 60044 tarifs, euro</t>
  </si>
  <si>
    <r>
      <t xml:space="preserve">Pakalpojumu summa, </t>
    </r>
    <r>
      <rPr>
        <sz val="10"/>
        <rFont val="Times New Roman"/>
        <family val="1"/>
      </rPr>
      <t>(manipulācija 60043)</t>
    </r>
    <r>
      <rPr>
        <b/>
        <sz val="10"/>
        <rFont val="Times New Roman"/>
        <family val="1"/>
      </rPr>
      <t xml:space="preserve"> EUR</t>
    </r>
  </si>
  <si>
    <r>
      <t xml:space="preserve">Pakalpojumu summa, </t>
    </r>
    <r>
      <rPr>
        <sz val="10"/>
        <rFont val="Times New Roman"/>
        <family val="1"/>
      </rPr>
      <t>(manipulācija 60044)</t>
    </r>
    <r>
      <rPr>
        <b/>
        <sz val="10"/>
        <rFont val="Times New Roman"/>
        <family val="1"/>
      </rPr>
      <t xml:space="preserve"> EUR</t>
    </r>
  </si>
  <si>
    <r>
      <t xml:space="preserve">Veiktais darbs 2021.gada janvārī manipulācijām
</t>
    </r>
    <r>
      <rPr>
        <b/>
        <u/>
        <sz val="10"/>
        <rFont val="Times New Roman"/>
        <family val="1"/>
      </rPr>
      <t>60043</t>
    </r>
    <r>
      <rPr>
        <sz val="10"/>
        <rFont val="Times New Roman"/>
        <family val="1"/>
      </rPr>
      <t xml:space="preserve"> - Ģimenes ārsta praksē nodarbinātas ārstniecības personas vai mājas aprūpes pakalpojumu sniedzēja mājas vizīte SARS-CoV-2 (COVID-19)  izmeklējamā materiāla paņemšanai, tarifs - 17.92 un </t>
    </r>
    <r>
      <rPr>
        <b/>
        <u/>
        <sz val="10"/>
        <rFont val="Times New Roman"/>
        <family val="1"/>
      </rPr>
      <t>60044</t>
    </r>
    <r>
      <rPr>
        <sz val="10"/>
        <rFont val="Times New Roman"/>
        <family val="1"/>
      </rPr>
      <t xml:space="preserve"> - SARS-CoV-2 (COVID-19) izmeklējamā materiāla (nazofaringālā uztriepe) paņemšana ģimenes ārsta praksē vai sniedzot mājas aprūpes pakalpojumu, tarifs - 2.52 euro</t>
    </r>
  </si>
  <si>
    <t>Manipulāciju tarifs, euro</t>
  </si>
  <si>
    <t xml:space="preserve">Veiktais darbs 2021.gada janvārī par IAL manipulācijām SAVA:   </t>
  </si>
  <si>
    <t>(60160 - Individuālo aizsardzības līdzekļu izmaksas viena COVID-19 pacienta aprūpei, tarifs - 14, 66 euro; 60161 - Individuālo aizsardzības līdzekļu izmaksas COVID-19 pacientu aprūpei ambulatoro pakalpojumu nodrošināšanai ārstniecības iestādē, tarifs - 5,82 euro; 60166 - Piemaksa SAVA speciālistiem par laiku un individuālajiem aizsardzības līdzekļiem epidemioloģiskās drošības pasākumu nodrošināšanai ambulatoro veselības aprūpes pakalpojumu nodrošināšanai, tarifs - 3,7 euro; 60167 - Piemaksa gultas dienai par laiku un individuālajiem aizsardzības līdzekļiem epidemioloģiskās drošības pasākumu nodrošināšanu rehabilitācijas un psihiatriskā profila dienas stacionāros ambulatorajās ārstniecības iestādēs, tarifs - 8,39 euro; 60168 - Piemaksa par laiku un individuālajiem aizsardzības līdzekļiem epidemioloģiskās drošības pasākumu nodrošināšanai ārstniecības un pacientu aprūpes personām un funkcionālo speciālistu asistentiem ambulatoro veselības aprūpes pakalpojumu nodrošināšanai, tarifs - 1,7 euro)</t>
  </si>
  <si>
    <t xml:space="preserve">Veiktais darbs 2021.gada janvārī par IAL manipulācijām veselības aprūpei mājās:   </t>
  </si>
  <si>
    <t>(60160 - Individuālo aizsardzības līdzekļu izmaksas viena COVID-19 pacienta aprūpei, tarifs - 14,66 euro; 60161 - Individuālo aizsardzības līdzekļu izmaksas COVID-19 pacientu aprūpei ambulatoro pakalpojumu nodrošināšanai ārstniecības iestādē - 5,82 euro; 60169 - Individuālo aizsardzības līdzekļu izmaksas ārstniecības personai par veselības aprūpes pakalpojumu nodrošināšanu mājās - 8.45 euro)</t>
  </si>
  <si>
    <t>60171 - Laiks epidemioloģiskās drošības pasākumu nodrošināšanai ārstam vai funkcionālajam speciālistam ambulatoro veselības aprūpes pakalpojumu nodrošināšanai stacionārajās ārstniecības iestādēs - tarifs 0.93 euro; 60172 - Laiks epidemioloģiskās drošības pasākumu nodrošināšanai māsai ārstniecības un pacientu aprūpes personām un funkcionālo speciālistu asistentiem ambulatoro veselības aprūpes pakalpojumu nodrošināšanai stacionārajās ārstniecības iestādēs - tarifs 0.56 euro</t>
  </si>
  <si>
    <t>Veikto pakalpojumu* summa SAVA ārkārtas situācijas laikā par 2021. gada janvārī ievadītiem taloniem</t>
  </si>
  <si>
    <t>Uz apmeklējumiem</t>
  </si>
  <si>
    <t>Pozīcija</t>
  </si>
  <si>
    <t>Cimdi ārstam</t>
  </si>
  <si>
    <t>Cimdi māsai</t>
  </si>
  <si>
    <t>Vienreizlietojamā cepure ārstam</t>
  </si>
  <si>
    <t>Vienreizlietojamā cepure māsai</t>
  </si>
  <si>
    <t>Halāts ar garām piedurknēm ārstam</t>
  </si>
  <si>
    <t>Halāts ar garām piedurknēm māsai</t>
  </si>
  <si>
    <t>Sejas vizieris ārstam</t>
  </si>
  <si>
    <t>Sejas vizieris māsai</t>
  </si>
  <si>
    <t>Dezinfekcijas līdzeklis rokām ārstam</t>
  </si>
  <si>
    <t>Dezinfekcijas līdzeklis rokām māsai</t>
  </si>
  <si>
    <t>Dezinfekcijas līdzeklis pacientam</t>
  </si>
  <si>
    <t>Dezinfekcijas līdzeklis virsmu apstrādei</t>
  </si>
  <si>
    <t>Izmaksas mēnesim, EUR</t>
  </si>
  <si>
    <t>Apmeklējumu skaits mēnesī</t>
  </si>
  <si>
    <t>Personāla skaits kopā</t>
  </si>
  <si>
    <t>Ģimenes ārstu skaits</t>
  </si>
  <si>
    <t>Rezindetu skaits</t>
  </si>
  <si>
    <t>Māsu/ ārstu palīgu skaits</t>
  </si>
  <si>
    <t>Vid. apmeklējumu skaits 1M</t>
  </si>
  <si>
    <t>Ārstniecības personu skaits</t>
  </si>
  <si>
    <t>Māsu/palīgu skaits</t>
  </si>
  <si>
    <t>Ārstniecības iestāžu individuālo aizsardzības līdzekļu (IAL) izmaksas EUR 2021.gada janvāra mēnesī</t>
  </si>
  <si>
    <t>izlietoto IAL izmaksas periodā 01.01.2021 - 31.01.2021</t>
  </si>
  <si>
    <t xml:space="preserve">Ārstniecības iestāde                                             </t>
  </si>
  <si>
    <t>Gads</t>
  </si>
  <si>
    <r>
      <t>SUMMA  par</t>
    </r>
    <r>
      <rPr>
        <b/>
        <u/>
        <sz val="10"/>
        <color theme="1"/>
        <rFont val="Times New Roman"/>
        <family val="1"/>
        <charset val="186"/>
      </rPr>
      <t xml:space="preserve"> IAL</t>
    </r>
    <r>
      <rPr>
        <b/>
        <sz val="10"/>
        <color theme="1"/>
        <rFont val="Times New Roman"/>
        <family val="1"/>
        <charset val="186"/>
      </rPr>
      <t xml:space="preserve"> KOPĀ 2019. gadā, EUR</t>
    </r>
  </si>
  <si>
    <r>
      <t>SUMMA  par</t>
    </r>
    <r>
      <rPr>
        <b/>
        <u/>
        <sz val="10"/>
        <color theme="1"/>
        <rFont val="Times New Roman"/>
        <family val="1"/>
        <charset val="186"/>
      </rPr>
      <t xml:space="preserve"> IAL</t>
    </r>
    <r>
      <rPr>
        <b/>
        <sz val="10"/>
        <color theme="1"/>
        <rFont val="Times New Roman"/>
        <family val="1"/>
        <charset val="186"/>
      </rPr>
      <t xml:space="preserve"> KOPĀ 2021 gadā, EUR</t>
    </r>
  </si>
  <si>
    <t>Medicīniskās maska  (EN 14683 tips II.R)</t>
  </si>
  <si>
    <t>Medicīniskās maska  (EN 14683 tips II)</t>
  </si>
  <si>
    <t>Medicīniskās maska  (EN 14683 tips I)</t>
  </si>
  <si>
    <t>Respirators ar aizsardzības pakāpi FFP2, P2 vai N95</t>
  </si>
  <si>
    <t>Respirators ar aizsardzības pakāpi FFP3</t>
  </si>
  <si>
    <t>Medicīniskie vienreiz lietojamie cimdi (nesterili, nepūderēti)</t>
  </si>
  <si>
    <t>Medicīniskie vienreiz lietojamie cimdi (sterili, nepūderēti)</t>
  </si>
  <si>
    <t>Medicīniskais kombinezons -aizsargtērpi, elastīgie, ar kapuci, vienreizlietojams</t>
  </si>
  <si>
    <t>Virsvalks/halāts ar garām piedurknēm, ūdens necaurlaidīgs, vienreizlietojams</t>
  </si>
  <si>
    <t>Ūdensnecaurlaidīgs priekšauts, vienreizlietojams</t>
  </si>
  <si>
    <t>Medicīniskās bahilas garās, vienreizlietojamas</t>
  </si>
  <si>
    <t>Ķirurģiskā cepurīte, vienreizlietojama</t>
  </si>
  <si>
    <t>Sejas ekrāns, vienreizlietojams vai daudzreizlietojams, dezinficējams</t>
  </si>
  <si>
    <t>Aizsargbrilles, vienreizlietojams vai daudzreizlietojams, dezinficējams</t>
  </si>
  <si>
    <t>Dezinfekcijas līdzeklis virsmām. 
Litri</t>
  </si>
  <si>
    <t>Dezinfekcijas līdzeklis rokām.
Litri</t>
  </si>
  <si>
    <t>Dezinfekcijas līdzeklis - salvetes</t>
  </si>
  <si>
    <t>Uzroči, vienreizlietojami</t>
  </si>
  <si>
    <t>Bahilas, īsās</t>
  </si>
  <si>
    <t>Dezinfekcijas līdzeklis virsmām, Tabletes</t>
  </si>
  <si>
    <t>Dezinfekcijas līdzeklis virsmām.
Smidzinātājs</t>
  </si>
  <si>
    <t>Halats ķirurģ.augsta riska</t>
  </si>
  <si>
    <t>Sejas maska</t>
  </si>
  <si>
    <t xml:space="preserve">Aizsargtērpi vienreizl., ūdens caurlaid. </t>
  </si>
  <si>
    <t>Pusmaskas FFP3 filtrs</t>
  </si>
  <si>
    <t>Pilna sejas aizsargmaska</t>
  </si>
  <si>
    <t xml:space="preserve">Putekļu filtrs P3 6035 pilnai sejas aizsargmaskai </t>
  </si>
  <si>
    <t>Aizsarghalāts, vienreizlietojams, nesterils</t>
  </si>
  <si>
    <t>Kombinezons, vienreizlietojams, nesterils</t>
  </si>
  <si>
    <t>Priekšauts ar piedurknēm, ūdensnecaurlaidīgs</t>
  </si>
  <si>
    <t>Halāts - neausta materiāla, nesterils</t>
  </si>
  <si>
    <t>Halats ķirurģ.sterils</t>
  </si>
  <si>
    <t>Roku un virsmu dezinfekcijas līdzeklis VIRUDES</t>
  </si>
  <si>
    <t>Dezifog šķidrums telpu dezinfekcijai</t>
  </si>
  <si>
    <t>Halāts PP apmeklētāju</t>
  </si>
  <si>
    <t>Halāts sterils</t>
  </si>
  <si>
    <t>Sejas aizsargmaskas un filtri</t>
  </si>
  <si>
    <t>Apavu dezinfekcijas līdzekļi</t>
  </si>
  <si>
    <t>Ķirurģiskas ādas dezinfekcijas līdzekļi</t>
  </si>
  <si>
    <t>Spirtu nesaturošie virsmu dezinfekcijas līdzekļi</t>
  </si>
  <si>
    <t>Gab.</t>
  </si>
  <si>
    <t>Cena, EUR/gab.</t>
  </si>
  <si>
    <t>Pāri</t>
  </si>
  <si>
    <t>Cena, EUR/pāris</t>
  </si>
  <si>
    <t>Litri</t>
  </si>
  <si>
    <t>Cena, EUR/L</t>
  </si>
  <si>
    <t>[gab]</t>
  </si>
  <si>
    <t>Cena, EUR/[tableti]</t>
  </si>
  <si>
    <t>gab.</t>
  </si>
  <si>
    <t>Cena, EUR/[vienība]</t>
  </si>
  <si>
    <t>Cena, EUR/gab</t>
  </si>
  <si>
    <t>gab</t>
  </si>
  <si>
    <t>pāris</t>
  </si>
  <si>
    <t>Kg</t>
  </si>
  <si>
    <t>Cena, EUR/Kg</t>
  </si>
  <si>
    <t>Cena, EUR/GAB.</t>
  </si>
  <si>
    <t>kg</t>
  </si>
  <si>
    <t>Cena, EUR/kg</t>
  </si>
  <si>
    <t>Cena, EUR/Litrā.</t>
  </si>
  <si>
    <t>KOPĀ/ vidēji</t>
  </si>
  <si>
    <t>Pielikums Nr.11                                                                                                                                                                          Ministru kabineta rīkojuma "Par finanšu līdzekļu piešķiršanu no valsts budžeta programmas "Līdzekļi neparedzētiem gadījumiem"" projekta sākotnējās ietekmes novērtējuma ziņojumam (anotācijai)</t>
  </si>
  <si>
    <t>*Viena kilometra cenu veido - faktiskās izmaksas, pa pozīcijām, (darba algas, transportlīdzekļa uzturēšanas, degvielas un individuālo aizsardzības līdzekļu izmaksas) dalot uz kopējo km skaitu, vērtība tiek norādīta ar minimums 6 zīmēm aiz komata, lai korekti iekļautu visas aprēķinu pozīcijas, (piem., vienā braucienā tiek iztērēti IAL, kuru vērtība ir 0.95 euro, vienā braucienā nobrauc 260 km, IAL izmaksas 1 km ir 0.95/260=0.003653 euro/km, ja noapaļo līdz 2 zīmēm aiz komata 1 km cena sanāk 0.00 euro).</t>
  </si>
  <si>
    <t>Pielikums Nr.16                                                                                                                                                                          Ministru kabineta rīkojuma "Par finanšu līdzekļu piešķiršanu no valsts budžeta programmas "Līdzekļi neparedzētiem gadījumiem"" projekta sākotnējās ietekmes novērtējuma ziņojumam (anotācijai)</t>
  </si>
  <si>
    <t>*Viena kilometra cenu veido - faktiskās izmaksas, pa pozīcijām, (darba algas, transportlīdzekļa uzturēšanas, degvielas un individuālo aizsardzības līdzekļu izmaksas) dalot uz kopējo km skaitu, vērtība tiek norādīta ar minimums 6 zīmēm aiz komata, lai korekti iekļautu visas aprēķinu pozīcijas, (piem., vienā braucienā tiek iztērēti IAL, kuru vērtība ir 0.95   euro, vienā braucienā nobrauc 260 km, IAL izmaksas 1 km ir 0.95/260=0.003653 euro/km, ja noapaļo līdz 2 zīmēm aiz komata 1 km cena sanāk 0.00 euro).</t>
  </si>
  <si>
    <t>SIA "Rīgas Austrumu klīniskā universitātes slimnīca" telefonlīnijas 8303 pieteikumiem par Covid-19 analīzēm darbības nodrošināšana (2021.gada janvāris)</t>
  </si>
  <si>
    <t>Pielikums Nr.24                                                                                                                                                                          Ministru kabineta rīkojuma "Par finanšu līdzekļu piešķiršanu no valsts budžeta programmas "Līdzekļi neparedzētiem gadījumiem"" projekta sākotnējās ietekmes novērtējuma ziņojumam (anotācijai)</t>
  </si>
  <si>
    <t>Mobilās vienības/ Paraugu paņemšana personu dzīvesvietā (janvāris; Centrālā laboratorija)</t>
  </si>
  <si>
    <r>
      <t xml:space="preserve">Parauga pieņemšanas punkta adrese </t>
    </r>
    <r>
      <rPr>
        <b/>
        <sz val="10"/>
        <rFont val="Times New Roman"/>
        <family val="1"/>
      </rPr>
      <t xml:space="preserve"> </t>
    </r>
  </si>
  <si>
    <t>Laboratorija. Izdevumi par IAL iegādi (janvāris; BIOR)</t>
  </si>
  <si>
    <t>Aizsargvairogs sejai (lieto 1 mēnesi pie nosacījuma, ka lieto 8 stundas, dezinficējot tās ik pēc 3 stundām)</t>
  </si>
  <si>
    <t>Bahilas (pāris)</t>
  </si>
  <si>
    <t>Cimdi (iekšējie;ārējie), pāris</t>
  </si>
  <si>
    <t>Paraugu paņemšanas punktu darbība/ Paraugu paņemšana (janvāris, BIOR)</t>
  </si>
  <si>
    <t>Kombinezons (maina ik pēc 2 stundām)</t>
  </si>
  <si>
    <t>Respirators ar filtru (maina ik pēc 2 stundām)</t>
  </si>
  <si>
    <t>Aizsargbrilles (lieto 1 nedēļu pie nosacījuma, ka lieto 8 stundas, dezinficējot tās ik pēc 2 stundām)</t>
  </si>
  <si>
    <t>Aizsargvairogs sejai (lieto 1 mēnesi pie nosacījuma, ka lieto 8 stundas, dezinficējot tās ik pēc 2 stundām)</t>
  </si>
  <si>
    <t>Cimdi (pāris)</t>
  </si>
  <si>
    <t>COVID-19 paraugu transports, braucienu skaits</t>
  </si>
  <si>
    <t>*Ārstniecības iestādes NVD iesniedz rēķinu, ko iestādei ir piestādījusi transporta kompānija, norādot pacientu skaitu, braucienu skaitu un izmaksas.</t>
  </si>
  <si>
    <t>555.not.243.2p un 243.4p</t>
  </si>
  <si>
    <r>
      <t xml:space="preserve">Virsvalks/halāts </t>
    </r>
    <r>
      <rPr>
        <sz val="10"/>
        <color rgb="FF000000"/>
        <rFont val="Times New Roman"/>
        <family val="1"/>
        <charset val="186"/>
      </rPr>
      <t>ar garām piedurknēm, vienreizlietojams</t>
    </r>
  </si>
  <si>
    <r>
      <rPr>
        <sz val="10"/>
        <rFont val="Times New Roman"/>
        <family val="1"/>
        <charset val="186"/>
      </rPr>
      <t xml:space="preserve">Medicīniskie vienreiz lietojamie </t>
    </r>
    <r>
      <rPr>
        <b/>
        <sz val="10"/>
        <rFont val="Times New Roman"/>
        <family val="1"/>
        <charset val="186"/>
      </rPr>
      <t xml:space="preserve">cimdi (sterili, </t>
    </r>
    <r>
      <rPr>
        <sz val="10"/>
        <rFont val="Times New Roman"/>
        <family val="1"/>
        <charset val="186"/>
      </rPr>
      <t>pūderēti)</t>
    </r>
  </si>
  <si>
    <r>
      <rPr>
        <sz val="10"/>
        <rFont val="Times New Roman"/>
        <family val="1"/>
        <charset val="186"/>
      </rPr>
      <t xml:space="preserve">Medicīniskie vienreiz lietojamie </t>
    </r>
    <r>
      <rPr>
        <b/>
        <sz val="10"/>
        <rFont val="Times New Roman"/>
        <family val="1"/>
        <charset val="186"/>
      </rPr>
      <t xml:space="preserve">cimdi (nesterili, </t>
    </r>
    <r>
      <rPr>
        <sz val="10"/>
        <rFont val="Times New Roman"/>
        <family val="1"/>
        <charset val="186"/>
      </rPr>
      <t>pūderēti)</t>
    </r>
  </si>
  <si>
    <r>
      <t xml:space="preserve">Dezinfekcijas līdzeklis virsmām. 
</t>
    </r>
    <r>
      <rPr>
        <sz val="10"/>
        <rFont val="Times New Roman"/>
        <family val="1"/>
        <charset val="186"/>
      </rPr>
      <t>Kg</t>
    </r>
  </si>
  <si>
    <t>Laboratorija. Izdevumi par IAL iegādi (Janvāris; SIA Dziedniecība)</t>
  </si>
  <si>
    <t>Ārējie cimdi (uz kombinezona ārējās virsmas; maina 3 reizes stundā)</t>
  </si>
  <si>
    <t>Pielikums Nr.26                                                                                                                                                                          Ministru kabineta rīkojuma "Par finanšu līdzekļu piešķiršanu no valsts budžeta programmas "Līdzekļi neparedzētiem gadījumiem"" projekta sākotnējās ietekmes novērtējuma ziņojumam (anotācijai)</t>
  </si>
  <si>
    <t>Paraugu paņemšanas punktu darbība/ Paraugu paņemšana (Janvāris/ Dziedniecība)</t>
  </si>
  <si>
    <r>
      <t>Paraugu paņemšanas punktu darbība/ Paraugu paņemš</t>
    </r>
    <r>
      <rPr>
        <b/>
        <u/>
        <sz val="10"/>
        <rFont val="Times New Roman"/>
        <family val="1"/>
      </rPr>
      <t>ana (janvāris, 2021.gads</t>
    </r>
    <r>
      <rPr>
        <b/>
        <u/>
        <sz val="10"/>
        <color theme="1"/>
        <rFont val="Times New Roman"/>
        <family val="1"/>
      </rPr>
      <t>; NMS Laboratorija SIA)</t>
    </r>
  </si>
  <si>
    <t>Nr.p.k</t>
  </si>
  <si>
    <t>Pielikums Nr.25                                                                                                                                                                          Ministru kabineta rīkojuma "Par finanšu līdzekļu piešķiršanu no valsts budžeta programmas "Līdzekļi neparedzētiem gadījumiem"" projekta sākotnējās ietekmes novērtējuma ziņojumam (anotācijai)</t>
  </si>
  <si>
    <t>Pielikums Nr.1                                                                                                                                                                          Ministru kabineta rīkojuma "Par finanšu līdzekļu piešķiršanu no valsts budžeta programmas "Līdzekļi neparedzētiem gadījumiem"" projekta sākotnējās ietekmes novērtējuma ziņojumam (anotācijai)</t>
  </si>
  <si>
    <t>Pielikums Nr.2                                                                                                                                                                          Ministru kabineta rīkojuma "Par finanšu līdzekļu piešķiršanu no valsts budžeta programmas "Līdzekļi neparedzētiem gadījumiem"" projekta sākotnējās ietekmes novērtējuma ziņojumam (anotācijai)</t>
  </si>
  <si>
    <t>Pielikums Nr.3                                                                                                                                                                          Ministru kabineta rīkojuma "Par finanšu līdzekļu piešķiršanu no valsts budžeta programmas "Līdzekļi neparedzētiem gadījumiem"" projekta sākotnējās ietekmes novērtējuma ziņojumam (anotācijai)</t>
  </si>
  <si>
    <t>Pielikums Nr.4                                                                                                                                                                          Ministru kabineta rīkojuma "Par finanšu līdzekļu piešķiršanu no valsts budžeta programmas "Līdzekļi neparedzētiem gadījumiem"" projekta sākotnējās ietekmes novērtējuma ziņojumam (anotācijai)</t>
  </si>
  <si>
    <t>Pielikums Nr.6                                                                                                                                                                          Ministru kabineta rīkojuma "Par finanšu līdzekļu piešķiršanu no valsts budžeta programmas "Līdzekļi neparedzētiem gadījumiem"" projekta sākotnējās ietekmes novērtējuma ziņojumam (anotācijai)</t>
  </si>
  <si>
    <t>Pielikums Nr.7                                                                                                                                                                          Ministru kabineta rīkojuma "Par finanšu līdzekļu piešķiršanu no valsts budžeta programmas "Līdzekļi neparedzētiem gadījumiem"" projekta sākotnējās ietekmes novērtējuma ziņojumam (anotācijai)</t>
  </si>
  <si>
    <t>Pielikums Nr.8                                                                                                                                                                          Ministru kabineta rīkojuma "Par finanšu līdzekļu piešķiršanu no valsts budžeta programmas "Līdzekļi neparedzētiem gadījumiem"" projekta sākotnējās ietekmes novērtējuma ziņojumam (anotācijai)</t>
  </si>
  <si>
    <t>Pielikums Nr.9                                                                                                                                                                          Ministru kabineta rīkojuma "Par finanšu līdzekļu piešķiršanu no valsts budžeta programmas "Līdzekļi neparedzētiem gadījumiem"" projekta sākotnējās ietekmes novērtējuma ziņojumam (anotācijai)</t>
  </si>
  <si>
    <t>Pielikums Nr.10                                                                                                                                                                          Ministru kabineta rīkojuma "Par finanšu līdzekļu piešķiršanu no valsts budžeta programmas "Līdzekļi neparedzētiem gadījumiem"" projekta sākotnējās ietekmes novērtējuma ziņojumam (anotācijai)</t>
  </si>
  <si>
    <t>Pielikums Nr.12                                                                                                                                                                          Ministru kabineta rīkojuma "Par finanšu līdzekļu piešķiršanu no valsts budžeta programmas "Līdzekļi neparedzētiem gadījumiem"" projekta sākotnējās ietekmes novērtējuma ziņojumam (anotācijai)</t>
  </si>
  <si>
    <t>555.not.246.4.p</t>
  </si>
  <si>
    <t>555.not.243.2p</t>
  </si>
  <si>
    <t>Pielikums Nr.13                                                                                                                                                                          Ministru kabineta rīkojuma "Par finanšu līdzekļu piešķiršanu no valsts budžeta programmas "Līdzekļi neparedzētiem gadījumiem"" projekta sākotnējās ietekmes novērtējuma ziņojumam (anotācijai)</t>
  </si>
  <si>
    <t>Pielikums Nr.14                                                                                                                                                                          Ministru kabineta rīkojuma "Par finanšu līdzekļu piešķiršanu no valsts budžeta programmas "Līdzekļi neparedzētiem gadījumiem"" projekta sākotnējās ietekmes novērtējuma ziņojumam (anotācijai)</t>
  </si>
  <si>
    <t>Pielikums Nr.15                                                                                                                                                                          Ministru kabineta rīkojuma "Par finanšu līdzekļu piešķiršanu no valsts budžeta programmas "Līdzekļi neparedzētiem gadījumiem"" projekta sākotnējās ietekmes novērtējuma ziņojumam (anotācijai)</t>
  </si>
  <si>
    <t>Citi pasākumi saistībā ar laboratorijas pakalpojumiem</t>
  </si>
  <si>
    <t>Pielikums Nr.17                                                                                                                                                                          Ministru kabineta rīkojuma "Par finanšu līdzekļu piešķiršanu no valsts budžeta programmas "Līdzekļi neparedzētiem gadījumiem"" projekta sākotnējās ietekmes novērtējuma ziņojumam (anotācijai)</t>
  </si>
  <si>
    <t>Pielikums Nr.18                                                                                                                                                                          Ministru kabineta rīkojuma "Par finanšu līdzekļu piešķiršanu no valsts budžeta programmas "Līdzekļi neparedzētiem gadījumiem"" projekta sākotnējās ietekmes novērtējuma ziņojumam (anotācijai)</t>
  </si>
  <si>
    <t>Pielikums Nr.19                                                                                                                                                                          Ministru kabineta rīkojuma "Par finanšu līdzekļu piešķiršanu no valsts budžeta programmas "Līdzekļi neparedzētiem gadījumiem"" projekta sākotnējās ietekmes novērtējuma ziņojumam (anotācijai)</t>
  </si>
  <si>
    <t>Pielikums Nr.20                                                                                                                                                                          Ministru kabineta rīkojuma "Par finanšu līdzekļu piešķiršanu no valsts budžeta programmas "Līdzekļi neparedzētiem gadījumiem"" projekta sākotnējās ietekmes novērtējuma ziņojumam (anotācijai)</t>
  </si>
  <si>
    <t>Pielikums Nr.22                                                                                                                                                                          Ministru kabineta rīkojuma "Par finanšu līdzekļu piešķiršanu no valsts budžeta programmas "Līdzekļi neparedzētiem gadījumiem"" projekta sākotnējās ietekmes novērtējuma ziņojumam (anotācijai)</t>
  </si>
  <si>
    <t>Pielikums Nr.27                                                                                                                                                                          Ministru kabineta rīkojuma "Par finanšu līdzekļu piešķiršanu no valsts budžeta programmas "Līdzekļi neparedzētiem gadījumiem"" projekta sākotnējās ietekmes novērtējuma ziņojumam (anotācijai)</t>
  </si>
  <si>
    <t>555.not.245.1 un 246.4p</t>
  </si>
  <si>
    <t>555.not.245.1.p. un 245.2.p.</t>
  </si>
  <si>
    <r>
      <t xml:space="preserve">Veiktais darbs 2021.gada janvārī par COVID-19 manipulācijām ģimenes ārstiem:
</t>
    </r>
    <r>
      <rPr>
        <sz val="10"/>
        <rFont val="Times New Roman"/>
        <family val="1"/>
      </rPr>
      <t>(60034 - Ģimenes ārsta mājas vizīte pie personas ar hroniskas slimības paasinājumu, kurai neatliekamās medicīniskās palīdzības brigāde atteikusi ierašanos noslodzes dēļ, vai personas, kura atrodas ilgstošas sociālās aprūpes un sociālās rehabilitācijas institūcijā - tarifs 18,53 euro; 60448 - Maksājums ģimenes ārstam par nereģistrēta pacienta vecumā līdz 65 gadiem attālinātu konsultēšanu un uzraudzību,  ja pacientam apstiprināta saslimšana ar SARS-CoV-2 (COVID-19) vai nozīmēta uzraudzība, lai neapdraudētu epidemioloģisko drošību- tarifs 8,86 euro; 60449 - Maksājums ģimenes ārstam par nereģistrēta pacienta vecumā no 65 gadiem attālinātu konsultēšanu un uzraudzību, ja pacientam apstiprināta saslimšana ar SARS-CoV-2 (COVID-19) vai nozīmēta uzraudzība, lai neapdraudētu epidemioloģisko drošību - tarifs 7,86 euro; 60181 - Maksājums ģimenes ārstam par pacienta vecumā līdz 65 gadiem attālinātu konsultāciju brīvdienā vai svētku dienā - tarifs 4 euro; 60182 - Maksājums ģimenes ārstam par pacienta vecumā no 65 gadiem attālinātu konsultāciju brīvdienā vai svētku dienā - tarifs 2 euro; 60035 - Maksājums ģimenes ārstam par pacienta vecumā līdz 65 gadiem attālinātu konsultāciju - tarifs 2 euro; 60036 - Maksājums ģimenes ārstam par pacienta vecumā no 65 gadiem attālinātu konsultāciju - tarifs 1 euro)</t>
    </r>
  </si>
  <si>
    <t>NMP dienesta izdevumi, kas veikti Covid-19 izplatības seku mazināšanai un pārvarēšanai (no 09.02.2021. līdz 25.03.2021.)</t>
  </si>
  <si>
    <t>Pavadzīmes Nr.</t>
  </si>
  <si>
    <t>Pavadzīmes datums</t>
  </si>
  <si>
    <t>Piegādātājs</t>
  </si>
  <si>
    <t xml:space="preserve"> Līgums / pavadzīme (ja nav līgums) </t>
  </si>
  <si>
    <t>Telpu dezinfekcijas pakalpojums</t>
  </si>
  <si>
    <t>Finansējums</t>
  </si>
  <si>
    <t xml:space="preserve"> datums</t>
  </si>
  <si>
    <t>numurs</t>
  </si>
  <si>
    <t>Preces nosaukums</t>
  </si>
  <si>
    <t>Vienības</t>
  </si>
  <si>
    <t>Cena, EUR</t>
  </si>
  <si>
    <t>Summa, EUR</t>
  </si>
  <si>
    <t>PVN likme</t>
  </si>
  <si>
    <t>Nepieciešamie līdzekļi kopā (EUR)</t>
  </si>
  <si>
    <t>T.T.R. SIA</t>
  </si>
  <si>
    <t>07.09.2020.</t>
  </si>
  <si>
    <t>1-14/2020/133</t>
  </si>
  <si>
    <t>Telpu dezinfekcija (Raiņa bulvāris 13, Preiļi)</t>
  </si>
  <si>
    <t>Transporta izdevumi</t>
  </si>
  <si>
    <t>Telpu dezinfekcija (Šosejas iela 3, Špoģu ciems)</t>
  </si>
  <si>
    <t>Telpu dezinfekcija (Kr.Valdemāra  iela 94, Talsi)</t>
  </si>
  <si>
    <t>OMT dezinfekcija</t>
  </si>
  <si>
    <t>Telpu dezinfekcija (Siguldas iela 16A, Daugavpils)</t>
  </si>
  <si>
    <t>Telpu dezinfekcija (Dubultu prospekts 17, Jūrmala)</t>
  </si>
  <si>
    <t>Telpu dezinfekcija (K.Zolta iela 123, Kauguri)</t>
  </si>
  <si>
    <t>Telpu dezinfekcija (Skolas iela 9, Aknīste)</t>
  </si>
  <si>
    <t>Telpu dezinfekcija (Duntes iela 8, Rīga)</t>
  </si>
  <si>
    <t>Telpu dezinfekcija (Anniņmuižas bulvāris 89, Rīga)</t>
  </si>
  <si>
    <t>Telpu dezinfekcija (Annas iela 11, Ventspils)</t>
  </si>
  <si>
    <t>Telpu dezinfekcija (Stacijas  iela 46, Ludza)</t>
  </si>
  <si>
    <t>Telpu dezinfekcija (Pūpoliņi, Rundēni)</t>
  </si>
  <si>
    <t>Telpu dezinfekcija (Lielā iela 37, Grobiņa)</t>
  </si>
  <si>
    <t>Telpu dezinfekcija (Aizputes iela 5, Priekule)</t>
  </si>
  <si>
    <t>Telpu dezinfekcija (Jelgavas iela 4A, Kandava)</t>
  </si>
  <si>
    <t>Telpu dezinfekcija (Slimnīcas iela 2, Ogre)</t>
  </si>
  <si>
    <t>Vienreizējie individuālie aizsardzības līdzekļi</t>
  </si>
  <si>
    <t>AM210200249</t>
  </si>
  <si>
    <t xml:space="preserve">A.Medical SIA </t>
  </si>
  <si>
    <t>08.02.2021.</t>
  </si>
  <si>
    <t>1-14/2021/22</t>
  </si>
  <si>
    <t>Respirators FFP2, BTL</t>
  </si>
  <si>
    <t>AM210200257</t>
  </si>
  <si>
    <t>AM210200258</t>
  </si>
  <si>
    <t>AM210200259</t>
  </si>
  <si>
    <t>AM210300003</t>
  </si>
  <si>
    <t>AM210300085</t>
  </si>
  <si>
    <t>Respirators FFP2, BTL Flat Fit</t>
  </si>
  <si>
    <t>AM210300195</t>
  </si>
  <si>
    <t>AM210300226</t>
  </si>
  <si>
    <t>AM210300361</t>
  </si>
  <si>
    <t>ST 120046</t>
  </si>
  <si>
    <t>Saint-Tech, SIA</t>
  </si>
  <si>
    <t>14.10.2020.</t>
  </si>
  <si>
    <t>1-14/2020/211</t>
  </si>
  <si>
    <t>Sejas aizsargekrāns/vizieris</t>
  </si>
  <si>
    <t>Dezinfekcijas līdzekļi</t>
  </si>
  <si>
    <t>NMS21-030255</t>
  </si>
  <si>
    <t>NMS Riga  SIA</t>
  </si>
  <si>
    <t>31.10.2019.</t>
  </si>
  <si>
    <t>VM NVD 2019/15</t>
  </si>
  <si>
    <t>CHEMIPHARM DES NEW MD 5L, dez. līdz.</t>
  </si>
  <si>
    <t>NMS21-030257</t>
  </si>
  <si>
    <t>AMR-00619</t>
  </si>
  <si>
    <t>Amrid, SIA</t>
  </si>
  <si>
    <t>05.03.2021.</t>
  </si>
  <si>
    <t>1-14/2021/48</t>
  </si>
  <si>
    <t>Dezinfekcijas līdzeklis NOCOLYSE ONE SHOT 12%, L</t>
  </si>
  <si>
    <t>AMR-00628</t>
  </si>
  <si>
    <t>AMR-00631</t>
  </si>
  <si>
    <t>Hokeja Pasaule, SIA</t>
  </si>
  <si>
    <t>1-14/2020/31</t>
  </si>
  <si>
    <t>Stiklu salvete Bauer FOG FREE</t>
  </si>
  <si>
    <t>Pielikums Nr.28                                                                                                                                                                          Ministru kabineta rīkojuma "Par finanšu līdzekļu piešķiršanu no valsts budžeta programmas "Līdzekļi neparedzētiem gadījumiem"" projekta sākotnējās ietekmes novērtējuma ziņojumam (anotācijai)</t>
  </si>
  <si>
    <t>Izmaksas saistībā ar Covid 19 (NVD)</t>
  </si>
  <si>
    <t>Pavisam kopā, euro</t>
  </si>
  <si>
    <t>Pielikums Nr.29                                                                                                                                                                          Ministru kabineta rīkojuma "Par finanšu līdzekļu piešķiršanu no valsts budžeta programmas "Līdzekļi neparedzētiem gadījumiem"" projekta sākotnējās ietekmes novērtējuma ziņojumam (anotācijai)</t>
  </si>
  <si>
    <t>EKK2000</t>
  </si>
  <si>
    <t>IAL un dezinfekcijas līdzekļi</t>
  </si>
  <si>
    <t>Individuālo aizsardzības līdzekļu izmaksas_janvāris</t>
  </si>
  <si>
    <t>Individuālo aizsardzības līdzekļu izmaksas_februāris</t>
  </si>
  <si>
    <t>Sanare - KRC Jaunķemeri</t>
  </si>
  <si>
    <t>Rīgas 1. slimnīca</t>
  </si>
  <si>
    <t>Ārstniecības iestāžu individuālo aizsardzības līdzekļu (IAL) izmaksas EUR 2021.gada februāra mēnesī</t>
  </si>
  <si>
    <t>izlietoto IAL izmaksas periodā 01.02.2021 - 28.02.2021</t>
  </si>
  <si>
    <r>
      <t xml:space="preserve">Dezinfekcijas līdzeklis virsmām. 
</t>
    </r>
    <r>
      <rPr>
        <sz val="9.5"/>
        <rFont val="Times New Roman"/>
        <family val="1"/>
        <charset val="186"/>
      </rPr>
      <t>Kg</t>
    </r>
  </si>
  <si>
    <r>
      <t xml:space="preserve">Virsvalks/halāts </t>
    </r>
    <r>
      <rPr>
        <sz val="9.5"/>
        <color rgb="FF000000"/>
        <rFont val="Times New Roman"/>
        <family val="1"/>
        <charset val="186"/>
      </rPr>
      <t>ar garām piedurknēm, vienreizlietojams</t>
    </r>
  </si>
  <si>
    <r>
      <rPr>
        <sz val="9.5"/>
        <rFont val="Times New Roman"/>
        <family val="1"/>
        <charset val="186"/>
      </rPr>
      <t xml:space="preserve">Medicīniskie vienreiz lietojamie </t>
    </r>
    <r>
      <rPr>
        <b/>
        <sz val="9.5"/>
        <rFont val="Times New Roman"/>
        <family val="1"/>
        <charset val="186"/>
      </rPr>
      <t xml:space="preserve">cimdi (sterili, </t>
    </r>
    <r>
      <rPr>
        <sz val="9.5"/>
        <rFont val="Times New Roman"/>
        <family val="1"/>
        <charset val="186"/>
      </rPr>
      <t>pūderēti)</t>
    </r>
  </si>
  <si>
    <t>Halāts - neausta materiāla, ūdenscaurlaidīgs</t>
  </si>
  <si>
    <t>Telpu sanitāras dezinfekcijas līdzekļi</t>
  </si>
  <si>
    <r>
      <rPr>
        <sz val="9.5"/>
        <rFont val="Times New Roman"/>
        <family val="1"/>
        <charset val="186"/>
      </rPr>
      <t xml:space="preserve">Medicīniskie vienreiz lietojamie </t>
    </r>
    <r>
      <rPr>
        <b/>
        <sz val="9.5"/>
        <rFont val="Times New Roman"/>
        <family val="1"/>
        <charset val="186"/>
      </rPr>
      <t xml:space="preserve">cimdi (nesterili, </t>
    </r>
    <r>
      <rPr>
        <sz val="9.5"/>
        <rFont val="Times New Roman"/>
        <family val="1"/>
        <charset val="186"/>
      </rPr>
      <t>pūderēti)</t>
    </r>
  </si>
  <si>
    <t>Latvijas Jūras medicīnas centrs</t>
  </si>
  <si>
    <t>555.not.246.2p.</t>
  </si>
  <si>
    <t>Manipulāciju skaits kopā (70033 un 70034)</t>
  </si>
  <si>
    <t>641000001</t>
  </si>
  <si>
    <t>Vidaja Ilga - ārsta prakse zobārstniecībā</t>
  </si>
  <si>
    <t>880200036</t>
  </si>
  <si>
    <t>Kristapsone Agita - ārsta prakse zobārstniecībā</t>
  </si>
  <si>
    <t>010000095</t>
  </si>
  <si>
    <t>SANTAS ZOBĀRSTNIECĪBA, Sabiedrība ar ierobežotu atbildību</t>
  </si>
  <si>
    <t>010000104</t>
  </si>
  <si>
    <t>DENTRA, Sabiedrība ar ierobežotu atbildību</t>
  </si>
  <si>
    <t>010001409</t>
  </si>
  <si>
    <t>ComfortDent, Sabiedrība ar ierobežotu atbildību</t>
  </si>
  <si>
    <t>010001897</t>
  </si>
  <si>
    <t>Liepiņa Rudīte - zobārsta prakse</t>
  </si>
  <si>
    <t>019464004</t>
  </si>
  <si>
    <t>Hollywood smile, SIA</t>
  </si>
  <si>
    <t>500200012</t>
  </si>
  <si>
    <t>Botva Ingrīda - ārsta prakse zobārstniecībā</t>
  </si>
  <si>
    <t>940200019</t>
  </si>
  <si>
    <t>Simanoviča Gaļina - ārsta prakse zobārstniecībā</t>
  </si>
  <si>
    <t>090077206</t>
  </si>
  <si>
    <t>Upītes zobārstniecība, Sabiedrība ar ierobežotu atbildību</t>
  </si>
  <si>
    <t>320200009</t>
  </si>
  <si>
    <t>Spulle Dace -ārsta prakse zobārstniecībā</t>
  </si>
  <si>
    <t>320200041</t>
  </si>
  <si>
    <t>Silver Dental, Sabiedrība ar ierobežotu atbildību</t>
  </si>
  <si>
    <t>326100006</t>
  </si>
  <si>
    <t>Doktore Inguna - ārsta prakse zobārstniecībā</t>
  </si>
  <si>
    <t>409500011</t>
  </si>
  <si>
    <t>Beināre Anda - ārsta prakse zobārstniecībā</t>
  </si>
  <si>
    <t>741400016</t>
  </si>
  <si>
    <t>Andersones zobārstniecība, Sabiedrība ar ierobežotu atbildību</t>
  </si>
  <si>
    <t>Zobārstniecība pakalpojuma summa_janvaris</t>
  </si>
  <si>
    <t>Zobārstniecība pakalpojuma summa_februāris</t>
  </si>
  <si>
    <t>47260 - Pulsa oksimetra noma par 1 dienu (PVA)</t>
  </si>
  <si>
    <t>47260 - Pulsa oksimetra noma par 1 dienu (SAVA)</t>
  </si>
  <si>
    <t>Pulsa oksimetra noma par vienu dienu_februāris</t>
  </si>
  <si>
    <t>Pulsa oksimetra noma par vienu dienu_janvāris</t>
  </si>
  <si>
    <t>Datortomogrāfija</t>
  </si>
  <si>
    <t>Rentgenoloģija</t>
  </si>
  <si>
    <t>Elektrokardiogrāfija</t>
  </si>
  <si>
    <t>Laboratorijas pakalpojumi</t>
  </si>
  <si>
    <t>Grūtnieču aprūpe atbilstoši grūtniecības aprūpes standartam</t>
  </si>
  <si>
    <t>Ķirurģija</t>
  </si>
  <si>
    <t>Oftalmoloģija</t>
  </si>
  <si>
    <t>Otolaringoloģija</t>
  </si>
  <si>
    <t>Pulmonoloģija</t>
  </si>
  <si>
    <t>Rehabilitācija dienas stacionārā pieaugušajiem</t>
  </si>
  <si>
    <t>Ultrasonogrāfija</t>
  </si>
  <si>
    <t>Veiktais darbs 2021.gada janvārī CS pacientu grupai (janvāris)</t>
  </si>
  <si>
    <t>Veiktais darbs 2021.gada janvārī CS pacientu grupai (februāris)</t>
  </si>
  <si>
    <t>Kopā, janvārī:</t>
  </si>
  <si>
    <t>PVA manipulācijas par ceļa izdevumiem uz COVID-19 pacienta dzīvesvietu (PVA un SAVA)_janvāris</t>
  </si>
  <si>
    <t>PVA manipulācijas par ceļa izdevumiem uz COVID-19 pacienta dzīvesvietu (PVA un SAVA)_februāris</t>
  </si>
  <si>
    <t>Kopā, februārī:</t>
  </si>
  <si>
    <r>
      <rPr>
        <b/>
        <sz val="10"/>
        <color theme="1"/>
        <rFont val="Times New Roman"/>
        <family val="1"/>
      </rPr>
      <t xml:space="preserve">PVA manipulācijas par ceļa izdevumiem uz COVID-19 pacienta dzīvesvietu 2021.gada februārī </t>
    </r>
    <r>
      <rPr>
        <sz val="10"/>
        <color theme="1"/>
        <rFont val="Times New Roman"/>
        <family val="1"/>
      </rPr>
      <t xml:space="preserve">
(60164 - Ceļa izdevumi par 10 minūtēm vienai personai, tarifs 2.73 euro uz COVID-19 pacienta dzīvesvietu; 60173 - Ceļa izdevumi par 10 minūtēm SARS-CoV-2 (COVID-19) parauga paņemšanai pacienta dzīvesvietā, tarifs - 3.7 euro)</t>
    </r>
  </si>
  <si>
    <r>
      <rPr>
        <b/>
        <sz val="10"/>
        <color theme="1"/>
        <rFont val="Times New Roman"/>
        <family val="1"/>
      </rPr>
      <t>SAVA manipulācijas par ceļa izdevumiem uz COVID-19 pacienta dzīvesvietu 2021.gada februārī</t>
    </r>
    <r>
      <rPr>
        <sz val="10"/>
        <color theme="1"/>
        <rFont val="Times New Roman"/>
        <family val="1"/>
      </rPr>
      <t xml:space="preserve">
(60164 - Ceļa izdevumi par 10 minūtēm vienai personai uz COVID-19 pacienta dzīvesvietu, tarifs - 2.73 euro; 60165 - Ceļa izdevumi pie COVID-19 pacienta ar kurjera starpniecību, tarifs - 6.5 euro)</t>
    </r>
  </si>
  <si>
    <t>(*iekļautas četru manipulāciju izmaksas: 70033 -  Laiks epidemioloģiskās drošības pasākumu nodrošināšanai zobārstam vai mutes, sejas un žokļu ķirurgam ambulatoro veselības aprūpes pakalpojumu nodrošināšanai stacionārajās ārstniecības iestādēs, tarifs - 0.93 euro; 70034 - Laiks epidemioloģiskās drošības pasākumu nodrošināšanai ārstniecības un pacientu aprūpes personām ambulatoro veselības aprūpes pakalpojumu nodrošināšanai stacionārajās ārstniecības iestādēs, tarifs - 0.56 euro; 70035 - Piemaksa par laiku un individuālajiem aizsardzības līdzekļiem epidemioloģiskās drošības pasākumu nodrošināšanai zobārstam vai mutes, sejas un žokļu ķirurgam ambulatoro veselības aprūpes pakalpojumu nodrošināšanai, tarifs - 3,7 euro; 70036 - Piemaksa par laiku un individuālajiem aizsardzības līdzekļiem epidemioloģiskās drošības pasākumu nodrošināšanai ārstniecības un pacientu aprūpes personām zobārstniecības pakalpojumu nodrošināšanai ambulatori, tarifs - 1,7 euro)</t>
  </si>
  <si>
    <t>110000081</t>
  </si>
  <si>
    <t>Viktorijas Grebņevas ģimenes ārsta prakse, SIA</t>
  </si>
  <si>
    <t>Veiktais darbs 2021.gada februārī manipulācijām
60043 - Ģimenes ārsta praksē nodarbinātas ārstniecības personas vai mājas aprūpes pakalpojumu sniedzēja mājas vizīte SARS-CoV-2 (COVID-19)  izmeklējamā materiāla paņemšanai, tarifs - 17.92 un 60044 - SARS-CoV-2 (COVID-19) izmeklējamā materiāla (nazofaringālā uztriepe) paņemšana ģimenes ārsta praksē vai sniedzot mājas aprūpes pakalpojumu, tarifs - 2.52 euro</t>
  </si>
  <si>
    <t>(60160 - Individuālo aizsardzības līdzekļu izmaksas viena COVID-19 pacienta aprūpei; 60161 - Individuālo aizsardzības līdzekļu izmaksas COVID-19 pacientu aprūpei ambulatoro pakalpojumu nodrošināšanai ārstniecības iestādē; 60166 - Piemaksa SAVA speciālistiem par laiku un individuālajiem aizsardzības līdzekļiem epidemioloģiskās drošības pasākumu nodrošināšanai ambulatoro veselības aprūpes pakalpojumu nodrošināšanai; 60167 - Piemaksa gultas dienai par laiku un individuālajiem aizsardzības līdzekļiem epidemioloģiskās drošības pasākumu nodrošināšanu rehabilitācijas un psihiatriskā profila dienas stacionāros ambulatorajās ārstniecības iestādēs; 60168 - Piemaksa par laiku un individuālajiem aizsardzības līdzekļiem epidemioloģiskās drošības pasākumu nodrošināšanai ārstniecības un pacientu aprūpes personām un funkcionālo speciālistu asistentiem ambulatoro veselības aprūpes pakalpojumu nodrošināšanai)</t>
  </si>
  <si>
    <t>170077455</t>
  </si>
  <si>
    <t>Plavoka Zinaīda - ārsta prakse dermatoloģijā, veneroloģijā</t>
  </si>
  <si>
    <t>270000069</t>
  </si>
  <si>
    <t>Dr.Čēma endoskopiju privātprakse, Sabiedrība ar ierobežotu atbildību</t>
  </si>
  <si>
    <t>620200012</t>
  </si>
  <si>
    <t>Kuldīgas primārās veselības aprūpes centrs, SIA</t>
  </si>
  <si>
    <t>681000007</t>
  </si>
  <si>
    <t>Kovaļčuks Andrejs - ārsta prakse traumatoloģijā, ortopēdijā</t>
  </si>
  <si>
    <t>019377447</t>
  </si>
  <si>
    <t>Stupina Tamāra - ārsta prakse dzemdniecībā, ginekoloģijā</t>
  </si>
  <si>
    <t>019464002</t>
  </si>
  <si>
    <t>URO, Sabiedrība ar ierobežotu atbildību</t>
  </si>
  <si>
    <t>804462601</t>
  </si>
  <si>
    <t>Ādažu privātslimnīca, SIA</t>
  </si>
  <si>
    <t>961600011</t>
  </si>
  <si>
    <t>Ārgale Vēsma - ārsta prakse kardioloģijā</t>
  </si>
  <si>
    <t>090000019</t>
  </si>
  <si>
    <t>Dialīzes centrs, Sabiedrība ar ierobežotu atbildību</t>
  </si>
  <si>
    <t>400200007</t>
  </si>
  <si>
    <t>Landorfs Juris-  ārsta prakse neiroloģijā</t>
  </si>
  <si>
    <r>
      <rPr>
        <b/>
        <sz val="12"/>
        <rFont val="Times New Roman"/>
        <family val="1"/>
      </rPr>
      <t xml:space="preserve">Veiktais darbs 2021.gada februārī par IAL manipulācijām SAVA: </t>
    </r>
    <r>
      <rPr>
        <b/>
        <sz val="10"/>
        <rFont val="Times New Roman"/>
        <family val="1"/>
      </rPr>
      <t xml:space="preserve">  </t>
    </r>
  </si>
  <si>
    <t>641600010</t>
  </si>
  <si>
    <t>KALĒTU FELDŠERU PUNKTS, Priekules novada pašvaldība</t>
  </si>
  <si>
    <r>
      <rPr>
        <b/>
        <sz val="12"/>
        <rFont val="Times New Roman"/>
        <family val="1"/>
      </rPr>
      <t xml:space="preserve">Veiktais darbs 2021.gada februārī par IAL manipulācijām veselības aprūpei mājās: </t>
    </r>
    <r>
      <rPr>
        <b/>
        <sz val="10"/>
        <rFont val="Times New Roman"/>
        <family val="1"/>
      </rPr>
      <t xml:space="preserve">  </t>
    </r>
  </si>
  <si>
    <t>170075438</t>
  </si>
  <si>
    <t>170075439</t>
  </si>
  <si>
    <t>050077479</t>
  </si>
  <si>
    <t>680200008</t>
  </si>
  <si>
    <t>010001967</t>
  </si>
  <si>
    <t>Ģimenes ārstu doktorāts, SIA</t>
  </si>
  <si>
    <t>019275438</t>
  </si>
  <si>
    <t>ARMONIA HEALTH, SIA</t>
  </si>
  <si>
    <t>661000010</t>
  </si>
  <si>
    <r>
      <t xml:space="preserve">Veiktais darbs 2021.gada februārī par COVID-19 manipulācijām ģimenes ārstiem:
</t>
    </r>
    <r>
      <rPr>
        <sz val="9"/>
        <rFont val="Times New Roman"/>
        <family val="1"/>
      </rPr>
      <t>(</t>
    </r>
    <r>
      <rPr>
        <b/>
        <sz val="9"/>
        <rFont val="Times New Roman"/>
        <family val="1"/>
      </rPr>
      <t xml:space="preserve">60034 </t>
    </r>
    <r>
      <rPr>
        <sz val="9"/>
        <rFont val="Times New Roman"/>
        <family val="1"/>
      </rPr>
      <t xml:space="preserve">- Ģimenes ārsta mājas vizīte pie personas ar hroniskas slimības paasinājumu, kurai neatliekamās medicīniskās palīdzības brigāde atteikusi ierašanos noslodzes dēļ, vai personas, kura atrodas ilgstošas sociālās aprūpes un sociālās rehabilitācijas institūcijā, tarifs - 18.53 euro; </t>
    </r>
    <r>
      <rPr>
        <b/>
        <sz val="9"/>
        <rFont val="Times New Roman"/>
        <family val="1"/>
      </rPr>
      <t>60448</t>
    </r>
    <r>
      <rPr>
        <sz val="9"/>
        <rFont val="Times New Roman"/>
        <family val="1"/>
      </rPr>
      <t xml:space="preserve"> - Maksājums ģimenes ārstam par nereģistrēta pacienta vecumā līdz 65 gadiem attālinātu konsultēšanu un uzraudzību, ja pacientam apstiprināta saslimšana ar SARS-CoV-2 (COVID-19) vai nozīmēta uzraudzība, lai neapdraudētu epidemioloģisko drošību, tarifs - 8,86 euro; </t>
    </r>
    <r>
      <rPr>
        <b/>
        <sz val="9"/>
        <rFont val="Times New Roman"/>
        <family val="1"/>
      </rPr>
      <t>60449</t>
    </r>
    <r>
      <rPr>
        <sz val="9"/>
        <rFont val="Times New Roman"/>
        <family val="1"/>
      </rPr>
      <t xml:space="preserve"> - Maksājums ģimenes ārstam par nereģistrēta pacienta vecumā no 65 gadiem attālinātu konsultēšanu un uzraudzību, ja pacientam apstiprināta saslimšana ar SARS-CoV-2 (COVID-19) vai nozīmēta uzraudzība, lai neapdraudētu epidemioloģisko drošību, tarifs 7,86 euro; </t>
    </r>
    <r>
      <rPr>
        <b/>
        <sz val="9"/>
        <rFont val="Times New Roman"/>
        <family val="1"/>
      </rPr>
      <t>60035</t>
    </r>
    <r>
      <rPr>
        <sz val="9"/>
        <rFont val="Times New Roman"/>
        <family val="1"/>
      </rPr>
      <t xml:space="preserve"> - Maksājums ģimenes ārstam par pacienta vecumā līdz 65 gadiem attālinātu konsultāciju, tarifs - 2 euro; </t>
    </r>
    <r>
      <rPr>
        <b/>
        <sz val="9"/>
        <rFont val="Times New Roman"/>
        <family val="1"/>
      </rPr>
      <t>60036</t>
    </r>
    <r>
      <rPr>
        <sz val="9"/>
        <rFont val="Times New Roman"/>
        <family val="1"/>
      </rPr>
      <t xml:space="preserve"> - Maksājums ģimenes ārstam par pacienta vecumā no 65 gadiem attālinātu konsultāciju), tarifs - 1 euro.</t>
    </r>
  </si>
  <si>
    <t>170010601</t>
  </si>
  <si>
    <t>Piejūras slimnīca, Valsts sabiedrība ar ierobežotu atbildību</t>
  </si>
  <si>
    <r>
      <t xml:space="preserve">Veiktais darbs 2021.gada februārī manipulācijām:
</t>
    </r>
    <r>
      <rPr>
        <sz val="11"/>
        <color theme="1"/>
        <rFont val="Times New Roman"/>
        <family val="1"/>
      </rPr>
      <t>60171 - Laiks epidemioloģiskās drošības pasākumu nodrošināšanai ārstam vai funkcionālajam speciālistam ambulatoro veselības aprūpes pakalpojumu nodrošināšanai stacionārajās ārstniecības iestādēs - tarifs 0.93 euro; 60172 - Laiks epidemioloģiskās drošības pasākumu nodrošināšanai māsai ārstniecības un pacientu aprūpes personām un funkcionālo speciālistu asistentiem ambulatoro veselības aprūpes pakalpojumu nodrošināšanai stacionārajās ārstniecības iestādēs - tarifs 0.56 euro</t>
    </r>
  </si>
  <si>
    <t>Manipulāciju izmaksas epidemioloģiskās drošības pasākumu nodrošināšanai, sniedzot SAVA pakalpojumus februārī</t>
  </si>
  <si>
    <t>Veiktais darbs CS pacientu grupai (persona ar apstiprinātu Covid-19 infekciju)_janvāris</t>
  </si>
  <si>
    <t>Veiktais darbs CS pacientu grupai (persona ar apstiprinātu Covid-19 infekciju)_februāris</t>
  </si>
  <si>
    <t>Veiktais darbs paraugu paņemšanai mājās_janvāris</t>
  </si>
  <si>
    <t>Veiktais darbs paraugu paņemšanai mājās_februāris</t>
  </si>
  <si>
    <t>Veiktais darbs par IAL manipulācijām (SAVA)_janvāris</t>
  </si>
  <si>
    <t>Veiktais darbs par IAL manipulācijām (SAVA)_februāris</t>
  </si>
  <si>
    <t>Veiktais darbs par IAL manipulācijām (mājas aprūpe)_janvāris</t>
  </si>
  <si>
    <t>Veiktais darbs par IAL manipulācijām (mājas aprūpe)_februāris</t>
  </si>
  <si>
    <t>Veiktais darbs par Covid-19 manipulācijām ģimenes ārstiem_janvāris</t>
  </si>
  <si>
    <t>Veiktais darbs par Covid-19 manipulācijām ģimenes ārstiem_februāris</t>
  </si>
  <si>
    <t>Ģimenes ārstu prakšu saraksts fiksēto piemaksu izmaksai par individuālo aizsarglīdzekļu izmantošanu, sniedzot klātienes konsultācijas 2021.gadā par februāri</t>
  </si>
  <si>
    <t>SIA “Madaras Freimanes ģimenes ārsta prakse”</t>
  </si>
  <si>
    <t>Madara Freimane</t>
  </si>
  <si>
    <t>Ģimenes ārstu doktorāts, Sabiedrība ar ierobežotu atbildību</t>
  </si>
  <si>
    <t>Ieva Melišus</t>
  </si>
  <si>
    <t>Viktorija Grebņeva</t>
  </si>
  <si>
    <t>Feldšerpunktu saraksts fiksēto piemaksu izmaksai par individuālo aizsarglīdzekļu izmantošanu, sniedzot klātienes konsultācijas 2021.gadā par februāri</t>
  </si>
  <si>
    <t>UPĪTES FELDŠERU - VECMĀŠU PUNKTS, Viļakas novada dome</t>
  </si>
  <si>
    <t>Veiktais darbs 2021.gada februārī pacientu grupai M19</t>
  </si>
  <si>
    <t>41095</t>
  </si>
  <si>
    <t>Glikoze asinīs</t>
  </si>
  <si>
    <t>Ārsta palīga (feldšera) vai māsas veikta viena pacienta pirmā aprūpes līmeņa veselības aprūpe mājās. Samaksa tiek veikta ne vairāk kā vienu reizi par diennakti. Nenorādīt kopā ar manipulāciju 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</si>
  <si>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t>
  </si>
  <si>
    <t>07002</t>
  </si>
  <si>
    <t>Izelpas maksimumplūsmas (IMP) noteikšana (PEF-metrija)</t>
  </si>
  <si>
    <t>40148</t>
  </si>
  <si>
    <t>941600005</t>
  </si>
  <si>
    <t>20013</t>
  </si>
  <si>
    <t>Lielas brūces primārā apdare, tualete. Dzīstošu brūču pārsiešana (garums lielāks par 5 cm, virsma lielāka par 10 cm2, tilpums lielāks par 3 cm3)</t>
  </si>
  <si>
    <t>20015</t>
  </si>
  <si>
    <t>Diegu vai klamburu izņemšana no brūcēm vienā vai vairākās apmeklējumu reizēs</t>
  </si>
  <si>
    <t>Plānotā apmaksa par periodu līdz 28.02. EUR</t>
  </si>
  <si>
    <t>01.02.2021 - 28.02.2021</t>
  </si>
  <si>
    <t>Strenču psihiatriskā slimnīca</t>
  </si>
  <si>
    <t>Paula Stradiņa Klīniska universitātes slimnīca</t>
  </si>
  <si>
    <t xml:space="preserve">Korona vīrusa COVID-19 paraugu transportēšanas izmaksas (janvāris) 
</t>
  </si>
  <si>
    <t xml:space="preserve">Korona vīrusa COVID-19 paraugu transportēšanas izmaksas (februāris)
</t>
  </si>
  <si>
    <t xml:space="preserve">Korona vīrusa COVID-19 paraugu transportēšanas izmaksas_janvāris </t>
  </si>
  <si>
    <t xml:space="preserve">Korona vīrusa COVID-19 paraugu transportēšanas izmaksas_februāris </t>
  </si>
  <si>
    <t>Bērnu kliniskā universitātes slimnīca</t>
  </si>
  <si>
    <r>
      <t xml:space="preserve">Pacientu ar pozitīvu koronavīrusu COVID-19  transportēšanas uz dzīvesvietu izmaksas
</t>
    </r>
    <r>
      <rPr>
        <sz val="10"/>
        <color theme="1"/>
        <rFont val="Times New Roman"/>
        <family val="1"/>
      </rPr>
      <t>(ja to veikusi ārstniecības iestāde izmantojot savus resursus)</t>
    </r>
  </si>
  <si>
    <t>Pacientu vai paraugu transports, ja to veikusi cita kompānija un par to ārstniecības iestādei piestādīts rēķins*</t>
  </si>
  <si>
    <t>Pacientu  transports, ja to veikusi cita kompānija un par to ārstniecības iestādei piestādīts rēķins*</t>
  </si>
  <si>
    <t>Pacientu ar pozitīvu koronavīrusu COVID-19  transportēšanas uz dzīvesvietu izmaksas_janvāris</t>
  </si>
  <si>
    <t>Pacientu ar pozitīvu koronavīrusu COVID-19  transportēšanas uz dzīvesvietu izmaksas_februāris</t>
  </si>
  <si>
    <t>Pacientu vai paraugu transports, ja to veikusi cita kompānija un par to slimnīcai piestādīts rēķins_janvāris</t>
  </si>
  <si>
    <t>Pacientu vai paraugu transports, ja to veikusi cita kompānija un par to slimnīcai piestādīts rēķins_februāris</t>
  </si>
  <si>
    <t>EXP088933</t>
  </si>
  <si>
    <t>EXP088828</t>
  </si>
  <si>
    <t>Latvijas pasta pakalpojumi_janvāris</t>
  </si>
  <si>
    <t>Latvijas pasta pakalpojumi_februāris</t>
  </si>
  <si>
    <t>SIA "Rīgas Austrumu klīniskā universitātes slimnīca" telefonlīnijas 8303 pieteikumiem par Covid-19 analīzēm darbības nodrošināšana (2021.gada februāris)</t>
  </si>
  <si>
    <t>Rīgas Austrumu klīniskā universitātes slimnīca, SIA Telefona līnija 8303 pieteikumiem par Covid-19 analīzēm_janvāris</t>
  </si>
  <si>
    <t>Rīgas Austrumu klīniskā universitātes slimnīca, SIA Telefona līnija 8303 pieteikumiem par Covid-19 analīzēm_februāris</t>
  </si>
  <si>
    <t>Izdevumi par IAL iegādi (februāris; Centrālā laboratorija)</t>
  </si>
  <si>
    <t>Paraugu paņemšanas punktu darbība/ Paraugu paņemšana (Februāris; Centrālā laboratorija)</t>
  </si>
  <si>
    <t>Kauguri, Nometņu 2B</t>
  </si>
  <si>
    <t>KOPĀ, skaits (februāris)</t>
  </si>
  <si>
    <t>Izmaksas par februāri paraugu paņemšanas punktos (KOPĀ)</t>
  </si>
  <si>
    <t>„Centrālā laboratorija” SIA_janvāris</t>
  </si>
  <si>
    <t>„Centrālā laboratorija” SIA_februāris</t>
  </si>
  <si>
    <t>Transportlīdzekļu nomas izmaksas EUR 33.33 apmērā par vienu dienu no 01.02-  28.02.2021</t>
  </si>
  <si>
    <t xml:space="preserve">„Centrālā laboratorija” SIA-IAL izlietojums parauga paņ. Dzīvesvietā_janvāris </t>
  </si>
  <si>
    <t xml:space="preserve">„Centrālā laboratorija” SIA-IAL izlietojums parauga paņ. Dzīvesvietā_februāris </t>
  </si>
  <si>
    <t>Laboratorija. Izdevumi par IAL iegādi (februāris; BIOR)</t>
  </si>
  <si>
    <t>Paraugu paņemšanas punktu darbība/ Paraugu paņemšana (februāris, BIOR)</t>
  </si>
  <si>
    <r>
      <t xml:space="preserve">Iekšējie cimdu </t>
    </r>
    <r>
      <rPr>
        <b/>
        <sz val="10"/>
        <rFont val="Times New Roman"/>
        <family val="1"/>
      </rPr>
      <t>pāri</t>
    </r>
    <r>
      <rPr>
        <sz val="10"/>
        <rFont val="Times New Roman"/>
        <family val="1"/>
      </rPr>
      <t xml:space="preserve"> (zem kombinezona manšetes; maina ik pēc 2 stundām)</t>
    </r>
  </si>
  <si>
    <r>
      <t xml:space="preserve">Ārējie cimdu </t>
    </r>
    <r>
      <rPr>
        <b/>
        <sz val="10"/>
        <rFont val="Times New Roman"/>
        <family val="1"/>
      </rPr>
      <t>pāri</t>
    </r>
    <r>
      <rPr>
        <sz val="10"/>
        <rFont val="Times New Roman"/>
        <family val="1"/>
      </rPr>
      <t xml:space="preserve"> (uz kombinezona ārējās virsmas; maina pēc katra pacienta)</t>
    </r>
  </si>
  <si>
    <r>
      <t xml:space="preserve"> Bahilas </t>
    </r>
    <r>
      <rPr>
        <b/>
        <sz val="10"/>
        <rFont val="Times New Roman"/>
        <family val="1"/>
      </rPr>
      <t>(pāri)</t>
    </r>
    <r>
      <rPr>
        <sz val="10"/>
        <rFont val="Times New Roman"/>
        <family val="1"/>
      </rPr>
      <t xml:space="preserve"> un vienreizlietojamais halāts (maina ik pēc 2 stundām)</t>
    </r>
  </si>
  <si>
    <t>Pārtikas drošības, dzīvnieku veselības un vides zinātniskā institūta "BIOR"_janvāris</t>
  </si>
  <si>
    <t>Pārtikas drošības, dzīvnieku veselības un vides zinātniskā institūta "BIOR"_februāris</t>
  </si>
  <si>
    <t>Gaiļezera iela 8, Rīga</t>
  </si>
  <si>
    <t>Kurzemes prospekts 1a, Rīga</t>
  </si>
  <si>
    <t>Parādes iela 5b, Rīga</t>
  </si>
  <si>
    <t>KOPĀ, skaits (Oktobris)</t>
  </si>
  <si>
    <t>Izmaksas par Februāri paraugu paņemšanas punktos (KOPĀ)</t>
  </si>
  <si>
    <t>Paraugu paņemšanas punktu darbība/ Paraugu paņemšana (Februāris/ Dziedniecība)</t>
  </si>
  <si>
    <t>Laboratorija. Izdevumi par IAL iegādi (Februāris; SIA Dziedniecība)</t>
  </si>
  <si>
    <t>SIA Dziedniecība_februāris</t>
  </si>
  <si>
    <t>SIA Dziedniecība_janvāris</t>
  </si>
  <si>
    <t>Dakteru iela 14, Smiltene</t>
  </si>
  <si>
    <t>Rūpnīcas iela 8, Liepa, Liepas pag.</t>
  </si>
  <si>
    <t>Kopā mēnesī 530</t>
  </si>
  <si>
    <r>
      <t>Paraugu paņemšanas punktu darbība/ Paraugu paņemš</t>
    </r>
    <r>
      <rPr>
        <b/>
        <u/>
        <sz val="10"/>
        <rFont val="Times New Roman"/>
        <family val="1"/>
      </rPr>
      <t>ana (februāris, 2021.gads</t>
    </r>
    <r>
      <rPr>
        <b/>
        <u/>
        <sz val="10"/>
        <color theme="1"/>
        <rFont val="Times New Roman"/>
        <family val="1"/>
      </rPr>
      <t>; NMS Laboratorija SIA)</t>
    </r>
  </si>
  <si>
    <t>SIA “NMS laboratorija“_janvāris</t>
  </si>
  <si>
    <t>SIA “NMS laboratorija“_februāris</t>
  </si>
  <si>
    <t>N.P.K.</t>
  </si>
  <si>
    <t>Ludzas slimnīca</t>
  </si>
  <si>
    <t>Atskaite par piederumu izlietojumu COVID-19 testēšanai RAKUS LD Laboratorijā "Latvijas Infektoloģijas centrs" (janvāris)</t>
  </si>
  <si>
    <t>Atskaite par piederumu izlietojumu COVID-19 testēšanai RAKUS LD Laboratorijā "Latvijas Infektoloģijas centrs" (februāris)</t>
  </si>
  <si>
    <t>Transporta barotņu molekulāri bioloģiskiem izmeklējumiem nodrošināšana_februāris</t>
  </si>
  <si>
    <t>Transporta barotņu molekulāri bioloģiskiem izmeklējumiem nodrošināšana_janvāris</t>
  </si>
  <si>
    <t>Pielikums Nr.30                                                                                                                                                                          Ministru kabineta rīkojuma "Par finanšu līdzekļu piešķiršanu no valsts budžeta programmas "Līdzekļi neparedzētiem gadījumiem"" projekta sākotnējās ietekmes novērtējuma ziņojumam (anotācijai)</t>
  </si>
  <si>
    <t>Pielikums Nr.31                                                                                                                                                                          Ministru kabineta rīkojuma "Par finanšu līdzekļu piešķiršanu no valsts budžeta programmas "Līdzekļi neparedzētiem gadījumiem"" projekta sākotnējās ietekmes novērtējuma ziņojumam (anotācijai)</t>
  </si>
  <si>
    <t>Pielikums Nr.32                                                                                                                                                                          Ministru kabineta rīkojuma "Par finanšu līdzekļu piešķiršanu no valsts budžeta programmas "Līdzekļi neparedzētiem gadījumiem"" projekta sākotnējās ietekmes novērtējuma ziņojumam (anotācijai)</t>
  </si>
  <si>
    <t>Pielikums Nr.33                                                                                                                                                                          Ministru kabineta rīkojuma "Par finanšu līdzekļu piešķiršanu no valsts budžeta programmas "Līdzekļi neparedzētiem gadījumiem"" projekta sākotnējās ietekmes novērtējuma ziņojumam (anotācijai)</t>
  </si>
  <si>
    <t>Pielikums Nr.34                                                                                                                                                                          Ministru kabineta rīkojuma "Par finanšu līdzekļu piešķiršanu no valsts budžeta programmas "Līdzekļi neparedzētiem gadījumiem"" projekta sākotnējās ietekmes novērtējuma ziņojumam (anotācijai)</t>
  </si>
  <si>
    <t>Pielikums Nr.35                                                                                                                                                                          Ministru kabineta rīkojuma "Par finanšu līdzekļu piešķiršanu no valsts budžeta programmas "Līdzekļi neparedzētiem gadījumiem"" projekta sākotnējās ietekmes novērtējuma ziņojumam (anotācijai)</t>
  </si>
  <si>
    <t>Pielikums Nr.36                                                                                                                                                                          Ministru kabineta rīkojuma "Par finanšu līdzekļu piešķiršanu no valsts budžeta programmas "Līdzekļi neparedzētiem gadījumiem"" projekta sākotnējās ietekmes novērtējuma ziņojumam (anotācijai)</t>
  </si>
  <si>
    <t>Pielikums Nr.37                                                                                                                                                                          Ministru kabineta rīkojuma "Par finanšu līdzekļu piešķiršanu no valsts budžeta programmas "Līdzekļi neparedzētiem gadījumiem"" projekta sākotnējās ietekmes novērtējuma ziņojumam (anotācijai)</t>
  </si>
  <si>
    <t>Pielikums Nr.38                                                                                                                                                                          Ministru kabineta rīkojuma "Par finanšu līdzekļu piešķiršanu no valsts budžeta programmas "Līdzekļi neparedzētiem gadījumiem"" projekta sākotnējās ietekmes novērtējuma ziņojumam (anotācijai)</t>
  </si>
  <si>
    <t>Pielikums Nr.39                                                                                                                                                                          Ministru kabineta rīkojuma "Par finanšu līdzekļu piešķiršanu no valsts budžeta programmas "Līdzekļi neparedzētiem gadījumiem"" projekta sākotnējās ietekmes novērtējuma ziņojumam (anotācijai)</t>
  </si>
  <si>
    <t>Pielikums Nr.40                                                                                                                                                                          Ministru kabineta rīkojuma "Par finanšu līdzekļu piešķiršanu no valsts budžeta programmas "Līdzekļi neparedzētiem gadījumiem"" projekta sākotnējās ietekmes novērtējuma ziņojumam (anotācijai)</t>
  </si>
  <si>
    <t>Pielikums Nr.41                                                                                                                                                                          Ministru kabineta rīkojuma "Par finanšu līdzekļu piešķiršanu no valsts budžeta programmas "Līdzekļi neparedzētiem gadījumiem"" projekta sākotnējās ietekmes novērtējuma ziņojumam (anotācijai)</t>
  </si>
  <si>
    <t>Pielikums Nr.42                                                                                                                                                                          Ministru kabineta rīkojuma "Par finanšu līdzekļu piešķiršanu no valsts budžeta programmas "Līdzekļi neparedzētiem gadījumiem"" projekta sākotnējās ietekmes novērtējuma ziņojumam (anotācijai)</t>
  </si>
  <si>
    <t>Pielikums Nr.43                                                                                                                                                                          Ministru kabineta rīkojuma "Par finanšu līdzekļu piešķiršanu no valsts budžeta programmas "Līdzekļi neparedzētiem gadījumiem"" projekta sākotnējās ietekmes novērtējuma ziņojumam (anotācijai)</t>
  </si>
  <si>
    <t>Pielikums Nr.44                                                                                                                                                                          Ministru kabineta rīkojuma "Par finanšu līdzekļu piešķiršanu no valsts budžeta programmas "Līdzekļi neparedzētiem gadījumiem"" projekta sākotnējās ietekmes novērtējuma ziņojumam (anotācijai)</t>
  </si>
  <si>
    <t>Pielikums Nr.45                                                                                                                                                                          Ministru kabineta rīkojuma "Par finanšu līdzekļu piešķiršanu no valsts budžeta programmas "Līdzekļi neparedzētiem gadījumiem"" projekta sākotnējās ietekmes novērtējuma ziņojumam (anotācijai)</t>
  </si>
  <si>
    <t>Pielikums Nr.46                                                                                                                                                                          Ministru kabineta rīkojuma "Par finanšu līdzekļu piešķiršanu no valsts budžeta programmas "Līdzekļi neparedzētiem gadījumiem"" projekta sākotnējās ietekmes novērtējuma ziņojumam (anotācijai)</t>
  </si>
  <si>
    <t>Pielikums Nr.21                                                                                                                                                                          Ministru kabineta rīkojuma "Par finanšu līdzekļu piešķiršanu no valsts budžeta programmas "Līdzekļi neparedzētiem gadījumiem"" projekta sākotnējās ietekmes novērtējuma ziņojumam (anotācijai)</t>
  </si>
  <si>
    <t>Pielikums Nr.23                                                                                                                                                                          Ministru kabineta rīkojuma "Par finanšu līdzekļu piešķiršanu no valsts budžeta programmas "Līdzekļi neparedzētiem gadījumiem"" projekta sākotnējās ietekmes novērtējuma ziņojumam (anotācijai)</t>
  </si>
  <si>
    <t>Ģimenes ārstu prakšu saraksts fiksēto piemaksu izmaksai par individuālo aizsarglīdzekļu izmantošanu_janvāris</t>
  </si>
  <si>
    <t>Ģimenes ārstu prakšu saraksts fiksēto piemaksu izmaksai par individuālo aizsarglīdzekļu izmantošanu_februāris</t>
  </si>
  <si>
    <t>Feldšerpunktu saraksts fiksēto piemaksu izmaksai par individuālo aizsarglīdzekļu izmantošanu, sniedzot klātienes konsultācijas_janvāris</t>
  </si>
  <si>
    <t>Feldšerpunktu saraksts fiksēto piemaksu izmaksai par individuālo aizsarglīdzekļu izmantošanu, sniedzot klātienes konsultācijas_februāris</t>
  </si>
  <si>
    <t>Mājas aprūpes pakalpojums hroniskās slimības saasinājuma gadījumā vai akūtas saslimšanas gadījumā  -M19_janvāris</t>
  </si>
  <si>
    <t>Mājas aprūpes pakalpojums hroniskās slimības saasinājuma gadījumā vai akūtas saslimšanas gadījumā -M19_februāris</t>
  </si>
  <si>
    <t>Individuālo aizsardzības līdzekļu, dezinfekcijas līdzekļu  iegādei  (NMPD)</t>
  </si>
  <si>
    <t>Februārī sniegtie pakalpojumi</t>
  </si>
  <si>
    <t>2021. gada 2.marts</t>
  </si>
  <si>
    <t>2021. gada 2.februāris</t>
  </si>
  <si>
    <t>Janvārī sniegtie pakalpojumi</t>
  </si>
  <si>
    <t>Tarifs</t>
  </si>
  <si>
    <t>50178</t>
  </si>
  <si>
    <t>50515</t>
  </si>
  <si>
    <t>50606</t>
  </si>
  <si>
    <t>06003</t>
  </si>
  <si>
    <t>06004</t>
  </si>
  <si>
    <t>50013</t>
  </si>
  <si>
    <t>50605</t>
  </si>
  <si>
    <t>50014</t>
  </si>
  <si>
    <t>50509</t>
  </si>
  <si>
    <t>50552</t>
  </si>
  <si>
    <t>50574</t>
  </si>
  <si>
    <t>50610</t>
  </si>
  <si>
    <t>50630</t>
  </si>
  <si>
    <t>60154</t>
  </si>
  <si>
    <t>55073</t>
  </si>
  <si>
    <t>50012</t>
  </si>
  <si>
    <t>40042</t>
  </si>
  <si>
    <t>40086</t>
  </si>
  <si>
    <t>40087</t>
  </si>
  <si>
    <t>40088</t>
  </si>
  <si>
    <t>41001</t>
  </si>
  <si>
    <t>41004</t>
  </si>
  <si>
    <t>41006</t>
  </si>
  <si>
    <t>41022</t>
  </si>
  <si>
    <t>41034</t>
  </si>
  <si>
    <t>41052</t>
  </si>
  <si>
    <t>41065</t>
  </si>
  <si>
    <t>41067</t>
  </si>
  <si>
    <t>41068</t>
  </si>
  <si>
    <t>41070</t>
  </si>
  <si>
    <t>41127</t>
  </si>
  <si>
    <t>06005</t>
  </si>
  <si>
    <t>06008</t>
  </si>
  <si>
    <t>50529</t>
  </si>
  <si>
    <t>50587</t>
  </si>
  <si>
    <t>40016</t>
  </si>
  <si>
    <t>40043</t>
  </si>
  <si>
    <t>40123</t>
  </si>
  <si>
    <t>40150</t>
  </si>
  <si>
    <t>41005</t>
  </si>
  <si>
    <t>41020</t>
  </si>
  <si>
    <t>41023</t>
  </si>
  <si>
    <t>41024</t>
  </si>
  <si>
    <t>41025</t>
  </si>
  <si>
    <t>41026</t>
  </si>
  <si>
    <t>41027</t>
  </si>
  <si>
    <t>41046</t>
  </si>
  <si>
    <t>41047</t>
  </si>
  <si>
    <t>41056</t>
  </si>
  <si>
    <t>41057</t>
  </si>
  <si>
    <t>41060</t>
  </si>
  <si>
    <t>41072</t>
  </si>
  <si>
    <t>41116</t>
  </si>
  <si>
    <t>41124</t>
  </si>
  <si>
    <t>41128</t>
  </si>
  <si>
    <t>41142</t>
  </si>
  <si>
    <t>50569</t>
  </si>
  <si>
    <t>50629</t>
  </si>
  <si>
    <t>41031</t>
  </si>
  <si>
    <t>41203</t>
  </si>
  <si>
    <t>01029</t>
  </si>
  <si>
    <t>16101</t>
  </si>
  <si>
    <t>50521</t>
  </si>
  <si>
    <t>03006</t>
  </si>
  <si>
    <t>17001</t>
  </si>
  <si>
    <t>17003</t>
  </si>
  <si>
    <t>17017</t>
  </si>
  <si>
    <t>17018</t>
  </si>
  <si>
    <t>17030</t>
  </si>
  <si>
    <t>17062</t>
  </si>
  <si>
    <t>17080</t>
  </si>
  <si>
    <t>17081</t>
  </si>
  <si>
    <t>17082</t>
  </si>
  <si>
    <t>17085</t>
  </si>
  <si>
    <t>17101</t>
  </si>
  <si>
    <t>60153</t>
  </si>
  <si>
    <t>07018</t>
  </si>
  <si>
    <t>55107</t>
  </si>
  <si>
    <t>60110</t>
  </si>
  <si>
    <t>50700</t>
  </si>
  <si>
    <t>50744</t>
  </si>
  <si>
    <t>50160</t>
  </si>
  <si>
    <t>Urīna analīze ar teststrēmeli</t>
  </si>
  <si>
    <t>j</t>
  </si>
  <si>
    <t>f</t>
  </si>
  <si>
    <t>VAS "Latvijas Pasts" pakalpojumi</t>
  </si>
  <si>
    <t>2021.gada janvāris - marts</t>
  </si>
  <si>
    <t>67876169  Ivita Lazdiņa</t>
  </si>
  <si>
    <t>1 vienības cena, EUR</t>
  </si>
  <si>
    <t>amata alga</t>
  </si>
  <si>
    <t>1 vienības cena</t>
  </si>
  <si>
    <t>sarunu izmaksas*</t>
  </si>
  <si>
    <t>*tiek noteikts kā fiksēts maksājums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</si>
</sst>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 _€_-;\-* #,##0.00\ _€_-;_-* &quot;-&quot;??\ _€_-;_-@_-"/>
    <numFmt numFmtId="165" formatCode="[$-409]General"/>
    <numFmt numFmtId="166" formatCode="#,##0.00\ _€"/>
    <numFmt numFmtId="167" formatCode="[$-426]General"/>
    <numFmt numFmtId="168" formatCode="#0.00"/>
    <numFmt numFmtId="169" formatCode="#,##0.00\ [$€-1];[Red]\-#,##0.00\ [$€-1]"/>
    <numFmt numFmtId="170" formatCode="#,##0.0000\ [$€-1];[Red]\-#,##0.0000\ [$€-1]"/>
    <numFmt numFmtId="171" formatCode="#,##0.000"/>
    <numFmt numFmtId="172" formatCode="#,##0.0"/>
    <numFmt numFmtId="173" formatCode="#,##0.000_ ;[Red]\-#,##0.000\ "/>
    <numFmt numFmtId="174" formatCode="#,##0_ ;[Red]\-#,##0\ "/>
    <numFmt numFmtId="175" formatCode="#,##0.00_ ;[Red]\-#,##0.00\ "/>
    <numFmt numFmtId="176" formatCode="_-* #,##0.0_-;\-* #,##0.0_-;_-* &quot;-&quot;??_-;_-@_-"/>
    <numFmt numFmtId="177" formatCode="_-* #,##0_-;\-* #,##0_-;_-* &quot;-&quot;??_-;_-@_-"/>
    <numFmt numFmtId="178" formatCode="0.00000000000"/>
    <numFmt numFmtId="179" formatCode="_(* #,##0.00_);_(* \(#,##0.00\);_(* &quot;-&quot;??_);_(@_)"/>
    <numFmt numFmtId="180" formatCode="&quot;€&quot;#,##0.00"/>
    <numFmt numFmtId="181" formatCode="0.0"/>
    <numFmt numFmtId="182" formatCode="_-* #,##0\ _€_-;\-* #,##0\ _€_-;_-* &quot;-&quot;??\ _€_-;_-@_-"/>
    <numFmt numFmtId="183" formatCode="0.000"/>
    <numFmt numFmtId="184" formatCode="0.000000"/>
    <numFmt numFmtId="185" formatCode="0.0000"/>
  </numFmts>
  <fonts count="93" x14ac:knownFonts="1">
    <font>
      <sz val="11"/>
      <color theme="1"/>
      <name val="Calibri"/>
      <family val="2"/>
      <charset val="186"/>
      <scheme val="minor"/>
    </font>
    <font>
      <sz val="11"/>
      <color theme="1"/>
      <name val="Calibri"/>
      <family val="2"/>
      <scheme val="minor"/>
    </font>
    <font>
      <sz val="10"/>
      <name val="Arial"/>
      <family val="2"/>
      <charset val="186"/>
    </font>
    <font>
      <sz val="11"/>
      <color rgb="FF9C6500"/>
      <name val="Calibri"/>
      <family val="2"/>
      <charset val="186"/>
    </font>
    <font>
      <sz val="10"/>
      <color rgb="FF000000"/>
      <name val="Arial"/>
      <family val="2"/>
      <charset val="186"/>
    </font>
    <font>
      <sz val="10"/>
      <name val="Arial"/>
      <family val="2"/>
      <charset val="186"/>
    </font>
    <font>
      <sz val="11"/>
      <color theme="1"/>
      <name val="Calibri"/>
      <family val="2"/>
      <charset val="186"/>
      <scheme val="minor"/>
    </font>
    <font>
      <sz val="10"/>
      <name val="Arial"/>
      <family val="2"/>
      <charset val="186"/>
    </font>
    <font>
      <sz val="11"/>
      <color indexed="8"/>
      <name val="Calibri"/>
      <family val="2"/>
      <charset val="186"/>
    </font>
    <font>
      <sz val="11"/>
      <color theme="1"/>
      <name val="Arial"/>
      <family val="2"/>
      <charset val="186"/>
    </font>
    <font>
      <sz val="10"/>
      <name val="Arial"/>
      <family val="2"/>
      <charset val="186"/>
    </font>
    <font>
      <sz val="11"/>
      <color indexed="8"/>
      <name val="Calibri"/>
      <family val="2"/>
      <scheme val="minor"/>
    </font>
    <font>
      <sz val="11"/>
      <color rgb="FF000000"/>
      <name val="Calibri"/>
      <family val="2"/>
      <charset val="186"/>
    </font>
    <font>
      <sz val="11"/>
      <color theme="1"/>
      <name val="Times New Roman"/>
      <family val="1"/>
      <charset val="186"/>
    </font>
    <font>
      <b/>
      <sz val="11"/>
      <color theme="1"/>
      <name val="Times New Roman"/>
      <family val="1"/>
      <charset val="186"/>
    </font>
    <font>
      <sz val="11"/>
      <color rgb="FF000000"/>
      <name val="Arial"/>
      <family val="2"/>
    </font>
    <font>
      <sz val="11"/>
      <color rgb="FF000000"/>
      <name val="Calibri"/>
      <family val="2"/>
    </font>
    <font>
      <b/>
      <sz val="9"/>
      <color indexed="81"/>
      <name val="Tahoma"/>
      <family val="2"/>
      <charset val="186"/>
    </font>
    <font>
      <sz val="9"/>
      <color indexed="81"/>
      <name val="Tahoma"/>
      <family val="2"/>
      <charset val="186"/>
    </font>
    <font>
      <sz val="12"/>
      <color theme="1"/>
      <name val="Times New Roman"/>
      <family val="1"/>
    </font>
    <font>
      <sz val="11"/>
      <color rgb="FF006100"/>
      <name val="Calibri"/>
      <family val="2"/>
      <charset val="186"/>
      <scheme val="minor"/>
    </font>
    <font>
      <sz val="11"/>
      <color rgb="FF9C0006"/>
      <name val="Calibri"/>
      <family val="2"/>
      <charset val="186"/>
      <scheme val="minor"/>
    </font>
    <font>
      <b/>
      <sz val="11"/>
      <name val="Times New Roman"/>
      <family val="1"/>
      <charset val="186"/>
    </font>
    <font>
      <sz val="10"/>
      <color theme="1"/>
      <name val="Times New Roman"/>
      <family val="1"/>
      <charset val="186"/>
    </font>
    <font>
      <sz val="11"/>
      <color theme="1"/>
      <name val="Times New Roman"/>
      <family val="1"/>
    </font>
    <font>
      <b/>
      <sz val="10"/>
      <name val="Times New Roman"/>
      <family val="1"/>
    </font>
    <font>
      <sz val="10"/>
      <name val="Times New Roman"/>
      <family val="1"/>
      <charset val="186"/>
    </font>
    <font>
      <sz val="12"/>
      <name val="Times New Roman"/>
      <family val="1"/>
      <charset val="186"/>
    </font>
    <font>
      <b/>
      <sz val="14"/>
      <name val="Times New Roman"/>
      <family val="1"/>
      <charset val="186"/>
    </font>
    <font>
      <b/>
      <sz val="10"/>
      <name val="Times New Roman"/>
      <family val="1"/>
      <charset val="186"/>
    </font>
    <font>
      <sz val="10"/>
      <name val="Arial"/>
      <family val="2"/>
    </font>
    <font>
      <b/>
      <sz val="11"/>
      <color theme="1"/>
      <name val="Times New Roman"/>
      <family val="1"/>
    </font>
    <font>
      <sz val="10"/>
      <name val="Times New Roman"/>
      <family val="1"/>
    </font>
    <font>
      <sz val="10"/>
      <color indexed="8"/>
      <name val="Times New Roman"/>
      <family val="1"/>
    </font>
    <font>
      <sz val="10"/>
      <color theme="1"/>
      <name val="Times New Roman"/>
      <family val="1"/>
    </font>
    <font>
      <b/>
      <sz val="10"/>
      <color theme="1"/>
      <name val="Times New Roman"/>
      <family val="1"/>
    </font>
    <font>
      <b/>
      <sz val="11"/>
      <name val="Times New Roman"/>
      <family val="1"/>
    </font>
    <font>
      <b/>
      <u/>
      <sz val="10"/>
      <name val="Times New Roman"/>
      <family val="1"/>
    </font>
    <font>
      <b/>
      <sz val="10"/>
      <color rgb="FF000000"/>
      <name val="Times New Roman"/>
      <family val="1"/>
    </font>
    <font>
      <sz val="10"/>
      <color rgb="FF1C1C1C"/>
      <name val="Times New Roman"/>
      <family val="1"/>
    </font>
    <font>
      <sz val="10"/>
      <color rgb="FF000000"/>
      <name val="Times New Roman"/>
      <family val="1"/>
    </font>
    <font>
      <b/>
      <sz val="10"/>
      <color rgb="FFFF0000"/>
      <name val="Times New Roman"/>
      <family val="1"/>
    </font>
    <font>
      <b/>
      <sz val="10"/>
      <color rgb="FF000000"/>
      <name val="Times New Roman"/>
      <family val="1"/>
      <charset val="186"/>
    </font>
    <font>
      <sz val="10"/>
      <color theme="1"/>
      <name val="Calibri"/>
      <family val="2"/>
      <charset val="186"/>
      <scheme val="minor"/>
    </font>
    <font>
      <b/>
      <sz val="10"/>
      <color theme="1"/>
      <name val="Times New Roman"/>
      <family val="1"/>
      <charset val="186"/>
    </font>
    <font>
      <sz val="11"/>
      <name val="Times New Roman"/>
      <family val="1"/>
    </font>
    <font>
      <b/>
      <u/>
      <sz val="10"/>
      <color theme="1"/>
      <name val="Times New Roman"/>
      <family val="1"/>
      <charset val="186"/>
    </font>
    <font>
      <b/>
      <i/>
      <sz val="10"/>
      <color rgb="FF000000"/>
      <name val="Times New Roman"/>
      <family val="1"/>
      <charset val="186"/>
    </font>
    <font>
      <i/>
      <sz val="10"/>
      <color rgb="FF000000"/>
      <name val="Times New Roman"/>
      <family val="1"/>
      <charset val="186"/>
    </font>
    <font>
      <sz val="10"/>
      <color rgb="FF000000"/>
      <name val="Times New Roman"/>
      <family val="1"/>
      <charset val="186"/>
    </font>
    <font>
      <b/>
      <u/>
      <sz val="14"/>
      <color theme="1"/>
      <name val="Times New Roman"/>
      <family val="1"/>
    </font>
    <font>
      <u/>
      <sz val="11"/>
      <color theme="1"/>
      <name val="Times New Roman"/>
      <family val="1"/>
    </font>
    <font>
      <b/>
      <sz val="12"/>
      <color theme="1"/>
      <name val="Times New Roman"/>
      <family val="1"/>
    </font>
    <font>
      <sz val="11"/>
      <color rgb="FF000000"/>
      <name val="Times New Roman"/>
      <family val="1"/>
    </font>
    <font>
      <i/>
      <sz val="10"/>
      <color theme="1"/>
      <name val="Times New Roman"/>
      <family val="1"/>
    </font>
    <font>
      <i/>
      <sz val="11"/>
      <color theme="1"/>
      <name val="Times New Roman"/>
      <family val="1"/>
    </font>
    <font>
      <b/>
      <sz val="11"/>
      <color rgb="FFFF0000"/>
      <name val="Times New Roman"/>
      <family val="1"/>
    </font>
    <font>
      <b/>
      <u/>
      <sz val="10"/>
      <color theme="1"/>
      <name val="Times New Roman"/>
      <family val="1"/>
    </font>
    <font>
      <u/>
      <sz val="10"/>
      <color theme="1"/>
      <name val="Times New Roman"/>
      <family val="1"/>
    </font>
    <font>
      <sz val="10"/>
      <color rgb="FFFF0000"/>
      <name val="Times New Roman"/>
      <family val="1"/>
    </font>
    <font>
      <u/>
      <sz val="10"/>
      <name val="Times New Roman"/>
      <family val="1"/>
    </font>
    <font>
      <i/>
      <sz val="10"/>
      <name val="Times New Roman"/>
      <family val="1"/>
    </font>
    <font>
      <i/>
      <sz val="10"/>
      <color theme="1"/>
      <name val="Times New Roman"/>
      <family val="1"/>
      <charset val="186"/>
    </font>
    <font>
      <b/>
      <sz val="10"/>
      <color rgb="FFFF0000"/>
      <name val="Times New Roman"/>
      <family val="1"/>
      <charset val="186"/>
    </font>
    <font>
      <b/>
      <sz val="12"/>
      <name val="Times New Roman"/>
      <family val="1"/>
      <charset val="186"/>
    </font>
    <font>
      <sz val="10"/>
      <color rgb="FFFF0000"/>
      <name val="Times New Roman"/>
      <family val="1"/>
      <charset val="186"/>
    </font>
    <font>
      <b/>
      <i/>
      <sz val="11"/>
      <color theme="1"/>
      <name val="Times New Roman"/>
      <family val="1"/>
    </font>
    <font>
      <sz val="11"/>
      <color rgb="FFFF0000"/>
      <name val="Times New Roman"/>
      <family val="1"/>
    </font>
    <font>
      <i/>
      <sz val="9"/>
      <color theme="1"/>
      <name val="Times New Roman"/>
      <family val="1"/>
    </font>
    <font>
      <sz val="9"/>
      <color theme="1"/>
      <name val="Times New Roman"/>
      <family val="1"/>
    </font>
    <font>
      <sz val="9"/>
      <name val="Times New Roman"/>
      <family val="1"/>
    </font>
    <font>
      <b/>
      <sz val="12"/>
      <color theme="1"/>
      <name val="Times New Roman"/>
      <family val="1"/>
      <charset val="186"/>
    </font>
    <font>
      <i/>
      <sz val="11"/>
      <color theme="1"/>
      <name val="Times New Roman"/>
      <family val="1"/>
      <charset val="186"/>
    </font>
    <font>
      <sz val="9"/>
      <color theme="1"/>
      <name val="Times New Roman"/>
      <family val="1"/>
      <charset val="186"/>
    </font>
    <font>
      <b/>
      <i/>
      <sz val="9.5"/>
      <color rgb="FF000000"/>
      <name val="Times New Roman"/>
      <family val="1"/>
      <charset val="186"/>
    </font>
    <font>
      <b/>
      <sz val="9.5"/>
      <color rgb="FF000000"/>
      <name val="Times New Roman"/>
      <family val="1"/>
      <charset val="186"/>
    </font>
    <font>
      <b/>
      <sz val="9.5"/>
      <name val="Times New Roman"/>
      <family val="1"/>
      <charset val="186"/>
    </font>
    <font>
      <sz val="9.5"/>
      <name val="Times New Roman"/>
      <family val="1"/>
      <charset val="186"/>
    </font>
    <font>
      <sz val="9.5"/>
      <color rgb="FF000000"/>
      <name val="Times New Roman"/>
      <family val="1"/>
      <charset val="186"/>
    </font>
    <font>
      <b/>
      <sz val="11"/>
      <color theme="1"/>
      <name val="Calibri"/>
      <family val="2"/>
      <scheme val="minor"/>
    </font>
    <font>
      <sz val="11"/>
      <color indexed="8"/>
      <name val="Times New Roman"/>
      <family val="1"/>
    </font>
    <font>
      <b/>
      <sz val="14"/>
      <name val="Times New Roman"/>
      <family val="1"/>
    </font>
    <font>
      <b/>
      <sz val="12"/>
      <name val="Times New Roman"/>
      <family val="1"/>
    </font>
    <font>
      <b/>
      <sz val="8"/>
      <name val="Times New Roman"/>
      <family val="1"/>
      <charset val="186"/>
    </font>
    <font>
      <b/>
      <sz val="9"/>
      <name val="Times New Roman"/>
      <family val="1"/>
    </font>
    <font>
      <b/>
      <sz val="14"/>
      <color theme="1"/>
      <name val="Times New Roman"/>
      <family val="1"/>
    </font>
    <font>
      <b/>
      <sz val="13"/>
      <color theme="1"/>
      <name val="Times New Roman"/>
      <family val="1"/>
    </font>
    <font>
      <sz val="8"/>
      <name val="Calibri"/>
      <family val="2"/>
      <charset val="186"/>
      <scheme val="minor"/>
    </font>
    <font>
      <sz val="11"/>
      <name val="Calibri"/>
      <family val="2"/>
      <charset val="186"/>
      <scheme val="minor"/>
    </font>
    <font>
      <sz val="11"/>
      <color theme="4" tint="-0.249977111117893"/>
      <name val="Times New Roman"/>
      <family val="1"/>
    </font>
    <font>
      <i/>
      <sz val="11"/>
      <color rgb="FFFF0000"/>
      <name val="Times New Roman"/>
      <family val="1"/>
    </font>
    <font>
      <i/>
      <sz val="12"/>
      <color theme="1"/>
      <name val="Times New Roman"/>
      <family val="1"/>
    </font>
    <font>
      <i/>
      <sz val="11"/>
      <name val="Times New Roman"/>
      <family val="1"/>
    </font>
  </fonts>
  <fills count="1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99FFCC"/>
        <bgColor indexed="64"/>
      </patternFill>
    </fill>
    <fill>
      <patternFill patternType="solid">
        <fgColor theme="7" tint="0.79998168889431442"/>
        <bgColor indexed="64"/>
      </patternFill>
    </fill>
    <fill>
      <patternFill patternType="solid">
        <fgColor rgb="FFFFEB9C"/>
        <bgColor rgb="FFFFCC99"/>
      </patternFill>
    </fill>
    <fill>
      <patternFill patternType="solid">
        <fgColor theme="9"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theme="2"/>
        <bgColor indexed="64"/>
      </patternFill>
    </fill>
    <fill>
      <patternFill patternType="solid">
        <fgColor indexed="9"/>
        <bgColor indexed="64"/>
      </patternFill>
    </fill>
    <fill>
      <patternFill patternType="solid">
        <fgColor rgb="FFFFC000"/>
        <bgColor indexed="64"/>
      </patternFill>
    </fill>
  </fills>
  <borders count="98">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style="thin">
        <color auto="1"/>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auto="1"/>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ck">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top/>
      <bottom style="medium">
        <color indexed="64"/>
      </bottom>
      <diagonal/>
    </border>
    <border>
      <left style="thin">
        <color indexed="64"/>
      </left>
      <right style="thin">
        <color indexed="64"/>
      </right>
      <top style="medium">
        <color indexed="64"/>
      </top>
      <bottom/>
      <diagonal/>
    </border>
    <border>
      <left/>
      <right/>
      <top style="thin">
        <color theme="0"/>
      </top>
      <bottom style="thin">
        <color theme="0"/>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theme="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hair">
        <color indexed="64"/>
      </left>
      <right/>
      <top/>
      <bottom/>
      <diagonal/>
    </border>
    <border>
      <left style="hair">
        <color indexed="64"/>
      </left>
      <right/>
      <top/>
      <bottom style="hair">
        <color indexed="64"/>
      </bottom>
      <diagonal/>
    </border>
    <border>
      <left/>
      <right style="hair">
        <color indexed="64"/>
      </right>
      <top style="thin">
        <color indexed="64"/>
      </top>
      <bottom style="hair">
        <color indexed="64"/>
      </bottom>
      <diagonal/>
    </border>
    <border>
      <left/>
      <right/>
      <top/>
      <bottom style="thin">
        <color theme="4" tint="0.39997558519241921"/>
      </bottom>
      <diagonal/>
    </border>
    <border>
      <left/>
      <right/>
      <top/>
      <bottom style="thin">
        <color theme="0"/>
      </bottom>
      <diagonal/>
    </border>
    <border>
      <left/>
      <right/>
      <top style="medium">
        <color indexed="64"/>
      </top>
      <bottom style="medium">
        <color indexed="64"/>
      </bottom>
      <diagonal/>
    </border>
    <border>
      <left/>
      <right/>
      <top style="medium">
        <color indexed="64"/>
      </top>
      <bottom/>
      <diagonal/>
    </border>
  </borders>
  <cellStyleXfs count="253">
    <xf numFmtId="0" fontId="0" fillId="0" borderId="0"/>
    <xf numFmtId="0" fontId="1" fillId="0" borderId="0"/>
    <xf numFmtId="0" fontId="3" fillId="6" borderId="0" applyBorder="0" applyProtection="0"/>
    <xf numFmtId="0" fontId="2" fillId="0" borderId="0"/>
    <xf numFmtId="0" fontId="4" fillId="0" borderId="0" applyNumberFormat="0" applyBorder="0" applyProtection="0"/>
    <xf numFmtId="0" fontId="4" fillId="0" borderId="0" applyNumberFormat="0" applyBorder="0" applyProtection="0"/>
    <xf numFmtId="0" fontId="2" fillId="0" borderId="0"/>
    <xf numFmtId="0" fontId="5" fillId="0" borderId="0"/>
    <xf numFmtId="0" fontId="7" fillId="0" borderId="0"/>
    <xf numFmtId="0" fontId="8" fillId="0" borderId="0"/>
    <xf numFmtId="164" fontId="6" fillId="0" borderId="0" applyFont="0" applyFill="0" applyBorder="0" applyAlignment="0" applyProtection="0"/>
    <xf numFmtId="0" fontId="2" fillId="0" borderId="0"/>
    <xf numFmtId="0" fontId="2" fillId="0" borderId="0"/>
    <xf numFmtId="164" fontId="6" fillId="0" borderId="0" applyFont="0" applyFill="0" applyBorder="0" applyAlignment="0" applyProtection="0"/>
    <xf numFmtId="0" fontId="2" fillId="0" borderId="0"/>
    <xf numFmtId="43" fontId="1" fillId="0" borderId="0" applyFont="0" applyFill="0" applyBorder="0" applyAlignment="0" applyProtection="0"/>
    <xf numFmtId="0" fontId="9" fillId="0" borderId="0"/>
    <xf numFmtId="0" fontId="6" fillId="0" borderId="0"/>
    <xf numFmtId="0" fontId="10" fillId="0" borderId="0"/>
    <xf numFmtId="0" fontId="6" fillId="0" borderId="0"/>
    <xf numFmtId="0" fontId="11" fillId="0" borderId="0"/>
    <xf numFmtId="0" fontId="12" fillId="0" borderId="0"/>
    <xf numFmtId="0" fontId="6" fillId="0" borderId="0"/>
    <xf numFmtId="165" fontId="15" fillId="0" borderId="0" applyFont="0" applyBorder="0" applyProtection="0"/>
    <xf numFmtId="165" fontId="15" fillId="0" borderId="0"/>
    <xf numFmtId="167" fontId="16" fillId="0" borderId="0"/>
    <xf numFmtId="9" fontId="6" fillId="0" borderId="0" applyFont="0" applyFill="0" applyBorder="0" applyAlignment="0" applyProtection="0"/>
    <xf numFmtId="0" fontId="20" fillId="14" borderId="0" applyNumberFormat="0" applyBorder="0" applyAlignment="0" applyProtection="0"/>
    <xf numFmtId="0" fontId="21" fillId="15" borderId="0" applyNumberFormat="0" applyBorder="0" applyAlignment="0" applyProtection="0"/>
    <xf numFmtId="43" fontId="1" fillId="0" borderId="0" applyFont="0" applyFill="0" applyBorder="0" applyAlignment="0" applyProtection="0"/>
    <xf numFmtId="0" fontId="2" fillId="0" borderId="0"/>
    <xf numFmtId="43" fontId="6" fillId="0" borderId="0" applyFont="0" applyFill="0" applyBorder="0" applyAlignment="0" applyProtection="0"/>
    <xf numFmtId="0" fontId="1" fillId="0" borderId="0"/>
    <xf numFmtId="0" fontId="30" fillId="0" borderId="0"/>
    <xf numFmtId="0" fontId="6" fillId="0" borderId="0"/>
    <xf numFmtId="0" fontId="6" fillId="0" borderId="0"/>
    <xf numFmtId="0" fontId="3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1495">
    <xf numFmtId="0" fontId="0" fillId="0" borderId="0" xfId="0"/>
    <xf numFmtId="0" fontId="0" fillId="0" borderId="2" xfId="0" applyBorder="1" applyAlignment="1">
      <alignment horizontal="center"/>
    </xf>
    <xf numFmtId="0" fontId="25" fillId="8" borderId="2" xfId="22" applyFont="1" applyFill="1" applyBorder="1" applyAlignment="1">
      <alignment horizontal="center" vertical="center" wrapText="1"/>
    </xf>
    <xf numFmtId="0" fontId="25" fillId="8" borderId="2" xfId="22" applyFont="1" applyFill="1" applyBorder="1" applyAlignment="1">
      <alignment horizontal="right" vertical="center" wrapText="1"/>
    </xf>
    <xf numFmtId="0" fontId="27" fillId="0" borderId="0" xfId="3" applyFont="1"/>
    <xf numFmtId="0" fontId="22" fillId="0" borderId="2" xfId="17" applyFont="1" applyBorder="1" applyAlignment="1">
      <alignment horizontal="center" vertical="center" wrapText="1"/>
    </xf>
    <xf numFmtId="0" fontId="27" fillId="0" borderId="2" xfId="3" applyFont="1" applyBorder="1"/>
    <xf numFmtId="0" fontId="27" fillId="0" borderId="0" xfId="3" applyFont="1" applyAlignment="1">
      <alignment horizontal="left" vertical="center"/>
    </xf>
    <xf numFmtId="0" fontId="27" fillId="0" borderId="0" xfId="3" applyFont="1" applyAlignment="1">
      <alignment horizontal="left"/>
    </xf>
    <xf numFmtId="0" fontId="24" fillId="0" borderId="0" xfId="0" applyFont="1"/>
    <xf numFmtId="0" fontId="24" fillId="0" borderId="2" xfId="0" applyFont="1" applyBorder="1"/>
    <xf numFmtId="0" fontId="24" fillId="0" borderId="22" xfId="0" applyFont="1" applyBorder="1"/>
    <xf numFmtId="0" fontId="33" fillId="0" borderId="0" xfId="20" applyFont="1"/>
    <xf numFmtId="0" fontId="34" fillId="0" borderId="58" xfId="22" applyFont="1" applyBorder="1"/>
    <xf numFmtId="0" fontId="33" fillId="0" borderId="58" xfId="20" applyFont="1" applyBorder="1"/>
    <xf numFmtId="0" fontId="34" fillId="0" borderId="59" xfId="22" applyFont="1" applyBorder="1"/>
    <xf numFmtId="0" fontId="34" fillId="0" borderId="60" xfId="22" applyFont="1" applyBorder="1"/>
    <xf numFmtId="0" fontId="35" fillId="8" borderId="2" xfId="22" applyFont="1" applyFill="1" applyBorder="1" applyAlignment="1">
      <alignment horizontal="center" vertical="center"/>
    </xf>
    <xf numFmtId="0" fontId="33" fillId="0" borderId="62" xfId="20" applyFont="1" applyBorder="1"/>
    <xf numFmtId="0" fontId="34" fillId="0" borderId="0" xfId="0" applyFont="1"/>
    <xf numFmtId="0" fontId="34" fillId="0" borderId="2" xfId="0" applyFont="1" applyBorder="1"/>
    <xf numFmtId="0" fontId="34" fillId="0" borderId="22" xfId="0" applyFont="1" applyBorder="1"/>
    <xf numFmtId="181" fontId="34" fillId="0" borderId="2" xfId="0" applyNumberFormat="1" applyFont="1" applyBorder="1"/>
    <xf numFmtId="0" fontId="25" fillId="7" borderId="2" xfId="22" applyFont="1" applyFill="1" applyBorder="1" applyAlignment="1">
      <alignment horizontal="center" vertical="center" wrapText="1"/>
    </xf>
    <xf numFmtId="0" fontId="25" fillId="7" borderId="22" xfId="22" applyFont="1" applyFill="1" applyBorder="1" applyAlignment="1">
      <alignment horizontal="center" vertical="center" wrapText="1"/>
    </xf>
    <xf numFmtId="0" fontId="25" fillId="7" borderId="2" xfId="22" applyFont="1" applyFill="1" applyBorder="1" applyAlignment="1">
      <alignment horizontal="right" vertical="center" wrapText="1"/>
    </xf>
    <xf numFmtId="3" fontId="25" fillId="7" borderId="2" xfId="22" applyNumberFormat="1" applyFont="1" applyFill="1" applyBorder="1" applyAlignment="1">
      <alignment horizontal="center" vertical="center" wrapText="1"/>
    </xf>
    <xf numFmtId="3" fontId="25" fillId="7" borderId="22" xfId="22" applyNumberFormat="1" applyFont="1" applyFill="1" applyBorder="1" applyAlignment="1">
      <alignment horizontal="center" vertical="center" wrapText="1"/>
    </xf>
    <xf numFmtId="0" fontId="25" fillId="11" borderId="2" xfId="22" applyFont="1" applyFill="1" applyBorder="1" applyAlignment="1">
      <alignment horizontal="center" vertical="center" wrapText="1"/>
    </xf>
    <xf numFmtId="0" fontId="25" fillId="11" borderId="22" xfId="22" applyFont="1" applyFill="1" applyBorder="1" applyAlignment="1">
      <alignment horizontal="center" vertical="center" wrapText="1"/>
    </xf>
    <xf numFmtId="0" fontId="25" fillId="11" borderId="2" xfId="22" applyFont="1" applyFill="1" applyBorder="1" applyAlignment="1">
      <alignment horizontal="right" vertical="center" wrapText="1"/>
    </xf>
    <xf numFmtId="3" fontId="25" fillId="11" borderId="2" xfId="22" applyNumberFormat="1" applyFont="1" applyFill="1" applyBorder="1" applyAlignment="1">
      <alignment horizontal="center" vertical="center" wrapText="1"/>
    </xf>
    <xf numFmtId="3" fontId="25" fillId="11" borderId="22" xfId="22" applyNumberFormat="1" applyFont="1" applyFill="1" applyBorder="1" applyAlignment="1">
      <alignment horizontal="center" vertical="center" wrapText="1"/>
    </xf>
    <xf numFmtId="0" fontId="34" fillId="0" borderId="2" xfId="0" applyFont="1" applyBorder="1" applyAlignment="1">
      <alignment horizontal="left" vertical="center" wrapText="1"/>
    </xf>
    <xf numFmtId="0" fontId="25" fillId="7" borderId="22" xfId="22" applyFont="1" applyFill="1" applyBorder="1" applyAlignment="1">
      <alignment horizontal="right" vertical="center" wrapText="1"/>
    </xf>
    <xf numFmtId="0" fontId="34" fillId="0" borderId="22" xfId="0" applyFont="1" applyBorder="1" applyAlignment="1">
      <alignment horizontal="left" vertical="center" wrapText="1"/>
    </xf>
    <xf numFmtId="0" fontId="25" fillId="7" borderId="23" xfId="22" applyFont="1" applyFill="1" applyBorder="1" applyAlignment="1">
      <alignment horizontal="center" vertical="center" wrapText="1"/>
    </xf>
    <xf numFmtId="0" fontId="34" fillId="0" borderId="23" xfId="0" applyFont="1" applyBorder="1"/>
    <xf numFmtId="0" fontId="25" fillId="7" borderId="71" xfId="22" applyFont="1" applyFill="1" applyBorder="1" applyAlignment="1">
      <alignment horizontal="center" vertical="center" wrapText="1"/>
    </xf>
    <xf numFmtId="0" fontId="25" fillId="7" borderId="74" xfId="22" applyFont="1" applyFill="1" applyBorder="1" applyAlignment="1">
      <alignment horizontal="center" vertical="center" wrapText="1"/>
    </xf>
    <xf numFmtId="0" fontId="25" fillId="7" borderId="72" xfId="22" applyFont="1" applyFill="1" applyBorder="1" applyAlignment="1">
      <alignment horizontal="center" vertical="center" wrapText="1"/>
    </xf>
    <xf numFmtId="3" fontId="25" fillId="7" borderId="50" xfId="22" applyNumberFormat="1" applyFont="1" applyFill="1" applyBorder="1" applyAlignment="1">
      <alignment horizontal="center" vertical="center" wrapText="1"/>
    </xf>
    <xf numFmtId="3" fontId="25" fillId="7" borderId="56" xfId="22" applyNumberFormat="1" applyFont="1" applyFill="1" applyBorder="1" applyAlignment="1">
      <alignment horizontal="center" vertical="center" wrapText="1"/>
    </xf>
    <xf numFmtId="0" fontId="34" fillId="0" borderId="50" xfId="0" applyFont="1" applyBorder="1"/>
    <xf numFmtId="0" fontId="34" fillId="0" borderId="56" xfId="0" applyFont="1" applyBorder="1"/>
    <xf numFmtId="0" fontId="34" fillId="0" borderId="68" xfId="0" applyFont="1" applyBorder="1"/>
    <xf numFmtId="0" fontId="34" fillId="0" borderId="53" xfId="0" applyFont="1" applyBorder="1"/>
    <xf numFmtId="0" fontId="34" fillId="0" borderId="54" xfId="0" applyFont="1" applyBorder="1"/>
    <xf numFmtId="181" fontId="34" fillId="0" borderId="53" xfId="0" applyNumberFormat="1" applyFont="1" applyBorder="1"/>
    <xf numFmtId="0" fontId="34" fillId="0" borderId="0" xfId="0" applyFont="1" applyAlignment="1">
      <alignment horizontal="center"/>
    </xf>
    <xf numFmtId="3" fontId="25" fillId="9" borderId="23" xfId="22" applyNumberFormat="1" applyFont="1" applyFill="1" applyBorder="1" applyAlignment="1">
      <alignment horizontal="center" vertical="center" wrapText="1"/>
    </xf>
    <xf numFmtId="0" fontId="34" fillId="0" borderId="42" xfId="0" applyFont="1" applyBorder="1"/>
    <xf numFmtId="0" fontId="34" fillId="8" borderId="2" xfId="0" applyFont="1" applyFill="1" applyBorder="1"/>
    <xf numFmtId="0" fontId="35" fillId="9" borderId="2" xfId="0" applyFont="1" applyFill="1" applyBorder="1" applyAlignment="1">
      <alignment horizontal="center"/>
    </xf>
    <xf numFmtId="0" fontId="34" fillId="0" borderId="22" xfId="0" applyFont="1" applyBorder="1" applyAlignment="1">
      <alignment horizontal="center"/>
    </xf>
    <xf numFmtId="0" fontId="34" fillId="0" borderId="2" xfId="0" applyFont="1" applyBorder="1" applyAlignment="1">
      <alignment horizontal="center"/>
    </xf>
    <xf numFmtId="0" fontId="31" fillId="9" borderId="2" xfId="0" applyFont="1" applyFill="1" applyBorder="1" applyAlignment="1">
      <alignment horizontal="center"/>
    </xf>
    <xf numFmtId="0" fontId="36" fillId="7" borderId="2" xfId="22" applyFont="1" applyFill="1" applyBorder="1" applyAlignment="1">
      <alignment horizontal="center" vertical="center" wrapText="1"/>
    </xf>
    <xf numFmtId="0" fontId="24" fillId="7" borderId="2" xfId="0" applyFont="1" applyFill="1" applyBorder="1"/>
    <xf numFmtId="0" fontId="31" fillId="7" borderId="2" xfId="0" applyFont="1" applyFill="1" applyBorder="1" applyAlignment="1">
      <alignment horizontal="center"/>
    </xf>
    <xf numFmtId="0" fontId="36" fillId="7" borderId="22" xfId="22" applyFont="1" applyFill="1" applyBorder="1" applyAlignment="1">
      <alignment horizontal="center" vertical="center" wrapText="1"/>
    </xf>
    <xf numFmtId="0" fontId="24" fillId="7" borderId="22" xfId="0" applyFont="1" applyFill="1" applyBorder="1"/>
    <xf numFmtId="0" fontId="24" fillId="0" borderId="22" xfId="0" applyFont="1" applyBorder="1" applyAlignment="1">
      <alignment horizontal="center"/>
    </xf>
    <xf numFmtId="0" fontId="24" fillId="0" borderId="2" xfId="0" applyFont="1" applyBorder="1" applyAlignment="1">
      <alignment horizontal="center"/>
    </xf>
    <xf numFmtId="0" fontId="24" fillId="0" borderId="61" xfId="0" applyFont="1" applyBorder="1" applyAlignment="1">
      <alignment horizontal="center"/>
    </xf>
    <xf numFmtId="0" fontId="24" fillId="0" borderId="2" xfId="0" applyFont="1" applyBorder="1" applyAlignment="1">
      <alignment horizontal="left" vertical="center" wrapText="1"/>
    </xf>
    <xf numFmtId="0" fontId="22" fillId="7" borderId="2" xfId="17" applyFont="1" applyFill="1" applyBorder="1" applyAlignment="1">
      <alignment horizontal="center" vertical="center" wrapText="1"/>
    </xf>
    <xf numFmtId="4" fontId="22" fillId="9" borderId="2" xfId="17" applyNumberFormat="1" applyFont="1" applyFill="1" applyBorder="1" applyAlignment="1">
      <alignment horizontal="center" vertical="center" wrapText="1"/>
    </xf>
    <xf numFmtId="0" fontId="27" fillId="2" borderId="2" xfId="3" applyFont="1" applyFill="1" applyBorder="1"/>
    <xf numFmtId="0" fontId="27" fillId="2" borderId="2" xfId="3" applyFont="1" applyFill="1" applyBorder="1" applyAlignment="1">
      <alignment horizontal="left" vertical="center"/>
    </xf>
    <xf numFmtId="0" fontId="27" fillId="2" borderId="2" xfId="3" applyFont="1" applyFill="1" applyBorder="1" applyAlignment="1">
      <alignment horizontal="left"/>
    </xf>
    <xf numFmtId="0" fontId="27" fillId="2" borderId="2" xfId="3" applyFont="1" applyFill="1" applyBorder="1" applyAlignment="1">
      <alignment horizontal="center" vertical="center"/>
    </xf>
    <xf numFmtId="0" fontId="25" fillId="7" borderId="57" xfId="22" applyFont="1" applyFill="1" applyBorder="1" applyAlignment="1">
      <alignment horizontal="center" vertical="center" wrapText="1"/>
    </xf>
    <xf numFmtId="3" fontId="25" fillId="7" borderId="57" xfId="22" applyNumberFormat="1" applyFont="1" applyFill="1" applyBorder="1" applyAlignment="1">
      <alignment horizontal="center" vertical="center" wrapText="1"/>
    </xf>
    <xf numFmtId="4" fontId="25" fillId="11" borderId="2" xfId="22" applyNumberFormat="1" applyFont="1" applyFill="1" applyBorder="1" applyAlignment="1">
      <alignment horizontal="center" vertical="center" wrapText="1"/>
    </xf>
    <xf numFmtId="0" fontId="34" fillId="0" borderId="57" xfId="0" applyFont="1" applyBorder="1" applyAlignment="1">
      <alignment horizontal="center"/>
    </xf>
    <xf numFmtId="4" fontId="34" fillId="0" borderId="2" xfId="0" applyNumberFormat="1" applyFont="1" applyBorder="1" applyAlignment="1">
      <alignment horizontal="center"/>
    </xf>
    <xf numFmtId="0" fontId="31" fillId="0" borderId="0" xfId="0" applyFont="1" applyAlignment="1">
      <alignment vertical="top" wrapText="1"/>
    </xf>
    <xf numFmtId="0" fontId="31" fillId="0" borderId="27" xfId="0" applyFont="1" applyBorder="1" applyAlignment="1">
      <alignment vertical="center" wrapText="1"/>
    </xf>
    <xf numFmtId="0" fontId="31" fillId="8" borderId="34" xfId="0" applyFont="1" applyFill="1" applyBorder="1" applyAlignment="1">
      <alignment vertical="center" wrapText="1"/>
    </xf>
    <xf numFmtId="0" fontId="31" fillId="0" borderId="2" xfId="0" applyFont="1" applyBorder="1" applyAlignment="1">
      <alignment vertical="center" wrapText="1"/>
    </xf>
    <xf numFmtId="0" fontId="24" fillId="0" borderId="2" xfId="0" applyFont="1" applyBorder="1" applyAlignment="1">
      <alignment vertical="center"/>
    </xf>
    <xf numFmtId="0" fontId="24" fillId="0" borderId="2" xfId="0" applyFont="1" applyBorder="1" applyAlignment="1">
      <alignment horizontal="center" vertical="center"/>
    </xf>
    <xf numFmtId="0" fontId="31" fillId="0" borderId="2" xfId="0" applyFont="1" applyBorder="1" applyAlignment="1">
      <alignment horizontal="center" vertical="center" wrapText="1"/>
    </xf>
    <xf numFmtId="1" fontId="31" fillId="11" borderId="2" xfId="0" applyNumberFormat="1" applyFont="1" applyFill="1" applyBorder="1" applyAlignment="1">
      <alignment horizontal="center" vertical="center" wrapText="1"/>
    </xf>
    <xf numFmtId="0" fontId="31" fillId="7" borderId="2" xfId="0" applyFont="1" applyFill="1" applyBorder="1" applyAlignment="1">
      <alignment horizontal="center" vertical="center" wrapText="1"/>
    </xf>
    <xf numFmtId="0" fontId="33" fillId="0" borderId="60" xfId="20" applyFont="1" applyBorder="1"/>
    <xf numFmtId="0" fontId="33" fillId="0" borderId="65" xfId="20" applyFont="1" applyBorder="1"/>
    <xf numFmtId="0" fontId="33" fillId="0" borderId="65" xfId="20" applyFont="1" applyBorder="1" applyAlignment="1">
      <alignment horizontal="center"/>
    </xf>
    <xf numFmtId="0" fontId="33" fillId="0" borderId="65" xfId="20" applyFont="1" applyBorder="1" applyAlignment="1">
      <alignment horizontal="center" vertical="center"/>
    </xf>
    <xf numFmtId="0" fontId="33" fillId="0" borderId="58" xfId="20" applyFont="1" applyBorder="1" applyAlignment="1">
      <alignment horizontal="center" vertical="center"/>
    </xf>
    <xf numFmtId="0" fontId="25" fillId="11" borderId="71" xfId="22" applyFont="1" applyFill="1" applyBorder="1" applyAlignment="1">
      <alignment horizontal="center" vertical="center" wrapText="1"/>
    </xf>
    <xf numFmtId="0" fontId="25" fillId="11" borderId="74" xfId="22" applyFont="1" applyFill="1" applyBorder="1" applyAlignment="1">
      <alignment horizontal="center" vertical="center" wrapText="1"/>
    </xf>
    <xf numFmtId="0" fontId="25" fillId="11" borderId="72" xfId="22" applyFont="1" applyFill="1" applyBorder="1" applyAlignment="1">
      <alignment horizontal="center" vertical="center" wrapText="1"/>
    </xf>
    <xf numFmtId="0" fontId="25" fillId="11" borderId="38" xfId="22" applyFont="1" applyFill="1" applyBorder="1" applyAlignment="1">
      <alignment horizontal="center" vertical="center" wrapText="1"/>
    </xf>
    <xf numFmtId="0" fontId="25" fillId="11" borderId="23" xfId="22" applyFont="1" applyFill="1" applyBorder="1" applyAlignment="1">
      <alignment horizontal="center" vertical="center" wrapText="1"/>
    </xf>
    <xf numFmtId="0" fontId="25" fillId="11" borderId="22" xfId="22" applyFont="1" applyFill="1" applyBorder="1" applyAlignment="1">
      <alignment horizontal="right" vertical="center" wrapText="1"/>
    </xf>
    <xf numFmtId="3" fontId="25" fillId="11" borderId="50" xfId="22" applyNumberFormat="1" applyFont="1" applyFill="1" applyBorder="1" applyAlignment="1">
      <alignment horizontal="center" vertical="center" wrapText="1"/>
    </xf>
    <xf numFmtId="3" fontId="25" fillId="11" borderId="56" xfId="22" applyNumberFormat="1" applyFont="1" applyFill="1" applyBorder="1" applyAlignment="1">
      <alignment horizontal="center" vertical="center" wrapText="1"/>
    </xf>
    <xf numFmtId="0" fontId="25" fillId="0" borderId="0" xfId="17" applyFont="1" applyAlignment="1">
      <alignment vertical="center" wrapText="1"/>
    </xf>
    <xf numFmtId="0" fontId="34" fillId="0" borderId="0" xfId="0" applyFont="1" applyAlignment="1">
      <alignment vertical="center" wrapText="1"/>
    </xf>
    <xf numFmtId="3" fontId="25" fillId="9" borderId="2" xfId="22" applyNumberFormat="1" applyFont="1" applyFill="1" applyBorder="1" applyAlignment="1">
      <alignment horizontal="center" vertical="center" wrapText="1"/>
    </xf>
    <xf numFmtId="0" fontId="32" fillId="2" borderId="0" xfId="22" applyFont="1" applyFill="1" applyBorder="1" applyAlignment="1">
      <alignment horizontal="center" vertical="center" wrapText="1"/>
    </xf>
    <xf numFmtId="0" fontId="34" fillId="0" borderId="2" xfId="0" applyFont="1" applyBorder="1" applyAlignment="1">
      <alignment vertical="center"/>
    </xf>
    <xf numFmtId="0" fontId="34" fillId="0" borderId="2" xfId="0" applyFont="1" applyBorder="1" applyAlignment="1">
      <alignment horizontal="center" vertical="center"/>
    </xf>
    <xf numFmtId="0" fontId="32" fillId="7" borderId="2" xfId="22" applyFont="1" applyFill="1" applyBorder="1" applyAlignment="1">
      <alignment horizontal="center" vertical="center" wrapText="1"/>
    </xf>
    <xf numFmtId="1" fontId="25" fillId="11" borderId="2" xfId="22" applyNumberFormat="1" applyFont="1" applyFill="1" applyBorder="1" applyAlignment="1">
      <alignment horizontal="center" vertical="center" wrapText="1"/>
    </xf>
    <xf numFmtId="0" fontId="34" fillId="11" borderId="2" xfId="0" applyFont="1" applyFill="1" applyBorder="1"/>
    <xf numFmtId="0" fontId="35" fillId="11" borderId="2" xfId="0" applyFont="1" applyFill="1" applyBorder="1" applyAlignment="1">
      <alignment horizontal="center"/>
    </xf>
    <xf numFmtId="0" fontId="31" fillId="11" borderId="2" xfId="0" applyFont="1" applyFill="1" applyBorder="1" applyAlignment="1">
      <alignment horizontal="center"/>
    </xf>
    <xf numFmtId="0" fontId="34" fillId="0" borderId="0" xfId="1" applyFont="1" applyAlignment="1">
      <alignment horizontal="center" vertical="center"/>
    </xf>
    <xf numFmtId="0" fontId="32" fillId="0" borderId="0" xfId="0" applyFont="1"/>
    <xf numFmtId="0" fontId="34" fillId="0" borderId="0" xfId="1" applyFont="1" applyAlignment="1">
      <alignment vertical="center"/>
    </xf>
    <xf numFmtId="0" fontId="38" fillId="11" borderId="7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2" fillId="0" borderId="0" xfId="1" applyFont="1" applyAlignment="1">
      <alignment horizontal="right" vertical="center"/>
    </xf>
    <xf numFmtId="0" fontId="25" fillId="0" borderId="0" xfId="1" applyFont="1" applyAlignment="1">
      <alignment horizontal="left" vertical="center"/>
    </xf>
    <xf numFmtId="0" fontId="34" fillId="0" borderId="0" xfId="0" applyFont="1" applyAlignment="1">
      <alignment horizontal="left" wrapText="1"/>
    </xf>
    <xf numFmtId="0" fontId="34" fillId="0" borderId="0" xfId="1" applyFont="1"/>
    <xf numFmtId="0" fontId="35" fillId="11" borderId="45" xfId="1" applyFont="1" applyFill="1" applyBorder="1" applyAlignment="1">
      <alignment horizontal="center" vertical="center" wrapText="1"/>
    </xf>
    <xf numFmtId="0" fontId="35" fillId="11" borderId="46" xfId="1" applyFont="1" applyFill="1" applyBorder="1" applyAlignment="1">
      <alignment horizontal="center" vertical="center" wrapText="1"/>
    </xf>
    <xf numFmtId="0" fontId="35" fillId="11" borderId="35" xfId="1" applyFont="1" applyFill="1" applyBorder="1" applyAlignment="1">
      <alignment horizontal="center" vertical="center" wrapText="1"/>
    </xf>
    <xf numFmtId="0" fontId="35" fillId="11" borderId="46" xfId="1" applyFont="1" applyFill="1" applyBorder="1" applyAlignment="1">
      <alignment horizontal="center" vertical="center"/>
    </xf>
    <xf numFmtId="0" fontId="35" fillId="11" borderId="47" xfId="1" applyFont="1" applyFill="1" applyBorder="1" applyAlignment="1">
      <alignment horizontal="center" vertical="center"/>
    </xf>
    <xf numFmtId="0" fontId="34" fillId="2" borderId="5" xfId="1" applyFont="1" applyFill="1" applyBorder="1" applyAlignment="1">
      <alignment horizontal="center" vertical="center"/>
    </xf>
    <xf numFmtId="0" fontId="34" fillId="0" borderId="5" xfId="1" applyFont="1" applyBorder="1" applyAlignment="1">
      <alignment horizontal="left" vertical="center"/>
    </xf>
    <xf numFmtId="0" fontId="34" fillId="0" borderId="5" xfId="1" applyFont="1" applyBorder="1" applyAlignment="1">
      <alignment vertical="center"/>
    </xf>
    <xf numFmtId="1" fontId="34" fillId="0" borderId="5" xfId="1" applyNumberFormat="1" applyFont="1" applyBorder="1" applyAlignment="1">
      <alignment vertical="center"/>
    </xf>
    <xf numFmtId="0" fontId="34" fillId="0" borderId="55" xfId="1" applyFont="1" applyBorder="1" applyAlignment="1">
      <alignment vertical="center"/>
    </xf>
    <xf numFmtId="0" fontId="34" fillId="0" borderId="48" xfId="1" applyFont="1" applyBorder="1" applyAlignment="1">
      <alignment vertical="center"/>
    </xf>
    <xf numFmtId="0" fontId="34" fillId="2" borderId="2" xfId="1" applyFont="1" applyFill="1" applyBorder="1" applyAlignment="1">
      <alignment horizontal="center" vertical="center"/>
    </xf>
    <xf numFmtId="0" fontId="34" fillId="0" borderId="2" xfId="1" applyFont="1" applyBorder="1" applyAlignment="1">
      <alignment horizontal="left" vertical="center"/>
    </xf>
    <xf numFmtId="0" fontId="34" fillId="0" borderId="2" xfId="1" applyFont="1" applyBorder="1" applyAlignment="1">
      <alignment vertical="center"/>
    </xf>
    <xf numFmtId="1" fontId="34" fillId="0" borderId="2" xfId="1" applyNumberFormat="1" applyFont="1" applyBorder="1" applyAlignment="1">
      <alignment vertical="center"/>
    </xf>
    <xf numFmtId="0" fontId="34" fillId="0" borderId="22" xfId="1" applyFont="1" applyBorder="1" applyAlignment="1">
      <alignment vertical="center"/>
    </xf>
    <xf numFmtId="0" fontId="34" fillId="0" borderId="50" xfId="1" applyFont="1" applyBorder="1" applyAlignment="1">
      <alignment vertical="center"/>
    </xf>
    <xf numFmtId="0" fontId="39" fillId="0" borderId="2" xfId="1" applyFont="1" applyBorder="1"/>
    <xf numFmtId="0" fontId="40" fillId="0" borderId="2" xfId="1" applyFont="1" applyBorder="1"/>
    <xf numFmtId="0" fontId="34" fillId="2" borderId="0" xfId="1" applyFont="1" applyFill="1" applyAlignment="1">
      <alignment vertical="center"/>
    </xf>
    <xf numFmtId="0" fontId="34" fillId="0" borderId="2" xfId="1" applyFont="1" applyBorder="1"/>
    <xf numFmtId="0" fontId="34" fillId="0" borderId="56" xfId="1" applyFont="1" applyBorder="1" applyAlignment="1">
      <alignment vertical="center"/>
    </xf>
    <xf numFmtId="0" fontId="34" fillId="2" borderId="53" xfId="1" applyFont="1" applyFill="1" applyBorder="1" applyAlignment="1">
      <alignment horizontal="center" vertical="center"/>
    </xf>
    <xf numFmtId="0" fontId="34" fillId="0" borderId="53" xfId="1" applyFont="1" applyBorder="1" applyAlignment="1">
      <alignment horizontal="left" vertical="center"/>
    </xf>
    <xf numFmtId="0" fontId="34" fillId="0" borderId="53" xfId="1" applyFont="1" applyBorder="1" applyAlignment="1">
      <alignment vertical="center"/>
    </xf>
    <xf numFmtId="1" fontId="34" fillId="0" borderId="53" xfId="1" applyNumberFormat="1" applyFont="1" applyBorder="1" applyAlignment="1">
      <alignment vertical="center"/>
    </xf>
    <xf numFmtId="0" fontId="34" fillId="0" borderId="54" xfId="1" applyFont="1" applyBorder="1" applyAlignment="1">
      <alignment vertical="center"/>
    </xf>
    <xf numFmtId="0" fontId="34" fillId="0" borderId="68" xfId="1" applyFont="1" applyBorder="1" applyAlignment="1">
      <alignment vertical="center"/>
    </xf>
    <xf numFmtId="0" fontId="34" fillId="0" borderId="0" xfId="1" applyFont="1" applyAlignment="1">
      <alignment horizontal="left" vertical="center"/>
    </xf>
    <xf numFmtId="0" fontId="34" fillId="2" borderId="2" xfId="1" applyFont="1" applyFill="1" applyBorder="1" applyAlignment="1">
      <alignment horizontal="left" vertical="center"/>
    </xf>
    <xf numFmtId="0" fontId="34" fillId="2" borderId="2" xfId="1" applyFont="1" applyFill="1" applyBorder="1" applyAlignment="1">
      <alignment vertical="center"/>
    </xf>
    <xf numFmtId="1" fontId="34" fillId="2" borderId="2" xfId="1" applyNumberFormat="1" applyFont="1" applyFill="1" applyBorder="1" applyAlignment="1">
      <alignment vertical="center"/>
    </xf>
    <xf numFmtId="0" fontId="34" fillId="2" borderId="5" xfId="1" applyFont="1" applyFill="1" applyBorder="1" applyAlignment="1">
      <alignment vertical="center"/>
    </xf>
    <xf numFmtId="0" fontId="34" fillId="2" borderId="22" xfId="1" applyFont="1" applyFill="1" applyBorder="1" applyAlignment="1">
      <alignment vertical="center"/>
    </xf>
    <xf numFmtId="0" fontId="35" fillId="11" borderId="36" xfId="1" applyFont="1" applyFill="1" applyBorder="1" applyAlignment="1">
      <alignment horizontal="center" vertical="center" wrapText="1"/>
    </xf>
    <xf numFmtId="0" fontId="34" fillId="2" borderId="5" xfId="1" applyFont="1" applyFill="1" applyBorder="1" applyAlignment="1">
      <alignment horizontal="left" vertical="center"/>
    </xf>
    <xf numFmtId="1" fontId="34" fillId="2" borderId="5" xfId="1" applyNumberFormat="1" applyFont="1" applyFill="1" applyBorder="1" applyAlignment="1">
      <alignment vertical="center"/>
    </xf>
    <xf numFmtId="0" fontId="35" fillId="2" borderId="31" xfId="1" applyFont="1" applyFill="1" applyBorder="1" applyAlignment="1">
      <alignment horizontal="center" vertical="center"/>
    </xf>
    <xf numFmtId="0" fontId="35" fillId="2" borderId="40" xfId="1" applyFont="1" applyFill="1" applyBorder="1" applyAlignment="1">
      <alignment horizontal="center" vertical="center"/>
    </xf>
    <xf numFmtId="0" fontId="25" fillId="2" borderId="40" xfId="1" applyFont="1" applyFill="1" applyBorder="1" applyAlignment="1">
      <alignment horizontal="center" vertical="center"/>
    </xf>
    <xf numFmtId="0" fontId="34" fillId="0" borderId="32" xfId="1" applyFont="1" applyBorder="1" applyAlignment="1">
      <alignment vertical="center"/>
    </xf>
    <xf numFmtId="0" fontId="35" fillId="2" borderId="44" xfId="1" applyFont="1" applyFill="1" applyBorder="1" applyAlignment="1">
      <alignment horizontal="center" vertical="center"/>
    </xf>
    <xf numFmtId="0" fontId="34" fillId="9" borderId="2" xfId="1" applyFont="1" applyFill="1" applyBorder="1" applyAlignment="1">
      <alignment vertical="center"/>
    </xf>
    <xf numFmtId="0" fontId="35" fillId="9" borderId="2" xfId="1" applyFont="1" applyFill="1" applyBorder="1" applyAlignment="1">
      <alignment horizontal="center" vertical="center"/>
    </xf>
    <xf numFmtId="0" fontId="35" fillId="11" borderId="71" xfId="0" applyFont="1" applyFill="1" applyBorder="1" applyAlignment="1">
      <alignment horizontal="center" vertical="center"/>
    </xf>
    <xf numFmtId="0" fontId="34" fillId="11" borderId="76" xfId="0" applyFont="1" applyFill="1" applyBorder="1" applyAlignment="1">
      <alignment horizontal="left" vertical="center" wrapText="1"/>
    </xf>
    <xf numFmtId="0" fontId="34" fillId="11" borderId="11" xfId="0" applyFont="1" applyFill="1" applyBorder="1" applyAlignment="1">
      <alignment horizontal="center" vertical="center"/>
    </xf>
    <xf numFmtId="0" fontId="34" fillId="11" borderId="77" xfId="0" applyFont="1" applyFill="1" applyBorder="1" applyAlignment="1">
      <alignment horizontal="center" vertical="center"/>
    </xf>
    <xf numFmtId="0" fontId="32" fillId="0" borderId="0" xfId="0" applyFont="1" applyAlignment="1">
      <alignment horizontal="center"/>
    </xf>
    <xf numFmtId="0" fontId="35" fillId="0" borderId="0" xfId="1" applyFont="1" applyAlignment="1">
      <alignment vertical="center"/>
    </xf>
    <xf numFmtId="0" fontId="35" fillId="0" borderId="0" xfId="0" applyFont="1"/>
    <xf numFmtId="0" fontId="24" fillId="0" borderId="0" xfId="0" applyFont="1" applyAlignment="1">
      <alignment horizontal="center"/>
    </xf>
    <xf numFmtId="0" fontId="43" fillId="0" borderId="0" xfId="0" applyFont="1"/>
    <xf numFmtId="0" fontId="23" fillId="0" borderId="0" xfId="0" applyFont="1" applyAlignment="1">
      <alignment wrapText="1"/>
    </xf>
    <xf numFmtId="0" fontId="49" fillId="0" borderId="50" xfId="0" applyFont="1" applyBorder="1" applyAlignment="1">
      <alignment horizontal="left" vertical="center" wrapText="1"/>
    </xf>
    <xf numFmtId="2" fontId="49" fillId="2" borderId="56" xfId="0" applyNumberFormat="1" applyFont="1" applyFill="1" applyBorder="1" applyAlignment="1">
      <alignment horizontal="right" vertical="center" wrapText="1"/>
    </xf>
    <xf numFmtId="0" fontId="49" fillId="0" borderId="50" xfId="0" applyFont="1" applyBorder="1" applyAlignment="1">
      <alignment horizontal="right" vertical="center" wrapText="1"/>
    </xf>
    <xf numFmtId="43" fontId="49" fillId="0" borderId="56" xfId="31" applyFont="1" applyBorder="1" applyAlignment="1">
      <alignment horizontal="right" vertical="center" wrapText="1"/>
    </xf>
    <xf numFmtId="0" fontId="23" fillId="0" borderId="50" xfId="0" applyFont="1" applyBorder="1" applyAlignment="1">
      <alignment horizontal="right" wrapText="1"/>
    </xf>
    <xf numFmtId="164" fontId="23" fillId="0" borderId="56" xfId="0" applyNumberFormat="1" applyFont="1" applyBorder="1" applyAlignment="1">
      <alignment vertical="center" wrapText="1"/>
    </xf>
    <xf numFmtId="0" fontId="44" fillId="0" borderId="50" xfId="0" applyFont="1" applyBorder="1" applyAlignment="1">
      <alignment horizontal="right" wrapText="1"/>
    </xf>
    <xf numFmtId="179" fontId="44" fillId="2" borderId="56" xfId="0" applyNumberFormat="1" applyFont="1" applyFill="1" applyBorder="1" applyAlignment="1">
      <alignment horizontal="right" vertical="center" wrapText="1"/>
    </xf>
    <xf numFmtId="0" fontId="23" fillId="0" borderId="29" xfId="0" applyFont="1" applyBorder="1" applyAlignment="1">
      <alignment wrapText="1"/>
    </xf>
    <xf numFmtId="0" fontId="23" fillId="0" borderId="30" xfId="0" applyFont="1" applyBorder="1" applyAlignment="1">
      <alignment wrapText="1"/>
    </xf>
    <xf numFmtId="0" fontId="23" fillId="0" borderId="50" xfId="0" applyFont="1" applyBorder="1" applyAlignment="1">
      <alignment wrapText="1"/>
    </xf>
    <xf numFmtId="43" fontId="23" fillId="0" borderId="56" xfId="31" applyFont="1" applyBorder="1" applyAlignment="1">
      <alignment wrapText="1"/>
    </xf>
    <xf numFmtId="179" fontId="23" fillId="0" borderId="56" xfId="0" applyNumberFormat="1" applyFont="1" applyBorder="1" applyAlignment="1">
      <alignment wrapText="1"/>
    </xf>
    <xf numFmtId="43" fontId="44" fillId="2" borderId="56" xfId="31" applyFont="1" applyFill="1" applyBorder="1" applyAlignment="1">
      <alignment wrapText="1"/>
    </xf>
    <xf numFmtId="164" fontId="43" fillId="0" borderId="0" xfId="0" applyNumberFormat="1" applyFont="1"/>
    <xf numFmtId="0" fontId="42" fillId="11" borderId="71" xfId="0" applyFont="1" applyFill="1" applyBorder="1" applyAlignment="1">
      <alignment horizontal="left" vertical="center" wrapText="1"/>
    </xf>
    <xf numFmtId="0" fontId="42" fillId="11" borderId="72" xfId="0" applyFont="1" applyFill="1" applyBorder="1" applyAlignment="1">
      <alignment horizontal="right" vertical="center" wrapText="1"/>
    </xf>
    <xf numFmtId="0" fontId="42" fillId="11" borderId="50" xfId="0" applyFont="1" applyFill="1" applyBorder="1" applyAlignment="1">
      <alignment horizontal="left" vertical="center" wrapText="1"/>
    </xf>
    <xf numFmtId="0" fontId="44" fillId="11" borderId="56" xfId="0" applyFont="1" applyFill="1" applyBorder="1" applyAlignment="1">
      <alignment horizontal="right" wrapText="1"/>
    </xf>
    <xf numFmtId="0" fontId="42" fillId="11" borderId="56" xfId="0" applyFont="1" applyFill="1" applyBorder="1" applyAlignment="1">
      <alignment horizontal="right" vertical="center" wrapText="1"/>
    </xf>
    <xf numFmtId="0" fontId="44" fillId="11" borderId="73" xfId="0" applyFont="1" applyFill="1" applyBorder="1" applyAlignment="1">
      <alignment horizontal="right" wrapText="1"/>
    </xf>
    <xf numFmtId="164" fontId="44" fillId="11" borderId="21" xfId="0" applyNumberFormat="1" applyFont="1" applyFill="1" applyBorder="1" applyAlignment="1">
      <alignment wrapText="1"/>
    </xf>
    <xf numFmtId="0" fontId="50" fillId="0" borderId="0" xfId="0" applyFont="1"/>
    <xf numFmtId="0" fontId="51" fillId="0" borderId="0" xfId="0" applyFont="1"/>
    <xf numFmtId="0" fontId="45" fillId="0" borderId="0" xfId="0" applyFont="1"/>
    <xf numFmtId="14" fontId="24" fillId="2" borderId="2" xfId="0" applyNumberFormat="1" applyFont="1" applyFill="1" applyBorder="1" applyAlignment="1">
      <alignment horizontal="left"/>
    </xf>
    <xf numFmtId="0" fontId="45" fillId="2" borderId="2" xfId="0" applyFont="1" applyFill="1" applyBorder="1" applyAlignment="1">
      <alignment horizontal="center" vertical="center" wrapText="1"/>
    </xf>
    <xf numFmtId="0" fontId="31" fillId="0" borderId="0" xfId="0" applyFont="1"/>
    <xf numFmtId="0" fontId="54" fillId="0" borderId="0" xfId="0" applyFont="1"/>
    <xf numFmtId="0" fontId="45" fillId="2" borderId="2" xfId="0" applyFont="1" applyFill="1" applyBorder="1" applyAlignment="1">
      <alignment horizontal="center"/>
    </xf>
    <xf numFmtId="4" fontId="32" fillId="0" borderId="0" xfId="0" applyNumberFormat="1" applyFont="1" applyAlignment="1">
      <alignment horizontal="center"/>
    </xf>
    <xf numFmtId="0" fontId="24" fillId="2" borderId="0" xfId="0" applyFont="1" applyFill="1"/>
    <xf numFmtId="0" fontId="24" fillId="0" borderId="0" xfId="1" applyFont="1"/>
    <xf numFmtId="3" fontId="24" fillId="2" borderId="0" xfId="0" applyNumberFormat="1" applyFont="1" applyFill="1"/>
    <xf numFmtId="2" fontId="24" fillId="2" borderId="0" xfId="0" applyNumberFormat="1" applyFont="1" applyFill="1"/>
    <xf numFmtId="0" fontId="36" fillId="2" borderId="0" xfId="0" applyFont="1" applyFill="1" applyAlignment="1">
      <alignment horizontal="right"/>
    </xf>
    <xf numFmtId="3" fontId="45" fillId="0" borderId="2" xfId="0" applyNumberFormat="1" applyFont="1" applyBorder="1" applyAlignment="1">
      <alignment horizontal="center" vertical="center" wrapText="1"/>
    </xf>
    <xf numFmtId="0" fontId="45" fillId="0" borderId="2" xfId="0" applyFont="1" applyBorder="1" applyAlignment="1">
      <alignment horizontal="center" vertical="center" wrapText="1"/>
    </xf>
    <xf numFmtId="3" fontId="45" fillId="0" borderId="2" xfId="0" applyNumberFormat="1" applyFont="1" applyBorder="1" applyAlignment="1">
      <alignment horizontal="right" vertical="center"/>
    </xf>
    <xf numFmtId="0" fontId="57" fillId="0" borderId="0" xfId="0" applyFont="1"/>
    <xf numFmtId="0" fontId="58" fillId="0" borderId="0" xfId="0" applyFont="1"/>
    <xf numFmtId="3" fontId="58" fillId="0" borderId="0" xfId="0" applyNumberFormat="1" applyFont="1"/>
    <xf numFmtId="0" fontId="25" fillId="0" borderId="0" xfId="0" applyFont="1"/>
    <xf numFmtId="3" fontId="34" fillId="0" borderId="0" xfId="0" applyNumberFormat="1" applyFont="1"/>
    <xf numFmtId="0" fontId="34" fillId="2" borderId="0" xfId="0" applyFont="1" applyFill="1"/>
    <xf numFmtId="3" fontId="32" fillId="0" borderId="2" xfId="0" applyNumberFormat="1" applyFont="1" applyBorder="1" applyAlignment="1">
      <alignment horizontal="center" vertical="center" wrapText="1"/>
    </xf>
    <xf numFmtId="0" fontId="32" fillId="0" borderId="2" xfId="0" applyFont="1" applyBorder="1" applyAlignment="1">
      <alignment horizontal="center" vertical="center" wrapText="1"/>
    </xf>
    <xf numFmtId="0" fontId="59" fillId="2" borderId="0" xfId="0" applyFont="1" applyFill="1" applyAlignment="1">
      <alignment horizontal="center" vertical="center" wrapText="1"/>
    </xf>
    <xf numFmtId="0" fontId="34" fillId="0" borderId="2" xfId="0" applyFont="1" applyBorder="1" applyAlignment="1">
      <alignment wrapText="1"/>
    </xf>
    <xf numFmtId="0" fontId="34" fillId="0" borderId="2" xfId="0" applyFont="1" applyBorder="1" applyAlignment="1">
      <alignment horizontal="center" wrapText="1"/>
    </xf>
    <xf numFmtId="0" fontId="32" fillId="0" borderId="2" xfId="0" applyFont="1" applyBorder="1" applyAlignment="1">
      <alignment horizontal="center"/>
    </xf>
    <xf numFmtId="0" fontId="40" fillId="0" borderId="2" xfId="0" applyFont="1" applyBorder="1" applyAlignment="1">
      <alignment horizontal="center" vertical="center"/>
    </xf>
    <xf numFmtId="0" fontId="40" fillId="0" borderId="2" xfId="0" applyFont="1" applyBorder="1" applyAlignment="1">
      <alignment vertical="center"/>
    </xf>
    <xf numFmtId="3" fontId="32" fillId="0" borderId="2" xfId="0" applyNumberFormat="1" applyFont="1" applyBorder="1" applyAlignment="1">
      <alignment horizontal="right" vertical="center"/>
    </xf>
    <xf numFmtId="10" fontId="40" fillId="0" borderId="2" xfId="0" applyNumberFormat="1" applyFont="1" applyBorder="1" applyAlignment="1">
      <alignment horizontal="right" vertical="center"/>
    </xf>
    <xf numFmtId="3" fontId="40" fillId="0" borderId="2" xfId="0" applyNumberFormat="1" applyFont="1" applyBorder="1" applyAlignment="1">
      <alignment horizontal="right" vertical="center"/>
    </xf>
    <xf numFmtId="9" fontId="40" fillId="0" borderId="2" xfId="0" applyNumberFormat="1" applyFont="1" applyBorder="1" applyAlignment="1">
      <alignment vertical="center"/>
    </xf>
    <xf numFmtId="3" fontId="34" fillId="2" borderId="0" xfId="0" applyNumberFormat="1" applyFont="1" applyFill="1" applyAlignment="1">
      <alignment horizontal="center"/>
    </xf>
    <xf numFmtId="0" fontId="34" fillId="2" borderId="0" xfId="0" applyFont="1" applyFill="1" applyAlignment="1">
      <alignment horizontal="center"/>
    </xf>
    <xf numFmtId="3" fontId="32" fillId="7" borderId="0" xfId="0" applyNumberFormat="1" applyFont="1" applyFill="1"/>
    <xf numFmtId="0" fontId="34" fillId="7" borderId="0" xfId="0" applyFont="1" applyFill="1"/>
    <xf numFmtId="0" fontId="32" fillId="7" borderId="0" xfId="0" applyFont="1" applyFill="1"/>
    <xf numFmtId="2" fontId="34" fillId="0" borderId="0" xfId="0" applyNumberFormat="1" applyFont="1"/>
    <xf numFmtId="4" fontId="34" fillId="0" borderId="0" xfId="0" applyNumberFormat="1" applyFont="1"/>
    <xf numFmtId="3" fontId="34" fillId="0" borderId="2" xfId="0" applyNumberFormat="1" applyFont="1" applyBorder="1" applyAlignment="1">
      <alignment horizontal="center"/>
    </xf>
    <xf numFmtId="4" fontId="34" fillId="0" borderId="2" xfId="0" applyNumberFormat="1" applyFont="1" applyBorder="1" applyAlignment="1">
      <alignment horizontal="center" vertical="center"/>
    </xf>
    <xf numFmtId="4" fontId="34" fillId="0" borderId="2" xfId="0" applyNumberFormat="1" applyFont="1" applyBorder="1" applyAlignment="1">
      <alignment vertical="center"/>
    </xf>
    <xf numFmtId="0" fontId="40" fillId="2" borderId="0" xfId="0" applyFont="1" applyFill="1" applyAlignment="1">
      <alignment horizontal="center" vertical="center"/>
    </xf>
    <xf numFmtId="0" fontId="40" fillId="2" borderId="0" xfId="0" applyFont="1" applyFill="1" applyAlignment="1">
      <alignment vertical="center"/>
    </xf>
    <xf numFmtId="3" fontId="40" fillId="2" borderId="0" xfId="0" applyNumberFormat="1" applyFont="1" applyFill="1" applyAlignment="1">
      <alignment horizontal="right" vertical="center"/>
    </xf>
    <xf numFmtId="10" fontId="40" fillId="2" borderId="0" xfId="0" applyNumberFormat="1" applyFont="1" applyFill="1" applyAlignment="1">
      <alignment horizontal="right" vertical="center"/>
    </xf>
    <xf numFmtId="4" fontId="34" fillId="0" borderId="2" xfId="0" applyNumberFormat="1" applyFont="1" applyBorder="1" applyAlignment="1">
      <alignment horizontal="right" vertical="center"/>
    </xf>
    <xf numFmtId="0" fontId="32" fillId="0" borderId="0" xfId="1" applyFont="1"/>
    <xf numFmtId="0" fontId="35" fillId="0" borderId="2" xfId="0" applyFont="1" applyBorder="1"/>
    <xf numFmtId="3" fontId="34" fillId="2" borderId="2" xfId="0" applyNumberFormat="1" applyFont="1" applyFill="1" applyBorder="1"/>
    <xf numFmtId="166" fontId="35" fillId="2" borderId="2" xfId="0" applyNumberFormat="1" applyFont="1" applyFill="1" applyBorder="1"/>
    <xf numFmtId="9" fontId="40" fillId="2" borderId="0" xfId="0" applyNumberFormat="1" applyFont="1" applyFill="1" applyAlignment="1">
      <alignment vertical="center"/>
    </xf>
    <xf numFmtId="0" fontId="35" fillId="0" borderId="13" xfId="0" applyFont="1" applyBorder="1" applyAlignment="1">
      <alignment horizontal="right"/>
    </xf>
    <xf numFmtId="3" fontId="34" fillId="2" borderId="0" xfId="0" applyNumberFormat="1" applyFont="1" applyFill="1"/>
    <xf numFmtId="4" fontId="35" fillId="2" borderId="0" xfId="0" applyNumberFormat="1" applyFont="1" applyFill="1"/>
    <xf numFmtId="0" fontId="25" fillId="2" borderId="0" xfId="0" applyFont="1" applyFill="1" applyAlignment="1">
      <alignment horizontal="right"/>
    </xf>
    <xf numFmtId="2" fontId="41" fillId="2" borderId="0" xfId="0" applyNumberFormat="1" applyFont="1" applyFill="1"/>
    <xf numFmtId="2" fontId="34" fillId="2" borderId="0" xfId="0" applyNumberFormat="1" applyFont="1" applyFill="1"/>
    <xf numFmtId="14" fontId="34" fillId="2" borderId="2" xfId="0" applyNumberFormat="1" applyFont="1" applyFill="1" applyBorder="1" applyAlignment="1">
      <alignment horizontal="left"/>
    </xf>
    <xf numFmtId="0" fontId="34" fillId="2" borderId="2" xfId="0" applyFont="1" applyFill="1" applyBorder="1" applyAlignment="1">
      <alignment horizontal="center" vertical="center" wrapText="1"/>
    </xf>
    <xf numFmtId="3" fontId="32" fillId="2" borderId="2" xfId="0" applyNumberFormat="1" applyFont="1" applyFill="1" applyBorder="1" applyAlignment="1">
      <alignment horizontal="center" vertical="center" wrapText="1"/>
    </xf>
    <xf numFmtId="0" fontId="32" fillId="2" borderId="2" xfId="0" applyFont="1" applyFill="1" applyBorder="1" applyAlignment="1">
      <alignment horizontal="center" vertical="center" wrapText="1"/>
    </xf>
    <xf numFmtId="0" fontId="32" fillId="2" borderId="2" xfId="0" applyFont="1" applyFill="1" applyBorder="1" applyAlignment="1">
      <alignment horizontal="center"/>
    </xf>
    <xf numFmtId="1" fontId="32" fillId="2" borderId="2" xfId="0" applyNumberFormat="1" applyFont="1" applyFill="1" applyBorder="1" applyAlignment="1">
      <alignment horizontal="center" vertical="center" wrapText="1"/>
    </xf>
    <xf numFmtId="0" fontId="54" fillId="7" borderId="2" xfId="0" applyFont="1" applyFill="1" applyBorder="1" applyAlignment="1">
      <alignment horizontal="center" vertical="center"/>
    </xf>
    <xf numFmtId="0" fontId="34" fillId="7" borderId="2" xfId="0" applyFont="1" applyFill="1" applyBorder="1" applyAlignment="1">
      <alignment horizontal="center" vertical="center" wrapText="1"/>
    </xf>
    <xf numFmtId="3" fontId="32" fillId="7" borderId="2" xfId="0" applyNumberFormat="1" applyFont="1" applyFill="1" applyBorder="1" applyAlignment="1">
      <alignment horizontal="center" vertical="center" wrapText="1"/>
    </xf>
    <xf numFmtId="0" fontId="32" fillId="7" borderId="2" xfId="0" applyFont="1" applyFill="1" applyBorder="1" applyAlignment="1">
      <alignment horizontal="center" vertical="center" wrapText="1"/>
    </xf>
    <xf numFmtId="2" fontId="32" fillId="2" borderId="0" xfId="0" applyNumberFormat="1" applyFont="1" applyFill="1"/>
    <xf numFmtId="3" fontId="32" fillId="2" borderId="0" xfId="0" applyNumberFormat="1" applyFont="1" applyFill="1"/>
    <xf numFmtId="0" fontId="32" fillId="2" borderId="0" xfId="0" applyFont="1" applyFill="1"/>
    <xf numFmtId="0" fontId="25" fillId="7" borderId="0" xfId="0" applyFont="1" applyFill="1" applyAlignment="1">
      <alignment horizontal="right"/>
    </xf>
    <xf numFmtId="2" fontId="32" fillId="7" borderId="0" xfId="0" applyNumberFormat="1" applyFont="1" applyFill="1"/>
    <xf numFmtId="4" fontId="35" fillId="11" borderId="0" xfId="0" applyNumberFormat="1" applyFont="1" applyFill="1"/>
    <xf numFmtId="0" fontId="33" fillId="0" borderId="2" xfId="9" applyFont="1" applyBorder="1"/>
    <xf numFmtId="0" fontId="33" fillId="0" borderId="14" xfId="9" applyFont="1" applyBorder="1" applyAlignment="1">
      <alignment horizontal="center"/>
    </xf>
    <xf numFmtId="46" fontId="34" fillId="0" borderId="0" xfId="0" applyNumberFormat="1" applyFont="1"/>
    <xf numFmtId="0" fontId="32" fillId="0" borderId="14" xfId="9" applyFont="1" applyBorder="1" applyAlignment="1">
      <alignment horizontal="center"/>
    </xf>
    <xf numFmtId="0" fontId="32" fillId="0" borderId="2" xfId="0" applyFont="1" applyBorder="1"/>
    <xf numFmtId="3" fontId="34" fillId="2" borderId="2" xfId="0" applyNumberFormat="1" applyFont="1" applyFill="1" applyBorder="1" applyAlignment="1">
      <alignment horizontal="center"/>
    </xf>
    <xf numFmtId="0" fontId="34" fillId="2" borderId="2" xfId="0" applyFont="1" applyFill="1" applyBorder="1" applyAlignment="1">
      <alignment horizontal="center"/>
    </xf>
    <xf numFmtId="0" fontId="33" fillId="0" borderId="15" xfId="9" applyFont="1" applyBorder="1" applyAlignment="1">
      <alignment horizontal="center"/>
    </xf>
    <xf numFmtId="0" fontId="33" fillId="0" borderId="2" xfId="9" applyFont="1" applyBorder="1" applyAlignment="1">
      <alignment horizontal="center"/>
    </xf>
    <xf numFmtId="0" fontId="33" fillId="0" borderId="16" xfId="9" applyFont="1" applyBorder="1"/>
    <xf numFmtId="0" fontId="33" fillId="0" borderId="11" xfId="9" applyFont="1" applyBorder="1" applyAlignment="1">
      <alignment horizontal="center"/>
    </xf>
    <xf numFmtId="0" fontId="34" fillId="0" borderId="17" xfId="0" applyFont="1" applyBorder="1" applyAlignment="1">
      <alignment wrapText="1"/>
    </xf>
    <xf numFmtId="167" fontId="40" fillId="0" borderId="2" xfId="25" applyFont="1" applyBorder="1"/>
    <xf numFmtId="166" fontId="34" fillId="2" borderId="17" xfId="0" applyNumberFormat="1" applyFont="1" applyFill="1" applyBorder="1" applyAlignment="1">
      <alignment horizontal="center"/>
    </xf>
    <xf numFmtId="0" fontId="59" fillId="2" borderId="0" xfId="0" applyFont="1" applyFill="1"/>
    <xf numFmtId="3" fontId="35" fillId="2" borderId="0" xfId="0" applyNumberFormat="1" applyFont="1" applyFill="1" applyAlignment="1">
      <alignment horizontal="center"/>
    </xf>
    <xf numFmtId="0" fontId="35" fillId="2" borderId="0" xfId="0" applyFont="1" applyFill="1" applyAlignment="1">
      <alignment horizontal="right" vertical="center"/>
    </xf>
    <xf numFmtId="4" fontId="35" fillId="0" borderId="0" xfId="0" applyNumberFormat="1" applyFont="1" applyAlignment="1">
      <alignment horizontal="center"/>
    </xf>
    <xf numFmtId="0" fontId="38" fillId="0" borderId="18" xfId="0" applyFont="1" applyBorder="1" applyAlignment="1">
      <alignment horizontal="center" vertical="center"/>
    </xf>
    <xf numFmtId="0" fontId="38" fillId="0" borderId="19" xfId="0" applyFont="1" applyBorder="1" applyAlignment="1">
      <alignment horizontal="center" vertical="center"/>
    </xf>
    <xf numFmtId="3" fontId="35" fillId="2" borderId="0" xfId="0" applyNumberFormat="1" applyFont="1" applyFill="1" applyAlignment="1">
      <alignment horizontal="center" vertical="center"/>
    </xf>
    <xf numFmtId="0" fontId="40" fillId="0" borderId="20" xfId="0" applyFont="1" applyBorder="1" applyAlignment="1">
      <alignment vertical="center"/>
    </xf>
    <xf numFmtId="3" fontId="32" fillId="0" borderId="21" xfId="0" applyNumberFormat="1" applyFont="1" applyBorder="1" applyAlignment="1">
      <alignment horizontal="right" vertical="center"/>
    </xf>
    <xf numFmtId="10" fontId="40" fillId="0" borderId="21" xfId="0" applyNumberFormat="1" applyFont="1" applyBorder="1" applyAlignment="1">
      <alignment horizontal="right" vertical="center"/>
    </xf>
    <xf numFmtId="10" fontId="34" fillId="2" borderId="0" xfId="0" applyNumberFormat="1" applyFont="1" applyFill="1"/>
    <xf numFmtId="0" fontId="40" fillId="2" borderId="20" xfId="0" applyFont="1" applyFill="1" applyBorder="1" applyAlignment="1">
      <alignment vertical="center"/>
    </xf>
    <xf numFmtId="3" fontId="40" fillId="2" borderId="21" xfId="0" applyNumberFormat="1" applyFont="1" applyFill="1" applyBorder="1" applyAlignment="1">
      <alignment horizontal="right" vertical="center"/>
    </xf>
    <xf numFmtId="10" fontId="40" fillId="7" borderId="21" xfId="0" applyNumberFormat="1" applyFont="1" applyFill="1" applyBorder="1" applyAlignment="1">
      <alignment horizontal="right" vertical="center"/>
    </xf>
    <xf numFmtId="0" fontId="34" fillId="0" borderId="0" xfId="0" applyFont="1" applyAlignment="1">
      <alignment vertical="top" wrapText="1"/>
    </xf>
    <xf numFmtId="0" fontId="34" fillId="0" borderId="2" xfId="0" applyFont="1" applyBorder="1" applyAlignment="1">
      <alignment vertical="top" wrapText="1"/>
    </xf>
    <xf numFmtId="3" fontId="34" fillId="0" borderId="2" xfId="0" applyNumberFormat="1" applyFont="1" applyBorder="1" applyAlignment="1">
      <alignment vertical="top" wrapText="1"/>
    </xf>
    <xf numFmtId="9" fontId="40" fillId="0" borderId="21" xfId="0" applyNumberFormat="1" applyFont="1" applyBorder="1" applyAlignment="1">
      <alignment vertical="center"/>
    </xf>
    <xf numFmtId="0" fontId="34" fillId="0" borderId="23" xfId="0" applyFont="1" applyBorder="1" applyAlignment="1">
      <alignment horizontal="right"/>
    </xf>
    <xf numFmtId="4" fontId="34" fillId="0" borderId="23" xfId="0" applyNumberFormat="1" applyFont="1" applyBorder="1"/>
    <xf numFmtId="4" fontId="34" fillId="0" borderId="2" xfId="0" applyNumberFormat="1" applyFont="1" applyBorder="1"/>
    <xf numFmtId="4" fontId="32" fillId="0" borderId="2" xfId="0" applyNumberFormat="1" applyFont="1" applyBorder="1" applyAlignment="1">
      <alignment horizontal="right"/>
    </xf>
    <xf numFmtId="0" fontId="32" fillId="7" borderId="2" xfId="0" applyFont="1" applyFill="1" applyBorder="1" applyAlignment="1">
      <alignment vertical="center" wrapText="1"/>
    </xf>
    <xf numFmtId="0" fontId="35" fillId="7" borderId="2" xfId="0" applyFont="1" applyFill="1" applyBorder="1" applyAlignment="1">
      <alignment horizontal="right" wrapText="1"/>
    </xf>
    <xf numFmtId="1" fontId="35" fillId="7" borderId="2" xfId="0" applyNumberFormat="1" applyFont="1" applyFill="1" applyBorder="1" applyAlignment="1">
      <alignment horizontal="center"/>
    </xf>
    <xf numFmtId="0" fontId="25" fillId="7" borderId="2" xfId="0" applyFont="1" applyFill="1" applyBorder="1" applyAlignment="1">
      <alignment horizontal="right" vertical="center"/>
    </xf>
    <xf numFmtId="0" fontId="34" fillId="7" borderId="2" xfId="0" applyFont="1" applyFill="1" applyBorder="1" applyAlignment="1">
      <alignment horizontal="center"/>
    </xf>
    <xf numFmtId="166" fontId="32" fillId="7" borderId="2" xfId="0" applyNumberFormat="1" applyFont="1" applyFill="1" applyBorder="1" applyAlignment="1">
      <alignment horizontal="center"/>
    </xf>
    <xf numFmtId="166" fontId="34" fillId="7" borderId="2" xfId="0" applyNumberFormat="1" applyFont="1" applyFill="1" applyBorder="1" applyAlignment="1">
      <alignment horizontal="center"/>
    </xf>
    <xf numFmtId="4" fontId="34" fillId="7" borderId="2" xfId="0" applyNumberFormat="1" applyFont="1" applyFill="1" applyBorder="1" applyAlignment="1">
      <alignment horizontal="center"/>
    </xf>
    <xf numFmtId="3" fontId="33" fillId="7" borderId="14" xfId="9" applyNumberFormat="1" applyFont="1" applyFill="1" applyBorder="1"/>
    <xf numFmtId="0" fontId="25" fillId="11" borderId="2" xfId="0" applyFont="1" applyFill="1" applyBorder="1" applyAlignment="1">
      <alignment horizontal="left" vertical="center"/>
    </xf>
    <xf numFmtId="4" fontId="35" fillId="11" borderId="2" xfId="0" applyNumberFormat="1" applyFont="1" applyFill="1" applyBorder="1" applyAlignment="1">
      <alignment horizontal="center"/>
    </xf>
    <xf numFmtId="166" fontId="25" fillId="11" borderId="2" xfId="0" applyNumberFormat="1" applyFont="1" applyFill="1" applyBorder="1" applyAlignment="1">
      <alignment horizontal="center"/>
    </xf>
    <xf numFmtId="4" fontId="25" fillId="11" borderId="2" xfId="0" applyNumberFormat="1" applyFont="1" applyFill="1" applyBorder="1" applyAlignment="1">
      <alignment horizontal="center"/>
    </xf>
    <xf numFmtId="4" fontId="34" fillId="2" borderId="0" xfId="0" applyNumberFormat="1" applyFont="1" applyFill="1"/>
    <xf numFmtId="4" fontId="35" fillId="9" borderId="0" xfId="0" applyNumberFormat="1" applyFont="1" applyFill="1"/>
    <xf numFmtId="0" fontId="37" fillId="0" borderId="0" xfId="0" applyFont="1"/>
    <xf numFmtId="0" fontId="60" fillId="0" borderId="0" xfId="0" applyFont="1"/>
    <xf numFmtId="3" fontId="60" fillId="0" borderId="0" xfId="0" applyNumberFormat="1" applyFont="1"/>
    <xf numFmtId="3" fontId="32" fillId="0" borderId="0" xfId="0" applyNumberFormat="1" applyFont="1"/>
    <xf numFmtId="0" fontId="32" fillId="2" borderId="0" xfId="0" applyFont="1" applyFill="1" applyAlignment="1">
      <alignment horizontal="center" vertical="center" wrapText="1"/>
    </xf>
    <xf numFmtId="14" fontId="32" fillId="0" borderId="2" xfId="0" applyNumberFormat="1" applyFont="1" applyBorder="1" applyAlignment="1">
      <alignment horizontal="left"/>
    </xf>
    <xf numFmtId="4" fontId="32" fillId="2" borderId="2" xfId="0" applyNumberFormat="1" applyFont="1" applyFill="1" applyBorder="1"/>
    <xf numFmtId="0" fontId="32" fillId="0" borderId="2" xfId="0" applyFont="1" applyBorder="1" applyAlignment="1">
      <alignment horizontal="center" vertical="center"/>
    </xf>
    <xf numFmtId="0" fontId="32" fillId="0" borderId="2" xfId="0" applyFont="1" applyBorder="1" applyAlignment="1">
      <alignment vertical="center"/>
    </xf>
    <xf numFmtId="10" fontId="32" fillId="0" borderId="2" xfId="0" applyNumberFormat="1" applyFont="1" applyBorder="1" applyAlignment="1">
      <alignment horizontal="right" vertical="center"/>
    </xf>
    <xf numFmtId="0" fontId="32" fillId="2" borderId="2" xfId="0" applyFont="1" applyFill="1" applyBorder="1" applyAlignment="1">
      <alignment vertical="center"/>
    </xf>
    <xf numFmtId="3" fontId="32" fillId="2" borderId="2" xfId="0" applyNumberFormat="1" applyFont="1" applyFill="1" applyBorder="1" applyAlignment="1">
      <alignment horizontal="right" vertical="center"/>
    </xf>
    <xf numFmtId="10" fontId="32" fillId="7" borderId="2" xfId="0" applyNumberFormat="1" applyFont="1" applyFill="1" applyBorder="1" applyAlignment="1">
      <alignment horizontal="right" vertical="center"/>
    </xf>
    <xf numFmtId="9" fontId="32" fillId="0" borderId="2" xfId="0" applyNumberFormat="1" applyFont="1" applyBorder="1" applyAlignment="1">
      <alignment vertical="center"/>
    </xf>
    <xf numFmtId="3" fontId="32" fillId="2" borderId="2" xfId="0" applyNumberFormat="1" applyFont="1" applyFill="1" applyBorder="1" applyAlignment="1">
      <alignment horizontal="center"/>
    </xf>
    <xf numFmtId="0" fontId="32" fillId="2" borderId="0" xfId="0" applyFont="1" applyFill="1" applyAlignment="1">
      <alignment horizontal="center"/>
    </xf>
    <xf numFmtId="3" fontId="32" fillId="2" borderId="0" xfId="0" applyNumberFormat="1" applyFont="1" applyFill="1" applyAlignment="1">
      <alignment horizontal="center"/>
    </xf>
    <xf numFmtId="10" fontId="32" fillId="0" borderId="0" xfId="0" applyNumberFormat="1" applyFont="1"/>
    <xf numFmtId="2" fontId="32" fillId="7" borderId="0" xfId="0" applyNumberFormat="1" applyFont="1" applyFill="1" applyAlignment="1">
      <alignment horizontal="center"/>
    </xf>
    <xf numFmtId="3" fontId="32" fillId="0" borderId="2" xfId="0" applyNumberFormat="1" applyFont="1" applyBorder="1" applyAlignment="1">
      <alignment horizontal="center"/>
    </xf>
    <xf numFmtId="4" fontId="32" fillId="0" borderId="2" xfId="0" applyNumberFormat="1" applyFont="1" applyBorder="1" applyAlignment="1">
      <alignment horizontal="center" vertical="center"/>
    </xf>
    <xf numFmtId="4" fontId="32" fillId="0" borderId="2" xfId="0" applyNumberFormat="1" applyFont="1" applyBorder="1" applyAlignment="1">
      <alignment vertical="center"/>
    </xf>
    <xf numFmtId="0" fontId="32" fillId="0" borderId="2" xfId="0" applyFont="1" applyBorder="1" applyAlignment="1">
      <alignment horizontal="left"/>
    </xf>
    <xf numFmtId="4" fontId="32" fillId="0" borderId="2" xfId="0" applyNumberFormat="1" applyFont="1" applyBorder="1" applyAlignment="1">
      <alignment horizontal="center"/>
    </xf>
    <xf numFmtId="0" fontId="32" fillId="2" borderId="0" xfId="0" applyFont="1" applyFill="1" applyAlignment="1">
      <alignment horizontal="center" vertical="center"/>
    </xf>
    <xf numFmtId="0" fontId="32" fillId="2" borderId="0" xfId="0" applyFont="1" applyFill="1" applyAlignment="1">
      <alignment vertical="center"/>
    </xf>
    <xf numFmtId="3" fontId="32" fillId="2" borderId="0" xfId="0" applyNumberFormat="1" applyFont="1" applyFill="1" applyAlignment="1">
      <alignment horizontal="right" vertical="center"/>
    </xf>
    <xf numFmtId="10" fontId="32" fillId="2" borderId="0" xfId="0" applyNumberFormat="1" applyFont="1" applyFill="1" applyAlignment="1">
      <alignment horizontal="right" vertical="center"/>
    </xf>
    <xf numFmtId="4" fontId="32" fillId="0" borderId="23" xfId="0" applyNumberFormat="1" applyFont="1" applyBorder="1" applyAlignment="1">
      <alignment horizontal="center" vertical="center"/>
    </xf>
    <xf numFmtId="4" fontId="32" fillId="0" borderId="2" xfId="0" applyNumberFormat="1" applyFont="1" applyBorder="1"/>
    <xf numFmtId="0" fontId="25" fillId="2" borderId="2" xfId="0" applyFont="1" applyFill="1" applyBorder="1"/>
    <xf numFmtId="166" fontId="25" fillId="2" borderId="2" xfId="0" applyNumberFormat="1" applyFont="1" applyFill="1" applyBorder="1" applyAlignment="1">
      <alignment horizontal="right"/>
    </xf>
    <xf numFmtId="9" fontId="32" fillId="2" borderId="0" xfId="0" applyNumberFormat="1" applyFont="1" applyFill="1" applyAlignment="1">
      <alignment vertical="center"/>
    </xf>
    <xf numFmtId="0" fontId="25" fillId="2" borderId="13" xfId="0" applyFont="1" applyFill="1" applyBorder="1" applyAlignment="1">
      <alignment horizontal="right"/>
    </xf>
    <xf numFmtId="4" fontId="25" fillId="2" borderId="0" xfId="0" applyNumberFormat="1" applyFont="1" applyFill="1"/>
    <xf numFmtId="2" fontId="25" fillId="2" borderId="0" xfId="0" applyNumberFormat="1" applyFont="1" applyFill="1"/>
    <xf numFmtId="0" fontId="61" fillId="7" borderId="2" xfId="0" applyFont="1" applyFill="1" applyBorder="1" applyAlignment="1">
      <alignment horizontal="center" vertical="center"/>
    </xf>
    <xf numFmtId="4" fontId="32" fillId="2" borderId="0" xfId="0" applyNumberFormat="1" applyFont="1" applyFill="1"/>
    <xf numFmtId="9" fontId="32" fillId="2" borderId="0" xfId="26" applyFont="1" applyFill="1"/>
    <xf numFmtId="2" fontId="25" fillId="7" borderId="0" xfId="0" applyNumberFormat="1" applyFont="1" applyFill="1"/>
    <xf numFmtId="4" fontId="25" fillId="11" borderId="0" xfId="0" applyNumberFormat="1" applyFont="1" applyFill="1"/>
    <xf numFmtId="0" fontId="45" fillId="0" borderId="0" xfId="0" applyFont="1" applyAlignment="1">
      <alignment vertical="center"/>
    </xf>
    <xf numFmtId="0" fontId="45" fillId="7" borderId="2" xfId="0" applyFont="1" applyFill="1" applyBorder="1" applyAlignment="1">
      <alignment horizontal="center" vertical="center" wrapText="1"/>
    </xf>
    <xf numFmtId="3" fontId="45" fillId="7" borderId="2" xfId="0" applyNumberFormat="1" applyFont="1" applyFill="1" applyBorder="1" applyAlignment="1">
      <alignment horizontal="center" vertical="center" wrapText="1"/>
    </xf>
    <xf numFmtId="0" fontId="32" fillId="0" borderId="0" xfId="0" applyFont="1" applyAlignment="1">
      <alignment vertical="top" wrapText="1"/>
    </xf>
    <xf numFmtId="0" fontId="32" fillId="0" borderId="0" xfId="0" applyFont="1" applyAlignment="1">
      <alignment horizontal="right"/>
    </xf>
    <xf numFmtId="0" fontId="25" fillId="0" borderId="0" xfId="0" applyFont="1" applyAlignment="1">
      <alignment horizontal="center" vertical="center" wrapText="1"/>
    </xf>
    <xf numFmtId="0" fontId="25" fillId="0" borderId="0" xfId="0" applyFont="1" applyAlignment="1">
      <alignment horizontal="left"/>
    </xf>
    <xf numFmtId="0" fontId="32" fillId="0" borderId="0" xfId="0" applyFont="1" applyAlignment="1">
      <alignment horizontal="left" wrapText="1"/>
    </xf>
    <xf numFmtId="0" fontId="32" fillId="0" borderId="53" xfId="0" applyFont="1" applyBorder="1" applyAlignment="1">
      <alignment horizontal="center" vertical="center"/>
    </xf>
    <xf numFmtId="0" fontId="32" fillId="2" borderId="53" xfId="0" applyFont="1" applyFill="1" applyBorder="1" applyAlignment="1">
      <alignment horizontal="center" vertical="center"/>
    </xf>
    <xf numFmtId="0" fontId="32" fillId="0" borderId="54" xfId="0" applyFont="1" applyBorder="1" applyAlignment="1">
      <alignment horizontal="center" vertical="center"/>
    </xf>
    <xf numFmtId="0" fontId="25" fillId="16" borderId="67" xfId="0" applyFont="1" applyFill="1" applyBorder="1" applyAlignment="1">
      <alignment horizontal="left" vertical="center"/>
    </xf>
    <xf numFmtId="0" fontId="25" fillId="16" borderId="64" xfId="0" applyFont="1" applyFill="1" applyBorder="1" applyAlignment="1">
      <alignment horizontal="center" vertical="center"/>
    </xf>
    <xf numFmtId="0" fontId="25" fillId="16" borderId="64" xfId="0" applyFont="1" applyFill="1" applyBorder="1" applyAlignment="1">
      <alignment vertical="center"/>
    </xf>
    <xf numFmtId="0" fontId="25" fillId="16" borderId="64" xfId="0" applyFont="1" applyFill="1" applyBorder="1" applyAlignment="1">
      <alignment vertical="center" wrapText="1"/>
    </xf>
    <xf numFmtId="0" fontId="25" fillId="16" borderId="78" xfId="0" applyFont="1" applyFill="1" applyBorder="1" applyAlignment="1">
      <alignment vertical="center" wrapText="1"/>
    </xf>
    <xf numFmtId="0" fontId="25" fillId="16" borderId="27" xfId="0" applyFont="1" applyFill="1" applyBorder="1" applyAlignment="1">
      <alignment vertical="center" wrapText="1"/>
    </xf>
    <xf numFmtId="0" fontId="25" fillId="16" borderId="79" xfId="0" applyFont="1" applyFill="1" applyBorder="1" applyAlignment="1">
      <alignment vertical="center" wrapText="1"/>
    </xf>
    <xf numFmtId="0" fontId="32" fillId="16" borderId="79" xfId="0" applyFont="1" applyFill="1" applyBorder="1"/>
    <xf numFmtId="0" fontId="32" fillId="16" borderId="64" xfId="0" applyFont="1" applyFill="1" applyBorder="1"/>
    <xf numFmtId="0" fontId="32" fillId="16" borderId="80" xfId="0" applyFont="1" applyFill="1" applyBorder="1"/>
    <xf numFmtId="0" fontId="32" fillId="16" borderId="28" xfId="0" applyFont="1" applyFill="1" applyBorder="1"/>
    <xf numFmtId="0" fontId="25" fillId="16" borderId="36" xfId="1" applyFont="1" applyFill="1" applyBorder="1" applyAlignment="1">
      <alignment horizontal="center" vertical="center" wrapText="1"/>
    </xf>
    <xf numFmtId="0" fontId="32" fillId="0" borderId="50" xfId="0" applyFont="1" applyBorder="1"/>
    <xf numFmtId="1" fontId="32" fillId="0" borderId="2" xfId="0" applyNumberFormat="1" applyFont="1" applyBorder="1"/>
    <xf numFmtId="0" fontId="32" fillId="0" borderId="56" xfId="0" applyFont="1" applyBorder="1"/>
    <xf numFmtId="0" fontId="32" fillId="0" borderId="68" xfId="0" applyFont="1" applyBorder="1"/>
    <xf numFmtId="0" fontId="32" fillId="0" borderId="53" xfId="0" applyFont="1" applyBorder="1" applyAlignment="1">
      <alignment horizontal="center"/>
    </xf>
    <xf numFmtId="0" fontId="32" fillId="0" borderId="53" xfId="0" applyFont="1" applyBorder="1"/>
    <xf numFmtId="1" fontId="32" fillId="0" borderId="53" xfId="0" applyNumberFormat="1" applyFont="1" applyBorder="1"/>
    <xf numFmtId="0" fontId="32" fillId="0" borderId="54" xfId="0" applyFont="1" applyBorder="1"/>
    <xf numFmtId="0" fontId="25" fillId="7" borderId="71" xfId="0" applyFont="1" applyFill="1" applyBorder="1" applyAlignment="1">
      <alignment horizontal="center" vertical="center"/>
    </xf>
    <xf numFmtId="0" fontId="25" fillId="7" borderId="74" xfId="0" applyFont="1" applyFill="1" applyBorder="1" applyAlignment="1">
      <alignment horizontal="center" vertical="center" wrapText="1"/>
    </xf>
    <xf numFmtId="0" fontId="25" fillId="7" borderId="72" xfId="0" applyFont="1" applyFill="1" applyBorder="1" applyAlignment="1">
      <alignment horizontal="center" vertical="center" wrapText="1"/>
    </xf>
    <xf numFmtId="0" fontId="32" fillId="7" borderId="68" xfId="0" applyFont="1" applyFill="1" applyBorder="1" applyAlignment="1">
      <alignment horizontal="left" vertical="center" wrapText="1"/>
    </xf>
    <xf numFmtId="0" fontId="32" fillId="2" borderId="50" xfId="0" applyFont="1" applyFill="1" applyBorder="1"/>
    <xf numFmtId="0" fontId="32" fillId="2" borderId="2" xfId="0" applyFont="1" applyFill="1" applyBorder="1"/>
    <xf numFmtId="1" fontId="32" fillId="2" borderId="2" xfId="0" applyNumberFormat="1" applyFont="1" applyFill="1" applyBorder="1"/>
    <xf numFmtId="0" fontId="25" fillId="2" borderId="40" xfId="0" applyFont="1" applyFill="1" applyBorder="1" applyAlignment="1">
      <alignment horizontal="center"/>
    </xf>
    <xf numFmtId="0" fontId="23" fillId="0" borderId="0" xfId="0" applyFont="1"/>
    <xf numFmtId="0" fontId="26" fillId="0" borderId="2" xfId="0" applyFont="1" applyBorder="1"/>
    <xf numFmtId="0" fontId="23" fillId="0" borderId="2" xfId="0" applyFont="1" applyBorder="1"/>
    <xf numFmtId="0" fontId="23" fillId="0" borderId="22" xfId="0" applyFont="1" applyBorder="1"/>
    <xf numFmtId="0" fontId="23" fillId="0" borderId="0" xfId="0" applyFont="1" applyAlignment="1">
      <alignment horizontal="left"/>
    </xf>
    <xf numFmtId="0" fontId="44" fillId="0" borderId="0" xfId="0" applyFont="1" applyAlignment="1">
      <alignment horizontal="left" vertical="center"/>
    </xf>
    <xf numFmtId="0" fontId="44" fillId="0" borderId="0" xfId="0" applyFont="1"/>
    <xf numFmtId="2" fontId="44" fillId="0" borderId="0" xfId="10" applyNumberFormat="1" applyFont="1" applyAlignment="1">
      <alignment vertical="center"/>
    </xf>
    <xf numFmtId="2" fontId="23" fillId="0" borderId="0" xfId="0" applyNumberFormat="1" applyFont="1"/>
    <xf numFmtId="2" fontId="23" fillId="0" borderId="0" xfId="0" applyNumberFormat="1" applyFont="1" applyAlignment="1">
      <alignment wrapText="1"/>
    </xf>
    <xf numFmtId="0" fontId="62" fillId="0" borderId="0" xfId="0" applyFont="1" applyAlignment="1">
      <alignment horizontal="left" vertical="center"/>
    </xf>
    <xf numFmtId="0" fontId="62" fillId="0" borderId="0" xfId="0" applyFont="1"/>
    <xf numFmtId="2" fontId="23" fillId="0" borderId="0" xfId="0" applyNumberFormat="1" applyFont="1" applyAlignment="1">
      <alignment horizontal="left" vertical="center" wrapText="1"/>
    </xf>
    <xf numFmtId="0" fontId="23" fillId="13" borderId="17" xfId="10" applyNumberFormat="1" applyFont="1" applyFill="1" applyBorder="1" applyAlignment="1">
      <alignment horizontal="center" vertical="center"/>
    </xf>
    <xf numFmtId="0" fontId="23" fillId="13" borderId="24" xfId="10" applyNumberFormat="1" applyFont="1" applyFill="1" applyBorder="1" applyAlignment="1">
      <alignment horizontal="center" vertical="center"/>
    </xf>
    <xf numFmtId="0" fontId="23" fillId="13" borderId="81" xfId="10" applyNumberFormat="1" applyFont="1" applyFill="1" applyBorder="1" applyAlignment="1">
      <alignment horizontal="center" vertical="center"/>
    </xf>
    <xf numFmtId="0" fontId="23" fillId="13" borderId="27" xfId="10" applyNumberFormat="1" applyFont="1" applyFill="1" applyBorder="1" applyAlignment="1">
      <alignment horizontal="center" vertical="center"/>
    </xf>
    <xf numFmtId="0" fontId="23" fillId="13" borderId="36" xfId="10" applyNumberFormat="1" applyFont="1" applyFill="1" applyBorder="1" applyAlignment="1">
      <alignment horizontal="center" vertical="center"/>
    </xf>
    <xf numFmtId="0" fontId="23" fillId="13" borderId="70" xfId="10" applyNumberFormat="1" applyFont="1" applyFill="1" applyBorder="1" applyAlignment="1">
      <alignment horizontal="center" vertical="center"/>
    </xf>
    <xf numFmtId="0" fontId="44" fillId="13" borderId="45" xfId="0" applyFont="1" applyFill="1" applyBorder="1" applyAlignment="1">
      <alignment horizontal="center" vertical="center"/>
    </xf>
    <xf numFmtId="0" fontId="44" fillId="13" borderId="35" xfId="0" applyFont="1" applyFill="1" applyBorder="1" applyAlignment="1">
      <alignment horizontal="right"/>
    </xf>
    <xf numFmtId="0" fontId="44" fillId="13" borderId="18" xfId="0" applyFont="1" applyFill="1" applyBorder="1" applyAlignment="1">
      <alignment horizontal="right"/>
    </xf>
    <xf numFmtId="164" fontId="44" fillId="13" borderId="34" xfId="10" applyFont="1" applyFill="1" applyBorder="1" applyAlignment="1">
      <alignment vertical="center"/>
    </xf>
    <xf numFmtId="164" fontId="44" fillId="13" borderId="18" xfId="10" applyFont="1" applyFill="1" applyBorder="1" applyAlignment="1">
      <alignment vertical="center"/>
    </xf>
    <xf numFmtId="182" fontId="44" fillId="13" borderId="90" xfId="10" applyNumberFormat="1" applyFont="1" applyFill="1" applyBorder="1" applyAlignment="1"/>
    <xf numFmtId="164" fontId="44" fillId="13" borderId="46" xfId="10" applyFont="1" applyFill="1" applyBorder="1" applyAlignment="1"/>
    <xf numFmtId="182" fontId="44" fillId="13" borderId="46" xfId="10" applyNumberFormat="1" applyFont="1" applyFill="1" applyBorder="1" applyAlignment="1"/>
    <xf numFmtId="0" fontId="44" fillId="13" borderId="82" xfId="0" applyFont="1" applyFill="1" applyBorder="1" applyAlignment="1">
      <alignment horizontal="center" vertical="center"/>
    </xf>
    <xf numFmtId="0" fontId="44" fillId="13" borderId="85" xfId="0" applyFont="1" applyFill="1" applyBorder="1" applyAlignment="1">
      <alignment horizontal="right"/>
    </xf>
    <xf numFmtId="0" fontId="44" fillId="13" borderId="20" xfId="0" applyFont="1" applyFill="1" applyBorder="1" applyAlignment="1">
      <alignment horizontal="right"/>
    </xf>
    <xf numFmtId="164" fontId="44" fillId="13" borderId="73" xfId="10" applyFont="1" applyFill="1" applyBorder="1" applyAlignment="1">
      <alignment vertical="center"/>
    </xf>
    <xf numFmtId="164" fontId="44" fillId="13" borderId="20" xfId="10" applyFont="1" applyFill="1" applyBorder="1" applyAlignment="1">
      <alignment vertical="center"/>
    </xf>
    <xf numFmtId="182" fontId="44" fillId="13" borderId="88" xfId="10" applyNumberFormat="1" applyFont="1" applyFill="1" applyBorder="1" applyAlignment="1"/>
    <xf numFmtId="164" fontId="44" fillId="13" borderId="83" xfId="10" applyFont="1" applyFill="1" applyBorder="1" applyAlignment="1"/>
    <xf numFmtId="182" fontId="44" fillId="13" borderId="83" xfId="10" applyNumberFormat="1" applyFont="1" applyFill="1" applyBorder="1" applyAlignment="1"/>
    <xf numFmtId="0" fontId="23" fillId="0" borderId="71" xfId="0" applyFont="1" applyBorder="1" applyAlignment="1">
      <alignment horizontal="center" vertical="center"/>
    </xf>
    <xf numFmtId="0" fontId="23" fillId="0" borderId="38" xfId="0" applyFont="1" applyBorder="1" applyAlignment="1">
      <alignment vertical="center"/>
    </xf>
    <xf numFmtId="0" fontId="23" fillId="0" borderId="31" xfId="0" applyFont="1" applyBorder="1" applyAlignment="1">
      <alignment vertical="center"/>
    </xf>
    <xf numFmtId="164" fontId="44" fillId="13" borderId="37" xfId="10" applyFont="1" applyFill="1" applyBorder="1" applyAlignment="1">
      <alignment vertical="center"/>
    </xf>
    <xf numFmtId="164" fontId="44" fillId="13" borderId="31" xfId="10" applyFont="1" applyFill="1" applyBorder="1" applyAlignment="1">
      <alignment vertical="center"/>
    </xf>
    <xf numFmtId="177" fontId="23" fillId="2" borderId="84" xfId="31" applyNumberFormat="1" applyFont="1" applyFill="1" applyBorder="1" applyAlignment="1">
      <alignment vertical="center"/>
    </xf>
    <xf numFmtId="43" fontId="23" fillId="2" borderId="74" xfId="31" applyFont="1" applyFill="1" applyBorder="1" applyAlignment="1">
      <alignment vertical="center"/>
    </xf>
    <xf numFmtId="176" fontId="23" fillId="2" borderId="84" xfId="31" applyNumberFormat="1" applyFont="1" applyFill="1" applyBorder="1" applyAlignment="1">
      <alignment vertical="center"/>
    </xf>
    <xf numFmtId="0" fontId="23" fillId="0" borderId="50" xfId="0" applyFont="1" applyBorder="1" applyAlignment="1">
      <alignment horizontal="center" vertical="center"/>
    </xf>
    <xf numFmtId="0" fontId="23" fillId="0" borderId="22" xfId="0" applyFont="1" applyBorder="1" applyAlignment="1">
      <alignment vertical="center"/>
    </xf>
    <xf numFmtId="0" fontId="23" fillId="0" borderId="40" xfId="0" applyFont="1" applyBorder="1" applyAlignment="1">
      <alignment vertical="center"/>
    </xf>
    <xf numFmtId="164" fontId="44" fillId="13" borderId="39" xfId="10" applyFont="1" applyFill="1" applyBorder="1" applyAlignment="1">
      <alignment vertical="center"/>
    </xf>
    <xf numFmtId="164" fontId="44" fillId="13" borderId="40" xfId="10" applyFont="1" applyFill="1" applyBorder="1" applyAlignment="1">
      <alignment vertical="center"/>
    </xf>
    <xf numFmtId="177" fontId="23" fillId="2" borderId="23" xfId="31" applyNumberFormat="1" applyFont="1" applyFill="1" applyBorder="1" applyAlignment="1">
      <alignment vertical="center"/>
    </xf>
    <xf numFmtId="43" fontId="23" fillId="2" borderId="2" xfId="31" applyFont="1" applyFill="1" applyBorder="1" applyAlignment="1">
      <alignment vertical="center"/>
    </xf>
    <xf numFmtId="176" fontId="23" fillId="2" borderId="23" xfId="31" applyNumberFormat="1" applyFont="1" applyFill="1" applyBorder="1" applyAlignment="1">
      <alignment vertical="center"/>
    </xf>
    <xf numFmtId="177" fontId="23" fillId="2" borderId="23" xfId="31" applyNumberFormat="1" applyFont="1" applyFill="1" applyBorder="1"/>
    <xf numFmtId="43" fontId="23" fillId="2" borderId="2" xfId="31" applyFont="1" applyFill="1" applyBorder="1"/>
    <xf numFmtId="176" fontId="23" fillId="2" borderId="23" xfId="31" applyNumberFormat="1" applyFont="1" applyFill="1" applyBorder="1"/>
    <xf numFmtId="177" fontId="23" fillId="2" borderId="84" xfId="31" applyNumberFormat="1" applyFont="1" applyFill="1" applyBorder="1"/>
    <xf numFmtId="43" fontId="23" fillId="2" borderId="74" xfId="31" applyFont="1" applyFill="1" applyBorder="1"/>
    <xf numFmtId="176" fontId="23" fillId="2" borderId="84" xfId="31" applyNumberFormat="1" applyFont="1" applyFill="1" applyBorder="1"/>
    <xf numFmtId="0" fontId="23" fillId="0" borderId="68" xfId="0" applyFont="1" applyBorder="1" applyAlignment="1">
      <alignment horizontal="center" vertical="center"/>
    </xf>
    <xf numFmtId="0" fontId="23" fillId="0" borderId="42" xfId="0" applyFont="1" applyBorder="1" applyAlignment="1">
      <alignment vertical="center"/>
    </xf>
    <xf numFmtId="0" fontId="23" fillId="0" borderId="33" xfId="0" applyFont="1" applyBorder="1" applyAlignment="1">
      <alignment vertical="center"/>
    </xf>
    <xf numFmtId="164" fontId="44" fillId="13" borderId="41" xfId="10" applyFont="1" applyFill="1" applyBorder="1" applyAlignment="1">
      <alignment vertical="center"/>
    </xf>
    <xf numFmtId="164" fontId="44" fillId="13" borderId="33" xfId="10" applyFont="1" applyFill="1" applyBorder="1" applyAlignment="1">
      <alignment vertical="center"/>
    </xf>
    <xf numFmtId="177" fontId="23" fillId="2" borderId="52" xfId="31" applyNumberFormat="1" applyFont="1" applyFill="1" applyBorder="1"/>
    <xf numFmtId="43" fontId="23" fillId="2" borderId="53" xfId="31" applyFont="1" applyFill="1" applyBorder="1"/>
    <xf numFmtId="176" fontId="23" fillId="2" borderId="52" xfId="31" applyNumberFormat="1" applyFont="1" applyFill="1" applyBorder="1"/>
    <xf numFmtId="0" fontId="23" fillId="0" borderId="48" xfId="0" applyFont="1" applyBorder="1" applyAlignment="1">
      <alignment horizontal="center" vertical="center"/>
    </xf>
    <xf numFmtId="0" fontId="23" fillId="0" borderId="55" xfId="0" applyFont="1" applyBorder="1" applyAlignment="1">
      <alignment vertical="center"/>
    </xf>
    <xf numFmtId="0" fontId="23" fillId="0" borderId="43" xfId="0" applyFont="1" applyBorder="1" applyAlignment="1">
      <alignment vertical="center"/>
    </xf>
    <xf numFmtId="164" fontId="44" fillId="13" borderId="66" xfId="10" applyFont="1" applyFill="1" applyBorder="1" applyAlignment="1">
      <alignment vertical="center"/>
    </xf>
    <xf numFmtId="164" fontId="44" fillId="13" borderId="43" xfId="10" applyFont="1" applyFill="1" applyBorder="1" applyAlignment="1">
      <alignment vertical="center"/>
    </xf>
    <xf numFmtId="177" fontId="23" fillId="2" borderId="87" xfId="31" applyNumberFormat="1" applyFont="1" applyFill="1" applyBorder="1"/>
    <xf numFmtId="43" fontId="23" fillId="2" borderId="5" xfId="31" applyFont="1" applyFill="1" applyBorder="1"/>
    <xf numFmtId="176" fontId="23" fillId="2" borderId="87" xfId="31" applyNumberFormat="1" applyFont="1" applyFill="1" applyBorder="1"/>
    <xf numFmtId="0" fontId="23" fillId="0" borderId="76" xfId="0" applyFont="1" applyBorder="1" applyAlignment="1">
      <alignment horizontal="center" vertical="center"/>
    </xf>
    <xf numFmtId="0" fontId="23" fillId="0" borderId="32" xfId="0" applyFont="1" applyBorder="1" applyAlignment="1">
      <alignment vertical="center"/>
    </xf>
    <xf numFmtId="0" fontId="23" fillId="0" borderId="44" xfId="0" applyFont="1" applyBorder="1" applyAlignment="1">
      <alignment vertical="center"/>
    </xf>
    <xf numFmtId="164" fontId="44" fillId="13" borderId="86" xfId="10" applyFont="1" applyFill="1" applyBorder="1" applyAlignment="1">
      <alignment vertical="center"/>
    </xf>
    <xf numFmtId="164" fontId="44" fillId="13" borderId="44" xfId="10" applyFont="1" applyFill="1" applyBorder="1" applyAlignment="1">
      <alignment vertical="center"/>
    </xf>
    <xf numFmtId="177" fontId="23" fillId="2" borderId="89" xfId="31" applyNumberFormat="1" applyFont="1" applyFill="1" applyBorder="1"/>
    <xf numFmtId="43" fontId="23" fillId="2" borderId="11" xfId="31" applyFont="1" applyFill="1" applyBorder="1"/>
    <xf numFmtId="176" fontId="23" fillId="2" borderId="89" xfId="31" applyNumberFormat="1" applyFont="1" applyFill="1" applyBorder="1"/>
    <xf numFmtId="0" fontId="23" fillId="0" borderId="71" xfId="0" applyFont="1" applyBorder="1" applyAlignment="1">
      <alignment horizontal="left" vertical="center"/>
    </xf>
    <xf numFmtId="0" fontId="23" fillId="0" borderId="50" xfId="0" applyFont="1" applyBorder="1" applyAlignment="1">
      <alignment horizontal="left" vertical="center"/>
    </xf>
    <xf numFmtId="0" fontId="23" fillId="0" borderId="68" xfId="0" applyFont="1" applyBorder="1" applyAlignment="1">
      <alignment horizontal="left" vertical="center"/>
    </xf>
    <xf numFmtId="0" fontId="23" fillId="0" borderId="48" xfId="0" applyFont="1" applyBorder="1" applyAlignment="1">
      <alignment horizontal="left" vertical="center"/>
    </xf>
    <xf numFmtId="0" fontId="23" fillId="0" borderId="22" xfId="0" applyFont="1" applyBorder="1" applyAlignment="1">
      <alignment horizontal="left"/>
    </xf>
    <xf numFmtId="0" fontId="23" fillId="0" borderId="42" xfId="0" applyFont="1" applyBorder="1" applyAlignment="1">
      <alignment horizontal="left"/>
    </xf>
    <xf numFmtId="0" fontId="23" fillId="0" borderId="33" xfId="0" applyFont="1" applyBorder="1" applyAlignment="1">
      <alignment horizontal="right"/>
    </xf>
    <xf numFmtId="177" fontId="44" fillId="13" borderId="88" xfId="31" applyNumberFormat="1" applyFont="1" applyFill="1" applyBorder="1" applyAlignment="1"/>
    <xf numFmtId="43" fontId="44" fillId="13" borderId="83" xfId="31" applyFont="1" applyFill="1" applyBorder="1" applyAlignment="1"/>
    <xf numFmtId="0" fontId="43" fillId="9" borderId="2" xfId="0" applyFont="1" applyFill="1" applyBorder="1"/>
    <xf numFmtId="43" fontId="43" fillId="9" borderId="2" xfId="0" applyNumberFormat="1" applyFont="1" applyFill="1" applyBorder="1"/>
    <xf numFmtId="0" fontId="48" fillId="7" borderId="68" xfId="0" applyFont="1" applyFill="1" applyBorder="1" applyAlignment="1">
      <alignment horizontal="center" vertical="center" wrapText="1"/>
    </xf>
    <xf numFmtId="0" fontId="48" fillId="7" borderId="53" xfId="0" applyFont="1" applyFill="1" applyBorder="1" applyAlignment="1">
      <alignment horizontal="center" vertical="center" wrapText="1"/>
    </xf>
    <xf numFmtId="2" fontId="48" fillId="7" borderId="53" xfId="0" applyNumberFormat="1" applyFont="1" applyFill="1" applyBorder="1" applyAlignment="1">
      <alignment horizontal="center" vertical="center" wrapText="1"/>
    </xf>
    <xf numFmtId="183" fontId="48" fillId="7" borderId="53" xfId="0" applyNumberFormat="1" applyFont="1" applyFill="1" applyBorder="1" applyAlignment="1">
      <alignment horizontal="center" vertical="center" wrapText="1"/>
    </xf>
    <xf numFmtId="0" fontId="48" fillId="7" borderId="53" xfId="22" applyFont="1" applyFill="1" applyBorder="1" applyAlignment="1">
      <alignment horizontal="center" vertical="center" wrapText="1"/>
    </xf>
    <xf numFmtId="3" fontId="32" fillId="7" borderId="0" xfId="0" applyNumberFormat="1" applyFont="1" applyFill="1" applyAlignment="1">
      <alignment horizontal="center"/>
    </xf>
    <xf numFmtId="0" fontId="32" fillId="7" borderId="0" xfId="0" applyFont="1" applyFill="1" applyAlignment="1">
      <alignment horizontal="center"/>
    </xf>
    <xf numFmtId="4" fontId="32" fillId="0" borderId="1" xfId="0" applyNumberFormat="1" applyFont="1" applyBorder="1" applyAlignment="1">
      <alignment horizontal="center"/>
    </xf>
    <xf numFmtId="14" fontId="32" fillId="2" borderId="2" xfId="0" applyNumberFormat="1" applyFont="1" applyFill="1" applyBorder="1" applyAlignment="1">
      <alignment horizontal="left"/>
    </xf>
    <xf numFmtId="0" fontId="32" fillId="2" borderId="0" xfId="0" applyFont="1" applyFill="1" applyAlignment="1">
      <alignment wrapText="1"/>
    </xf>
    <xf numFmtId="0" fontId="32" fillId="2" borderId="0" xfId="0" applyFont="1" applyFill="1" applyAlignment="1">
      <alignment horizontal="center" wrapText="1"/>
    </xf>
    <xf numFmtId="169" fontId="32" fillId="2" borderId="0" xfId="0" applyNumberFormat="1" applyFont="1" applyFill="1" applyAlignment="1">
      <alignment horizontal="center"/>
    </xf>
    <xf numFmtId="170" fontId="32" fillId="2" borderId="0" xfId="0" applyNumberFormat="1" applyFont="1" applyFill="1" applyAlignment="1">
      <alignment horizontal="center"/>
    </xf>
    <xf numFmtId="0" fontId="32" fillId="0" borderId="2" xfId="0" applyFont="1" applyBorder="1" applyAlignment="1">
      <alignment horizontal="left" vertical="center"/>
    </xf>
    <xf numFmtId="10" fontId="32" fillId="0" borderId="0" xfId="0" applyNumberFormat="1" applyFont="1" applyAlignment="1">
      <alignment horizontal="center"/>
    </xf>
    <xf numFmtId="2" fontId="32" fillId="0" borderId="0" xfId="0" applyNumberFormat="1" applyFont="1"/>
    <xf numFmtId="4" fontId="32" fillId="0" borderId="0" xfId="0" applyNumberFormat="1" applyFont="1"/>
    <xf numFmtId="0" fontId="25" fillId="2" borderId="0" xfId="0" applyFont="1" applyFill="1" applyAlignment="1">
      <alignment horizontal="center" vertical="center"/>
    </xf>
    <xf numFmtId="0" fontId="32" fillId="0" borderId="1" xfId="0" applyFont="1" applyBorder="1"/>
    <xf numFmtId="3" fontId="32" fillId="0" borderId="1" xfId="0" applyNumberFormat="1" applyFont="1" applyBorder="1" applyAlignment="1">
      <alignment horizontal="center"/>
    </xf>
    <xf numFmtId="0" fontId="32" fillId="0" borderId="1" xfId="0" applyFont="1" applyBorder="1" applyAlignment="1">
      <alignment horizontal="center"/>
    </xf>
    <xf numFmtId="0" fontId="61" fillId="2" borderId="0" xfId="0" applyFont="1" applyFill="1"/>
    <xf numFmtId="0" fontId="32" fillId="0" borderId="1" xfId="0" applyFont="1" applyBorder="1" applyAlignment="1">
      <alignment horizontal="right"/>
    </xf>
    <xf numFmtId="4" fontId="25" fillId="0" borderId="0" xfId="0" applyNumberFormat="1" applyFont="1" applyAlignment="1">
      <alignment horizontal="center"/>
    </xf>
    <xf numFmtId="4" fontId="32" fillId="0" borderId="1" xfId="0" applyNumberFormat="1" applyFont="1" applyBorder="1" applyAlignment="1">
      <alignment horizontal="center" vertical="center"/>
    </xf>
    <xf numFmtId="171" fontId="32" fillId="0" borderId="1" xfId="0" applyNumberFormat="1" applyFont="1" applyBorder="1" applyAlignment="1">
      <alignment horizontal="center"/>
    </xf>
    <xf numFmtId="0" fontId="25" fillId="2" borderId="1" xfId="0" applyFont="1" applyFill="1" applyBorder="1"/>
    <xf numFmtId="3" fontId="32" fillId="2" borderId="1" xfId="0" applyNumberFormat="1" applyFont="1" applyFill="1" applyBorder="1"/>
    <xf numFmtId="166" fontId="25" fillId="2" borderId="1" xfId="0" applyNumberFormat="1" applyFont="1" applyFill="1" applyBorder="1" applyAlignment="1">
      <alignment horizontal="center"/>
    </xf>
    <xf numFmtId="4" fontId="25" fillId="2" borderId="0" xfId="0" applyNumberFormat="1" applyFont="1" applyFill="1" applyAlignment="1">
      <alignment horizontal="center"/>
    </xf>
    <xf numFmtId="4" fontId="25" fillId="9" borderId="0" xfId="0" applyNumberFormat="1" applyFont="1" applyFill="1" applyAlignment="1">
      <alignment horizontal="center"/>
    </xf>
    <xf numFmtId="0" fontId="32" fillId="0" borderId="2" xfId="0" applyFont="1" applyBorder="1" applyAlignment="1">
      <alignment vertical="center" wrapText="1"/>
    </xf>
    <xf numFmtId="46" fontId="25" fillId="0" borderId="0" xfId="0" applyNumberFormat="1" applyFont="1"/>
    <xf numFmtId="14" fontId="32" fillId="2" borderId="0" xfId="0" applyNumberFormat="1" applyFont="1" applyFill="1" applyAlignment="1">
      <alignment horizontal="left"/>
    </xf>
    <xf numFmtId="0" fontId="32" fillId="0" borderId="2" xfId="9" applyFont="1" applyBorder="1"/>
    <xf numFmtId="0" fontId="32" fillId="0" borderId="2" xfId="9" applyFont="1" applyBorder="1" applyAlignment="1">
      <alignment horizontal="center"/>
    </xf>
    <xf numFmtId="1" fontId="32" fillId="0" borderId="2" xfId="0" applyNumberFormat="1" applyFont="1" applyBorder="1" applyAlignment="1">
      <alignment horizontal="center" vertical="center" wrapText="1"/>
    </xf>
    <xf numFmtId="0" fontId="32" fillId="0" borderId="17" xfId="9" applyFont="1" applyBorder="1"/>
    <xf numFmtId="0" fontId="25" fillId="12" borderId="2" xfId="0" applyFont="1" applyFill="1" applyBorder="1" applyAlignment="1">
      <alignment horizontal="right" wrapText="1"/>
    </xf>
    <xf numFmtId="1" fontId="25" fillId="2" borderId="2" xfId="0" applyNumberFormat="1" applyFont="1" applyFill="1" applyBorder="1" applyAlignment="1">
      <alignment horizontal="center"/>
    </xf>
    <xf numFmtId="0" fontId="25" fillId="12" borderId="2" xfId="0" applyFont="1" applyFill="1" applyBorder="1" applyAlignment="1">
      <alignment horizontal="right" vertical="center"/>
    </xf>
    <xf numFmtId="166" fontId="32" fillId="2" borderId="2" xfId="0" applyNumberFormat="1" applyFont="1" applyFill="1" applyBorder="1" applyAlignment="1">
      <alignment horizontal="center"/>
    </xf>
    <xf numFmtId="4" fontId="32" fillId="2" borderId="2" xfId="0" applyNumberFormat="1" applyFont="1" applyFill="1" applyBorder="1" applyAlignment="1">
      <alignment horizontal="center"/>
    </xf>
    <xf numFmtId="166" fontId="25" fillId="2" borderId="24" xfId="0" applyNumberFormat="1" applyFont="1" applyFill="1" applyBorder="1" applyAlignment="1">
      <alignment horizontal="center"/>
    </xf>
    <xf numFmtId="3" fontId="25" fillId="2" borderId="0" xfId="0" applyNumberFormat="1" applyFont="1" applyFill="1" applyAlignment="1">
      <alignment horizontal="center" wrapText="1"/>
    </xf>
    <xf numFmtId="3" fontId="25" fillId="2" borderId="0" xfId="0" applyNumberFormat="1" applyFont="1" applyFill="1" applyAlignment="1">
      <alignment horizontal="center"/>
    </xf>
    <xf numFmtId="0" fontId="25" fillId="2" borderId="0" xfId="0" applyFont="1" applyFill="1" applyAlignment="1">
      <alignment horizontal="right" vertical="center"/>
    </xf>
    <xf numFmtId="0" fontId="32" fillId="0" borderId="1" xfId="0" applyFont="1" applyBorder="1" applyAlignment="1">
      <alignment horizontal="center" vertical="center"/>
    </xf>
    <xf numFmtId="3" fontId="25" fillId="2" borderId="0" xfId="0" applyNumberFormat="1" applyFont="1" applyFill="1" applyAlignment="1">
      <alignment horizontal="center" vertical="center"/>
    </xf>
    <xf numFmtId="0" fontId="25" fillId="2" borderId="0" xfId="0" applyFont="1" applyFill="1"/>
    <xf numFmtId="0" fontId="32" fillId="0" borderId="1" xfId="0" applyFont="1" applyBorder="1" applyAlignment="1">
      <alignment vertical="center"/>
    </xf>
    <xf numFmtId="3" fontId="32" fillId="0" borderId="1" xfId="0" applyNumberFormat="1" applyFont="1" applyBorder="1" applyAlignment="1">
      <alignment horizontal="right" vertical="center"/>
    </xf>
    <xf numFmtId="10" fontId="32" fillId="0" borderId="1" xfId="0" applyNumberFormat="1" applyFont="1" applyBorder="1" applyAlignment="1">
      <alignment horizontal="right" vertical="center"/>
    </xf>
    <xf numFmtId="10" fontId="25" fillId="2" borderId="0" xfId="0" applyNumberFormat="1" applyFont="1" applyFill="1"/>
    <xf numFmtId="0" fontId="32" fillId="2" borderId="1" xfId="0" applyFont="1" applyFill="1" applyBorder="1" applyAlignment="1">
      <alignment vertical="center"/>
    </xf>
    <xf numFmtId="3" fontId="32" fillId="2" borderId="1" xfId="0" applyNumberFormat="1" applyFont="1" applyFill="1" applyBorder="1" applyAlignment="1">
      <alignment horizontal="right" vertical="center"/>
    </xf>
    <xf numFmtId="10" fontId="32" fillId="7" borderId="1" xfId="0" applyNumberFormat="1" applyFont="1" applyFill="1" applyBorder="1" applyAlignment="1">
      <alignment horizontal="right" vertical="center"/>
    </xf>
    <xf numFmtId="0" fontId="61" fillId="0" borderId="0" xfId="0" applyFont="1"/>
    <xf numFmtId="0" fontId="25" fillId="0" borderId="1" xfId="0" applyFont="1" applyBorder="1" applyAlignment="1">
      <alignment horizontal="center" vertical="top" wrapText="1"/>
    </xf>
    <xf numFmtId="3" fontId="25" fillId="0" borderId="1" xfId="0" applyNumberFormat="1" applyFont="1" applyBorder="1" applyAlignment="1">
      <alignment horizontal="center" vertical="top" wrapText="1"/>
    </xf>
    <xf numFmtId="9" fontId="32" fillId="0" borderId="1" xfId="0" applyNumberFormat="1" applyFont="1" applyBorder="1" applyAlignment="1">
      <alignment vertical="center"/>
    </xf>
    <xf numFmtId="9" fontId="32" fillId="0" borderId="0" xfId="0" applyNumberFormat="1" applyFont="1"/>
    <xf numFmtId="4" fontId="25" fillId="7" borderId="2" xfId="0" applyNumberFormat="1" applyFont="1" applyFill="1" applyBorder="1" applyAlignment="1">
      <alignment horizontal="center"/>
    </xf>
    <xf numFmtId="166" fontId="25" fillId="7" borderId="2" xfId="0" applyNumberFormat="1" applyFont="1" applyFill="1" applyBorder="1" applyAlignment="1">
      <alignment horizontal="center"/>
    </xf>
    <xf numFmtId="4" fontId="25" fillId="9" borderId="0" xfId="0" applyNumberFormat="1" applyFont="1" applyFill="1"/>
    <xf numFmtId="172" fontId="32" fillId="0" borderId="2" xfId="0" applyNumberFormat="1" applyFont="1" applyBorder="1" applyAlignment="1">
      <alignment horizontal="center" vertical="center" wrapText="1"/>
    </xf>
    <xf numFmtId="0" fontId="35" fillId="12" borderId="2" xfId="0" applyFont="1" applyFill="1" applyBorder="1" applyAlignment="1">
      <alignment horizontal="right" wrapText="1"/>
    </xf>
    <xf numFmtId="1" fontId="35" fillId="2" borderId="2" xfId="0" applyNumberFormat="1" applyFont="1" applyFill="1" applyBorder="1" applyAlignment="1">
      <alignment horizontal="center"/>
    </xf>
    <xf numFmtId="166" fontId="34" fillId="2" borderId="2" xfId="0" applyNumberFormat="1" applyFont="1" applyFill="1" applyBorder="1" applyAlignment="1">
      <alignment horizontal="center"/>
    </xf>
    <xf numFmtId="4" fontId="34" fillId="2" borderId="2" xfId="0" applyNumberFormat="1" applyFont="1" applyFill="1" applyBorder="1" applyAlignment="1">
      <alignment horizontal="center"/>
    </xf>
    <xf numFmtId="166" fontId="34" fillId="2" borderId="24" xfId="0" applyNumberFormat="1" applyFont="1" applyFill="1" applyBorder="1" applyAlignment="1">
      <alignment horizontal="center"/>
    </xf>
    <xf numFmtId="0" fontId="25" fillId="7" borderId="2" xfId="0" applyFont="1" applyFill="1" applyBorder="1" applyAlignment="1">
      <alignment horizontal="left" vertical="center"/>
    </xf>
    <xf numFmtId="3" fontId="34" fillId="0" borderId="21" xfId="0" applyNumberFormat="1" applyFont="1" applyBorder="1" applyAlignment="1">
      <alignment horizontal="right" vertical="center"/>
    </xf>
    <xf numFmtId="4" fontId="35" fillId="7" borderId="2" xfId="0" applyNumberFormat="1" applyFont="1" applyFill="1" applyBorder="1" applyAlignment="1">
      <alignment horizontal="center"/>
    </xf>
    <xf numFmtId="4" fontId="35" fillId="2" borderId="0" xfId="0" applyNumberFormat="1" applyFont="1" applyFill="1" applyAlignment="1">
      <alignment horizontal="center"/>
    </xf>
    <xf numFmtId="0" fontId="23" fillId="0" borderId="0" xfId="0" applyFont="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left" vertical="center" wrapText="1"/>
    </xf>
    <xf numFmtId="173" fontId="23" fillId="0" borderId="2" xfId="0" applyNumberFormat="1" applyFont="1" applyBorder="1" applyAlignment="1">
      <alignment horizontal="left" vertical="center" wrapText="1"/>
    </xf>
    <xf numFmtId="174" fontId="23" fillId="0" borderId="2" xfId="0" applyNumberFormat="1" applyFont="1" applyBorder="1" applyAlignment="1">
      <alignment horizontal="center" vertical="center" wrapText="1"/>
    </xf>
    <xf numFmtId="175" fontId="23" fillId="0" borderId="2" xfId="0" applyNumberFormat="1" applyFont="1" applyBorder="1" applyAlignment="1">
      <alignment horizontal="center" vertical="center" wrapText="1"/>
    </xf>
    <xf numFmtId="174" fontId="26" fillId="0" borderId="2" xfId="28" applyNumberFormat="1" applyFont="1" applyFill="1" applyBorder="1" applyAlignment="1">
      <alignment horizontal="center" vertical="center" wrapText="1"/>
    </xf>
    <xf numFmtId="174" fontId="26" fillId="0" borderId="2" xfId="27" applyNumberFormat="1" applyFont="1" applyFill="1" applyBorder="1" applyAlignment="1">
      <alignment horizontal="center" vertical="center" wrapText="1"/>
    </xf>
    <xf numFmtId="175" fontId="26" fillId="0" borderId="2" xfId="28" applyNumberFormat="1" applyFont="1" applyFill="1" applyBorder="1" applyAlignment="1">
      <alignment horizontal="center" vertical="center" wrapText="1"/>
    </xf>
    <xf numFmtId="175" fontId="26"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44" fillId="0" borderId="2" xfId="0" applyFont="1" applyBorder="1" applyAlignment="1">
      <alignment vertical="center" wrapText="1"/>
    </xf>
    <xf numFmtId="173" fontId="23" fillId="2" borderId="2" xfId="0" applyNumberFormat="1" applyFont="1" applyFill="1" applyBorder="1" applyAlignment="1">
      <alignment horizontal="left" vertical="center" wrapText="1"/>
    </xf>
    <xf numFmtId="175" fontId="44" fillId="0" borderId="2" xfId="0" applyNumberFormat="1" applyFont="1" applyBorder="1" applyAlignment="1">
      <alignment horizontal="center" vertical="center" wrapText="1"/>
    </xf>
    <xf numFmtId="180" fontId="23" fillId="0" borderId="0" xfId="0" applyNumberFormat="1" applyFont="1" applyAlignment="1">
      <alignment vertical="center" wrapText="1"/>
    </xf>
    <xf numFmtId="0" fontId="44" fillId="0" borderId="2" xfId="0" applyFont="1" applyBorder="1" applyAlignment="1">
      <alignment horizontal="center" vertical="center"/>
    </xf>
    <xf numFmtId="0" fontId="44" fillId="0" borderId="22" xfId="0" applyFont="1" applyBorder="1" applyAlignment="1">
      <alignment horizontal="center" vertical="center"/>
    </xf>
    <xf numFmtId="0" fontId="44" fillId="0" borderId="2" xfId="0" applyFont="1" applyBorder="1" applyAlignment="1">
      <alignment horizontal="center" vertical="center" wrapText="1"/>
    </xf>
    <xf numFmtId="175" fontId="23" fillId="0" borderId="0" xfId="0" applyNumberFormat="1" applyFont="1" applyAlignment="1">
      <alignment vertical="center" wrapText="1"/>
    </xf>
    <xf numFmtId="0" fontId="23" fillId="0" borderId="2" xfId="0" applyFont="1" applyBorder="1" applyAlignment="1">
      <alignment horizontal="right"/>
    </xf>
    <xf numFmtId="0" fontId="23" fillId="0" borderId="2" xfId="0" applyFont="1" applyBorder="1" applyAlignment="1">
      <alignment wrapText="1"/>
    </xf>
    <xf numFmtId="0" fontId="44" fillId="0" borderId="2" xfId="0" applyFont="1" applyBorder="1"/>
    <xf numFmtId="0" fontId="44" fillId="7" borderId="2" xfId="0" applyFont="1" applyFill="1" applyBorder="1" applyAlignment="1">
      <alignment horizontal="center" vertical="center" textRotation="90" wrapText="1"/>
    </xf>
    <xf numFmtId="0" fontId="44" fillId="7" borderId="2" xfId="0" applyFont="1" applyFill="1" applyBorder="1" applyAlignment="1">
      <alignment horizontal="center" vertical="center" wrapText="1"/>
    </xf>
    <xf numFmtId="0" fontId="23" fillId="7" borderId="2" xfId="0" applyFont="1" applyFill="1" applyBorder="1" applyAlignment="1">
      <alignment horizontal="center" vertical="center" textRotation="255" wrapText="1"/>
    </xf>
    <xf numFmtId="0" fontId="23" fillId="7" borderId="2" xfId="0" applyFont="1" applyFill="1" applyBorder="1" applyAlignment="1">
      <alignment horizontal="center" vertical="center" wrapText="1"/>
    </xf>
    <xf numFmtId="180" fontId="29" fillId="11" borderId="18" xfId="33" applyNumberFormat="1" applyFont="1" applyFill="1" applyBorder="1"/>
    <xf numFmtId="0" fontId="44" fillId="2" borderId="2" xfId="0" applyFont="1" applyFill="1" applyBorder="1"/>
    <xf numFmtId="0" fontId="58" fillId="2" borderId="0" xfId="0" applyFont="1" applyFill="1"/>
    <xf numFmtId="0" fontId="34" fillId="2" borderId="4" xfId="0" applyFont="1" applyFill="1" applyBorder="1"/>
    <xf numFmtId="0" fontId="34" fillId="2" borderId="5" xfId="0" applyFont="1" applyFill="1" applyBorder="1"/>
    <xf numFmtId="4" fontId="34" fillId="2" borderId="5" xfId="0" applyNumberFormat="1" applyFont="1" applyFill="1" applyBorder="1"/>
    <xf numFmtId="0" fontId="34" fillId="2" borderId="2" xfId="0" applyFont="1" applyFill="1" applyBorder="1"/>
    <xf numFmtId="0" fontId="34" fillId="2" borderId="2" xfId="0" applyFont="1" applyFill="1" applyBorder="1" applyAlignment="1">
      <alignment horizontal="right"/>
    </xf>
    <xf numFmtId="4" fontId="35" fillId="11" borderId="2" xfId="0" applyNumberFormat="1" applyFont="1" applyFill="1" applyBorder="1"/>
    <xf numFmtId="0" fontId="34" fillId="2" borderId="0" xfId="0" applyFont="1" applyFill="1" applyAlignment="1"/>
    <xf numFmtId="0" fontId="31" fillId="3" borderId="1" xfId="0" applyFont="1" applyFill="1" applyBorder="1" applyAlignment="1">
      <alignment vertical="center"/>
    </xf>
    <xf numFmtId="0" fontId="63" fillId="0" borderId="0" xfId="0" applyFont="1"/>
    <xf numFmtId="2" fontId="44" fillId="0" borderId="0" xfId="0" applyNumberFormat="1" applyFont="1"/>
    <xf numFmtId="0" fontId="63" fillId="0" borderId="0" xfId="0" applyFont="1" applyAlignment="1">
      <alignment horizontal="center" wrapText="1"/>
    </xf>
    <xf numFmtId="0" fontId="29" fillId="0" borderId="2" xfId="11" applyFont="1" applyBorder="1" applyAlignment="1">
      <alignment horizontal="center" wrapText="1"/>
    </xf>
    <xf numFmtId="49" fontId="29" fillId="17" borderId="2" xfId="11" applyNumberFormat="1" applyFont="1" applyFill="1" applyBorder="1" applyAlignment="1">
      <alignment horizontal="center" wrapText="1"/>
    </xf>
    <xf numFmtId="0" fontId="44" fillId="0" borderId="2" xfId="0" applyFont="1" applyBorder="1" applyAlignment="1">
      <alignment horizontal="center" wrapText="1"/>
    </xf>
    <xf numFmtId="2" fontId="29" fillId="0" borderId="2" xfId="11" applyNumberFormat="1" applyFont="1" applyBorder="1" applyAlignment="1">
      <alignment horizontal="center" wrapText="1"/>
    </xf>
    <xf numFmtId="2" fontId="44" fillId="0" borderId="2" xfId="0" applyNumberFormat="1" applyFont="1" applyBorder="1" applyAlignment="1">
      <alignment wrapText="1"/>
    </xf>
    <xf numFmtId="0" fontId="26" fillId="0" borderId="2" xfId="0" applyFont="1" applyBorder="1" applyAlignment="1">
      <alignment vertical="center" wrapText="1"/>
    </xf>
    <xf numFmtId="2" fontId="26" fillId="0" borderId="2" xfId="0" applyNumberFormat="1" applyFont="1" applyBorder="1"/>
    <xf numFmtId="9" fontId="26" fillId="0" borderId="2" xfId="0" applyNumberFormat="1" applyFont="1" applyBorder="1"/>
    <xf numFmtId="0" fontId="26" fillId="0" borderId="0" xfId="0" applyFont="1"/>
    <xf numFmtId="0" fontId="26" fillId="0" borderId="0" xfId="0" applyFont="1" applyAlignment="1">
      <alignment vertical="center"/>
    </xf>
    <xf numFmtId="2" fontId="26" fillId="0" borderId="2" xfId="0" applyNumberFormat="1" applyFont="1" applyBorder="1" applyAlignment="1">
      <alignment horizontal="right"/>
    </xf>
    <xf numFmtId="0" fontId="26" fillId="0" borderId="2" xfId="0" applyFont="1" applyBorder="1" applyAlignment="1">
      <alignment vertical="center"/>
    </xf>
    <xf numFmtId="184" fontId="26" fillId="0" borderId="2" xfId="0" applyNumberFormat="1" applyFont="1" applyBorder="1"/>
    <xf numFmtId="0" fontId="65" fillId="0" borderId="0" xfId="0" applyFont="1"/>
    <xf numFmtId="185" fontId="26" fillId="0" borderId="2" xfId="0" applyNumberFormat="1" applyFont="1" applyBorder="1"/>
    <xf numFmtId="0" fontId="65" fillId="0" borderId="2" xfId="0" applyFont="1" applyBorder="1"/>
    <xf numFmtId="0" fontId="65" fillId="0" borderId="2" xfId="0" applyFont="1" applyBorder="1" applyAlignment="1">
      <alignment horizontal="left"/>
    </xf>
    <xf numFmtId="0" fontId="29" fillId="18" borderId="2" xfId="0" applyFont="1" applyFill="1" applyBorder="1" applyAlignment="1">
      <alignment horizontal="right"/>
    </xf>
    <xf numFmtId="0" fontId="26" fillId="18" borderId="2" xfId="0" applyFont="1" applyFill="1" applyBorder="1"/>
    <xf numFmtId="2" fontId="26" fillId="18" borderId="2" xfId="0" applyNumberFormat="1" applyFont="1" applyFill="1" applyBorder="1"/>
    <xf numFmtId="4" fontId="29" fillId="18" borderId="2" xfId="0" applyNumberFormat="1" applyFont="1" applyFill="1" applyBorder="1"/>
    <xf numFmtId="0" fontId="65" fillId="0" borderId="0" xfId="0" applyFont="1" applyAlignment="1">
      <alignment horizontal="left"/>
    </xf>
    <xf numFmtId="2" fontId="65" fillId="0" borderId="0" xfId="0" applyNumberFormat="1" applyFont="1"/>
    <xf numFmtId="2" fontId="63" fillId="0" borderId="0" xfId="0" applyNumberFormat="1" applyFont="1"/>
    <xf numFmtId="0" fontId="29" fillId="0" borderId="2" xfId="0" applyFont="1" applyBorder="1" applyAlignment="1">
      <alignment horizontal="center" wrapText="1"/>
    </xf>
    <xf numFmtId="0" fontId="29" fillId="0" borderId="0" xfId="0" applyFont="1" applyAlignment="1">
      <alignment horizontal="center"/>
    </xf>
    <xf numFmtId="0" fontId="29" fillId="17" borderId="2" xfId="11" applyFont="1" applyFill="1" applyBorder="1" applyAlignment="1">
      <alignment horizontal="center" wrapText="1"/>
    </xf>
    <xf numFmtId="0" fontId="26" fillId="0" borderId="2" xfId="0" applyFont="1" applyBorder="1" applyAlignment="1">
      <alignment horizontal="right"/>
    </xf>
    <xf numFmtId="14" fontId="26" fillId="0" borderId="2" xfId="0" applyNumberFormat="1" applyFont="1" applyBorder="1" applyAlignment="1">
      <alignment horizontal="center"/>
    </xf>
    <xf numFmtId="0" fontId="29" fillId="0" borderId="2" xfId="0" applyFont="1" applyBorder="1" applyAlignment="1">
      <alignment horizontal="center"/>
    </xf>
    <xf numFmtId="0" fontId="26" fillId="0" borderId="2" xfId="0" applyFont="1" applyBorder="1" applyAlignment="1">
      <alignment horizontal="center"/>
    </xf>
    <xf numFmtId="0" fontId="23" fillId="0" borderId="57" xfId="0" applyFont="1" applyBorder="1" applyAlignment="1">
      <alignment vertical="center"/>
    </xf>
    <xf numFmtId="0" fontId="26" fillId="0" borderId="5" xfId="0" applyFont="1" applyBorder="1" applyAlignment="1">
      <alignment horizontal="center"/>
    </xf>
    <xf numFmtId="0" fontId="23" fillId="0" borderId="2" xfId="0" applyFont="1" applyBorder="1" applyAlignment="1">
      <alignment vertical="center"/>
    </xf>
    <xf numFmtId="0" fontId="26" fillId="0" borderId="5" xfId="0" applyFont="1" applyBorder="1"/>
    <xf numFmtId="2" fontId="26" fillId="0" borderId="5" xfId="0" applyNumberFormat="1" applyFont="1" applyBorder="1"/>
    <xf numFmtId="0" fontId="26" fillId="0" borderId="11" xfId="0" applyFont="1" applyBorder="1" applyAlignment="1">
      <alignment horizontal="center"/>
    </xf>
    <xf numFmtId="14" fontId="26" fillId="0" borderId="5" xfId="0" applyNumberFormat="1" applyFont="1" applyBorder="1" applyAlignment="1">
      <alignment horizontal="center"/>
    </xf>
    <xf numFmtId="0" fontId="29" fillId="0" borderId="5" xfId="0" applyFont="1" applyBorder="1" applyAlignment="1">
      <alignment horizontal="center"/>
    </xf>
    <xf numFmtId="0" fontId="65" fillId="0" borderId="2" xfId="0" applyFont="1" applyBorder="1" applyAlignment="1">
      <alignment horizontal="center"/>
    </xf>
    <xf numFmtId="0" fontId="26" fillId="0" borderId="17" xfId="0" applyFont="1" applyBorder="1" applyAlignment="1">
      <alignment horizontal="right"/>
    </xf>
    <xf numFmtId="14" fontId="26" fillId="0" borderId="17" xfId="0" applyNumberFormat="1" applyFont="1" applyBorder="1" applyAlignment="1">
      <alignment horizontal="center"/>
    </xf>
    <xf numFmtId="0" fontId="29" fillId="0" borderId="17" xfId="0" applyFont="1" applyBorder="1" applyAlignment="1">
      <alignment horizontal="center"/>
    </xf>
    <xf numFmtId="0" fontId="26" fillId="0" borderId="17" xfId="0" applyFont="1" applyBorder="1" applyAlignment="1">
      <alignment horizontal="center"/>
    </xf>
    <xf numFmtId="49" fontId="23" fillId="0" borderId="24" xfId="0" applyNumberFormat="1" applyFont="1" applyBorder="1" applyAlignment="1">
      <alignment horizontal="center"/>
    </xf>
    <xf numFmtId="2" fontId="26" fillId="0" borderId="17" xfId="0" applyNumberFormat="1" applyFont="1" applyBorder="1"/>
    <xf numFmtId="9" fontId="26" fillId="0" borderId="11" xfId="0" applyNumberFormat="1" applyFont="1" applyBorder="1"/>
    <xf numFmtId="3" fontId="29" fillId="18" borderId="2" xfId="0" applyNumberFormat="1" applyFont="1" applyFill="1" applyBorder="1"/>
    <xf numFmtId="0" fontId="63" fillId="0" borderId="0" xfId="0" applyFont="1" applyAlignment="1">
      <alignment horizontal="right"/>
    </xf>
    <xf numFmtId="4" fontId="63" fillId="0" borderId="0" xfId="0" applyNumberFormat="1" applyFont="1"/>
    <xf numFmtId="0" fontId="26" fillId="0" borderId="0" xfId="0" applyFont="1" applyAlignment="1">
      <alignment horizontal="center"/>
    </xf>
    <xf numFmtId="49" fontId="23" fillId="0" borderId="2" xfId="0" applyNumberFormat="1" applyFont="1" applyBorder="1" applyAlignment="1">
      <alignment horizontal="center"/>
    </xf>
    <xf numFmtId="49" fontId="44" fillId="0" borderId="2" xfId="0" applyNumberFormat="1" applyFont="1" applyBorder="1" applyAlignment="1">
      <alignment horizontal="center"/>
    </xf>
    <xf numFmtId="0" fontId="26" fillId="0" borderId="2" xfId="0" applyFont="1" applyBorder="1" applyAlignment="1">
      <alignment horizontal="left"/>
    </xf>
    <xf numFmtId="0" fontId="26" fillId="0" borderId="0" xfId="0" applyFont="1" applyAlignment="1">
      <alignment horizontal="left"/>
    </xf>
    <xf numFmtId="0" fontId="29" fillId="0" borderId="0" xfId="0" applyFont="1" applyAlignment="1">
      <alignment horizontal="right"/>
    </xf>
    <xf numFmtId="3" fontId="29" fillId="0" borderId="0" xfId="0" applyNumberFormat="1" applyFont="1"/>
    <xf numFmtId="2" fontId="26" fillId="0" borderId="0" xfId="0" applyNumberFormat="1" applyFont="1"/>
    <xf numFmtId="4" fontId="29" fillId="0" borderId="0" xfId="0" applyNumberFormat="1" applyFont="1"/>
    <xf numFmtId="14" fontId="26" fillId="0" borderId="0" xfId="0" applyNumberFormat="1" applyFont="1"/>
    <xf numFmtId="14" fontId="26" fillId="0" borderId="0" xfId="0" applyNumberFormat="1" applyFont="1" applyAlignment="1">
      <alignment horizontal="left"/>
    </xf>
    <xf numFmtId="0" fontId="23" fillId="2" borderId="2" xfId="0" applyFont="1" applyFill="1" applyBorder="1" applyAlignment="1">
      <alignment vertical="center" wrapText="1"/>
    </xf>
    <xf numFmtId="4" fontId="29" fillId="2" borderId="2" xfId="0" applyNumberFormat="1" applyFont="1" applyFill="1" applyBorder="1"/>
    <xf numFmtId="4" fontId="29" fillId="2" borderId="11" xfId="0" applyNumberFormat="1" applyFont="1" applyFill="1" applyBorder="1"/>
    <xf numFmtId="2" fontId="29" fillId="2" borderId="2" xfId="0" applyNumberFormat="1" applyFont="1" applyFill="1" applyBorder="1"/>
    <xf numFmtId="4" fontId="31" fillId="3" borderId="25" xfId="0" applyNumberFormat="1" applyFont="1" applyFill="1" applyBorder="1" applyAlignment="1">
      <alignment horizontal="right" vertical="center"/>
    </xf>
    <xf numFmtId="0" fontId="24" fillId="0" borderId="0" xfId="0" applyFont="1" applyAlignment="1">
      <alignment vertical="center"/>
    </xf>
    <xf numFmtId="17" fontId="31" fillId="0" borderId="1" xfId="0" applyNumberFormat="1" applyFont="1" applyBorder="1" applyAlignment="1">
      <alignment horizontal="right" vertical="center"/>
    </xf>
    <xf numFmtId="0" fontId="24" fillId="0" borderId="25" xfId="0" applyFont="1" applyBorder="1" applyAlignment="1">
      <alignment horizontal="right" vertical="center"/>
    </xf>
    <xf numFmtId="4" fontId="61" fillId="0" borderId="69" xfId="0" applyNumberFormat="1" applyFont="1" applyBorder="1"/>
    <xf numFmtId="0" fontId="61" fillId="0" borderId="69" xfId="0" applyFont="1" applyBorder="1"/>
    <xf numFmtId="4" fontId="31" fillId="4" borderId="25" xfId="0" applyNumberFormat="1" applyFont="1" applyFill="1" applyBorder="1" applyAlignment="1">
      <alignment horizontal="right" vertical="center"/>
    </xf>
    <xf numFmtId="4" fontId="66" fillId="4" borderId="1" xfId="0" applyNumberFormat="1" applyFont="1" applyFill="1" applyBorder="1" applyAlignment="1">
      <alignment horizontal="right" vertical="center"/>
    </xf>
    <xf numFmtId="4" fontId="66" fillId="3" borderId="1" xfId="0" applyNumberFormat="1" applyFont="1" applyFill="1" applyBorder="1" applyAlignment="1">
      <alignment horizontal="right" vertical="center"/>
    </xf>
    <xf numFmtId="0" fontId="24" fillId="2" borderId="1" xfId="0" applyFont="1" applyFill="1" applyBorder="1" applyAlignment="1">
      <alignment vertical="center"/>
    </xf>
    <xf numFmtId="4" fontId="24" fillId="2" borderId="25" xfId="0" applyNumberFormat="1" applyFont="1" applyFill="1" applyBorder="1" applyAlignment="1">
      <alignment horizontal="right" vertical="center"/>
    </xf>
    <xf numFmtId="4" fontId="55" fillId="0" borderId="1" xfId="0" applyNumberFormat="1" applyFont="1" applyBorder="1" applyAlignment="1">
      <alignment vertical="center"/>
    </xf>
    <xf numFmtId="0" fontId="55" fillId="0" borderId="1" xfId="0" applyFont="1" applyBorder="1" applyAlignment="1">
      <alignment vertical="center"/>
    </xf>
    <xf numFmtId="0" fontId="24" fillId="0" borderId="1" xfId="0" applyFont="1" applyBorder="1" applyAlignment="1">
      <alignment vertical="center" wrapText="1"/>
    </xf>
    <xf numFmtId="4" fontId="24" fillId="0" borderId="25" xfId="0" applyNumberFormat="1" applyFont="1" applyBorder="1" applyAlignment="1">
      <alignment horizontal="right" vertical="center"/>
    </xf>
    <xf numFmtId="4" fontId="55" fillId="0" borderId="1" xfId="0" applyNumberFormat="1" applyFont="1" applyBorder="1" applyAlignment="1">
      <alignment horizontal="right" vertical="center"/>
    </xf>
    <xf numFmtId="0" fontId="67" fillId="0" borderId="0" xfId="0" applyFont="1" applyAlignment="1">
      <alignment vertical="center"/>
    </xf>
    <xf numFmtId="0" fontId="45" fillId="2" borderId="1" xfId="0" applyFont="1" applyFill="1" applyBorder="1" applyAlignment="1">
      <alignment vertical="center" wrapText="1"/>
    </xf>
    <xf numFmtId="0" fontId="24" fillId="0" borderId="1" xfId="0" applyFont="1" applyFill="1" applyBorder="1" applyAlignment="1">
      <alignment vertical="center" wrapText="1"/>
    </xf>
    <xf numFmtId="4" fontId="24" fillId="0" borderId="25" xfId="0" applyNumberFormat="1" applyFont="1" applyFill="1" applyBorder="1" applyAlignment="1">
      <alignment horizontal="right" vertical="center"/>
    </xf>
    <xf numFmtId="0" fontId="55" fillId="0" borderId="1" xfId="0" applyFont="1" applyFill="1" applyBorder="1" applyAlignment="1">
      <alignment vertical="center"/>
    </xf>
    <xf numFmtId="0" fontId="24" fillId="0" borderId="0" xfId="0" applyFont="1" applyFill="1" applyAlignment="1">
      <alignment vertical="center"/>
    </xf>
    <xf numFmtId="0" fontId="24" fillId="2" borderId="1" xfId="0" applyFont="1" applyFill="1" applyBorder="1" applyAlignment="1">
      <alignment vertical="center" wrapText="1"/>
    </xf>
    <xf numFmtId="0" fontId="45" fillId="0" borderId="1" xfId="0" applyFont="1" applyBorder="1" applyAlignment="1">
      <alignment vertical="center" wrapText="1"/>
    </xf>
    <xf numFmtId="0" fontId="24" fillId="0" borderId="1" xfId="17" applyFont="1" applyBorder="1" applyAlignment="1">
      <alignment vertical="center"/>
    </xf>
    <xf numFmtId="0" fontId="24" fillId="0" borderId="1" xfId="17" applyFont="1" applyBorder="1" applyAlignment="1">
      <alignment vertical="center" wrapText="1"/>
    </xf>
    <xf numFmtId="0" fontId="31" fillId="5" borderId="1" xfId="0" applyFont="1" applyFill="1" applyBorder="1" applyAlignment="1">
      <alignment vertical="center"/>
    </xf>
    <xf numFmtId="4" fontId="31" fillId="5" borderId="25" xfId="0" applyNumberFormat="1" applyFont="1" applyFill="1" applyBorder="1" applyAlignment="1">
      <alignment horizontal="right" vertical="center"/>
    </xf>
    <xf numFmtId="4" fontId="66" fillId="5" borderId="1" xfId="0" applyNumberFormat="1" applyFont="1" applyFill="1" applyBorder="1" applyAlignment="1">
      <alignment horizontal="right" vertical="center"/>
    </xf>
    <xf numFmtId="4" fontId="68" fillId="0" borderId="1" xfId="0" applyNumberFormat="1" applyFont="1" applyBorder="1" applyAlignment="1">
      <alignment vertical="center"/>
    </xf>
    <xf numFmtId="0" fontId="68" fillId="0" borderId="1" xfId="0" applyFont="1" applyBorder="1" applyAlignment="1">
      <alignment vertical="center"/>
    </xf>
    <xf numFmtId="0" fontId="69" fillId="0" borderId="0" xfId="0" applyFont="1" applyAlignment="1">
      <alignment vertical="center"/>
    </xf>
    <xf numFmtId="0" fontId="69" fillId="2" borderId="0" xfId="0" applyFont="1" applyFill="1" applyAlignment="1">
      <alignment vertical="center"/>
    </xf>
    <xf numFmtId="2" fontId="69" fillId="2" borderId="0" xfId="0" applyNumberFormat="1" applyFont="1" applyFill="1" applyAlignment="1">
      <alignment vertical="center"/>
    </xf>
    <xf numFmtId="0" fontId="24" fillId="2" borderId="0" xfId="0" applyFont="1" applyFill="1" applyAlignment="1">
      <alignment vertical="center"/>
    </xf>
    <xf numFmtId="0" fontId="24" fillId="0" borderId="1" xfId="0" applyFont="1" applyBorder="1" applyAlignment="1">
      <alignment vertical="center"/>
    </xf>
    <xf numFmtId="4" fontId="24" fillId="0" borderId="25" xfId="0" applyNumberFormat="1" applyFont="1" applyBorder="1" applyAlignment="1">
      <alignment vertical="center"/>
    </xf>
    <xf numFmtId="4" fontId="55" fillId="0" borderId="1" xfId="0" applyNumberFormat="1" applyFont="1" applyBorder="1" applyAlignment="1">
      <alignment vertical="center" wrapText="1"/>
    </xf>
    <xf numFmtId="4" fontId="55" fillId="0" borderId="1" xfId="0" applyNumberFormat="1" applyFont="1" applyBorder="1" applyAlignment="1">
      <alignment horizontal="right" vertical="center" wrapText="1"/>
    </xf>
    <xf numFmtId="0" fontId="24" fillId="0" borderId="0" xfId="0" applyFont="1" applyAlignment="1">
      <alignment horizontal="right" vertical="center"/>
    </xf>
    <xf numFmtId="0" fontId="55" fillId="0" borderId="0" xfId="0" applyFont="1" applyAlignment="1">
      <alignment horizontal="right" vertical="center"/>
    </xf>
    <xf numFmtId="4" fontId="55" fillId="0" borderId="0" xfId="0" applyNumberFormat="1" applyFont="1" applyAlignment="1">
      <alignment vertical="center"/>
    </xf>
    <xf numFmtId="0" fontId="55" fillId="0" borderId="0" xfId="0" applyFont="1" applyAlignment="1">
      <alignment vertical="center"/>
    </xf>
    <xf numFmtId="0" fontId="52" fillId="11" borderId="34" xfId="0" applyFont="1" applyFill="1" applyBorder="1" applyAlignment="1">
      <alignment horizontal="right" vertical="center"/>
    </xf>
    <xf numFmtId="4" fontId="52" fillId="11" borderId="19" xfId="0" applyNumberFormat="1" applyFont="1" applyFill="1" applyBorder="1" applyAlignment="1">
      <alignment horizontal="right" vertical="center"/>
    </xf>
    <xf numFmtId="0" fontId="67" fillId="2" borderId="0" xfId="0" applyFont="1" applyFill="1" applyAlignment="1">
      <alignment vertical="center"/>
    </xf>
    <xf numFmtId="0" fontId="35" fillId="11" borderId="34" xfId="0" applyFont="1" applyFill="1" applyBorder="1"/>
    <xf numFmtId="3" fontId="35" fillId="11" borderId="19" xfId="0" applyNumberFormat="1" applyFont="1" applyFill="1" applyBorder="1"/>
    <xf numFmtId="0" fontId="45" fillId="0" borderId="0" xfId="0" applyFont="1" applyFill="1" applyAlignment="1">
      <alignment vertical="center"/>
    </xf>
    <xf numFmtId="0" fontId="70" fillId="0" borderId="0" xfId="0" applyFont="1" applyAlignment="1">
      <alignment vertical="center"/>
    </xf>
    <xf numFmtId="0" fontId="31" fillId="4" borderId="1" xfId="0" applyFont="1" applyFill="1" applyBorder="1" applyAlignment="1">
      <alignment horizontal="left" vertical="center" wrapText="1"/>
    </xf>
    <xf numFmtId="4" fontId="55" fillId="4" borderId="1" xfId="0" applyNumberFormat="1" applyFont="1" applyFill="1" applyBorder="1" applyAlignment="1">
      <alignment horizontal="right" vertical="center" wrapText="1"/>
    </xf>
    <xf numFmtId="4" fontId="55" fillId="4" borderId="1" xfId="0" applyNumberFormat="1" applyFont="1" applyFill="1" applyBorder="1" applyAlignment="1">
      <alignment vertical="center" wrapText="1"/>
    </xf>
    <xf numFmtId="0" fontId="32" fillId="0" borderId="0" xfId="0" applyFont="1" applyAlignment="1">
      <alignment vertical="center"/>
    </xf>
    <xf numFmtId="0" fontId="32" fillId="0" borderId="0" xfId="0" applyFont="1" applyFill="1" applyAlignment="1">
      <alignment vertical="center"/>
    </xf>
    <xf numFmtId="4" fontId="32" fillId="0" borderId="0" xfId="0" applyNumberFormat="1" applyFont="1" applyAlignment="1">
      <alignment vertical="center" wrapText="1"/>
    </xf>
    <xf numFmtId="4" fontId="32" fillId="0" borderId="0" xfId="0" applyNumberFormat="1" applyFont="1" applyBorder="1" applyAlignment="1">
      <alignment horizontal="left" vertical="center" wrapText="1"/>
    </xf>
    <xf numFmtId="4" fontId="32" fillId="0" borderId="0" xfId="0" applyNumberFormat="1" applyFont="1" applyAlignment="1">
      <alignment horizontal="left" vertical="center" wrapText="1"/>
    </xf>
    <xf numFmtId="4" fontId="52" fillId="11" borderId="0" xfId="0" applyNumberFormat="1" applyFont="1" applyFill="1" applyBorder="1" applyAlignment="1">
      <alignment horizontal="right" vertical="center"/>
    </xf>
    <xf numFmtId="0" fontId="61" fillId="0" borderId="93" xfId="0" applyFont="1" applyBorder="1" applyAlignment="1">
      <alignment horizontal="right"/>
    </xf>
    <xf numFmtId="0" fontId="54" fillId="0" borderId="2" xfId="0" applyFont="1" applyBorder="1" applyAlignment="1">
      <alignment horizontal="right" vertical="center"/>
    </xf>
    <xf numFmtId="0" fontId="0" fillId="0" borderId="0" xfId="0"/>
    <xf numFmtId="0" fontId="71" fillId="0" borderId="0" xfId="0" applyFont="1" applyAlignment="1">
      <alignment horizontal="left" vertical="center"/>
    </xf>
    <xf numFmtId="0" fontId="71" fillId="0" borderId="0" xfId="0" applyFont="1"/>
    <xf numFmtId="2" fontId="14" fillId="0" borderId="0" xfId="10" applyNumberFormat="1" applyFont="1" applyAlignment="1">
      <alignment vertical="center"/>
    </xf>
    <xf numFmtId="0" fontId="13" fillId="0" borderId="0" xfId="0" applyFont="1"/>
    <xf numFmtId="2" fontId="13" fillId="0" borderId="0" xfId="0" applyNumberFormat="1" applyFont="1"/>
    <xf numFmtId="2" fontId="13" fillId="0" borderId="0" xfId="0" applyNumberFormat="1" applyFont="1" applyAlignment="1">
      <alignment wrapText="1"/>
    </xf>
    <xf numFmtId="0" fontId="72" fillId="0" borderId="0" xfId="0" applyFont="1" applyAlignment="1">
      <alignment horizontal="left" vertical="center"/>
    </xf>
    <xf numFmtId="0" fontId="72" fillId="0" borderId="0" xfId="0" applyFont="1"/>
    <xf numFmtId="2" fontId="73" fillId="0" borderId="0" xfId="0" applyNumberFormat="1" applyFont="1" applyAlignment="1">
      <alignment horizontal="left" vertical="center" wrapText="1"/>
    </xf>
    <xf numFmtId="0" fontId="13" fillId="0" borderId="71" xfId="0" applyFont="1" applyBorder="1" applyAlignment="1">
      <alignment horizontal="center" vertical="center"/>
    </xf>
    <xf numFmtId="0" fontId="13" fillId="0" borderId="50" xfId="0" applyFont="1" applyBorder="1" applyAlignment="1">
      <alignment horizontal="center" vertical="center"/>
    </xf>
    <xf numFmtId="0" fontId="13" fillId="0" borderId="50" xfId="0" applyFont="1" applyBorder="1" applyAlignment="1">
      <alignment horizontal="left" vertical="center"/>
    </xf>
    <xf numFmtId="0" fontId="13" fillId="0" borderId="76" xfId="0" applyFont="1" applyBorder="1" applyAlignment="1">
      <alignment horizontal="center" vertical="center"/>
    </xf>
    <xf numFmtId="0" fontId="14" fillId="13" borderId="82" xfId="0" applyFont="1" applyFill="1" applyBorder="1" applyAlignment="1">
      <alignment horizontal="center" vertical="center"/>
    </xf>
    <xf numFmtId="182" fontId="14" fillId="13" borderId="83" xfId="10" applyNumberFormat="1" applyFont="1" applyFill="1" applyBorder="1" applyAlignment="1"/>
    <xf numFmtId="0" fontId="13" fillId="0" borderId="68" xfId="0" applyFont="1" applyBorder="1" applyAlignment="1">
      <alignment horizontal="center" vertical="center"/>
    </xf>
    <xf numFmtId="0" fontId="13" fillId="0" borderId="48" xfId="0" applyFont="1" applyBorder="1" applyAlignment="1">
      <alignment horizontal="center" vertical="center"/>
    </xf>
    <xf numFmtId="0" fontId="13" fillId="0" borderId="71" xfId="0" applyFont="1" applyBorder="1" applyAlignment="1">
      <alignment horizontal="left" vertical="center"/>
    </xf>
    <xf numFmtId="0" fontId="13" fillId="0" borderId="68" xfId="0" applyFont="1" applyBorder="1" applyAlignment="1">
      <alignment horizontal="left" vertical="center"/>
    </xf>
    <xf numFmtId="0" fontId="14" fillId="13" borderId="45" xfId="0" applyFont="1" applyFill="1" applyBorder="1" applyAlignment="1">
      <alignment horizontal="center" vertical="center"/>
    </xf>
    <xf numFmtId="182" fontId="14" fillId="13" borderId="46" xfId="10" applyNumberFormat="1" applyFont="1" applyFill="1" applyBorder="1" applyAlignment="1"/>
    <xf numFmtId="164" fontId="0" fillId="0" borderId="0" xfId="0" applyNumberFormat="1"/>
    <xf numFmtId="0" fontId="73" fillId="0" borderId="0" xfId="0" applyFont="1" applyAlignment="1">
      <alignment horizontal="left" vertical="center" wrapText="1"/>
    </xf>
    <xf numFmtId="164" fontId="71" fillId="13" borderId="18" xfId="10" applyFont="1" applyFill="1" applyBorder="1" applyAlignment="1">
      <alignment vertical="center"/>
    </xf>
    <xf numFmtId="164" fontId="71" fillId="13" borderId="20" xfId="10" applyFont="1" applyFill="1" applyBorder="1" applyAlignment="1">
      <alignment vertical="center"/>
    </xf>
    <xf numFmtId="164" fontId="71" fillId="13" borderId="34" xfId="10" applyFont="1" applyFill="1" applyBorder="1" applyAlignment="1">
      <alignment vertical="center"/>
    </xf>
    <xf numFmtId="164" fontId="71" fillId="13" borderId="73" xfId="10" applyFont="1" applyFill="1" applyBorder="1" applyAlignment="1">
      <alignment vertical="center"/>
    </xf>
    <xf numFmtId="164" fontId="14" fillId="13" borderId="37" xfId="10" applyFont="1" applyFill="1" applyBorder="1" applyAlignment="1">
      <alignment vertical="center"/>
    </xf>
    <xf numFmtId="164" fontId="14" fillId="13" borderId="39" xfId="10" applyFont="1" applyFill="1" applyBorder="1" applyAlignment="1">
      <alignment vertical="center"/>
    </xf>
    <xf numFmtId="164" fontId="14" fillId="13" borderId="86" xfId="10" applyFont="1" applyFill="1" applyBorder="1" applyAlignment="1">
      <alignment vertical="center"/>
    </xf>
    <xf numFmtId="164" fontId="14" fillId="13" borderId="41" xfId="10" applyFont="1" applyFill="1" applyBorder="1" applyAlignment="1">
      <alignment vertical="center"/>
    </xf>
    <xf numFmtId="164" fontId="14" fillId="13" borderId="66" xfId="10" applyFont="1" applyFill="1" applyBorder="1" applyAlignment="1">
      <alignment vertical="center"/>
    </xf>
    <xf numFmtId="164" fontId="14" fillId="13" borderId="31" xfId="10" applyFont="1" applyFill="1" applyBorder="1" applyAlignment="1">
      <alignment vertical="center"/>
    </xf>
    <xf numFmtId="164" fontId="14" fillId="13" borderId="40" xfId="10" applyFont="1" applyFill="1" applyBorder="1" applyAlignment="1">
      <alignment vertical="center"/>
    </xf>
    <xf numFmtId="164" fontId="14" fillId="13" borderId="44" xfId="10" applyFont="1" applyFill="1" applyBorder="1" applyAlignment="1">
      <alignment vertical="center"/>
    </xf>
    <xf numFmtId="164" fontId="14" fillId="13" borderId="33" xfId="10" applyFont="1" applyFill="1" applyBorder="1" applyAlignment="1">
      <alignment vertical="center"/>
    </xf>
    <xf numFmtId="164" fontId="14" fillId="13" borderId="43" xfId="10" applyFont="1" applyFill="1" applyBorder="1" applyAlignment="1">
      <alignment vertical="center"/>
    </xf>
    <xf numFmtId="0" fontId="14" fillId="13" borderId="85" xfId="0" applyFont="1" applyFill="1" applyBorder="1" applyAlignment="1">
      <alignment horizontal="right"/>
    </xf>
    <xf numFmtId="182" fontId="14" fillId="13" borderId="88" xfId="10" applyNumberFormat="1" applyFont="1" applyFill="1" applyBorder="1" applyAlignment="1"/>
    <xf numFmtId="0" fontId="13" fillId="0" borderId="38" xfId="0" applyFont="1" applyBorder="1" applyAlignment="1">
      <alignment vertical="center"/>
    </xf>
    <xf numFmtId="0" fontId="13" fillId="0" borderId="22" xfId="0" applyFont="1" applyBorder="1" applyAlignment="1">
      <alignment vertical="center"/>
    </xf>
    <xf numFmtId="0" fontId="13" fillId="0" borderId="32" xfId="0" applyFont="1" applyBorder="1" applyAlignment="1">
      <alignment vertical="center"/>
    </xf>
    <xf numFmtId="0" fontId="13" fillId="0" borderId="42" xfId="0" applyFont="1" applyBorder="1" applyAlignment="1">
      <alignment vertical="center"/>
    </xf>
    <xf numFmtId="0" fontId="13" fillId="0" borderId="55" xfId="0" applyFont="1" applyBorder="1" applyAlignment="1">
      <alignment vertical="center"/>
    </xf>
    <xf numFmtId="0" fontId="14" fillId="13" borderId="20" xfId="0" applyFont="1" applyFill="1" applyBorder="1" applyAlignment="1">
      <alignment horizontal="right"/>
    </xf>
    <xf numFmtId="0" fontId="13" fillId="0" borderId="31" xfId="0" applyFont="1" applyBorder="1" applyAlignment="1">
      <alignment vertical="center"/>
    </xf>
    <xf numFmtId="0" fontId="13" fillId="0" borderId="40" xfId="0" applyFont="1" applyBorder="1" applyAlignment="1">
      <alignment vertical="center"/>
    </xf>
    <xf numFmtId="0" fontId="13" fillId="0" borderId="44" xfId="0" applyFont="1" applyBorder="1" applyAlignment="1">
      <alignment vertical="center"/>
    </xf>
    <xf numFmtId="0" fontId="13" fillId="0" borderId="33" xfId="0" applyFont="1" applyBorder="1" applyAlignment="1">
      <alignment vertical="center"/>
    </xf>
    <xf numFmtId="0" fontId="13" fillId="0" borderId="43" xfId="0" applyFont="1" applyBorder="1" applyAlignment="1">
      <alignment vertical="center"/>
    </xf>
    <xf numFmtId="0" fontId="13" fillId="0" borderId="33" xfId="0" applyFont="1" applyBorder="1" applyAlignment="1">
      <alignment horizontal="right"/>
    </xf>
    <xf numFmtId="0" fontId="73" fillId="13" borderId="17" xfId="10" applyNumberFormat="1" applyFont="1" applyFill="1" applyBorder="1" applyAlignment="1">
      <alignment horizontal="center" vertical="center"/>
    </xf>
    <xf numFmtId="0" fontId="73" fillId="13" borderId="24" xfId="10" applyNumberFormat="1" applyFont="1" applyFill="1" applyBorder="1" applyAlignment="1">
      <alignment horizontal="center" vertical="center"/>
    </xf>
    <xf numFmtId="0" fontId="73" fillId="13" borderId="81" xfId="10" applyNumberFormat="1" applyFont="1" applyFill="1" applyBorder="1" applyAlignment="1">
      <alignment horizontal="center" vertical="center"/>
    </xf>
    <xf numFmtId="0" fontId="73" fillId="13" borderId="27" xfId="10" applyNumberFormat="1" applyFont="1" applyFill="1" applyBorder="1" applyAlignment="1">
      <alignment horizontal="center" vertical="center"/>
    </xf>
    <xf numFmtId="0" fontId="73" fillId="13" borderId="36" xfId="10" applyNumberFormat="1" applyFont="1" applyFill="1" applyBorder="1" applyAlignment="1">
      <alignment horizontal="center" vertical="center"/>
    </xf>
    <xf numFmtId="0" fontId="73" fillId="13" borderId="70" xfId="10" applyNumberFormat="1" applyFont="1" applyFill="1" applyBorder="1" applyAlignment="1">
      <alignment horizontal="center" vertical="center"/>
    </xf>
    <xf numFmtId="0" fontId="14" fillId="13" borderId="35" xfId="0" applyFont="1" applyFill="1" applyBorder="1" applyAlignment="1">
      <alignment horizontal="right"/>
    </xf>
    <xf numFmtId="0" fontId="14" fillId="13" borderId="18" xfId="0" applyFont="1" applyFill="1" applyBorder="1" applyAlignment="1">
      <alignment horizontal="right"/>
    </xf>
    <xf numFmtId="182" fontId="14" fillId="13" borderId="90" xfId="10" applyNumberFormat="1" applyFont="1" applyFill="1" applyBorder="1" applyAlignment="1"/>
    <xf numFmtId="0" fontId="13" fillId="0" borderId="48" xfId="0" applyFont="1" applyBorder="1" applyAlignment="1">
      <alignment horizontal="left" vertical="center"/>
    </xf>
    <xf numFmtId="0" fontId="48" fillId="2" borderId="68" xfId="0" applyFont="1" applyFill="1" applyBorder="1" applyAlignment="1">
      <alignment horizontal="center" vertical="center" wrapText="1"/>
    </xf>
    <xf numFmtId="0" fontId="48" fillId="2" borderId="53" xfId="0" applyFont="1" applyFill="1" applyBorder="1" applyAlignment="1">
      <alignment horizontal="center" vertical="center" wrapText="1"/>
    </xf>
    <xf numFmtId="0" fontId="48" fillId="0" borderId="53" xfId="0" applyFont="1" applyBorder="1" applyAlignment="1">
      <alignment horizontal="center" vertical="center" wrapText="1"/>
    </xf>
    <xf numFmtId="2" fontId="48" fillId="0" borderId="53" xfId="0" applyNumberFormat="1" applyFont="1" applyBorder="1" applyAlignment="1">
      <alignment horizontal="center" vertical="center" wrapText="1"/>
    </xf>
    <xf numFmtId="183" fontId="48" fillId="0" borderId="53" xfId="0" applyNumberFormat="1" applyFont="1" applyBorder="1" applyAlignment="1">
      <alignment horizontal="center" vertical="center" wrapText="1"/>
    </xf>
    <xf numFmtId="0" fontId="48" fillId="0" borderId="53" xfId="22" applyFont="1" applyBorder="1" applyAlignment="1">
      <alignment horizontal="center" vertical="center" wrapText="1"/>
    </xf>
    <xf numFmtId="0" fontId="13" fillId="0" borderId="72" xfId="0" applyFont="1" applyBorder="1" applyAlignment="1">
      <alignment vertical="center"/>
    </xf>
    <xf numFmtId="0" fontId="13" fillId="0" borderId="56" xfId="0" applyFont="1" applyBorder="1" applyAlignment="1">
      <alignment vertical="center"/>
    </xf>
    <xf numFmtId="0" fontId="13" fillId="0" borderId="56" xfId="0" applyFont="1" applyBorder="1" applyAlignment="1">
      <alignment horizontal="left"/>
    </xf>
    <xf numFmtId="0" fontId="13" fillId="0" borderId="54" xfId="0" applyFont="1" applyBorder="1" applyAlignment="1">
      <alignment horizontal="left"/>
    </xf>
    <xf numFmtId="0" fontId="48" fillId="0" borderId="42" xfId="0" applyFont="1" applyBorder="1" applyAlignment="1">
      <alignment horizontal="center" vertical="center" wrapText="1"/>
    </xf>
    <xf numFmtId="0" fontId="48" fillId="0" borderId="52"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54" xfId="0" applyFont="1" applyBorder="1" applyAlignment="1">
      <alignment horizontal="center" vertical="center" wrapText="1"/>
    </xf>
    <xf numFmtId="0" fontId="48" fillId="0" borderId="68" xfId="0" applyFont="1" applyBorder="1" applyAlignment="1">
      <alignment horizontal="center" vertical="center" wrapText="1"/>
    </xf>
    <xf numFmtId="0" fontId="48" fillId="0" borderId="54" xfId="0" applyFont="1" applyBorder="1" applyAlignment="1">
      <alignment horizontal="center" vertical="center" wrapText="1"/>
    </xf>
    <xf numFmtId="0" fontId="13" fillId="0" borderId="77" xfId="0" applyFont="1" applyBorder="1" applyAlignment="1">
      <alignment horizontal="left"/>
    </xf>
    <xf numFmtId="164" fontId="14" fillId="13" borderId="46" xfId="10" applyFont="1" applyFill="1" applyBorder="1" applyAlignment="1"/>
    <xf numFmtId="164" fontId="14" fillId="13" borderId="83" xfId="10" applyFont="1" applyFill="1" applyBorder="1" applyAlignment="1"/>
    <xf numFmtId="177" fontId="13" fillId="2" borderId="84" xfId="31" applyNumberFormat="1" applyFont="1" applyFill="1" applyBorder="1" applyAlignment="1">
      <alignment vertical="center"/>
    </xf>
    <xf numFmtId="43" fontId="13" fillId="2" borderId="74" xfId="31" applyFont="1" applyFill="1" applyBorder="1" applyAlignment="1">
      <alignment vertical="center"/>
    </xf>
    <xf numFmtId="176" fontId="13" fillId="2" borderId="84" xfId="31" applyNumberFormat="1" applyFont="1" applyFill="1" applyBorder="1" applyAlignment="1">
      <alignment vertical="center"/>
    </xf>
    <xf numFmtId="177" fontId="13" fillId="2" borderId="23" xfId="31" applyNumberFormat="1" applyFont="1" applyFill="1" applyBorder="1" applyAlignment="1">
      <alignment vertical="center"/>
    </xf>
    <xf numFmtId="43" fontId="13" fillId="2" borderId="2" xfId="31" applyFont="1" applyFill="1" applyBorder="1" applyAlignment="1">
      <alignment vertical="center"/>
    </xf>
    <xf numFmtId="176" fontId="13" fillId="2" borderId="23" xfId="31" applyNumberFormat="1" applyFont="1" applyFill="1" applyBorder="1" applyAlignment="1">
      <alignment vertical="center"/>
    </xf>
    <xf numFmtId="177" fontId="13" fillId="2" borderId="23" xfId="31" applyNumberFormat="1" applyFont="1" applyFill="1" applyBorder="1"/>
    <xf numFmtId="43" fontId="13" fillId="2" borderId="2" xfId="31" applyFont="1" applyFill="1" applyBorder="1"/>
    <xf numFmtId="176" fontId="13" fillId="2" borderId="23" xfId="31" applyNumberFormat="1" applyFont="1" applyFill="1" applyBorder="1"/>
    <xf numFmtId="177" fontId="13" fillId="2" borderId="84" xfId="31" applyNumberFormat="1" applyFont="1" applyFill="1" applyBorder="1"/>
    <xf numFmtId="43" fontId="13" fillId="2" borderId="74" xfId="31" applyFont="1" applyFill="1" applyBorder="1"/>
    <xf numFmtId="176" fontId="13" fillId="2" borderId="84" xfId="31" applyNumberFormat="1" applyFont="1" applyFill="1" applyBorder="1"/>
    <xf numFmtId="177" fontId="13" fillId="2" borderId="52" xfId="31" applyNumberFormat="1" applyFont="1" applyFill="1" applyBorder="1"/>
    <xf numFmtId="43" fontId="13" fillId="2" borderId="53" xfId="31" applyFont="1" applyFill="1" applyBorder="1"/>
    <xf numFmtId="176" fontId="13" fillId="2" borderId="52" xfId="31" applyNumberFormat="1" applyFont="1" applyFill="1" applyBorder="1"/>
    <xf numFmtId="177" fontId="13" fillId="2" borderId="87" xfId="31" applyNumberFormat="1" applyFont="1" applyFill="1" applyBorder="1"/>
    <xf numFmtId="43" fontId="13" fillId="2" borderId="5" xfId="31" applyFont="1" applyFill="1" applyBorder="1"/>
    <xf numFmtId="176" fontId="13" fillId="2" borderId="87" xfId="31" applyNumberFormat="1" applyFont="1" applyFill="1" applyBorder="1"/>
    <xf numFmtId="177" fontId="13" fillId="2" borderId="89" xfId="31" applyNumberFormat="1" applyFont="1" applyFill="1" applyBorder="1"/>
    <xf numFmtId="43" fontId="13" fillId="2" borderId="11" xfId="31" applyFont="1" applyFill="1" applyBorder="1"/>
    <xf numFmtId="176" fontId="13" fillId="2" borderId="89" xfId="31" applyNumberFormat="1" applyFont="1" applyFill="1" applyBorder="1"/>
    <xf numFmtId="177" fontId="14" fillId="13" borderId="90" xfId="31" applyNumberFormat="1" applyFont="1" applyFill="1" applyBorder="1" applyAlignment="1"/>
    <xf numFmtId="43" fontId="14" fillId="13" borderId="46" xfId="31" applyFont="1" applyFill="1" applyBorder="1" applyAlignment="1"/>
    <xf numFmtId="177" fontId="14" fillId="13" borderId="88" xfId="31" applyNumberFormat="1" applyFont="1" applyFill="1" applyBorder="1" applyAlignment="1"/>
    <xf numFmtId="43" fontId="14" fillId="13" borderId="83" xfId="31" applyFont="1" applyFill="1" applyBorder="1" applyAlignment="1"/>
    <xf numFmtId="0" fontId="79" fillId="11" borderId="34" xfId="0" applyFont="1" applyFill="1" applyBorder="1"/>
    <xf numFmtId="177" fontId="79" fillId="11" borderId="19" xfId="0" applyNumberFormat="1" applyFont="1" applyFill="1" applyBorder="1"/>
    <xf numFmtId="0" fontId="31" fillId="4" borderId="1" xfId="0" applyFont="1" applyFill="1" applyBorder="1" applyAlignment="1">
      <alignment horizontal="left" vertical="center"/>
    </xf>
    <xf numFmtId="0" fontId="55" fillId="2" borderId="1" xfId="0" applyFont="1" applyFill="1" applyBorder="1" applyAlignment="1">
      <alignment vertical="center"/>
    </xf>
    <xf numFmtId="0" fontId="24" fillId="0" borderId="58" xfId="22" applyFont="1" applyBorder="1"/>
    <xf numFmtId="0" fontId="24" fillId="0" borderId="60" xfId="22" applyFont="1" applyBorder="1"/>
    <xf numFmtId="0" fontId="24" fillId="0" borderId="0" xfId="22" applyFont="1"/>
    <xf numFmtId="0" fontId="80" fillId="0" borderId="0" xfId="20" applyFont="1"/>
    <xf numFmtId="0" fontId="80" fillId="0" borderId="58" xfId="20" applyFont="1" applyBorder="1"/>
    <xf numFmtId="0" fontId="24" fillId="0" borderId="2" xfId="22" applyFont="1" applyBorder="1"/>
    <xf numFmtId="0" fontId="31" fillId="7" borderId="2" xfId="22" applyFont="1" applyFill="1" applyBorder="1" applyAlignment="1">
      <alignment horizontal="center" vertical="center"/>
    </xf>
    <xf numFmtId="0" fontId="24" fillId="0" borderId="22" xfId="22" applyFont="1" applyBorder="1" applyAlignment="1">
      <alignment horizontal="left" vertical="center" wrapText="1"/>
    </xf>
    <xf numFmtId="3" fontId="25" fillId="7" borderId="23" xfId="22" applyNumberFormat="1" applyFont="1" applyFill="1" applyBorder="1" applyAlignment="1">
      <alignment horizontal="center" vertical="center" wrapText="1"/>
    </xf>
    <xf numFmtId="0" fontId="24" fillId="0" borderId="23" xfId="22" applyFont="1" applyBorder="1"/>
    <xf numFmtId="0" fontId="24" fillId="0" borderId="50" xfId="22" applyFont="1" applyBorder="1"/>
    <xf numFmtId="0" fontId="24" fillId="0" borderId="56" xfId="22" applyFont="1" applyBorder="1"/>
    <xf numFmtId="0" fontId="24" fillId="0" borderId="68" xfId="22" applyFont="1" applyBorder="1"/>
    <xf numFmtId="0" fontId="24" fillId="0" borderId="53" xfId="22" applyFont="1" applyBorder="1"/>
    <xf numFmtId="0" fontId="24" fillId="0" borderId="54" xfId="22" applyFont="1" applyBorder="1"/>
    <xf numFmtId="0" fontId="24" fillId="0" borderId="52" xfId="22" applyFont="1" applyBorder="1"/>
    <xf numFmtId="0" fontId="25" fillId="7" borderId="84" xfId="22" applyFont="1" applyFill="1" applyBorder="1" applyAlignment="1">
      <alignment horizontal="center" vertical="center" wrapText="1"/>
    </xf>
    <xf numFmtId="0" fontId="24" fillId="0" borderId="57" xfId="22" applyFont="1" applyBorder="1"/>
    <xf numFmtId="4" fontId="25" fillId="9" borderId="23" xfId="22" applyNumberFormat="1" applyFont="1" applyFill="1" applyBorder="1" applyAlignment="1">
      <alignment horizontal="center" vertical="center" wrapText="1"/>
    </xf>
    <xf numFmtId="0" fontId="24" fillId="0" borderId="51" xfId="22" applyFont="1" applyBorder="1"/>
    <xf numFmtId="0" fontId="24" fillId="0" borderId="57" xfId="0" applyFont="1" applyBorder="1"/>
    <xf numFmtId="0" fontId="24" fillId="0" borderId="61" xfId="0" applyFont="1" applyBorder="1"/>
    <xf numFmtId="0" fontId="36" fillId="7" borderId="57" xfId="22" applyFont="1" applyFill="1" applyBorder="1" applyAlignment="1">
      <alignment horizontal="center" vertical="center" wrapText="1"/>
    </xf>
    <xf numFmtId="0" fontId="36" fillId="7" borderId="61" xfId="22" applyFont="1" applyFill="1" applyBorder="1" applyAlignment="1">
      <alignment horizontal="center" vertical="center" wrapText="1"/>
    </xf>
    <xf numFmtId="0" fontId="36" fillId="11" borderId="2" xfId="22" applyFont="1" applyFill="1" applyBorder="1" applyAlignment="1">
      <alignment horizontal="center" vertical="center" wrapText="1"/>
    </xf>
    <xf numFmtId="0" fontId="36" fillId="11" borderId="22" xfId="22" applyFont="1" applyFill="1" applyBorder="1" applyAlignment="1">
      <alignment horizontal="center" vertical="center" wrapText="1"/>
    </xf>
    <xf numFmtId="0" fontId="36" fillId="11" borderId="57" xfId="22" applyFont="1" applyFill="1" applyBorder="1" applyAlignment="1">
      <alignment horizontal="center" vertical="center" wrapText="1"/>
    </xf>
    <xf numFmtId="0" fontId="24" fillId="11" borderId="2" xfId="0" applyFont="1" applyFill="1" applyBorder="1"/>
    <xf numFmtId="0" fontId="24" fillId="11" borderId="22" xfId="0" applyFont="1" applyFill="1" applyBorder="1"/>
    <xf numFmtId="0" fontId="31" fillId="9" borderId="2" xfId="22" applyFont="1" applyFill="1" applyBorder="1" applyAlignment="1">
      <alignment horizontal="left"/>
    </xf>
    <xf numFmtId="0" fontId="31" fillId="9" borderId="2" xfId="0" applyFont="1" applyFill="1" applyBorder="1" applyAlignment="1">
      <alignment horizontal="right"/>
    </xf>
    <xf numFmtId="0" fontId="27" fillId="0" borderId="2" xfId="3" applyFont="1" applyBorder="1" applyAlignment="1">
      <alignment horizontal="left" vertical="center"/>
    </xf>
    <xf numFmtId="0" fontId="22" fillId="11" borderId="2" xfId="17" applyFont="1" applyFill="1" applyBorder="1" applyAlignment="1">
      <alignment horizontal="center" vertical="center" wrapText="1"/>
    </xf>
    <xf numFmtId="0" fontId="36" fillId="7" borderId="2" xfId="22" applyFont="1" applyFill="1" applyBorder="1" applyAlignment="1">
      <alignment horizontal="right" vertical="center" wrapText="1"/>
    </xf>
    <xf numFmtId="4" fontId="36" fillId="11" borderId="2" xfId="22" applyNumberFormat="1" applyFont="1" applyFill="1" applyBorder="1" applyAlignment="1">
      <alignment horizontal="center" vertical="center" wrapText="1"/>
    </xf>
    <xf numFmtId="3" fontId="36" fillId="7" borderId="2" xfId="22" applyNumberFormat="1" applyFont="1" applyFill="1" applyBorder="1" applyAlignment="1">
      <alignment horizontal="center" vertical="center" wrapText="1"/>
    </xf>
    <xf numFmtId="3" fontId="36" fillId="11" borderId="2" xfId="22" applyNumberFormat="1" applyFont="1" applyFill="1" applyBorder="1" applyAlignment="1">
      <alignment horizontal="center" vertical="center" wrapText="1"/>
    </xf>
    <xf numFmtId="0" fontId="35" fillId="11" borderId="34" xfId="0" applyFont="1" applyFill="1" applyBorder="1" applyAlignment="1"/>
    <xf numFmtId="4" fontId="35" fillId="11" borderId="19" xfId="0" applyNumberFormat="1" applyFont="1" applyFill="1" applyBorder="1" applyAlignment="1"/>
    <xf numFmtId="0" fontId="34" fillId="0" borderId="0" xfId="0" applyFont="1" applyAlignment="1">
      <alignment horizontal="center"/>
    </xf>
    <xf numFmtId="0" fontId="32" fillId="0" borderId="0" xfId="0" applyFont="1" applyAlignment="1">
      <alignment horizontal="center"/>
    </xf>
    <xf numFmtId="0" fontId="23" fillId="0" borderId="0" xfId="0" applyFont="1" applyAlignment="1">
      <alignment vertical="center" wrapText="1"/>
    </xf>
    <xf numFmtId="0" fontId="34" fillId="0" borderId="0" xfId="22" applyFont="1"/>
    <xf numFmtId="0" fontId="34" fillId="0" borderId="61" xfId="0" applyFont="1" applyBorder="1"/>
    <xf numFmtId="0" fontId="24" fillId="0" borderId="0" xfId="0" applyFont="1"/>
    <xf numFmtId="0" fontId="31" fillId="0" borderId="0" xfId="0" applyFont="1"/>
    <xf numFmtId="0" fontId="24" fillId="0" borderId="2" xfId="0" applyFont="1" applyBorder="1" applyAlignment="1">
      <alignment horizontal="center" vertical="center"/>
    </xf>
    <xf numFmtId="0" fontId="25" fillId="11" borderId="61" xfId="22" applyFont="1" applyFill="1" applyBorder="1" applyAlignment="1">
      <alignment horizontal="center" vertical="center" wrapText="1"/>
    </xf>
    <xf numFmtId="172" fontId="25" fillId="9" borderId="61" xfId="22" applyNumberFormat="1" applyFont="1" applyFill="1" applyBorder="1" applyAlignment="1">
      <alignment horizontal="center" vertical="center" wrapText="1"/>
    </xf>
    <xf numFmtId="0" fontId="69" fillId="0" borderId="0" xfId="0" applyFont="1" applyAlignment="1">
      <alignment vertical="center" wrapText="1"/>
    </xf>
    <xf numFmtId="4" fontId="36" fillId="7" borderId="23" xfId="22" applyNumberFormat="1" applyFont="1" applyFill="1" applyBorder="1" applyAlignment="1">
      <alignment horizontal="right" vertical="center" wrapText="1"/>
    </xf>
    <xf numFmtId="4" fontId="61" fillId="7" borderId="2" xfId="0" applyNumberFormat="1" applyFont="1" applyFill="1" applyBorder="1"/>
    <xf numFmtId="4" fontId="36" fillId="7" borderId="2" xfId="22" applyNumberFormat="1" applyFont="1" applyFill="1" applyBorder="1" applyAlignment="1">
      <alignment horizontal="center" vertical="center" wrapText="1"/>
    </xf>
    <xf numFmtId="0" fontId="24" fillId="0" borderId="2" xfId="0" applyFont="1" applyBorder="1" applyAlignment="1">
      <alignment horizontal="left"/>
    </xf>
    <xf numFmtId="4" fontId="24" fillId="0" borderId="23" xfId="0" applyNumberFormat="1" applyFont="1" applyBorder="1" applyAlignment="1">
      <alignment horizontal="right"/>
    </xf>
    <xf numFmtId="4" fontId="24" fillId="0" borderId="2" xfId="0" applyNumberFormat="1" applyFont="1" applyBorder="1"/>
    <xf numFmtId="4" fontId="24" fillId="0" borderId="0" xfId="0" applyNumberFormat="1" applyFont="1" applyAlignment="1">
      <alignment horizontal="right"/>
    </xf>
    <xf numFmtId="4" fontId="24" fillId="0" borderId="0" xfId="0" applyNumberFormat="1" applyFont="1"/>
    <xf numFmtId="3" fontId="36" fillId="11" borderId="57" xfId="22" applyNumberFormat="1" applyFont="1" applyFill="1" applyBorder="1" applyAlignment="1">
      <alignment horizontal="right" vertical="center" wrapText="1"/>
    </xf>
    <xf numFmtId="0" fontId="31" fillId="0" borderId="2" xfId="0" applyFont="1" applyBorder="1"/>
    <xf numFmtId="0" fontId="31" fillId="0" borderId="94" xfId="0" applyFont="1" applyBorder="1"/>
    <xf numFmtId="1" fontId="36" fillId="9" borderId="2" xfId="22" applyNumberFormat="1" applyFont="1" applyFill="1" applyBorder="1" applyAlignment="1">
      <alignment horizontal="center" vertical="center" wrapText="1"/>
    </xf>
    <xf numFmtId="0" fontId="24" fillId="0" borderId="0" xfId="0" applyFont="1" applyAlignment="1">
      <alignment horizontal="center" vertical="center" wrapText="1"/>
    </xf>
    <xf numFmtId="4" fontId="61" fillId="7" borderId="23" xfId="0" applyNumberFormat="1" applyFont="1" applyFill="1" applyBorder="1"/>
    <xf numFmtId="0" fontId="24" fillId="0" borderId="23" xfId="0" applyFont="1" applyBorder="1"/>
    <xf numFmtId="4" fontId="24" fillId="0" borderId="23" xfId="0" applyNumberFormat="1" applyFont="1" applyBorder="1"/>
    <xf numFmtId="3" fontId="31" fillId="7" borderId="2" xfId="0" applyNumberFormat="1" applyFont="1" applyFill="1" applyBorder="1" applyAlignment="1">
      <alignment horizontal="center"/>
    </xf>
    <xf numFmtId="1" fontId="31" fillId="9" borderId="2" xfId="0" applyNumberFormat="1" applyFont="1" applyFill="1" applyBorder="1" applyAlignment="1">
      <alignment horizontal="center"/>
    </xf>
    <xf numFmtId="1" fontId="31" fillId="0" borderId="2" xfId="0" applyNumberFormat="1" applyFont="1" applyBorder="1" applyAlignment="1">
      <alignment vertical="center" wrapText="1"/>
    </xf>
    <xf numFmtId="1" fontId="31" fillId="11" borderId="2" xfId="0" applyNumberFormat="1" applyFont="1" applyFill="1" applyBorder="1" applyAlignment="1">
      <alignment vertical="center" wrapText="1"/>
    </xf>
    <xf numFmtId="2" fontId="24" fillId="0" borderId="5" xfId="1" applyNumberFormat="1" applyFont="1" applyBorder="1"/>
    <xf numFmtId="0" fontId="31" fillId="7" borderId="47" xfId="1" applyFont="1" applyFill="1" applyBorder="1" applyAlignment="1">
      <alignment horizontal="center" vertical="center" wrapText="1"/>
    </xf>
    <xf numFmtId="0" fontId="24" fillId="2" borderId="5" xfId="1" applyFont="1" applyFill="1" applyBorder="1"/>
    <xf numFmtId="4" fontId="19" fillId="0" borderId="0" xfId="1" applyNumberFormat="1" applyFont="1"/>
    <xf numFmtId="0" fontId="24" fillId="0" borderId="48" xfId="1" applyFont="1" applyBorder="1"/>
    <xf numFmtId="0" fontId="45" fillId="0" borderId="2" xfId="1" applyFont="1" applyBorder="1"/>
    <xf numFmtId="43" fontId="24" fillId="0" borderId="5" xfId="15" applyFont="1" applyBorder="1"/>
    <xf numFmtId="0" fontId="24" fillId="0" borderId="2" xfId="1" applyFont="1" applyBorder="1"/>
    <xf numFmtId="0" fontId="31" fillId="7" borderId="45" xfId="1" applyFont="1" applyFill="1" applyBorder="1" applyAlignment="1">
      <alignment horizontal="center" vertical="center" wrapText="1"/>
    </xf>
    <xf numFmtId="0" fontId="31" fillId="7" borderId="46" xfId="1" applyFont="1" applyFill="1" applyBorder="1" applyAlignment="1">
      <alignment horizontal="center" vertical="center" wrapText="1"/>
    </xf>
    <xf numFmtId="43" fontId="24" fillId="0" borderId="2" xfId="15" applyFont="1" applyBorder="1"/>
    <xf numFmtId="0" fontId="19" fillId="0" borderId="0" xfId="1" applyFont="1"/>
    <xf numFmtId="176" fontId="24" fillId="0" borderId="5" xfId="15" applyNumberFormat="1" applyFont="1" applyBorder="1"/>
    <xf numFmtId="43" fontId="24" fillId="0" borderId="49" xfId="15" applyFont="1" applyBorder="1"/>
    <xf numFmtId="0" fontId="24" fillId="0" borderId="5" xfId="1" applyFont="1" applyBorder="1"/>
    <xf numFmtId="176" fontId="24" fillId="0" borderId="2" xfId="15" applyNumberFormat="1" applyFont="1" applyBorder="1"/>
    <xf numFmtId="3" fontId="24" fillId="0" borderId="2" xfId="1" applyNumberFormat="1" applyFont="1" applyBorder="1"/>
    <xf numFmtId="4" fontId="24" fillId="0" borderId="2" xfId="1" applyNumberFormat="1" applyFont="1" applyBorder="1"/>
    <xf numFmtId="43" fontId="19" fillId="0" borderId="0" xfId="1" applyNumberFormat="1" applyFont="1"/>
    <xf numFmtId="43" fontId="31" fillId="2" borderId="46" xfId="15" applyFont="1" applyFill="1" applyBorder="1"/>
    <xf numFmtId="3" fontId="31" fillId="2" borderId="46" xfId="1" applyNumberFormat="1" applyFont="1" applyFill="1" applyBorder="1"/>
    <xf numFmtId="43" fontId="31" fillId="11" borderId="47" xfId="15" applyFont="1" applyFill="1" applyBorder="1"/>
    <xf numFmtId="177" fontId="19" fillId="0" borderId="0" xfId="1" applyNumberFormat="1" applyFont="1"/>
    <xf numFmtId="176" fontId="24" fillId="0" borderId="5" xfId="78" applyNumberFormat="1" applyFont="1" applyBorder="1"/>
    <xf numFmtId="1" fontId="24" fillId="0" borderId="5" xfId="1" applyNumberFormat="1" applyFont="1" applyBorder="1"/>
    <xf numFmtId="43" fontId="24" fillId="0" borderId="5" xfId="78" applyFont="1" applyBorder="1"/>
    <xf numFmtId="43" fontId="24" fillId="0" borderId="49" xfId="78" applyFont="1" applyBorder="1"/>
    <xf numFmtId="176" fontId="24" fillId="0" borderId="2" xfId="78" applyNumberFormat="1" applyFont="1" applyBorder="1"/>
    <xf numFmtId="1" fontId="24" fillId="0" borderId="2" xfId="1" applyNumberFormat="1" applyFont="1" applyBorder="1"/>
    <xf numFmtId="43" fontId="24" fillId="0" borderId="2" xfId="78" applyFont="1" applyBorder="1"/>
    <xf numFmtId="43" fontId="31" fillId="2" borderId="46" xfId="78" applyFont="1" applyFill="1" applyBorder="1"/>
    <xf numFmtId="177" fontId="31" fillId="11" borderId="47" xfId="78" applyNumberFormat="1" applyFont="1" applyFill="1" applyBorder="1"/>
    <xf numFmtId="176" fontId="35" fillId="2" borderId="53" xfId="15" applyNumberFormat="1" applyFont="1" applyFill="1" applyBorder="1"/>
    <xf numFmtId="0" fontId="34" fillId="2" borderId="5" xfId="1" applyFont="1" applyFill="1" applyBorder="1"/>
    <xf numFmtId="0" fontId="35" fillId="7" borderId="45" xfId="1" applyFont="1" applyFill="1" applyBorder="1" applyAlignment="1">
      <alignment horizontal="center" vertical="center" wrapText="1"/>
    </xf>
    <xf numFmtId="0" fontId="34" fillId="2" borderId="2" xfId="1" applyFont="1" applyFill="1" applyBorder="1"/>
    <xf numFmtId="0" fontId="32" fillId="2" borderId="2" xfId="1" applyFont="1" applyFill="1" applyBorder="1"/>
    <xf numFmtId="4" fontId="34" fillId="0" borderId="0" xfId="1" applyNumberFormat="1" applyFont="1"/>
    <xf numFmtId="43" fontId="34" fillId="2" borderId="49" xfId="15" applyFont="1" applyFill="1" applyBorder="1"/>
    <xf numFmtId="178" fontId="34" fillId="0" borderId="0" xfId="1" applyNumberFormat="1" applyFont="1"/>
    <xf numFmtId="43" fontId="34" fillId="2" borderId="5" xfId="15" applyFont="1" applyFill="1" applyBorder="1"/>
    <xf numFmtId="0" fontId="35" fillId="7" borderId="47" xfId="1" applyFont="1" applyFill="1" applyBorder="1" applyAlignment="1">
      <alignment horizontal="center" vertical="center" wrapText="1"/>
    </xf>
    <xf numFmtId="43" fontId="34" fillId="2" borderId="2" xfId="15" applyFont="1" applyFill="1" applyBorder="1"/>
    <xf numFmtId="43" fontId="34" fillId="0" borderId="0" xfId="1" applyNumberFormat="1" applyFont="1"/>
    <xf numFmtId="2" fontId="34" fillId="0" borderId="0" xfId="1" applyNumberFormat="1" applyFont="1"/>
    <xf numFmtId="0" fontId="34" fillId="2" borderId="48" xfId="1" applyFont="1" applyFill="1" applyBorder="1" applyAlignment="1">
      <alignment horizontal="right"/>
    </xf>
    <xf numFmtId="0" fontId="35" fillId="2" borderId="53" xfId="1" applyFont="1" applyFill="1" applyBorder="1"/>
    <xf numFmtId="0" fontId="35" fillId="7" borderId="46" xfId="1" applyFont="1" applyFill="1" applyBorder="1" applyAlignment="1">
      <alignment horizontal="center" vertical="center" wrapText="1"/>
    </xf>
    <xf numFmtId="176" fontId="34" fillId="2" borderId="2" xfId="15" applyNumberFormat="1" applyFont="1" applyFill="1" applyBorder="1"/>
    <xf numFmtId="177" fontId="35" fillId="11" borderId="54" xfId="15" applyNumberFormat="1" applyFont="1" applyFill="1" applyBorder="1"/>
    <xf numFmtId="0" fontId="34" fillId="2" borderId="50" xfId="1" applyFont="1" applyFill="1" applyBorder="1" applyAlignment="1">
      <alignment horizontal="right"/>
    </xf>
    <xf numFmtId="43" fontId="35" fillId="2" borderId="53" xfId="15" applyFont="1" applyFill="1" applyBorder="1"/>
    <xf numFmtId="176" fontId="34" fillId="2" borderId="5" xfId="15" applyNumberFormat="1" applyFont="1" applyFill="1" applyBorder="1"/>
    <xf numFmtId="176" fontId="34" fillId="2" borderId="5" xfId="78" applyNumberFormat="1" applyFont="1" applyFill="1" applyBorder="1"/>
    <xf numFmtId="43" fontId="34" fillId="2" borderId="5" xfId="78" applyFont="1" applyFill="1" applyBorder="1"/>
    <xf numFmtId="43" fontId="34" fillId="2" borderId="49" xfId="78" applyFont="1" applyFill="1" applyBorder="1"/>
    <xf numFmtId="176" fontId="34" fillId="2" borderId="2" xfId="78" applyNumberFormat="1" applyFont="1" applyFill="1" applyBorder="1"/>
    <xf numFmtId="43" fontId="34" fillId="2" borderId="2" xfId="78" applyFont="1" applyFill="1" applyBorder="1"/>
    <xf numFmtId="2" fontId="34" fillId="2" borderId="2" xfId="1" applyNumberFormat="1" applyFont="1" applyFill="1" applyBorder="1"/>
    <xf numFmtId="0" fontId="32" fillId="2" borderId="89" xfId="1" applyFont="1" applyFill="1" applyBorder="1"/>
    <xf numFmtId="176" fontId="34" fillId="2" borderId="11" xfId="78" applyNumberFormat="1" applyFont="1" applyFill="1" applyBorder="1"/>
    <xf numFmtId="0" fontId="34" fillId="2" borderId="11" xfId="1" applyFont="1" applyFill="1" applyBorder="1"/>
    <xf numFmtId="43" fontId="34" fillId="2" borderId="11" xfId="78" applyFont="1" applyFill="1" applyBorder="1"/>
    <xf numFmtId="0" fontId="34" fillId="2" borderId="86" xfId="1" applyFont="1" applyFill="1" applyBorder="1" applyAlignment="1">
      <alignment horizontal="right"/>
    </xf>
    <xf numFmtId="176" fontId="35" fillId="2" borderId="53" xfId="78" applyNumberFormat="1" applyFont="1" applyFill="1" applyBorder="1"/>
    <xf numFmtId="43" fontId="35" fillId="2" borderId="53" xfId="78" applyFont="1" applyFill="1" applyBorder="1"/>
    <xf numFmtId="177" fontId="35" fillId="11" borderId="54" xfId="78" applyNumberFormat="1" applyFont="1" applyFill="1" applyBorder="1"/>
    <xf numFmtId="0" fontId="35" fillId="7" borderId="47" xfId="0" applyFont="1" applyFill="1" applyBorder="1" applyAlignment="1">
      <alignment horizontal="center" vertical="center" wrapText="1"/>
    </xf>
    <xf numFmtId="0" fontId="35" fillId="7" borderId="35" xfId="0" applyFont="1" applyFill="1" applyBorder="1" applyAlignment="1">
      <alignment horizontal="center" vertical="center" wrapText="1"/>
    </xf>
    <xf numFmtId="0" fontId="35" fillId="7" borderId="45" xfId="0" applyFont="1" applyFill="1" applyBorder="1" applyAlignment="1">
      <alignment horizontal="center" vertical="center" wrapText="1"/>
    </xf>
    <xf numFmtId="0" fontId="34" fillId="0" borderId="5" xfId="0" applyFont="1" applyBorder="1"/>
    <xf numFmtId="0" fontId="35" fillId="7" borderId="46" xfId="0" applyFont="1" applyFill="1" applyBorder="1" applyAlignment="1">
      <alignment horizontal="center" vertical="center" wrapText="1"/>
    </xf>
    <xf numFmtId="0" fontId="34" fillId="2" borderId="48" xfId="0" applyFont="1" applyFill="1" applyBorder="1" applyAlignment="1">
      <alignment horizontal="right"/>
    </xf>
    <xf numFmtId="0" fontId="34" fillId="0" borderId="55" xfId="0" applyFont="1" applyBorder="1"/>
    <xf numFmtId="43" fontId="34" fillId="0" borderId="49" xfId="15" applyFont="1" applyBorder="1"/>
    <xf numFmtId="43" fontId="34" fillId="0" borderId="56" xfId="15" applyFont="1" applyBorder="1"/>
    <xf numFmtId="0" fontId="35" fillId="2" borderId="46" xfId="0" applyFont="1" applyFill="1" applyBorder="1"/>
    <xf numFmtId="0" fontId="35" fillId="2" borderId="35" xfId="0" applyFont="1" applyFill="1" applyBorder="1"/>
    <xf numFmtId="43" fontId="35" fillId="11" borderId="47" xfId="15" applyFont="1" applyFill="1" applyBorder="1" applyAlignment="1">
      <alignment horizontal="right"/>
    </xf>
    <xf numFmtId="177" fontId="34" fillId="0" borderId="0" xfId="0" applyNumberFormat="1" applyFont="1"/>
    <xf numFmtId="4" fontId="34" fillId="2" borderId="49" xfId="1" applyNumberFormat="1" applyFont="1" applyFill="1" applyBorder="1"/>
    <xf numFmtId="4" fontId="34" fillId="2" borderId="56" xfId="1" applyNumberFormat="1" applyFont="1" applyFill="1" applyBorder="1"/>
    <xf numFmtId="0" fontId="35" fillId="2" borderId="46" xfId="1" applyFont="1" applyFill="1" applyBorder="1"/>
    <xf numFmtId="176" fontId="35" fillId="11" borderId="47" xfId="78" applyNumberFormat="1" applyFont="1" applyFill="1" applyBorder="1" applyAlignment="1">
      <alignment horizontal="right"/>
    </xf>
    <xf numFmtId="0" fontId="69" fillId="0" borderId="2" xfId="0" applyFont="1" applyBorder="1" applyAlignment="1">
      <alignment horizontal="center" wrapText="1"/>
    </xf>
    <xf numFmtId="0" fontId="69" fillId="0" borderId="2" xfId="0" applyFont="1" applyBorder="1"/>
    <xf numFmtId="0" fontId="81" fillId="0" borderId="0" xfId="0" applyFont="1"/>
    <xf numFmtId="3" fontId="24" fillId="0" borderId="0" xfId="0" applyNumberFormat="1" applyFont="1"/>
    <xf numFmtId="10" fontId="53" fillId="0" borderId="2" xfId="0" applyNumberFormat="1" applyFont="1" applyBorder="1" applyAlignment="1">
      <alignment horizontal="right" vertical="center"/>
    </xf>
    <xf numFmtId="3" fontId="51" fillId="0" borderId="0" xfId="0" applyNumberFormat="1" applyFont="1"/>
    <xf numFmtId="0" fontId="53" fillId="0" borderId="2" xfId="0" applyFont="1" applyBorder="1" applyAlignment="1">
      <alignment vertical="center"/>
    </xf>
    <xf numFmtId="0" fontId="69" fillId="0" borderId="2" xfId="0" applyFont="1" applyBorder="1" applyAlignment="1">
      <alignment wrapText="1"/>
    </xf>
    <xf numFmtId="0" fontId="67" fillId="2" borderId="0" xfId="0" applyFont="1" applyFill="1" applyAlignment="1">
      <alignment horizontal="center" vertical="center" wrapText="1"/>
    </xf>
    <xf numFmtId="0" fontId="85" fillId="0" borderId="0" xfId="0" applyFont="1"/>
    <xf numFmtId="14" fontId="24" fillId="0" borderId="2" xfId="0" applyNumberFormat="1" applyFont="1" applyBorder="1" applyAlignment="1">
      <alignment horizontal="left"/>
    </xf>
    <xf numFmtId="9" fontId="53" fillId="0" borderId="2" xfId="0" applyNumberFormat="1" applyFont="1" applyBorder="1" applyAlignment="1">
      <alignment vertical="center"/>
    </xf>
    <xf numFmtId="0" fontId="24" fillId="0" borderId="2" xfId="0" applyFont="1" applyBorder="1" applyAlignment="1">
      <alignment horizontal="center" vertical="center" wrapText="1"/>
    </xf>
    <xf numFmtId="0" fontId="53" fillId="0" borderId="2" xfId="0" applyFont="1" applyBorder="1" applyAlignment="1">
      <alignment horizontal="center" vertical="center"/>
    </xf>
    <xf numFmtId="3" fontId="53" fillId="0" borderId="2" xfId="0" applyNumberFormat="1" applyFont="1" applyBorder="1" applyAlignment="1">
      <alignment horizontal="right" vertical="center"/>
    </xf>
    <xf numFmtId="0" fontId="19" fillId="0" borderId="2" xfId="0" applyFont="1" applyBorder="1" applyAlignment="1">
      <alignment vertical="center"/>
    </xf>
    <xf numFmtId="0" fontId="23" fillId="0" borderId="0" xfId="0" applyFont="1" applyAlignment="1">
      <alignment vertical="center"/>
    </xf>
    <xf numFmtId="0" fontId="24" fillId="0" borderId="0" xfId="0" applyFont="1"/>
    <xf numFmtId="2" fontId="24" fillId="0" borderId="0" xfId="0" applyNumberFormat="1" applyFont="1"/>
    <xf numFmtId="0" fontId="43" fillId="0" borderId="0" xfId="0" applyFont="1"/>
    <xf numFmtId="0" fontId="23" fillId="0" borderId="0" xfId="0" applyFont="1" applyAlignment="1">
      <alignment wrapText="1"/>
    </xf>
    <xf numFmtId="0" fontId="42" fillId="11" borderId="71" xfId="0" applyFont="1" applyFill="1" applyBorder="1" applyAlignment="1">
      <alignment horizontal="left" vertical="center" wrapText="1"/>
    </xf>
    <xf numFmtId="0" fontId="42" fillId="11" borderId="72" xfId="0" applyFont="1" applyFill="1" applyBorder="1" applyAlignment="1">
      <alignment horizontal="right" vertical="center" wrapText="1"/>
    </xf>
    <xf numFmtId="0" fontId="49" fillId="0" borderId="50" xfId="0" applyFont="1" applyBorder="1" applyAlignment="1">
      <alignment horizontal="left" vertical="center" wrapText="1"/>
    </xf>
    <xf numFmtId="2" fontId="49" fillId="2" borderId="56" xfId="0" applyNumberFormat="1" applyFont="1" applyFill="1" applyBorder="1" applyAlignment="1">
      <alignment horizontal="right" vertical="center" wrapText="1"/>
    </xf>
    <xf numFmtId="0" fontId="49" fillId="0" borderId="50" xfId="0" applyFont="1" applyBorder="1" applyAlignment="1">
      <alignment horizontal="right" vertical="center" wrapText="1"/>
    </xf>
    <xf numFmtId="0" fontId="23" fillId="0" borderId="50" xfId="0" applyFont="1" applyBorder="1" applyAlignment="1">
      <alignment horizontal="right" wrapText="1"/>
    </xf>
    <xf numFmtId="164" fontId="23" fillId="0" borderId="56" xfId="0" applyNumberFormat="1" applyFont="1" applyBorder="1" applyAlignment="1">
      <alignment vertical="center" wrapText="1"/>
    </xf>
    <xf numFmtId="0" fontId="44" fillId="0" borderId="50" xfId="0" applyFont="1" applyBorder="1" applyAlignment="1">
      <alignment horizontal="right" wrapText="1"/>
    </xf>
    <xf numFmtId="0" fontId="23" fillId="0" borderId="29" xfId="0" applyFont="1" applyBorder="1" applyAlignment="1">
      <alignment wrapText="1"/>
    </xf>
    <xf numFmtId="0" fontId="23" fillId="0" borderId="30" xfId="0" applyFont="1" applyBorder="1" applyAlignment="1">
      <alignment wrapText="1"/>
    </xf>
    <xf numFmtId="0" fontId="42" fillId="11" borderId="50" xfId="0" applyFont="1" applyFill="1" applyBorder="1" applyAlignment="1">
      <alignment horizontal="left" vertical="center" wrapText="1"/>
    </xf>
    <xf numFmtId="0" fontId="44" fillId="11" borderId="56" xfId="0" applyFont="1" applyFill="1" applyBorder="1" applyAlignment="1">
      <alignment horizontal="right" wrapText="1"/>
    </xf>
    <xf numFmtId="0" fontId="23" fillId="0" borderId="50" xfId="0" applyFont="1" applyBorder="1" applyAlignment="1">
      <alignment wrapText="1"/>
    </xf>
    <xf numFmtId="0" fontId="42" fillId="11" borderId="56" xfId="0" applyFont="1" applyFill="1" applyBorder="1" applyAlignment="1">
      <alignment horizontal="right" vertical="center" wrapText="1"/>
    </xf>
    <xf numFmtId="0" fontId="44" fillId="11" borderId="73" xfId="0" applyFont="1" applyFill="1" applyBorder="1" applyAlignment="1">
      <alignment horizontal="right" wrapText="1"/>
    </xf>
    <xf numFmtId="164" fontId="44" fillId="11" borderId="21" xfId="0" applyNumberFormat="1" applyFont="1" applyFill="1" applyBorder="1" applyAlignment="1">
      <alignment wrapText="1"/>
    </xf>
    <xf numFmtId="164" fontId="43" fillId="0" borderId="0" xfId="0" applyNumberFormat="1" applyFont="1"/>
    <xf numFmtId="3" fontId="24" fillId="2" borderId="0" xfId="0" applyNumberFormat="1" applyFont="1" applyFill="1" applyAlignment="1">
      <alignment horizontal="center"/>
    </xf>
    <xf numFmtId="0" fontId="24" fillId="2" borderId="0" xfId="0" applyFont="1" applyFill="1" applyAlignment="1">
      <alignment horizontal="center"/>
    </xf>
    <xf numFmtId="3" fontId="45" fillId="7" borderId="0" xfId="0" applyNumberFormat="1" applyFont="1" applyFill="1"/>
    <xf numFmtId="0" fontId="24" fillId="7" borderId="0" xfId="0" applyFont="1" applyFill="1"/>
    <xf numFmtId="0" fontId="45" fillId="7" borderId="0" xfId="0" applyFont="1" applyFill="1"/>
    <xf numFmtId="3" fontId="24" fillId="0" borderId="2" xfId="0" applyNumberFormat="1" applyFont="1" applyBorder="1" applyAlignment="1">
      <alignment horizontal="center"/>
    </xf>
    <xf numFmtId="4" fontId="24" fillId="0" borderId="2" xfId="0" applyNumberFormat="1" applyFont="1" applyBorder="1" applyAlignment="1">
      <alignment horizontal="center" vertical="center"/>
    </xf>
    <xf numFmtId="4" fontId="24" fillId="0" borderId="2" xfId="0" applyNumberFormat="1" applyFont="1" applyBorder="1" applyAlignment="1">
      <alignment vertical="center"/>
    </xf>
    <xf numFmtId="0" fontId="53" fillId="2" borderId="0" xfId="0" applyFont="1" applyFill="1" applyAlignment="1">
      <alignment horizontal="center" vertical="center"/>
    </xf>
    <xf numFmtId="0" fontId="53" fillId="2" borderId="0" xfId="0" applyFont="1" applyFill="1" applyAlignment="1">
      <alignment vertical="center"/>
    </xf>
    <xf numFmtId="3" fontId="53" fillId="2" borderId="0" xfId="0" applyNumberFormat="1" applyFont="1" applyFill="1" applyAlignment="1">
      <alignment horizontal="right" vertical="center"/>
    </xf>
    <xf numFmtId="10" fontId="53" fillId="2" borderId="0" xfId="0" applyNumberFormat="1" applyFont="1" applyFill="1" applyAlignment="1">
      <alignment horizontal="right" vertical="center"/>
    </xf>
    <xf numFmtId="3" fontId="24" fillId="2" borderId="2" xfId="0" applyNumberFormat="1" applyFont="1" applyFill="1" applyBorder="1"/>
    <xf numFmtId="166" fontId="31" fillId="2" borderId="2" xfId="0" applyNumberFormat="1" applyFont="1" applyFill="1" applyBorder="1"/>
    <xf numFmtId="9" fontId="53" fillId="2" borderId="0" xfId="0" applyNumberFormat="1" applyFont="1" applyFill="1" applyAlignment="1">
      <alignment vertical="center"/>
    </xf>
    <xf numFmtId="0" fontId="31" fillId="0" borderId="13" xfId="0" applyFont="1" applyBorder="1" applyAlignment="1">
      <alignment horizontal="right"/>
    </xf>
    <xf numFmtId="4" fontId="31" fillId="2" borderId="0" xfId="0" applyNumberFormat="1" applyFont="1" applyFill="1"/>
    <xf numFmtId="2" fontId="56" fillId="2" borderId="0" xfId="0" applyNumberFormat="1" applyFont="1" applyFill="1"/>
    <xf numFmtId="4" fontId="52" fillId="2" borderId="0" xfId="0" applyNumberFormat="1" applyFont="1" applyFill="1"/>
    <xf numFmtId="0" fontId="24" fillId="2" borderId="2" xfId="0" applyFont="1" applyFill="1" applyBorder="1" applyAlignment="1">
      <alignment horizontal="center" vertical="center" wrapText="1"/>
    </xf>
    <xf numFmtId="3" fontId="45" fillId="2" borderId="2" xfId="0" applyNumberFormat="1" applyFont="1" applyFill="1" applyBorder="1" applyAlignment="1">
      <alignment horizontal="center" vertical="center" wrapText="1"/>
    </xf>
    <xf numFmtId="1" fontId="45" fillId="2" borderId="2" xfId="0" applyNumberFormat="1" applyFont="1" applyFill="1" applyBorder="1" applyAlignment="1">
      <alignment horizontal="center" vertical="center" wrapText="1"/>
    </xf>
    <xf numFmtId="0" fontId="36" fillId="7" borderId="0" xfId="0" applyFont="1" applyFill="1" applyAlignment="1">
      <alignment horizontal="right"/>
    </xf>
    <xf numFmtId="2" fontId="45" fillId="7" borderId="0" xfId="0" applyNumberFormat="1" applyFont="1" applyFill="1"/>
    <xf numFmtId="4" fontId="31" fillId="9" borderId="0" xfId="0" applyNumberFormat="1" applyFont="1" applyFill="1"/>
    <xf numFmtId="0" fontId="55" fillId="7" borderId="2" xfId="0" applyFont="1" applyFill="1" applyBorder="1" applyAlignment="1">
      <alignment horizontal="center" vertical="center"/>
    </xf>
    <xf numFmtId="0" fontId="24" fillId="7" borderId="2" xfId="0" applyFont="1" applyFill="1" applyBorder="1" applyAlignment="1">
      <alignment horizontal="center" vertical="center" wrapText="1"/>
    </xf>
    <xf numFmtId="0" fontId="35" fillId="2" borderId="2" xfId="0" applyFont="1" applyFill="1" applyBorder="1" applyAlignment="1">
      <alignment horizontal="right" wrapText="1"/>
    </xf>
    <xf numFmtId="0" fontId="25" fillId="2" borderId="2" xfId="0" applyFont="1" applyFill="1" applyBorder="1" applyAlignment="1">
      <alignment horizontal="right" vertical="center"/>
    </xf>
    <xf numFmtId="0" fontId="34" fillId="0" borderId="0" xfId="0" applyFont="1" applyAlignment="1">
      <alignment vertical="top"/>
    </xf>
    <xf numFmtId="0" fontId="58" fillId="0" borderId="0" xfId="0" applyFont="1" applyAlignment="1">
      <alignment vertical="top"/>
    </xf>
    <xf numFmtId="0" fontId="32" fillId="7" borderId="6" xfId="0" applyFont="1" applyFill="1" applyBorder="1"/>
    <xf numFmtId="0" fontId="25" fillId="7" borderId="6" xfId="0" applyFont="1" applyFill="1" applyBorder="1" applyAlignment="1">
      <alignment horizontal="center" vertical="center" wrapText="1"/>
    </xf>
    <xf numFmtId="0" fontId="32" fillId="7" borderId="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32" fillId="7" borderId="2" xfId="0" applyFont="1" applyFill="1" applyBorder="1" applyAlignment="1">
      <alignment horizontal="center" vertical="top" wrapText="1"/>
    </xf>
    <xf numFmtId="165" fontId="40" fillId="10" borderId="6" xfId="23" applyFont="1" applyFill="1" applyBorder="1" applyAlignment="1">
      <alignment horizontal="center" vertical="center" wrapText="1"/>
    </xf>
    <xf numFmtId="0" fontId="32" fillId="2" borderId="6" xfId="16" applyFont="1" applyFill="1" applyBorder="1" applyAlignment="1">
      <alignment horizontal="center" vertical="center" wrapText="1"/>
    </xf>
    <xf numFmtId="1" fontId="32" fillId="2" borderId="6" xfId="16" applyNumberFormat="1" applyFont="1" applyFill="1" applyBorder="1" applyAlignment="1">
      <alignment horizontal="center" vertical="center" wrapText="1"/>
    </xf>
    <xf numFmtId="0" fontId="32" fillId="2" borderId="6" xfId="0" applyFont="1" applyFill="1" applyBorder="1" applyAlignment="1">
      <alignment horizontal="center" vertical="center" wrapText="1"/>
    </xf>
    <xf numFmtId="4" fontId="32" fillId="2" borderId="7" xfId="0" applyNumberFormat="1" applyFont="1" applyFill="1" applyBorder="1" applyAlignment="1">
      <alignment horizontal="center" vertical="center" wrapText="1"/>
    </xf>
    <xf numFmtId="0" fontId="32" fillId="2" borderId="2" xfId="0" applyFont="1" applyFill="1" applyBorder="1" applyAlignment="1">
      <alignment horizontal="center" vertical="top" wrapText="1"/>
    </xf>
    <xf numFmtId="165" fontId="40" fillId="10" borderId="6" xfId="23" applyFont="1" applyFill="1" applyBorder="1" applyAlignment="1">
      <alignment horizontal="center" vertical="center"/>
    </xf>
    <xf numFmtId="0" fontId="32" fillId="2" borderId="6" xfId="16" applyFont="1" applyFill="1" applyBorder="1" applyAlignment="1">
      <alignment horizontal="center" vertical="center"/>
    </xf>
    <xf numFmtId="1" fontId="32" fillId="2" borderId="6" xfId="16" applyNumberFormat="1" applyFont="1" applyFill="1" applyBorder="1" applyAlignment="1">
      <alignment horizontal="center" vertical="center"/>
    </xf>
    <xf numFmtId="2" fontId="34" fillId="0" borderId="2" xfId="0" applyNumberFormat="1" applyFont="1" applyBorder="1"/>
    <xf numFmtId="0" fontId="32" fillId="2" borderId="8" xfId="16"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7" xfId="16" applyFont="1" applyFill="1" applyBorder="1" applyAlignment="1">
      <alignment horizontal="center" vertical="center" wrapText="1"/>
    </xf>
    <xf numFmtId="0" fontId="32" fillId="2" borderId="2" xfId="16" applyFont="1" applyFill="1" applyBorder="1" applyAlignment="1">
      <alignment horizontal="center" vertical="center" wrapText="1"/>
    </xf>
    <xf numFmtId="0" fontId="32" fillId="2" borderId="9" xfId="16" applyFont="1" applyFill="1" applyBorder="1" applyAlignment="1">
      <alignment horizontal="center" vertical="center" wrapText="1"/>
    </xf>
    <xf numFmtId="0" fontId="32" fillId="2" borderId="8" xfId="16" applyFont="1" applyFill="1" applyBorder="1" applyAlignment="1">
      <alignment horizontal="center" vertical="center"/>
    </xf>
    <xf numFmtId="1" fontId="32" fillId="2" borderId="8" xfId="16" applyNumberFormat="1" applyFont="1" applyFill="1" applyBorder="1" applyAlignment="1">
      <alignment horizontal="center" vertical="center"/>
    </xf>
    <xf numFmtId="0" fontId="32" fillId="2" borderId="10" xfId="16" applyFont="1" applyFill="1" applyBorder="1" applyAlignment="1">
      <alignment horizontal="center" vertical="center" wrapText="1"/>
    </xf>
    <xf numFmtId="0" fontId="32" fillId="2" borderId="11" xfId="16"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16" applyFont="1" applyFill="1" applyBorder="1" applyAlignment="1">
      <alignment horizontal="center" vertical="center" wrapText="1"/>
    </xf>
    <xf numFmtId="4" fontId="32" fillId="2" borderId="10" xfId="0" applyNumberFormat="1" applyFont="1" applyFill="1" applyBorder="1" applyAlignment="1">
      <alignment horizontal="center" vertical="center" wrapText="1"/>
    </xf>
    <xf numFmtId="0" fontId="32" fillId="2" borderId="11" xfId="0" applyFont="1" applyFill="1" applyBorder="1" applyAlignment="1">
      <alignment horizontal="center" vertical="top" wrapText="1"/>
    </xf>
    <xf numFmtId="0" fontId="32" fillId="2" borderId="2" xfId="16" applyFont="1" applyFill="1" applyBorder="1" applyAlignment="1">
      <alignment horizontal="center" vertical="center"/>
    </xf>
    <xf numFmtId="1" fontId="32" fillId="2" borderId="2" xfId="16" applyNumberFormat="1" applyFont="1" applyFill="1" applyBorder="1" applyAlignment="1">
      <alignment horizontal="center" vertical="center"/>
    </xf>
    <xf numFmtId="4" fontId="32" fillId="2" borderId="2" xfId="0" applyNumberFormat="1" applyFont="1" applyFill="1" applyBorder="1" applyAlignment="1">
      <alignment horizontal="center" vertical="center" wrapText="1"/>
    </xf>
    <xf numFmtId="3" fontId="25" fillId="2" borderId="5" xfId="0" applyNumberFormat="1" applyFont="1" applyFill="1" applyBorder="1" applyAlignment="1">
      <alignment horizontal="center" vertical="center"/>
    </xf>
    <xf numFmtId="4" fontId="25" fillId="2" borderId="5" xfId="0" applyNumberFormat="1" applyFont="1" applyFill="1" applyBorder="1" applyAlignment="1">
      <alignment horizontal="center" vertical="center"/>
    </xf>
    <xf numFmtId="3" fontId="25" fillId="2" borderId="2" xfId="0" applyNumberFormat="1" applyFont="1" applyFill="1" applyBorder="1" applyAlignment="1">
      <alignment horizontal="center" vertical="center"/>
    </xf>
    <xf numFmtId="3" fontId="32" fillId="2" borderId="5" xfId="0" applyNumberFormat="1" applyFont="1" applyFill="1" applyBorder="1" applyAlignment="1">
      <alignment horizontal="center" vertical="center"/>
    </xf>
    <xf numFmtId="0" fontId="25" fillId="0" borderId="0" xfId="0" applyFont="1" applyAlignment="1">
      <alignment horizontal="right" vertical="center"/>
    </xf>
    <xf numFmtId="4" fontId="32" fillId="2" borderId="5" xfId="0" applyNumberFormat="1" applyFont="1" applyFill="1" applyBorder="1" applyAlignment="1">
      <alignment horizontal="center" vertical="center"/>
    </xf>
    <xf numFmtId="2" fontId="32" fillId="2" borderId="2" xfId="0" applyNumberFormat="1" applyFont="1" applyFill="1" applyBorder="1" applyAlignment="1">
      <alignment horizontal="center"/>
    </xf>
    <xf numFmtId="0" fontId="32" fillId="2" borderId="2" xfId="0" applyFont="1" applyFill="1" applyBorder="1" applyAlignment="1">
      <alignment vertical="top"/>
    </xf>
    <xf numFmtId="0" fontId="25" fillId="0" borderId="0" xfId="0" applyFont="1" applyAlignment="1">
      <alignment horizontal="right"/>
    </xf>
    <xf numFmtId="2" fontId="32" fillId="0" borderId="0" xfId="0" applyNumberFormat="1" applyFont="1" applyAlignment="1">
      <alignment horizontal="center"/>
    </xf>
    <xf numFmtId="3" fontId="25" fillId="0" borderId="0" xfId="0" applyNumberFormat="1" applyFont="1" applyAlignment="1">
      <alignment horizontal="center"/>
    </xf>
    <xf numFmtId="4" fontId="35" fillId="2" borderId="0" xfId="0" applyNumberFormat="1" applyFont="1" applyFill="1" applyAlignment="1">
      <alignment horizontal="center" vertical="center"/>
    </xf>
    <xf numFmtId="0" fontId="35" fillId="2" borderId="0" xfId="0" applyFont="1" applyFill="1"/>
    <xf numFmtId="3" fontId="35" fillId="11" borderId="0" xfId="0" applyNumberFormat="1" applyFont="1" applyFill="1" applyAlignment="1">
      <alignment horizontal="center"/>
    </xf>
    <xf numFmtId="0" fontId="41" fillId="0" borderId="0" xfId="0" applyFont="1"/>
    <xf numFmtId="0" fontId="25" fillId="2" borderId="2" xfId="0" applyFont="1" applyFill="1" applyBorder="1" applyAlignment="1">
      <alignment horizontal="center"/>
    </xf>
    <xf numFmtId="2" fontId="25" fillId="0" borderId="0" xfId="0" applyNumberFormat="1" applyFont="1" applyAlignment="1">
      <alignment horizontal="right"/>
    </xf>
    <xf numFmtId="0" fontId="32" fillId="11" borderId="6" xfId="0" applyFont="1" applyFill="1" applyBorder="1"/>
    <xf numFmtId="0" fontId="25" fillId="11" borderId="6" xfId="0" applyFont="1" applyFill="1" applyBorder="1" applyAlignment="1">
      <alignment horizontal="center" vertical="center" wrapText="1"/>
    </xf>
    <xf numFmtId="0" fontId="32" fillId="11" borderId="6" xfId="0" applyFont="1" applyFill="1" applyBorder="1" applyAlignment="1">
      <alignment horizontal="center" vertical="center" wrapText="1"/>
    </xf>
    <xf numFmtId="0" fontId="32" fillId="11" borderId="7" xfId="0" applyFont="1" applyFill="1" applyBorder="1" applyAlignment="1">
      <alignment horizontal="center" vertical="center" wrapText="1"/>
    </xf>
    <xf numFmtId="0" fontId="32" fillId="11" borderId="2" xfId="0" applyFont="1" applyFill="1" applyBorder="1" applyAlignment="1">
      <alignment horizontal="center" vertical="top" wrapText="1"/>
    </xf>
    <xf numFmtId="14" fontId="32" fillId="0" borderId="2" xfId="0" applyNumberFormat="1" applyFont="1" applyBorder="1"/>
    <xf numFmtId="0" fontId="32" fillId="11" borderId="0" xfId="0" applyFont="1" applyFill="1"/>
    <xf numFmtId="0" fontId="25" fillId="11" borderId="0" xfId="0" applyFont="1" applyFill="1" applyAlignment="1">
      <alignment horizontal="right"/>
    </xf>
    <xf numFmtId="2" fontId="25" fillId="11" borderId="0" xfId="0" applyNumberFormat="1" applyFont="1" applyFill="1"/>
    <xf numFmtId="9" fontId="32" fillId="0" borderId="0" xfId="26" applyFont="1"/>
    <xf numFmtId="0" fontId="32" fillId="2" borderId="0" xfId="0" applyFont="1" applyFill="1" applyBorder="1" applyAlignment="1">
      <alignment wrapText="1"/>
    </xf>
    <xf numFmtId="0" fontId="32" fillId="2" borderId="0" xfId="0" applyFont="1" applyFill="1" applyBorder="1" applyAlignment="1">
      <alignment horizontal="center" wrapText="1"/>
    </xf>
    <xf numFmtId="0" fontId="32" fillId="0" borderId="0" xfId="0" applyFont="1" applyBorder="1"/>
    <xf numFmtId="4" fontId="32" fillId="2" borderId="0" xfId="0" applyNumberFormat="1" applyFont="1" applyFill="1" applyBorder="1"/>
    <xf numFmtId="46" fontId="32" fillId="0" borderId="0" xfId="0" applyNumberFormat="1" applyFont="1"/>
    <xf numFmtId="0" fontId="32" fillId="0" borderId="0" xfId="9" applyFont="1" applyAlignment="1">
      <alignment horizontal="center"/>
    </xf>
    <xf numFmtId="166" fontId="32" fillId="2" borderId="24" xfId="0" applyNumberFormat="1" applyFont="1" applyFill="1" applyBorder="1" applyAlignment="1">
      <alignment horizontal="center"/>
    </xf>
    <xf numFmtId="0" fontId="25" fillId="0" borderId="2" xfId="0" applyFont="1" applyBorder="1" applyAlignment="1">
      <alignment horizontal="center" vertical="center"/>
    </xf>
    <xf numFmtId="10" fontId="32" fillId="2" borderId="0" xfId="0" applyNumberFormat="1" applyFont="1" applyFill="1"/>
    <xf numFmtId="0" fontId="32" fillId="0" borderId="2" xfId="0" applyFont="1" applyBorder="1" applyAlignment="1">
      <alignment vertical="top" wrapText="1"/>
    </xf>
    <xf numFmtId="3" fontId="32" fillId="0" borderId="2" xfId="0" applyNumberFormat="1" applyFont="1" applyBorder="1" applyAlignment="1">
      <alignment vertical="top" wrapText="1"/>
    </xf>
    <xf numFmtId="0" fontId="32" fillId="0" borderId="0" xfId="0" applyFont="1" applyBorder="1" applyAlignment="1">
      <alignment vertical="center"/>
    </xf>
    <xf numFmtId="3" fontId="32" fillId="0" borderId="2" xfId="0" applyNumberFormat="1" applyFont="1" applyBorder="1" applyAlignment="1">
      <alignment vertical="center"/>
    </xf>
    <xf numFmtId="9" fontId="32" fillId="0" borderId="2" xfId="0" applyNumberFormat="1" applyFont="1" applyBorder="1"/>
    <xf numFmtId="0" fontId="32" fillId="0" borderId="22" xfId="0" applyFont="1" applyBorder="1"/>
    <xf numFmtId="0" fontId="32" fillId="0" borderId="23" xfId="0" applyFont="1" applyBorder="1" applyAlignment="1">
      <alignment horizontal="right"/>
    </xf>
    <xf numFmtId="4" fontId="32" fillId="0" borderId="23" xfId="0" applyNumberFormat="1" applyFont="1" applyBorder="1"/>
    <xf numFmtId="4" fontId="32" fillId="0" borderId="2" xfId="0" applyNumberFormat="1" applyFont="1" applyBorder="1" applyAlignment="1">
      <alignment horizontal="right" vertical="center"/>
    </xf>
    <xf numFmtId="168" fontId="32" fillId="0" borderId="24" xfId="0" applyNumberFormat="1" applyFont="1" applyBorder="1" applyAlignment="1">
      <alignment horizontal="right"/>
    </xf>
    <xf numFmtId="0" fontId="32" fillId="0" borderId="23" xfId="0" applyFont="1" applyBorder="1" applyAlignment="1">
      <alignment vertical="center"/>
    </xf>
    <xf numFmtId="168" fontId="32" fillId="0" borderId="2" xfId="0" applyNumberFormat="1" applyFont="1" applyBorder="1" applyAlignment="1">
      <alignment vertical="center"/>
    </xf>
    <xf numFmtId="0" fontId="32" fillId="0" borderId="13" xfId="0" applyFont="1" applyBorder="1"/>
    <xf numFmtId="4" fontId="32" fillId="0" borderId="13" xfId="0" applyNumberFormat="1" applyFont="1" applyBorder="1" applyAlignment="1">
      <alignment vertical="center"/>
    </xf>
    <xf numFmtId="4" fontId="25" fillId="0" borderId="0" xfId="0" applyNumberFormat="1" applyFont="1"/>
    <xf numFmtId="0" fontId="25" fillId="0" borderId="1" xfId="0" applyFont="1" applyBorder="1" applyAlignment="1">
      <alignment horizontal="center" vertical="center"/>
    </xf>
    <xf numFmtId="9" fontId="32" fillId="0" borderId="1" xfId="0" applyNumberFormat="1" applyFont="1" applyBorder="1"/>
    <xf numFmtId="0" fontId="32" fillId="0" borderId="2" xfId="0" applyFont="1" applyBorder="1" applyAlignment="1">
      <alignment horizontal="right"/>
    </xf>
    <xf numFmtId="1" fontId="32" fillId="0" borderId="0" xfId="0" applyNumberFormat="1" applyFont="1"/>
    <xf numFmtId="168" fontId="32" fillId="0" borderId="2" xfId="0" applyNumberFormat="1" applyFont="1" applyBorder="1" applyAlignment="1">
      <alignment horizontal="right"/>
    </xf>
    <xf numFmtId="4" fontId="25" fillId="0" borderId="2" xfId="0" applyNumberFormat="1" applyFont="1" applyBorder="1" applyAlignment="1">
      <alignment vertical="center"/>
    </xf>
    <xf numFmtId="0" fontId="25" fillId="0" borderId="2" xfId="0" applyFont="1" applyBorder="1" applyAlignment="1">
      <alignment horizontal="center" vertical="top" wrapText="1"/>
    </xf>
    <xf numFmtId="3" fontId="25" fillId="0" borderId="2" xfId="0" applyNumberFormat="1" applyFont="1" applyBorder="1" applyAlignment="1">
      <alignment horizontal="center" vertical="top" wrapText="1"/>
    </xf>
    <xf numFmtId="171" fontId="32" fillId="0" borderId="2" xfId="0" applyNumberFormat="1" applyFont="1" applyBorder="1" applyAlignment="1">
      <alignment horizontal="center"/>
    </xf>
    <xf numFmtId="4" fontId="25" fillId="0" borderId="2" xfId="0" applyNumberFormat="1" applyFont="1" applyBorder="1" applyAlignment="1">
      <alignment horizontal="center"/>
    </xf>
    <xf numFmtId="4" fontId="25" fillId="11" borderId="0" xfId="0" applyNumberFormat="1" applyFont="1" applyFill="1" applyAlignment="1">
      <alignment horizontal="right"/>
    </xf>
    <xf numFmtId="4" fontId="25" fillId="11" borderId="0" xfId="0" applyNumberFormat="1" applyFont="1" applyFill="1" applyAlignment="1">
      <alignment horizontal="center"/>
    </xf>
    <xf numFmtId="3" fontId="32" fillId="2" borderId="2" xfId="0" applyNumberFormat="1" applyFont="1" applyFill="1" applyBorder="1"/>
    <xf numFmtId="166" fontId="25" fillId="2" borderId="2" xfId="0" applyNumberFormat="1" applyFont="1" applyFill="1" applyBorder="1" applyAlignment="1">
      <alignment horizontal="center"/>
    </xf>
    <xf numFmtId="0" fontId="32" fillId="0" borderId="15" xfId="9" applyFont="1" applyBorder="1" applyAlignment="1">
      <alignment horizontal="center"/>
    </xf>
    <xf numFmtId="181" fontId="35" fillId="2" borderId="2" xfId="0" applyNumberFormat="1" applyFont="1" applyFill="1" applyBorder="1" applyAlignment="1">
      <alignment horizontal="center"/>
    </xf>
    <xf numFmtId="0" fontId="44" fillId="0" borderId="0" xfId="0" applyFont="1" applyAlignment="1">
      <alignment vertical="center"/>
    </xf>
    <xf numFmtId="0" fontId="23" fillId="0" borderId="2" xfId="0" applyFont="1" applyBorder="1" applyAlignment="1">
      <alignment horizontal="center" vertical="center"/>
    </xf>
    <xf numFmtId="174" fontId="23" fillId="0" borderId="2" xfId="0" applyNumberFormat="1" applyFont="1" applyBorder="1" applyAlignment="1">
      <alignment horizontal="center" vertical="center"/>
    </xf>
    <xf numFmtId="0" fontId="44" fillId="0" borderId="2" xfId="0" applyFont="1" applyBorder="1" applyAlignment="1">
      <alignment vertical="center"/>
    </xf>
    <xf numFmtId="175" fontId="23" fillId="0" borderId="2" xfId="0" applyNumberFormat="1" applyFont="1" applyBorder="1" applyAlignment="1">
      <alignment horizontal="center" vertical="center"/>
    </xf>
    <xf numFmtId="175" fontId="44" fillId="0" borderId="2" xfId="0" applyNumberFormat="1" applyFont="1" applyBorder="1" applyAlignment="1">
      <alignment horizontal="center" vertical="center"/>
    </xf>
    <xf numFmtId="0" fontId="44" fillId="0" borderId="22" xfId="0" applyFont="1" applyBorder="1"/>
    <xf numFmtId="0" fontId="44" fillId="0" borderId="2" xfId="0" applyFont="1" applyBorder="1" applyAlignment="1">
      <alignment wrapText="1"/>
    </xf>
    <xf numFmtId="180" fontId="29" fillId="9" borderId="18" xfId="33" applyNumberFormat="1" applyFont="1" applyFill="1" applyBorder="1"/>
    <xf numFmtId="0" fontId="44" fillId="7" borderId="96" xfId="0" applyFont="1" applyFill="1" applyBorder="1" applyAlignment="1">
      <alignment horizontal="center" vertical="center"/>
    </xf>
    <xf numFmtId="0" fontId="23" fillId="7" borderId="19" xfId="0" applyFont="1" applyFill="1" applyBorder="1"/>
    <xf numFmtId="0" fontId="23" fillId="7" borderId="68" xfId="0" applyFont="1" applyFill="1" applyBorder="1" applyAlignment="1">
      <alignment horizontal="left" vertical="center" wrapText="1"/>
    </xf>
    <xf numFmtId="0" fontId="44" fillId="7" borderId="45" xfId="0" applyFont="1" applyFill="1" applyBorder="1" applyAlignment="1">
      <alignment horizontal="left" vertical="center"/>
    </xf>
    <xf numFmtId="0" fontId="26" fillId="0" borderId="0" xfId="1" applyFont="1" applyAlignment="1">
      <alignment horizontal="right" vertical="center"/>
    </xf>
    <xf numFmtId="0" fontId="44" fillId="7" borderId="34" xfId="0" applyFont="1" applyFill="1" applyBorder="1" applyAlignment="1">
      <alignment horizontal="left" vertical="center"/>
    </xf>
    <xf numFmtId="0" fontId="23" fillId="0" borderId="53" xfId="0" applyFont="1" applyBorder="1" applyAlignment="1">
      <alignment horizontal="center"/>
    </xf>
    <xf numFmtId="1" fontId="23" fillId="0" borderId="5" xfId="0" applyNumberFormat="1" applyFont="1" applyBorder="1"/>
    <xf numFmtId="0" fontId="23" fillId="7" borderId="96" xfId="0" applyFont="1" applyFill="1" applyBorder="1"/>
    <xf numFmtId="3" fontId="44" fillId="11" borderId="18" xfId="1" applyNumberFormat="1" applyFont="1" applyFill="1" applyBorder="1" applyAlignment="1">
      <alignment horizontal="center" vertical="center" wrapText="1"/>
    </xf>
    <xf numFmtId="0" fontId="23" fillId="0" borderId="5" xfId="0" applyFont="1" applyBorder="1" applyAlignment="1">
      <alignment horizontal="center"/>
    </xf>
    <xf numFmtId="0" fontId="23" fillId="7" borderId="54" xfId="0" applyFont="1" applyFill="1" applyBorder="1" applyAlignment="1">
      <alignment horizontal="center" vertical="center"/>
    </xf>
    <xf numFmtId="0" fontId="23" fillId="7" borderId="90" xfId="0" applyFont="1" applyFill="1" applyBorder="1"/>
    <xf numFmtId="0" fontId="44" fillId="7" borderId="34" xfId="0" applyFont="1" applyFill="1" applyBorder="1" applyAlignment="1">
      <alignment vertical="center" wrapText="1"/>
    </xf>
    <xf numFmtId="0" fontId="29" fillId="0" borderId="0" xfId="1" applyFont="1" applyAlignment="1">
      <alignment horizontal="left" vertical="center"/>
    </xf>
    <xf numFmtId="0" fontId="23" fillId="7" borderId="46" xfId="0" applyFont="1" applyFill="1" applyBorder="1"/>
    <xf numFmtId="0" fontId="44" fillId="7" borderId="96" xfId="0" applyFont="1" applyFill="1" applyBorder="1" applyAlignment="1">
      <alignment vertical="center" wrapText="1"/>
    </xf>
    <xf numFmtId="0" fontId="44" fillId="7" borderId="96" xfId="0" applyFont="1" applyFill="1" applyBorder="1" applyAlignment="1">
      <alignment vertical="center"/>
    </xf>
    <xf numFmtId="0" fontId="44" fillId="7" borderId="46" xfId="0" applyFont="1" applyFill="1" applyBorder="1" applyAlignment="1">
      <alignment vertical="center"/>
    </xf>
    <xf numFmtId="1" fontId="23" fillId="0" borderId="53" xfId="0" applyNumberFormat="1" applyFont="1" applyBorder="1"/>
    <xf numFmtId="0" fontId="23" fillId="0" borderId="2" xfId="0" applyFont="1" applyBorder="1" applyAlignment="1">
      <alignment horizontal="center"/>
    </xf>
    <xf numFmtId="0" fontId="23" fillId="7" borderId="35" xfId="0" applyFont="1" applyFill="1" applyBorder="1"/>
    <xf numFmtId="0" fontId="44" fillId="7" borderId="47" xfId="0" applyFont="1" applyFill="1" applyBorder="1" applyAlignment="1">
      <alignment vertical="center" wrapText="1"/>
    </xf>
    <xf numFmtId="0" fontId="23" fillId="7" borderId="53" xfId="0" applyFont="1" applyFill="1" applyBorder="1" applyAlignment="1">
      <alignment horizontal="center" vertical="center"/>
    </xf>
    <xf numFmtId="0" fontId="42" fillId="0" borderId="0" xfId="0" applyFont="1" applyAlignment="1">
      <alignment horizontal="center" vertical="center" wrapText="1"/>
    </xf>
    <xf numFmtId="1" fontId="23" fillId="0" borderId="2" xfId="0" applyNumberFormat="1" applyFont="1" applyBorder="1"/>
    <xf numFmtId="0" fontId="44" fillId="7" borderId="46" xfId="0" applyFont="1" applyFill="1" applyBorder="1" applyAlignment="1">
      <alignment horizontal="center" vertical="center"/>
    </xf>
    <xf numFmtId="0" fontId="29" fillId="0" borderId="43" xfId="0" applyFont="1" applyBorder="1" applyAlignment="1">
      <alignment horizontal="center"/>
    </xf>
    <xf numFmtId="0" fontId="44" fillId="7" borderId="35" xfId="0" applyFont="1" applyFill="1" applyBorder="1" applyAlignment="1">
      <alignment vertical="center" wrapText="1"/>
    </xf>
    <xf numFmtId="0" fontId="44" fillId="7" borderId="46" xfId="0" applyFont="1" applyFill="1" applyBorder="1" applyAlignment="1">
      <alignment vertical="center" wrapText="1"/>
    </xf>
    <xf numFmtId="0" fontId="0" fillId="0" borderId="0" xfId="0"/>
    <xf numFmtId="0" fontId="26" fillId="2" borderId="2" xfId="1" applyFont="1" applyFill="1" applyBorder="1"/>
    <xf numFmtId="0" fontId="23" fillId="0" borderId="0" xfId="0" applyFont="1"/>
    <xf numFmtId="0" fontId="23" fillId="0" borderId="5" xfId="0" applyFont="1" applyBorder="1"/>
    <xf numFmtId="0" fontId="23" fillId="0" borderId="2" xfId="0" applyFont="1" applyBorder="1"/>
    <xf numFmtId="0" fontId="26" fillId="0" borderId="0" xfId="0" applyFont="1"/>
    <xf numFmtId="0" fontId="44" fillId="7" borderId="18" xfId="1" applyFont="1" applyFill="1" applyBorder="1" applyAlignment="1">
      <alignment horizontal="center" vertical="center" wrapText="1"/>
    </xf>
    <xf numFmtId="0" fontId="23" fillId="0" borderId="50" xfId="0" applyFont="1" applyBorder="1"/>
    <xf numFmtId="0" fontId="23" fillId="0" borderId="68" xfId="0" applyFont="1" applyBorder="1"/>
    <xf numFmtId="0" fontId="26" fillId="0" borderId="0" xfId="0" applyFont="1" applyAlignment="1">
      <alignment horizontal="right" vertical="center"/>
    </xf>
    <xf numFmtId="0" fontId="23" fillId="0" borderId="0" xfId="0" applyFont="1" applyAlignment="1">
      <alignment horizontal="right"/>
    </xf>
    <xf numFmtId="0" fontId="23" fillId="0" borderId="0" xfId="0" applyFont="1" applyAlignment="1">
      <alignment horizontal="center"/>
    </xf>
    <xf numFmtId="4" fontId="26" fillId="0" borderId="0" xfId="0" applyNumberFormat="1" applyFont="1" applyAlignment="1">
      <alignment vertical="center" wrapText="1"/>
    </xf>
    <xf numFmtId="0" fontId="23" fillId="0" borderId="0" xfId="0" applyFont="1" applyAlignment="1">
      <alignment vertical="top" wrapText="1"/>
    </xf>
    <xf numFmtId="0" fontId="44" fillId="0" borderId="0" xfId="0" applyFont="1" applyAlignment="1">
      <alignment horizontal="left"/>
    </xf>
    <xf numFmtId="0" fontId="23" fillId="0" borderId="56" xfId="0" applyFont="1" applyBorder="1"/>
    <xf numFmtId="0" fontId="23" fillId="0" borderId="53" xfId="0" applyFont="1" applyBorder="1"/>
    <xf numFmtId="0" fontId="23" fillId="0" borderId="54" xfId="0" applyFont="1" applyBorder="1"/>
    <xf numFmtId="0" fontId="23" fillId="0" borderId="0" xfId="0" applyFont="1" applyAlignment="1">
      <alignment vertical="top"/>
    </xf>
    <xf numFmtId="0" fontId="26" fillId="0" borderId="0" xfId="1" applyFont="1" applyAlignment="1">
      <alignment vertical="center"/>
    </xf>
    <xf numFmtId="0" fontId="44" fillId="7" borderId="71" xfId="0" applyFont="1" applyFill="1" applyBorder="1" applyAlignment="1">
      <alignment horizontal="center" vertical="center"/>
    </xf>
    <xf numFmtId="0" fontId="26" fillId="2" borderId="5" xfId="1" applyFont="1" applyFill="1" applyBorder="1" applyAlignment="1">
      <alignment horizontal="center" vertical="center"/>
    </xf>
    <xf numFmtId="0" fontId="26" fillId="2" borderId="5" xfId="1" applyFont="1" applyFill="1" applyBorder="1" applyAlignment="1">
      <alignment horizontal="left" vertical="center"/>
    </xf>
    <xf numFmtId="0" fontId="26" fillId="2" borderId="5" xfId="1" applyFont="1" applyFill="1" applyBorder="1" applyAlignment="1">
      <alignment vertical="center"/>
    </xf>
    <xf numFmtId="1" fontId="26" fillId="2" borderId="5" xfId="1" applyNumberFormat="1" applyFont="1" applyFill="1" applyBorder="1" applyAlignment="1">
      <alignment vertical="center"/>
    </xf>
    <xf numFmtId="0" fontId="26" fillId="2" borderId="55" xfId="1" applyFont="1" applyFill="1" applyBorder="1" applyAlignment="1">
      <alignment vertical="center"/>
    </xf>
    <xf numFmtId="0" fontId="26" fillId="2" borderId="48" xfId="1" applyFont="1" applyFill="1" applyBorder="1" applyAlignment="1">
      <alignment vertical="center"/>
    </xf>
    <xf numFmtId="0" fontId="26" fillId="2" borderId="49" xfId="1" applyFont="1" applyFill="1" applyBorder="1" applyAlignment="1">
      <alignment vertical="center"/>
    </xf>
    <xf numFmtId="0" fontId="26" fillId="2" borderId="2" xfId="1" applyFont="1" applyFill="1" applyBorder="1" applyAlignment="1">
      <alignment horizontal="center" vertical="center"/>
    </xf>
    <xf numFmtId="0" fontId="26" fillId="2" borderId="2" xfId="1" applyFont="1" applyFill="1" applyBorder="1" applyAlignment="1">
      <alignment horizontal="left" vertical="center"/>
    </xf>
    <xf numFmtId="0" fontId="26" fillId="2" borderId="2" xfId="1" applyFont="1" applyFill="1" applyBorder="1" applyAlignment="1">
      <alignment vertical="center"/>
    </xf>
    <xf numFmtId="1" fontId="26" fillId="2" borderId="2" xfId="1" applyNumberFormat="1" applyFont="1" applyFill="1" applyBorder="1" applyAlignment="1">
      <alignment vertical="center"/>
    </xf>
    <xf numFmtId="0" fontId="26" fillId="2" borderId="22" xfId="1" applyFont="1" applyFill="1" applyBorder="1" applyAlignment="1">
      <alignment vertical="center"/>
    </xf>
    <xf numFmtId="0" fontId="26" fillId="2" borderId="50" xfId="1" applyFont="1" applyFill="1" applyBorder="1" applyAlignment="1">
      <alignment vertical="center"/>
    </xf>
    <xf numFmtId="0" fontId="26" fillId="2" borderId="2" xfId="1" applyFont="1" applyFill="1" applyBorder="1" applyAlignment="1">
      <alignment horizontal="center"/>
    </xf>
    <xf numFmtId="0" fontId="26" fillId="2" borderId="56" xfId="1" applyFont="1" applyFill="1" applyBorder="1" applyAlignment="1">
      <alignment vertical="center"/>
    </xf>
    <xf numFmtId="0" fontId="26" fillId="2" borderId="53" xfId="1" applyFont="1" applyFill="1" applyBorder="1" applyAlignment="1">
      <alignment horizontal="center" vertical="center"/>
    </xf>
    <xf numFmtId="0" fontId="26" fillId="2" borderId="53" xfId="1" applyFont="1" applyFill="1" applyBorder="1" applyAlignment="1">
      <alignment horizontal="left" vertical="center"/>
    </xf>
    <xf numFmtId="0" fontId="26" fillId="2" borderId="53" xfId="1" applyFont="1" applyFill="1" applyBorder="1" applyAlignment="1">
      <alignment vertical="center"/>
    </xf>
    <xf numFmtId="1" fontId="26" fillId="2" borderId="53" xfId="1" applyNumberFormat="1" applyFont="1" applyFill="1" applyBorder="1" applyAlignment="1">
      <alignment vertical="center"/>
    </xf>
    <xf numFmtId="0" fontId="26" fillId="2" borderId="54" xfId="1" applyFont="1" applyFill="1" applyBorder="1" applyAlignment="1">
      <alignment vertical="center"/>
    </xf>
    <xf numFmtId="0" fontId="26" fillId="2" borderId="68" xfId="1" applyFont="1" applyFill="1" applyBorder="1" applyAlignment="1">
      <alignment vertical="center"/>
    </xf>
    <xf numFmtId="0" fontId="83" fillId="2" borderId="43" xfId="1" applyFont="1" applyFill="1" applyBorder="1" applyAlignment="1">
      <alignment horizontal="center" vertical="center"/>
    </xf>
    <xf numFmtId="0" fontId="83" fillId="2" borderId="20" xfId="1" applyFont="1" applyFill="1" applyBorder="1" applyAlignment="1">
      <alignment horizontal="center" vertical="center"/>
    </xf>
    <xf numFmtId="0" fontId="23" fillId="0" borderId="48" xfId="0" applyFont="1" applyBorder="1"/>
    <xf numFmtId="0" fontId="23" fillId="0" borderId="49" xfId="0" applyFont="1" applyBorder="1"/>
    <xf numFmtId="3" fontId="0" fillId="0" borderId="0" xfId="0" applyNumberFormat="1"/>
    <xf numFmtId="0" fontId="26" fillId="0" borderId="0" xfId="1" applyFont="1" applyAlignment="1">
      <alignment horizontal="center" vertical="center"/>
    </xf>
    <xf numFmtId="0" fontId="26" fillId="0" borderId="0" xfId="1" applyFont="1" applyAlignment="1">
      <alignment horizontal="left" vertical="center"/>
    </xf>
    <xf numFmtId="0" fontId="87" fillId="0" borderId="0" xfId="1" applyFont="1" applyAlignment="1">
      <alignment vertical="center"/>
    </xf>
    <xf numFmtId="0" fontId="29" fillId="0" borderId="0" xfId="0" applyFont="1" applyAlignment="1">
      <alignment vertical="top" wrapText="1"/>
    </xf>
    <xf numFmtId="0" fontId="88" fillId="0" borderId="0" xfId="0" applyFont="1"/>
    <xf numFmtId="0" fontId="29" fillId="7" borderId="71" xfId="0" applyFont="1" applyFill="1" applyBorder="1" applyAlignment="1">
      <alignment horizontal="center" vertical="center"/>
    </xf>
    <xf numFmtId="0" fontId="29" fillId="7" borderId="74" xfId="0" applyFont="1" applyFill="1" applyBorder="1" applyAlignment="1">
      <alignment horizontal="center" vertical="center" wrapText="1"/>
    </xf>
    <xf numFmtId="0" fontId="29" fillId="7" borderId="72" xfId="0" applyFont="1" applyFill="1" applyBorder="1" applyAlignment="1">
      <alignment horizontal="center" vertical="center" wrapText="1"/>
    </xf>
    <xf numFmtId="0" fontId="26" fillId="0" borderId="0" xfId="0" applyFont="1" applyAlignment="1">
      <alignment horizontal="left" wrapText="1"/>
    </xf>
    <xf numFmtId="0" fontId="26" fillId="7" borderId="76" xfId="0" applyFont="1" applyFill="1" applyBorder="1" applyAlignment="1">
      <alignment horizontal="left" vertical="center" wrapText="1"/>
    </xf>
    <xf numFmtId="0" fontId="26" fillId="7" borderId="11" xfId="0" applyFont="1" applyFill="1" applyBorder="1" applyAlignment="1">
      <alignment horizontal="center" vertical="center"/>
    </xf>
    <xf numFmtId="0" fontId="26" fillId="7" borderId="77" xfId="0" applyFont="1" applyFill="1" applyBorder="1" applyAlignment="1">
      <alignment horizontal="center" vertical="center"/>
    </xf>
    <xf numFmtId="0" fontId="29" fillId="7" borderId="45" xfId="1" applyFont="1" applyFill="1" applyBorder="1" applyAlignment="1">
      <alignment horizontal="center" vertical="center" wrapText="1"/>
    </xf>
    <xf numFmtId="0" fontId="29" fillId="7" borderId="46" xfId="1" applyFont="1" applyFill="1" applyBorder="1" applyAlignment="1">
      <alignment horizontal="center" vertical="center" wrapText="1"/>
    </xf>
    <xf numFmtId="0" fontId="29" fillId="7" borderId="35" xfId="1" applyFont="1" applyFill="1" applyBorder="1" applyAlignment="1">
      <alignment horizontal="center" vertical="center" wrapText="1"/>
    </xf>
    <xf numFmtId="0" fontId="29" fillId="7" borderId="46" xfId="1" applyFont="1" applyFill="1" applyBorder="1" applyAlignment="1">
      <alignment horizontal="center" vertical="center"/>
    </xf>
    <xf numFmtId="0" fontId="29" fillId="7" borderId="47" xfId="1" applyFont="1" applyFill="1" applyBorder="1" applyAlignment="1">
      <alignment horizontal="center" vertical="center"/>
    </xf>
    <xf numFmtId="0" fontId="29" fillId="7" borderId="18" xfId="1" applyFont="1" applyFill="1" applyBorder="1" applyAlignment="1">
      <alignment horizontal="center" vertical="center" wrapText="1"/>
    </xf>
    <xf numFmtId="0" fontId="87" fillId="0" borderId="0" xfId="1" applyFont="1" applyAlignment="1">
      <alignment horizontal="center" vertical="center"/>
    </xf>
    <xf numFmtId="0" fontId="29" fillId="7" borderId="34" xfId="1" applyFont="1" applyFill="1" applyBorder="1" applyAlignment="1">
      <alignment horizontal="left" vertical="center" wrapText="1"/>
    </xf>
    <xf numFmtId="0" fontId="29" fillId="7" borderId="96" xfId="1" applyFont="1" applyFill="1" applyBorder="1" applyAlignment="1">
      <alignment horizontal="center" vertical="center" wrapText="1"/>
    </xf>
    <xf numFmtId="0" fontId="29" fillId="7" borderId="96" xfId="1" applyFont="1" applyFill="1" applyBorder="1" applyAlignment="1">
      <alignment horizontal="center" vertical="center"/>
    </xf>
    <xf numFmtId="0" fontId="29" fillId="7" borderId="19" xfId="1" applyFont="1" applyFill="1" applyBorder="1" applyAlignment="1">
      <alignment horizontal="center" vertical="center"/>
    </xf>
    <xf numFmtId="3" fontId="29" fillId="9" borderId="18" xfId="1" applyNumberFormat="1" applyFont="1" applyFill="1" applyBorder="1" applyAlignment="1">
      <alignment horizontal="center" vertical="center" wrapText="1"/>
    </xf>
    <xf numFmtId="0" fontId="87" fillId="2" borderId="0" xfId="1" applyFont="1" applyFill="1" applyAlignment="1">
      <alignment vertical="center"/>
    </xf>
    <xf numFmtId="4" fontId="24" fillId="2" borderId="25" xfId="0" applyNumberFormat="1" applyFont="1" applyFill="1" applyBorder="1" applyAlignment="1">
      <alignment horizontal="right" vertical="center"/>
    </xf>
    <xf numFmtId="4" fontId="24" fillId="2" borderId="25" xfId="0" applyNumberFormat="1" applyFont="1" applyFill="1" applyBorder="1" applyAlignment="1">
      <alignment horizontal="right" vertical="center"/>
    </xf>
    <xf numFmtId="4" fontId="24" fillId="0" borderId="0" xfId="0" applyNumberFormat="1" applyFont="1" applyAlignment="1">
      <alignment horizontal="right" vertical="center"/>
    </xf>
    <xf numFmtId="0" fontId="89" fillId="2" borderId="1" xfId="0" applyFont="1" applyFill="1" applyBorder="1" applyAlignment="1">
      <alignment vertical="center"/>
    </xf>
    <xf numFmtId="0" fontId="89" fillId="0" borderId="1" xfId="0" applyFont="1" applyBorder="1" applyAlignment="1">
      <alignment vertical="center" wrapText="1"/>
    </xf>
    <xf numFmtId="0" fontId="89" fillId="2" borderId="1" xfId="0" applyFont="1" applyFill="1" applyBorder="1" applyAlignment="1">
      <alignment vertical="center" wrapText="1"/>
    </xf>
    <xf numFmtId="0" fontId="89" fillId="0" borderId="1" xfId="0" applyFont="1" applyFill="1" applyBorder="1" applyAlignment="1">
      <alignment vertical="center" wrapText="1"/>
    </xf>
    <xf numFmtId="0" fontId="89" fillId="0" borderId="1" xfId="17" applyFont="1" applyBorder="1" applyAlignment="1">
      <alignment vertical="center"/>
    </xf>
    <xf numFmtId="0" fontId="89" fillId="0" borderId="1" xfId="17" applyFont="1" applyBorder="1" applyAlignment="1">
      <alignment vertical="center" wrapText="1"/>
    </xf>
    <xf numFmtId="0" fontId="89" fillId="0" borderId="1" xfId="0" applyFont="1" applyBorder="1" applyAlignment="1">
      <alignment vertical="center"/>
    </xf>
    <xf numFmtId="4" fontId="55" fillId="2" borderId="25" xfId="0" applyNumberFormat="1" applyFont="1" applyFill="1" applyBorder="1" applyAlignment="1">
      <alignment horizontal="right" vertical="center"/>
    </xf>
    <xf numFmtId="0" fontId="55" fillId="0" borderId="1" xfId="0" applyFont="1" applyBorder="1" applyAlignment="1">
      <alignment horizontal="right" vertical="center"/>
    </xf>
    <xf numFmtId="4" fontId="55" fillId="0" borderId="1" xfId="0" applyNumberFormat="1" applyFont="1" applyBorder="1" applyAlignment="1">
      <alignment vertical="center"/>
    </xf>
    <xf numFmtId="4" fontId="24" fillId="0" borderId="25" xfId="0" applyNumberFormat="1" applyFont="1" applyBorder="1" applyAlignment="1">
      <alignment horizontal="right" vertical="center"/>
    </xf>
    <xf numFmtId="4" fontId="55" fillId="0" borderId="1" xfId="0" applyNumberFormat="1" applyFont="1" applyBorder="1" applyAlignment="1">
      <alignment horizontal="right" vertical="center"/>
    </xf>
    <xf numFmtId="2" fontId="55" fillId="0" borderId="1" xfId="0" applyNumberFormat="1" applyFont="1" applyBorder="1" applyAlignment="1">
      <alignment horizontal="right" vertical="center"/>
    </xf>
    <xf numFmtId="3" fontId="55" fillId="0" borderId="1" xfId="0" applyNumberFormat="1" applyFont="1" applyBorder="1" applyAlignment="1">
      <alignment horizontal="right" vertical="center"/>
    </xf>
    <xf numFmtId="4" fontId="55" fillId="2" borderId="1" xfId="0" applyNumberFormat="1" applyFont="1" applyFill="1" applyBorder="1" applyAlignment="1">
      <alignment horizontal="right" vertical="center"/>
    </xf>
    <xf numFmtId="4" fontId="55" fillId="2" borderId="1" xfId="0" applyNumberFormat="1" applyFont="1" applyFill="1" applyBorder="1" applyAlignment="1">
      <alignment vertical="center"/>
    </xf>
    <xf numFmtId="3" fontId="55" fillId="2" borderId="1" xfId="0" applyNumberFormat="1" applyFont="1" applyFill="1" applyBorder="1" applyAlignment="1">
      <alignment horizontal="right" vertical="center"/>
    </xf>
    <xf numFmtId="0" fontId="24" fillId="3" borderId="1" xfId="0" applyFont="1" applyFill="1" applyBorder="1" applyAlignment="1">
      <alignment vertical="center"/>
    </xf>
    <xf numFmtId="4" fontId="24" fillId="3" borderId="25" xfId="0" applyNumberFormat="1" applyFont="1" applyFill="1" applyBorder="1" applyAlignment="1">
      <alignment horizontal="right" vertical="center"/>
    </xf>
    <xf numFmtId="4" fontId="55" fillId="3" borderId="1" xfId="0" applyNumberFormat="1" applyFont="1" applyFill="1" applyBorder="1" applyAlignment="1">
      <alignment horizontal="right" vertical="center" wrapText="1"/>
    </xf>
    <xf numFmtId="4" fontId="55" fillId="3" borderId="1" xfId="0" applyNumberFormat="1" applyFont="1" applyFill="1" applyBorder="1" applyAlignment="1">
      <alignment vertical="center"/>
    </xf>
    <xf numFmtId="0" fontId="55" fillId="3" borderId="1" xfId="0" applyFont="1" applyFill="1" applyBorder="1" applyAlignment="1">
      <alignment vertical="center"/>
    </xf>
    <xf numFmtId="3" fontId="27" fillId="2" borderId="2" xfId="3" applyNumberFormat="1" applyFont="1" applyFill="1" applyBorder="1" applyAlignment="1">
      <alignment horizontal="center" vertical="center"/>
    </xf>
    <xf numFmtId="4" fontId="27" fillId="2" borderId="2" xfId="3" applyNumberFormat="1" applyFont="1" applyFill="1" applyBorder="1" applyAlignment="1">
      <alignment horizontal="center" vertical="center"/>
    </xf>
    <xf numFmtId="0" fontId="27" fillId="0" borderId="0" xfId="3" applyFont="1" applyAlignment="1">
      <alignment horizontal="center" vertical="center"/>
    </xf>
    <xf numFmtId="0" fontId="27" fillId="0" borderId="2" xfId="3" applyFont="1" applyBorder="1" applyAlignment="1">
      <alignment horizontal="center" vertical="center"/>
    </xf>
    <xf numFmtId="0" fontId="27" fillId="0" borderId="0" xfId="3" applyFont="1" applyAlignment="1">
      <alignment horizontal="center"/>
    </xf>
    <xf numFmtId="3" fontId="22" fillId="0" borderId="2" xfId="17" applyNumberFormat="1" applyFont="1" applyBorder="1" applyAlignment="1">
      <alignment horizontal="center" vertical="center" wrapText="1"/>
    </xf>
    <xf numFmtId="0" fontId="32" fillId="0" borderId="0" xfId="0" applyFont="1" applyAlignment="1">
      <alignment horizontal="center"/>
    </xf>
    <xf numFmtId="0" fontId="42" fillId="7" borderId="74" xfId="0" applyFont="1" applyFill="1" applyBorder="1" applyAlignment="1">
      <alignment horizontal="center" vertical="center" wrapText="1"/>
    </xf>
    <xf numFmtId="0" fontId="42" fillId="7" borderId="72" xfId="0" applyFont="1" applyFill="1" applyBorder="1" applyAlignment="1">
      <alignment horizontal="center" vertical="center" wrapText="1"/>
    </xf>
    <xf numFmtId="0" fontId="23" fillId="0" borderId="0" xfId="0" applyFont="1" applyAlignment="1">
      <alignment horizontal="left" wrapText="1"/>
    </xf>
    <xf numFmtId="0" fontId="32" fillId="0" borderId="2" xfId="0" applyFont="1" applyBorder="1" applyAlignment="1">
      <alignment horizontal="center"/>
    </xf>
    <xf numFmtId="0" fontId="32" fillId="0" borderId="0" xfId="0" applyFont="1" applyAlignment="1">
      <alignment horizontal="center"/>
    </xf>
    <xf numFmtId="0" fontId="32" fillId="0" borderId="25" xfId="0" applyFont="1" applyBorder="1" applyAlignment="1">
      <alignment horizontal="left"/>
    </xf>
    <xf numFmtId="0" fontId="32" fillId="0" borderId="26" xfId="0" applyFont="1" applyBorder="1" applyAlignment="1">
      <alignment horizontal="left"/>
    </xf>
    <xf numFmtId="0" fontId="32" fillId="0" borderId="2" xfId="0" applyFont="1" applyBorder="1" applyAlignment="1">
      <alignment horizontal="left"/>
    </xf>
    <xf numFmtId="0" fontId="32" fillId="0" borderId="2" xfId="0" applyFont="1" applyBorder="1" applyAlignment="1">
      <alignment horizontal="center"/>
    </xf>
    <xf numFmtId="0" fontId="25" fillId="2" borderId="33" xfId="0" applyFont="1" applyFill="1" applyBorder="1" applyAlignment="1">
      <alignment horizontal="center"/>
    </xf>
    <xf numFmtId="0" fontId="32" fillId="9" borderId="5" xfId="0" applyFont="1" applyFill="1" applyBorder="1"/>
    <xf numFmtId="0" fontId="90" fillId="0" borderId="1" xfId="0" applyFont="1" applyBorder="1" applyAlignment="1">
      <alignment vertical="center"/>
    </xf>
    <xf numFmtId="0" fontId="90" fillId="0" borderId="25" xfId="0" applyFont="1" applyBorder="1" applyAlignment="1">
      <alignment vertical="center"/>
    </xf>
    <xf numFmtId="0" fontId="45" fillId="3" borderId="1" xfId="0" applyFont="1" applyFill="1" applyBorder="1" applyAlignment="1">
      <alignment vertical="center"/>
    </xf>
    <xf numFmtId="4" fontId="91" fillId="0" borderId="1" xfId="0" applyNumberFormat="1" applyFont="1" applyBorder="1" applyAlignment="1">
      <alignment horizontal="right" vertical="center"/>
    </xf>
    <xf numFmtId="0" fontId="91" fillId="0" borderId="1" xfId="0" applyFont="1" applyBorder="1" applyAlignment="1">
      <alignment horizontal="right" vertical="center"/>
    </xf>
    <xf numFmtId="4" fontId="91" fillId="0" borderId="25" xfId="0" applyNumberFormat="1" applyFont="1" applyBorder="1" applyAlignment="1">
      <alignment horizontal="right" vertical="center"/>
    </xf>
    <xf numFmtId="4" fontId="91" fillId="0" borderId="1" xfId="0" applyNumberFormat="1" applyFont="1" applyBorder="1" applyAlignment="1">
      <alignment vertical="center"/>
    </xf>
    <xf numFmtId="4" fontId="66" fillId="4" borderId="92" xfId="0" applyNumberFormat="1" applyFont="1" applyFill="1" applyBorder="1" applyAlignment="1">
      <alignment horizontal="right" vertical="center"/>
    </xf>
    <xf numFmtId="4" fontId="45" fillId="2" borderId="25" xfId="0" applyNumberFormat="1" applyFont="1" applyFill="1" applyBorder="1" applyAlignment="1">
      <alignment horizontal="right" vertical="center"/>
    </xf>
    <xf numFmtId="0" fontId="92" fillId="0" borderId="1" xfId="0" applyFont="1" applyBorder="1" applyAlignment="1">
      <alignment horizontal="right" vertical="center"/>
    </xf>
    <xf numFmtId="4" fontId="92" fillId="0" borderId="1" xfId="0" applyNumberFormat="1" applyFont="1" applyBorder="1" applyAlignment="1">
      <alignment vertical="center"/>
    </xf>
    <xf numFmtId="0" fontId="44" fillId="0" borderId="57" xfId="0" applyFont="1" applyBorder="1" applyAlignment="1">
      <alignment horizontal="right" wrapText="1"/>
    </xf>
    <xf numFmtId="0" fontId="23" fillId="0" borderId="0" xfId="0" applyFont="1" applyBorder="1" applyAlignment="1">
      <alignment wrapText="1"/>
    </xf>
    <xf numFmtId="0" fontId="44" fillId="11" borderId="63" xfId="0" applyFont="1" applyFill="1" applyBorder="1" applyAlignment="1">
      <alignment horizontal="right" wrapText="1"/>
    </xf>
    <xf numFmtId="0" fontId="42" fillId="11" borderId="2" xfId="0" applyFont="1" applyFill="1" applyBorder="1" applyAlignment="1">
      <alignment horizontal="left" vertical="center" wrapText="1"/>
    </xf>
    <xf numFmtId="0" fontId="42" fillId="11" borderId="2" xfId="0" applyFont="1" applyFill="1" applyBorder="1" applyAlignment="1">
      <alignment horizontal="center" vertical="center" wrapText="1"/>
    </xf>
    <xf numFmtId="0" fontId="49" fillId="0" borderId="2" xfId="0" applyFont="1" applyBorder="1" applyAlignment="1">
      <alignment horizontal="center" vertical="center" wrapText="1"/>
    </xf>
    <xf numFmtId="0" fontId="23" fillId="0" borderId="2" xfId="0" applyFont="1" applyBorder="1" applyAlignment="1">
      <alignment horizontal="center" wrapText="1"/>
    </xf>
    <xf numFmtId="0" fontId="23" fillId="0" borderId="0" xfId="0" applyFont="1" applyBorder="1" applyAlignment="1">
      <alignment horizontal="center" wrapText="1"/>
    </xf>
    <xf numFmtId="2" fontId="44" fillId="2" borderId="30" xfId="0" applyNumberFormat="1" applyFont="1" applyFill="1" applyBorder="1" applyAlignment="1">
      <alignment wrapText="1"/>
    </xf>
    <xf numFmtId="0" fontId="23" fillId="11" borderId="2" xfId="0" applyFont="1" applyFill="1" applyBorder="1" applyAlignment="1">
      <alignment horizontal="center" wrapText="1"/>
    </xf>
    <xf numFmtId="2" fontId="44" fillId="11" borderId="2" xfId="0" applyNumberFormat="1" applyFont="1" applyFill="1" applyBorder="1" applyAlignment="1">
      <alignment wrapText="1"/>
    </xf>
    <xf numFmtId="0" fontId="35" fillId="0" borderId="29" xfId="0" applyFont="1" applyBorder="1" applyAlignment="1">
      <alignment horizontal="right" wrapText="1"/>
    </xf>
    <xf numFmtId="2" fontId="34" fillId="2" borderId="56" xfId="0" applyNumberFormat="1" applyFont="1" applyFill="1" applyBorder="1" applyAlignment="1">
      <alignment wrapText="1"/>
    </xf>
    <xf numFmtId="2" fontId="35" fillId="2" borderId="56" xfId="0" applyNumberFormat="1" applyFont="1" applyFill="1" applyBorder="1" applyAlignment="1">
      <alignment wrapText="1"/>
    </xf>
    <xf numFmtId="4" fontId="32" fillId="0" borderId="91" xfId="0" applyNumberFormat="1" applyFont="1" applyBorder="1" applyAlignment="1">
      <alignment horizontal="left" vertical="center" wrapText="1"/>
    </xf>
    <xf numFmtId="4" fontId="32" fillId="0" borderId="0" xfId="0" applyNumberFormat="1" applyFont="1" applyAlignment="1">
      <alignment horizontal="left" vertical="center" wrapText="1"/>
    </xf>
    <xf numFmtId="0" fontId="24" fillId="0" borderId="0" xfId="0" applyFont="1" applyAlignment="1">
      <alignment horizontal="left" vertical="center" wrapText="1"/>
    </xf>
    <xf numFmtId="0" fontId="25" fillId="0" borderId="58" xfId="22" applyFont="1" applyBorder="1" applyAlignment="1">
      <alignment horizontal="center" vertical="center" wrapText="1"/>
    </xf>
    <xf numFmtId="0" fontId="34" fillId="0" borderId="59" xfId="22" applyFont="1" applyBorder="1" applyAlignment="1">
      <alignment horizontal="center" vertical="center" wrapText="1"/>
    </xf>
    <xf numFmtId="0" fontId="34" fillId="0" borderId="0" xfId="0" applyFont="1" applyAlignment="1">
      <alignment horizontal="left" vertical="center" wrapText="1"/>
    </xf>
    <xf numFmtId="0" fontId="31" fillId="0" borderId="0" xfId="0" applyFont="1" applyAlignment="1">
      <alignment horizontal="center"/>
    </xf>
    <xf numFmtId="0" fontId="27" fillId="0" borderId="0" xfId="3" applyFont="1" applyAlignment="1">
      <alignment horizontal="left" vertical="center" wrapText="1"/>
    </xf>
    <xf numFmtId="0" fontId="28" fillId="0" borderId="3" xfId="3" applyFont="1" applyBorder="1" applyAlignment="1">
      <alignment horizontal="center" vertical="center" wrapText="1"/>
    </xf>
    <xf numFmtId="0" fontId="81" fillId="0" borderId="3" xfId="3" applyFont="1" applyBorder="1" applyAlignment="1">
      <alignment horizontal="center"/>
    </xf>
    <xf numFmtId="0" fontId="34" fillId="0" borderId="0" xfId="0" applyFont="1" applyAlignment="1">
      <alignment horizontal="center" wrapText="1"/>
    </xf>
    <xf numFmtId="0" fontId="34" fillId="0" borderId="0" xfId="0" applyFont="1" applyAlignment="1">
      <alignment horizontal="center"/>
    </xf>
    <xf numFmtId="0" fontId="25" fillId="0" borderId="0" xfId="17" applyFont="1" applyAlignment="1">
      <alignment horizontal="center" vertical="center" wrapText="1"/>
    </xf>
    <xf numFmtId="0" fontId="25" fillId="0" borderId="3" xfId="17" applyFont="1" applyBorder="1" applyAlignment="1">
      <alignment horizontal="center" vertical="center" wrapText="1"/>
    </xf>
    <xf numFmtId="0" fontId="34" fillId="0" borderId="3" xfId="0" applyFont="1" applyBorder="1" applyAlignment="1">
      <alignment horizontal="center" wrapText="1"/>
    </xf>
    <xf numFmtId="0" fontId="34" fillId="0" borderId="3" xfId="0" applyFont="1" applyBorder="1" applyAlignment="1">
      <alignment horizontal="center"/>
    </xf>
    <xf numFmtId="0" fontId="31" fillId="0" borderId="0" xfId="0" applyFont="1" applyAlignment="1">
      <alignment horizontal="center" vertical="center"/>
    </xf>
    <xf numFmtId="0" fontId="31" fillId="0" borderId="63" xfId="0" applyFont="1" applyBorder="1" applyAlignment="1">
      <alignment horizontal="center" vertical="center"/>
    </xf>
    <xf numFmtId="0" fontId="31" fillId="0" borderId="0" xfId="0" applyFont="1" applyBorder="1" applyAlignment="1">
      <alignment horizontal="center" vertical="center"/>
    </xf>
    <xf numFmtId="0" fontId="25" fillId="0" borderId="60" xfId="17" applyFont="1" applyBorder="1" applyAlignment="1">
      <alignment horizontal="center" vertical="center" wrapText="1"/>
    </xf>
    <xf numFmtId="0" fontId="25" fillId="0" borderId="65" xfId="17" applyFont="1" applyBorder="1" applyAlignment="1">
      <alignment horizontal="center" vertical="center" wrapText="1"/>
    </xf>
    <xf numFmtId="0" fontId="25" fillId="0" borderId="75" xfId="17" applyFont="1" applyBorder="1" applyAlignment="1">
      <alignment horizontal="center" vertical="center" wrapText="1"/>
    </xf>
    <xf numFmtId="0" fontId="25" fillId="0" borderId="62" xfId="17" applyFont="1" applyBorder="1" applyAlignment="1">
      <alignment horizontal="center" vertical="center" wrapText="1"/>
    </xf>
    <xf numFmtId="0" fontId="33" fillId="0" borderId="65" xfId="20" applyFont="1" applyBorder="1" applyAlignment="1">
      <alignment horizontal="left" vertical="center" wrapText="1"/>
    </xf>
    <xf numFmtId="0" fontId="33" fillId="0" borderId="62" xfId="20" applyFont="1" applyBorder="1" applyAlignment="1">
      <alignment horizontal="left" vertical="center" wrapText="1"/>
    </xf>
    <xf numFmtId="0" fontId="34" fillId="0" borderId="95" xfId="0" applyFont="1" applyBorder="1" applyAlignment="1">
      <alignment horizontal="left" vertical="center" wrapText="1"/>
    </xf>
    <xf numFmtId="0" fontId="33" fillId="0" borderId="65" xfId="20" applyFont="1" applyBorder="1" applyAlignment="1">
      <alignment horizontal="center" wrapText="1"/>
    </xf>
    <xf numFmtId="0" fontId="33" fillId="0" borderId="65" xfId="20" applyFont="1" applyBorder="1" applyAlignment="1">
      <alignment horizontal="center"/>
    </xf>
    <xf numFmtId="0" fontId="33" fillId="0" borderId="62" xfId="20" applyFont="1" applyBorder="1" applyAlignment="1">
      <alignment horizontal="center"/>
    </xf>
    <xf numFmtId="0" fontId="34" fillId="0" borderId="0" xfId="0" applyFont="1" applyAlignment="1">
      <alignment horizontal="center" vertical="center" wrapText="1"/>
    </xf>
    <xf numFmtId="0" fontId="69" fillId="0" borderId="0" xfId="0" applyFont="1" applyAlignment="1">
      <alignment horizontal="center" vertical="center" wrapText="1"/>
    </xf>
    <xf numFmtId="4" fontId="24" fillId="0" borderId="0" xfId="0" applyNumberFormat="1" applyFont="1" applyAlignment="1">
      <alignment horizontal="left" vertical="center" wrapText="1"/>
    </xf>
    <xf numFmtId="0" fontId="24" fillId="0" borderId="0" xfId="0" applyFont="1" applyAlignment="1">
      <alignment horizontal="center" wrapText="1"/>
    </xf>
    <xf numFmtId="0" fontId="31" fillId="0" borderId="0" xfId="0" applyFont="1" applyAlignment="1">
      <alignment horizontal="center" vertical="center" wrapText="1"/>
    </xf>
    <xf numFmtId="0" fontId="34" fillId="0" borderId="0" xfId="0" applyFont="1" applyAlignment="1">
      <alignment horizontal="left" vertical="top" wrapText="1"/>
    </xf>
    <xf numFmtId="0" fontId="35" fillId="0" borderId="0" xfId="1" applyFont="1" applyAlignment="1">
      <alignment horizontal="center" vertical="center"/>
    </xf>
    <xf numFmtId="0" fontId="34" fillId="0" borderId="0" xfId="1" applyFont="1" applyAlignment="1">
      <alignment horizontal="left" vertical="center" wrapText="1"/>
    </xf>
    <xf numFmtId="0" fontId="29" fillId="0" borderId="0" xfId="0" applyFont="1" applyAlignment="1">
      <alignment horizontal="center" vertical="top" wrapText="1"/>
    </xf>
    <xf numFmtId="0" fontId="32" fillId="0" borderId="0" xfId="1" applyFont="1" applyAlignment="1">
      <alignment horizontal="left" vertical="center" wrapText="1"/>
    </xf>
    <xf numFmtId="0" fontId="32" fillId="0" borderId="0" xfId="0" applyFont="1" applyAlignment="1">
      <alignment horizontal="left" vertical="center" wrapText="1"/>
    </xf>
    <xf numFmtId="0" fontId="25" fillId="0" borderId="0" xfId="0" applyFont="1" applyAlignment="1">
      <alignment horizontal="center" vertical="top" wrapText="1"/>
    </xf>
    <xf numFmtId="0" fontId="32" fillId="0" borderId="0" xfId="0" applyFont="1" applyAlignment="1">
      <alignment horizontal="left" vertical="top" wrapText="1"/>
    </xf>
    <xf numFmtId="0" fontId="32" fillId="0" borderId="0" xfId="0" applyFont="1" applyAlignment="1">
      <alignment horizontal="center"/>
    </xf>
    <xf numFmtId="0" fontId="32" fillId="0" borderId="63" xfId="0" applyFont="1" applyBorder="1" applyAlignment="1">
      <alignment horizontal="center"/>
    </xf>
    <xf numFmtId="0" fontId="44" fillId="0" borderId="0" xfId="0" applyFont="1" applyAlignment="1">
      <alignment horizontal="center" vertical="top"/>
    </xf>
    <xf numFmtId="0" fontId="44" fillId="7" borderId="36" xfId="0" applyFont="1" applyFill="1" applyBorder="1" applyAlignment="1">
      <alignment horizontal="center" vertical="center"/>
    </xf>
    <xf numFmtId="0" fontId="44" fillId="7" borderId="20" xfId="0" applyFont="1" applyFill="1" applyBorder="1" applyAlignment="1">
      <alignment horizontal="center" vertical="center"/>
    </xf>
    <xf numFmtId="2" fontId="44" fillId="7" borderId="36" xfId="10" applyNumberFormat="1" applyFont="1" applyFill="1" applyBorder="1" applyAlignment="1">
      <alignment horizontal="center" vertical="center" wrapText="1"/>
    </xf>
    <xf numFmtId="2" fontId="44" fillId="7" borderId="20" xfId="10" applyNumberFormat="1" applyFont="1" applyFill="1" applyBorder="1" applyAlignment="1">
      <alignment horizontal="center" vertical="center" wrapText="1"/>
    </xf>
    <xf numFmtId="0" fontId="47" fillId="7" borderId="74" xfId="0" applyFont="1" applyFill="1" applyBorder="1" applyAlignment="1">
      <alignment horizontal="center" vertical="center" wrapText="1"/>
    </xf>
    <xf numFmtId="0" fontId="23" fillId="0" borderId="0" xfId="0" applyFont="1" applyAlignment="1">
      <alignment horizontal="left" vertical="center" wrapText="1"/>
    </xf>
    <xf numFmtId="0" fontId="42" fillId="7" borderId="74" xfId="0" applyFont="1" applyFill="1" applyBorder="1" applyAlignment="1">
      <alignment horizontal="center" vertical="center" wrapText="1"/>
    </xf>
    <xf numFmtId="0" fontId="44" fillId="7" borderId="67" xfId="0" applyFont="1" applyFill="1" applyBorder="1" applyAlignment="1">
      <alignment horizontal="center" vertical="center"/>
    </xf>
    <xf numFmtId="0" fontId="44" fillId="7" borderId="82" xfId="0" applyFont="1" applyFill="1" applyBorder="1" applyAlignment="1">
      <alignment horizontal="center" vertical="center"/>
    </xf>
    <xf numFmtId="0" fontId="44" fillId="7" borderId="79" xfId="0" applyFont="1" applyFill="1" applyBorder="1" applyAlignment="1">
      <alignment vertical="center"/>
    </xf>
    <xf numFmtId="0" fontId="44" fillId="7" borderId="85" xfId="0" applyFont="1" applyFill="1" applyBorder="1" applyAlignment="1">
      <alignment vertical="center"/>
    </xf>
    <xf numFmtId="2" fontId="44" fillId="7" borderId="27" xfId="10" applyNumberFormat="1" applyFont="1" applyFill="1" applyBorder="1" applyAlignment="1">
      <alignment horizontal="center" vertical="center" wrapText="1"/>
    </xf>
    <xf numFmtId="2" fontId="44" fillId="7" borderId="73" xfId="10" applyNumberFormat="1" applyFont="1" applyFill="1" applyBorder="1" applyAlignment="1">
      <alignment horizontal="center" vertical="center" wrapText="1"/>
    </xf>
    <xf numFmtId="0" fontId="47" fillId="7" borderId="71" xfId="0" applyFont="1" applyFill="1" applyBorder="1" applyAlignment="1">
      <alignment horizontal="center" vertical="center" wrapText="1"/>
    </xf>
    <xf numFmtId="0" fontId="29" fillId="7" borderId="74" xfId="22" applyFont="1" applyFill="1" applyBorder="1" applyAlignment="1">
      <alignment horizontal="center" vertical="center" wrapText="1"/>
    </xf>
    <xf numFmtId="2" fontId="44" fillId="7" borderId="28" xfId="10" applyNumberFormat="1" applyFont="1" applyFill="1" applyBorder="1" applyAlignment="1">
      <alignment horizontal="center" vertical="center" wrapText="1"/>
    </xf>
    <xf numFmtId="2" fontId="44" fillId="7" borderId="21" xfId="10" applyNumberFormat="1" applyFont="1" applyFill="1" applyBorder="1" applyAlignment="1">
      <alignment horizontal="center" vertical="center" wrapText="1"/>
    </xf>
    <xf numFmtId="0" fontId="42" fillId="7" borderId="72" xfId="0" applyFont="1" applyFill="1" applyBorder="1" applyAlignment="1">
      <alignment horizontal="center" vertical="center" wrapText="1"/>
    </xf>
    <xf numFmtId="0" fontId="73" fillId="0" borderId="0" xfId="0" applyFont="1" applyAlignment="1">
      <alignment horizontal="left" vertical="center" wrapText="1"/>
    </xf>
    <xf numFmtId="0" fontId="14" fillId="2" borderId="67" xfId="0" applyFont="1" applyFill="1" applyBorder="1" applyAlignment="1">
      <alignment horizontal="center" vertical="center"/>
    </xf>
    <xf numFmtId="0" fontId="14" fillId="2" borderId="82" xfId="0" applyFont="1" applyFill="1" applyBorder="1" applyAlignment="1">
      <alignment horizontal="center" vertical="center"/>
    </xf>
    <xf numFmtId="0" fontId="14" fillId="2" borderId="79" xfId="0" applyFont="1" applyFill="1" applyBorder="1" applyAlignment="1">
      <alignment vertical="center"/>
    </xf>
    <xf numFmtId="0" fontId="14" fillId="2" borderId="85" xfId="0" applyFont="1" applyFill="1" applyBorder="1" applyAlignment="1">
      <alignment vertical="center"/>
    </xf>
    <xf numFmtId="0" fontId="14" fillId="2" borderId="36" xfId="0" applyFont="1" applyFill="1" applyBorder="1" applyAlignment="1">
      <alignment horizontal="center" vertical="center"/>
    </xf>
    <xf numFmtId="0" fontId="14" fillId="2" borderId="20" xfId="0" applyFont="1" applyFill="1" applyBorder="1" applyAlignment="1">
      <alignment horizontal="center" vertical="center"/>
    </xf>
    <xf numFmtId="2" fontId="44" fillId="13" borderId="36" xfId="10" applyNumberFormat="1" applyFont="1" applyFill="1" applyBorder="1" applyAlignment="1">
      <alignment horizontal="center" vertical="center" wrapText="1"/>
    </xf>
    <xf numFmtId="2" fontId="44" fillId="13" borderId="20" xfId="10" applyNumberFormat="1" applyFont="1" applyFill="1" applyBorder="1" applyAlignment="1">
      <alignment horizontal="center" vertical="center" wrapText="1"/>
    </xf>
    <xf numFmtId="2" fontId="44" fillId="13" borderId="27" xfId="10" applyNumberFormat="1" applyFont="1" applyFill="1" applyBorder="1" applyAlignment="1">
      <alignment horizontal="center" vertical="center" wrapText="1"/>
    </xf>
    <xf numFmtId="2" fontId="44" fillId="13" borderId="73" xfId="10" applyNumberFormat="1" applyFont="1" applyFill="1" applyBorder="1" applyAlignment="1">
      <alignment horizontal="center" vertical="center" wrapText="1"/>
    </xf>
    <xf numFmtId="0" fontId="74" fillId="0" borderId="71" xfId="0" applyFont="1" applyBorder="1" applyAlignment="1">
      <alignment horizontal="center" vertical="center" wrapText="1"/>
    </xf>
    <xf numFmtId="0" fontId="74" fillId="0" borderId="74" xfId="0" applyFont="1" applyBorder="1" applyAlignment="1">
      <alignment horizontal="center" vertical="center" wrapText="1"/>
    </xf>
    <xf numFmtId="0" fontId="75" fillId="0" borderId="74" xfId="0" applyFont="1" applyBorder="1" applyAlignment="1">
      <alignment horizontal="center" vertical="center" wrapText="1"/>
    </xf>
    <xf numFmtId="0" fontId="47" fillId="0" borderId="74" xfId="0" applyFont="1" applyBorder="1" applyAlignment="1">
      <alignment horizontal="center" vertical="center" wrapText="1"/>
    </xf>
    <xf numFmtId="0" fontId="75" fillId="0" borderId="72" xfId="0" applyFont="1" applyBorder="1" applyAlignment="1">
      <alignment horizontal="center" vertical="center" wrapText="1"/>
    </xf>
    <xf numFmtId="0" fontId="0" fillId="0" borderId="0" xfId="0" applyAlignment="1">
      <alignment horizontal="left" vertical="center" wrapText="1"/>
    </xf>
    <xf numFmtId="0" fontId="76" fillId="0" borderId="74" xfId="22" applyFont="1" applyBorder="1" applyAlignment="1">
      <alignment horizontal="center" vertical="center" wrapText="1"/>
    </xf>
    <xf numFmtId="0" fontId="75" fillId="0" borderId="38"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72" xfId="0" applyFont="1" applyBorder="1" applyAlignment="1">
      <alignment horizontal="center" vertical="center" wrapText="1"/>
    </xf>
    <xf numFmtId="0" fontId="75" fillId="0" borderId="84" xfId="0" applyFont="1" applyBorder="1" applyAlignment="1">
      <alignment horizontal="center" vertical="center" wrapText="1"/>
    </xf>
    <xf numFmtId="0" fontId="19" fillId="0" borderId="0" xfId="1" applyFont="1" applyAlignment="1">
      <alignment horizontal="left" vertical="center" wrapText="1"/>
    </xf>
    <xf numFmtId="0" fontId="86" fillId="0" borderId="0" xfId="1" applyFont="1" applyAlignment="1">
      <alignment horizontal="center" vertical="center" wrapText="1"/>
    </xf>
    <xf numFmtId="0" fontId="31" fillId="2" borderId="45" xfId="1" applyFont="1" applyFill="1" applyBorder="1" applyAlignment="1">
      <alignment horizontal="right"/>
    </xf>
    <xf numFmtId="0" fontId="31" fillId="2" borderId="46" xfId="1" applyFont="1" applyFill="1" applyBorder="1" applyAlignment="1">
      <alignment horizontal="right"/>
    </xf>
    <xf numFmtId="0" fontId="35" fillId="0" borderId="0" xfId="1" applyFont="1" applyAlignment="1">
      <alignment horizontal="center" vertical="center" wrapText="1"/>
    </xf>
    <xf numFmtId="0" fontId="35" fillId="2" borderId="41" xfId="1" applyFont="1" applyFill="1" applyBorder="1" applyAlignment="1">
      <alignment horizontal="right" vertical="center" wrapText="1"/>
    </xf>
    <xf numFmtId="0" fontId="35" fillId="2" borderId="51" xfId="1" applyFont="1" applyFill="1" applyBorder="1" applyAlignment="1">
      <alignment horizontal="right" vertical="center" wrapText="1"/>
    </xf>
    <xf numFmtId="0" fontId="35" fillId="2" borderId="52" xfId="1" applyFont="1" applyFill="1" applyBorder="1" applyAlignment="1">
      <alignment horizontal="right" vertical="center" wrapText="1"/>
    </xf>
    <xf numFmtId="0" fontId="34" fillId="0" borderId="0" xfId="0" applyFont="1" applyAlignment="1">
      <alignment horizontal="left"/>
    </xf>
    <xf numFmtId="0" fontId="34" fillId="0" borderId="0" xfId="0" applyFont="1" applyAlignment="1">
      <alignment vertical="center" wrapText="1"/>
    </xf>
    <xf numFmtId="0" fontId="35" fillId="0" borderId="0" xfId="0" applyFont="1" applyAlignment="1">
      <alignment horizontal="center" vertical="center" wrapText="1"/>
    </xf>
    <xf numFmtId="0" fontId="35" fillId="2" borderId="45" xfId="0" applyFont="1" applyFill="1" applyBorder="1" applyAlignment="1">
      <alignment horizontal="right" vertical="center" wrapText="1"/>
    </xf>
    <xf numFmtId="0" fontId="35" fillId="2" borderId="46" xfId="0" applyFont="1" applyFill="1" applyBorder="1" applyAlignment="1">
      <alignment horizontal="right" vertical="center" wrapText="1"/>
    </xf>
    <xf numFmtId="0" fontId="35" fillId="2" borderId="45" xfId="1" applyFont="1" applyFill="1" applyBorder="1" applyAlignment="1">
      <alignment horizontal="right" vertical="center" wrapText="1"/>
    </xf>
    <xf numFmtId="0" fontId="35" fillId="2" borderId="46" xfId="1" applyFont="1" applyFill="1" applyBorder="1" applyAlignment="1">
      <alignment horizontal="right" vertical="center" wrapText="1"/>
    </xf>
    <xf numFmtId="0" fontId="35" fillId="0" borderId="0" xfId="0" applyFont="1" applyAlignment="1">
      <alignment horizontal="center"/>
    </xf>
    <xf numFmtId="0" fontId="34" fillId="2" borderId="0" xfId="0" applyFont="1" applyFill="1" applyAlignment="1">
      <alignment horizontal="left" vertical="center" wrapText="1"/>
    </xf>
    <xf numFmtId="0" fontId="23" fillId="0" borderId="22" xfId="0" applyFont="1" applyBorder="1" applyAlignment="1">
      <alignment horizontal="center" wrapText="1"/>
    </xf>
    <xf numFmtId="0" fontId="23" fillId="0" borderId="23" xfId="0" applyFont="1" applyBorder="1" applyAlignment="1">
      <alignment horizontal="center" wrapText="1"/>
    </xf>
    <xf numFmtId="0" fontId="34" fillId="0" borderId="97" xfId="0" applyFont="1" applyBorder="1" applyAlignment="1">
      <alignment horizontal="left"/>
    </xf>
    <xf numFmtId="0" fontId="35" fillId="0" borderId="0" xfId="0" applyFont="1" applyAlignment="1">
      <alignment horizontal="center" wrapText="1"/>
    </xf>
    <xf numFmtId="0" fontId="49" fillId="0" borderId="22" xfId="0" applyFont="1" applyBorder="1" applyAlignment="1">
      <alignment horizontal="center" vertical="center" wrapText="1"/>
    </xf>
    <xf numFmtId="0" fontId="49" fillId="0" borderId="23" xfId="0" applyFont="1" applyBorder="1" applyAlignment="1">
      <alignment horizontal="center" vertical="center" wrapText="1"/>
    </xf>
    <xf numFmtId="0" fontId="44" fillId="0" borderId="22" xfId="0" applyFont="1" applyBorder="1" applyAlignment="1">
      <alignment horizontal="center" wrapText="1"/>
    </xf>
    <xf numFmtId="0" fontId="44" fillId="0" borderId="23" xfId="0" applyFont="1" applyBorder="1" applyAlignment="1">
      <alignment horizontal="center" wrapText="1"/>
    </xf>
    <xf numFmtId="0" fontId="23" fillId="0" borderId="0" xfId="0" applyFont="1" applyAlignment="1">
      <alignment horizontal="left" wrapText="1"/>
    </xf>
    <xf numFmtId="0" fontId="32" fillId="7" borderId="22" xfId="0" applyFont="1" applyFill="1" applyBorder="1" applyAlignment="1">
      <alignment horizontal="center" wrapText="1"/>
    </xf>
    <xf numFmtId="0" fontId="32" fillId="7" borderId="23" xfId="0" applyFont="1" applyFill="1" applyBorder="1" applyAlignment="1">
      <alignment horizontal="center" wrapText="1"/>
    </xf>
    <xf numFmtId="3" fontId="32" fillId="0" borderId="0" xfId="0" applyNumberFormat="1" applyFont="1" applyAlignment="1">
      <alignment horizontal="left" vertical="center" wrapText="1"/>
    </xf>
    <xf numFmtId="0" fontId="32" fillId="0" borderId="25" xfId="0" applyFont="1" applyBorder="1" applyAlignment="1">
      <alignment horizontal="left"/>
    </xf>
    <xf numFmtId="0" fontId="32" fillId="0" borderId="26" xfId="0" applyFont="1" applyBorder="1" applyAlignment="1">
      <alignment horizontal="left"/>
    </xf>
    <xf numFmtId="0" fontId="32" fillId="0" borderId="25" xfId="0" applyFont="1" applyBorder="1" applyAlignment="1">
      <alignment horizontal="center"/>
    </xf>
    <xf numFmtId="0" fontId="32" fillId="0" borderId="26" xfId="0" applyFont="1" applyBorder="1" applyAlignment="1">
      <alignment horizontal="center"/>
    </xf>
    <xf numFmtId="0" fontId="32" fillId="0" borderId="2" xfId="0" applyFont="1" applyBorder="1" applyAlignment="1">
      <alignment horizontal="left"/>
    </xf>
    <xf numFmtId="0" fontId="32" fillId="0" borderId="2" xfId="0" applyFont="1" applyBorder="1" applyAlignment="1">
      <alignment horizontal="center"/>
    </xf>
    <xf numFmtId="3" fontId="34" fillId="0" borderId="0" xfId="0" applyNumberFormat="1" applyFont="1" applyAlignment="1">
      <alignment horizontal="left" vertical="center" wrapText="1"/>
    </xf>
    <xf numFmtId="0" fontId="44" fillId="0" borderId="3" xfId="0" applyFont="1" applyBorder="1" applyAlignment="1">
      <alignment horizontal="center" vertical="center"/>
    </xf>
    <xf numFmtId="0" fontId="29" fillId="0" borderId="3" xfId="0" applyFont="1" applyBorder="1" applyAlignment="1">
      <alignment horizontal="center" vertical="center"/>
    </xf>
    <xf numFmtId="0" fontId="64" fillId="0" borderId="0" xfId="0" applyFont="1" applyAlignment="1">
      <alignment horizontal="center"/>
    </xf>
    <xf numFmtId="0" fontId="29" fillId="0" borderId="2" xfId="11" applyFont="1" applyBorder="1" applyAlignment="1">
      <alignment horizontal="center" wrapText="1"/>
    </xf>
    <xf numFmtId="0" fontId="29" fillId="0" borderId="2" xfId="11" applyFont="1" applyBorder="1" applyAlignment="1">
      <alignment wrapText="1"/>
    </xf>
    <xf numFmtId="0" fontId="29" fillId="0" borderId="2" xfId="11" applyFont="1" applyBorder="1" applyAlignment="1">
      <alignment horizontal="center"/>
    </xf>
    <xf numFmtId="0" fontId="29" fillId="17" borderId="2" xfId="11" applyFont="1" applyFill="1" applyBorder="1" applyAlignment="1">
      <alignment horizontal="left" vertical="center" wrapText="1"/>
    </xf>
    <xf numFmtId="0" fontId="29" fillId="0" borderId="2" xfId="11" applyFont="1" applyBorder="1" applyAlignment="1">
      <alignment horizontal="center" vertical="center" wrapText="1"/>
    </xf>
    <xf numFmtId="0" fontId="26" fillId="0" borderId="11" xfId="0" applyFont="1" applyBorder="1" applyAlignment="1">
      <alignment horizontal="right"/>
    </xf>
    <xf numFmtId="0" fontId="26" fillId="0" borderId="5" xfId="0" applyFont="1" applyBorder="1" applyAlignment="1">
      <alignment horizontal="right"/>
    </xf>
    <xf numFmtId="14" fontId="26" fillId="0" borderId="11" xfId="0" applyNumberFormat="1" applyFont="1" applyBorder="1" applyAlignment="1">
      <alignment horizontal="center"/>
    </xf>
    <xf numFmtId="14" fontId="26" fillId="0" borderId="5" xfId="0" applyNumberFormat="1" applyFont="1" applyBorder="1" applyAlignment="1">
      <alignment horizontal="center"/>
    </xf>
    <xf numFmtId="0" fontId="29" fillId="0" borderId="11" xfId="0" applyFont="1" applyBorder="1" applyAlignment="1">
      <alignment horizontal="center"/>
    </xf>
    <xf numFmtId="0" fontId="29" fillId="0" borderId="5" xfId="0" applyFont="1" applyBorder="1" applyAlignment="1">
      <alignment horizontal="center"/>
    </xf>
    <xf numFmtId="0" fontId="26" fillId="0" borderId="11" xfId="0" applyFont="1" applyBorder="1" applyAlignment="1">
      <alignment horizontal="center"/>
    </xf>
    <xf numFmtId="0" fontId="26" fillId="0" borderId="5" xfId="0" applyFont="1" applyBorder="1" applyAlignment="1">
      <alignment horizontal="center"/>
    </xf>
    <xf numFmtId="0" fontId="26" fillId="0" borderId="17" xfId="0" applyFont="1" applyBorder="1" applyAlignment="1">
      <alignment horizontal="right"/>
    </xf>
    <xf numFmtId="14" fontId="26" fillId="0" borderId="2" xfId="0" applyNumberFormat="1" applyFont="1" applyBorder="1" applyAlignment="1">
      <alignment horizontal="center"/>
    </xf>
    <xf numFmtId="0" fontId="29" fillId="0" borderId="2" xfId="0" applyFont="1" applyBorder="1" applyAlignment="1">
      <alignment horizontal="center"/>
    </xf>
    <xf numFmtId="0" fontId="26" fillId="0" borderId="17" xfId="0" applyFont="1" applyBorder="1" applyAlignment="1">
      <alignment horizontal="center"/>
    </xf>
    <xf numFmtId="0" fontId="26" fillId="0" borderId="22" xfId="0" applyFont="1" applyBorder="1" applyAlignment="1">
      <alignment horizontal="center"/>
    </xf>
    <xf numFmtId="0" fontId="26" fillId="0" borderId="57" xfId="0" applyFont="1" applyBorder="1" applyAlignment="1">
      <alignment horizontal="center"/>
    </xf>
    <xf numFmtId="0" fontId="26" fillId="0" borderId="23" xfId="0" applyFont="1" applyBorder="1" applyAlignment="1">
      <alignment horizontal="center"/>
    </xf>
    <xf numFmtId="0" fontId="29" fillId="17" borderId="22" xfId="11" applyFont="1" applyFill="1" applyBorder="1" applyAlignment="1">
      <alignment horizontal="center" wrapText="1"/>
    </xf>
    <xf numFmtId="0" fontId="29" fillId="17" borderId="57" xfId="11" applyFont="1" applyFill="1" applyBorder="1" applyAlignment="1">
      <alignment horizontal="center" wrapText="1"/>
    </xf>
    <xf numFmtId="0" fontId="29" fillId="17" borderId="23" xfId="11" applyFont="1" applyFill="1" applyBorder="1" applyAlignment="1">
      <alignment horizontal="center" wrapText="1"/>
    </xf>
    <xf numFmtId="0" fontId="29" fillId="17" borderId="2" xfId="11" applyFont="1" applyFill="1" applyBorder="1" applyAlignment="1">
      <alignment horizontal="center" wrapText="1"/>
    </xf>
    <xf numFmtId="0" fontId="26" fillId="0" borderId="2" xfId="0" applyFont="1" applyBorder="1" applyAlignment="1">
      <alignment horizontal="right"/>
    </xf>
  </cellXfs>
  <cellStyles count="253">
    <cellStyle name="Bad" xfId="28" builtinId="27"/>
    <cellStyle name="Comma" xfId="31" builtinId="3"/>
    <cellStyle name="Comma 10" xfId="70" xr:uid="{BD257042-78A7-4F5F-8B4B-79B38D6F9469}"/>
    <cellStyle name="Comma 10 2" xfId="110" xr:uid="{15D796F0-CAE5-43C3-AF1C-E1D3FA5C6AAB}"/>
    <cellStyle name="Comma 10 2 2" xfId="215" xr:uid="{8D6C2481-1916-4402-A518-24E90D93DB90}"/>
    <cellStyle name="Comma 10 3" xfId="145" xr:uid="{FD44C851-FC54-478C-82E0-A212C766B94E}"/>
    <cellStyle name="Comma 10 3 2" xfId="250" xr:uid="{B1F1FEB6-4795-4E50-B0F9-0EBD0E3C9EFA}"/>
    <cellStyle name="Comma 10 4" xfId="175" xr:uid="{20CC2B91-E6E8-475F-8D56-B75D7CE73AAA}"/>
    <cellStyle name="Comma 11" xfId="77" xr:uid="{7AEA14BF-003C-481A-8879-3E803A2E63C8}"/>
    <cellStyle name="Comma 11 2" xfId="117" xr:uid="{06A8D0BC-E24E-4FD1-82D0-0128C48E7672}"/>
    <cellStyle name="Comma 11 2 2" xfId="222" xr:uid="{D0064876-3393-4A3A-BB04-6753B6EE4ABC}"/>
    <cellStyle name="Comma 11 3" xfId="182" xr:uid="{BDAECD3E-07D7-467D-B439-43AD9D8140D5}"/>
    <cellStyle name="Comma 12" xfId="82" xr:uid="{7AD1EE9A-74C0-4046-8D25-C6E4533FBBB5}"/>
    <cellStyle name="Comma 12 2" xfId="187" xr:uid="{F7BAD4ED-6998-474F-9339-35319200B5D6}"/>
    <cellStyle name="Comma 13" xfId="85" xr:uid="{BB23CE14-7401-455E-A5FE-AE9B41B2E062}"/>
    <cellStyle name="Comma 13 2" xfId="190" xr:uid="{CB384BA5-2ADB-4443-BD36-9420B05E1DDA}"/>
    <cellStyle name="Comma 14" xfId="120" xr:uid="{4935F64F-E8A2-4BBD-BCA2-E47B06C08876}"/>
    <cellStyle name="Comma 14 2" xfId="225" xr:uid="{244E2AFA-4CB2-44D5-B243-59B46810CDE2}"/>
    <cellStyle name="Comma 15" xfId="150" xr:uid="{96834BB7-CA12-42C9-984D-A24BF4DAA61D}"/>
    <cellStyle name="Comma 2" xfId="10" xr:uid="{00000000-0005-0000-0000-000000000000}"/>
    <cellStyle name="Comma 2 2" xfId="13" xr:uid="{00000000-0005-0000-0000-000001000000}"/>
    <cellStyle name="Comma 2 2 2" xfId="75" xr:uid="{3602B0FE-3757-4691-9442-880C0040D0B4}"/>
    <cellStyle name="Comma 2 2 2 2" xfId="80" xr:uid="{0762CD6F-6F79-4C94-B30F-D63A14B30496}"/>
    <cellStyle name="Comma 2 2 2 2 2" xfId="185" xr:uid="{1C19F50B-E3D9-475E-B79E-6371BCCF0D34}"/>
    <cellStyle name="Comma 2 2 2 3" xfId="115" xr:uid="{9A479DB9-727A-433B-BB13-C3DF8EEA3142}"/>
    <cellStyle name="Comma 2 2 2 3 2" xfId="220" xr:uid="{4656FE66-C76F-4E98-B07A-129EF9027040}"/>
    <cellStyle name="Comma 2 2 2 4" xfId="180" xr:uid="{7B76F6FF-3FE4-4016-A13E-A7548A5A1AA7}"/>
    <cellStyle name="Comma 2 3" xfId="44" xr:uid="{AC155300-A534-42A2-B3A8-C1B55C6E2B4A}"/>
    <cellStyle name="Comma 3" xfId="15" xr:uid="{00000000-0005-0000-0000-000002000000}"/>
    <cellStyle name="Comma 3 10" xfId="83" xr:uid="{5C9A3B53-3740-4149-A051-4B76E8570AF5}"/>
    <cellStyle name="Comma 3 10 2" xfId="188" xr:uid="{D670010D-D3F3-4CFC-81E2-8BA3EC3BFBD1}"/>
    <cellStyle name="Comma 3 11" xfId="118" xr:uid="{F6A81C0F-BCB1-48AD-A2DC-5D3BF8C32246}"/>
    <cellStyle name="Comma 3 11 2" xfId="223" xr:uid="{08AAF574-5F9E-476E-A6CA-31AB3EE6FB45}"/>
    <cellStyle name="Comma 3 12" xfId="148" xr:uid="{9D34B79E-E9EC-49B6-9354-8DAB4B2C73E1}"/>
    <cellStyle name="Comma 3 2" xfId="29" xr:uid="{E17E08F4-6B4B-4015-9F89-C20865941335}"/>
    <cellStyle name="Comma 3 2 2" xfId="59" xr:uid="{F2F34204-FC9F-41FA-9273-65E47AE6009C}"/>
    <cellStyle name="Comma 3 2 2 2" xfId="99" xr:uid="{99316C94-9749-4299-BEFE-4DE53B235593}"/>
    <cellStyle name="Comma 3 2 2 2 2" xfId="204" xr:uid="{1BE7E632-A59D-48D3-9791-697BBF25C825}"/>
    <cellStyle name="Comma 3 2 2 3" xfId="134" xr:uid="{9E6A3849-F3D2-4FE1-92E9-DFE1222FFF7A}"/>
    <cellStyle name="Comma 3 2 2 3 2" xfId="239" xr:uid="{5221680D-DC83-4D7A-B46D-80ABA7A6AD84}"/>
    <cellStyle name="Comma 3 2 2 4" xfId="164" xr:uid="{86F54E36-58DF-47FF-B9AA-7C2E5294A06F}"/>
    <cellStyle name="Comma 3 2 3" xfId="76" xr:uid="{CC6DBADE-D137-4002-827B-F997D97848B7}"/>
    <cellStyle name="Comma 3 2 3 2" xfId="116" xr:uid="{1E1F76BD-A2F8-4E89-8B3C-9B2842FC572B}"/>
    <cellStyle name="Comma 3 2 3 2 2" xfId="221" xr:uid="{2E990579-06F3-42AB-8773-0BE934A6D3E3}"/>
    <cellStyle name="Comma 3 2 3 3" xfId="181" xr:uid="{9664F6C4-CEE5-414D-91AD-C1D1C3A668E8}"/>
    <cellStyle name="Comma 3 2 4" xfId="81" xr:uid="{ECC9DF58-B76D-4489-8444-CCC2746D0DB5}"/>
    <cellStyle name="Comma 3 2 4 2" xfId="186" xr:uid="{1F07D45A-80F6-41F6-B0EC-C272A93B1336}"/>
    <cellStyle name="Comma 3 2 5" xfId="84" xr:uid="{896BD929-11A8-41AD-8874-7A79D4F6D34F}"/>
    <cellStyle name="Comma 3 2 5 2" xfId="189" xr:uid="{B2696693-31BE-4A1F-A7D4-0FA280F0D706}"/>
    <cellStyle name="Comma 3 2 6" xfId="119" xr:uid="{954B999D-048E-4CCA-8D15-ECB2D30E416B}"/>
    <cellStyle name="Comma 3 2 6 2" xfId="224" xr:uid="{58EDEABD-A318-4DD4-8B7C-0AC15E3C9705}"/>
    <cellStyle name="Comma 3 2 7" xfId="149" xr:uid="{44FEF6F5-2B82-499F-997A-BB90AEB300FD}"/>
    <cellStyle name="Comma 3 3" xfId="37" xr:uid="{D7489276-3139-4B98-B83F-D26B804609D1}"/>
    <cellStyle name="Comma 3 3 2" xfId="61" xr:uid="{71162E6B-ACE5-4FF0-8F60-619D19EEFB7B}"/>
    <cellStyle name="Comma 3 3 2 2" xfId="101" xr:uid="{6EC1C30B-798F-4606-B04E-3373C5BDADBE}"/>
    <cellStyle name="Comma 3 3 2 2 2" xfId="206" xr:uid="{351FBF44-ACE1-44E0-92C2-5DDBA837F782}"/>
    <cellStyle name="Comma 3 3 2 3" xfId="136" xr:uid="{EA987F37-858A-4F5C-A40E-A9C0F513E1DD}"/>
    <cellStyle name="Comma 3 3 2 3 2" xfId="241" xr:uid="{81049338-4325-4F2A-8751-738C30A122F2}"/>
    <cellStyle name="Comma 3 3 2 4" xfId="166" xr:uid="{4B4B5A52-34C9-4DBF-8C3E-F895C37E22B8}"/>
    <cellStyle name="Comma 3 3 3" xfId="86" xr:uid="{9DFC4F85-4312-485B-A15C-46AF28A5C7C6}"/>
    <cellStyle name="Comma 3 3 3 2" xfId="191" xr:uid="{ADA07106-DA3E-44DE-B336-B8A7700A721D}"/>
    <cellStyle name="Comma 3 3 4" xfId="121" xr:uid="{904FC4F1-40C7-4FBD-B72A-358F3ED0BFA1}"/>
    <cellStyle name="Comma 3 3 4 2" xfId="226" xr:uid="{43FC15FA-C6EA-4A74-A546-B684FBA03122}"/>
    <cellStyle name="Comma 3 3 5" xfId="151" xr:uid="{65779211-2F75-450C-8591-2A044D510E63}"/>
    <cellStyle name="Comma 3 4" xfId="43" xr:uid="{845AA452-FA4A-4F02-8927-A693690BAD3F}"/>
    <cellStyle name="Comma 3 4 2" xfId="66" xr:uid="{01817368-A93F-41EF-8B54-C4FBE45EA142}"/>
    <cellStyle name="Comma 3 4 2 2" xfId="106" xr:uid="{B88202CB-E961-41DD-867D-C421462CEA06}"/>
    <cellStyle name="Comma 3 4 2 2 2" xfId="211" xr:uid="{835533F4-565E-4634-AB99-682F0A792613}"/>
    <cellStyle name="Comma 3 4 2 3" xfId="141" xr:uid="{D8B32158-AAF4-4E59-AFE3-57990D23D703}"/>
    <cellStyle name="Comma 3 4 2 3 2" xfId="246" xr:uid="{E09ABE93-2A3D-4884-B003-F60CBA5903DB}"/>
    <cellStyle name="Comma 3 4 2 4" xfId="171" xr:uid="{37DADE09-176B-4BF4-8EB8-B25F2AA050C9}"/>
    <cellStyle name="Comma 3 4 3" xfId="91" xr:uid="{EBDB76EC-5121-44E7-8DA1-6916591BF2A5}"/>
    <cellStyle name="Comma 3 4 3 2" xfId="196" xr:uid="{00814176-0784-46A7-BE1C-CBA4E4DC9E8C}"/>
    <cellStyle name="Comma 3 4 4" xfId="126" xr:uid="{73383A1E-A9F7-4725-8C36-E46FAD600D53}"/>
    <cellStyle name="Comma 3 4 4 2" xfId="231" xr:uid="{02A417A9-E25E-41E6-B273-2D79F2E442BA}"/>
    <cellStyle name="Comma 3 4 5" xfId="156" xr:uid="{E16E978A-DCD6-4A87-9549-F1059C066A4D}"/>
    <cellStyle name="Comma 3 5" xfId="50" xr:uid="{B2E6049E-835D-4F63-8437-C693D3F03C78}"/>
    <cellStyle name="Comma 3 5 2" xfId="94" xr:uid="{A3407C99-77AE-4924-9E82-032E61E897CA}"/>
    <cellStyle name="Comma 3 5 2 2" xfId="199" xr:uid="{8C04AE5A-D5C1-4228-8E7E-E74F8CD7D22E}"/>
    <cellStyle name="Comma 3 5 3" xfId="129" xr:uid="{1E63127A-6C6A-48AA-811E-1C6596837581}"/>
    <cellStyle name="Comma 3 5 3 2" xfId="234" xr:uid="{B618D6C6-22A8-457A-9001-3DC6762857CC}"/>
    <cellStyle name="Comma 3 5 4" xfId="159" xr:uid="{ABD697BD-4B0E-4225-A841-0669EC5CBEB6}"/>
    <cellStyle name="Comma 3 6" xfId="57" xr:uid="{45DEAA49-B72E-40FD-AF00-59B13BC24F08}"/>
    <cellStyle name="Comma 3 6 2" xfId="98" xr:uid="{7B49A0DD-ED4B-48D4-9F1E-D801248C9C2E}"/>
    <cellStyle name="Comma 3 6 2 2" xfId="203" xr:uid="{48488203-DC4E-42AE-AD51-01C85DBA8A71}"/>
    <cellStyle name="Comma 3 6 3" xfId="133" xr:uid="{9033C076-BC66-4EBB-BA89-13AE5EC940F3}"/>
    <cellStyle name="Comma 3 6 3 2" xfId="238" xr:uid="{34FEAD88-0E60-4C8F-A8D4-425D0B24BC8C}"/>
    <cellStyle name="Comma 3 6 4" xfId="163" xr:uid="{E940BB7E-6B21-4233-9230-5A9A25AB08EF}"/>
    <cellStyle name="Comma 3 7" xfId="69" xr:uid="{712F48C7-6537-4ECF-A526-F8C6115E310C}"/>
    <cellStyle name="Comma 3 7 2" xfId="109" xr:uid="{0F2D4589-CE8F-4AC4-A5D4-5858B36EA5F3}"/>
    <cellStyle name="Comma 3 7 2 2" xfId="214" xr:uid="{E558FC5F-7253-4B9F-A09E-6492B38E018D}"/>
    <cellStyle name="Comma 3 7 3" xfId="144" xr:uid="{57455DE8-E0CC-4E2B-91B6-A9C6F12B4D70}"/>
    <cellStyle name="Comma 3 7 3 2" xfId="249" xr:uid="{1914AE10-46F3-471A-8C77-78544F58B7CB}"/>
    <cellStyle name="Comma 3 7 4" xfId="174" xr:uid="{873A4C25-1168-44E8-924C-0AE23F171501}"/>
    <cellStyle name="Comma 3 8" xfId="73" xr:uid="{CA920A6F-266A-44EA-9D0D-206F72E06C30}"/>
    <cellStyle name="Comma 3 8 2" xfId="113" xr:uid="{45B16B25-8212-473F-82BE-2174CD7FBE8D}"/>
    <cellStyle name="Comma 3 8 2 2" xfId="218" xr:uid="{EDDE58C6-484F-4F7E-8D2E-A6D038943B71}"/>
    <cellStyle name="Comma 3 8 3" xfId="178" xr:uid="{23B999A2-A7CC-4A2D-BE25-BA8BFCE27FD0}"/>
    <cellStyle name="Comma 3 9" xfId="78" xr:uid="{F96896B0-9D2C-44F5-AB29-E6CE63B9FB10}"/>
    <cellStyle name="Comma 3 9 2" xfId="183" xr:uid="{A4F42E6A-D64C-4C61-9D3C-80FF61EBE512}"/>
    <cellStyle name="Comma 4" xfId="39" xr:uid="{DEF732A1-BF45-424A-B470-5A5456641637}"/>
    <cellStyle name="Comma 4 10" xfId="153" xr:uid="{7E1164D6-76F2-4034-861E-76D7A6E7E5B2}"/>
    <cellStyle name="Comma 4 2" xfId="46" xr:uid="{CA0558F4-BFFA-4101-9C09-61D6ECF3C953}"/>
    <cellStyle name="Comma 4 2 2" xfId="67" xr:uid="{9BF25F6D-5758-4AE0-A05A-91A288DF062D}"/>
    <cellStyle name="Comma 4 2 2 2" xfId="107" xr:uid="{380CAB49-63F9-4EE0-AB92-3678B4EA4E07}"/>
    <cellStyle name="Comma 4 2 2 2 2" xfId="212" xr:uid="{D04550ED-94DE-4FF3-98BF-D460510CD67B}"/>
    <cellStyle name="Comma 4 2 2 3" xfId="142" xr:uid="{04787B3C-33FC-4728-AE7D-9E31C9F1D803}"/>
    <cellStyle name="Comma 4 2 2 3 2" xfId="247" xr:uid="{66E153E6-3833-4209-9954-36C66014DEBD}"/>
    <cellStyle name="Comma 4 2 2 4" xfId="172" xr:uid="{9F5EF751-F0FF-4302-89FF-2200AFBA5B74}"/>
    <cellStyle name="Comma 4 2 3" xfId="92" xr:uid="{571CFBA7-67E6-4286-888F-41660512AB0B}"/>
    <cellStyle name="Comma 4 2 3 2" xfId="197" xr:uid="{9BD1C116-2D29-4E16-8AD3-764BC45EA44F}"/>
    <cellStyle name="Comma 4 2 4" xfId="127" xr:uid="{42435009-E86D-48B8-9B18-EF479E03A49F}"/>
    <cellStyle name="Comma 4 2 4 2" xfId="232" xr:uid="{7ED1B979-7872-4E7A-B781-24C059A5B2E0}"/>
    <cellStyle name="Comma 4 2 5" xfId="157" xr:uid="{63CC05D6-9896-4A6F-9A73-4B985B34B928}"/>
    <cellStyle name="Comma 4 3" xfId="52" xr:uid="{8DEAA78B-9FF2-4E87-AB46-1BA6C88549CB}"/>
    <cellStyle name="Comma 4 3 2" xfId="96" xr:uid="{E3659452-96B6-4C1D-9182-38D92CAD389A}"/>
    <cellStyle name="Comma 4 3 2 2" xfId="201" xr:uid="{5B07199D-3997-4832-9586-D5C9931EA0EF}"/>
    <cellStyle name="Comma 4 3 3" xfId="131" xr:uid="{A0047EF3-B6DC-4526-82F9-3C73BB747505}"/>
    <cellStyle name="Comma 4 3 3 2" xfId="236" xr:uid="{89883383-C107-4D23-BC69-962870018EE0}"/>
    <cellStyle name="Comma 4 3 4" xfId="161" xr:uid="{962CF527-9564-40E7-BD02-947D31685D70}"/>
    <cellStyle name="Comma 4 4" xfId="63" xr:uid="{166D9031-BD4A-4DB8-B6EE-F1292B529687}"/>
    <cellStyle name="Comma 4 4 2" xfId="103" xr:uid="{50F2CD80-33B3-4BFB-AD05-F2382AE00A9C}"/>
    <cellStyle name="Comma 4 4 2 2" xfId="208" xr:uid="{C5DF3437-FB61-42F2-9858-E35AF0E5A051}"/>
    <cellStyle name="Comma 4 4 3" xfId="138" xr:uid="{3E87E0CD-3667-45CA-8371-6BC85D733C18}"/>
    <cellStyle name="Comma 4 4 3 2" xfId="243" xr:uid="{BD59EAA5-6B44-49B5-BE64-DD06198E986C}"/>
    <cellStyle name="Comma 4 4 4" xfId="168" xr:uid="{FD8115F7-1824-456D-ABFF-3EA9094ED04B}"/>
    <cellStyle name="Comma 4 5" xfId="71" xr:uid="{5D83A3F1-EBD6-47D2-8491-218384C07907}"/>
    <cellStyle name="Comma 4 5 2" xfId="111" xr:uid="{EA5C3088-951F-42C5-B977-C0490C6FDB04}"/>
    <cellStyle name="Comma 4 5 2 2" xfId="216" xr:uid="{426A8C93-EB95-4256-9D3A-E113119BEBFC}"/>
    <cellStyle name="Comma 4 5 3" xfId="146" xr:uid="{9C33E36E-980D-498C-B4D8-4B4CA56AB2A0}"/>
    <cellStyle name="Comma 4 5 3 2" xfId="251" xr:uid="{5E3E10B1-C47D-4DC5-812C-2D19D062FE9B}"/>
    <cellStyle name="Comma 4 5 4" xfId="176" xr:uid="{2B75EFF6-B269-4ED1-A597-1D6F9071730D}"/>
    <cellStyle name="Comma 4 6" xfId="74" xr:uid="{C81E2F26-6E65-4100-B8B7-68D123CD578B}"/>
    <cellStyle name="Comma 4 6 2" xfId="114" xr:uid="{6C2DED9C-C1A8-4DE8-91B5-C05F8E3E9242}"/>
    <cellStyle name="Comma 4 6 2 2" xfId="219" xr:uid="{6D60B260-89ED-4D00-B440-CDA34F40D47A}"/>
    <cellStyle name="Comma 4 6 3" xfId="179" xr:uid="{970EBA75-6BC3-4BAB-97BA-BCDFF35BECEC}"/>
    <cellStyle name="Comma 4 7" xfId="79" xr:uid="{51119E6B-6190-4FB1-862F-7F1E73380A56}"/>
    <cellStyle name="Comma 4 7 2" xfId="184" xr:uid="{163CD380-C7DC-4264-BACB-E19D19850C98}"/>
    <cellStyle name="Comma 4 8" xfId="88" xr:uid="{1515C4BF-ED2B-4A45-BAF3-0920D321E07E}"/>
    <cellStyle name="Comma 4 8 2" xfId="193" xr:uid="{F4A438AA-C51E-47B7-8725-CCB34D522D5F}"/>
    <cellStyle name="Comma 4 9" xfId="123" xr:uid="{08B79840-C7AB-4898-8536-92AC61F23BD9}"/>
    <cellStyle name="Comma 4 9 2" xfId="228" xr:uid="{3EF20D1E-2D75-4E69-B7C4-8133F627A52C}"/>
    <cellStyle name="Comma 5" xfId="41" xr:uid="{573FFD21-51C2-47B2-A08F-2BA6C9E86713}"/>
    <cellStyle name="Comma 5 2" xfId="49" xr:uid="{E5D821AB-5D17-48F9-BBAF-EB5593A1B01F}"/>
    <cellStyle name="Comma 5 2 2" xfId="68" xr:uid="{D160FB38-F807-4736-97A2-F1C716B71118}"/>
    <cellStyle name="Comma 5 2 2 2" xfId="108" xr:uid="{DB02AFD2-6031-4FC4-B43E-C316E3B84E59}"/>
    <cellStyle name="Comma 5 2 2 2 2" xfId="213" xr:uid="{B4389F89-45A9-4170-9E4B-F3B20517E3D4}"/>
    <cellStyle name="Comma 5 2 2 3" xfId="143" xr:uid="{26F29CD3-9A2C-4674-9CDF-EA94293EA85A}"/>
    <cellStyle name="Comma 5 2 2 3 2" xfId="248" xr:uid="{3B37C954-BD43-4424-AF66-F5E9DD5E21A2}"/>
    <cellStyle name="Comma 5 2 2 4" xfId="173" xr:uid="{4C97DAD1-91BF-4499-A8EB-C26EA4C9EC2A}"/>
    <cellStyle name="Comma 5 2 3" xfId="93" xr:uid="{47B6C04A-BC44-41E9-8305-BB280F2081F9}"/>
    <cellStyle name="Comma 5 2 3 2" xfId="198" xr:uid="{0221289A-B17D-4B92-B485-C28697256BD4}"/>
    <cellStyle name="Comma 5 2 4" xfId="128" xr:uid="{C5C784D0-5E5D-4925-B788-5703D21DF4F1}"/>
    <cellStyle name="Comma 5 2 4 2" xfId="233" xr:uid="{4DD41237-AB1C-4A9C-A5C2-1F6C83BD18DD}"/>
    <cellStyle name="Comma 5 2 5" xfId="158" xr:uid="{8F988BE0-7CC3-4A9C-9CC1-892DF6CC5251}"/>
    <cellStyle name="Comma 5 3" xfId="53" xr:uid="{65E7EFEA-D671-4919-BB97-F12025988C13}"/>
    <cellStyle name="Comma 5 3 2" xfId="97" xr:uid="{B5319BC5-3000-46D9-AD23-46CDAF89BA3E}"/>
    <cellStyle name="Comma 5 3 2 2" xfId="202" xr:uid="{6611AFC4-5340-4BCC-A247-B5774B4F0B81}"/>
    <cellStyle name="Comma 5 3 3" xfId="132" xr:uid="{BFFA7A1B-4B30-474F-B065-1FFDE242DD33}"/>
    <cellStyle name="Comma 5 3 3 2" xfId="237" xr:uid="{F41B7993-BC75-4B8A-8C8B-4B312765E96F}"/>
    <cellStyle name="Comma 5 3 4" xfId="162" xr:uid="{9541CB86-2D69-45CF-8F75-8104D2768632}"/>
    <cellStyle name="Comma 5 4" xfId="64" xr:uid="{CF158277-61BD-4F13-AA00-4C835BBF886C}"/>
    <cellStyle name="Comma 5 4 2" xfId="104" xr:uid="{4825B85E-08EB-4787-BDC0-AC3128FE9916}"/>
    <cellStyle name="Comma 5 4 2 2" xfId="209" xr:uid="{58119C19-5027-4DAA-9426-A9C609805CB5}"/>
    <cellStyle name="Comma 5 4 3" xfId="139" xr:uid="{60B6A03E-AA25-42F9-AFA1-9F81B0E0609A}"/>
    <cellStyle name="Comma 5 4 3 2" xfId="244" xr:uid="{B8AC9D19-F3DD-4ACF-B29F-29F62CAAABF5}"/>
    <cellStyle name="Comma 5 4 4" xfId="169" xr:uid="{E5818804-761D-4112-9306-EFC73449B446}"/>
    <cellStyle name="Comma 5 5" xfId="72" xr:uid="{37B17A0E-1A83-4E3B-A4B0-6001C554D9F3}"/>
    <cellStyle name="Comma 5 5 2" xfId="112" xr:uid="{DD8A2E07-B991-4455-A216-F173D346BDC8}"/>
    <cellStyle name="Comma 5 5 2 2" xfId="217" xr:uid="{CC309A91-440C-4274-95EA-FA9DD383A6DC}"/>
    <cellStyle name="Comma 5 5 3" xfId="147" xr:uid="{3ADB9583-3A1A-497B-9B97-06DB0C03460E}"/>
    <cellStyle name="Comma 5 5 3 2" xfId="252" xr:uid="{4E709E8D-A85A-4BC6-A84E-BE69EADC7D70}"/>
    <cellStyle name="Comma 5 5 4" xfId="177" xr:uid="{F821E878-DD2C-4B29-A08E-870497D3DC07}"/>
    <cellStyle name="Comma 5 6" xfId="89" xr:uid="{022466EA-B525-4B11-B619-6F63F1580711}"/>
    <cellStyle name="Comma 5 6 2" xfId="194" xr:uid="{C887B2FF-0481-48D2-924B-081846CA597A}"/>
    <cellStyle name="Comma 5 7" xfId="124" xr:uid="{BD20263B-3D4B-4F06-82E7-EBF21BA7BEA4}"/>
    <cellStyle name="Comma 5 7 2" xfId="229" xr:uid="{2D65CCD2-9560-4F02-8D9E-05CB0CA63012}"/>
    <cellStyle name="Comma 5 8" xfId="154" xr:uid="{04C3DD09-C3B5-4EB9-8B38-DB904ABEF746}"/>
    <cellStyle name="Comma 6" xfId="38" xr:uid="{4A169A64-E86E-40F8-8A9E-66C019CA5339}"/>
    <cellStyle name="Comma 6 2" xfId="62" xr:uid="{ACB5E0D5-9B51-4BCA-BF04-D87608775316}"/>
    <cellStyle name="Comma 6 2 2" xfId="102" xr:uid="{F114DAB5-209B-4CF0-89D4-2E3655521307}"/>
    <cellStyle name="Comma 6 2 2 2" xfId="207" xr:uid="{CEF8619C-9F0A-44AD-B83F-FA66B0454D54}"/>
    <cellStyle name="Comma 6 2 3" xfId="137" xr:uid="{03530F19-23C0-41DD-B951-7112F8485CED}"/>
    <cellStyle name="Comma 6 2 3 2" xfId="242" xr:uid="{D9104F73-F1B3-407A-9ADE-C832A3A12D3B}"/>
    <cellStyle name="Comma 6 2 4" xfId="167" xr:uid="{F9759A27-ECFF-4B1A-B248-99ADE6C9F23C}"/>
    <cellStyle name="Comma 6 3" xfId="87" xr:uid="{DD046AB6-B0AD-48CE-8FEB-911E81D76B79}"/>
    <cellStyle name="Comma 6 3 2" xfId="192" xr:uid="{017D33CB-981A-4B50-8059-41D7BD92E4EC}"/>
    <cellStyle name="Comma 6 4" xfId="122" xr:uid="{EA79F772-9B83-4809-87F5-C2A710ECF342}"/>
    <cellStyle name="Comma 6 4 2" xfId="227" xr:uid="{A1A65913-80E2-43F6-8369-C2CE6E069216}"/>
    <cellStyle name="Comma 6 5" xfId="152" xr:uid="{89D7811B-3BA0-4F40-B2D4-E1EA5A3EA217}"/>
    <cellStyle name="Comma 7" xfId="42" xr:uid="{A1B9DF62-3B83-43F8-9203-081BE62CBFF0}"/>
    <cellStyle name="Comma 7 2" xfId="65" xr:uid="{AF6329F7-D381-458E-80DD-AEE0D770D850}"/>
    <cellStyle name="Comma 7 2 2" xfId="105" xr:uid="{F050BDAA-829B-4487-8A4C-040193C24481}"/>
    <cellStyle name="Comma 7 2 2 2" xfId="210" xr:uid="{7188C026-BE53-4B68-8E2A-140751A64F7D}"/>
    <cellStyle name="Comma 7 2 3" xfId="140" xr:uid="{2F9B7240-F935-4385-B3C8-5B31EBF06182}"/>
    <cellStyle name="Comma 7 2 3 2" xfId="245" xr:uid="{5E93322D-879A-471B-936B-B548F2E4C684}"/>
    <cellStyle name="Comma 7 2 4" xfId="170" xr:uid="{37AA731C-9499-434B-A8DC-8F2AF808B301}"/>
    <cellStyle name="Comma 7 3" xfId="90" xr:uid="{CC58E8AF-6436-47C9-B07D-61EFA0F9B855}"/>
    <cellStyle name="Comma 7 3 2" xfId="195" xr:uid="{6068C241-98B6-4F92-A721-3A56536ABE04}"/>
    <cellStyle name="Comma 7 4" xfId="125" xr:uid="{600DC40A-B93F-43EB-A6BA-6250ECEC5604}"/>
    <cellStyle name="Comma 7 4 2" xfId="230" xr:uid="{5713F38C-E0C2-422D-9A1F-E5212F185F9B}"/>
    <cellStyle name="Comma 7 5" xfId="155" xr:uid="{F0C4BBD1-3E49-4B86-8327-48CF0386403B}"/>
    <cellStyle name="Comma 8" xfId="51" xr:uid="{AE6984EA-91D0-4B26-BF57-9529F71CC0E8}"/>
    <cellStyle name="Comma 8 2" xfId="95" xr:uid="{4E5D0BE4-1B21-4D21-ACE3-01BBDC468BAD}"/>
    <cellStyle name="Comma 8 2 2" xfId="200" xr:uid="{79DED436-43A7-426D-AEF3-629E37D64576}"/>
    <cellStyle name="Comma 8 3" xfId="130" xr:uid="{50308AAD-37DC-4543-92CA-8A887BC2FC72}"/>
    <cellStyle name="Comma 8 3 2" xfId="235" xr:uid="{3740B302-8D77-445D-BFF4-CF869F90BB9A}"/>
    <cellStyle name="Comma 8 4" xfId="160" xr:uid="{ED296320-BAC3-44D1-949A-7DC3D72AD3B6}"/>
    <cellStyle name="Comma 9" xfId="60" xr:uid="{A99AA470-1BE2-4052-8611-3786A7F79728}"/>
    <cellStyle name="Comma 9 2" xfId="100" xr:uid="{31C16E35-E65B-4E0E-95CB-427DFECCCE3B}"/>
    <cellStyle name="Comma 9 2 2" xfId="205" xr:uid="{94DADC94-527C-44F3-9AEE-671C995DF999}"/>
    <cellStyle name="Comma 9 3" xfId="135" xr:uid="{EA6ACE68-71FE-4610-A74A-EECF6EA6F230}"/>
    <cellStyle name="Comma 9 3 2" xfId="240" xr:uid="{E04F0B15-AE50-422B-BE30-A74CAAA7D20C}"/>
    <cellStyle name="Comma 9 4" xfId="165" xr:uid="{A9F57ECA-A159-478D-A1DD-4FED844A4EE4}"/>
    <cellStyle name="Excel Built-in Neutral" xfId="2" xr:uid="{00000000-0005-0000-0000-000003000000}"/>
    <cellStyle name="Excel Built-in Normal" xfId="9" xr:uid="{00000000-0005-0000-0000-000004000000}"/>
    <cellStyle name="Excel Built-in Normal 1" xfId="25" xr:uid="{1464FF3D-8837-41C8-8DDF-F6FD4364A54F}"/>
    <cellStyle name="Good" xfId="27" builtinId="26"/>
    <cellStyle name="Normal" xfId="0" builtinId="0"/>
    <cellStyle name="Normal 10 2 2" xfId="6" xr:uid="{00000000-0005-0000-0000-000006000000}"/>
    <cellStyle name="Normal 2" xfId="1" xr:uid="{00000000-0005-0000-0000-000007000000}"/>
    <cellStyle name="Normal 2 2" xfId="14" xr:uid="{00000000-0005-0000-0000-000008000000}"/>
    <cellStyle name="Normal 2 2 2" xfId="22" xr:uid="{00000000-0005-0000-0000-000009000000}"/>
    <cellStyle name="Normal 2 2 3" xfId="36" xr:uid="{296F5BF1-595E-4AFF-8599-AAB9962967F5}"/>
    <cellStyle name="Normal 2 2 4" xfId="56" xr:uid="{99B5FC7F-6DCD-4043-AE1A-1F7FA34D5A56}"/>
    <cellStyle name="Normal 2 3" xfId="17" xr:uid="{00000000-0005-0000-0000-00000A000000}"/>
    <cellStyle name="Normal 2 3 2" xfId="40" xr:uid="{1556F6FB-8F14-4768-B5C7-9DAA207CEA0C}"/>
    <cellStyle name="Normal 2 3 3" xfId="58" xr:uid="{3ED999F5-CD3B-4C77-AD0A-BF3155B366FD}"/>
    <cellStyle name="Normal 2 4" xfId="33" xr:uid="{00F86004-3975-4E42-B948-600AD4616E89}"/>
    <cellStyle name="Normal 2 5" xfId="54" xr:uid="{3D18FD30-2706-4963-8F7D-917B05BC7DA5}"/>
    <cellStyle name="Normal 3" xfId="3" xr:uid="{00000000-0005-0000-0000-00000B000000}"/>
    <cellStyle name="Normal 3 2" xfId="19" xr:uid="{00000000-0005-0000-0000-00000C000000}"/>
    <cellStyle name="Normal 3 2 3" xfId="34" xr:uid="{A290A7B8-55AE-4CE5-B084-F0088EB1459A}"/>
    <cellStyle name="Normal 4" xfId="7" xr:uid="{00000000-0005-0000-0000-00000D000000}"/>
    <cellStyle name="Normal 4 2" xfId="11" xr:uid="{00000000-0005-0000-0000-00000E000000}"/>
    <cellStyle name="Normal 4 2 2" xfId="47" xr:uid="{9067406E-09FF-48EB-8767-A8750DC9B906}"/>
    <cellStyle name="Normal 4 3" xfId="35" xr:uid="{C77B2513-B872-4ED4-8167-63E1750BDCEE}"/>
    <cellStyle name="Normal 4 4" xfId="55" xr:uid="{34026293-EEAA-4D63-A4B4-684F52821900}"/>
    <cellStyle name="Normal 5" xfId="8" xr:uid="{00000000-0005-0000-0000-00000F000000}"/>
    <cellStyle name="Normal 5 2" xfId="12" xr:uid="{00000000-0005-0000-0000-000010000000}"/>
    <cellStyle name="Normal 5 3" xfId="45" xr:uid="{6C63F953-CC08-408E-96FE-693F54C8F283}"/>
    <cellStyle name="Normal 6" xfId="16" xr:uid="{00000000-0005-0000-0000-000011000000}"/>
    <cellStyle name="Normal 6 2" xfId="24" xr:uid="{00000000-0005-0000-0000-000012000000}"/>
    <cellStyle name="Normal 6 3" xfId="23" xr:uid="{00000000-0005-0000-0000-000013000000}"/>
    <cellStyle name="Normal 6 4" xfId="32" xr:uid="{7ED4C994-F8EC-49F8-BAA7-3B81BF97B0C5}"/>
    <cellStyle name="Normal 7" xfId="18" xr:uid="{00000000-0005-0000-0000-000014000000}"/>
    <cellStyle name="Normal 7 2" xfId="30" xr:uid="{BC747061-DBAE-483F-BB8B-06D69ADD2BC3}"/>
    <cellStyle name="Normal 8" xfId="20" xr:uid="{00000000-0005-0000-0000-000015000000}"/>
    <cellStyle name="Normal 9" xfId="21" xr:uid="{00000000-0005-0000-0000-000016000000}"/>
    <cellStyle name="Parasts 2" xfId="4" xr:uid="{00000000-0005-0000-0000-000017000000}"/>
    <cellStyle name="Parasts 3" xfId="5" xr:uid="{00000000-0005-0000-0000-000018000000}"/>
    <cellStyle name="Percent" xfId="26" builtinId="5"/>
    <cellStyle name="Percent 2" xfId="48" xr:uid="{6C09D287-BF31-40DE-A0DB-A43D9BD67A38}"/>
  </cellStyles>
  <dxfs count="0"/>
  <tableStyles count="0" defaultTableStyle="TableStyleMedium2" defaultPivotStyle="PivotStyleLight16"/>
  <colors>
    <mruColors>
      <color rgb="FFFFFFFF"/>
      <color rgb="FF99FFCC"/>
      <color rgb="FF339933"/>
      <color rgb="FF33CC33"/>
      <color rgb="FFFFCCFF"/>
      <color rgb="FFFF00FF"/>
      <color rgb="FF99FF99"/>
      <color rgb="FF006600"/>
      <color rgb="FF00CC00"/>
      <color rgb="FF2E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va%20Seile/Desktop/Copy%20of%20AP82_oktobris_novembris_manipul&#257;ciju%20skait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mbulatoro_pakalpojumu_nodala/Planosana_2012/SAVA/!_Grozijumi%202012.gada%20laikaa/Egija_Grozijumi%20ar%2001.10.2012_NEPIENEMTIE/Apaksas%20SAVA%20rikojum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va%20Ezerina/Desktop/Covid-19%20janv&#257;ris%20atskaites/Copy%20of%20IAL_Izlietojums_01-2021_BI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va%20Ezerina/Desktop/Covid-19%20febru&#257;ra%20atskaites/IAL_Izlietojums_02-2021_BI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vembris"/>
      <sheetName val="Oktobris"/>
      <sheetName val="Kopsavilkums"/>
      <sheetName val="R0019"/>
      <sheetName val="Macro1"/>
    </sheetNames>
    <sheetDataSet>
      <sheetData sheetId="0"/>
      <sheetData sheetId="1"/>
      <sheetData sheetId="2"/>
      <sheetData sheetId="3"/>
      <sheetData sheetId="4"/>
      <sheetData sheetId="5">
        <row r="99">
          <cell r="A99"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atorija"/>
      <sheetName val="Paraugu paņemšana"/>
    </sheetNames>
    <sheetDataSet>
      <sheetData sheetId="0" refreshError="1"/>
      <sheetData sheetId="1">
        <row r="18">
          <cell r="F18">
            <v>6.85</v>
          </cell>
          <cell r="G18">
            <v>8.2884999999999991</v>
          </cell>
        </row>
        <row r="19">
          <cell r="F19">
            <v>4.5</v>
          </cell>
          <cell r="G19">
            <v>5.4450000000000003</v>
          </cell>
        </row>
        <row r="20">
          <cell r="F20">
            <v>10.285</v>
          </cell>
          <cell r="G20">
            <v>12.444850000000001</v>
          </cell>
        </row>
        <row r="21">
          <cell r="F21">
            <v>1.6</v>
          </cell>
          <cell r="G21">
            <v>1.792</v>
          </cell>
        </row>
        <row r="22">
          <cell r="F22">
            <v>3.31</v>
          </cell>
          <cell r="G22">
            <v>4.0050999999999997</v>
          </cell>
        </row>
        <row r="23">
          <cell r="F23">
            <v>8.3799999999999999E-2</v>
          </cell>
          <cell r="G23">
            <v>9.3855999999999995E-2</v>
          </cell>
        </row>
        <row r="24">
          <cell r="F24">
            <v>0.25</v>
          </cell>
          <cell r="G24">
            <v>0.28000000000000003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atorija"/>
      <sheetName val="Paraugu paņemšana"/>
    </sheetNames>
    <sheetDataSet>
      <sheetData sheetId="0" refreshError="1"/>
      <sheetData sheetId="1" refreshError="1">
        <row r="18">
          <cell r="F18">
            <v>6.85</v>
          </cell>
          <cell r="G18">
            <v>8.2884999999999991</v>
          </cell>
        </row>
        <row r="19">
          <cell r="F19">
            <v>4.5</v>
          </cell>
          <cell r="G19">
            <v>5.4450000000000003</v>
          </cell>
        </row>
        <row r="20">
          <cell r="F20">
            <v>10.285</v>
          </cell>
          <cell r="G20">
            <v>12.444850000000001</v>
          </cell>
        </row>
        <row r="21">
          <cell r="F21">
            <v>1.6</v>
          </cell>
          <cell r="G21">
            <v>1.792</v>
          </cell>
        </row>
        <row r="22">
          <cell r="F22">
            <v>3.15496</v>
          </cell>
          <cell r="G22">
            <v>3.8175015999999999</v>
          </cell>
        </row>
        <row r="23">
          <cell r="F23">
            <v>6.8000000000000005E-2</v>
          </cell>
          <cell r="G23">
            <v>7.6160000000000005E-2</v>
          </cell>
        </row>
        <row r="24">
          <cell r="F24">
            <v>0.25</v>
          </cell>
          <cell r="G24">
            <v>0.28000000000000003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N77"/>
  <sheetViews>
    <sheetView showGridLines="0" zoomScale="60" zoomScaleNormal="60" workbookViewId="0">
      <pane xSplit="2" ySplit="2" topLeftCell="C3" activePane="bottomRight" state="frozen"/>
      <selection pane="topRight" activeCell="C1" sqref="C1"/>
      <selection pane="bottomLeft" activeCell="A2" sqref="A2"/>
      <selection pane="bottomRight" activeCell="B25" sqref="B25"/>
    </sheetView>
  </sheetViews>
  <sheetFormatPr defaultColWidth="9.28515625" defaultRowHeight="15" x14ac:dyDescent="0.25"/>
  <cols>
    <col min="1" max="1" width="3.85546875" style="676" customWidth="1"/>
    <col min="2" max="2" width="128" style="676" customWidth="1"/>
    <col min="3" max="3" width="15.5703125" style="714" customWidth="1"/>
    <col min="4" max="4" width="14.5703125" style="714" customWidth="1"/>
    <col min="5" max="5" width="14.42578125" style="715" customWidth="1"/>
    <col min="6" max="6" width="11.28515625" style="716" customWidth="1"/>
    <col min="7" max="7" width="12.7109375" style="717" customWidth="1"/>
    <col min="8" max="12" width="9.28515625" style="676"/>
    <col min="13" max="13" width="9.5703125" style="676" bestFit="1" customWidth="1"/>
    <col min="14" max="16384" width="9.28515625" style="676"/>
  </cols>
  <sheetData>
    <row r="1" spans="1:10" ht="75" customHeight="1" x14ac:dyDescent="0.25">
      <c r="C1" s="1348" t="s">
        <v>5091</v>
      </c>
      <c r="D1" s="1348"/>
      <c r="E1" s="1348"/>
      <c r="F1" s="1348"/>
      <c r="G1" s="1348"/>
    </row>
    <row r="2" spans="1:10" x14ac:dyDescent="0.2">
      <c r="B2" s="677" t="s">
        <v>5517</v>
      </c>
      <c r="C2" s="678" t="s">
        <v>0</v>
      </c>
      <c r="D2" s="735" t="s">
        <v>5193</v>
      </c>
      <c r="E2" s="734" t="s">
        <v>4922</v>
      </c>
      <c r="F2" s="679" t="s">
        <v>4923</v>
      </c>
      <c r="G2" s="680" t="s">
        <v>4924</v>
      </c>
    </row>
    <row r="3" spans="1:10" x14ac:dyDescent="0.25">
      <c r="B3" s="844" t="s">
        <v>5190</v>
      </c>
      <c r="C3" s="681">
        <f>C4+C29+C38+C56</f>
        <v>7799830</v>
      </c>
      <c r="D3" s="1328">
        <f>D4+D29+D38+D56</f>
        <v>40910</v>
      </c>
      <c r="E3" s="682">
        <f>E38+E29+E4</f>
        <v>7685611</v>
      </c>
      <c r="F3" s="682">
        <f>F38+F29+F4</f>
        <v>53468</v>
      </c>
      <c r="G3" s="682">
        <f>G38+G29+G4</f>
        <v>19841</v>
      </c>
    </row>
    <row r="4" spans="1:10" ht="15.75" customHeight="1" x14ac:dyDescent="0.25">
      <c r="B4" s="606" t="s">
        <v>1</v>
      </c>
      <c r="C4" s="675">
        <f>SUM(C5:C28)</f>
        <v>4535808</v>
      </c>
      <c r="D4" s="675"/>
      <c r="E4" s="683">
        <f>SUM(E5:E28)</f>
        <v>4482340</v>
      </c>
      <c r="F4" s="683">
        <f>SUM(F5:F28)</f>
        <v>53468</v>
      </c>
      <c r="G4" s="683">
        <f>SUM(G5:G27)</f>
        <v>0</v>
      </c>
    </row>
    <row r="5" spans="1:10" x14ac:dyDescent="0.25">
      <c r="A5" s="709"/>
      <c r="B5" s="684" t="s">
        <v>5240</v>
      </c>
      <c r="C5" s="1279">
        <v>101183</v>
      </c>
      <c r="D5" s="685"/>
      <c r="E5" s="1294">
        <v>100176</v>
      </c>
      <c r="F5" s="1290">
        <v>1007</v>
      </c>
      <c r="G5" s="687"/>
      <c r="H5" s="728" t="s">
        <v>4942</v>
      </c>
      <c r="I5" s="728"/>
      <c r="J5" s="364"/>
    </row>
    <row r="6" spans="1:10" x14ac:dyDescent="0.25">
      <c r="A6" s="709"/>
      <c r="B6" s="1281" t="s">
        <v>5241</v>
      </c>
      <c r="C6" s="1279">
        <v>109150</v>
      </c>
      <c r="D6" s="685"/>
      <c r="E6" s="1297">
        <v>108976</v>
      </c>
      <c r="F6" s="1296">
        <v>174</v>
      </c>
      <c r="G6" s="687"/>
      <c r="H6" s="728" t="s">
        <v>4942</v>
      </c>
      <c r="I6" s="728"/>
      <c r="J6" s="364"/>
    </row>
    <row r="7" spans="1:10" x14ac:dyDescent="0.25">
      <c r="A7" s="709"/>
      <c r="B7" s="688" t="s">
        <v>5245</v>
      </c>
      <c r="C7" s="1279">
        <v>10630</v>
      </c>
      <c r="D7" s="689"/>
      <c r="E7" s="1292">
        <v>10630</v>
      </c>
      <c r="F7" s="1290"/>
      <c r="G7" s="687"/>
      <c r="H7" s="728" t="s">
        <v>4938</v>
      </c>
      <c r="I7" s="728"/>
      <c r="J7" s="364"/>
    </row>
    <row r="8" spans="1:10" x14ac:dyDescent="0.25">
      <c r="A8" s="709"/>
      <c r="B8" s="1282" t="s">
        <v>5244</v>
      </c>
      <c r="C8" s="1279">
        <v>6357</v>
      </c>
      <c r="D8" s="689"/>
      <c r="E8" s="1291">
        <v>6357</v>
      </c>
      <c r="F8" s="1290"/>
      <c r="G8" s="687"/>
      <c r="H8" s="728" t="s">
        <v>4938</v>
      </c>
      <c r="I8" s="728"/>
      <c r="J8" s="364"/>
    </row>
    <row r="9" spans="1:10" x14ac:dyDescent="0.25">
      <c r="A9" s="720"/>
      <c r="B9" s="688" t="s">
        <v>5308</v>
      </c>
      <c r="C9" s="1279">
        <v>9977</v>
      </c>
      <c r="D9" s="689"/>
      <c r="E9" s="1292">
        <v>9977</v>
      </c>
      <c r="F9" s="1290"/>
      <c r="G9" s="687"/>
      <c r="H9" s="728" t="s">
        <v>5101</v>
      </c>
      <c r="I9" s="728"/>
      <c r="J9" s="364"/>
    </row>
    <row r="10" spans="1:10" x14ac:dyDescent="0.25">
      <c r="A10" s="720"/>
      <c r="B10" s="1282" t="s">
        <v>5309</v>
      </c>
      <c r="C10" s="1279">
        <v>23039</v>
      </c>
      <c r="D10" s="689"/>
      <c r="E10" s="1292">
        <v>23039</v>
      </c>
      <c r="F10" s="1290"/>
      <c r="G10" s="687"/>
      <c r="H10" s="728" t="s">
        <v>5101</v>
      </c>
      <c r="I10" s="728"/>
      <c r="J10" s="364"/>
    </row>
    <row r="11" spans="1:10" x14ac:dyDescent="0.25">
      <c r="A11" s="709"/>
      <c r="B11" s="688" t="s">
        <v>5260</v>
      </c>
      <c r="C11" s="1279">
        <v>3207</v>
      </c>
      <c r="D11" s="689"/>
      <c r="E11" s="1292">
        <v>3207</v>
      </c>
      <c r="F11" s="1290"/>
      <c r="G11" s="687"/>
      <c r="H11" s="728" t="s">
        <v>4938</v>
      </c>
      <c r="I11" s="728"/>
      <c r="J11" s="364"/>
    </row>
    <row r="12" spans="1:10" x14ac:dyDescent="0.25">
      <c r="A12" s="709"/>
      <c r="B12" s="1282" t="s">
        <v>5261</v>
      </c>
      <c r="C12" s="1279">
        <v>1874</v>
      </c>
      <c r="D12" s="689"/>
      <c r="E12" s="1292">
        <v>1874</v>
      </c>
      <c r="F12" s="1290"/>
      <c r="G12" s="687"/>
      <c r="H12" s="728" t="s">
        <v>4938</v>
      </c>
      <c r="I12" s="728"/>
      <c r="J12" s="364"/>
    </row>
    <row r="13" spans="1:10" ht="13.5" customHeight="1" x14ac:dyDescent="0.25">
      <c r="A13" s="709"/>
      <c r="B13" s="697" t="s">
        <v>5423</v>
      </c>
      <c r="C13" s="1279">
        <v>33878</v>
      </c>
      <c r="D13" s="685"/>
      <c r="E13" s="1295">
        <v>33878</v>
      </c>
      <c r="F13" s="1296"/>
      <c r="G13" s="845"/>
      <c r="H13" s="348" t="s">
        <v>5113</v>
      </c>
      <c r="I13" s="728"/>
      <c r="J13" s="364"/>
    </row>
    <row r="14" spans="1:10" x14ac:dyDescent="0.25">
      <c r="A14" s="709"/>
      <c r="B14" s="1283" t="s">
        <v>5424</v>
      </c>
      <c r="C14" s="1279">
        <v>21701</v>
      </c>
      <c r="D14" s="685"/>
      <c r="E14" s="1295">
        <v>21581</v>
      </c>
      <c r="F14" s="1296">
        <v>120</v>
      </c>
      <c r="G14" s="845"/>
      <c r="H14" s="348" t="s">
        <v>5113</v>
      </c>
      <c r="I14" s="728"/>
      <c r="J14" s="364"/>
    </row>
    <row r="15" spans="1:10" x14ac:dyDescent="0.25">
      <c r="A15" s="709"/>
      <c r="B15" s="692" t="s">
        <v>5310</v>
      </c>
      <c r="C15" s="1279">
        <v>9344</v>
      </c>
      <c r="D15" s="689"/>
      <c r="E15" s="1292">
        <v>9344</v>
      </c>
      <c r="F15" s="1290"/>
      <c r="G15" s="687"/>
      <c r="H15" s="728" t="s">
        <v>4937</v>
      </c>
      <c r="I15" s="728"/>
      <c r="J15" s="364"/>
    </row>
    <row r="16" spans="1:10" x14ac:dyDescent="0.25">
      <c r="A16" s="709"/>
      <c r="B16" s="1283" t="s">
        <v>5311</v>
      </c>
      <c r="C16" s="1279">
        <v>6847</v>
      </c>
      <c r="D16" s="689"/>
      <c r="E16" s="1292">
        <v>6847</v>
      </c>
      <c r="F16" s="1290"/>
      <c r="G16" s="687"/>
      <c r="H16" s="728" t="s">
        <v>4937</v>
      </c>
      <c r="I16" s="728"/>
      <c r="J16" s="364"/>
    </row>
    <row r="17" spans="1:12" x14ac:dyDescent="0.25">
      <c r="A17" s="709"/>
      <c r="B17" s="688" t="s">
        <v>5312</v>
      </c>
      <c r="C17" s="1279">
        <v>894295</v>
      </c>
      <c r="D17" s="689"/>
      <c r="E17" s="1289">
        <v>887073</v>
      </c>
      <c r="F17" s="1290">
        <v>7222</v>
      </c>
      <c r="G17" s="687"/>
      <c r="H17" s="728" t="s">
        <v>4939</v>
      </c>
      <c r="I17" s="728"/>
      <c r="J17" s="364"/>
    </row>
    <row r="18" spans="1:12" x14ac:dyDescent="0.25">
      <c r="A18" s="709"/>
      <c r="B18" s="1282" t="s">
        <v>5313</v>
      </c>
      <c r="C18" s="1279">
        <v>731776</v>
      </c>
      <c r="D18" s="689"/>
      <c r="E18" s="1294">
        <v>724851</v>
      </c>
      <c r="F18" s="1290">
        <v>6925</v>
      </c>
      <c r="G18" s="687"/>
      <c r="H18" s="728" t="s">
        <v>4939</v>
      </c>
      <c r="I18" s="728"/>
      <c r="J18" s="364"/>
    </row>
    <row r="19" spans="1:12" s="696" customFormat="1" x14ac:dyDescent="0.25">
      <c r="A19" s="709"/>
      <c r="B19" s="693" t="s">
        <v>5314</v>
      </c>
      <c r="C19" s="1279">
        <v>36145</v>
      </c>
      <c r="D19" s="694"/>
      <c r="E19" s="1289">
        <v>35258</v>
      </c>
      <c r="F19" s="1290">
        <v>887</v>
      </c>
      <c r="G19" s="695"/>
      <c r="H19" s="728" t="s">
        <v>4939</v>
      </c>
      <c r="I19" s="729"/>
      <c r="J19" s="723"/>
    </row>
    <row r="20" spans="1:12" s="696" customFormat="1" x14ac:dyDescent="0.25">
      <c r="A20" s="709"/>
      <c r="B20" s="1284" t="s">
        <v>5315</v>
      </c>
      <c r="C20" s="1279">
        <v>38754</v>
      </c>
      <c r="D20" s="694"/>
      <c r="E20" s="1294">
        <v>37537</v>
      </c>
      <c r="F20" s="1290">
        <v>1217</v>
      </c>
      <c r="G20" s="695"/>
      <c r="H20" s="728" t="s">
        <v>4939</v>
      </c>
      <c r="I20" s="729"/>
      <c r="J20" s="723"/>
    </row>
    <row r="21" spans="1:12" x14ac:dyDescent="0.25">
      <c r="A21" s="709"/>
      <c r="B21" s="697" t="s">
        <v>5316</v>
      </c>
      <c r="C21" s="1279">
        <v>568705</v>
      </c>
      <c r="D21" s="689"/>
      <c r="E21" s="1293">
        <v>567661</v>
      </c>
      <c r="F21" s="1290">
        <v>1044</v>
      </c>
      <c r="G21" s="687"/>
      <c r="H21" s="728" t="s">
        <v>5114</v>
      </c>
      <c r="I21" s="728"/>
      <c r="J21" s="364"/>
      <c r="K21" s="691"/>
      <c r="L21" s="691"/>
    </row>
    <row r="22" spans="1:12" x14ac:dyDescent="0.25">
      <c r="A22" s="709"/>
      <c r="B22" s="1283" t="s">
        <v>5317</v>
      </c>
      <c r="C22" s="1279">
        <v>420420</v>
      </c>
      <c r="D22" s="689"/>
      <c r="E22" s="1293">
        <v>419359</v>
      </c>
      <c r="F22" s="1290">
        <v>1061</v>
      </c>
      <c r="G22" s="687"/>
      <c r="H22" s="728" t="s">
        <v>5114</v>
      </c>
      <c r="I22" s="728"/>
      <c r="J22" s="364"/>
      <c r="K22" s="691"/>
      <c r="L22" s="691"/>
    </row>
    <row r="23" spans="1:12" ht="19.899999999999999" customHeight="1" x14ac:dyDescent="0.25">
      <c r="A23" s="709"/>
      <c r="B23" s="688" t="s">
        <v>4926</v>
      </c>
      <c r="C23" s="1279">
        <v>126275</v>
      </c>
      <c r="D23" s="689"/>
      <c r="E23" s="1292">
        <v>126275</v>
      </c>
      <c r="F23" s="1290"/>
      <c r="G23" s="687"/>
      <c r="H23" s="728" t="s">
        <v>4942</v>
      </c>
      <c r="I23" s="728"/>
      <c r="J23" s="364"/>
    </row>
    <row r="24" spans="1:12" ht="19.899999999999999" customHeight="1" x14ac:dyDescent="0.25">
      <c r="A24" s="709"/>
      <c r="B24" s="1282" t="s">
        <v>5307</v>
      </c>
      <c r="C24" s="1279">
        <v>157131</v>
      </c>
      <c r="D24" s="689"/>
      <c r="E24" s="1292">
        <v>157131</v>
      </c>
      <c r="F24" s="1290"/>
      <c r="G24" s="687"/>
      <c r="H24" s="728" t="s">
        <v>4942</v>
      </c>
      <c r="I24" s="728"/>
      <c r="J24" s="364"/>
    </row>
    <row r="25" spans="1:12" x14ac:dyDescent="0.25">
      <c r="A25" s="709"/>
      <c r="B25" s="698" t="s">
        <v>5419</v>
      </c>
      <c r="C25" s="1279">
        <v>598538</v>
      </c>
      <c r="D25" s="1278"/>
      <c r="E25" s="1289">
        <v>594851</v>
      </c>
      <c r="F25" s="1290">
        <v>3687</v>
      </c>
      <c r="G25" s="687"/>
      <c r="H25" s="728" t="s">
        <v>4939</v>
      </c>
      <c r="I25" s="728"/>
      <c r="J25" s="364"/>
    </row>
    <row r="26" spans="1:12" x14ac:dyDescent="0.25">
      <c r="A26" s="709"/>
      <c r="B26" s="1282" t="s">
        <v>5420</v>
      </c>
      <c r="C26" s="1279">
        <v>599889</v>
      </c>
      <c r="D26" s="1279"/>
      <c r="E26" s="1297">
        <v>596202</v>
      </c>
      <c r="F26" s="1296">
        <v>3687</v>
      </c>
      <c r="G26" s="687"/>
      <c r="H26" s="728" t="s">
        <v>4939</v>
      </c>
      <c r="I26" s="728"/>
      <c r="J26" s="364"/>
    </row>
    <row r="27" spans="1:12" x14ac:dyDescent="0.25">
      <c r="A27" s="709"/>
      <c r="B27" s="698" t="s">
        <v>5421</v>
      </c>
      <c r="C27" s="1329">
        <v>13285</v>
      </c>
      <c r="D27" s="1329"/>
      <c r="E27" s="1330">
        <v>128</v>
      </c>
      <c r="F27" s="1331">
        <v>13157</v>
      </c>
      <c r="G27" s="1321"/>
      <c r="H27" s="728" t="s">
        <v>4939</v>
      </c>
      <c r="I27" s="728"/>
      <c r="J27" s="364"/>
    </row>
    <row r="28" spans="1:12" x14ac:dyDescent="0.25">
      <c r="A28" s="709"/>
      <c r="B28" s="1282" t="s">
        <v>5422</v>
      </c>
      <c r="C28" s="1329">
        <v>13408</v>
      </c>
      <c r="D28" s="1329"/>
      <c r="E28" s="1330">
        <v>128</v>
      </c>
      <c r="F28" s="1331">
        <v>13280</v>
      </c>
      <c r="G28" s="1322"/>
      <c r="H28" s="728" t="s">
        <v>4939</v>
      </c>
      <c r="I28" s="728"/>
      <c r="J28" s="364"/>
    </row>
    <row r="29" spans="1:12" x14ac:dyDescent="0.25">
      <c r="A29" s="709"/>
      <c r="B29" s="606" t="s">
        <v>2</v>
      </c>
      <c r="C29" s="675">
        <f>SUM(C30:C37)</f>
        <v>2757850</v>
      </c>
      <c r="D29" s="675"/>
      <c r="E29" s="675">
        <f>SUM(E30:E37)</f>
        <v>2757850</v>
      </c>
      <c r="F29" s="675">
        <f>SUM(F30:F37)</f>
        <v>0</v>
      </c>
      <c r="G29" s="675">
        <f>SUM(G30:G37)</f>
        <v>0</v>
      </c>
      <c r="H29" s="728"/>
      <c r="I29" s="728"/>
      <c r="J29" s="364"/>
    </row>
    <row r="30" spans="1:12" x14ac:dyDescent="0.25">
      <c r="A30" s="709"/>
      <c r="B30" s="699" t="s">
        <v>5195</v>
      </c>
      <c r="C30" s="1279">
        <v>1390092</v>
      </c>
      <c r="D30" s="689"/>
      <c r="E30" s="690">
        <f>C30</f>
        <v>1390092</v>
      </c>
      <c r="F30" s="686"/>
      <c r="G30" s="687"/>
      <c r="H30" s="728" t="s">
        <v>4939</v>
      </c>
      <c r="I30" s="728"/>
      <c r="J30" s="364"/>
    </row>
    <row r="31" spans="1:12" x14ac:dyDescent="0.25">
      <c r="A31" s="709"/>
      <c r="B31" s="1285" t="s">
        <v>5196</v>
      </c>
      <c r="C31" s="1279">
        <v>1261506</v>
      </c>
      <c r="D31" s="689"/>
      <c r="E31" s="690">
        <v>1261506</v>
      </c>
      <c r="F31" s="686"/>
      <c r="G31" s="687"/>
      <c r="H31" s="728" t="s">
        <v>4939</v>
      </c>
      <c r="I31" s="728"/>
      <c r="J31" s="364"/>
    </row>
    <row r="32" spans="1:12" x14ac:dyDescent="0.25">
      <c r="A32" s="709"/>
      <c r="B32" s="699" t="s">
        <v>5345</v>
      </c>
      <c r="C32" s="1279">
        <f>Bar_transp_janv_febr!H24</f>
        <v>10200</v>
      </c>
      <c r="D32" s="689"/>
      <c r="E32" s="690">
        <f>C32</f>
        <v>10200</v>
      </c>
      <c r="F32" s="686"/>
      <c r="G32" s="687"/>
      <c r="H32" s="728" t="s">
        <v>5102</v>
      </c>
      <c r="I32" s="728"/>
      <c r="J32" s="364"/>
    </row>
    <row r="33" spans="1:14" x14ac:dyDescent="0.25">
      <c r="A33" s="709"/>
      <c r="B33" s="1285" t="s">
        <v>5346</v>
      </c>
      <c r="C33" s="1279">
        <f>Bar_transp_janv_febr!H49</f>
        <v>8709</v>
      </c>
      <c r="D33" s="689"/>
      <c r="E33" s="690">
        <v>8709</v>
      </c>
      <c r="F33" s="686"/>
      <c r="G33" s="687"/>
      <c r="H33" s="728" t="s">
        <v>5102</v>
      </c>
      <c r="I33" s="728"/>
      <c r="J33" s="364"/>
    </row>
    <row r="34" spans="1:14" x14ac:dyDescent="0.25">
      <c r="A34" s="709"/>
      <c r="B34" s="700" t="s">
        <v>5351</v>
      </c>
      <c r="C34" s="1279">
        <f>Transp_uz_dzivesv_janv_febr!G16</f>
        <v>6272</v>
      </c>
      <c r="D34" s="689"/>
      <c r="E34" s="690">
        <f>C34</f>
        <v>6272</v>
      </c>
      <c r="F34" s="686"/>
      <c r="G34" s="687"/>
      <c r="H34" s="728" t="s">
        <v>4938</v>
      </c>
      <c r="I34" s="728"/>
      <c r="J34" s="364"/>
    </row>
    <row r="35" spans="1:14" x14ac:dyDescent="0.25">
      <c r="A35" s="709"/>
      <c r="B35" s="1286" t="s">
        <v>5352</v>
      </c>
      <c r="C35" s="1279">
        <f>Transp_uz_dzivesv_janv_febr!G36</f>
        <v>7472</v>
      </c>
      <c r="D35" s="689"/>
      <c r="E35" s="690">
        <v>7472</v>
      </c>
      <c r="F35" s="686"/>
      <c r="G35" s="687"/>
      <c r="H35" s="728" t="s">
        <v>4938</v>
      </c>
      <c r="I35" s="728"/>
      <c r="J35" s="364"/>
    </row>
    <row r="36" spans="1:14" x14ac:dyDescent="0.25">
      <c r="A36" s="709"/>
      <c r="B36" s="700" t="s">
        <v>5353</v>
      </c>
      <c r="C36" s="1279">
        <v>31879</v>
      </c>
      <c r="D36" s="689"/>
      <c r="E36" s="690">
        <f>C36</f>
        <v>31879</v>
      </c>
      <c r="F36" s="686"/>
      <c r="G36" s="687"/>
      <c r="H36" s="728" t="s">
        <v>5079</v>
      </c>
      <c r="I36" s="728"/>
      <c r="J36" s="364"/>
    </row>
    <row r="37" spans="1:14" x14ac:dyDescent="0.25">
      <c r="A37" s="709"/>
      <c r="B37" s="1286" t="s">
        <v>5354</v>
      </c>
      <c r="C37" s="1279">
        <v>41720</v>
      </c>
      <c r="D37" s="689"/>
      <c r="E37" s="690">
        <v>41720</v>
      </c>
      <c r="F37" s="686"/>
      <c r="G37" s="687"/>
      <c r="H37" s="728" t="s">
        <v>5079</v>
      </c>
      <c r="I37" s="728"/>
      <c r="J37" s="364"/>
    </row>
    <row r="38" spans="1:14" x14ac:dyDescent="0.25">
      <c r="A38" s="709"/>
      <c r="B38" s="606" t="s">
        <v>8</v>
      </c>
      <c r="C38" s="675">
        <f>C39+C42+C53</f>
        <v>465262</v>
      </c>
      <c r="D38" s="675"/>
      <c r="E38" s="683">
        <f>SUM(E39,E42,E53)</f>
        <v>445421</v>
      </c>
      <c r="F38" s="683">
        <f>SUM(F39,F42,F53)</f>
        <v>0</v>
      </c>
      <c r="G38" s="683">
        <f>SUM(G39,G42,G53)</f>
        <v>19841</v>
      </c>
      <c r="H38" s="728"/>
      <c r="I38" s="728"/>
      <c r="J38" s="364"/>
    </row>
    <row r="39" spans="1:14" x14ac:dyDescent="0.25">
      <c r="A39" s="709"/>
      <c r="B39" s="701" t="s">
        <v>7</v>
      </c>
      <c r="C39" s="702">
        <f>C40+C41</f>
        <v>51034</v>
      </c>
      <c r="D39" s="702"/>
      <c r="E39" s="702">
        <f t="shared" ref="E39:G39" si="0">E40+E41</f>
        <v>51034</v>
      </c>
      <c r="F39" s="702">
        <f t="shared" si="0"/>
        <v>0</v>
      </c>
      <c r="G39" s="702">
        <f t="shared" si="0"/>
        <v>0</v>
      </c>
      <c r="H39" s="728"/>
      <c r="I39" s="728"/>
      <c r="J39" s="364"/>
    </row>
    <row r="40" spans="1:14" ht="15.75" x14ac:dyDescent="0.25">
      <c r="A40" s="709"/>
      <c r="B40" s="688" t="s">
        <v>5360</v>
      </c>
      <c r="C40" s="689">
        <v>25517</v>
      </c>
      <c r="D40" s="689"/>
      <c r="E40" s="1324">
        <f>C40</f>
        <v>25517</v>
      </c>
      <c r="F40" s="704"/>
      <c r="G40" s="705"/>
      <c r="H40" s="728" t="s">
        <v>4937</v>
      </c>
      <c r="I40" s="728"/>
      <c r="J40" s="724"/>
      <c r="K40" s="706"/>
      <c r="L40" s="707"/>
      <c r="M40" s="708"/>
      <c r="N40" s="709"/>
    </row>
    <row r="41" spans="1:14" ht="15.75" x14ac:dyDescent="0.25">
      <c r="A41" s="709"/>
      <c r="B41" s="1282" t="s">
        <v>5361</v>
      </c>
      <c r="C41" s="689">
        <v>25517</v>
      </c>
      <c r="D41" s="689"/>
      <c r="E41" s="1324">
        <v>25517</v>
      </c>
      <c r="F41" s="704"/>
      <c r="G41" s="705"/>
      <c r="H41" s="728" t="s">
        <v>4937</v>
      </c>
      <c r="I41" s="728"/>
      <c r="J41" s="724"/>
      <c r="K41" s="706"/>
      <c r="L41" s="707"/>
      <c r="M41" s="708"/>
      <c r="N41" s="709"/>
    </row>
    <row r="42" spans="1:14" x14ac:dyDescent="0.25">
      <c r="A42" s="709"/>
      <c r="B42" s="701" t="s">
        <v>9</v>
      </c>
      <c r="C42" s="702">
        <f>SUM(C43:C52)</f>
        <v>394773</v>
      </c>
      <c r="D42" s="702"/>
      <c r="E42" s="703">
        <f>SUM(E43:E52)</f>
        <v>374932</v>
      </c>
      <c r="F42" s="703">
        <f t="shared" ref="F42:G42" si="1">SUM(F43:F51)</f>
        <v>0</v>
      </c>
      <c r="G42" s="703">
        <f t="shared" si="1"/>
        <v>19841</v>
      </c>
      <c r="H42" s="728"/>
      <c r="I42" s="728"/>
      <c r="J42" s="364"/>
      <c r="L42" s="709"/>
    </row>
    <row r="43" spans="1:14" ht="15.75" x14ac:dyDescent="0.25">
      <c r="A43" s="709"/>
      <c r="B43" s="710" t="s">
        <v>5367</v>
      </c>
      <c r="C43" s="685">
        <v>119939</v>
      </c>
      <c r="D43" s="685"/>
      <c r="E43" s="1324">
        <f>C43</f>
        <v>119939</v>
      </c>
      <c r="F43" s="704"/>
      <c r="G43" s="705"/>
      <c r="H43" s="728" t="s">
        <v>4940</v>
      </c>
      <c r="I43" s="728"/>
      <c r="J43" s="364"/>
      <c r="L43" s="709"/>
    </row>
    <row r="44" spans="1:14" ht="15.75" x14ac:dyDescent="0.25">
      <c r="A44" s="709"/>
      <c r="B44" s="1287" t="s">
        <v>5368</v>
      </c>
      <c r="C44" s="685">
        <v>111927</v>
      </c>
      <c r="D44" s="685"/>
      <c r="E44" s="1324">
        <v>111927</v>
      </c>
      <c r="F44" s="704"/>
      <c r="G44" s="705"/>
      <c r="H44" s="728" t="s">
        <v>4940</v>
      </c>
      <c r="I44" s="728"/>
      <c r="J44" s="364"/>
      <c r="L44" s="709"/>
    </row>
    <row r="45" spans="1:14" ht="15.75" x14ac:dyDescent="0.25">
      <c r="A45" s="709"/>
      <c r="B45" s="710" t="s">
        <v>5370</v>
      </c>
      <c r="C45" s="685">
        <v>29558</v>
      </c>
      <c r="D45" s="685"/>
      <c r="E45" s="1324">
        <f>C45</f>
        <v>29558</v>
      </c>
      <c r="F45" s="704"/>
      <c r="G45" s="705"/>
      <c r="H45" s="728" t="s">
        <v>4941</v>
      </c>
      <c r="I45" s="728"/>
      <c r="J45" s="364"/>
      <c r="L45" s="709"/>
    </row>
    <row r="46" spans="1:14" ht="15.75" x14ac:dyDescent="0.25">
      <c r="A46" s="709"/>
      <c r="B46" s="1287" t="s">
        <v>5371</v>
      </c>
      <c r="C46" s="685">
        <v>27471</v>
      </c>
      <c r="D46" s="685"/>
      <c r="E46" s="1324">
        <v>27471</v>
      </c>
      <c r="F46" s="704"/>
      <c r="G46" s="705"/>
      <c r="H46" s="728" t="s">
        <v>4941</v>
      </c>
      <c r="I46" s="728"/>
      <c r="J46" s="364"/>
      <c r="L46" s="709"/>
    </row>
    <row r="47" spans="1:14" ht="15.75" x14ac:dyDescent="0.25">
      <c r="A47" s="709"/>
      <c r="B47" s="710" t="s">
        <v>5377</v>
      </c>
      <c r="C47" s="711">
        <v>10818</v>
      </c>
      <c r="D47" s="711"/>
      <c r="E47" s="1325"/>
      <c r="F47" s="704"/>
      <c r="G47" s="1327">
        <f>C47</f>
        <v>10818</v>
      </c>
      <c r="H47" s="728" t="s">
        <v>4941</v>
      </c>
      <c r="I47" s="728"/>
      <c r="J47" s="364"/>
      <c r="L47" s="709"/>
    </row>
    <row r="48" spans="1:14" ht="15.75" x14ac:dyDescent="0.25">
      <c r="A48" s="709"/>
      <c r="B48" s="1287" t="s">
        <v>5378</v>
      </c>
      <c r="C48" s="711">
        <v>9023</v>
      </c>
      <c r="D48" s="711"/>
      <c r="E48" s="1325"/>
      <c r="F48" s="704"/>
      <c r="G48" s="1327">
        <v>9023</v>
      </c>
      <c r="H48" s="728" t="s">
        <v>4941</v>
      </c>
      <c r="I48" s="728"/>
      <c r="J48" s="364"/>
      <c r="L48" s="709"/>
    </row>
    <row r="49" spans="1:12" ht="15.75" x14ac:dyDescent="0.25">
      <c r="A49" s="709"/>
      <c r="B49" s="710" t="s">
        <v>5387</v>
      </c>
      <c r="C49" s="1329">
        <v>35000</v>
      </c>
      <c r="D49" s="685"/>
      <c r="E49" s="1324">
        <f>C49</f>
        <v>35000</v>
      </c>
      <c r="F49" s="704"/>
      <c r="G49" s="705"/>
      <c r="H49" s="728" t="s">
        <v>4941</v>
      </c>
      <c r="I49" s="728"/>
      <c r="J49" s="364"/>
      <c r="L49" s="709"/>
    </row>
    <row r="50" spans="1:12" ht="15.75" x14ac:dyDescent="0.25">
      <c r="A50" s="709"/>
      <c r="B50" s="1287" t="s">
        <v>5386</v>
      </c>
      <c r="C50" s="1329">
        <v>43106</v>
      </c>
      <c r="D50" s="685"/>
      <c r="E50" s="1324">
        <v>43106</v>
      </c>
      <c r="F50" s="704"/>
      <c r="G50" s="705"/>
      <c r="H50" s="728" t="s">
        <v>4941</v>
      </c>
      <c r="I50" s="728"/>
      <c r="J50" s="364"/>
      <c r="L50" s="709"/>
    </row>
    <row r="51" spans="1:12" ht="15" customHeight="1" x14ac:dyDescent="0.25">
      <c r="A51" s="709"/>
      <c r="B51" s="710" t="s">
        <v>5392</v>
      </c>
      <c r="C51" s="685">
        <v>3649</v>
      </c>
      <c r="D51" s="685"/>
      <c r="E51" s="1324">
        <f t="shared" ref="E51" si="2">C51</f>
        <v>3649</v>
      </c>
      <c r="F51" s="712"/>
      <c r="G51" s="712"/>
      <c r="H51" s="728" t="s">
        <v>4941</v>
      </c>
      <c r="I51" s="728"/>
      <c r="J51" s="364"/>
      <c r="L51" s="709"/>
    </row>
    <row r="52" spans="1:12" ht="15" customHeight="1" x14ac:dyDescent="0.25">
      <c r="A52" s="709"/>
      <c r="B52" s="1287" t="s">
        <v>5393</v>
      </c>
      <c r="C52" s="685">
        <v>4282</v>
      </c>
      <c r="D52" s="685"/>
      <c r="E52" s="1326">
        <v>4282</v>
      </c>
      <c r="F52" s="712"/>
      <c r="G52" s="712"/>
      <c r="H52" s="728" t="s">
        <v>4941</v>
      </c>
      <c r="I52" s="728"/>
      <c r="J52" s="364"/>
      <c r="L52" s="709"/>
    </row>
    <row r="53" spans="1:12" x14ac:dyDescent="0.25">
      <c r="A53" s="709"/>
      <c r="B53" s="701" t="s">
        <v>5106</v>
      </c>
      <c r="C53" s="702">
        <f>C54+C55</f>
        <v>19455</v>
      </c>
      <c r="D53" s="702"/>
      <c r="E53" s="702">
        <f>E54+E55</f>
        <v>19455</v>
      </c>
      <c r="F53" s="703">
        <f>SUM(F59:F61)</f>
        <v>0</v>
      </c>
      <c r="G53" s="703">
        <f>SUM(G59:G61)</f>
        <v>0</v>
      </c>
      <c r="H53" s="730"/>
      <c r="I53" s="728"/>
      <c r="J53" s="364"/>
      <c r="L53" s="709"/>
    </row>
    <row r="54" spans="1:12" x14ac:dyDescent="0.25">
      <c r="A54" s="709"/>
      <c r="B54" s="710" t="s">
        <v>5399</v>
      </c>
      <c r="C54" s="689">
        <v>7072</v>
      </c>
      <c r="D54" s="689"/>
      <c r="E54" s="713">
        <f t="shared" ref="E54" si="3">C54</f>
        <v>7072</v>
      </c>
      <c r="F54" s="686"/>
      <c r="G54" s="687"/>
      <c r="H54" s="728" t="s">
        <v>4937</v>
      </c>
      <c r="I54" s="728"/>
      <c r="J54" s="364"/>
      <c r="L54" s="709"/>
    </row>
    <row r="55" spans="1:12" x14ac:dyDescent="0.25">
      <c r="A55" s="709"/>
      <c r="B55" s="1281" t="s">
        <v>5398</v>
      </c>
      <c r="C55" s="689">
        <v>12383</v>
      </c>
      <c r="D55" s="689"/>
      <c r="E55" s="713">
        <v>12383</v>
      </c>
      <c r="F55" s="686"/>
      <c r="G55" s="687"/>
      <c r="H55" s="728" t="s">
        <v>4937</v>
      </c>
      <c r="I55" s="728"/>
      <c r="J55" s="364"/>
      <c r="L55" s="709"/>
    </row>
    <row r="56" spans="1:12" x14ac:dyDescent="0.25">
      <c r="A56" s="709"/>
      <c r="B56" s="1323" t="s">
        <v>5516</v>
      </c>
      <c r="C56" s="675">
        <f>C57+C58</f>
        <v>40910</v>
      </c>
      <c r="D56" s="1299">
        <f>C56</f>
        <v>40910</v>
      </c>
      <c r="E56" s="1300"/>
      <c r="F56" s="1301"/>
      <c r="G56" s="1302"/>
      <c r="H56" s="728"/>
      <c r="I56" s="728"/>
      <c r="J56" s="364"/>
      <c r="L56" s="709"/>
    </row>
    <row r="57" spans="1:12" x14ac:dyDescent="0.25">
      <c r="A57" s="709"/>
      <c r="B57" s="710" t="s">
        <v>5357</v>
      </c>
      <c r="C57" s="1279">
        <v>17252</v>
      </c>
      <c r="D57" s="1288">
        <v>17252</v>
      </c>
      <c r="E57" s="713"/>
      <c r="F57" s="1290"/>
      <c r="G57" s="687"/>
      <c r="H57" s="728" t="s">
        <v>5208</v>
      </c>
      <c r="I57" s="728"/>
      <c r="J57" s="364"/>
      <c r="L57" s="709"/>
    </row>
    <row r="58" spans="1:12" x14ac:dyDescent="0.25">
      <c r="A58" s="709"/>
      <c r="B58" s="1287" t="s">
        <v>5358</v>
      </c>
      <c r="C58" s="1279">
        <v>23658</v>
      </c>
      <c r="D58" s="1288">
        <v>23658</v>
      </c>
      <c r="E58" s="713"/>
      <c r="F58" s="1290"/>
      <c r="G58" s="687"/>
      <c r="H58" s="728" t="s">
        <v>5208</v>
      </c>
      <c r="I58" s="728"/>
      <c r="J58" s="364"/>
      <c r="L58" s="709"/>
    </row>
    <row r="59" spans="1:12" ht="15.75" customHeight="1" x14ac:dyDescent="0.25">
      <c r="B59" s="710"/>
      <c r="C59" s="685"/>
      <c r="D59" s="685"/>
      <c r="E59" s="713"/>
      <c r="F59" s="712"/>
      <c r="G59" s="712"/>
      <c r="H59" s="731"/>
      <c r="I59" s="732"/>
      <c r="J59" s="364"/>
    </row>
    <row r="60" spans="1:12" ht="36.75" customHeight="1" x14ac:dyDescent="0.25">
      <c r="B60" s="725" t="s">
        <v>5425</v>
      </c>
      <c r="C60" s="681">
        <v>105625</v>
      </c>
      <c r="D60" s="681">
        <v>105625</v>
      </c>
      <c r="E60" s="726"/>
      <c r="F60" s="727"/>
      <c r="G60" s="727"/>
      <c r="H60" s="1346"/>
      <c r="I60" s="1347"/>
      <c r="J60" s="364"/>
    </row>
    <row r="61" spans="1:12" x14ac:dyDescent="0.25">
      <c r="B61" s="1298" t="s">
        <v>5194</v>
      </c>
      <c r="C61" s="1299">
        <v>105625</v>
      </c>
      <c r="D61" s="1299">
        <v>105625</v>
      </c>
      <c r="E61" s="1300"/>
      <c r="F61" s="1301"/>
      <c r="G61" s="1302"/>
      <c r="H61" s="1346" t="s">
        <v>4939</v>
      </c>
      <c r="I61" s="1347"/>
    </row>
    <row r="62" spans="1:12" ht="15.75" thickBot="1" x14ac:dyDescent="0.3"/>
    <row r="63" spans="1:12" ht="16.5" thickBot="1" x14ac:dyDescent="0.3">
      <c r="B63" s="718" t="s">
        <v>5191</v>
      </c>
      <c r="C63" s="719">
        <f>C3+C60</f>
        <v>7905455</v>
      </c>
      <c r="D63" s="733"/>
    </row>
    <row r="67" spans="3:4" x14ac:dyDescent="0.25">
      <c r="C67" s="714" t="s">
        <v>5514</v>
      </c>
      <c r="D67" s="1280">
        <f>C5+C7+C9+C11+C13+C15+C17+C19+C21+C23+C25+C27+C30+C32+C34+C36+C40+C43+C45+C47+C49+C51+C54+C57</f>
        <v>4092710</v>
      </c>
    </row>
    <row r="68" spans="3:4" x14ac:dyDescent="0.25">
      <c r="C68" s="714" t="s">
        <v>5515</v>
      </c>
      <c r="D68" s="1280">
        <f>C6+C8+C10+C12+C14+C16+C18+C20+C22+C24+C26+C28+C31+C33+C35+C37+C41+C44+C46+C48+C50+C52+C55+C58</f>
        <v>3707120</v>
      </c>
    </row>
    <row r="69" spans="3:4" x14ac:dyDescent="0.25">
      <c r="D69" s="1280">
        <f>D68+D67</f>
        <v>7799830</v>
      </c>
    </row>
    <row r="70" spans="3:4" x14ac:dyDescent="0.25">
      <c r="D70" s="1280"/>
    </row>
    <row r="74" spans="3:4" x14ac:dyDescent="0.25">
      <c r="D74" s="1280"/>
    </row>
    <row r="77" spans="3:4" x14ac:dyDescent="0.25">
      <c r="D77" s="1280"/>
    </row>
  </sheetData>
  <mergeCells count="3">
    <mergeCell ref="H61:I61"/>
    <mergeCell ref="H60:I60"/>
    <mergeCell ref="C1:G1"/>
  </mergeCells>
  <pageMargins left="0.19685039370078741" right="0.19685039370078741" top="0.23622047244094491" bottom="0.19685039370078741" header="0.31496062992125984" footer="0.31496062992125984"/>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9E8F-021F-4615-A40C-49698385CD38}">
  <sheetPr>
    <tabColor theme="4" tint="0.79998168889431442"/>
  </sheetPr>
  <dimension ref="A1:M108"/>
  <sheetViews>
    <sheetView zoomScale="69" zoomScaleNormal="69" workbookViewId="0">
      <selection activeCell="G32" sqref="G32"/>
    </sheetView>
  </sheetViews>
  <sheetFormatPr defaultRowHeight="12.75" x14ac:dyDescent="0.2"/>
  <cols>
    <col min="1" max="1" width="3.42578125" style="19" customWidth="1"/>
    <col min="2" max="2" width="18.85546875" style="19" customWidth="1"/>
    <col min="3" max="3" width="18.140625" style="19" customWidth="1"/>
    <col min="4" max="4" width="54.28515625" style="19" customWidth="1"/>
    <col min="5" max="12" width="13" style="19" customWidth="1"/>
    <col min="13" max="16384" width="9.140625" style="19"/>
  </cols>
  <sheetData>
    <row r="1" spans="1:13" s="14" customFormat="1" ht="72.75" customHeight="1" x14ac:dyDescent="0.2">
      <c r="A1" s="86"/>
      <c r="B1" s="87"/>
      <c r="C1" s="87"/>
      <c r="D1" s="88"/>
      <c r="E1" s="89"/>
      <c r="F1" s="89"/>
      <c r="G1" s="89"/>
      <c r="H1" s="89"/>
      <c r="I1" s="1369" t="s">
        <v>5099</v>
      </c>
      <c r="J1" s="1369"/>
      <c r="K1" s="1369"/>
      <c r="L1" s="1370"/>
    </row>
    <row r="2" spans="1:13" s="90" customFormat="1" ht="59.25" customHeight="1" thickBot="1" x14ac:dyDescent="0.3">
      <c r="A2" s="1365" t="s">
        <v>4962</v>
      </c>
      <c r="B2" s="1366"/>
      <c r="C2" s="1366"/>
      <c r="D2" s="1366"/>
      <c r="E2" s="1367"/>
      <c r="F2" s="1367"/>
      <c r="G2" s="1367"/>
      <c r="H2" s="1367"/>
      <c r="I2" s="1367"/>
      <c r="J2" s="1367"/>
      <c r="K2" s="1366"/>
      <c r="L2" s="1368"/>
    </row>
    <row r="3" spans="1:13" s="14" customFormat="1" ht="101.25" customHeight="1" x14ac:dyDescent="0.2">
      <c r="A3" s="16"/>
      <c r="B3" s="28" t="s">
        <v>262</v>
      </c>
      <c r="C3" s="28" t="s">
        <v>263</v>
      </c>
      <c r="D3" s="29" t="s">
        <v>264</v>
      </c>
      <c r="E3" s="91" t="s">
        <v>4960</v>
      </c>
      <c r="F3" s="92" t="s">
        <v>4958</v>
      </c>
      <c r="G3" s="93" t="s">
        <v>1132</v>
      </c>
      <c r="H3" s="91" t="s">
        <v>4961</v>
      </c>
      <c r="I3" s="94" t="s">
        <v>4959</v>
      </c>
      <c r="J3" s="93" t="s">
        <v>1133</v>
      </c>
      <c r="K3" s="95" t="s">
        <v>269</v>
      </c>
      <c r="L3" s="28" t="s">
        <v>1134</v>
      </c>
      <c r="M3" s="18"/>
    </row>
    <row r="4" spans="1:13" s="14" customFormat="1" x14ac:dyDescent="0.2">
      <c r="A4" s="16"/>
      <c r="B4" s="30" t="s">
        <v>141</v>
      </c>
      <c r="C4" s="30"/>
      <c r="D4" s="96"/>
      <c r="E4" s="97">
        <f>SUM(E5:E108)</f>
        <v>6594.5600000000059</v>
      </c>
      <c r="F4" s="31"/>
      <c r="G4" s="98">
        <f t="shared" ref="G4:L4" si="0">SUM(G5:G108)</f>
        <v>368</v>
      </c>
      <c r="H4" s="97">
        <f t="shared" si="0"/>
        <v>2749.3199999999997</v>
      </c>
      <c r="I4" s="32"/>
      <c r="J4" s="98">
        <f t="shared" si="0"/>
        <v>1091</v>
      </c>
      <c r="K4" s="50">
        <f t="shared" si="0"/>
        <v>9343.8800000000101</v>
      </c>
      <c r="L4" s="31">
        <f t="shared" si="0"/>
        <v>1459</v>
      </c>
      <c r="M4" s="18"/>
    </row>
    <row r="5" spans="1:13" x14ac:dyDescent="0.2">
      <c r="B5" s="20" t="s">
        <v>270</v>
      </c>
      <c r="C5" s="20" t="s">
        <v>1135</v>
      </c>
      <c r="D5" s="21" t="s">
        <v>1136</v>
      </c>
      <c r="E5" s="43">
        <f>F5*1</f>
        <v>17.920000000000002</v>
      </c>
      <c r="F5" s="20">
        <v>17.920000000000002</v>
      </c>
      <c r="G5" s="44">
        <v>1</v>
      </c>
      <c r="H5" s="43">
        <f>I5*J5</f>
        <v>0</v>
      </c>
      <c r="I5" s="21">
        <v>2.52</v>
      </c>
      <c r="J5" s="44"/>
      <c r="K5" s="37">
        <f>E5+H5</f>
        <v>17.920000000000002</v>
      </c>
      <c r="L5" s="20">
        <f>G5+J5</f>
        <v>1</v>
      </c>
    </row>
    <row r="6" spans="1:13" x14ac:dyDescent="0.2">
      <c r="B6" s="20" t="s">
        <v>270</v>
      </c>
      <c r="C6" s="20" t="s">
        <v>1137</v>
      </c>
      <c r="D6" s="21" t="s">
        <v>1138</v>
      </c>
      <c r="E6" s="43">
        <f>F6*G6</f>
        <v>0</v>
      </c>
      <c r="F6" s="20">
        <v>17.920000000000002</v>
      </c>
      <c r="G6" s="44"/>
      <c r="H6" s="43">
        <f t="shared" ref="H6:H69" si="1">I6*J6</f>
        <v>10.08</v>
      </c>
      <c r="I6" s="21">
        <v>2.52</v>
      </c>
      <c r="J6" s="44">
        <v>4</v>
      </c>
      <c r="K6" s="37">
        <f t="shared" ref="K6:K69" si="2">E6+H6</f>
        <v>10.08</v>
      </c>
      <c r="L6" s="20">
        <f t="shared" ref="L6:L69" si="3">G6+J6</f>
        <v>4</v>
      </c>
    </row>
    <row r="7" spans="1:13" x14ac:dyDescent="0.2">
      <c r="B7" s="20" t="s">
        <v>270</v>
      </c>
      <c r="C7" s="20" t="s">
        <v>1139</v>
      </c>
      <c r="D7" s="21" t="s">
        <v>1140</v>
      </c>
      <c r="E7" s="43">
        <f>F7*G7</f>
        <v>17.920000000000002</v>
      </c>
      <c r="F7" s="20">
        <v>17.920000000000002</v>
      </c>
      <c r="G7" s="44">
        <v>1</v>
      </c>
      <c r="H7" s="43">
        <f t="shared" si="1"/>
        <v>0</v>
      </c>
      <c r="I7" s="21">
        <v>2.52</v>
      </c>
      <c r="J7" s="44"/>
      <c r="K7" s="37">
        <f t="shared" si="2"/>
        <v>17.920000000000002</v>
      </c>
      <c r="L7" s="20">
        <f t="shared" si="3"/>
        <v>1</v>
      </c>
    </row>
    <row r="8" spans="1:13" x14ac:dyDescent="0.2">
      <c r="B8" s="20" t="s">
        <v>270</v>
      </c>
      <c r="C8" s="20" t="s">
        <v>1141</v>
      </c>
      <c r="D8" s="21" t="s">
        <v>1142</v>
      </c>
      <c r="E8" s="43">
        <f t="shared" ref="E8:E71" si="4">F8*G8</f>
        <v>0</v>
      </c>
      <c r="F8" s="20">
        <v>17.920000000000002</v>
      </c>
      <c r="G8" s="44"/>
      <c r="H8" s="43">
        <f t="shared" si="1"/>
        <v>40.32</v>
      </c>
      <c r="I8" s="21">
        <v>2.52</v>
      </c>
      <c r="J8" s="44">
        <v>16</v>
      </c>
      <c r="K8" s="37">
        <f t="shared" si="2"/>
        <v>40.32</v>
      </c>
      <c r="L8" s="20">
        <f t="shared" si="3"/>
        <v>16</v>
      </c>
    </row>
    <row r="9" spans="1:13" x14ac:dyDescent="0.2">
      <c r="B9" s="20" t="s">
        <v>270</v>
      </c>
      <c r="C9" s="20" t="s">
        <v>1143</v>
      </c>
      <c r="D9" s="21" t="s">
        <v>1144</v>
      </c>
      <c r="E9" s="43">
        <f t="shared" si="4"/>
        <v>0</v>
      </c>
      <c r="F9" s="20">
        <v>17.920000000000002</v>
      </c>
      <c r="G9" s="44"/>
      <c r="H9" s="43">
        <f t="shared" si="1"/>
        <v>37.799999999999997</v>
      </c>
      <c r="I9" s="21">
        <v>2.52</v>
      </c>
      <c r="J9" s="44">
        <v>15</v>
      </c>
      <c r="K9" s="37">
        <f t="shared" si="2"/>
        <v>37.799999999999997</v>
      </c>
      <c r="L9" s="20">
        <f t="shared" si="3"/>
        <v>15</v>
      </c>
    </row>
    <row r="10" spans="1:13" x14ac:dyDescent="0.2">
      <c r="B10" s="20" t="s">
        <v>270</v>
      </c>
      <c r="C10" s="20" t="s">
        <v>749</v>
      </c>
      <c r="D10" s="21" t="s">
        <v>750</v>
      </c>
      <c r="E10" s="43">
        <f t="shared" si="4"/>
        <v>53.760000000000005</v>
      </c>
      <c r="F10" s="20">
        <v>17.920000000000002</v>
      </c>
      <c r="G10" s="44">
        <v>3</v>
      </c>
      <c r="H10" s="43">
        <f t="shared" si="1"/>
        <v>85.68</v>
      </c>
      <c r="I10" s="21">
        <v>2.52</v>
      </c>
      <c r="J10" s="44">
        <v>34</v>
      </c>
      <c r="K10" s="37">
        <f t="shared" si="2"/>
        <v>139.44</v>
      </c>
      <c r="L10" s="20">
        <f t="shared" si="3"/>
        <v>37</v>
      </c>
    </row>
    <row r="11" spans="1:13" x14ac:dyDescent="0.2">
      <c r="B11" s="20" t="s">
        <v>270</v>
      </c>
      <c r="C11" s="20" t="s">
        <v>1145</v>
      </c>
      <c r="D11" s="21" t="s">
        <v>1146</v>
      </c>
      <c r="E11" s="43">
        <f t="shared" si="4"/>
        <v>35.840000000000003</v>
      </c>
      <c r="F11" s="20">
        <v>17.920000000000002</v>
      </c>
      <c r="G11" s="44">
        <v>2</v>
      </c>
      <c r="H11" s="43">
        <f t="shared" si="1"/>
        <v>0</v>
      </c>
      <c r="I11" s="21">
        <v>2.52</v>
      </c>
      <c r="J11" s="44"/>
      <c r="K11" s="37">
        <f t="shared" si="2"/>
        <v>35.840000000000003</v>
      </c>
      <c r="L11" s="20">
        <f t="shared" si="3"/>
        <v>2</v>
      </c>
    </row>
    <row r="12" spans="1:13" x14ac:dyDescent="0.2">
      <c r="B12" s="20" t="s">
        <v>270</v>
      </c>
      <c r="C12" s="20" t="s">
        <v>1108</v>
      </c>
      <c r="D12" s="21" t="s">
        <v>1109</v>
      </c>
      <c r="E12" s="43">
        <f t="shared" si="4"/>
        <v>17.920000000000002</v>
      </c>
      <c r="F12" s="20">
        <v>17.920000000000002</v>
      </c>
      <c r="G12" s="44">
        <v>1</v>
      </c>
      <c r="H12" s="43">
        <f t="shared" si="1"/>
        <v>0</v>
      </c>
      <c r="I12" s="21">
        <v>2.52</v>
      </c>
      <c r="J12" s="44"/>
      <c r="K12" s="37">
        <f t="shared" si="2"/>
        <v>17.920000000000002</v>
      </c>
      <c r="L12" s="20">
        <f t="shared" si="3"/>
        <v>1</v>
      </c>
    </row>
    <row r="13" spans="1:13" x14ac:dyDescent="0.2">
      <c r="B13" s="20" t="s">
        <v>270</v>
      </c>
      <c r="C13" s="20" t="s">
        <v>1147</v>
      </c>
      <c r="D13" s="21" t="s">
        <v>1148</v>
      </c>
      <c r="E13" s="43">
        <f t="shared" si="4"/>
        <v>0</v>
      </c>
      <c r="F13" s="20">
        <v>17.920000000000002</v>
      </c>
      <c r="G13" s="44"/>
      <c r="H13" s="43">
        <f t="shared" si="1"/>
        <v>27.72</v>
      </c>
      <c r="I13" s="21">
        <v>2.52</v>
      </c>
      <c r="J13" s="44">
        <v>11</v>
      </c>
      <c r="K13" s="37">
        <f t="shared" si="2"/>
        <v>27.72</v>
      </c>
      <c r="L13" s="20">
        <f t="shared" si="3"/>
        <v>11</v>
      </c>
    </row>
    <row r="14" spans="1:13" x14ac:dyDescent="0.2">
      <c r="B14" s="20" t="s">
        <v>270</v>
      </c>
      <c r="C14" s="20" t="s">
        <v>1149</v>
      </c>
      <c r="D14" s="21" t="s">
        <v>1150</v>
      </c>
      <c r="E14" s="43">
        <f t="shared" si="4"/>
        <v>17.920000000000002</v>
      </c>
      <c r="F14" s="20">
        <v>17.920000000000002</v>
      </c>
      <c r="G14" s="44">
        <v>1</v>
      </c>
      <c r="H14" s="43">
        <f t="shared" si="1"/>
        <v>0</v>
      </c>
      <c r="I14" s="21">
        <v>2.52</v>
      </c>
      <c r="J14" s="44"/>
      <c r="K14" s="37">
        <f t="shared" si="2"/>
        <v>17.920000000000002</v>
      </c>
      <c r="L14" s="20">
        <f t="shared" si="3"/>
        <v>1</v>
      </c>
    </row>
    <row r="15" spans="1:13" x14ac:dyDescent="0.2">
      <c r="B15" s="20" t="s">
        <v>270</v>
      </c>
      <c r="C15" s="20" t="s">
        <v>1095</v>
      </c>
      <c r="D15" s="21" t="s">
        <v>1096</v>
      </c>
      <c r="E15" s="43">
        <f t="shared" si="4"/>
        <v>71.680000000000007</v>
      </c>
      <c r="F15" s="20">
        <v>17.920000000000002</v>
      </c>
      <c r="G15" s="44">
        <v>4</v>
      </c>
      <c r="H15" s="43">
        <f t="shared" si="1"/>
        <v>0</v>
      </c>
      <c r="I15" s="21">
        <v>2.52</v>
      </c>
      <c r="J15" s="44"/>
      <c r="K15" s="37">
        <f t="shared" si="2"/>
        <v>71.680000000000007</v>
      </c>
      <c r="L15" s="20">
        <f t="shared" si="3"/>
        <v>4</v>
      </c>
    </row>
    <row r="16" spans="1:13" x14ac:dyDescent="0.2">
      <c r="B16" s="20" t="s">
        <v>270</v>
      </c>
      <c r="C16" s="20" t="s">
        <v>1151</v>
      </c>
      <c r="D16" s="21" t="s">
        <v>1152</v>
      </c>
      <c r="E16" s="43">
        <f t="shared" si="4"/>
        <v>0</v>
      </c>
      <c r="F16" s="20">
        <v>17.920000000000002</v>
      </c>
      <c r="G16" s="44"/>
      <c r="H16" s="43">
        <f t="shared" si="1"/>
        <v>45.36</v>
      </c>
      <c r="I16" s="21">
        <v>2.52</v>
      </c>
      <c r="J16" s="44">
        <v>18</v>
      </c>
      <c r="K16" s="37">
        <f t="shared" si="2"/>
        <v>45.36</v>
      </c>
      <c r="L16" s="20">
        <f t="shared" si="3"/>
        <v>18</v>
      </c>
    </row>
    <row r="17" spans="2:12" x14ac:dyDescent="0.2">
      <c r="B17" s="20" t="s">
        <v>270</v>
      </c>
      <c r="C17" s="20" t="s">
        <v>771</v>
      </c>
      <c r="D17" s="21" t="s">
        <v>772</v>
      </c>
      <c r="E17" s="43">
        <f t="shared" si="4"/>
        <v>53.760000000000005</v>
      </c>
      <c r="F17" s="20">
        <v>17.920000000000002</v>
      </c>
      <c r="G17" s="44">
        <v>3</v>
      </c>
      <c r="H17" s="43">
        <f t="shared" si="1"/>
        <v>0</v>
      </c>
      <c r="I17" s="21">
        <v>2.52</v>
      </c>
      <c r="J17" s="44"/>
      <c r="K17" s="37">
        <f t="shared" si="2"/>
        <v>53.760000000000005</v>
      </c>
      <c r="L17" s="20">
        <f t="shared" si="3"/>
        <v>3</v>
      </c>
    </row>
    <row r="18" spans="2:12" x14ac:dyDescent="0.2">
      <c r="B18" s="20" t="s">
        <v>270</v>
      </c>
      <c r="C18" s="20" t="s">
        <v>1097</v>
      </c>
      <c r="D18" s="21" t="s">
        <v>1098</v>
      </c>
      <c r="E18" s="43">
        <f t="shared" si="4"/>
        <v>3799.0400000000004</v>
      </c>
      <c r="F18" s="20">
        <v>17.920000000000002</v>
      </c>
      <c r="G18" s="44">
        <v>212</v>
      </c>
      <c r="H18" s="43">
        <f t="shared" si="1"/>
        <v>7.5600000000000005</v>
      </c>
      <c r="I18" s="21">
        <v>2.52</v>
      </c>
      <c r="J18" s="44">
        <v>3</v>
      </c>
      <c r="K18" s="37">
        <f t="shared" si="2"/>
        <v>3806.6000000000004</v>
      </c>
      <c r="L18" s="20">
        <f t="shared" si="3"/>
        <v>215</v>
      </c>
    </row>
    <row r="19" spans="2:12" x14ac:dyDescent="0.2">
      <c r="B19" s="20" t="s">
        <v>270</v>
      </c>
      <c r="C19" s="20" t="s">
        <v>1153</v>
      </c>
      <c r="D19" s="21" t="s">
        <v>1154</v>
      </c>
      <c r="E19" s="43">
        <f t="shared" si="4"/>
        <v>35.840000000000003</v>
      </c>
      <c r="F19" s="20">
        <v>17.920000000000002</v>
      </c>
      <c r="G19" s="44">
        <v>2</v>
      </c>
      <c r="H19" s="43">
        <f t="shared" si="1"/>
        <v>0</v>
      </c>
      <c r="I19" s="21">
        <v>2.52</v>
      </c>
      <c r="J19" s="44"/>
      <c r="K19" s="37">
        <f t="shared" si="2"/>
        <v>35.840000000000003</v>
      </c>
      <c r="L19" s="20">
        <f t="shared" si="3"/>
        <v>2</v>
      </c>
    </row>
    <row r="20" spans="2:12" x14ac:dyDescent="0.2">
      <c r="B20" s="20" t="s">
        <v>355</v>
      </c>
      <c r="C20" s="20" t="s">
        <v>1155</v>
      </c>
      <c r="D20" s="21" t="s">
        <v>1156</v>
      </c>
      <c r="E20" s="43">
        <f t="shared" si="4"/>
        <v>0</v>
      </c>
      <c r="F20" s="20">
        <v>17.920000000000002</v>
      </c>
      <c r="G20" s="44"/>
      <c r="H20" s="43">
        <f t="shared" si="1"/>
        <v>2.52</v>
      </c>
      <c r="I20" s="21">
        <v>2.52</v>
      </c>
      <c r="J20" s="44">
        <v>1</v>
      </c>
      <c r="K20" s="37">
        <f t="shared" si="2"/>
        <v>2.52</v>
      </c>
      <c r="L20" s="20">
        <f t="shared" si="3"/>
        <v>1</v>
      </c>
    </row>
    <row r="21" spans="2:12" x14ac:dyDescent="0.2">
      <c r="B21" s="20" t="s">
        <v>355</v>
      </c>
      <c r="C21" s="20" t="s">
        <v>1157</v>
      </c>
      <c r="D21" s="21" t="s">
        <v>1158</v>
      </c>
      <c r="E21" s="43">
        <f t="shared" si="4"/>
        <v>35.840000000000003</v>
      </c>
      <c r="F21" s="20">
        <v>17.920000000000002</v>
      </c>
      <c r="G21" s="44">
        <v>2</v>
      </c>
      <c r="H21" s="43">
        <f t="shared" si="1"/>
        <v>0</v>
      </c>
      <c r="I21" s="21">
        <v>2.52</v>
      </c>
      <c r="J21" s="44"/>
      <c r="K21" s="37">
        <f t="shared" si="2"/>
        <v>35.840000000000003</v>
      </c>
      <c r="L21" s="20">
        <f t="shared" si="3"/>
        <v>2</v>
      </c>
    </row>
    <row r="22" spans="2:12" x14ac:dyDescent="0.2">
      <c r="B22" s="20" t="s">
        <v>355</v>
      </c>
      <c r="C22" s="20" t="s">
        <v>1159</v>
      </c>
      <c r="D22" s="21" t="s">
        <v>1160</v>
      </c>
      <c r="E22" s="43">
        <f t="shared" si="4"/>
        <v>35.840000000000003</v>
      </c>
      <c r="F22" s="20">
        <v>17.920000000000002</v>
      </c>
      <c r="G22" s="44">
        <v>2</v>
      </c>
      <c r="H22" s="43">
        <f t="shared" si="1"/>
        <v>0</v>
      </c>
      <c r="I22" s="21">
        <v>2.52</v>
      </c>
      <c r="J22" s="44"/>
      <c r="K22" s="37">
        <f t="shared" si="2"/>
        <v>35.840000000000003</v>
      </c>
      <c r="L22" s="20">
        <f t="shared" si="3"/>
        <v>2</v>
      </c>
    </row>
    <row r="23" spans="2:12" x14ac:dyDescent="0.2">
      <c r="B23" s="20" t="s">
        <v>355</v>
      </c>
      <c r="C23" s="20" t="s">
        <v>1161</v>
      </c>
      <c r="D23" s="21" t="s">
        <v>1162</v>
      </c>
      <c r="E23" s="43">
        <f t="shared" si="4"/>
        <v>17.920000000000002</v>
      </c>
      <c r="F23" s="20">
        <v>17.920000000000002</v>
      </c>
      <c r="G23" s="44">
        <v>1</v>
      </c>
      <c r="H23" s="43">
        <f t="shared" si="1"/>
        <v>0</v>
      </c>
      <c r="I23" s="21">
        <v>2.52</v>
      </c>
      <c r="J23" s="44"/>
      <c r="K23" s="37">
        <f t="shared" si="2"/>
        <v>17.920000000000002</v>
      </c>
      <c r="L23" s="20">
        <f t="shared" si="3"/>
        <v>1</v>
      </c>
    </row>
    <row r="24" spans="2:12" x14ac:dyDescent="0.2">
      <c r="B24" s="20" t="s">
        <v>355</v>
      </c>
      <c r="C24" s="20" t="s">
        <v>1163</v>
      </c>
      <c r="D24" s="21" t="s">
        <v>1164</v>
      </c>
      <c r="E24" s="43">
        <f t="shared" si="4"/>
        <v>17.920000000000002</v>
      </c>
      <c r="F24" s="20">
        <v>17.920000000000002</v>
      </c>
      <c r="G24" s="44">
        <v>1</v>
      </c>
      <c r="H24" s="43">
        <f t="shared" si="1"/>
        <v>0</v>
      </c>
      <c r="I24" s="21">
        <v>2.52</v>
      </c>
      <c r="J24" s="44"/>
      <c r="K24" s="37">
        <f t="shared" si="2"/>
        <v>17.920000000000002</v>
      </c>
      <c r="L24" s="20">
        <f t="shared" si="3"/>
        <v>1</v>
      </c>
    </row>
    <row r="25" spans="2:12" x14ac:dyDescent="0.2">
      <c r="B25" s="20" t="s">
        <v>355</v>
      </c>
      <c r="C25" s="20" t="s">
        <v>793</v>
      </c>
      <c r="D25" s="21" t="s">
        <v>794</v>
      </c>
      <c r="E25" s="43">
        <f t="shared" si="4"/>
        <v>35.840000000000003</v>
      </c>
      <c r="F25" s="20">
        <v>17.920000000000002</v>
      </c>
      <c r="G25" s="44">
        <v>2</v>
      </c>
      <c r="H25" s="43">
        <f t="shared" si="1"/>
        <v>37.799999999999997</v>
      </c>
      <c r="I25" s="21">
        <v>2.52</v>
      </c>
      <c r="J25" s="44">
        <v>15</v>
      </c>
      <c r="K25" s="37">
        <f t="shared" si="2"/>
        <v>73.64</v>
      </c>
      <c r="L25" s="20">
        <f t="shared" si="3"/>
        <v>17</v>
      </c>
    </row>
    <row r="26" spans="2:12" x14ac:dyDescent="0.2">
      <c r="B26" s="20" t="s">
        <v>355</v>
      </c>
      <c r="C26" s="20" t="s">
        <v>1165</v>
      </c>
      <c r="D26" s="21" t="s">
        <v>1166</v>
      </c>
      <c r="E26" s="43">
        <f t="shared" si="4"/>
        <v>17.920000000000002</v>
      </c>
      <c r="F26" s="20">
        <v>17.920000000000002</v>
      </c>
      <c r="G26" s="44">
        <v>1</v>
      </c>
      <c r="H26" s="43">
        <f t="shared" si="1"/>
        <v>0</v>
      </c>
      <c r="I26" s="21">
        <v>2.52</v>
      </c>
      <c r="J26" s="44"/>
      <c r="K26" s="37">
        <f t="shared" si="2"/>
        <v>17.920000000000002</v>
      </c>
      <c r="L26" s="20">
        <f t="shared" si="3"/>
        <v>1</v>
      </c>
    </row>
    <row r="27" spans="2:12" x14ac:dyDescent="0.2">
      <c r="B27" s="20" t="s">
        <v>355</v>
      </c>
      <c r="C27" s="20" t="s">
        <v>1167</v>
      </c>
      <c r="D27" s="21" t="s">
        <v>1168</v>
      </c>
      <c r="E27" s="43">
        <f t="shared" si="4"/>
        <v>17.920000000000002</v>
      </c>
      <c r="F27" s="20">
        <v>17.920000000000002</v>
      </c>
      <c r="G27" s="44">
        <v>1</v>
      </c>
      <c r="H27" s="43">
        <f t="shared" si="1"/>
        <v>0</v>
      </c>
      <c r="I27" s="21">
        <v>2.52</v>
      </c>
      <c r="J27" s="44"/>
      <c r="K27" s="37">
        <f t="shared" si="2"/>
        <v>17.920000000000002</v>
      </c>
      <c r="L27" s="20">
        <f t="shared" si="3"/>
        <v>1</v>
      </c>
    </row>
    <row r="28" spans="2:12" x14ac:dyDescent="0.2">
      <c r="B28" s="20" t="s">
        <v>355</v>
      </c>
      <c r="C28" s="20" t="s">
        <v>1169</v>
      </c>
      <c r="D28" s="21" t="s">
        <v>1170</v>
      </c>
      <c r="E28" s="43">
        <f t="shared" si="4"/>
        <v>17.920000000000002</v>
      </c>
      <c r="F28" s="20">
        <v>17.920000000000002</v>
      </c>
      <c r="G28" s="44">
        <v>1</v>
      </c>
      <c r="H28" s="43">
        <f t="shared" si="1"/>
        <v>30.240000000000002</v>
      </c>
      <c r="I28" s="21">
        <v>2.52</v>
      </c>
      <c r="J28" s="44">
        <v>12</v>
      </c>
      <c r="K28" s="37">
        <f t="shared" si="2"/>
        <v>48.160000000000004</v>
      </c>
      <c r="L28" s="20">
        <f t="shared" si="3"/>
        <v>13</v>
      </c>
    </row>
    <row r="29" spans="2:12" x14ac:dyDescent="0.2">
      <c r="B29" s="20" t="s">
        <v>355</v>
      </c>
      <c r="C29" s="20" t="s">
        <v>809</v>
      </c>
      <c r="D29" s="21" t="s">
        <v>810</v>
      </c>
      <c r="E29" s="43">
        <f t="shared" si="4"/>
        <v>17.920000000000002</v>
      </c>
      <c r="F29" s="20">
        <v>17.920000000000002</v>
      </c>
      <c r="G29" s="44">
        <v>1</v>
      </c>
      <c r="H29" s="43">
        <f t="shared" si="1"/>
        <v>52.92</v>
      </c>
      <c r="I29" s="21">
        <v>2.52</v>
      </c>
      <c r="J29" s="44">
        <v>21</v>
      </c>
      <c r="K29" s="37">
        <f t="shared" si="2"/>
        <v>70.84</v>
      </c>
      <c r="L29" s="20">
        <f t="shared" si="3"/>
        <v>22</v>
      </c>
    </row>
    <row r="30" spans="2:12" x14ac:dyDescent="0.2">
      <c r="B30" s="20" t="s">
        <v>355</v>
      </c>
      <c r="C30" s="20" t="s">
        <v>815</v>
      </c>
      <c r="D30" s="21" t="s">
        <v>816</v>
      </c>
      <c r="E30" s="43">
        <f t="shared" si="4"/>
        <v>0</v>
      </c>
      <c r="F30" s="20">
        <v>17.920000000000002</v>
      </c>
      <c r="G30" s="44"/>
      <c r="H30" s="43">
        <f t="shared" si="1"/>
        <v>12.6</v>
      </c>
      <c r="I30" s="21">
        <v>2.52</v>
      </c>
      <c r="J30" s="44">
        <v>5</v>
      </c>
      <c r="K30" s="37">
        <f t="shared" si="2"/>
        <v>12.6</v>
      </c>
      <c r="L30" s="20">
        <f t="shared" si="3"/>
        <v>5</v>
      </c>
    </row>
    <row r="31" spans="2:12" x14ac:dyDescent="0.2">
      <c r="B31" s="20" t="s">
        <v>355</v>
      </c>
      <c r="C31" s="20" t="s">
        <v>1171</v>
      </c>
      <c r="D31" s="21" t="s">
        <v>1172</v>
      </c>
      <c r="E31" s="43">
        <f t="shared" si="4"/>
        <v>17.920000000000002</v>
      </c>
      <c r="F31" s="20">
        <v>17.920000000000002</v>
      </c>
      <c r="G31" s="44">
        <v>1</v>
      </c>
      <c r="H31" s="43">
        <f t="shared" si="1"/>
        <v>0</v>
      </c>
      <c r="I31" s="21">
        <v>2.52</v>
      </c>
      <c r="J31" s="44"/>
      <c r="K31" s="37">
        <f t="shared" si="2"/>
        <v>17.920000000000002</v>
      </c>
      <c r="L31" s="20">
        <f t="shared" si="3"/>
        <v>1</v>
      </c>
    </row>
    <row r="32" spans="2:12" x14ac:dyDescent="0.2">
      <c r="B32" s="20" t="s">
        <v>355</v>
      </c>
      <c r="C32" s="20" t="s">
        <v>1173</v>
      </c>
      <c r="D32" s="21" t="s">
        <v>1174</v>
      </c>
      <c r="E32" s="43">
        <f t="shared" si="4"/>
        <v>0</v>
      </c>
      <c r="F32" s="20">
        <v>17.920000000000002</v>
      </c>
      <c r="G32" s="44"/>
      <c r="H32" s="43">
        <f t="shared" si="1"/>
        <v>2.52</v>
      </c>
      <c r="I32" s="21">
        <v>2.52</v>
      </c>
      <c r="J32" s="44">
        <v>1</v>
      </c>
      <c r="K32" s="37">
        <f t="shared" si="2"/>
        <v>2.52</v>
      </c>
      <c r="L32" s="20">
        <f t="shared" si="3"/>
        <v>1</v>
      </c>
    </row>
    <row r="33" spans="2:12" x14ac:dyDescent="0.2">
      <c r="B33" s="20" t="s">
        <v>355</v>
      </c>
      <c r="C33" s="20" t="s">
        <v>819</v>
      </c>
      <c r="D33" s="21" t="s">
        <v>820</v>
      </c>
      <c r="E33" s="43">
        <f t="shared" si="4"/>
        <v>0</v>
      </c>
      <c r="F33" s="20">
        <v>17.920000000000002</v>
      </c>
      <c r="G33" s="44"/>
      <c r="H33" s="43">
        <f t="shared" si="1"/>
        <v>15.120000000000001</v>
      </c>
      <c r="I33" s="21">
        <v>2.52</v>
      </c>
      <c r="J33" s="44">
        <v>6</v>
      </c>
      <c r="K33" s="37">
        <f t="shared" si="2"/>
        <v>15.120000000000001</v>
      </c>
      <c r="L33" s="20">
        <f t="shared" si="3"/>
        <v>6</v>
      </c>
    </row>
    <row r="34" spans="2:12" x14ac:dyDescent="0.2">
      <c r="B34" s="20" t="s">
        <v>355</v>
      </c>
      <c r="C34" s="20" t="s">
        <v>823</v>
      </c>
      <c r="D34" s="21" t="s">
        <v>824</v>
      </c>
      <c r="E34" s="43">
        <f t="shared" si="4"/>
        <v>17.920000000000002</v>
      </c>
      <c r="F34" s="20">
        <v>17.920000000000002</v>
      </c>
      <c r="G34" s="44">
        <v>1</v>
      </c>
      <c r="H34" s="43">
        <f t="shared" si="1"/>
        <v>10.08</v>
      </c>
      <c r="I34" s="21">
        <v>2.52</v>
      </c>
      <c r="J34" s="44">
        <v>4</v>
      </c>
      <c r="K34" s="37">
        <f t="shared" si="2"/>
        <v>28</v>
      </c>
      <c r="L34" s="20">
        <f t="shared" si="3"/>
        <v>5</v>
      </c>
    </row>
    <row r="35" spans="2:12" x14ac:dyDescent="0.2">
      <c r="B35" s="20" t="s">
        <v>355</v>
      </c>
      <c r="C35" s="20" t="s">
        <v>1175</v>
      </c>
      <c r="D35" s="21" t="s">
        <v>1176</v>
      </c>
      <c r="E35" s="43">
        <f t="shared" si="4"/>
        <v>0</v>
      </c>
      <c r="F35" s="20">
        <v>17.920000000000002</v>
      </c>
      <c r="G35" s="44"/>
      <c r="H35" s="43">
        <f t="shared" si="1"/>
        <v>47.88</v>
      </c>
      <c r="I35" s="21">
        <v>2.52</v>
      </c>
      <c r="J35" s="44">
        <v>19</v>
      </c>
      <c r="K35" s="37">
        <f t="shared" si="2"/>
        <v>47.88</v>
      </c>
      <c r="L35" s="20">
        <f t="shared" si="3"/>
        <v>19</v>
      </c>
    </row>
    <row r="36" spans="2:12" x14ac:dyDescent="0.2">
      <c r="B36" s="20" t="s">
        <v>355</v>
      </c>
      <c r="C36" s="20" t="s">
        <v>713</v>
      </c>
      <c r="D36" s="21" t="s">
        <v>714</v>
      </c>
      <c r="E36" s="43">
        <f t="shared" si="4"/>
        <v>0</v>
      </c>
      <c r="F36" s="20">
        <v>17.920000000000002</v>
      </c>
      <c r="G36" s="44"/>
      <c r="H36" s="43">
        <f t="shared" si="1"/>
        <v>2.52</v>
      </c>
      <c r="I36" s="21">
        <v>2.52</v>
      </c>
      <c r="J36" s="44">
        <v>1</v>
      </c>
      <c r="K36" s="37">
        <f t="shared" si="2"/>
        <v>2.52</v>
      </c>
      <c r="L36" s="20">
        <f t="shared" si="3"/>
        <v>1</v>
      </c>
    </row>
    <row r="37" spans="2:12" x14ac:dyDescent="0.2">
      <c r="B37" s="20" t="s">
        <v>406</v>
      </c>
      <c r="C37" s="20" t="s">
        <v>1177</v>
      </c>
      <c r="D37" s="21" t="s">
        <v>1178</v>
      </c>
      <c r="E37" s="43">
        <f t="shared" si="4"/>
        <v>17.920000000000002</v>
      </c>
      <c r="F37" s="20">
        <v>17.920000000000002</v>
      </c>
      <c r="G37" s="44">
        <v>1</v>
      </c>
      <c r="H37" s="43">
        <f t="shared" si="1"/>
        <v>0</v>
      </c>
      <c r="I37" s="21">
        <v>2.52</v>
      </c>
      <c r="J37" s="44"/>
      <c r="K37" s="37">
        <f t="shared" si="2"/>
        <v>17.920000000000002</v>
      </c>
      <c r="L37" s="20">
        <f t="shared" si="3"/>
        <v>1</v>
      </c>
    </row>
    <row r="38" spans="2:12" x14ac:dyDescent="0.2">
      <c r="B38" s="20" t="s">
        <v>406</v>
      </c>
      <c r="C38" s="20" t="s">
        <v>1179</v>
      </c>
      <c r="D38" s="21" t="s">
        <v>1180</v>
      </c>
      <c r="E38" s="43">
        <f t="shared" si="4"/>
        <v>17.920000000000002</v>
      </c>
      <c r="F38" s="20">
        <v>17.920000000000002</v>
      </c>
      <c r="G38" s="44">
        <v>1</v>
      </c>
      <c r="H38" s="43">
        <f t="shared" si="1"/>
        <v>0</v>
      </c>
      <c r="I38" s="21">
        <v>2.52</v>
      </c>
      <c r="J38" s="44"/>
      <c r="K38" s="37">
        <f t="shared" si="2"/>
        <v>17.920000000000002</v>
      </c>
      <c r="L38" s="20">
        <f t="shared" si="3"/>
        <v>1</v>
      </c>
    </row>
    <row r="39" spans="2:12" x14ac:dyDescent="0.2">
      <c r="B39" s="20" t="s">
        <v>406</v>
      </c>
      <c r="C39" s="20" t="s">
        <v>1181</v>
      </c>
      <c r="D39" s="21" t="s">
        <v>1182</v>
      </c>
      <c r="E39" s="43">
        <f t="shared" si="4"/>
        <v>17.920000000000002</v>
      </c>
      <c r="F39" s="20">
        <v>17.920000000000002</v>
      </c>
      <c r="G39" s="44">
        <v>1</v>
      </c>
      <c r="H39" s="43">
        <f t="shared" si="1"/>
        <v>0</v>
      </c>
      <c r="I39" s="21">
        <v>2.52</v>
      </c>
      <c r="J39" s="44"/>
      <c r="K39" s="37">
        <f t="shared" si="2"/>
        <v>17.920000000000002</v>
      </c>
      <c r="L39" s="20">
        <f t="shared" si="3"/>
        <v>1</v>
      </c>
    </row>
    <row r="40" spans="2:12" x14ac:dyDescent="0.2">
      <c r="B40" s="20" t="s">
        <v>406</v>
      </c>
      <c r="C40" s="20" t="s">
        <v>1183</v>
      </c>
      <c r="D40" s="21" t="s">
        <v>1184</v>
      </c>
      <c r="E40" s="43">
        <f t="shared" si="4"/>
        <v>17.920000000000002</v>
      </c>
      <c r="F40" s="20">
        <v>17.920000000000002</v>
      </c>
      <c r="G40" s="44">
        <v>1</v>
      </c>
      <c r="H40" s="43">
        <f t="shared" si="1"/>
        <v>0</v>
      </c>
      <c r="I40" s="21">
        <v>2.52</v>
      </c>
      <c r="J40" s="44"/>
      <c r="K40" s="37">
        <f t="shared" si="2"/>
        <v>17.920000000000002</v>
      </c>
      <c r="L40" s="20">
        <f t="shared" si="3"/>
        <v>1</v>
      </c>
    </row>
    <row r="41" spans="2:12" x14ac:dyDescent="0.2">
      <c r="B41" s="20" t="s">
        <v>406</v>
      </c>
      <c r="C41" s="20" t="s">
        <v>1185</v>
      </c>
      <c r="D41" s="21" t="s">
        <v>1186</v>
      </c>
      <c r="E41" s="43">
        <f t="shared" si="4"/>
        <v>17.920000000000002</v>
      </c>
      <c r="F41" s="20">
        <v>17.920000000000002</v>
      </c>
      <c r="G41" s="44">
        <v>1</v>
      </c>
      <c r="H41" s="43">
        <f t="shared" si="1"/>
        <v>0</v>
      </c>
      <c r="I41" s="21">
        <v>2.52</v>
      </c>
      <c r="J41" s="44"/>
      <c r="K41" s="37">
        <f t="shared" si="2"/>
        <v>17.920000000000002</v>
      </c>
      <c r="L41" s="20">
        <f t="shared" si="3"/>
        <v>1</v>
      </c>
    </row>
    <row r="42" spans="2:12" x14ac:dyDescent="0.2">
      <c r="B42" s="20" t="s">
        <v>406</v>
      </c>
      <c r="C42" s="20" t="s">
        <v>867</v>
      </c>
      <c r="D42" s="21" t="s">
        <v>868</v>
      </c>
      <c r="E42" s="43">
        <f t="shared" si="4"/>
        <v>0</v>
      </c>
      <c r="F42" s="20">
        <v>17.920000000000002</v>
      </c>
      <c r="G42" s="44"/>
      <c r="H42" s="43">
        <f t="shared" si="1"/>
        <v>2.52</v>
      </c>
      <c r="I42" s="21">
        <v>2.52</v>
      </c>
      <c r="J42" s="44">
        <v>1</v>
      </c>
      <c r="K42" s="37">
        <f t="shared" si="2"/>
        <v>2.52</v>
      </c>
      <c r="L42" s="20">
        <f t="shared" si="3"/>
        <v>1</v>
      </c>
    </row>
    <row r="43" spans="2:12" x14ac:dyDescent="0.2">
      <c r="B43" s="20" t="s">
        <v>406</v>
      </c>
      <c r="C43" s="20" t="s">
        <v>1187</v>
      </c>
      <c r="D43" s="21" t="s">
        <v>1188</v>
      </c>
      <c r="E43" s="43">
        <f t="shared" si="4"/>
        <v>35.840000000000003</v>
      </c>
      <c r="F43" s="20">
        <v>17.920000000000002</v>
      </c>
      <c r="G43" s="44">
        <v>2</v>
      </c>
      <c r="H43" s="43">
        <f t="shared" si="1"/>
        <v>0</v>
      </c>
      <c r="I43" s="21">
        <v>2.52</v>
      </c>
      <c r="J43" s="44"/>
      <c r="K43" s="37">
        <f t="shared" si="2"/>
        <v>35.840000000000003</v>
      </c>
      <c r="L43" s="20">
        <f t="shared" si="3"/>
        <v>2</v>
      </c>
    </row>
    <row r="44" spans="2:12" x14ac:dyDescent="0.2">
      <c r="B44" s="20" t="s">
        <v>406</v>
      </c>
      <c r="C44" s="20" t="s">
        <v>1189</v>
      </c>
      <c r="D44" s="21" t="s">
        <v>1190</v>
      </c>
      <c r="E44" s="43">
        <f t="shared" si="4"/>
        <v>17.920000000000002</v>
      </c>
      <c r="F44" s="20">
        <v>17.920000000000002</v>
      </c>
      <c r="G44" s="44">
        <v>1</v>
      </c>
      <c r="H44" s="43">
        <f t="shared" si="1"/>
        <v>0</v>
      </c>
      <c r="I44" s="21">
        <v>2.52</v>
      </c>
      <c r="J44" s="44"/>
      <c r="K44" s="37">
        <f t="shared" si="2"/>
        <v>17.920000000000002</v>
      </c>
      <c r="L44" s="20">
        <f t="shared" si="3"/>
        <v>1</v>
      </c>
    </row>
    <row r="45" spans="2:12" x14ac:dyDescent="0.2">
      <c r="B45" s="20" t="s">
        <v>406</v>
      </c>
      <c r="C45" s="20" t="s">
        <v>893</v>
      </c>
      <c r="D45" s="21" t="s">
        <v>894</v>
      </c>
      <c r="E45" s="43">
        <f t="shared" si="4"/>
        <v>0</v>
      </c>
      <c r="F45" s="20">
        <v>17.920000000000002</v>
      </c>
      <c r="G45" s="44"/>
      <c r="H45" s="43">
        <f t="shared" si="1"/>
        <v>15.120000000000001</v>
      </c>
      <c r="I45" s="21">
        <v>2.52</v>
      </c>
      <c r="J45" s="44">
        <v>6</v>
      </c>
      <c r="K45" s="37">
        <f t="shared" si="2"/>
        <v>15.120000000000001</v>
      </c>
      <c r="L45" s="20">
        <f t="shared" si="3"/>
        <v>6</v>
      </c>
    </row>
    <row r="46" spans="2:12" x14ac:dyDescent="0.2">
      <c r="B46" s="20" t="s">
        <v>406</v>
      </c>
      <c r="C46" s="20" t="s">
        <v>1191</v>
      </c>
      <c r="D46" s="21" t="s">
        <v>1192</v>
      </c>
      <c r="E46" s="43">
        <f t="shared" si="4"/>
        <v>35.840000000000003</v>
      </c>
      <c r="F46" s="20">
        <v>17.920000000000002</v>
      </c>
      <c r="G46" s="44">
        <v>2</v>
      </c>
      <c r="H46" s="43">
        <f t="shared" si="1"/>
        <v>0</v>
      </c>
      <c r="I46" s="21">
        <v>2.52</v>
      </c>
      <c r="J46" s="44"/>
      <c r="K46" s="37">
        <f t="shared" si="2"/>
        <v>35.840000000000003</v>
      </c>
      <c r="L46" s="20">
        <f t="shared" si="3"/>
        <v>2</v>
      </c>
    </row>
    <row r="47" spans="2:12" x14ac:dyDescent="0.2">
      <c r="B47" s="20" t="s">
        <v>406</v>
      </c>
      <c r="C47" s="20" t="s">
        <v>1193</v>
      </c>
      <c r="D47" s="21" t="s">
        <v>1194</v>
      </c>
      <c r="E47" s="43">
        <f t="shared" si="4"/>
        <v>17.920000000000002</v>
      </c>
      <c r="F47" s="20">
        <v>17.920000000000002</v>
      </c>
      <c r="G47" s="44">
        <v>1</v>
      </c>
      <c r="H47" s="43">
        <f t="shared" si="1"/>
        <v>0</v>
      </c>
      <c r="I47" s="21">
        <v>2.52</v>
      </c>
      <c r="J47" s="44"/>
      <c r="K47" s="37">
        <f t="shared" si="2"/>
        <v>17.920000000000002</v>
      </c>
      <c r="L47" s="20">
        <f t="shared" si="3"/>
        <v>1</v>
      </c>
    </row>
    <row r="48" spans="2:12" x14ac:dyDescent="0.2">
      <c r="B48" s="20" t="s">
        <v>406</v>
      </c>
      <c r="C48" s="20" t="s">
        <v>1195</v>
      </c>
      <c r="D48" s="21" t="s">
        <v>1196</v>
      </c>
      <c r="E48" s="43">
        <f t="shared" si="4"/>
        <v>35.840000000000003</v>
      </c>
      <c r="F48" s="20">
        <v>17.920000000000002</v>
      </c>
      <c r="G48" s="44">
        <v>2</v>
      </c>
      <c r="H48" s="43">
        <f t="shared" si="1"/>
        <v>0</v>
      </c>
      <c r="I48" s="21">
        <v>2.52</v>
      </c>
      <c r="J48" s="44"/>
      <c r="K48" s="37">
        <f t="shared" si="2"/>
        <v>35.840000000000003</v>
      </c>
      <c r="L48" s="20">
        <f t="shared" si="3"/>
        <v>2</v>
      </c>
    </row>
    <row r="49" spans="2:12" x14ac:dyDescent="0.2">
      <c r="B49" s="20" t="s">
        <v>406</v>
      </c>
      <c r="C49" s="20" t="s">
        <v>1197</v>
      </c>
      <c r="D49" s="21" t="s">
        <v>1198</v>
      </c>
      <c r="E49" s="43">
        <f t="shared" si="4"/>
        <v>17.920000000000002</v>
      </c>
      <c r="F49" s="20">
        <v>17.920000000000002</v>
      </c>
      <c r="G49" s="44">
        <v>1</v>
      </c>
      <c r="H49" s="43">
        <f t="shared" si="1"/>
        <v>0</v>
      </c>
      <c r="I49" s="21">
        <v>2.52</v>
      </c>
      <c r="J49" s="44"/>
      <c r="K49" s="37">
        <f t="shared" si="2"/>
        <v>17.920000000000002</v>
      </c>
      <c r="L49" s="20">
        <f t="shared" si="3"/>
        <v>1</v>
      </c>
    </row>
    <row r="50" spans="2:12" x14ac:dyDescent="0.2">
      <c r="B50" s="20" t="s">
        <v>406</v>
      </c>
      <c r="C50" s="20" t="s">
        <v>1199</v>
      </c>
      <c r="D50" s="21" t="s">
        <v>1200</v>
      </c>
      <c r="E50" s="43">
        <f t="shared" si="4"/>
        <v>17.920000000000002</v>
      </c>
      <c r="F50" s="20">
        <v>17.920000000000002</v>
      </c>
      <c r="G50" s="44">
        <v>1</v>
      </c>
      <c r="H50" s="43">
        <f t="shared" si="1"/>
        <v>0</v>
      </c>
      <c r="I50" s="21">
        <v>2.52</v>
      </c>
      <c r="J50" s="44"/>
      <c r="K50" s="37">
        <f t="shared" si="2"/>
        <v>17.920000000000002</v>
      </c>
      <c r="L50" s="20">
        <f t="shared" si="3"/>
        <v>1</v>
      </c>
    </row>
    <row r="51" spans="2:12" x14ac:dyDescent="0.2">
      <c r="B51" s="20" t="s">
        <v>406</v>
      </c>
      <c r="C51" s="20" t="s">
        <v>1201</v>
      </c>
      <c r="D51" s="21" t="s">
        <v>1202</v>
      </c>
      <c r="E51" s="43">
        <f t="shared" si="4"/>
        <v>17.920000000000002</v>
      </c>
      <c r="F51" s="20">
        <v>17.920000000000002</v>
      </c>
      <c r="G51" s="44">
        <v>1</v>
      </c>
      <c r="H51" s="43">
        <f t="shared" si="1"/>
        <v>0</v>
      </c>
      <c r="I51" s="21">
        <v>2.52</v>
      </c>
      <c r="J51" s="44"/>
      <c r="K51" s="37">
        <f t="shared" si="2"/>
        <v>17.920000000000002</v>
      </c>
      <c r="L51" s="20">
        <f t="shared" si="3"/>
        <v>1</v>
      </c>
    </row>
    <row r="52" spans="2:12" x14ac:dyDescent="0.2">
      <c r="B52" s="20" t="s">
        <v>406</v>
      </c>
      <c r="C52" s="20" t="s">
        <v>911</v>
      </c>
      <c r="D52" s="21" t="s">
        <v>912</v>
      </c>
      <c r="E52" s="43">
        <f t="shared" si="4"/>
        <v>0</v>
      </c>
      <c r="F52" s="20">
        <v>17.920000000000002</v>
      </c>
      <c r="G52" s="44"/>
      <c r="H52" s="43">
        <f t="shared" si="1"/>
        <v>32.76</v>
      </c>
      <c r="I52" s="21">
        <v>2.52</v>
      </c>
      <c r="J52" s="44">
        <v>13</v>
      </c>
      <c r="K52" s="37">
        <f t="shared" si="2"/>
        <v>32.76</v>
      </c>
      <c r="L52" s="20">
        <f t="shared" si="3"/>
        <v>13</v>
      </c>
    </row>
    <row r="53" spans="2:12" x14ac:dyDescent="0.2">
      <c r="B53" s="20" t="s">
        <v>406</v>
      </c>
      <c r="C53" s="20" t="s">
        <v>919</v>
      </c>
      <c r="D53" s="21" t="s">
        <v>920</v>
      </c>
      <c r="E53" s="43">
        <f t="shared" si="4"/>
        <v>17.920000000000002</v>
      </c>
      <c r="F53" s="20">
        <v>17.920000000000002</v>
      </c>
      <c r="G53" s="44">
        <v>1</v>
      </c>
      <c r="H53" s="43">
        <f t="shared" si="1"/>
        <v>0</v>
      </c>
      <c r="I53" s="21">
        <v>2.52</v>
      </c>
      <c r="J53" s="44"/>
      <c r="K53" s="37">
        <f t="shared" si="2"/>
        <v>17.920000000000002</v>
      </c>
      <c r="L53" s="20">
        <f t="shared" si="3"/>
        <v>1</v>
      </c>
    </row>
    <row r="54" spans="2:12" x14ac:dyDescent="0.2">
      <c r="B54" s="20" t="s">
        <v>406</v>
      </c>
      <c r="C54" s="20" t="s">
        <v>1203</v>
      </c>
      <c r="D54" s="21" t="s">
        <v>1204</v>
      </c>
      <c r="E54" s="43">
        <f t="shared" si="4"/>
        <v>17.920000000000002</v>
      </c>
      <c r="F54" s="20">
        <v>17.920000000000002</v>
      </c>
      <c r="G54" s="44">
        <v>1</v>
      </c>
      <c r="H54" s="43">
        <f t="shared" si="1"/>
        <v>0</v>
      </c>
      <c r="I54" s="21">
        <v>2.52</v>
      </c>
      <c r="J54" s="44"/>
      <c r="K54" s="37">
        <f t="shared" si="2"/>
        <v>17.920000000000002</v>
      </c>
      <c r="L54" s="20">
        <f t="shared" si="3"/>
        <v>1</v>
      </c>
    </row>
    <row r="55" spans="2:12" x14ac:dyDescent="0.2">
      <c r="B55" s="20" t="s">
        <v>406</v>
      </c>
      <c r="C55" s="20" t="s">
        <v>1205</v>
      </c>
      <c r="D55" s="21" t="s">
        <v>1206</v>
      </c>
      <c r="E55" s="43">
        <f t="shared" si="4"/>
        <v>17.920000000000002</v>
      </c>
      <c r="F55" s="20">
        <v>17.920000000000002</v>
      </c>
      <c r="G55" s="44">
        <v>1</v>
      </c>
      <c r="H55" s="43">
        <f t="shared" si="1"/>
        <v>0</v>
      </c>
      <c r="I55" s="21">
        <v>2.52</v>
      </c>
      <c r="J55" s="44"/>
      <c r="K55" s="37">
        <f t="shared" si="2"/>
        <v>17.920000000000002</v>
      </c>
      <c r="L55" s="20">
        <f t="shared" si="3"/>
        <v>1</v>
      </c>
    </row>
    <row r="56" spans="2:12" x14ac:dyDescent="0.2">
      <c r="B56" s="20" t="s">
        <v>406</v>
      </c>
      <c r="C56" s="20" t="s">
        <v>1207</v>
      </c>
      <c r="D56" s="21" t="s">
        <v>1208</v>
      </c>
      <c r="E56" s="43">
        <f t="shared" si="4"/>
        <v>17.920000000000002</v>
      </c>
      <c r="F56" s="20">
        <v>17.920000000000002</v>
      </c>
      <c r="G56" s="44">
        <v>1</v>
      </c>
      <c r="H56" s="43">
        <f t="shared" si="1"/>
        <v>0</v>
      </c>
      <c r="I56" s="21">
        <v>2.52</v>
      </c>
      <c r="J56" s="44"/>
      <c r="K56" s="37">
        <f t="shared" si="2"/>
        <v>17.920000000000002</v>
      </c>
      <c r="L56" s="20">
        <f t="shared" si="3"/>
        <v>1</v>
      </c>
    </row>
    <row r="57" spans="2:12" x14ac:dyDescent="0.2">
      <c r="B57" s="20" t="s">
        <v>406</v>
      </c>
      <c r="C57" s="20" t="s">
        <v>1209</v>
      </c>
      <c r="D57" s="21" t="s">
        <v>1210</v>
      </c>
      <c r="E57" s="43">
        <f t="shared" si="4"/>
        <v>17.920000000000002</v>
      </c>
      <c r="F57" s="20">
        <v>17.920000000000002</v>
      </c>
      <c r="G57" s="44">
        <v>1</v>
      </c>
      <c r="H57" s="43">
        <f t="shared" si="1"/>
        <v>0</v>
      </c>
      <c r="I57" s="21">
        <v>2.52</v>
      </c>
      <c r="J57" s="44"/>
      <c r="K57" s="37">
        <f t="shared" si="2"/>
        <v>17.920000000000002</v>
      </c>
      <c r="L57" s="20">
        <f t="shared" si="3"/>
        <v>1</v>
      </c>
    </row>
    <row r="58" spans="2:12" x14ac:dyDescent="0.2">
      <c r="B58" s="20" t="s">
        <v>406</v>
      </c>
      <c r="C58" s="20" t="s">
        <v>496</v>
      </c>
      <c r="D58" s="21" t="s">
        <v>497</v>
      </c>
      <c r="E58" s="43">
        <f t="shared" si="4"/>
        <v>17.920000000000002</v>
      </c>
      <c r="F58" s="20">
        <v>17.920000000000002</v>
      </c>
      <c r="G58" s="44">
        <v>1</v>
      </c>
      <c r="H58" s="43">
        <f t="shared" si="1"/>
        <v>0</v>
      </c>
      <c r="I58" s="21">
        <v>2.52</v>
      </c>
      <c r="J58" s="44"/>
      <c r="K58" s="37">
        <f t="shared" si="2"/>
        <v>17.920000000000002</v>
      </c>
      <c r="L58" s="20">
        <f t="shared" si="3"/>
        <v>1</v>
      </c>
    </row>
    <row r="59" spans="2:12" x14ac:dyDescent="0.2">
      <c r="B59" s="20" t="s">
        <v>406</v>
      </c>
      <c r="C59" s="20" t="s">
        <v>1211</v>
      </c>
      <c r="D59" s="21" t="s">
        <v>1212</v>
      </c>
      <c r="E59" s="43">
        <f t="shared" si="4"/>
        <v>35.840000000000003</v>
      </c>
      <c r="F59" s="20">
        <v>17.920000000000002</v>
      </c>
      <c r="G59" s="44">
        <v>2</v>
      </c>
      <c r="H59" s="43">
        <f t="shared" si="1"/>
        <v>12.6</v>
      </c>
      <c r="I59" s="21">
        <v>2.52</v>
      </c>
      <c r="J59" s="44">
        <v>5</v>
      </c>
      <c r="K59" s="37">
        <f t="shared" si="2"/>
        <v>48.440000000000005</v>
      </c>
      <c r="L59" s="20">
        <f t="shared" si="3"/>
        <v>7</v>
      </c>
    </row>
    <row r="60" spans="2:12" x14ac:dyDescent="0.2">
      <c r="B60" s="20" t="s">
        <v>406</v>
      </c>
      <c r="C60" s="20" t="s">
        <v>1213</v>
      </c>
      <c r="D60" s="21" t="s">
        <v>1214</v>
      </c>
      <c r="E60" s="43">
        <f t="shared" si="4"/>
        <v>0</v>
      </c>
      <c r="F60" s="20">
        <v>17.920000000000002</v>
      </c>
      <c r="G60" s="44"/>
      <c r="H60" s="43">
        <f t="shared" si="1"/>
        <v>40.32</v>
      </c>
      <c r="I60" s="21">
        <v>2.52</v>
      </c>
      <c r="J60" s="44">
        <v>16</v>
      </c>
      <c r="K60" s="37">
        <f t="shared" si="2"/>
        <v>40.32</v>
      </c>
      <c r="L60" s="20">
        <f t="shared" si="3"/>
        <v>16</v>
      </c>
    </row>
    <row r="61" spans="2:12" x14ac:dyDescent="0.2">
      <c r="B61" s="20" t="s">
        <v>406</v>
      </c>
      <c r="C61" s="20" t="s">
        <v>1215</v>
      </c>
      <c r="D61" s="21" t="s">
        <v>1216</v>
      </c>
      <c r="E61" s="43">
        <f t="shared" si="4"/>
        <v>17.920000000000002</v>
      </c>
      <c r="F61" s="20">
        <v>17.920000000000002</v>
      </c>
      <c r="G61" s="44">
        <v>1</v>
      </c>
      <c r="H61" s="43">
        <f t="shared" si="1"/>
        <v>0</v>
      </c>
      <c r="I61" s="21">
        <v>2.52</v>
      </c>
      <c r="J61" s="44"/>
      <c r="K61" s="37">
        <f t="shared" si="2"/>
        <v>17.920000000000002</v>
      </c>
      <c r="L61" s="20">
        <f t="shared" si="3"/>
        <v>1</v>
      </c>
    </row>
    <row r="62" spans="2:12" x14ac:dyDescent="0.2">
      <c r="B62" s="20" t="s">
        <v>406</v>
      </c>
      <c r="C62" s="20" t="s">
        <v>1217</v>
      </c>
      <c r="D62" s="21" t="s">
        <v>1218</v>
      </c>
      <c r="E62" s="43">
        <f t="shared" si="4"/>
        <v>125.44000000000001</v>
      </c>
      <c r="F62" s="20">
        <v>17.920000000000002</v>
      </c>
      <c r="G62" s="44">
        <v>7</v>
      </c>
      <c r="H62" s="43">
        <f t="shared" si="1"/>
        <v>15.120000000000001</v>
      </c>
      <c r="I62" s="21">
        <v>2.52</v>
      </c>
      <c r="J62" s="44">
        <v>6</v>
      </c>
      <c r="K62" s="37">
        <f t="shared" si="2"/>
        <v>140.56</v>
      </c>
      <c r="L62" s="20">
        <f t="shared" si="3"/>
        <v>13</v>
      </c>
    </row>
    <row r="63" spans="2:12" x14ac:dyDescent="0.2">
      <c r="B63" s="20" t="s">
        <v>406</v>
      </c>
      <c r="C63" s="20" t="s">
        <v>1219</v>
      </c>
      <c r="D63" s="21" t="s">
        <v>1220</v>
      </c>
      <c r="E63" s="43">
        <f t="shared" si="4"/>
        <v>0</v>
      </c>
      <c r="F63" s="20">
        <v>17.920000000000002</v>
      </c>
      <c r="G63" s="44"/>
      <c r="H63" s="43">
        <f t="shared" si="1"/>
        <v>98.28</v>
      </c>
      <c r="I63" s="21">
        <v>2.52</v>
      </c>
      <c r="J63" s="44">
        <v>39</v>
      </c>
      <c r="K63" s="37">
        <f t="shared" si="2"/>
        <v>98.28</v>
      </c>
      <c r="L63" s="20">
        <f t="shared" si="3"/>
        <v>39</v>
      </c>
    </row>
    <row r="64" spans="2:12" x14ac:dyDescent="0.2">
      <c r="B64" s="20" t="s">
        <v>406</v>
      </c>
      <c r="C64" s="20" t="s">
        <v>1221</v>
      </c>
      <c r="D64" s="21" t="s">
        <v>1222</v>
      </c>
      <c r="E64" s="43">
        <f t="shared" si="4"/>
        <v>0</v>
      </c>
      <c r="F64" s="20">
        <v>17.920000000000002</v>
      </c>
      <c r="G64" s="44"/>
      <c r="H64" s="43">
        <f t="shared" si="1"/>
        <v>22.68</v>
      </c>
      <c r="I64" s="21">
        <v>2.52</v>
      </c>
      <c r="J64" s="44">
        <v>9</v>
      </c>
      <c r="K64" s="37">
        <f t="shared" si="2"/>
        <v>22.68</v>
      </c>
      <c r="L64" s="20">
        <f t="shared" si="3"/>
        <v>9</v>
      </c>
    </row>
    <row r="65" spans="2:12" x14ac:dyDescent="0.2">
      <c r="B65" s="20" t="s">
        <v>406</v>
      </c>
      <c r="C65" s="20" t="s">
        <v>1223</v>
      </c>
      <c r="D65" s="21" t="s">
        <v>1224</v>
      </c>
      <c r="E65" s="43">
        <f t="shared" si="4"/>
        <v>17.920000000000002</v>
      </c>
      <c r="F65" s="20">
        <v>17.920000000000002</v>
      </c>
      <c r="G65" s="44">
        <v>1</v>
      </c>
      <c r="H65" s="43">
        <f t="shared" si="1"/>
        <v>0</v>
      </c>
      <c r="I65" s="21">
        <v>2.52</v>
      </c>
      <c r="J65" s="44"/>
      <c r="K65" s="37">
        <f t="shared" si="2"/>
        <v>17.920000000000002</v>
      </c>
      <c r="L65" s="20">
        <f t="shared" si="3"/>
        <v>1</v>
      </c>
    </row>
    <row r="66" spans="2:12" x14ac:dyDescent="0.2">
      <c r="B66" s="20" t="s">
        <v>406</v>
      </c>
      <c r="C66" s="20" t="s">
        <v>1225</v>
      </c>
      <c r="D66" s="21" t="s">
        <v>1226</v>
      </c>
      <c r="E66" s="43">
        <f t="shared" si="4"/>
        <v>0</v>
      </c>
      <c r="F66" s="20">
        <v>17.920000000000002</v>
      </c>
      <c r="G66" s="44"/>
      <c r="H66" s="43">
        <f t="shared" si="1"/>
        <v>12.6</v>
      </c>
      <c r="I66" s="21">
        <v>2.52</v>
      </c>
      <c r="J66" s="44">
        <v>5</v>
      </c>
      <c r="K66" s="37">
        <f t="shared" si="2"/>
        <v>12.6</v>
      </c>
      <c r="L66" s="20">
        <f t="shared" si="3"/>
        <v>5</v>
      </c>
    </row>
    <row r="67" spans="2:12" x14ac:dyDescent="0.2">
      <c r="B67" s="20" t="s">
        <v>406</v>
      </c>
      <c r="C67" s="20" t="s">
        <v>957</v>
      </c>
      <c r="D67" s="21" t="s">
        <v>958</v>
      </c>
      <c r="E67" s="43">
        <f t="shared" si="4"/>
        <v>17.920000000000002</v>
      </c>
      <c r="F67" s="20">
        <v>17.920000000000002</v>
      </c>
      <c r="G67" s="44">
        <v>1</v>
      </c>
      <c r="H67" s="43">
        <f t="shared" si="1"/>
        <v>0</v>
      </c>
      <c r="I67" s="21">
        <v>2.52</v>
      </c>
      <c r="J67" s="44"/>
      <c r="K67" s="37">
        <f t="shared" si="2"/>
        <v>17.920000000000002</v>
      </c>
      <c r="L67" s="20">
        <f t="shared" si="3"/>
        <v>1</v>
      </c>
    </row>
    <row r="68" spans="2:12" x14ac:dyDescent="0.2">
      <c r="B68" s="20" t="s">
        <v>540</v>
      </c>
      <c r="C68" s="20" t="s">
        <v>1227</v>
      </c>
      <c r="D68" s="21" t="s">
        <v>1228</v>
      </c>
      <c r="E68" s="43">
        <f t="shared" si="4"/>
        <v>0</v>
      </c>
      <c r="F68" s="20">
        <v>17.920000000000002</v>
      </c>
      <c r="G68" s="44"/>
      <c r="H68" s="43">
        <f t="shared" si="1"/>
        <v>5.04</v>
      </c>
      <c r="I68" s="21">
        <v>2.52</v>
      </c>
      <c r="J68" s="44">
        <v>2</v>
      </c>
      <c r="K68" s="37">
        <f t="shared" si="2"/>
        <v>5.04</v>
      </c>
      <c r="L68" s="20">
        <f t="shared" si="3"/>
        <v>2</v>
      </c>
    </row>
    <row r="69" spans="2:12" x14ac:dyDescent="0.2">
      <c r="B69" s="20" t="s">
        <v>540</v>
      </c>
      <c r="C69" s="20" t="s">
        <v>1229</v>
      </c>
      <c r="D69" s="21" t="s">
        <v>1230</v>
      </c>
      <c r="E69" s="43">
        <f t="shared" si="4"/>
        <v>0</v>
      </c>
      <c r="F69" s="20">
        <v>17.920000000000002</v>
      </c>
      <c r="G69" s="44"/>
      <c r="H69" s="43">
        <f t="shared" si="1"/>
        <v>367.92</v>
      </c>
      <c r="I69" s="21">
        <v>2.52</v>
      </c>
      <c r="J69" s="44">
        <v>146</v>
      </c>
      <c r="K69" s="37">
        <f t="shared" si="2"/>
        <v>367.92</v>
      </c>
      <c r="L69" s="20">
        <f t="shared" si="3"/>
        <v>146</v>
      </c>
    </row>
    <row r="70" spans="2:12" x14ac:dyDescent="0.2">
      <c r="B70" s="20" t="s">
        <v>540</v>
      </c>
      <c r="C70" s="20" t="s">
        <v>1231</v>
      </c>
      <c r="D70" s="21" t="s">
        <v>1232</v>
      </c>
      <c r="E70" s="43">
        <f t="shared" si="4"/>
        <v>0</v>
      </c>
      <c r="F70" s="20">
        <v>17.920000000000002</v>
      </c>
      <c r="G70" s="44"/>
      <c r="H70" s="43">
        <f t="shared" ref="H70:H108" si="5">I70*J70</f>
        <v>37.799999999999997</v>
      </c>
      <c r="I70" s="21">
        <v>2.52</v>
      </c>
      <c r="J70" s="44">
        <v>15</v>
      </c>
      <c r="K70" s="37">
        <f t="shared" ref="K70:K108" si="6">E70+H70</f>
        <v>37.799999999999997</v>
      </c>
      <c r="L70" s="20">
        <f t="shared" ref="L70:L108" si="7">G70+J70</f>
        <v>15</v>
      </c>
    </row>
    <row r="71" spans="2:12" x14ac:dyDescent="0.2">
      <c r="B71" s="20" t="s">
        <v>540</v>
      </c>
      <c r="C71" s="20" t="s">
        <v>975</v>
      </c>
      <c r="D71" s="21" t="s">
        <v>976</v>
      </c>
      <c r="E71" s="43">
        <f t="shared" si="4"/>
        <v>35.840000000000003</v>
      </c>
      <c r="F71" s="20">
        <v>17.920000000000002</v>
      </c>
      <c r="G71" s="44">
        <v>2</v>
      </c>
      <c r="H71" s="43">
        <f t="shared" si="5"/>
        <v>123.48</v>
      </c>
      <c r="I71" s="21">
        <v>2.52</v>
      </c>
      <c r="J71" s="44">
        <v>49</v>
      </c>
      <c r="K71" s="37">
        <f t="shared" si="6"/>
        <v>159.32</v>
      </c>
      <c r="L71" s="20">
        <f t="shared" si="7"/>
        <v>51</v>
      </c>
    </row>
    <row r="72" spans="2:12" x14ac:dyDescent="0.2">
      <c r="B72" s="20" t="s">
        <v>540</v>
      </c>
      <c r="C72" s="20" t="s">
        <v>1233</v>
      </c>
      <c r="D72" s="21" t="s">
        <v>1234</v>
      </c>
      <c r="E72" s="43">
        <f t="shared" ref="E72:E108" si="8">F72*G72</f>
        <v>0</v>
      </c>
      <c r="F72" s="20">
        <v>17.920000000000002</v>
      </c>
      <c r="G72" s="44"/>
      <c r="H72" s="43">
        <f t="shared" si="5"/>
        <v>2.52</v>
      </c>
      <c r="I72" s="21">
        <v>2.52</v>
      </c>
      <c r="J72" s="44">
        <v>1</v>
      </c>
      <c r="K72" s="37">
        <f t="shared" si="6"/>
        <v>2.52</v>
      </c>
      <c r="L72" s="20">
        <f t="shared" si="7"/>
        <v>1</v>
      </c>
    </row>
    <row r="73" spans="2:12" x14ac:dyDescent="0.2">
      <c r="B73" s="20" t="s">
        <v>540</v>
      </c>
      <c r="C73" s="20" t="s">
        <v>1235</v>
      </c>
      <c r="D73" s="21" t="s">
        <v>1236</v>
      </c>
      <c r="E73" s="43">
        <f t="shared" si="8"/>
        <v>17.920000000000002</v>
      </c>
      <c r="F73" s="20">
        <v>17.920000000000002</v>
      </c>
      <c r="G73" s="44">
        <v>1</v>
      </c>
      <c r="H73" s="43">
        <f t="shared" si="5"/>
        <v>0</v>
      </c>
      <c r="I73" s="21">
        <v>2.52</v>
      </c>
      <c r="J73" s="44"/>
      <c r="K73" s="37">
        <f t="shared" si="6"/>
        <v>17.920000000000002</v>
      </c>
      <c r="L73" s="20">
        <f t="shared" si="7"/>
        <v>1</v>
      </c>
    </row>
    <row r="74" spans="2:12" x14ac:dyDescent="0.2">
      <c r="B74" s="20" t="s">
        <v>540</v>
      </c>
      <c r="C74" s="20" t="s">
        <v>1237</v>
      </c>
      <c r="D74" s="21" t="s">
        <v>1238</v>
      </c>
      <c r="E74" s="43">
        <f t="shared" si="8"/>
        <v>17.920000000000002</v>
      </c>
      <c r="F74" s="20">
        <v>17.920000000000002</v>
      </c>
      <c r="G74" s="44">
        <v>1</v>
      </c>
      <c r="H74" s="43">
        <f t="shared" si="5"/>
        <v>0</v>
      </c>
      <c r="I74" s="21">
        <v>2.52</v>
      </c>
      <c r="J74" s="44"/>
      <c r="K74" s="37">
        <f t="shared" si="6"/>
        <v>17.920000000000002</v>
      </c>
      <c r="L74" s="20">
        <f t="shared" si="7"/>
        <v>1</v>
      </c>
    </row>
    <row r="75" spans="2:12" x14ac:dyDescent="0.2">
      <c r="B75" s="20" t="s">
        <v>540</v>
      </c>
      <c r="C75" s="20" t="s">
        <v>989</v>
      </c>
      <c r="D75" s="21" t="s">
        <v>990</v>
      </c>
      <c r="E75" s="43">
        <f t="shared" si="8"/>
        <v>17.920000000000002</v>
      </c>
      <c r="F75" s="20">
        <v>17.920000000000002</v>
      </c>
      <c r="G75" s="44">
        <v>1</v>
      </c>
      <c r="H75" s="43">
        <f t="shared" si="5"/>
        <v>0</v>
      </c>
      <c r="I75" s="21">
        <v>2.52</v>
      </c>
      <c r="J75" s="44"/>
      <c r="K75" s="37">
        <f t="shared" si="6"/>
        <v>17.920000000000002</v>
      </c>
      <c r="L75" s="20">
        <f t="shared" si="7"/>
        <v>1</v>
      </c>
    </row>
    <row r="76" spans="2:12" x14ac:dyDescent="0.2">
      <c r="B76" s="20" t="s">
        <v>540</v>
      </c>
      <c r="C76" s="20" t="s">
        <v>1239</v>
      </c>
      <c r="D76" s="21" t="s">
        <v>1240</v>
      </c>
      <c r="E76" s="43">
        <f t="shared" si="8"/>
        <v>0</v>
      </c>
      <c r="F76" s="20">
        <v>17.920000000000002</v>
      </c>
      <c r="G76" s="44"/>
      <c r="H76" s="43">
        <f t="shared" si="5"/>
        <v>65.52</v>
      </c>
      <c r="I76" s="21">
        <v>2.52</v>
      </c>
      <c r="J76" s="44">
        <v>26</v>
      </c>
      <c r="K76" s="37">
        <f t="shared" si="6"/>
        <v>65.52</v>
      </c>
      <c r="L76" s="20">
        <f t="shared" si="7"/>
        <v>26</v>
      </c>
    </row>
    <row r="77" spans="2:12" x14ac:dyDescent="0.2">
      <c r="B77" s="20" t="s">
        <v>540</v>
      </c>
      <c r="C77" s="20" t="s">
        <v>991</v>
      </c>
      <c r="D77" s="21" t="s">
        <v>992</v>
      </c>
      <c r="E77" s="43">
        <f t="shared" si="8"/>
        <v>35.840000000000003</v>
      </c>
      <c r="F77" s="20">
        <v>17.920000000000002</v>
      </c>
      <c r="G77" s="44">
        <v>2</v>
      </c>
      <c r="H77" s="43">
        <f t="shared" si="5"/>
        <v>32.76</v>
      </c>
      <c r="I77" s="21">
        <v>2.52</v>
      </c>
      <c r="J77" s="44">
        <v>13</v>
      </c>
      <c r="K77" s="37">
        <f t="shared" si="6"/>
        <v>68.599999999999994</v>
      </c>
      <c r="L77" s="20">
        <f t="shared" si="7"/>
        <v>15</v>
      </c>
    </row>
    <row r="78" spans="2:12" x14ac:dyDescent="0.2">
      <c r="B78" s="20" t="s">
        <v>540</v>
      </c>
      <c r="C78" s="20" t="s">
        <v>603</v>
      </c>
      <c r="D78" s="21" t="s">
        <v>604</v>
      </c>
      <c r="E78" s="43">
        <f t="shared" si="8"/>
        <v>0</v>
      </c>
      <c r="F78" s="20">
        <v>17.920000000000002</v>
      </c>
      <c r="G78" s="44"/>
      <c r="H78" s="43">
        <f t="shared" si="5"/>
        <v>5.04</v>
      </c>
      <c r="I78" s="21">
        <v>2.52</v>
      </c>
      <c r="J78" s="44">
        <v>2</v>
      </c>
      <c r="K78" s="37">
        <f t="shared" si="6"/>
        <v>5.04</v>
      </c>
      <c r="L78" s="20">
        <f t="shared" si="7"/>
        <v>2</v>
      </c>
    </row>
    <row r="79" spans="2:12" x14ac:dyDescent="0.2">
      <c r="B79" s="20" t="s">
        <v>540</v>
      </c>
      <c r="C79" s="20" t="s">
        <v>997</v>
      </c>
      <c r="D79" s="21" t="s">
        <v>998</v>
      </c>
      <c r="E79" s="43">
        <f t="shared" si="8"/>
        <v>0</v>
      </c>
      <c r="F79" s="20">
        <v>17.920000000000002</v>
      </c>
      <c r="G79" s="44"/>
      <c r="H79" s="43">
        <f t="shared" si="5"/>
        <v>2.52</v>
      </c>
      <c r="I79" s="21">
        <v>2.52</v>
      </c>
      <c r="J79" s="44">
        <v>1</v>
      </c>
      <c r="K79" s="37">
        <f t="shared" si="6"/>
        <v>2.52</v>
      </c>
      <c r="L79" s="20">
        <f t="shared" si="7"/>
        <v>1</v>
      </c>
    </row>
    <row r="80" spans="2:12" x14ac:dyDescent="0.2">
      <c r="B80" s="20" t="s">
        <v>540</v>
      </c>
      <c r="C80" s="20" t="s">
        <v>1241</v>
      </c>
      <c r="D80" s="21" t="s">
        <v>1242</v>
      </c>
      <c r="E80" s="43">
        <f t="shared" si="8"/>
        <v>17.920000000000002</v>
      </c>
      <c r="F80" s="20">
        <v>17.920000000000002</v>
      </c>
      <c r="G80" s="44">
        <v>1</v>
      </c>
      <c r="H80" s="43">
        <f t="shared" si="5"/>
        <v>0</v>
      </c>
      <c r="I80" s="21">
        <v>2.52</v>
      </c>
      <c r="J80" s="44"/>
      <c r="K80" s="37">
        <f t="shared" si="6"/>
        <v>17.920000000000002</v>
      </c>
      <c r="L80" s="20">
        <f t="shared" si="7"/>
        <v>1</v>
      </c>
    </row>
    <row r="81" spans="2:12" x14ac:dyDescent="0.2">
      <c r="B81" s="20" t="s">
        <v>540</v>
      </c>
      <c r="C81" s="20" t="s">
        <v>999</v>
      </c>
      <c r="D81" s="21" t="s">
        <v>1000</v>
      </c>
      <c r="E81" s="43">
        <f t="shared" si="8"/>
        <v>17.920000000000002</v>
      </c>
      <c r="F81" s="20">
        <v>17.920000000000002</v>
      </c>
      <c r="G81" s="44">
        <v>1</v>
      </c>
      <c r="H81" s="43">
        <f t="shared" si="5"/>
        <v>0</v>
      </c>
      <c r="I81" s="21">
        <v>2.52</v>
      </c>
      <c r="J81" s="44"/>
      <c r="K81" s="37">
        <f t="shared" si="6"/>
        <v>17.920000000000002</v>
      </c>
      <c r="L81" s="20">
        <f t="shared" si="7"/>
        <v>1</v>
      </c>
    </row>
    <row r="82" spans="2:12" x14ac:dyDescent="0.2">
      <c r="B82" s="20" t="s">
        <v>540</v>
      </c>
      <c r="C82" s="20" t="s">
        <v>1243</v>
      </c>
      <c r="D82" s="21" t="s">
        <v>1244</v>
      </c>
      <c r="E82" s="43">
        <f t="shared" si="8"/>
        <v>17.920000000000002</v>
      </c>
      <c r="F82" s="20">
        <v>17.920000000000002</v>
      </c>
      <c r="G82" s="44">
        <v>1</v>
      </c>
      <c r="H82" s="43">
        <f t="shared" si="5"/>
        <v>93.24</v>
      </c>
      <c r="I82" s="21">
        <v>2.52</v>
      </c>
      <c r="J82" s="44">
        <v>37</v>
      </c>
      <c r="K82" s="37">
        <f t="shared" si="6"/>
        <v>111.16</v>
      </c>
      <c r="L82" s="20">
        <f t="shared" si="7"/>
        <v>38</v>
      </c>
    </row>
    <row r="83" spans="2:12" x14ac:dyDescent="0.2">
      <c r="B83" s="20" t="s">
        <v>540</v>
      </c>
      <c r="C83" s="20" t="s">
        <v>1245</v>
      </c>
      <c r="D83" s="21" t="s">
        <v>1246</v>
      </c>
      <c r="E83" s="43">
        <f t="shared" si="8"/>
        <v>0</v>
      </c>
      <c r="F83" s="20">
        <v>17.920000000000002</v>
      </c>
      <c r="G83" s="44"/>
      <c r="H83" s="43">
        <f t="shared" si="5"/>
        <v>221.76</v>
      </c>
      <c r="I83" s="21">
        <v>2.52</v>
      </c>
      <c r="J83" s="44">
        <v>88</v>
      </c>
      <c r="K83" s="37">
        <f t="shared" si="6"/>
        <v>221.76</v>
      </c>
      <c r="L83" s="20">
        <f t="shared" si="7"/>
        <v>88</v>
      </c>
    </row>
    <row r="84" spans="2:12" x14ac:dyDescent="0.2">
      <c r="B84" s="20" t="s">
        <v>540</v>
      </c>
      <c r="C84" s="20" t="s">
        <v>1247</v>
      </c>
      <c r="D84" s="21" t="s">
        <v>1248</v>
      </c>
      <c r="E84" s="43">
        <f t="shared" si="8"/>
        <v>0</v>
      </c>
      <c r="F84" s="20">
        <v>17.920000000000002</v>
      </c>
      <c r="G84" s="44"/>
      <c r="H84" s="43">
        <f t="shared" si="5"/>
        <v>68.040000000000006</v>
      </c>
      <c r="I84" s="21">
        <v>2.52</v>
      </c>
      <c r="J84" s="44">
        <v>27</v>
      </c>
      <c r="K84" s="37">
        <f t="shared" si="6"/>
        <v>68.040000000000006</v>
      </c>
      <c r="L84" s="20">
        <f t="shared" si="7"/>
        <v>27</v>
      </c>
    </row>
    <row r="85" spans="2:12" x14ac:dyDescent="0.2">
      <c r="B85" s="20" t="s">
        <v>540</v>
      </c>
      <c r="C85" s="20" t="s">
        <v>1007</v>
      </c>
      <c r="D85" s="21" t="s">
        <v>1008</v>
      </c>
      <c r="E85" s="43">
        <f t="shared" si="8"/>
        <v>17.920000000000002</v>
      </c>
      <c r="F85" s="20">
        <v>17.920000000000002</v>
      </c>
      <c r="G85" s="44">
        <v>1</v>
      </c>
      <c r="H85" s="43">
        <f t="shared" si="5"/>
        <v>0</v>
      </c>
      <c r="I85" s="21">
        <v>2.52</v>
      </c>
      <c r="J85" s="44"/>
      <c r="K85" s="37">
        <f t="shared" si="6"/>
        <v>17.920000000000002</v>
      </c>
      <c r="L85" s="20">
        <f t="shared" si="7"/>
        <v>1</v>
      </c>
    </row>
    <row r="86" spans="2:12" x14ac:dyDescent="0.2">
      <c r="B86" s="20" t="s">
        <v>540</v>
      </c>
      <c r="C86" s="20" t="s">
        <v>1249</v>
      </c>
      <c r="D86" s="21" t="s">
        <v>1250</v>
      </c>
      <c r="E86" s="43">
        <f t="shared" si="8"/>
        <v>0</v>
      </c>
      <c r="F86" s="20">
        <v>17.920000000000002</v>
      </c>
      <c r="G86" s="44"/>
      <c r="H86" s="43">
        <f t="shared" si="5"/>
        <v>37.799999999999997</v>
      </c>
      <c r="I86" s="21">
        <v>2.52</v>
      </c>
      <c r="J86" s="44">
        <v>15</v>
      </c>
      <c r="K86" s="37">
        <f t="shared" si="6"/>
        <v>37.799999999999997</v>
      </c>
      <c r="L86" s="20">
        <f t="shared" si="7"/>
        <v>15</v>
      </c>
    </row>
    <row r="87" spans="2:12" x14ac:dyDescent="0.2">
      <c r="B87" s="20" t="s">
        <v>540</v>
      </c>
      <c r="C87" s="20" t="s">
        <v>1251</v>
      </c>
      <c r="D87" s="21" t="s">
        <v>1252</v>
      </c>
      <c r="E87" s="43">
        <f t="shared" si="8"/>
        <v>17.920000000000002</v>
      </c>
      <c r="F87" s="20">
        <v>17.920000000000002</v>
      </c>
      <c r="G87" s="44">
        <v>1</v>
      </c>
      <c r="H87" s="43">
        <f t="shared" si="5"/>
        <v>15.120000000000001</v>
      </c>
      <c r="I87" s="21">
        <v>2.52</v>
      </c>
      <c r="J87" s="44">
        <v>6</v>
      </c>
      <c r="K87" s="37">
        <f t="shared" si="6"/>
        <v>33.040000000000006</v>
      </c>
      <c r="L87" s="20">
        <f t="shared" si="7"/>
        <v>7</v>
      </c>
    </row>
    <row r="88" spans="2:12" x14ac:dyDescent="0.2">
      <c r="B88" s="20" t="s">
        <v>621</v>
      </c>
      <c r="C88" s="20" t="s">
        <v>1013</v>
      </c>
      <c r="D88" s="21" t="s">
        <v>1014</v>
      </c>
      <c r="E88" s="43">
        <f t="shared" si="8"/>
        <v>71.680000000000007</v>
      </c>
      <c r="F88" s="20">
        <v>17.920000000000002</v>
      </c>
      <c r="G88" s="44">
        <v>4</v>
      </c>
      <c r="H88" s="43">
        <f t="shared" si="5"/>
        <v>133.56</v>
      </c>
      <c r="I88" s="21">
        <v>2.52</v>
      </c>
      <c r="J88" s="44">
        <v>53</v>
      </c>
      <c r="K88" s="37">
        <f t="shared" si="6"/>
        <v>205.24</v>
      </c>
      <c r="L88" s="20">
        <f t="shared" si="7"/>
        <v>57</v>
      </c>
    </row>
    <row r="89" spans="2:12" x14ac:dyDescent="0.2">
      <c r="B89" s="20" t="s">
        <v>621</v>
      </c>
      <c r="C89" s="20" t="s">
        <v>1253</v>
      </c>
      <c r="D89" s="21" t="s">
        <v>1254</v>
      </c>
      <c r="E89" s="43">
        <f t="shared" si="8"/>
        <v>0</v>
      </c>
      <c r="F89" s="20">
        <v>17.920000000000002</v>
      </c>
      <c r="G89" s="44"/>
      <c r="H89" s="43">
        <f t="shared" si="5"/>
        <v>5.04</v>
      </c>
      <c r="I89" s="21">
        <v>2.52</v>
      </c>
      <c r="J89" s="44">
        <v>2</v>
      </c>
      <c r="K89" s="37">
        <f t="shared" si="6"/>
        <v>5.04</v>
      </c>
      <c r="L89" s="20">
        <f t="shared" si="7"/>
        <v>2</v>
      </c>
    </row>
    <row r="90" spans="2:12" x14ac:dyDescent="0.2">
      <c r="B90" s="20" t="s">
        <v>621</v>
      </c>
      <c r="C90" s="20" t="s">
        <v>1019</v>
      </c>
      <c r="D90" s="21" t="s">
        <v>1020</v>
      </c>
      <c r="E90" s="43">
        <f t="shared" si="8"/>
        <v>17.920000000000002</v>
      </c>
      <c r="F90" s="20">
        <v>17.920000000000002</v>
      </c>
      <c r="G90" s="44">
        <v>1</v>
      </c>
      <c r="H90" s="43">
        <f t="shared" si="5"/>
        <v>0</v>
      </c>
      <c r="I90" s="21">
        <v>2.52</v>
      </c>
      <c r="J90" s="44"/>
      <c r="K90" s="37">
        <f t="shared" si="6"/>
        <v>17.920000000000002</v>
      </c>
      <c r="L90" s="20">
        <f t="shared" si="7"/>
        <v>1</v>
      </c>
    </row>
    <row r="91" spans="2:12" x14ac:dyDescent="0.2">
      <c r="B91" s="20" t="s">
        <v>621</v>
      </c>
      <c r="C91" s="20" t="s">
        <v>1023</v>
      </c>
      <c r="D91" s="21" t="s">
        <v>1024</v>
      </c>
      <c r="E91" s="43">
        <f t="shared" si="8"/>
        <v>71.680000000000007</v>
      </c>
      <c r="F91" s="20">
        <v>17.920000000000002</v>
      </c>
      <c r="G91" s="44">
        <v>4</v>
      </c>
      <c r="H91" s="43">
        <f t="shared" si="5"/>
        <v>0</v>
      </c>
      <c r="I91" s="21">
        <v>2.52</v>
      </c>
      <c r="J91" s="44"/>
      <c r="K91" s="37">
        <f t="shared" si="6"/>
        <v>71.680000000000007</v>
      </c>
      <c r="L91" s="20">
        <f t="shared" si="7"/>
        <v>4</v>
      </c>
    </row>
    <row r="92" spans="2:12" x14ac:dyDescent="0.2">
      <c r="B92" s="20" t="s">
        <v>621</v>
      </c>
      <c r="C92" s="20" t="s">
        <v>1255</v>
      </c>
      <c r="D92" s="21" t="s">
        <v>1256</v>
      </c>
      <c r="E92" s="43">
        <f t="shared" si="8"/>
        <v>716.80000000000007</v>
      </c>
      <c r="F92" s="20">
        <v>17.920000000000002</v>
      </c>
      <c r="G92" s="44">
        <v>40</v>
      </c>
      <c r="H92" s="43">
        <f t="shared" si="5"/>
        <v>5.04</v>
      </c>
      <c r="I92" s="21">
        <v>2.52</v>
      </c>
      <c r="J92" s="44">
        <v>2</v>
      </c>
      <c r="K92" s="37">
        <f t="shared" si="6"/>
        <v>721.84</v>
      </c>
      <c r="L92" s="20">
        <f t="shared" si="7"/>
        <v>42</v>
      </c>
    </row>
    <row r="93" spans="2:12" x14ac:dyDescent="0.2">
      <c r="B93" s="20" t="s">
        <v>621</v>
      </c>
      <c r="C93" s="20" t="s">
        <v>1257</v>
      </c>
      <c r="D93" s="21" t="s">
        <v>1258</v>
      </c>
      <c r="E93" s="43">
        <f t="shared" si="8"/>
        <v>0</v>
      </c>
      <c r="F93" s="20">
        <v>17.920000000000002</v>
      </c>
      <c r="G93" s="44"/>
      <c r="H93" s="43">
        <f t="shared" si="5"/>
        <v>22.68</v>
      </c>
      <c r="I93" s="21">
        <v>2.52</v>
      </c>
      <c r="J93" s="44">
        <v>9</v>
      </c>
      <c r="K93" s="37">
        <f t="shared" si="6"/>
        <v>22.68</v>
      </c>
      <c r="L93" s="20">
        <f t="shared" si="7"/>
        <v>9</v>
      </c>
    </row>
    <row r="94" spans="2:12" x14ac:dyDescent="0.2">
      <c r="B94" s="20" t="s">
        <v>621</v>
      </c>
      <c r="C94" s="20" t="s">
        <v>1259</v>
      </c>
      <c r="D94" s="21" t="s">
        <v>1260</v>
      </c>
      <c r="E94" s="43">
        <f t="shared" si="8"/>
        <v>17.920000000000002</v>
      </c>
      <c r="F94" s="20">
        <v>17.920000000000002</v>
      </c>
      <c r="G94" s="44">
        <v>1</v>
      </c>
      <c r="H94" s="43">
        <f t="shared" si="5"/>
        <v>0</v>
      </c>
      <c r="I94" s="21">
        <v>2.52</v>
      </c>
      <c r="J94" s="44"/>
      <c r="K94" s="37">
        <f t="shared" si="6"/>
        <v>17.920000000000002</v>
      </c>
      <c r="L94" s="20">
        <f t="shared" si="7"/>
        <v>1</v>
      </c>
    </row>
    <row r="95" spans="2:12" x14ac:dyDescent="0.2">
      <c r="B95" s="20" t="s">
        <v>621</v>
      </c>
      <c r="C95" s="20" t="s">
        <v>729</v>
      </c>
      <c r="D95" s="21" t="s">
        <v>730</v>
      </c>
      <c r="E95" s="43">
        <f t="shared" si="8"/>
        <v>53.760000000000005</v>
      </c>
      <c r="F95" s="20">
        <v>17.920000000000002</v>
      </c>
      <c r="G95" s="44">
        <v>3</v>
      </c>
      <c r="H95" s="43">
        <f t="shared" si="5"/>
        <v>0</v>
      </c>
      <c r="I95" s="21">
        <v>2.52</v>
      </c>
      <c r="J95" s="44"/>
      <c r="K95" s="37">
        <f t="shared" si="6"/>
        <v>53.760000000000005</v>
      </c>
      <c r="L95" s="20">
        <f t="shared" si="7"/>
        <v>3</v>
      </c>
    </row>
    <row r="96" spans="2:12" x14ac:dyDescent="0.2">
      <c r="B96" s="20" t="s">
        <v>621</v>
      </c>
      <c r="C96" s="20" t="s">
        <v>1261</v>
      </c>
      <c r="D96" s="21" t="s">
        <v>1262</v>
      </c>
      <c r="E96" s="43">
        <f t="shared" si="8"/>
        <v>17.920000000000002</v>
      </c>
      <c r="F96" s="20">
        <v>17.920000000000002</v>
      </c>
      <c r="G96" s="44">
        <v>1</v>
      </c>
      <c r="H96" s="43">
        <f t="shared" si="5"/>
        <v>0</v>
      </c>
      <c r="I96" s="21">
        <v>2.52</v>
      </c>
      <c r="J96" s="44"/>
      <c r="K96" s="37">
        <f t="shared" si="6"/>
        <v>17.920000000000002</v>
      </c>
      <c r="L96" s="20">
        <f t="shared" si="7"/>
        <v>1</v>
      </c>
    </row>
    <row r="97" spans="2:12" x14ac:dyDescent="0.2">
      <c r="B97" s="20" t="s">
        <v>621</v>
      </c>
      <c r="C97" s="20" t="s">
        <v>1263</v>
      </c>
      <c r="D97" s="21" t="s">
        <v>1264</v>
      </c>
      <c r="E97" s="43">
        <f t="shared" si="8"/>
        <v>17.920000000000002</v>
      </c>
      <c r="F97" s="20">
        <v>17.920000000000002</v>
      </c>
      <c r="G97" s="44">
        <v>1</v>
      </c>
      <c r="H97" s="43">
        <f t="shared" si="5"/>
        <v>10.08</v>
      </c>
      <c r="I97" s="21">
        <v>2.52</v>
      </c>
      <c r="J97" s="44">
        <v>4</v>
      </c>
      <c r="K97" s="37">
        <f t="shared" si="6"/>
        <v>28</v>
      </c>
      <c r="L97" s="20">
        <f t="shared" si="7"/>
        <v>5</v>
      </c>
    </row>
    <row r="98" spans="2:12" x14ac:dyDescent="0.2">
      <c r="B98" s="20" t="s">
        <v>621</v>
      </c>
      <c r="C98" s="20" t="s">
        <v>1265</v>
      </c>
      <c r="D98" s="21" t="s">
        <v>1266</v>
      </c>
      <c r="E98" s="43">
        <f t="shared" si="8"/>
        <v>17.920000000000002</v>
      </c>
      <c r="F98" s="20">
        <v>17.920000000000002</v>
      </c>
      <c r="G98" s="44">
        <v>1</v>
      </c>
      <c r="H98" s="43">
        <f t="shared" si="5"/>
        <v>0</v>
      </c>
      <c r="I98" s="21">
        <v>2.52</v>
      </c>
      <c r="J98" s="44"/>
      <c r="K98" s="37">
        <f t="shared" si="6"/>
        <v>17.920000000000002</v>
      </c>
      <c r="L98" s="20">
        <f t="shared" si="7"/>
        <v>1</v>
      </c>
    </row>
    <row r="99" spans="2:12" x14ac:dyDescent="0.2">
      <c r="B99" s="20" t="s">
        <v>621</v>
      </c>
      <c r="C99" s="20" t="s">
        <v>1267</v>
      </c>
      <c r="D99" s="21" t="s">
        <v>1268</v>
      </c>
      <c r="E99" s="43">
        <f t="shared" si="8"/>
        <v>17.920000000000002</v>
      </c>
      <c r="F99" s="20">
        <v>17.920000000000002</v>
      </c>
      <c r="G99" s="44">
        <v>1</v>
      </c>
      <c r="H99" s="43">
        <f t="shared" si="5"/>
        <v>0</v>
      </c>
      <c r="I99" s="21">
        <v>2.52</v>
      </c>
      <c r="J99" s="44"/>
      <c r="K99" s="37">
        <f t="shared" si="6"/>
        <v>17.920000000000002</v>
      </c>
      <c r="L99" s="20">
        <f t="shared" si="7"/>
        <v>1</v>
      </c>
    </row>
    <row r="100" spans="2:12" x14ac:dyDescent="0.2">
      <c r="B100" s="20" t="s">
        <v>621</v>
      </c>
      <c r="C100" s="20" t="s">
        <v>1035</v>
      </c>
      <c r="D100" s="21" t="s">
        <v>1036</v>
      </c>
      <c r="E100" s="43">
        <f t="shared" si="8"/>
        <v>143.36000000000001</v>
      </c>
      <c r="F100" s="20">
        <v>17.920000000000002</v>
      </c>
      <c r="G100" s="44">
        <v>8</v>
      </c>
      <c r="H100" s="43">
        <f t="shared" si="5"/>
        <v>12.6</v>
      </c>
      <c r="I100" s="21">
        <v>2.52</v>
      </c>
      <c r="J100" s="44">
        <v>5</v>
      </c>
      <c r="K100" s="37">
        <f t="shared" si="6"/>
        <v>155.96</v>
      </c>
      <c r="L100" s="20">
        <f t="shared" si="7"/>
        <v>13</v>
      </c>
    </row>
    <row r="101" spans="2:12" x14ac:dyDescent="0.2">
      <c r="B101" s="20" t="s">
        <v>621</v>
      </c>
      <c r="C101" s="20" t="s">
        <v>1269</v>
      </c>
      <c r="D101" s="21" t="s">
        <v>1270</v>
      </c>
      <c r="E101" s="43">
        <f t="shared" si="8"/>
        <v>17.920000000000002</v>
      </c>
      <c r="F101" s="20">
        <v>17.920000000000002</v>
      </c>
      <c r="G101" s="44">
        <v>1</v>
      </c>
      <c r="H101" s="43">
        <f t="shared" si="5"/>
        <v>0</v>
      </c>
      <c r="I101" s="21">
        <v>2.52</v>
      </c>
      <c r="J101" s="44"/>
      <c r="K101" s="37">
        <f t="shared" si="6"/>
        <v>17.920000000000002</v>
      </c>
      <c r="L101" s="20">
        <f t="shared" si="7"/>
        <v>1</v>
      </c>
    </row>
    <row r="102" spans="2:12" x14ac:dyDescent="0.2">
      <c r="B102" s="20" t="s">
        <v>621</v>
      </c>
      <c r="C102" s="20" t="s">
        <v>1055</v>
      </c>
      <c r="D102" s="21" t="s">
        <v>1056</v>
      </c>
      <c r="E102" s="43">
        <f t="shared" si="8"/>
        <v>0</v>
      </c>
      <c r="F102" s="20">
        <v>17.920000000000002</v>
      </c>
      <c r="G102" s="44"/>
      <c r="H102" s="43">
        <f t="shared" si="5"/>
        <v>204.12</v>
      </c>
      <c r="I102" s="21">
        <v>2.52</v>
      </c>
      <c r="J102" s="44">
        <v>81</v>
      </c>
      <c r="K102" s="37">
        <f t="shared" si="6"/>
        <v>204.12</v>
      </c>
      <c r="L102" s="20">
        <f t="shared" si="7"/>
        <v>81</v>
      </c>
    </row>
    <row r="103" spans="2:12" x14ac:dyDescent="0.2">
      <c r="B103" s="20" t="s">
        <v>621</v>
      </c>
      <c r="C103" s="20" t="s">
        <v>1057</v>
      </c>
      <c r="D103" s="21" t="s">
        <v>1058</v>
      </c>
      <c r="E103" s="43">
        <f t="shared" si="8"/>
        <v>17.920000000000002</v>
      </c>
      <c r="F103" s="20">
        <v>17.920000000000002</v>
      </c>
      <c r="G103" s="44">
        <v>1</v>
      </c>
      <c r="H103" s="43">
        <f t="shared" si="5"/>
        <v>2.52</v>
      </c>
      <c r="I103" s="21">
        <v>2.52</v>
      </c>
      <c r="J103" s="44">
        <v>1</v>
      </c>
      <c r="K103" s="37">
        <f t="shared" si="6"/>
        <v>20.440000000000001</v>
      </c>
      <c r="L103" s="20">
        <f t="shared" si="7"/>
        <v>2</v>
      </c>
    </row>
    <row r="104" spans="2:12" x14ac:dyDescent="0.2">
      <c r="B104" s="20" t="s">
        <v>621</v>
      </c>
      <c r="C104" s="20" t="s">
        <v>1271</v>
      </c>
      <c r="D104" s="21" t="s">
        <v>1272</v>
      </c>
      <c r="E104" s="43">
        <f t="shared" si="8"/>
        <v>71.680000000000007</v>
      </c>
      <c r="F104" s="20">
        <v>17.920000000000002</v>
      </c>
      <c r="G104" s="44">
        <v>4</v>
      </c>
      <c r="H104" s="43">
        <f t="shared" si="5"/>
        <v>0</v>
      </c>
      <c r="I104" s="21">
        <v>2.52</v>
      </c>
      <c r="J104" s="44"/>
      <c r="K104" s="37">
        <f t="shared" si="6"/>
        <v>71.680000000000007</v>
      </c>
      <c r="L104" s="20">
        <f t="shared" si="7"/>
        <v>4</v>
      </c>
    </row>
    <row r="105" spans="2:12" x14ac:dyDescent="0.2">
      <c r="B105" s="20" t="s">
        <v>621</v>
      </c>
      <c r="C105" s="20" t="s">
        <v>1065</v>
      </c>
      <c r="D105" s="21" t="s">
        <v>1066</v>
      </c>
      <c r="E105" s="43">
        <f t="shared" si="8"/>
        <v>0</v>
      </c>
      <c r="F105" s="20">
        <v>17.920000000000002</v>
      </c>
      <c r="G105" s="44"/>
      <c r="H105" s="43">
        <f t="shared" si="5"/>
        <v>297.36</v>
      </c>
      <c r="I105" s="21">
        <v>2.52</v>
      </c>
      <c r="J105" s="44">
        <v>118</v>
      </c>
      <c r="K105" s="37">
        <f t="shared" si="6"/>
        <v>297.36</v>
      </c>
      <c r="L105" s="20">
        <f t="shared" si="7"/>
        <v>118</v>
      </c>
    </row>
    <row r="106" spans="2:12" x14ac:dyDescent="0.2">
      <c r="B106" s="20" t="s">
        <v>621</v>
      </c>
      <c r="C106" s="20" t="s">
        <v>1069</v>
      </c>
      <c r="D106" s="21" t="s">
        <v>1070</v>
      </c>
      <c r="E106" s="43">
        <f t="shared" si="8"/>
        <v>89.600000000000009</v>
      </c>
      <c r="F106" s="20">
        <v>17.920000000000002</v>
      </c>
      <c r="G106" s="44">
        <v>5</v>
      </c>
      <c r="H106" s="43">
        <f t="shared" si="5"/>
        <v>103.32000000000001</v>
      </c>
      <c r="I106" s="21">
        <v>2.52</v>
      </c>
      <c r="J106" s="44">
        <v>41</v>
      </c>
      <c r="K106" s="37">
        <f t="shared" si="6"/>
        <v>192.92000000000002</v>
      </c>
      <c r="L106" s="20">
        <f t="shared" si="7"/>
        <v>46</v>
      </c>
    </row>
    <row r="107" spans="2:12" x14ac:dyDescent="0.2">
      <c r="B107" s="20" t="s">
        <v>621</v>
      </c>
      <c r="C107" s="20" t="s">
        <v>1273</v>
      </c>
      <c r="D107" s="21" t="s">
        <v>1274</v>
      </c>
      <c r="E107" s="43">
        <f t="shared" si="8"/>
        <v>35.840000000000003</v>
      </c>
      <c r="F107" s="20">
        <v>17.920000000000002</v>
      </c>
      <c r="G107" s="44">
        <v>2</v>
      </c>
      <c r="H107" s="43">
        <f t="shared" si="5"/>
        <v>0</v>
      </c>
      <c r="I107" s="21">
        <v>2.52</v>
      </c>
      <c r="J107" s="44"/>
      <c r="K107" s="37">
        <f t="shared" si="6"/>
        <v>35.840000000000003</v>
      </c>
      <c r="L107" s="20">
        <f t="shared" si="7"/>
        <v>2</v>
      </c>
    </row>
    <row r="108" spans="2:12" ht="13.5" thickBot="1" x14ac:dyDescent="0.25">
      <c r="B108" s="20" t="s">
        <v>621</v>
      </c>
      <c r="C108" s="20" t="s">
        <v>1275</v>
      </c>
      <c r="D108" s="21" t="s">
        <v>1276</v>
      </c>
      <c r="E108" s="43">
        <f t="shared" si="8"/>
        <v>0</v>
      </c>
      <c r="F108" s="20">
        <v>17.920000000000002</v>
      </c>
      <c r="G108" s="47"/>
      <c r="H108" s="43">
        <f t="shared" si="5"/>
        <v>153.72</v>
      </c>
      <c r="I108" s="21">
        <v>2.52</v>
      </c>
      <c r="J108" s="47">
        <v>61</v>
      </c>
      <c r="K108" s="37">
        <f t="shared" si="6"/>
        <v>153.72</v>
      </c>
      <c r="L108" s="20">
        <f t="shared" si="7"/>
        <v>61</v>
      </c>
    </row>
  </sheetData>
  <mergeCells count="2">
    <mergeCell ref="A2:L2"/>
    <mergeCell ref="I1:L1"/>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D895-A07E-450E-AFCA-B25442250E4D}">
  <sheetPr>
    <tabColor theme="8" tint="0.59999389629810485"/>
  </sheetPr>
  <dimension ref="A1:M108"/>
  <sheetViews>
    <sheetView zoomScale="82" zoomScaleNormal="82" workbookViewId="0">
      <selection activeCell="H1" sqref="H1:K1"/>
    </sheetView>
  </sheetViews>
  <sheetFormatPr defaultRowHeight="12.75" x14ac:dyDescent="0.2"/>
  <cols>
    <col min="1" max="1" width="19.42578125" style="19" customWidth="1"/>
    <col min="2" max="2" width="9.140625" style="19"/>
    <col min="3" max="3" width="41" style="19" customWidth="1"/>
    <col min="4" max="10" width="9.140625" style="19"/>
    <col min="11" max="11" width="15.28515625" style="19" customWidth="1"/>
    <col min="12" max="16384" width="9.140625" style="19"/>
  </cols>
  <sheetData>
    <row r="1" spans="1:13" ht="34.5" customHeight="1" x14ac:dyDescent="0.2">
      <c r="H1" s="1371" t="s">
        <v>5059</v>
      </c>
      <c r="I1" s="1371"/>
      <c r="J1" s="1371"/>
      <c r="K1" s="1371"/>
    </row>
    <row r="2" spans="1:13" ht="63" customHeight="1" x14ac:dyDescent="0.2">
      <c r="A2" s="1372" t="s">
        <v>5268</v>
      </c>
      <c r="B2" s="1373"/>
      <c r="C2" s="1373"/>
      <c r="D2" s="1373"/>
      <c r="E2" s="1373"/>
      <c r="F2" s="1373"/>
      <c r="G2" s="1373"/>
      <c r="H2" s="1373"/>
      <c r="I2" s="1373"/>
      <c r="J2" s="1373"/>
      <c r="K2" s="1374"/>
      <c r="L2" s="14"/>
      <c r="M2" s="14"/>
    </row>
    <row r="3" spans="1:13" ht="76.5" x14ac:dyDescent="0.2">
      <c r="A3" s="28" t="s">
        <v>262</v>
      </c>
      <c r="B3" s="28" t="s">
        <v>263</v>
      </c>
      <c r="C3" s="28" t="s">
        <v>264</v>
      </c>
      <c r="D3" s="28" t="s">
        <v>4960</v>
      </c>
      <c r="E3" s="28" t="s">
        <v>4958</v>
      </c>
      <c r="F3" s="28" t="s">
        <v>1132</v>
      </c>
      <c r="G3" s="28" t="s">
        <v>4961</v>
      </c>
      <c r="H3" s="29" t="s">
        <v>4959</v>
      </c>
      <c r="I3" s="29" t="s">
        <v>1133</v>
      </c>
      <c r="J3" s="893" t="s">
        <v>269</v>
      </c>
      <c r="K3" s="28" t="s">
        <v>1134</v>
      </c>
      <c r="L3" s="18"/>
      <c r="M3" s="888"/>
    </row>
    <row r="4" spans="1:13" x14ac:dyDescent="0.2">
      <c r="A4" s="30" t="s">
        <v>141</v>
      </c>
      <c r="B4" s="30"/>
      <c r="C4" s="30"/>
      <c r="D4" s="31">
        <v>4318.7200000000048</v>
      </c>
      <c r="E4" s="31"/>
      <c r="F4" s="31">
        <v>241</v>
      </c>
      <c r="G4" s="31">
        <v>2527.5599999999995</v>
      </c>
      <c r="H4" s="32"/>
      <c r="I4" s="32">
        <v>1003</v>
      </c>
      <c r="J4" s="894">
        <f>ROUNDUP(SUM(J5:J108),0)</f>
        <v>6847</v>
      </c>
      <c r="K4" s="31">
        <v>1244</v>
      </c>
      <c r="L4" s="18"/>
      <c r="M4" s="14"/>
    </row>
    <row r="5" spans="1:13" ht="25.5" x14ac:dyDescent="0.2">
      <c r="A5" s="20" t="s">
        <v>270</v>
      </c>
      <c r="B5" s="20" t="s">
        <v>1137</v>
      </c>
      <c r="C5" s="33" t="s">
        <v>1138</v>
      </c>
      <c r="D5" s="20">
        <f>E5*F5</f>
        <v>0</v>
      </c>
      <c r="E5" s="20">
        <v>17.920000000000002</v>
      </c>
      <c r="F5" s="20"/>
      <c r="G5" s="20">
        <f>H5*I5</f>
        <v>27.72</v>
      </c>
      <c r="H5" s="21">
        <v>2.52</v>
      </c>
      <c r="I5" s="21">
        <v>11</v>
      </c>
      <c r="J5" s="889">
        <f>D5+G5</f>
        <v>27.72</v>
      </c>
      <c r="K5" s="20">
        <v>11</v>
      </c>
    </row>
    <row r="6" spans="1:13" x14ac:dyDescent="0.2">
      <c r="A6" s="20" t="s">
        <v>270</v>
      </c>
      <c r="B6" s="20" t="s">
        <v>1141</v>
      </c>
      <c r="C6" s="33" t="s">
        <v>1142</v>
      </c>
      <c r="D6" s="20">
        <f t="shared" ref="D6:D69" si="0">E6*F6</f>
        <v>0</v>
      </c>
      <c r="E6" s="20">
        <v>17.920000000000002</v>
      </c>
      <c r="F6" s="20"/>
      <c r="G6" s="20">
        <f t="shared" ref="G6:G69" si="1">H6*I6</f>
        <v>12.6</v>
      </c>
      <c r="H6" s="21">
        <v>2.52</v>
      </c>
      <c r="I6" s="21">
        <v>5</v>
      </c>
      <c r="J6" s="889">
        <f t="shared" ref="J6:J69" si="2">D6+G6</f>
        <v>12.6</v>
      </c>
      <c r="K6" s="20">
        <v>5</v>
      </c>
    </row>
    <row r="7" spans="1:13" x14ac:dyDescent="0.2">
      <c r="A7" s="20" t="s">
        <v>270</v>
      </c>
      <c r="B7" s="20" t="s">
        <v>1143</v>
      </c>
      <c r="C7" s="33" t="s">
        <v>1144</v>
      </c>
      <c r="D7" s="20">
        <f t="shared" si="0"/>
        <v>0</v>
      </c>
      <c r="E7" s="20">
        <v>17.920000000000002</v>
      </c>
      <c r="F7" s="20"/>
      <c r="G7" s="20">
        <f t="shared" si="1"/>
        <v>30.240000000000002</v>
      </c>
      <c r="H7" s="21">
        <v>2.52</v>
      </c>
      <c r="I7" s="21">
        <v>12</v>
      </c>
      <c r="J7" s="889">
        <f t="shared" si="2"/>
        <v>30.240000000000002</v>
      </c>
      <c r="K7" s="20">
        <v>12</v>
      </c>
    </row>
    <row r="8" spans="1:13" x14ac:dyDescent="0.2">
      <c r="A8" s="20" t="s">
        <v>270</v>
      </c>
      <c r="B8" s="20" t="s">
        <v>749</v>
      </c>
      <c r="C8" s="33" t="s">
        <v>750</v>
      </c>
      <c r="D8" s="20">
        <f t="shared" si="0"/>
        <v>17.920000000000002</v>
      </c>
      <c r="E8" s="20">
        <v>17.920000000000002</v>
      </c>
      <c r="F8" s="20">
        <v>1</v>
      </c>
      <c r="G8" s="20">
        <f t="shared" si="1"/>
        <v>30.240000000000002</v>
      </c>
      <c r="H8" s="21">
        <v>2.52</v>
      </c>
      <c r="I8" s="21">
        <v>12</v>
      </c>
      <c r="J8" s="889">
        <f t="shared" si="2"/>
        <v>48.160000000000004</v>
      </c>
      <c r="K8" s="20">
        <v>13</v>
      </c>
    </row>
    <row r="9" spans="1:13" x14ac:dyDescent="0.2">
      <c r="A9" s="20" t="s">
        <v>270</v>
      </c>
      <c r="B9" s="20" t="s">
        <v>1361</v>
      </c>
      <c r="C9" s="33" t="s">
        <v>1362</v>
      </c>
      <c r="D9" s="20">
        <f t="shared" si="0"/>
        <v>17.920000000000002</v>
      </c>
      <c r="E9" s="20">
        <v>17.920000000000002</v>
      </c>
      <c r="F9" s="20">
        <v>1</v>
      </c>
      <c r="G9" s="20">
        <f t="shared" si="1"/>
        <v>0</v>
      </c>
      <c r="H9" s="21"/>
      <c r="I9" s="21"/>
      <c r="J9" s="889">
        <f t="shared" si="2"/>
        <v>17.920000000000002</v>
      </c>
      <c r="K9" s="20">
        <v>1</v>
      </c>
    </row>
    <row r="10" spans="1:13" x14ac:dyDescent="0.2">
      <c r="A10" s="20" t="s">
        <v>270</v>
      </c>
      <c r="B10" s="20" t="s">
        <v>1147</v>
      </c>
      <c r="C10" s="33" t="s">
        <v>1148</v>
      </c>
      <c r="D10" s="20">
        <f t="shared" si="0"/>
        <v>0</v>
      </c>
      <c r="E10" s="20">
        <v>17.920000000000002</v>
      </c>
      <c r="F10" s="20"/>
      <c r="G10" s="20">
        <f t="shared" si="1"/>
        <v>15.120000000000001</v>
      </c>
      <c r="H10" s="21">
        <v>2.52</v>
      </c>
      <c r="I10" s="21">
        <v>6</v>
      </c>
      <c r="J10" s="889">
        <f t="shared" si="2"/>
        <v>15.120000000000001</v>
      </c>
      <c r="K10" s="20">
        <v>6</v>
      </c>
    </row>
    <row r="11" spans="1:13" ht="25.5" x14ac:dyDescent="0.2">
      <c r="A11" s="20" t="s">
        <v>270</v>
      </c>
      <c r="B11" s="20" t="s">
        <v>1149</v>
      </c>
      <c r="C11" s="33" t="s">
        <v>1150</v>
      </c>
      <c r="D11" s="20">
        <f t="shared" si="0"/>
        <v>0</v>
      </c>
      <c r="E11" s="20">
        <v>17.920000000000002</v>
      </c>
      <c r="F11" s="20"/>
      <c r="G11" s="20">
        <f t="shared" si="1"/>
        <v>2.52</v>
      </c>
      <c r="H11" s="21">
        <v>2.52</v>
      </c>
      <c r="I11" s="21">
        <v>1</v>
      </c>
      <c r="J11" s="889">
        <f t="shared" si="2"/>
        <v>2.52</v>
      </c>
      <c r="K11" s="20">
        <v>1</v>
      </c>
    </row>
    <row r="12" spans="1:13" x14ac:dyDescent="0.2">
      <c r="A12" s="20" t="s">
        <v>270</v>
      </c>
      <c r="B12" s="20" t="s">
        <v>2096</v>
      </c>
      <c r="C12" s="33" t="s">
        <v>2097</v>
      </c>
      <c r="D12" s="20">
        <f t="shared" si="0"/>
        <v>17.920000000000002</v>
      </c>
      <c r="E12" s="20">
        <v>17.920000000000002</v>
      </c>
      <c r="F12" s="20">
        <v>1</v>
      </c>
      <c r="G12" s="20">
        <f t="shared" si="1"/>
        <v>0</v>
      </c>
      <c r="H12" s="21"/>
      <c r="I12" s="21"/>
      <c r="J12" s="889">
        <f t="shared" si="2"/>
        <v>17.920000000000002</v>
      </c>
      <c r="K12" s="20">
        <v>1</v>
      </c>
    </row>
    <row r="13" spans="1:13" ht="25.5" x14ac:dyDescent="0.2">
      <c r="A13" s="20" t="s">
        <v>270</v>
      </c>
      <c r="B13" s="20" t="s">
        <v>1095</v>
      </c>
      <c r="C13" s="33" t="s">
        <v>1096</v>
      </c>
      <c r="D13" s="20">
        <f t="shared" si="0"/>
        <v>107.52000000000001</v>
      </c>
      <c r="E13" s="20">
        <v>17.920000000000002</v>
      </c>
      <c r="F13" s="20">
        <v>6</v>
      </c>
      <c r="G13" s="20">
        <f t="shared" si="1"/>
        <v>0</v>
      </c>
      <c r="H13" s="21"/>
      <c r="I13" s="21"/>
      <c r="J13" s="889">
        <f t="shared" si="2"/>
        <v>107.52000000000001</v>
      </c>
      <c r="K13" s="20">
        <v>6</v>
      </c>
    </row>
    <row r="14" spans="1:13" ht="25.5" x14ac:dyDescent="0.2">
      <c r="A14" s="20" t="s">
        <v>270</v>
      </c>
      <c r="B14" s="20" t="s">
        <v>1151</v>
      </c>
      <c r="C14" s="33" t="s">
        <v>1152</v>
      </c>
      <c r="D14" s="20">
        <f t="shared" si="0"/>
        <v>0</v>
      </c>
      <c r="E14" s="20">
        <v>17.920000000000002</v>
      </c>
      <c r="F14" s="20"/>
      <c r="G14" s="20">
        <f t="shared" si="1"/>
        <v>35.28</v>
      </c>
      <c r="H14" s="21">
        <v>2.52</v>
      </c>
      <c r="I14" s="21">
        <v>14</v>
      </c>
      <c r="J14" s="889">
        <f t="shared" si="2"/>
        <v>35.28</v>
      </c>
      <c r="K14" s="20">
        <v>14</v>
      </c>
    </row>
    <row r="15" spans="1:13" ht="25.5" x14ac:dyDescent="0.2">
      <c r="A15" s="20" t="s">
        <v>270</v>
      </c>
      <c r="B15" s="20" t="s">
        <v>769</v>
      </c>
      <c r="C15" s="33" t="s">
        <v>770</v>
      </c>
      <c r="D15" s="20">
        <f t="shared" si="0"/>
        <v>35.840000000000003</v>
      </c>
      <c r="E15" s="20">
        <v>17.920000000000002</v>
      </c>
      <c r="F15" s="20">
        <v>2</v>
      </c>
      <c r="G15" s="20">
        <f t="shared" si="1"/>
        <v>0</v>
      </c>
      <c r="H15" s="21"/>
      <c r="I15" s="21"/>
      <c r="J15" s="889">
        <f t="shared" si="2"/>
        <v>35.840000000000003</v>
      </c>
      <c r="K15" s="20">
        <v>2</v>
      </c>
    </row>
    <row r="16" spans="1:13" x14ac:dyDescent="0.2">
      <c r="A16" s="20" t="s">
        <v>270</v>
      </c>
      <c r="B16" s="20" t="s">
        <v>2150</v>
      </c>
      <c r="C16" s="33" t="s">
        <v>2151</v>
      </c>
      <c r="D16" s="20">
        <f t="shared" si="0"/>
        <v>17.920000000000002</v>
      </c>
      <c r="E16" s="20">
        <v>17.920000000000002</v>
      </c>
      <c r="F16" s="20">
        <v>1</v>
      </c>
      <c r="G16" s="20">
        <f t="shared" si="1"/>
        <v>0</v>
      </c>
      <c r="H16" s="21"/>
      <c r="I16" s="21"/>
      <c r="J16" s="889">
        <f t="shared" si="2"/>
        <v>17.920000000000002</v>
      </c>
      <c r="K16" s="20">
        <v>1</v>
      </c>
    </row>
    <row r="17" spans="1:11" x14ac:dyDescent="0.2">
      <c r="A17" s="20" t="s">
        <v>270</v>
      </c>
      <c r="B17" s="20" t="s">
        <v>2154</v>
      </c>
      <c r="C17" s="33" t="s">
        <v>2155</v>
      </c>
      <c r="D17" s="20">
        <f t="shared" si="0"/>
        <v>17.920000000000002</v>
      </c>
      <c r="E17" s="20">
        <v>17.920000000000002</v>
      </c>
      <c r="F17" s="20">
        <v>1</v>
      </c>
      <c r="G17" s="20">
        <f t="shared" si="1"/>
        <v>0</v>
      </c>
      <c r="H17" s="21"/>
      <c r="I17" s="21"/>
      <c r="J17" s="889">
        <f t="shared" si="2"/>
        <v>17.920000000000002</v>
      </c>
      <c r="K17" s="20">
        <v>1</v>
      </c>
    </row>
    <row r="18" spans="1:11" ht="25.5" x14ac:dyDescent="0.2">
      <c r="A18" s="20" t="s">
        <v>270</v>
      </c>
      <c r="B18" s="20" t="s">
        <v>1097</v>
      </c>
      <c r="C18" s="33" t="s">
        <v>1098</v>
      </c>
      <c r="D18" s="20">
        <f t="shared" si="0"/>
        <v>1415.68</v>
      </c>
      <c r="E18" s="20">
        <v>17.920000000000002</v>
      </c>
      <c r="F18" s="20">
        <v>79</v>
      </c>
      <c r="G18" s="20">
        <f t="shared" si="1"/>
        <v>7.5600000000000005</v>
      </c>
      <c r="H18" s="21">
        <v>2.52</v>
      </c>
      <c r="I18" s="21">
        <v>3</v>
      </c>
      <c r="J18" s="889">
        <f t="shared" si="2"/>
        <v>1423.24</v>
      </c>
      <c r="K18" s="20">
        <v>82</v>
      </c>
    </row>
    <row r="19" spans="1:11" ht="25.5" x14ac:dyDescent="0.2">
      <c r="A19" s="20" t="s">
        <v>270</v>
      </c>
      <c r="B19" s="20" t="s">
        <v>1153</v>
      </c>
      <c r="C19" s="33" t="s">
        <v>1154</v>
      </c>
      <c r="D19" s="20">
        <f t="shared" si="0"/>
        <v>17.920000000000002</v>
      </c>
      <c r="E19" s="20">
        <v>17.920000000000002</v>
      </c>
      <c r="F19" s="20">
        <v>1</v>
      </c>
      <c r="G19" s="20">
        <f t="shared" si="1"/>
        <v>0</v>
      </c>
      <c r="H19" s="21"/>
      <c r="I19" s="21"/>
      <c r="J19" s="889">
        <f t="shared" si="2"/>
        <v>17.920000000000002</v>
      </c>
      <c r="K19" s="20">
        <v>1</v>
      </c>
    </row>
    <row r="20" spans="1:11" x14ac:dyDescent="0.2">
      <c r="A20" s="20" t="s">
        <v>355</v>
      </c>
      <c r="B20" s="20" t="s">
        <v>1155</v>
      </c>
      <c r="C20" s="33" t="s">
        <v>1156</v>
      </c>
      <c r="D20" s="20">
        <f t="shared" si="0"/>
        <v>0</v>
      </c>
      <c r="E20" s="20">
        <v>17.920000000000002</v>
      </c>
      <c r="F20" s="20"/>
      <c r="G20" s="20">
        <f t="shared" si="1"/>
        <v>5.04</v>
      </c>
      <c r="H20" s="21">
        <v>2.52</v>
      </c>
      <c r="I20" s="21">
        <v>2</v>
      </c>
      <c r="J20" s="889">
        <f t="shared" si="2"/>
        <v>5.04</v>
      </c>
      <c r="K20" s="20">
        <v>2</v>
      </c>
    </row>
    <row r="21" spans="1:11" x14ac:dyDescent="0.2">
      <c r="A21" s="20" t="s">
        <v>355</v>
      </c>
      <c r="B21" s="20" t="s">
        <v>793</v>
      </c>
      <c r="C21" s="33" t="s">
        <v>794</v>
      </c>
      <c r="D21" s="20">
        <f t="shared" si="0"/>
        <v>35.840000000000003</v>
      </c>
      <c r="E21" s="20">
        <v>17.920000000000002</v>
      </c>
      <c r="F21" s="20">
        <v>2</v>
      </c>
      <c r="G21" s="20">
        <f t="shared" si="1"/>
        <v>15.120000000000001</v>
      </c>
      <c r="H21" s="21">
        <v>2.52</v>
      </c>
      <c r="I21" s="21">
        <v>6</v>
      </c>
      <c r="J21" s="889">
        <f t="shared" si="2"/>
        <v>50.960000000000008</v>
      </c>
      <c r="K21" s="20">
        <v>8</v>
      </c>
    </row>
    <row r="22" spans="1:11" x14ac:dyDescent="0.2">
      <c r="A22" s="20" t="s">
        <v>355</v>
      </c>
      <c r="B22" s="20" t="s">
        <v>1165</v>
      </c>
      <c r="C22" s="33" t="s">
        <v>1166</v>
      </c>
      <c r="D22" s="20">
        <f t="shared" si="0"/>
        <v>35.840000000000003</v>
      </c>
      <c r="E22" s="20">
        <v>17.920000000000002</v>
      </c>
      <c r="F22" s="20">
        <v>2</v>
      </c>
      <c r="G22" s="20">
        <f t="shared" si="1"/>
        <v>0</v>
      </c>
      <c r="H22" s="21"/>
      <c r="I22" s="21"/>
      <c r="J22" s="889">
        <f t="shared" si="2"/>
        <v>35.840000000000003</v>
      </c>
      <c r="K22" s="20">
        <v>2</v>
      </c>
    </row>
    <row r="23" spans="1:11" ht="25.5" x14ac:dyDescent="0.2">
      <c r="A23" s="20" t="s">
        <v>355</v>
      </c>
      <c r="B23" s="20" t="s">
        <v>801</v>
      </c>
      <c r="C23" s="33" t="s">
        <v>802</v>
      </c>
      <c r="D23" s="20">
        <f t="shared" si="0"/>
        <v>17.920000000000002</v>
      </c>
      <c r="E23" s="20">
        <v>17.920000000000002</v>
      </c>
      <c r="F23" s="20">
        <v>1</v>
      </c>
      <c r="G23" s="20">
        <f t="shared" si="1"/>
        <v>0</v>
      </c>
      <c r="H23" s="21"/>
      <c r="I23" s="21"/>
      <c r="J23" s="889">
        <f t="shared" si="2"/>
        <v>17.920000000000002</v>
      </c>
      <c r="K23" s="20">
        <v>1</v>
      </c>
    </row>
    <row r="24" spans="1:11" ht="25.5" x14ac:dyDescent="0.2">
      <c r="A24" s="20" t="s">
        <v>355</v>
      </c>
      <c r="B24" s="20" t="s">
        <v>2277</v>
      </c>
      <c r="C24" s="33" t="s">
        <v>2278</v>
      </c>
      <c r="D24" s="20">
        <f t="shared" si="0"/>
        <v>0</v>
      </c>
      <c r="E24" s="20">
        <v>17.920000000000002</v>
      </c>
      <c r="F24" s="20"/>
      <c r="G24" s="20">
        <f t="shared" si="1"/>
        <v>5.04</v>
      </c>
      <c r="H24" s="21">
        <v>2.52</v>
      </c>
      <c r="I24" s="21">
        <v>2</v>
      </c>
      <c r="J24" s="889">
        <f t="shared" si="2"/>
        <v>5.04</v>
      </c>
      <c r="K24" s="20">
        <v>2</v>
      </c>
    </row>
    <row r="25" spans="1:11" ht="25.5" x14ac:dyDescent="0.2">
      <c r="A25" s="20" t="s">
        <v>355</v>
      </c>
      <c r="B25" s="20" t="s">
        <v>2288</v>
      </c>
      <c r="C25" s="33" t="s">
        <v>2289</v>
      </c>
      <c r="D25" s="20">
        <f t="shared" si="0"/>
        <v>0</v>
      </c>
      <c r="E25" s="20">
        <v>17.920000000000002</v>
      </c>
      <c r="F25" s="20"/>
      <c r="G25" s="20">
        <f t="shared" si="1"/>
        <v>2.52</v>
      </c>
      <c r="H25" s="21">
        <v>2.52</v>
      </c>
      <c r="I25" s="21">
        <v>1</v>
      </c>
      <c r="J25" s="889">
        <f t="shared" si="2"/>
        <v>2.52</v>
      </c>
      <c r="K25" s="20">
        <v>1</v>
      </c>
    </row>
    <row r="26" spans="1:11" x14ac:dyDescent="0.2">
      <c r="A26" s="20" t="s">
        <v>355</v>
      </c>
      <c r="B26" s="20" t="s">
        <v>1169</v>
      </c>
      <c r="C26" s="33" t="s">
        <v>1170</v>
      </c>
      <c r="D26" s="20">
        <f t="shared" si="0"/>
        <v>0</v>
      </c>
      <c r="E26" s="20">
        <v>17.920000000000002</v>
      </c>
      <c r="F26" s="20"/>
      <c r="G26" s="20">
        <f t="shared" si="1"/>
        <v>17.64</v>
      </c>
      <c r="H26" s="21">
        <v>2.52</v>
      </c>
      <c r="I26" s="21">
        <v>7</v>
      </c>
      <c r="J26" s="889">
        <f t="shared" si="2"/>
        <v>17.64</v>
      </c>
      <c r="K26" s="20">
        <v>7</v>
      </c>
    </row>
    <row r="27" spans="1:11" ht="25.5" x14ac:dyDescent="0.2">
      <c r="A27" s="20" t="s">
        <v>355</v>
      </c>
      <c r="B27" s="20" t="s">
        <v>809</v>
      </c>
      <c r="C27" s="33" t="s">
        <v>810</v>
      </c>
      <c r="D27" s="20">
        <f t="shared" si="0"/>
        <v>0</v>
      </c>
      <c r="E27" s="20">
        <v>17.920000000000002</v>
      </c>
      <c r="F27" s="20"/>
      <c r="G27" s="20">
        <f t="shared" si="1"/>
        <v>40.32</v>
      </c>
      <c r="H27" s="21">
        <v>2.52</v>
      </c>
      <c r="I27" s="21">
        <v>16</v>
      </c>
      <c r="J27" s="889">
        <f t="shared" si="2"/>
        <v>40.32</v>
      </c>
      <c r="K27" s="20">
        <v>16</v>
      </c>
    </row>
    <row r="28" spans="1:11" x14ac:dyDescent="0.2">
      <c r="A28" s="20" t="s">
        <v>355</v>
      </c>
      <c r="B28" s="20" t="s">
        <v>815</v>
      </c>
      <c r="C28" s="33" t="s">
        <v>816</v>
      </c>
      <c r="D28" s="20">
        <f t="shared" si="0"/>
        <v>0</v>
      </c>
      <c r="E28" s="20">
        <v>17.920000000000002</v>
      </c>
      <c r="F28" s="20"/>
      <c r="G28" s="20">
        <f t="shared" si="1"/>
        <v>5.04</v>
      </c>
      <c r="H28" s="21">
        <v>2.52</v>
      </c>
      <c r="I28" s="21">
        <v>2</v>
      </c>
      <c r="J28" s="889">
        <f t="shared" si="2"/>
        <v>5.04</v>
      </c>
      <c r="K28" s="20">
        <v>2</v>
      </c>
    </row>
    <row r="29" spans="1:11" x14ac:dyDescent="0.2">
      <c r="A29" s="20" t="s">
        <v>355</v>
      </c>
      <c r="B29" s="20" t="s">
        <v>2318</v>
      </c>
      <c r="C29" s="33" t="s">
        <v>2319</v>
      </c>
      <c r="D29" s="20">
        <f t="shared" si="0"/>
        <v>53.760000000000005</v>
      </c>
      <c r="E29" s="20">
        <v>17.920000000000002</v>
      </c>
      <c r="F29" s="20">
        <v>3</v>
      </c>
      <c r="G29" s="20">
        <f t="shared" si="1"/>
        <v>0</v>
      </c>
      <c r="H29" s="21"/>
      <c r="I29" s="21"/>
      <c r="J29" s="889">
        <f t="shared" si="2"/>
        <v>53.760000000000005</v>
      </c>
      <c r="K29" s="20">
        <v>3</v>
      </c>
    </row>
    <row r="30" spans="1:11" ht="25.5" x14ac:dyDescent="0.2">
      <c r="A30" s="20" t="s">
        <v>355</v>
      </c>
      <c r="B30" s="20" t="s">
        <v>1171</v>
      </c>
      <c r="C30" s="33" t="s">
        <v>1172</v>
      </c>
      <c r="D30" s="20">
        <f t="shared" si="0"/>
        <v>0</v>
      </c>
      <c r="E30" s="20">
        <v>17.920000000000002</v>
      </c>
      <c r="F30" s="20"/>
      <c r="G30" s="20">
        <f t="shared" si="1"/>
        <v>15.120000000000001</v>
      </c>
      <c r="H30" s="21">
        <v>2.52</v>
      </c>
      <c r="I30" s="21">
        <v>6</v>
      </c>
      <c r="J30" s="889">
        <f t="shared" si="2"/>
        <v>15.120000000000001</v>
      </c>
      <c r="K30" s="20">
        <v>6</v>
      </c>
    </row>
    <row r="31" spans="1:11" x14ac:dyDescent="0.2">
      <c r="A31" s="20" t="s">
        <v>355</v>
      </c>
      <c r="B31" s="20" t="s">
        <v>1496</v>
      </c>
      <c r="C31" s="33" t="s">
        <v>1497</v>
      </c>
      <c r="D31" s="20">
        <f t="shared" si="0"/>
        <v>17.920000000000002</v>
      </c>
      <c r="E31" s="20">
        <v>17.920000000000002</v>
      </c>
      <c r="F31" s="20">
        <v>1</v>
      </c>
      <c r="G31" s="20">
        <f t="shared" si="1"/>
        <v>0</v>
      </c>
      <c r="H31" s="21"/>
      <c r="I31" s="21"/>
      <c r="J31" s="889">
        <f t="shared" si="2"/>
        <v>17.920000000000002</v>
      </c>
      <c r="K31" s="20">
        <v>1</v>
      </c>
    </row>
    <row r="32" spans="1:11" x14ac:dyDescent="0.2">
      <c r="A32" s="20" t="s">
        <v>355</v>
      </c>
      <c r="B32" s="20" t="s">
        <v>819</v>
      </c>
      <c r="C32" s="33" t="s">
        <v>820</v>
      </c>
      <c r="D32" s="20">
        <f t="shared" si="0"/>
        <v>0</v>
      </c>
      <c r="E32" s="20">
        <v>17.920000000000002</v>
      </c>
      <c r="F32" s="20"/>
      <c r="G32" s="20">
        <f t="shared" si="1"/>
        <v>15.120000000000001</v>
      </c>
      <c r="H32" s="21">
        <v>2.52</v>
      </c>
      <c r="I32" s="21">
        <v>6</v>
      </c>
      <c r="J32" s="889">
        <f t="shared" si="2"/>
        <v>15.120000000000001</v>
      </c>
      <c r="K32" s="20">
        <v>6</v>
      </c>
    </row>
    <row r="33" spans="1:11" x14ac:dyDescent="0.2">
      <c r="A33" s="20" t="s">
        <v>355</v>
      </c>
      <c r="B33" s="20" t="s">
        <v>821</v>
      </c>
      <c r="C33" s="33" t="s">
        <v>822</v>
      </c>
      <c r="D33" s="20">
        <f t="shared" si="0"/>
        <v>0</v>
      </c>
      <c r="E33" s="20">
        <v>17.920000000000002</v>
      </c>
      <c r="F33" s="20"/>
      <c r="G33" s="20">
        <f t="shared" si="1"/>
        <v>5.04</v>
      </c>
      <c r="H33" s="21">
        <v>2.52</v>
      </c>
      <c r="I33" s="21">
        <v>2</v>
      </c>
      <c r="J33" s="889">
        <f t="shared" si="2"/>
        <v>5.04</v>
      </c>
      <c r="K33" s="20">
        <v>2</v>
      </c>
    </row>
    <row r="34" spans="1:11" x14ac:dyDescent="0.2">
      <c r="A34" s="20" t="s">
        <v>355</v>
      </c>
      <c r="B34" s="20" t="s">
        <v>823</v>
      </c>
      <c r="C34" s="33" t="s">
        <v>824</v>
      </c>
      <c r="D34" s="20">
        <f t="shared" si="0"/>
        <v>0</v>
      </c>
      <c r="E34" s="20">
        <v>17.920000000000002</v>
      </c>
      <c r="F34" s="20"/>
      <c r="G34" s="20">
        <f t="shared" si="1"/>
        <v>12.6</v>
      </c>
      <c r="H34" s="21">
        <v>2.52</v>
      </c>
      <c r="I34" s="21">
        <v>5</v>
      </c>
      <c r="J34" s="889">
        <f t="shared" si="2"/>
        <v>12.6</v>
      </c>
      <c r="K34" s="20">
        <v>5</v>
      </c>
    </row>
    <row r="35" spans="1:11" x14ac:dyDescent="0.2">
      <c r="A35" s="20" t="s">
        <v>355</v>
      </c>
      <c r="B35" s="20" t="s">
        <v>1175</v>
      </c>
      <c r="C35" s="33" t="s">
        <v>1176</v>
      </c>
      <c r="D35" s="20">
        <f t="shared" si="0"/>
        <v>53.760000000000005</v>
      </c>
      <c r="E35" s="20">
        <v>17.920000000000002</v>
      </c>
      <c r="F35" s="20">
        <v>3</v>
      </c>
      <c r="G35" s="20">
        <f t="shared" si="1"/>
        <v>45.36</v>
      </c>
      <c r="H35" s="21">
        <v>2.52</v>
      </c>
      <c r="I35" s="21">
        <v>18</v>
      </c>
      <c r="J35" s="889">
        <f t="shared" si="2"/>
        <v>99.12</v>
      </c>
      <c r="K35" s="20">
        <v>21</v>
      </c>
    </row>
    <row r="36" spans="1:11" x14ac:dyDescent="0.2">
      <c r="A36" s="20" t="s">
        <v>406</v>
      </c>
      <c r="B36" s="20" t="s">
        <v>837</v>
      </c>
      <c r="C36" s="33" t="s">
        <v>838</v>
      </c>
      <c r="D36" s="20">
        <f t="shared" si="0"/>
        <v>17.920000000000002</v>
      </c>
      <c r="E36" s="20">
        <v>17.920000000000002</v>
      </c>
      <c r="F36" s="20">
        <v>1</v>
      </c>
      <c r="G36" s="20">
        <f t="shared" si="1"/>
        <v>0</v>
      </c>
      <c r="H36" s="21"/>
      <c r="I36" s="21"/>
      <c r="J36" s="889">
        <f t="shared" si="2"/>
        <v>17.920000000000002</v>
      </c>
      <c r="K36" s="20">
        <v>1</v>
      </c>
    </row>
    <row r="37" spans="1:11" x14ac:dyDescent="0.2">
      <c r="A37" s="20" t="s">
        <v>406</v>
      </c>
      <c r="B37" s="20" t="s">
        <v>2388</v>
      </c>
      <c r="C37" s="33" t="s">
        <v>2389</v>
      </c>
      <c r="D37" s="20">
        <f t="shared" si="0"/>
        <v>17.920000000000002</v>
      </c>
      <c r="E37" s="20">
        <v>17.920000000000002</v>
      </c>
      <c r="F37" s="20">
        <v>1</v>
      </c>
      <c r="G37" s="20">
        <f t="shared" si="1"/>
        <v>0</v>
      </c>
      <c r="H37" s="21"/>
      <c r="I37" s="21"/>
      <c r="J37" s="889">
        <f t="shared" si="2"/>
        <v>17.920000000000002</v>
      </c>
      <c r="K37" s="20">
        <v>1</v>
      </c>
    </row>
    <row r="38" spans="1:11" x14ac:dyDescent="0.2">
      <c r="A38" s="20" t="s">
        <v>406</v>
      </c>
      <c r="B38" s="20" t="s">
        <v>1177</v>
      </c>
      <c r="C38" s="33" t="s">
        <v>1178</v>
      </c>
      <c r="D38" s="20">
        <f t="shared" si="0"/>
        <v>143.36000000000001</v>
      </c>
      <c r="E38" s="20">
        <v>17.920000000000002</v>
      </c>
      <c r="F38" s="20">
        <v>8</v>
      </c>
      <c r="G38" s="20">
        <f t="shared" si="1"/>
        <v>0</v>
      </c>
      <c r="H38" s="21"/>
      <c r="I38" s="21"/>
      <c r="J38" s="889">
        <f t="shared" si="2"/>
        <v>143.36000000000001</v>
      </c>
      <c r="K38" s="20">
        <v>8</v>
      </c>
    </row>
    <row r="39" spans="1:11" x14ac:dyDescent="0.2">
      <c r="A39" s="20" t="s">
        <v>406</v>
      </c>
      <c r="B39" s="20" t="s">
        <v>1179</v>
      </c>
      <c r="C39" s="33" t="s">
        <v>1180</v>
      </c>
      <c r="D39" s="20">
        <f t="shared" si="0"/>
        <v>17.920000000000002</v>
      </c>
      <c r="E39" s="20">
        <v>17.920000000000002</v>
      </c>
      <c r="F39" s="20">
        <v>1</v>
      </c>
      <c r="G39" s="20">
        <f t="shared" si="1"/>
        <v>0</v>
      </c>
      <c r="H39" s="21"/>
      <c r="I39" s="21"/>
      <c r="J39" s="889">
        <f t="shared" si="2"/>
        <v>17.920000000000002</v>
      </c>
      <c r="K39" s="20">
        <v>1</v>
      </c>
    </row>
    <row r="40" spans="1:11" x14ac:dyDescent="0.2">
      <c r="A40" s="20" t="s">
        <v>406</v>
      </c>
      <c r="B40" s="20" t="s">
        <v>1181</v>
      </c>
      <c r="C40" s="33" t="s">
        <v>1182</v>
      </c>
      <c r="D40" s="20">
        <f t="shared" si="0"/>
        <v>17.920000000000002</v>
      </c>
      <c r="E40" s="20">
        <v>17.920000000000002</v>
      </c>
      <c r="F40" s="20">
        <v>1</v>
      </c>
      <c r="G40" s="20">
        <f t="shared" si="1"/>
        <v>0</v>
      </c>
      <c r="H40" s="21"/>
      <c r="I40" s="21"/>
      <c r="J40" s="889">
        <f t="shared" si="2"/>
        <v>17.920000000000002</v>
      </c>
      <c r="K40" s="20">
        <v>1</v>
      </c>
    </row>
    <row r="41" spans="1:11" ht="25.5" x14ac:dyDescent="0.2">
      <c r="A41" s="20" t="s">
        <v>406</v>
      </c>
      <c r="B41" s="20" t="s">
        <v>1185</v>
      </c>
      <c r="C41" s="33" t="s">
        <v>1186</v>
      </c>
      <c r="D41" s="20">
        <f t="shared" si="0"/>
        <v>17.920000000000002</v>
      </c>
      <c r="E41" s="20">
        <v>17.920000000000002</v>
      </c>
      <c r="F41" s="20">
        <v>1</v>
      </c>
      <c r="G41" s="20">
        <f t="shared" si="1"/>
        <v>0</v>
      </c>
      <c r="H41" s="21"/>
      <c r="I41" s="21"/>
      <c r="J41" s="889">
        <f t="shared" si="2"/>
        <v>17.920000000000002</v>
      </c>
      <c r="K41" s="20">
        <v>1</v>
      </c>
    </row>
    <row r="42" spans="1:11" x14ac:dyDescent="0.2">
      <c r="A42" s="20" t="s">
        <v>406</v>
      </c>
      <c r="B42" s="20" t="s">
        <v>867</v>
      </c>
      <c r="C42" s="33" t="s">
        <v>868</v>
      </c>
      <c r="D42" s="20">
        <f t="shared" si="0"/>
        <v>0</v>
      </c>
      <c r="E42" s="20">
        <v>17.920000000000002</v>
      </c>
      <c r="F42" s="20"/>
      <c r="G42" s="20">
        <f t="shared" si="1"/>
        <v>2.52</v>
      </c>
      <c r="H42" s="21">
        <v>2.52</v>
      </c>
      <c r="I42" s="21">
        <v>1</v>
      </c>
      <c r="J42" s="889">
        <f t="shared" si="2"/>
        <v>2.52</v>
      </c>
      <c r="K42" s="20">
        <v>1</v>
      </c>
    </row>
    <row r="43" spans="1:11" ht="25.5" x14ac:dyDescent="0.2">
      <c r="A43" s="20" t="s">
        <v>406</v>
      </c>
      <c r="B43" s="20" t="s">
        <v>2518</v>
      </c>
      <c r="C43" s="33" t="s">
        <v>2519</v>
      </c>
      <c r="D43" s="20">
        <f t="shared" si="0"/>
        <v>17.920000000000002</v>
      </c>
      <c r="E43" s="20">
        <v>17.920000000000002</v>
      </c>
      <c r="F43" s="20">
        <v>1</v>
      </c>
      <c r="G43" s="20">
        <f t="shared" si="1"/>
        <v>0</v>
      </c>
      <c r="H43" s="21"/>
      <c r="I43" s="21"/>
      <c r="J43" s="889">
        <f t="shared" si="2"/>
        <v>17.920000000000002</v>
      </c>
      <c r="K43" s="20">
        <v>1</v>
      </c>
    </row>
    <row r="44" spans="1:11" x14ac:dyDescent="0.2">
      <c r="A44" s="20" t="s">
        <v>406</v>
      </c>
      <c r="B44" s="20" t="s">
        <v>1187</v>
      </c>
      <c r="C44" s="33" t="s">
        <v>1188</v>
      </c>
      <c r="D44" s="20">
        <f t="shared" si="0"/>
        <v>35.840000000000003</v>
      </c>
      <c r="E44" s="20">
        <v>17.920000000000002</v>
      </c>
      <c r="F44" s="20">
        <v>2</v>
      </c>
      <c r="G44" s="20">
        <f t="shared" si="1"/>
        <v>0</v>
      </c>
      <c r="H44" s="21"/>
      <c r="I44" s="21"/>
      <c r="J44" s="889">
        <f t="shared" si="2"/>
        <v>35.840000000000003</v>
      </c>
      <c r="K44" s="20">
        <v>2</v>
      </c>
    </row>
    <row r="45" spans="1:11" x14ac:dyDescent="0.2">
      <c r="A45" s="20" t="s">
        <v>406</v>
      </c>
      <c r="B45" s="20" t="s">
        <v>2530</v>
      </c>
      <c r="C45" s="33" t="s">
        <v>2531</v>
      </c>
      <c r="D45" s="20">
        <f t="shared" si="0"/>
        <v>17.920000000000002</v>
      </c>
      <c r="E45" s="20">
        <v>17.920000000000002</v>
      </c>
      <c r="F45" s="20">
        <v>1</v>
      </c>
      <c r="G45" s="20">
        <f t="shared" si="1"/>
        <v>0</v>
      </c>
      <c r="H45" s="21"/>
      <c r="I45" s="21"/>
      <c r="J45" s="889">
        <f t="shared" si="2"/>
        <v>17.920000000000002</v>
      </c>
      <c r="K45" s="20">
        <v>1</v>
      </c>
    </row>
    <row r="46" spans="1:11" x14ac:dyDescent="0.2">
      <c r="A46" s="20" t="s">
        <v>406</v>
      </c>
      <c r="B46" s="20" t="s">
        <v>879</v>
      </c>
      <c r="C46" s="33" t="s">
        <v>880</v>
      </c>
      <c r="D46" s="20">
        <f t="shared" si="0"/>
        <v>53.760000000000005</v>
      </c>
      <c r="E46" s="20">
        <v>17.920000000000002</v>
      </c>
      <c r="F46" s="20">
        <v>3</v>
      </c>
      <c r="G46" s="20">
        <f t="shared" si="1"/>
        <v>0</v>
      </c>
      <c r="H46" s="21"/>
      <c r="I46" s="21"/>
      <c r="J46" s="889">
        <f t="shared" si="2"/>
        <v>53.760000000000005</v>
      </c>
      <c r="K46" s="20">
        <v>3</v>
      </c>
    </row>
    <row r="47" spans="1:11" x14ac:dyDescent="0.2">
      <c r="A47" s="20" t="s">
        <v>406</v>
      </c>
      <c r="B47" s="20" t="s">
        <v>893</v>
      </c>
      <c r="C47" s="33" t="s">
        <v>894</v>
      </c>
      <c r="D47" s="20">
        <f t="shared" si="0"/>
        <v>0</v>
      </c>
      <c r="E47" s="20">
        <v>17.920000000000002</v>
      </c>
      <c r="F47" s="20"/>
      <c r="G47" s="20">
        <f t="shared" si="1"/>
        <v>10.08</v>
      </c>
      <c r="H47" s="21">
        <v>2.52</v>
      </c>
      <c r="I47" s="21">
        <v>4</v>
      </c>
      <c r="J47" s="889">
        <f t="shared" si="2"/>
        <v>10.08</v>
      </c>
      <c r="K47" s="20">
        <v>4</v>
      </c>
    </row>
    <row r="48" spans="1:11" ht="25.5" x14ac:dyDescent="0.2">
      <c r="A48" s="20" t="s">
        <v>406</v>
      </c>
      <c r="B48" s="20" t="s">
        <v>1191</v>
      </c>
      <c r="C48" s="33" t="s">
        <v>1192</v>
      </c>
      <c r="D48" s="20">
        <f t="shared" si="0"/>
        <v>17.920000000000002</v>
      </c>
      <c r="E48" s="20">
        <v>17.920000000000002</v>
      </c>
      <c r="F48" s="20">
        <v>1</v>
      </c>
      <c r="G48" s="20">
        <f t="shared" si="1"/>
        <v>0</v>
      </c>
      <c r="H48" s="21"/>
      <c r="I48" s="21"/>
      <c r="J48" s="889">
        <f t="shared" si="2"/>
        <v>17.920000000000002</v>
      </c>
      <c r="K48" s="20">
        <v>1</v>
      </c>
    </row>
    <row r="49" spans="1:11" x14ac:dyDescent="0.2">
      <c r="A49" s="20" t="s">
        <v>406</v>
      </c>
      <c r="B49" s="20" t="s">
        <v>1193</v>
      </c>
      <c r="C49" s="33" t="s">
        <v>1194</v>
      </c>
      <c r="D49" s="20">
        <f t="shared" si="0"/>
        <v>17.920000000000002</v>
      </c>
      <c r="E49" s="20">
        <v>17.920000000000002</v>
      </c>
      <c r="F49" s="20">
        <v>1</v>
      </c>
      <c r="G49" s="20">
        <f t="shared" si="1"/>
        <v>0</v>
      </c>
      <c r="H49" s="21"/>
      <c r="I49" s="21"/>
      <c r="J49" s="889">
        <f t="shared" si="2"/>
        <v>17.920000000000002</v>
      </c>
      <c r="K49" s="20">
        <v>1</v>
      </c>
    </row>
    <row r="50" spans="1:11" x14ac:dyDescent="0.2">
      <c r="A50" s="20" t="s">
        <v>406</v>
      </c>
      <c r="B50" s="20" t="s">
        <v>1659</v>
      </c>
      <c r="C50" s="33" t="s">
        <v>1660</v>
      </c>
      <c r="D50" s="20">
        <f t="shared" si="0"/>
        <v>17.920000000000002</v>
      </c>
      <c r="E50" s="20">
        <v>17.920000000000002</v>
      </c>
      <c r="F50" s="20">
        <v>1</v>
      </c>
      <c r="G50" s="20">
        <f t="shared" si="1"/>
        <v>0</v>
      </c>
      <c r="H50" s="21"/>
      <c r="I50" s="21"/>
      <c r="J50" s="889">
        <f t="shared" si="2"/>
        <v>17.920000000000002</v>
      </c>
      <c r="K50" s="20">
        <v>1</v>
      </c>
    </row>
    <row r="51" spans="1:11" ht="25.5" x14ac:dyDescent="0.2">
      <c r="A51" s="20" t="s">
        <v>406</v>
      </c>
      <c r="B51" s="20" t="s">
        <v>2756</v>
      </c>
      <c r="C51" s="33" t="s">
        <v>2757</v>
      </c>
      <c r="D51" s="20">
        <f t="shared" si="0"/>
        <v>17.920000000000002</v>
      </c>
      <c r="E51" s="20">
        <v>17.920000000000002</v>
      </c>
      <c r="F51" s="20">
        <v>1</v>
      </c>
      <c r="G51" s="20">
        <f t="shared" si="1"/>
        <v>0</v>
      </c>
      <c r="H51" s="21"/>
      <c r="I51" s="21"/>
      <c r="J51" s="889">
        <f t="shared" si="2"/>
        <v>17.920000000000002</v>
      </c>
      <c r="K51" s="20">
        <v>1</v>
      </c>
    </row>
    <row r="52" spans="1:11" ht="25.5" x14ac:dyDescent="0.2">
      <c r="A52" s="20" t="s">
        <v>406</v>
      </c>
      <c r="B52" s="20" t="s">
        <v>2810</v>
      </c>
      <c r="C52" s="33" t="s">
        <v>2811</v>
      </c>
      <c r="D52" s="20">
        <f t="shared" si="0"/>
        <v>53.760000000000005</v>
      </c>
      <c r="E52" s="20">
        <v>17.920000000000002</v>
      </c>
      <c r="F52" s="20">
        <v>3</v>
      </c>
      <c r="G52" s="20">
        <f t="shared" si="1"/>
        <v>0</v>
      </c>
      <c r="H52" s="21"/>
      <c r="I52" s="21"/>
      <c r="J52" s="889">
        <f t="shared" si="2"/>
        <v>53.760000000000005</v>
      </c>
      <c r="K52" s="20">
        <v>3</v>
      </c>
    </row>
    <row r="53" spans="1:11" x14ac:dyDescent="0.2">
      <c r="A53" s="20" t="s">
        <v>406</v>
      </c>
      <c r="B53" s="20" t="s">
        <v>1199</v>
      </c>
      <c r="C53" s="33" t="s">
        <v>1200</v>
      </c>
      <c r="D53" s="20">
        <f t="shared" si="0"/>
        <v>53.760000000000005</v>
      </c>
      <c r="E53" s="20">
        <v>17.920000000000002</v>
      </c>
      <c r="F53" s="20">
        <v>3</v>
      </c>
      <c r="G53" s="20">
        <f t="shared" si="1"/>
        <v>0</v>
      </c>
      <c r="H53" s="21"/>
      <c r="I53" s="21"/>
      <c r="J53" s="889">
        <f t="shared" si="2"/>
        <v>53.760000000000005</v>
      </c>
      <c r="K53" s="20">
        <v>3</v>
      </c>
    </row>
    <row r="54" spans="1:11" x14ac:dyDescent="0.2">
      <c r="A54" s="20" t="s">
        <v>406</v>
      </c>
      <c r="B54" s="20" t="s">
        <v>905</v>
      </c>
      <c r="C54" s="33" t="s">
        <v>906</v>
      </c>
      <c r="D54" s="20">
        <f t="shared" si="0"/>
        <v>0</v>
      </c>
      <c r="E54" s="20">
        <v>17.920000000000002</v>
      </c>
      <c r="F54" s="20"/>
      <c r="G54" s="20">
        <f t="shared" si="1"/>
        <v>2.52</v>
      </c>
      <c r="H54" s="21">
        <v>2.52</v>
      </c>
      <c r="I54" s="21">
        <v>1</v>
      </c>
      <c r="J54" s="889">
        <f t="shared" si="2"/>
        <v>2.52</v>
      </c>
      <c r="K54" s="20">
        <v>1</v>
      </c>
    </row>
    <row r="55" spans="1:11" x14ac:dyDescent="0.2">
      <c r="A55" s="20" t="s">
        <v>406</v>
      </c>
      <c r="B55" s="20" t="s">
        <v>2860</v>
      </c>
      <c r="C55" s="33" t="s">
        <v>2861</v>
      </c>
      <c r="D55" s="20">
        <f t="shared" si="0"/>
        <v>17.920000000000002</v>
      </c>
      <c r="E55" s="20">
        <v>17.920000000000002</v>
      </c>
      <c r="F55" s="20">
        <v>1</v>
      </c>
      <c r="G55" s="20">
        <f t="shared" si="1"/>
        <v>0</v>
      </c>
      <c r="H55" s="21"/>
      <c r="I55" s="21"/>
      <c r="J55" s="889">
        <f t="shared" si="2"/>
        <v>17.920000000000002</v>
      </c>
      <c r="K55" s="20">
        <v>1</v>
      </c>
    </row>
    <row r="56" spans="1:11" x14ac:dyDescent="0.2">
      <c r="A56" s="20" t="s">
        <v>406</v>
      </c>
      <c r="B56" s="20" t="s">
        <v>911</v>
      </c>
      <c r="C56" s="33" t="s">
        <v>912</v>
      </c>
      <c r="D56" s="20">
        <f t="shared" si="0"/>
        <v>0</v>
      </c>
      <c r="E56" s="20">
        <v>17.920000000000002</v>
      </c>
      <c r="F56" s="20"/>
      <c r="G56" s="20">
        <f t="shared" si="1"/>
        <v>12.6</v>
      </c>
      <c r="H56" s="21">
        <v>2.52</v>
      </c>
      <c r="I56" s="21">
        <v>5</v>
      </c>
      <c r="J56" s="889">
        <f t="shared" si="2"/>
        <v>12.6</v>
      </c>
      <c r="K56" s="20">
        <v>5</v>
      </c>
    </row>
    <row r="57" spans="1:11" ht="25.5" x14ac:dyDescent="0.2">
      <c r="A57" s="20" t="s">
        <v>406</v>
      </c>
      <c r="B57" s="20" t="s">
        <v>1209</v>
      </c>
      <c r="C57" s="33" t="s">
        <v>1210</v>
      </c>
      <c r="D57" s="20">
        <f t="shared" si="0"/>
        <v>17.920000000000002</v>
      </c>
      <c r="E57" s="20">
        <v>17.920000000000002</v>
      </c>
      <c r="F57" s="20">
        <v>1</v>
      </c>
      <c r="G57" s="20">
        <f t="shared" si="1"/>
        <v>0</v>
      </c>
      <c r="H57" s="21"/>
      <c r="I57" s="21"/>
      <c r="J57" s="889">
        <f t="shared" si="2"/>
        <v>17.920000000000002</v>
      </c>
      <c r="K57" s="20">
        <v>1</v>
      </c>
    </row>
    <row r="58" spans="1:11" ht="25.5" x14ac:dyDescent="0.2">
      <c r="A58" s="20" t="s">
        <v>406</v>
      </c>
      <c r="B58" s="20" t="s">
        <v>1211</v>
      </c>
      <c r="C58" s="33" t="s">
        <v>1212</v>
      </c>
      <c r="D58" s="20">
        <f t="shared" si="0"/>
        <v>35.840000000000003</v>
      </c>
      <c r="E58" s="20">
        <v>17.920000000000002</v>
      </c>
      <c r="F58" s="20">
        <v>2</v>
      </c>
      <c r="G58" s="20">
        <f t="shared" si="1"/>
        <v>45.36</v>
      </c>
      <c r="H58" s="21">
        <v>2.52</v>
      </c>
      <c r="I58" s="21">
        <v>18</v>
      </c>
      <c r="J58" s="889">
        <f t="shared" si="2"/>
        <v>81.2</v>
      </c>
      <c r="K58" s="20">
        <v>20</v>
      </c>
    </row>
    <row r="59" spans="1:11" ht="25.5" x14ac:dyDescent="0.2">
      <c r="A59" s="20" t="s">
        <v>406</v>
      </c>
      <c r="B59" s="20" t="s">
        <v>2980</v>
      </c>
      <c r="C59" s="33" t="s">
        <v>2981</v>
      </c>
      <c r="D59" s="20">
        <f t="shared" si="0"/>
        <v>17.920000000000002</v>
      </c>
      <c r="E59" s="20">
        <v>17.920000000000002</v>
      </c>
      <c r="F59" s="20">
        <v>1</v>
      </c>
      <c r="G59" s="20">
        <f t="shared" si="1"/>
        <v>0</v>
      </c>
      <c r="H59" s="21"/>
      <c r="I59" s="21"/>
      <c r="J59" s="889">
        <f t="shared" si="2"/>
        <v>17.920000000000002</v>
      </c>
      <c r="K59" s="20">
        <v>1</v>
      </c>
    </row>
    <row r="60" spans="1:11" x14ac:dyDescent="0.2">
      <c r="A60" s="20" t="s">
        <v>406</v>
      </c>
      <c r="B60" s="20" t="s">
        <v>1213</v>
      </c>
      <c r="C60" s="33" t="s">
        <v>1214</v>
      </c>
      <c r="D60" s="20">
        <f t="shared" si="0"/>
        <v>0</v>
      </c>
      <c r="E60" s="20">
        <v>17.920000000000002</v>
      </c>
      <c r="F60" s="20"/>
      <c r="G60" s="20">
        <f t="shared" si="1"/>
        <v>17.64</v>
      </c>
      <c r="H60" s="21">
        <v>2.52</v>
      </c>
      <c r="I60" s="21">
        <v>7</v>
      </c>
      <c r="J60" s="889">
        <f t="shared" si="2"/>
        <v>17.64</v>
      </c>
      <c r="K60" s="20">
        <v>7</v>
      </c>
    </row>
    <row r="61" spans="1:11" x14ac:dyDescent="0.2">
      <c r="A61" s="20" t="s">
        <v>406</v>
      </c>
      <c r="B61" s="20" t="s">
        <v>1215</v>
      </c>
      <c r="C61" s="33" t="s">
        <v>1216</v>
      </c>
      <c r="D61" s="20">
        <f t="shared" si="0"/>
        <v>17.920000000000002</v>
      </c>
      <c r="E61" s="20">
        <v>17.920000000000002</v>
      </c>
      <c r="F61" s="20">
        <v>1</v>
      </c>
      <c r="G61" s="20">
        <f t="shared" si="1"/>
        <v>0</v>
      </c>
      <c r="H61" s="21"/>
      <c r="I61" s="21"/>
      <c r="J61" s="889">
        <f t="shared" si="2"/>
        <v>17.920000000000002</v>
      </c>
      <c r="K61" s="20">
        <v>1</v>
      </c>
    </row>
    <row r="62" spans="1:11" ht="25.5" x14ac:dyDescent="0.2">
      <c r="A62" s="20" t="s">
        <v>406</v>
      </c>
      <c r="B62" s="20" t="s">
        <v>1217</v>
      </c>
      <c r="C62" s="33" t="s">
        <v>1218</v>
      </c>
      <c r="D62" s="20">
        <f t="shared" si="0"/>
        <v>0</v>
      </c>
      <c r="E62" s="20">
        <v>17.920000000000002</v>
      </c>
      <c r="F62" s="20"/>
      <c r="G62" s="20">
        <f t="shared" si="1"/>
        <v>45.36</v>
      </c>
      <c r="H62" s="21">
        <v>2.52</v>
      </c>
      <c r="I62" s="21">
        <v>18</v>
      </c>
      <c r="J62" s="889">
        <f t="shared" si="2"/>
        <v>45.36</v>
      </c>
      <c r="K62" s="20">
        <v>18</v>
      </c>
    </row>
    <row r="63" spans="1:11" x14ac:dyDescent="0.2">
      <c r="A63" s="20" t="s">
        <v>406</v>
      </c>
      <c r="B63" s="20" t="s">
        <v>1219</v>
      </c>
      <c r="C63" s="33" t="s">
        <v>1220</v>
      </c>
      <c r="D63" s="20">
        <f t="shared" si="0"/>
        <v>0</v>
      </c>
      <c r="E63" s="20">
        <v>17.920000000000002</v>
      </c>
      <c r="F63" s="20"/>
      <c r="G63" s="20">
        <f t="shared" si="1"/>
        <v>143.63999999999999</v>
      </c>
      <c r="H63" s="21">
        <v>2.5199999999999996</v>
      </c>
      <c r="I63" s="21">
        <v>57</v>
      </c>
      <c r="J63" s="889">
        <f t="shared" si="2"/>
        <v>143.63999999999999</v>
      </c>
      <c r="K63" s="20">
        <v>57</v>
      </c>
    </row>
    <row r="64" spans="1:11" x14ac:dyDescent="0.2">
      <c r="A64" s="20" t="s">
        <v>406</v>
      </c>
      <c r="B64" s="20" t="s">
        <v>1221</v>
      </c>
      <c r="C64" s="33" t="s">
        <v>1222</v>
      </c>
      <c r="D64" s="20">
        <f t="shared" si="0"/>
        <v>0</v>
      </c>
      <c r="E64" s="20">
        <v>17.920000000000002</v>
      </c>
      <c r="F64" s="20"/>
      <c r="G64" s="20">
        <f t="shared" si="1"/>
        <v>35.28</v>
      </c>
      <c r="H64" s="21">
        <v>2.52</v>
      </c>
      <c r="I64" s="21">
        <v>14</v>
      </c>
      <c r="J64" s="889">
        <f t="shared" si="2"/>
        <v>35.28</v>
      </c>
      <c r="K64" s="20">
        <v>14</v>
      </c>
    </row>
    <row r="65" spans="1:11" ht="25.5" x14ac:dyDescent="0.2">
      <c r="A65" s="20" t="s">
        <v>406</v>
      </c>
      <c r="B65" s="20" t="s">
        <v>1225</v>
      </c>
      <c r="C65" s="33" t="s">
        <v>1226</v>
      </c>
      <c r="D65" s="20">
        <f t="shared" si="0"/>
        <v>0</v>
      </c>
      <c r="E65" s="20">
        <v>17.920000000000002</v>
      </c>
      <c r="F65" s="20"/>
      <c r="G65" s="20">
        <f t="shared" si="1"/>
        <v>17.64</v>
      </c>
      <c r="H65" s="21">
        <v>2.52</v>
      </c>
      <c r="I65" s="21">
        <v>7</v>
      </c>
      <c r="J65" s="889">
        <f t="shared" si="2"/>
        <v>17.64</v>
      </c>
      <c r="K65" s="20">
        <v>7</v>
      </c>
    </row>
    <row r="66" spans="1:11" x14ac:dyDescent="0.2">
      <c r="A66" s="20" t="s">
        <v>406</v>
      </c>
      <c r="B66" s="20" t="s">
        <v>955</v>
      </c>
      <c r="C66" s="33" t="s">
        <v>956</v>
      </c>
      <c r="D66" s="20">
        <f t="shared" si="0"/>
        <v>53.760000000000005</v>
      </c>
      <c r="E66" s="20">
        <v>17.920000000000002</v>
      </c>
      <c r="F66" s="20">
        <v>3</v>
      </c>
      <c r="G66" s="20">
        <f t="shared" si="1"/>
        <v>0</v>
      </c>
      <c r="H66" s="21"/>
      <c r="I66" s="21"/>
      <c r="J66" s="889">
        <f t="shared" si="2"/>
        <v>53.760000000000005</v>
      </c>
      <c r="K66" s="20">
        <v>3</v>
      </c>
    </row>
    <row r="67" spans="1:11" x14ac:dyDescent="0.2">
      <c r="A67" s="20" t="s">
        <v>406</v>
      </c>
      <c r="B67" s="20" t="s">
        <v>957</v>
      </c>
      <c r="C67" s="33" t="s">
        <v>958</v>
      </c>
      <c r="D67" s="20">
        <f t="shared" si="0"/>
        <v>0</v>
      </c>
      <c r="E67" s="20">
        <v>17.920000000000002</v>
      </c>
      <c r="F67" s="20"/>
      <c r="G67" s="20">
        <f t="shared" si="1"/>
        <v>7.5600000000000005</v>
      </c>
      <c r="H67" s="21">
        <v>2.52</v>
      </c>
      <c r="I67" s="21">
        <v>3</v>
      </c>
      <c r="J67" s="889">
        <f t="shared" si="2"/>
        <v>7.5600000000000005</v>
      </c>
      <c r="K67" s="20">
        <v>3</v>
      </c>
    </row>
    <row r="68" spans="1:11" x14ac:dyDescent="0.2">
      <c r="A68" s="20" t="s">
        <v>540</v>
      </c>
      <c r="B68" s="20" t="s">
        <v>1227</v>
      </c>
      <c r="C68" s="33" t="s">
        <v>1228</v>
      </c>
      <c r="D68" s="20">
        <f t="shared" si="0"/>
        <v>17.920000000000002</v>
      </c>
      <c r="E68" s="20">
        <v>17.920000000000002</v>
      </c>
      <c r="F68" s="20">
        <v>1</v>
      </c>
      <c r="G68" s="20">
        <f t="shared" si="1"/>
        <v>0</v>
      </c>
      <c r="H68" s="21"/>
      <c r="I68" s="21"/>
      <c r="J68" s="889">
        <f t="shared" si="2"/>
        <v>17.920000000000002</v>
      </c>
      <c r="K68" s="20">
        <v>1</v>
      </c>
    </row>
    <row r="69" spans="1:11" ht="25.5" x14ac:dyDescent="0.2">
      <c r="A69" s="20" t="s">
        <v>540</v>
      </c>
      <c r="B69" s="20" t="s">
        <v>1229</v>
      </c>
      <c r="C69" s="33" t="s">
        <v>1230</v>
      </c>
      <c r="D69" s="20">
        <f t="shared" si="0"/>
        <v>0</v>
      </c>
      <c r="E69" s="20">
        <v>17.920000000000002</v>
      </c>
      <c r="F69" s="20"/>
      <c r="G69" s="20">
        <f t="shared" si="1"/>
        <v>88.2</v>
      </c>
      <c r="H69" s="21">
        <v>2.52</v>
      </c>
      <c r="I69" s="21">
        <v>35</v>
      </c>
      <c r="J69" s="889">
        <f t="shared" si="2"/>
        <v>88.2</v>
      </c>
      <c r="K69" s="20">
        <v>35</v>
      </c>
    </row>
    <row r="70" spans="1:11" ht="38.25" x14ac:dyDescent="0.2">
      <c r="A70" s="20" t="s">
        <v>540</v>
      </c>
      <c r="B70" s="20" t="s">
        <v>1231</v>
      </c>
      <c r="C70" s="33" t="s">
        <v>1232</v>
      </c>
      <c r="D70" s="20">
        <f t="shared" ref="D70:D108" si="3">E70*F70</f>
        <v>35.840000000000003</v>
      </c>
      <c r="E70" s="20">
        <v>17.920000000000002</v>
      </c>
      <c r="F70" s="20">
        <v>2</v>
      </c>
      <c r="G70" s="20">
        <f t="shared" ref="G70:G108" si="4">H70*I70</f>
        <v>40.32</v>
      </c>
      <c r="H70" s="21">
        <v>2.52</v>
      </c>
      <c r="I70" s="21">
        <v>16</v>
      </c>
      <c r="J70" s="889">
        <f t="shared" ref="J70:J108" si="5">D70+G70</f>
        <v>76.16</v>
      </c>
      <c r="K70" s="20">
        <v>18</v>
      </c>
    </row>
    <row r="71" spans="1:11" x14ac:dyDescent="0.2">
      <c r="A71" s="20" t="s">
        <v>540</v>
      </c>
      <c r="B71" s="20" t="s">
        <v>975</v>
      </c>
      <c r="C71" s="33" t="s">
        <v>976</v>
      </c>
      <c r="D71" s="20">
        <f t="shared" si="3"/>
        <v>17.920000000000002</v>
      </c>
      <c r="E71" s="20">
        <v>17.920000000000002</v>
      </c>
      <c r="F71" s="20">
        <v>1</v>
      </c>
      <c r="G71" s="20">
        <f t="shared" si="4"/>
        <v>244.44</v>
      </c>
      <c r="H71" s="21">
        <v>2.52</v>
      </c>
      <c r="I71" s="21">
        <v>97</v>
      </c>
      <c r="J71" s="889">
        <f t="shared" si="5"/>
        <v>262.36</v>
      </c>
      <c r="K71" s="20">
        <v>98</v>
      </c>
    </row>
    <row r="72" spans="1:11" x14ac:dyDescent="0.2">
      <c r="A72" s="20" t="s">
        <v>540</v>
      </c>
      <c r="B72" s="20" t="s">
        <v>1233</v>
      </c>
      <c r="C72" s="33" t="s">
        <v>1234</v>
      </c>
      <c r="D72" s="20">
        <f t="shared" si="3"/>
        <v>0</v>
      </c>
      <c r="E72" s="20">
        <v>17.920000000000002</v>
      </c>
      <c r="F72" s="20"/>
      <c r="G72" s="20">
        <f t="shared" si="4"/>
        <v>2.52</v>
      </c>
      <c r="H72" s="21">
        <v>2.52</v>
      </c>
      <c r="I72" s="21">
        <v>1</v>
      </c>
      <c r="J72" s="889">
        <f t="shared" si="5"/>
        <v>2.52</v>
      </c>
      <c r="K72" s="20">
        <v>1</v>
      </c>
    </row>
    <row r="73" spans="1:11" x14ac:dyDescent="0.2">
      <c r="A73" s="20" t="s">
        <v>540</v>
      </c>
      <c r="B73" s="20" t="s">
        <v>1239</v>
      </c>
      <c r="C73" s="33" t="s">
        <v>1240</v>
      </c>
      <c r="D73" s="20">
        <f t="shared" si="3"/>
        <v>0</v>
      </c>
      <c r="E73" s="20">
        <v>17.920000000000002</v>
      </c>
      <c r="F73" s="20"/>
      <c r="G73" s="20">
        <f t="shared" si="4"/>
        <v>70.56</v>
      </c>
      <c r="H73" s="21">
        <v>2.52</v>
      </c>
      <c r="I73" s="21">
        <v>28</v>
      </c>
      <c r="J73" s="889">
        <f t="shared" si="5"/>
        <v>70.56</v>
      </c>
      <c r="K73" s="20">
        <v>28</v>
      </c>
    </row>
    <row r="74" spans="1:11" ht="25.5" x14ac:dyDescent="0.2">
      <c r="A74" s="20" t="s">
        <v>540</v>
      </c>
      <c r="B74" s="20" t="s">
        <v>991</v>
      </c>
      <c r="C74" s="33" t="s">
        <v>992</v>
      </c>
      <c r="D74" s="20">
        <f t="shared" si="3"/>
        <v>0</v>
      </c>
      <c r="E74" s="20">
        <v>17.920000000000002</v>
      </c>
      <c r="F74" s="20"/>
      <c r="G74" s="20">
        <f t="shared" si="4"/>
        <v>17.64</v>
      </c>
      <c r="H74" s="21">
        <v>2.52</v>
      </c>
      <c r="I74" s="21">
        <v>7</v>
      </c>
      <c r="J74" s="889">
        <f t="shared" si="5"/>
        <v>17.64</v>
      </c>
      <c r="K74" s="20">
        <v>7</v>
      </c>
    </row>
    <row r="75" spans="1:11" ht="25.5" x14ac:dyDescent="0.2">
      <c r="A75" s="20" t="s">
        <v>540</v>
      </c>
      <c r="B75" s="20" t="s">
        <v>601</v>
      </c>
      <c r="C75" s="33" t="s">
        <v>602</v>
      </c>
      <c r="D75" s="20">
        <f t="shared" si="3"/>
        <v>0</v>
      </c>
      <c r="E75" s="20">
        <v>17.920000000000002</v>
      </c>
      <c r="F75" s="20"/>
      <c r="G75" s="20">
        <f t="shared" si="4"/>
        <v>2.52</v>
      </c>
      <c r="H75" s="21">
        <v>2.52</v>
      </c>
      <c r="I75" s="21">
        <v>1</v>
      </c>
      <c r="J75" s="889">
        <f t="shared" si="5"/>
        <v>2.52</v>
      </c>
      <c r="K75" s="20">
        <v>1</v>
      </c>
    </row>
    <row r="76" spans="1:11" x14ac:dyDescent="0.2">
      <c r="A76" s="20" t="s">
        <v>540</v>
      </c>
      <c r="B76" s="20" t="s">
        <v>603</v>
      </c>
      <c r="C76" s="33" t="s">
        <v>604</v>
      </c>
      <c r="D76" s="20">
        <f t="shared" si="3"/>
        <v>0</v>
      </c>
      <c r="E76" s="20">
        <v>17.920000000000002</v>
      </c>
      <c r="F76" s="20"/>
      <c r="G76" s="20">
        <f t="shared" si="4"/>
        <v>10.08</v>
      </c>
      <c r="H76" s="21">
        <v>2.52</v>
      </c>
      <c r="I76" s="21">
        <v>4</v>
      </c>
      <c r="J76" s="889">
        <f t="shared" si="5"/>
        <v>10.08</v>
      </c>
      <c r="K76" s="20">
        <v>4</v>
      </c>
    </row>
    <row r="77" spans="1:11" x14ac:dyDescent="0.2">
      <c r="A77" s="20" t="s">
        <v>540</v>
      </c>
      <c r="B77" s="20" t="s">
        <v>997</v>
      </c>
      <c r="C77" s="33" t="s">
        <v>998</v>
      </c>
      <c r="D77" s="20">
        <f t="shared" si="3"/>
        <v>0</v>
      </c>
      <c r="E77" s="20">
        <v>17.920000000000002</v>
      </c>
      <c r="F77" s="20"/>
      <c r="G77" s="20">
        <f t="shared" si="4"/>
        <v>2.52</v>
      </c>
      <c r="H77" s="21">
        <v>2.52</v>
      </c>
      <c r="I77" s="21">
        <v>1</v>
      </c>
      <c r="J77" s="889">
        <f t="shared" si="5"/>
        <v>2.52</v>
      </c>
      <c r="K77" s="20">
        <v>1</v>
      </c>
    </row>
    <row r="78" spans="1:11" x14ac:dyDescent="0.2">
      <c r="A78" s="20" t="s">
        <v>540</v>
      </c>
      <c r="B78" s="20" t="s">
        <v>999</v>
      </c>
      <c r="C78" s="33" t="s">
        <v>1000</v>
      </c>
      <c r="D78" s="20">
        <f t="shared" si="3"/>
        <v>35.840000000000003</v>
      </c>
      <c r="E78" s="20">
        <v>17.920000000000002</v>
      </c>
      <c r="F78" s="20">
        <v>2</v>
      </c>
      <c r="G78" s="20">
        <f t="shared" si="4"/>
        <v>0</v>
      </c>
      <c r="H78" s="21"/>
      <c r="I78" s="21"/>
      <c r="J78" s="889">
        <f t="shared" si="5"/>
        <v>35.840000000000003</v>
      </c>
      <c r="K78" s="20">
        <v>2</v>
      </c>
    </row>
    <row r="79" spans="1:11" x14ac:dyDescent="0.2">
      <c r="A79" s="20" t="s">
        <v>540</v>
      </c>
      <c r="B79" s="20" t="s">
        <v>1243</v>
      </c>
      <c r="C79" s="33" t="s">
        <v>1244</v>
      </c>
      <c r="D79" s="20">
        <f t="shared" si="3"/>
        <v>53.760000000000005</v>
      </c>
      <c r="E79" s="20">
        <v>17.920000000000002</v>
      </c>
      <c r="F79" s="20">
        <v>3</v>
      </c>
      <c r="G79" s="20">
        <f t="shared" si="4"/>
        <v>83.16</v>
      </c>
      <c r="H79" s="21">
        <v>2.52</v>
      </c>
      <c r="I79" s="21">
        <v>33</v>
      </c>
      <c r="J79" s="889">
        <f t="shared" si="5"/>
        <v>136.92000000000002</v>
      </c>
      <c r="K79" s="20">
        <v>36</v>
      </c>
    </row>
    <row r="80" spans="1:11" x14ac:dyDescent="0.2">
      <c r="A80" s="20" t="s">
        <v>540</v>
      </c>
      <c r="B80" s="20" t="s">
        <v>1245</v>
      </c>
      <c r="C80" s="33" t="s">
        <v>1246</v>
      </c>
      <c r="D80" s="20">
        <f t="shared" si="3"/>
        <v>0</v>
      </c>
      <c r="E80" s="20">
        <v>17.920000000000002</v>
      </c>
      <c r="F80" s="20"/>
      <c r="G80" s="20">
        <f t="shared" si="4"/>
        <v>45.36</v>
      </c>
      <c r="H80" s="21">
        <v>2.52</v>
      </c>
      <c r="I80" s="21">
        <v>18</v>
      </c>
      <c r="J80" s="889">
        <f t="shared" si="5"/>
        <v>45.36</v>
      </c>
      <c r="K80" s="20">
        <v>18</v>
      </c>
    </row>
    <row r="81" spans="1:11" x14ac:dyDescent="0.2">
      <c r="A81" s="20" t="s">
        <v>540</v>
      </c>
      <c r="B81" s="20" t="s">
        <v>1247</v>
      </c>
      <c r="C81" s="33" t="s">
        <v>1248</v>
      </c>
      <c r="D81" s="20">
        <f t="shared" si="3"/>
        <v>0</v>
      </c>
      <c r="E81" s="20">
        <v>17.920000000000002</v>
      </c>
      <c r="F81" s="20"/>
      <c r="G81" s="20">
        <f t="shared" si="4"/>
        <v>5.04</v>
      </c>
      <c r="H81" s="21">
        <v>2.52</v>
      </c>
      <c r="I81" s="21">
        <v>2</v>
      </c>
      <c r="J81" s="889">
        <f t="shared" si="5"/>
        <v>5.04</v>
      </c>
      <c r="K81" s="20">
        <v>2</v>
      </c>
    </row>
    <row r="82" spans="1:11" x14ac:dyDescent="0.2">
      <c r="A82" s="20" t="s">
        <v>540</v>
      </c>
      <c r="B82" s="20" t="s">
        <v>1249</v>
      </c>
      <c r="C82" s="33" t="s">
        <v>1250</v>
      </c>
      <c r="D82" s="20">
        <f t="shared" si="3"/>
        <v>0</v>
      </c>
      <c r="E82" s="20">
        <v>17.920000000000002</v>
      </c>
      <c r="F82" s="20"/>
      <c r="G82" s="20">
        <f t="shared" si="4"/>
        <v>12.6</v>
      </c>
      <c r="H82" s="21">
        <v>2.52</v>
      </c>
      <c r="I82" s="21">
        <v>5</v>
      </c>
      <c r="J82" s="889">
        <f t="shared" si="5"/>
        <v>12.6</v>
      </c>
      <c r="K82" s="20">
        <v>5</v>
      </c>
    </row>
    <row r="83" spans="1:11" ht="25.5" x14ac:dyDescent="0.2">
      <c r="A83" s="20" t="s">
        <v>540</v>
      </c>
      <c r="B83" s="20" t="s">
        <v>1251</v>
      </c>
      <c r="C83" s="33" t="s">
        <v>1252</v>
      </c>
      <c r="D83" s="20">
        <f t="shared" si="3"/>
        <v>17.920000000000002</v>
      </c>
      <c r="E83" s="20">
        <v>17.920000000000002</v>
      </c>
      <c r="F83" s="20">
        <v>1</v>
      </c>
      <c r="G83" s="20">
        <f t="shared" si="4"/>
        <v>5.04</v>
      </c>
      <c r="H83" s="21">
        <v>2.52</v>
      </c>
      <c r="I83" s="21">
        <v>2</v>
      </c>
      <c r="J83" s="889">
        <f t="shared" si="5"/>
        <v>22.96</v>
      </c>
      <c r="K83" s="20">
        <v>3</v>
      </c>
    </row>
    <row r="84" spans="1:11" x14ac:dyDescent="0.2">
      <c r="A84" s="20" t="s">
        <v>621</v>
      </c>
      <c r="B84" s="20" t="s">
        <v>1013</v>
      </c>
      <c r="C84" s="33" t="s">
        <v>1014</v>
      </c>
      <c r="D84" s="20">
        <f t="shared" si="3"/>
        <v>35.840000000000003</v>
      </c>
      <c r="E84" s="20">
        <v>17.920000000000002</v>
      </c>
      <c r="F84" s="20">
        <v>2</v>
      </c>
      <c r="G84" s="20">
        <f t="shared" si="4"/>
        <v>148.68</v>
      </c>
      <c r="H84" s="21">
        <v>2.52</v>
      </c>
      <c r="I84" s="21">
        <v>59</v>
      </c>
      <c r="J84" s="889">
        <f t="shared" si="5"/>
        <v>184.52</v>
      </c>
      <c r="K84" s="20">
        <v>61</v>
      </c>
    </row>
    <row r="85" spans="1:11" x14ac:dyDescent="0.2">
      <c r="A85" s="20" t="s">
        <v>621</v>
      </c>
      <c r="B85" s="20" t="s">
        <v>1255</v>
      </c>
      <c r="C85" s="33" t="s">
        <v>1256</v>
      </c>
      <c r="D85" s="20">
        <f t="shared" si="3"/>
        <v>430.08000000000004</v>
      </c>
      <c r="E85" s="20">
        <v>17.920000000000002</v>
      </c>
      <c r="F85" s="20">
        <v>24</v>
      </c>
      <c r="G85" s="20">
        <f t="shared" si="4"/>
        <v>0</v>
      </c>
      <c r="H85" s="21"/>
      <c r="I85" s="21"/>
      <c r="J85" s="889">
        <f t="shared" si="5"/>
        <v>430.08000000000004</v>
      </c>
      <c r="K85" s="20">
        <v>24</v>
      </c>
    </row>
    <row r="86" spans="1:11" x14ac:dyDescent="0.2">
      <c r="A86" s="20" t="s">
        <v>621</v>
      </c>
      <c r="B86" s="20" t="s">
        <v>1257</v>
      </c>
      <c r="C86" s="33" t="s">
        <v>1258</v>
      </c>
      <c r="D86" s="20">
        <f t="shared" si="3"/>
        <v>0</v>
      </c>
      <c r="E86" s="20">
        <v>17.920000000000002</v>
      </c>
      <c r="F86" s="20"/>
      <c r="G86" s="20">
        <f t="shared" si="4"/>
        <v>10.08</v>
      </c>
      <c r="H86" s="21">
        <v>2.52</v>
      </c>
      <c r="I86" s="21">
        <v>4</v>
      </c>
      <c r="J86" s="889">
        <f t="shared" si="5"/>
        <v>10.08</v>
      </c>
      <c r="K86" s="20">
        <v>4</v>
      </c>
    </row>
    <row r="87" spans="1:11" ht="25.5" x14ac:dyDescent="0.2">
      <c r="A87" s="20" t="s">
        <v>621</v>
      </c>
      <c r="B87" s="20" t="s">
        <v>1259</v>
      </c>
      <c r="C87" s="33" t="s">
        <v>1260</v>
      </c>
      <c r="D87" s="20">
        <f t="shared" si="3"/>
        <v>89.600000000000009</v>
      </c>
      <c r="E87" s="20">
        <v>17.920000000000002</v>
      </c>
      <c r="F87" s="20">
        <v>5</v>
      </c>
      <c r="G87" s="20">
        <f t="shared" si="4"/>
        <v>0</v>
      </c>
      <c r="H87" s="21"/>
      <c r="I87" s="21"/>
      <c r="J87" s="889">
        <f t="shared" si="5"/>
        <v>89.600000000000009</v>
      </c>
      <c r="K87" s="20">
        <v>5</v>
      </c>
    </row>
    <row r="88" spans="1:11" x14ac:dyDescent="0.2">
      <c r="A88" s="20" t="s">
        <v>621</v>
      </c>
      <c r="B88" s="20" t="s">
        <v>5266</v>
      </c>
      <c r="C88" s="33" t="s">
        <v>5267</v>
      </c>
      <c r="D88" s="20">
        <f t="shared" si="3"/>
        <v>35.840000000000003</v>
      </c>
      <c r="E88" s="20">
        <v>17.920000000000002</v>
      </c>
      <c r="F88" s="20">
        <v>2</v>
      </c>
      <c r="G88" s="20">
        <f t="shared" si="4"/>
        <v>0</v>
      </c>
      <c r="H88" s="21"/>
      <c r="I88" s="21"/>
      <c r="J88" s="889">
        <f t="shared" si="5"/>
        <v>35.840000000000003</v>
      </c>
      <c r="K88" s="20">
        <v>2</v>
      </c>
    </row>
    <row r="89" spans="1:11" x14ac:dyDescent="0.2">
      <c r="A89" s="20" t="s">
        <v>621</v>
      </c>
      <c r="B89" s="20" t="s">
        <v>1263</v>
      </c>
      <c r="C89" s="33" t="s">
        <v>1264</v>
      </c>
      <c r="D89" s="20">
        <f t="shared" si="3"/>
        <v>17.920000000000002</v>
      </c>
      <c r="E89" s="20">
        <v>17.920000000000002</v>
      </c>
      <c r="F89" s="20">
        <v>1</v>
      </c>
      <c r="G89" s="20">
        <f t="shared" si="4"/>
        <v>2.52</v>
      </c>
      <c r="H89" s="21">
        <v>2.52</v>
      </c>
      <c r="I89" s="21">
        <v>1</v>
      </c>
      <c r="J89" s="889">
        <f t="shared" si="5"/>
        <v>20.440000000000001</v>
      </c>
      <c r="K89" s="20">
        <v>2</v>
      </c>
    </row>
    <row r="90" spans="1:11" x14ac:dyDescent="0.2">
      <c r="A90" s="20" t="s">
        <v>621</v>
      </c>
      <c r="B90" s="20" t="s">
        <v>1265</v>
      </c>
      <c r="C90" s="33" t="s">
        <v>1266</v>
      </c>
      <c r="D90" s="20">
        <f t="shared" si="3"/>
        <v>17.920000000000002</v>
      </c>
      <c r="E90" s="20">
        <v>17.920000000000002</v>
      </c>
      <c r="F90" s="20">
        <v>1</v>
      </c>
      <c r="G90" s="20">
        <f t="shared" si="4"/>
        <v>0</v>
      </c>
      <c r="H90" s="21"/>
      <c r="I90" s="21"/>
      <c r="J90" s="889">
        <f t="shared" si="5"/>
        <v>17.920000000000002</v>
      </c>
      <c r="K90" s="20">
        <v>1</v>
      </c>
    </row>
    <row r="91" spans="1:11" x14ac:dyDescent="0.2">
      <c r="A91" s="20" t="s">
        <v>621</v>
      </c>
      <c r="B91" s="20" t="s">
        <v>1035</v>
      </c>
      <c r="C91" s="33" t="s">
        <v>1036</v>
      </c>
      <c r="D91" s="20">
        <f t="shared" si="3"/>
        <v>89.600000000000009</v>
      </c>
      <c r="E91" s="20">
        <v>17.920000000000002</v>
      </c>
      <c r="F91" s="20">
        <v>5</v>
      </c>
      <c r="G91" s="20">
        <f t="shared" si="4"/>
        <v>2.52</v>
      </c>
      <c r="H91" s="21">
        <v>2.52</v>
      </c>
      <c r="I91" s="21">
        <v>1</v>
      </c>
      <c r="J91" s="889">
        <f t="shared" si="5"/>
        <v>92.12</v>
      </c>
      <c r="K91" s="20">
        <v>6</v>
      </c>
    </row>
    <row r="92" spans="1:11" ht="25.5" x14ac:dyDescent="0.2">
      <c r="A92" s="20" t="s">
        <v>621</v>
      </c>
      <c r="B92" s="20" t="s">
        <v>1039</v>
      </c>
      <c r="C92" s="33" t="s">
        <v>1040</v>
      </c>
      <c r="D92" s="20">
        <f t="shared" si="3"/>
        <v>35.840000000000003</v>
      </c>
      <c r="E92" s="20">
        <v>17.920000000000002</v>
      </c>
      <c r="F92" s="20">
        <v>2</v>
      </c>
      <c r="G92" s="20">
        <f t="shared" si="4"/>
        <v>0</v>
      </c>
      <c r="H92" s="21"/>
      <c r="I92" s="21"/>
      <c r="J92" s="889">
        <f t="shared" si="5"/>
        <v>35.840000000000003</v>
      </c>
      <c r="K92" s="20">
        <v>2</v>
      </c>
    </row>
    <row r="93" spans="1:11" x14ac:dyDescent="0.2">
      <c r="A93" s="20" t="s">
        <v>621</v>
      </c>
      <c r="B93" s="20" t="s">
        <v>1269</v>
      </c>
      <c r="C93" s="33" t="s">
        <v>1270</v>
      </c>
      <c r="D93" s="20">
        <f t="shared" si="3"/>
        <v>17.920000000000002</v>
      </c>
      <c r="E93" s="20">
        <v>17.920000000000002</v>
      </c>
      <c r="F93" s="20">
        <v>1</v>
      </c>
      <c r="G93" s="20">
        <f t="shared" si="4"/>
        <v>0</v>
      </c>
      <c r="H93" s="21"/>
      <c r="I93" s="21"/>
      <c r="J93" s="889">
        <f t="shared" si="5"/>
        <v>17.920000000000002</v>
      </c>
      <c r="K93" s="20">
        <v>1</v>
      </c>
    </row>
    <row r="94" spans="1:11" x14ac:dyDescent="0.2">
      <c r="A94" s="20" t="s">
        <v>621</v>
      </c>
      <c r="B94" s="20" t="s">
        <v>3402</v>
      </c>
      <c r="C94" s="33" t="s">
        <v>3403</v>
      </c>
      <c r="D94" s="20">
        <f t="shared" si="3"/>
        <v>17.920000000000002</v>
      </c>
      <c r="E94" s="20">
        <v>17.920000000000002</v>
      </c>
      <c r="F94" s="20">
        <v>1</v>
      </c>
      <c r="G94" s="20">
        <f t="shared" si="4"/>
        <v>0</v>
      </c>
      <c r="H94" s="21"/>
      <c r="I94" s="21"/>
      <c r="J94" s="889">
        <f t="shared" si="5"/>
        <v>17.920000000000002</v>
      </c>
      <c r="K94" s="20">
        <v>1</v>
      </c>
    </row>
    <row r="95" spans="1:11" x14ac:dyDescent="0.2">
      <c r="A95" s="20" t="s">
        <v>621</v>
      </c>
      <c r="B95" s="20" t="s">
        <v>1055</v>
      </c>
      <c r="C95" s="33" t="s">
        <v>1056</v>
      </c>
      <c r="D95" s="20">
        <f t="shared" si="3"/>
        <v>0</v>
      </c>
      <c r="E95" s="20">
        <v>17.920000000000002</v>
      </c>
      <c r="F95" s="20"/>
      <c r="G95" s="20">
        <f t="shared" si="4"/>
        <v>68.040000000000006</v>
      </c>
      <c r="H95" s="21">
        <v>2.52</v>
      </c>
      <c r="I95" s="21">
        <v>27</v>
      </c>
      <c r="J95" s="889">
        <f t="shared" si="5"/>
        <v>68.040000000000006</v>
      </c>
      <c r="K95" s="20">
        <v>27</v>
      </c>
    </row>
    <row r="96" spans="1:11" x14ac:dyDescent="0.2">
      <c r="A96" s="20" t="s">
        <v>621</v>
      </c>
      <c r="B96" s="20" t="s">
        <v>1065</v>
      </c>
      <c r="C96" s="33" t="s">
        <v>1066</v>
      </c>
      <c r="D96" s="20">
        <f t="shared" si="3"/>
        <v>0</v>
      </c>
      <c r="E96" s="20">
        <v>17.920000000000002</v>
      </c>
      <c r="F96" s="20"/>
      <c r="G96" s="20">
        <f t="shared" si="4"/>
        <v>166.32</v>
      </c>
      <c r="H96" s="21">
        <v>2.52</v>
      </c>
      <c r="I96" s="21">
        <v>66</v>
      </c>
      <c r="J96" s="889">
        <f t="shared" si="5"/>
        <v>166.32</v>
      </c>
      <c r="K96" s="20">
        <v>66</v>
      </c>
    </row>
    <row r="97" spans="1:11" x14ac:dyDescent="0.2">
      <c r="A97" s="20" t="s">
        <v>621</v>
      </c>
      <c r="B97" s="20" t="s">
        <v>1069</v>
      </c>
      <c r="C97" s="33" t="s">
        <v>1070</v>
      </c>
      <c r="D97" s="20">
        <f t="shared" si="3"/>
        <v>412.16</v>
      </c>
      <c r="E97" s="20">
        <v>17.920000000000002</v>
      </c>
      <c r="F97" s="20">
        <v>23</v>
      </c>
      <c r="G97" s="20">
        <f t="shared" si="4"/>
        <v>7.5600000000000005</v>
      </c>
      <c r="H97" s="21">
        <v>2.52</v>
      </c>
      <c r="I97" s="21">
        <v>3</v>
      </c>
      <c r="J97" s="889">
        <f t="shared" si="5"/>
        <v>419.72</v>
      </c>
      <c r="K97" s="20">
        <v>26</v>
      </c>
    </row>
    <row r="98" spans="1:11" x14ac:dyDescent="0.2">
      <c r="A98" s="20" t="s">
        <v>621</v>
      </c>
      <c r="B98" s="20" t="s">
        <v>3460</v>
      </c>
      <c r="C98" s="33" t="s">
        <v>3461</v>
      </c>
      <c r="D98" s="20">
        <f t="shared" si="3"/>
        <v>53.760000000000005</v>
      </c>
      <c r="E98" s="20">
        <v>17.920000000000002</v>
      </c>
      <c r="F98" s="20">
        <v>3</v>
      </c>
      <c r="G98" s="20">
        <f t="shared" si="4"/>
        <v>0</v>
      </c>
      <c r="H98" s="21"/>
      <c r="I98" s="21"/>
      <c r="J98" s="889">
        <f t="shared" si="5"/>
        <v>53.760000000000005</v>
      </c>
      <c r="K98" s="20">
        <v>3</v>
      </c>
    </row>
    <row r="99" spans="1:11" ht="25.5" x14ac:dyDescent="0.2">
      <c r="A99" s="20" t="s">
        <v>621</v>
      </c>
      <c r="B99" s="20" t="s">
        <v>1071</v>
      </c>
      <c r="C99" s="33" t="s">
        <v>1072</v>
      </c>
      <c r="D99" s="20">
        <f t="shared" si="3"/>
        <v>17.920000000000002</v>
      </c>
      <c r="E99" s="20">
        <v>17.920000000000002</v>
      </c>
      <c r="F99" s="20">
        <v>1</v>
      </c>
      <c r="G99" s="20">
        <f t="shared" si="4"/>
        <v>0</v>
      </c>
      <c r="H99" s="21"/>
      <c r="I99" s="21"/>
      <c r="J99" s="889">
        <f t="shared" si="5"/>
        <v>17.920000000000002</v>
      </c>
      <c r="K99" s="20">
        <v>1</v>
      </c>
    </row>
    <row r="100" spans="1:11" ht="25.5" x14ac:dyDescent="0.2">
      <c r="A100" s="20" t="s">
        <v>621</v>
      </c>
      <c r="B100" s="20" t="s">
        <v>1273</v>
      </c>
      <c r="C100" s="33" t="s">
        <v>1274</v>
      </c>
      <c r="D100" s="20">
        <f t="shared" si="3"/>
        <v>17.920000000000002</v>
      </c>
      <c r="E100" s="20">
        <v>17.920000000000002</v>
      </c>
      <c r="F100" s="20">
        <v>1</v>
      </c>
      <c r="G100" s="20">
        <f t="shared" si="4"/>
        <v>0</v>
      </c>
      <c r="H100" s="21"/>
      <c r="I100" s="21"/>
      <c r="J100" s="889">
        <f t="shared" si="5"/>
        <v>17.920000000000002</v>
      </c>
      <c r="K100" s="20">
        <v>1</v>
      </c>
    </row>
    <row r="101" spans="1:11" x14ac:dyDescent="0.2">
      <c r="A101" s="20" t="s">
        <v>621</v>
      </c>
      <c r="B101" s="20" t="s">
        <v>1275</v>
      </c>
      <c r="C101" s="33" t="s">
        <v>1276</v>
      </c>
      <c r="D101" s="20">
        <f t="shared" si="3"/>
        <v>53.760000000000005</v>
      </c>
      <c r="E101" s="20">
        <v>17.920000000000002</v>
      </c>
      <c r="F101" s="20">
        <v>3</v>
      </c>
      <c r="G101" s="20">
        <f t="shared" si="4"/>
        <v>45.36</v>
      </c>
      <c r="H101" s="21">
        <v>2.52</v>
      </c>
      <c r="I101" s="21">
        <v>18</v>
      </c>
      <c r="J101" s="889">
        <f t="shared" si="5"/>
        <v>99.12</v>
      </c>
      <c r="K101" s="20">
        <v>21</v>
      </c>
    </row>
    <row r="102" spans="1:11" x14ac:dyDescent="0.2">
      <c r="A102" s="20" t="s">
        <v>621</v>
      </c>
      <c r="B102" s="20" t="s">
        <v>1055</v>
      </c>
      <c r="C102" s="33" t="s">
        <v>1056</v>
      </c>
      <c r="D102" s="20">
        <f t="shared" si="3"/>
        <v>0</v>
      </c>
      <c r="E102" s="20">
        <v>17.920000000000002</v>
      </c>
      <c r="F102" s="20"/>
      <c r="G102" s="20">
        <f t="shared" si="4"/>
        <v>204.12</v>
      </c>
      <c r="H102" s="21">
        <v>2.52</v>
      </c>
      <c r="I102" s="21">
        <v>81</v>
      </c>
      <c r="J102" s="889">
        <f t="shared" si="5"/>
        <v>204.12</v>
      </c>
      <c r="K102" s="20">
        <v>81</v>
      </c>
    </row>
    <row r="103" spans="1:11" x14ac:dyDescent="0.2">
      <c r="A103" s="20" t="s">
        <v>621</v>
      </c>
      <c r="B103" s="20" t="s">
        <v>1057</v>
      </c>
      <c r="C103" s="33" t="s">
        <v>1058</v>
      </c>
      <c r="D103" s="20">
        <f t="shared" si="3"/>
        <v>17.920000000000002</v>
      </c>
      <c r="E103" s="20">
        <v>17.920000000000002</v>
      </c>
      <c r="F103" s="20">
        <v>1</v>
      </c>
      <c r="G103" s="20">
        <f t="shared" si="4"/>
        <v>2.52</v>
      </c>
      <c r="H103" s="21">
        <v>2.52</v>
      </c>
      <c r="I103" s="21">
        <v>1</v>
      </c>
      <c r="J103" s="889">
        <f t="shared" si="5"/>
        <v>20.440000000000001</v>
      </c>
      <c r="K103" s="20">
        <v>2</v>
      </c>
    </row>
    <row r="104" spans="1:11" x14ac:dyDescent="0.2">
      <c r="A104" s="20" t="s">
        <v>621</v>
      </c>
      <c r="B104" s="20" t="s">
        <v>1271</v>
      </c>
      <c r="C104" s="33" t="s">
        <v>1272</v>
      </c>
      <c r="D104" s="20">
        <f t="shared" si="3"/>
        <v>71.680000000000007</v>
      </c>
      <c r="E104" s="20">
        <v>17.920000000000002</v>
      </c>
      <c r="F104" s="20">
        <v>4</v>
      </c>
      <c r="G104" s="20">
        <f t="shared" si="4"/>
        <v>0</v>
      </c>
      <c r="H104" s="21"/>
      <c r="I104" s="21"/>
      <c r="J104" s="889">
        <f t="shared" si="5"/>
        <v>71.680000000000007</v>
      </c>
      <c r="K104" s="20">
        <v>4</v>
      </c>
    </row>
    <row r="105" spans="1:11" x14ac:dyDescent="0.2">
      <c r="A105" s="20" t="s">
        <v>621</v>
      </c>
      <c r="B105" s="20" t="s">
        <v>1065</v>
      </c>
      <c r="C105" s="33" t="s">
        <v>1066</v>
      </c>
      <c r="D105" s="20">
        <f t="shared" si="3"/>
        <v>0</v>
      </c>
      <c r="E105" s="20">
        <v>17.920000000000002</v>
      </c>
      <c r="F105" s="20"/>
      <c r="G105" s="20">
        <f t="shared" si="4"/>
        <v>297.36</v>
      </c>
      <c r="H105" s="21">
        <v>2.52</v>
      </c>
      <c r="I105" s="21">
        <v>118</v>
      </c>
      <c r="J105" s="889">
        <f t="shared" si="5"/>
        <v>297.36</v>
      </c>
      <c r="K105" s="20">
        <v>118</v>
      </c>
    </row>
    <row r="106" spans="1:11" x14ac:dyDescent="0.2">
      <c r="A106" s="20" t="s">
        <v>621</v>
      </c>
      <c r="B106" s="20" t="s">
        <v>1069</v>
      </c>
      <c r="C106" s="33" t="s">
        <v>1070</v>
      </c>
      <c r="D106" s="20">
        <f t="shared" si="3"/>
        <v>89.600000000000009</v>
      </c>
      <c r="E106" s="20">
        <v>17.920000000000002</v>
      </c>
      <c r="F106" s="20">
        <v>5</v>
      </c>
      <c r="G106" s="20">
        <f t="shared" si="4"/>
        <v>103.32000000000001</v>
      </c>
      <c r="H106" s="21">
        <v>2.52</v>
      </c>
      <c r="I106" s="21">
        <v>41</v>
      </c>
      <c r="J106" s="889">
        <f t="shared" si="5"/>
        <v>192.92000000000002</v>
      </c>
      <c r="K106" s="20">
        <v>46</v>
      </c>
    </row>
    <row r="107" spans="1:11" ht="25.5" x14ac:dyDescent="0.2">
      <c r="A107" s="20" t="s">
        <v>621</v>
      </c>
      <c r="B107" s="20" t="s">
        <v>1273</v>
      </c>
      <c r="C107" s="33" t="s">
        <v>1274</v>
      </c>
      <c r="D107" s="20">
        <f t="shared" si="3"/>
        <v>35.840000000000003</v>
      </c>
      <c r="E107" s="20">
        <v>17.920000000000002</v>
      </c>
      <c r="F107" s="20">
        <v>2</v>
      </c>
      <c r="G107" s="20">
        <f t="shared" si="4"/>
        <v>0</v>
      </c>
      <c r="H107" s="21"/>
      <c r="I107" s="21"/>
      <c r="J107" s="889">
        <f t="shared" si="5"/>
        <v>35.840000000000003</v>
      </c>
      <c r="K107" s="20">
        <v>2</v>
      </c>
    </row>
    <row r="108" spans="1:11" x14ac:dyDescent="0.2">
      <c r="A108" s="20" t="s">
        <v>621</v>
      </c>
      <c r="B108" s="20" t="s">
        <v>1275</v>
      </c>
      <c r="C108" s="33" t="s">
        <v>1276</v>
      </c>
      <c r="D108" s="20">
        <f t="shared" si="3"/>
        <v>0</v>
      </c>
      <c r="E108" s="20">
        <v>17.920000000000002</v>
      </c>
      <c r="F108" s="20"/>
      <c r="G108" s="20">
        <f t="shared" si="4"/>
        <v>153.72</v>
      </c>
      <c r="H108" s="21">
        <v>2.52</v>
      </c>
      <c r="I108" s="21">
        <v>61</v>
      </c>
      <c r="J108" s="889">
        <f t="shared" si="5"/>
        <v>153.72</v>
      </c>
      <c r="K108" s="20">
        <v>61</v>
      </c>
    </row>
  </sheetData>
  <mergeCells count="2">
    <mergeCell ref="H1:K1"/>
    <mergeCell ref="A2:K2"/>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72A68-1977-4598-8529-686745F84FA3}">
  <sheetPr>
    <tabColor theme="4" tint="0.79998168889431442"/>
  </sheetPr>
  <dimension ref="A1:P373"/>
  <sheetViews>
    <sheetView zoomScale="73" zoomScaleNormal="73" workbookViewId="0">
      <selection activeCell="F1" sqref="F1:H1"/>
    </sheetView>
  </sheetViews>
  <sheetFormatPr defaultRowHeight="12.75" x14ac:dyDescent="0.2"/>
  <cols>
    <col min="1" max="1" width="9.140625" style="19"/>
    <col min="2" max="2" width="23.28515625" style="19" customWidth="1"/>
    <col min="3" max="3" width="16" style="19" customWidth="1"/>
    <col min="4" max="4" width="47.140625" style="19" customWidth="1"/>
    <col min="5" max="5" width="16.85546875" style="19" customWidth="1"/>
    <col min="6" max="6" width="14.7109375" style="19" customWidth="1"/>
    <col min="7" max="7" width="16.85546875" style="19" customWidth="1"/>
    <col min="8" max="8" width="11.28515625" style="19" customWidth="1"/>
    <col min="9" max="16384" width="9.140625" style="19"/>
  </cols>
  <sheetData>
    <row r="1" spans="1:16" ht="62.25" customHeight="1" x14ac:dyDescent="0.2">
      <c r="F1" s="1351" t="s">
        <v>5100</v>
      </c>
      <c r="G1" s="1351"/>
      <c r="H1" s="1351"/>
    </row>
    <row r="3" spans="1:16" ht="15" customHeight="1" x14ac:dyDescent="0.2">
      <c r="A3" s="1358" t="s">
        <v>4964</v>
      </c>
      <c r="B3" s="1358"/>
      <c r="C3" s="1358"/>
      <c r="D3" s="1358"/>
      <c r="E3" s="1358"/>
      <c r="F3" s="1358"/>
      <c r="G3" s="1358"/>
      <c r="H3" s="1358"/>
      <c r="I3" s="99"/>
      <c r="J3" s="99"/>
      <c r="K3" s="99"/>
      <c r="L3" s="99"/>
      <c r="M3" s="99"/>
      <c r="N3" s="99"/>
      <c r="O3" s="99"/>
      <c r="P3" s="99"/>
    </row>
    <row r="4" spans="1:16" ht="15" customHeight="1" x14ac:dyDescent="0.2">
      <c r="A4" s="1375" t="s">
        <v>4965</v>
      </c>
      <c r="B4" s="1375"/>
      <c r="C4" s="1375"/>
      <c r="D4" s="1375"/>
      <c r="E4" s="1375"/>
      <c r="F4" s="1375"/>
      <c r="G4" s="1375"/>
      <c r="H4" s="1375"/>
      <c r="I4" s="100"/>
      <c r="J4" s="100"/>
      <c r="K4" s="100"/>
      <c r="L4" s="100"/>
      <c r="M4" s="100"/>
      <c r="N4" s="100"/>
      <c r="O4" s="100"/>
      <c r="P4" s="100"/>
    </row>
    <row r="5" spans="1:16" ht="73.5" customHeight="1" x14ac:dyDescent="0.2">
      <c r="A5" s="1375"/>
      <c r="B5" s="1375"/>
      <c r="C5" s="1375"/>
      <c r="D5" s="1375"/>
      <c r="E5" s="1375"/>
      <c r="F5" s="1375"/>
      <c r="G5" s="1375"/>
      <c r="H5" s="1375"/>
      <c r="I5" s="100"/>
      <c r="J5" s="100"/>
      <c r="K5" s="100"/>
      <c r="L5" s="100"/>
      <c r="M5" s="100"/>
      <c r="N5" s="100"/>
      <c r="O5" s="100"/>
      <c r="P5" s="100"/>
    </row>
    <row r="6" spans="1:16" ht="38.25" x14ac:dyDescent="0.2">
      <c r="B6" s="23" t="s">
        <v>262</v>
      </c>
      <c r="C6" s="23" t="s">
        <v>263</v>
      </c>
      <c r="D6" s="23" t="s">
        <v>264</v>
      </c>
      <c r="E6" s="24" t="s">
        <v>17</v>
      </c>
      <c r="F6" s="23" t="s">
        <v>4963</v>
      </c>
      <c r="G6" s="24" t="s">
        <v>1277</v>
      </c>
      <c r="H6" s="23" t="s">
        <v>269</v>
      </c>
    </row>
    <row r="7" spans="1:16" x14ac:dyDescent="0.2">
      <c r="B7" s="25" t="s">
        <v>15</v>
      </c>
      <c r="C7" s="25"/>
      <c r="D7" s="25"/>
      <c r="E7" s="27"/>
      <c r="F7" s="26"/>
      <c r="G7" s="27">
        <f>SUM(G8:G373)</f>
        <v>251179</v>
      </c>
      <c r="H7" s="101">
        <f>SUM(H8:H373)</f>
        <v>894295.10000000033</v>
      </c>
    </row>
    <row r="8" spans="1:16" x14ac:dyDescent="0.2">
      <c r="B8" s="20" t="s">
        <v>270</v>
      </c>
      <c r="C8" s="20" t="s">
        <v>1278</v>
      </c>
      <c r="D8" s="33" t="s">
        <v>1279</v>
      </c>
      <c r="E8" s="55" t="s">
        <v>1280</v>
      </c>
      <c r="F8" s="55">
        <v>3.7</v>
      </c>
      <c r="G8" s="55">
        <v>132</v>
      </c>
      <c r="H8" s="55">
        <f>F8*G8</f>
        <v>488.40000000000003</v>
      </c>
    </row>
    <row r="9" spans="1:16" x14ac:dyDescent="0.2">
      <c r="B9" s="20" t="s">
        <v>270</v>
      </c>
      <c r="C9" s="20" t="s">
        <v>1281</v>
      </c>
      <c r="D9" s="33" t="s">
        <v>1282</v>
      </c>
      <c r="E9" s="55" t="s">
        <v>1280</v>
      </c>
      <c r="F9" s="55">
        <v>3.7</v>
      </c>
      <c r="G9" s="55">
        <v>99</v>
      </c>
      <c r="H9" s="55">
        <f t="shared" ref="H9:H72" si="0">F9*G9</f>
        <v>366.3</v>
      </c>
    </row>
    <row r="10" spans="1:16" x14ac:dyDescent="0.2">
      <c r="B10" s="20" t="s">
        <v>270</v>
      </c>
      <c r="C10" s="20" t="s">
        <v>1283</v>
      </c>
      <c r="D10" s="33" t="s">
        <v>1284</v>
      </c>
      <c r="E10" s="55" t="s">
        <v>1280</v>
      </c>
      <c r="F10" s="55">
        <v>3.7</v>
      </c>
      <c r="G10" s="55">
        <v>233</v>
      </c>
      <c r="H10" s="55">
        <f t="shared" si="0"/>
        <v>862.1</v>
      </c>
    </row>
    <row r="11" spans="1:16" x14ac:dyDescent="0.2">
      <c r="B11" s="20" t="s">
        <v>270</v>
      </c>
      <c r="C11" s="20" t="s">
        <v>1285</v>
      </c>
      <c r="D11" s="33" t="s">
        <v>1286</v>
      </c>
      <c r="E11" s="55" t="s">
        <v>1280</v>
      </c>
      <c r="F11" s="55">
        <v>3.7</v>
      </c>
      <c r="G11" s="55">
        <v>273</v>
      </c>
      <c r="H11" s="55">
        <f t="shared" si="0"/>
        <v>1010.1</v>
      </c>
    </row>
    <row r="12" spans="1:16" x14ac:dyDescent="0.2">
      <c r="B12" s="20" t="s">
        <v>270</v>
      </c>
      <c r="C12" s="20" t="s">
        <v>1287</v>
      </c>
      <c r="D12" s="33" t="s">
        <v>1288</v>
      </c>
      <c r="E12" s="55" t="s">
        <v>1280</v>
      </c>
      <c r="F12" s="55">
        <v>3.7</v>
      </c>
      <c r="G12" s="55">
        <v>56</v>
      </c>
      <c r="H12" s="55">
        <f t="shared" si="0"/>
        <v>207.20000000000002</v>
      </c>
    </row>
    <row r="13" spans="1:16" x14ac:dyDescent="0.2">
      <c r="B13" s="20" t="s">
        <v>270</v>
      </c>
      <c r="C13" s="20" t="s">
        <v>1289</v>
      </c>
      <c r="D13" s="33" t="s">
        <v>1290</v>
      </c>
      <c r="E13" s="55" t="s">
        <v>1280</v>
      </c>
      <c r="F13" s="55">
        <v>3.7</v>
      </c>
      <c r="G13" s="55">
        <v>72</v>
      </c>
      <c r="H13" s="55">
        <f t="shared" si="0"/>
        <v>266.40000000000003</v>
      </c>
    </row>
    <row r="14" spans="1:16" x14ac:dyDescent="0.2">
      <c r="B14" s="20" t="s">
        <v>270</v>
      </c>
      <c r="C14" s="20" t="s">
        <v>1294</v>
      </c>
      <c r="D14" s="33" t="s">
        <v>1295</v>
      </c>
      <c r="E14" s="55" t="s">
        <v>1280</v>
      </c>
      <c r="F14" s="55">
        <v>3.7</v>
      </c>
      <c r="G14" s="55">
        <v>176</v>
      </c>
      <c r="H14" s="55">
        <f t="shared" si="0"/>
        <v>651.20000000000005</v>
      </c>
    </row>
    <row r="15" spans="1:16" ht="25.5" x14ac:dyDescent="0.2">
      <c r="B15" s="20" t="s">
        <v>270</v>
      </c>
      <c r="C15" s="20" t="s">
        <v>1300</v>
      </c>
      <c r="D15" s="33" t="s">
        <v>1301</v>
      </c>
      <c r="E15" s="55" t="s">
        <v>1280</v>
      </c>
      <c r="F15" s="55">
        <v>3.7</v>
      </c>
      <c r="G15" s="55">
        <v>720</v>
      </c>
      <c r="H15" s="55">
        <f t="shared" si="0"/>
        <v>2664</v>
      </c>
    </row>
    <row r="16" spans="1:16" ht="25.5" x14ac:dyDescent="0.2">
      <c r="B16" s="20" t="s">
        <v>270</v>
      </c>
      <c r="C16" s="20" t="s">
        <v>1300</v>
      </c>
      <c r="D16" s="33" t="s">
        <v>1301</v>
      </c>
      <c r="E16" s="55" t="s">
        <v>1302</v>
      </c>
      <c r="F16" s="55">
        <v>1.7</v>
      </c>
      <c r="G16" s="55">
        <v>459</v>
      </c>
      <c r="H16" s="55">
        <f t="shared" si="0"/>
        <v>780.3</v>
      </c>
    </row>
    <row r="17" spans="2:8" ht="25.5" x14ac:dyDescent="0.2">
      <c r="B17" s="20" t="s">
        <v>270</v>
      </c>
      <c r="C17" s="20" t="s">
        <v>1303</v>
      </c>
      <c r="D17" s="33" t="s">
        <v>1304</v>
      </c>
      <c r="E17" s="55" t="s">
        <v>1280</v>
      </c>
      <c r="F17" s="55">
        <v>3.7</v>
      </c>
      <c r="G17" s="55">
        <v>609</v>
      </c>
      <c r="H17" s="55">
        <f t="shared" si="0"/>
        <v>2253.3000000000002</v>
      </c>
    </row>
    <row r="18" spans="2:8" ht="25.5" x14ac:dyDescent="0.2">
      <c r="B18" s="20" t="s">
        <v>270</v>
      </c>
      <c r="C18" s="20" t="s">
        <v>1303</v>
      </c>
      <c r="D18" s="33" t="s">
        <v>1304</v>
      </c>
      <c r="E18" s="55" t="s">
        <v>1302</v>
      </c>
      <c r="F18" s="55">
        <v>1.7</v>
      </c>
      <c r="G18" s="55">
        <v>657</v>
      </c>
      <c r="H18" s="55">
        <f t="shared" si="0"/>
        <v>1116.8999999999999</v>
      </c>
    </row>
    <row r="19" spans="2:8" x14ac:dyDescent="0.2">
      <c r="B19" s="20" t="s">
        <v>270</v>
      </c>
      <c r="C19" s="20" t="s">
        <v>1305</v>
      </c>
      <c r="D19" s="33" t="s">
        <v>1306</v>
      </c>
      <c r="E19" s="55" t="s">
        <v>1280</v>
      </c>
      <c r="F19" s="55">
        <v>3.7</v>
      </c>
      <c r="G19" s="55">
        <v>7</v>
      </c>
      <c r="H19" s="55">
        <f t="shared" si="0"/>
        <v>25.900000000000002</v>
      </c>
    </row>
    <row r="20" spans="2:8" x14ac:dyDescent="0.2">
      <c r="B20" s="20" t="s">
        <v>270</v>
      </c>
      <c r="C20" s="20" t="s">
        <v>1307</v>
      </c>
      <c r="D20" s="33" t="s">
        <v>1308</v>
      </c>
      <c r="E20" s="55" t="s">
        <v>1280</v>
      </c>
      <c r="F20" s="55">
        <v>3.7</v>
      </c>
      <c r="G20" s="55">
        <v>1138</v>
      </c>
      <c r="H20" s="55">
        <f t="shared" si="0"/>
        <v>4210.6000000000004</v>
      </c>
    </row>
    <row r="21" spans="2:8" ht="25.5" x14ac:dyDescent="0.2">
      <c r="B21" s="20" t="s">
        <v>270</v>
      </c>
      <c r="C21" s="20" t="s">
        <v>1311</v>
      </c>
      <c r="D21" s="33" t="s">
        <v>1312</v>
      </c>
      <c r="E21" s="55" t="s">
        <v>1280</v>
      </c>
      <c r="F21" s="55">
        <v>3.7</v>
      </c>
      <c r="G21" s="55">
        <v>49</v>
      </c>
      <c r="H21" s="55">
        <f t="shared" si="0"/>
        <v>181.3</v>
      </c>
    </row>
    <row r="22" spans="2:8" ht="25.5" x14ac:dyDescent="0.2">
      <c r="B22" s="20" t="s">
        <v>270</v>
      </c>
      <c r="C22" s="20" t="s">
        <v>1313</v>
      </c>
      <c r="D22" s="33" t="s">
        <v>1314</v>
      </c>
      <c r="E22" s="55" t="s">
        <v>1280</v>
      </c>
      <c r="F22" s="55">
        <v>3.7</v>
      </c>
      <c r="G22" s="55">
        <v>44</v>
      </c>
      <c r="H22" s="55">
        <f t="shared" si="0"/>
        <v>162.80000000000001</v>
      </c>
    </row>
    <row r="23" spans="2:8" x14ac:dyDescent="0.2">
      <c r="B23" s="20" t="s">
        <v>270</v>
      </c>
      <c r="C23" s="20" t="s">
        <v>1315</v>
      </c>
      <c r="D23" s="33" t="s">
        <v>1316</v>
      </c>
      <c r="E23" s="55" t="s">
        <v>1280</v>
      </c>
      <c r="F23" s="55">
        <v>3.7</v>
      </c>
      <c r="G23" s="55">
        <v>293</v>
      </c>
      <c r="H23" s="55">
        <f t="shared" si="0"/>
        <v>1084.1000000000001</v>
      </c>
    </row>
    <row r="24" spans="2:8" x14ac:dyDescent="0.2">
      <c r="B24" s="20" t="s">
        <v>270</v>
      </c>
      <c r="C24" s="20" t="s">
        <v>1317</v>
      </c>
      <c r="D24" s="33" t="s">
        <v>1318</v>
      </c>
      <c r="E24" s="55" t="s">
        <v>1280</v>
      </c>
      <c r="F24" s="55">
        <v>3.7</v>
      </c>
      <c r="G24" s="55">
        <v>120</v>
      </c>
      <c r="H24" s="55">
        <f t="shared" si="0"/>
        <v>444</v>
      </c>
    </row>
    <row r="25" spans="2:8" ht="25.5" x14ac:dyDescent="0.2">
      <c r="B25" s="20" t="s">
        <v>270</v>
      </c>
      <c r="C25" s="20" t="s">
        <v>1319</v>
      </c>
      <c r="D25" s="33" t="s">
        <v>1320</v>
      </c>
      <c r="E25" s="55" t="s">
        <v>1280</v>
      </c>
      <c r="F25" s="55">
        <v>3.7</v>
      </c>
      <c r="G25" s="55">
        <v>103</v>
      </c>
      <c r="H25" s="55">
        <f t="shared" si="0"/>
        <v>381.1</v>
      </c>
    </row>
    <row r="26" spans="2:8" x14ac:dyDescent="0.2">
      <c r="B26" s="20" t="s">
        <v>270</v>
      </c>
      <c r="C26" s="20" t="s">
        <v>1323</v>
      </c>
      <c r="D26" s="33" t="s">
        <v>1324</v>
      </c>
      <c r="E26" s="55" t="s">
        <v>1280</v>
      </c>
      <c r="F26" s="55">
        <v>3.7</v>
      </c>
      <c r="G26" s="55">
        <v>108</v>
      </c>
      <c r="H26" s="55">
        <f t="shared" si="0"/>
        <v>399.6</v>
      </c>
    </row>
    <row r="27" spans="2:8" x14ac:dyDescent="0.2">
      <c r="B27" s="20" t="s">
        <v>270</v>
      </c>
      <c r="C27" s="20" t="s">
        <v>1325</v>
      </c>
      <c r="D27" s="33" t="s">
        <v>1326</v>
      </c>
      <c r="E27" s="55" t="s">
        <v>1280</v>
      </c>
      <c r="F27" s="55">
        <v>3.7</v>
      </c>
      <c r="G27" s="55">
        <v>36</v>
      </c>
      <c r="H27" s="55">
        <f t="shared" si="0"/>
        <v>133.20000000000002</v>
      </c>
    </row>
    <row r="28" spans="2:8" x14ac:dyDescent="0.2">
      <c r="B28" s="20" t="s">
        <v>270</v>
      </c>
      <c r="C28" s="20" t="s">
        <v>709</v>
      </c>
      <c r="D28" s="33" t="s">
        <v>710</v>
      </c>
      <c r="E28" s="55" t="s">
        <v>1329</v>
      </c>
      <c r="F28" s="55">
        <v>14.66</v>
      </c>
      <c r="G28" s="55">
        <v>1</v>
      </c>
      <c r="H28" s="55">
        <f t="shared" si="0"/>
        <v>14.66</v>
      </c>
    </row>
    <row r="29" spans="2:8" x14ac:dyDescent="0.2">
      <c r="B29" s="20" t="s">
        <v>270</v>
      </c>
      <c r="C29" s="20" t="s">
        <v>709</v>
      </c>
      <c r="D29" s="33" t="s">
        <v>710</v>
      </c>
      <c r="E29" s="55" t="s">
        <v>1330</v>
      </c>
      <c r="F29" s="55">
        <v>5.82</v>
      </c>
      <c r="G29" s="55">
        <v>5</v>
      </c>
      <c r="H29" s="55">
        <f t="shared" si="0"/>
        <v>29.1</v>
      </c>
    </row>
    <row r="30" spans="2:8" x14ac:dyDescent="0.2">
      <c r="B30" s="20" t="s">
        <v>270</v>
      </c>
      <c r="C30" s="20" t="s">
        <v>709</v>
      </c>
      <c r="D30" s="33" t="s">
        <v>710</v>
      </c>
      <c r="E30" s="55" t="s">
        <v>1280</v>
      </c>
      <c r="F30" s="55">
        <v>3.7</v>
      </c>
      <c r="G30" s="55">
        <v>3228</v>
      </c>
      <c r="H30" s="55">
        <f t="shared" si="0"/>
        <v>11943.6</v>
      </c>
    </row>
    <row r="31" spans="2:8" x14ac:dyDescent="0.2">
      <c r="B31" s="20" t="s">
        <v>270</v>
      </c>
      <c r="C31" s="20" t="s">
        <v>1331</v>
      </c>
      <c r="D31" s="33" t="s">
        <v>1332</v>
      </c>
      <c r="E31" s="55" t="s">
        <v>1280</v>
      </c>
      <c r="F31" s="55">
        <v>3.7</v>
      </c>
      <c r="G31" s="55">
        <v>715</v>
      </c>
      <c r="H31" s="55">
        <f t="shared" si="0"/>
        <v>2645.5</v>
      </c>
    </row>
    <row r="32" spans="2:8" x14ac:dyDescent="0.2">
      <c r="B32" s="20" t="s">
        <v>270</v>
      </c>
      <c r="C32" s="20" t="s">
        <v>1333</v>
      </c>
      <c r="D32" s="33" t="s">
        <v>1334</v>
      </c>
      <c r="E32" s="55" t="s">
        <v>1280</v>
      </c>
      <c r="F32" s="55">
        <v>3.7</v>
      </c>
      <c r="G32" s="55">
        <v>444</v>
      </c>
      <c r="H32" s="55">
        <f t="shared" si="0"/>
        <v>1642.8000000000002</v>
      </c>
    </row>
    <row r="33" spans="2:8" ht="25.5" x14ac:dyDescent="0.2">
      <c r="B33" s="20" t="s">
        <v>270</v>
      </c>
      <c r="C33" s="20" t="s">
        <v>1335</v>
      </c>
      <c r="D33" s="33" t="s">
        <v>1336</v>
      </c>
      <c r="E33" s="55" t="s">
        <v>1280</v>
      </c>
      <c r="F33" s="55">
        <v>3.7</v>
      </c>
      <c r="G33" s="55">
        <v>219</v>
      </c>
      <c r="H33" s="55">
        <f t="shared" si="0"/>
        <v>810.30000000000007</v>
      </c>
    </row>
    <row r="34" spans="2:8" x14ac:dyDescent="0.2">
      <c r="B34" s="20" t="s">
        <v>270</v>
      </c>
      <c r="C34" s="20" t="s">
        <v>1337</v>
      </c>
      <c r="D34" s="33" t="s">
        <v>1338</v>
      </c>
      <c r="E34" s="55" t="s">
        <v>1280</v>
      </c>
      <c r="F34" s="55">
        <v>3.7</v>
      </c>
      <c r="G34" s="55">
        <v>86</v>
      </c>
      <c r="H34" s="55">
        <f t="shared" si="0"/>
        <v>318.2</v>
      </c>
    </row>
    <row r="35" spans="2:8" x14ac:dyDescent="0.2">
      <c r="B35" s="20" t="s">
        <v>270</v>
      </c>
      <c r="C35" s="20" t="s">
        <v>1341</v>
      </c>
      <c r="D35" s="33" t="s">
        <v>1342</v>
      </c>
      <c r="E35" s="55" t="s">
        <v>1280</v>
      </c>
      <c r="F35" s="55">
        <v>3.7</v>
      </c>
      <c r="G35" s="55">
        <v>118</v>
      </c>
      <c r="H35" s="55">
        <f t="shared" si="0"/>
        <v>436.6</v>
      </c>
    </row>
    <row r="36" spans="2:8" x14ac:dyDescent="0.2">
      <c r="B36" s="20" t="s">
        <v>270</v>
      </c>
      <c r="C36" s="20" t="s">
        <v>1343</v>
      </c>
      <c r="D36" s="33" t="s">
        <v>1344</v>
      </c>
      <c r="E36" s="55" t="s">
        <v>1280</v>
      </c>
      <c r="F36" s="55">
        <v>3.7</v>
      </c>
      <c r="G36" s="55">
        <v>26</v>
      </c>
      <c r="H36" s="55">
        <f t="shared" si="0"/>
        <v>96.2</v>
      </c>
    </row>
    <row r="37" spans="2:8" x14ac:dyDescent="0.2">
      <c r="B37" s="20" t="s">
        <v>270</v>
      </c>
      <c r="C37" s="20" t="s">
        <v>1347</v>
      </c>
      <c r="D37" s="33" t="s">
        <v>1348</v>
      </c>
      <c r="E37" s="55" t="s">
        <v>1280</v>
      </c>
      <c r="F37" s="55">
        <v>3.7</v>
      </c>
      <c r="G37" s="55">
        <v>155</v>
      </c>
      <c r="H37" s="55">
        <f t="shared" si="0"/>
        <v>573.5</v>
      </c>
    </row>
    <row r="38" spans="2:8" x14ac:dyDescent="0.2">
      <c r="B38" s="20" t="s">
        <v>270</v>
      </c>
      <c r="C38" s="20" t="s">
        <v>1349</v>
      </c>
      <c r="D38" s="33" t="s">
        <v>1350</v>
      </c>
      <c r="E38" s="55" t="s">
        <v>1280</v>
      </c>
      <c r="F38" s="55">
        <v>3.7</v>
      </c>
      <c r="G38" s="55">
        <v>97</v>
      </c>
      <c r="H38" s="55">
        <f t="shared" si="0"/>
        <v>358.90000000000003</v>
      </c>
    </row>
    <row r="39" spans="2:8" x14ac:dyDescent="0.2">
      <c r="B39" s="20" t="s">
        <v>270</v>
      </c>
      <c r="C39" s="20" t="s">
        <v>1351</v>
      </c>
      <c r="D39" s="33" t="s">
        <v>1352</v>
      </c>
      <c r="E39" s="55" t="s">
        <v>1280</v>
      </c>
      <c r="F39" s="55">
        <v>3.7</v>
      </c>
      <c r="G39" s="55">
        <v>397</v>
      </c>
      <c r="H39" s="55">
        <f t="shared" si="0"/>
        <v>1468.9</v>
      </c>
    </row>
    <row r="40" spans="2:8" x14ac:dyDescent="0.2">
      <c r="B40" s="20" t="s">
        <v>270</v>
      </c>
      <c r="C40" s="20" t="s">
        <v>1353</v>
      </c>
      <c r="D40" s="33" t="s">
        <v>1354</v>
      </c>
      <c r="E40" s="55" t="s">
        <v>1280</v>
      </c>
      <c r="F40" s="55">
        <v>3.7</v>
      </c>
      <c r="G40" s="55">
        <v>3</v>
      </c>
      <c r="H40" s="55">
        <f t="shared" si="0"/>
        <v>11.100000000000001</v>
      </c>
    </row>
    <row r="41" spans="2:8" x14ac:dyDescent="0.2">
      <c r="B41" s="20" t="s">
        <v>270</v>
      </c>
      <c r="C41" s="20" t="s">
        <v>711</v>
      </c>
      <c r="D41" s="33" t="s">
        <v>712</v>
      </c>
      <c r="E41" s="55" t="s">
        <v>1330</v>
      </c>
      <c r="F41" s="55">
        <v>5.82</v>
      </c>
      <c r="G41" s="55">
        <v>55</v>
      </c>
      <c r="H41" s="55">
        <f t="shared" si="0"/>
        <v>320.10000000000002</v>
      </c>
    </row>
    <row r="42" spans="2:8" x14ac:dyDescent="0.2">
      <c r="B42" s="20" t="s">
        <v>270</v>
      </c>
      <c r="C42" s="20" t="s">
        <v>711</v>
      </c>
      <c r="D42" s="33" t="s">
        <v>712</v>
      </c>
      <c r="E42" s="55" t="s">
        <v>1280</v>
      </c>
      <c r="F42" s="55">
        <v>3.7</v>
      </c>
      <c r="G42" s="55">
        <v>3439</v>
      </c>
      <c r="H42" s="55">
        <f t="shared" si="0"/>
        <v>12724.300000000001</v>
      </c>
    </row>
    <row r="43" spans="2:8" x14ac:dyDescent="0.2">
      <c r="B43" s="20" t="s">
        <v>270</v>
      </c>
      <c r="C43" s="20" t="s">
        <v>711</v>
      </c>
      <c r="D43" s="33" t="s">
        <v>712</v>
      </c>
      <c r="E43" s="55" t="s">
        <v>1302</v>
      </c>
      <c r="F43" s="55">
        <v>1.7</v>
      </c>
      <c r="G43" s="55">
        <v>8</v>
      </c>
      <c r="H43" s="55">
        <f t="shared" si="0"/>
        <v>13.6</v>
      </c>
    </row>
    <row r="44" spans="2:8" x14ac:dyDescent="0.2">
      <c r="B44" s="20" t="s">
        <v>270</v>
      </c>
      <c r="C44" s="20" t="s">
        <v>1355</v>
      </c>
      <c r="D44" s="33" t="s">
        <v>1356</v>
      </c>
      <c r="E44" s="55" t="s">
        <v>1280</v>
      </c>
      <c r="F44" s="55">
        <v>3.7</v>
      </c>
      <c r="G44" s="55">
        <v>63</v>
      </c>
      <c r="H44" s="55">
        <f t="shared" si="0"/>
        <v>233.10000000000002</v>
      </c>
    </row>
    <row r="45" spans="2:8" ht="25.5" x14ac:dyDescent="0.2">
      <c r="B45" s="20" t="s">
        <v>270</v>
      </c>
      <c r="C45" s="20" t="s">
        <v>1357</v>
      </c>
      <c r="D45" s="33" t="s">
        <v>1358</v>
      </c>
      <c r="E45" s="55" t="s">
        <v>1280</v>
      </c>
      <c r="F45" s="55">
        <v>3.7</v>
      </c>
      <c r="G45" s="55">
        <v>110</v>
      </c>
      <c r="H45" s="55">
        <f t="shared" si="0"/>
        <v>407</v>
      </c>
    </row>
    <row r="46" spans="2:8" x14ac:dyDescent="0.2">
      <c r="B46" s="20" t="s">
        <v>270</v>
      </c>
      <c r="C46" s="20" t="s">
        <v>1359</v>
      </c>
      <c r="D46" s="33" t="s">
        <v>1360</v>
      </c>
      <c r="E46" s="55" t="s">
        <v>1280</v>
      </c>
      <c r="F46" s="55">
        <v>3.7</v>
      </c>
      <c r="G46" s="55">
        <v>50</v>
      </c>
      <c r="H46" s="55">
        <f t="shared" si="0"/>
        <v>185</v>
      </c>
    </row>
    <row r="47" spans="2:8" x14ac:dyDescent="0.2">
      <c r="B47" s="20" t="s">
        <v>270</v>
      </c>
      <c r="C47" s="20" t="s">
        <v>1365</v>
      </c>
      <c r="D47" s="33" t="s">
        <v>1366</v>
      </c>
      <c r="E47" s="55" t="s">
        <v>1280</v>
      </c>
      <c r="F47" s="55">
        <v>3.7</v>
      </c>
      <c r="G47" s="55">
        <v>602</v>
      </c>
      <c r="H47" s="55">
        <f t="shared" si="0"/>
        <v>2227.4</v>
      </c>
    </row>
    <row r="48" spans="2:8" x14ac:dyDescent="0.2">
      <c r="B48" s="20" t="s">
        <v>270</v>
      </c>
      <c r="C48" s="20" t="s">
        <v>1095</v>
      </c>
      <c r="D48" s="33" t="s">
        <v>1096</v>
      </c>
      <c r="E48" s="55" t="s">
        <v>1280</v>
      </c>
      <c r="F48" s="55">
        <v>3.7</v>
      </c>
      <c r="G48" s="55">
        <v>21</v>
      </c>
      <c r="H48" s="55">
        <f t="shared" si="0"/>
        <v>77.7</v>
      </c>
    </row>
    <row r="49" spans="2:8" x14ac:dyDescent="0.2">
      <c r="B49" s="20" t="s">
        <v>270</v>
      </c>
      <c r="C49" s="20" t="s">
        <v>1373</v>
      </c>
      <c r="D49" s="33" t="s">
        <v>1374</v>
      </c>
      <c r="E49" s="55" t="s">
        <v>1280</v>
      </c>
      <c r="F49" s="55">
        <v>3.7</v>
      </c>
      <c r="G49" s="55">
        <v>3380</v>
      </c>
      <c r="H49" s="55">
        <f t="shared" si="0"/>
        <v>12506</v>
      </c>
    </row>
    <row r="50" spans="2:8" x14ac:dyDescent="0.2">
      <c r="B50" s="20" t="s">
        <v>270</v>
      </c>
      <c r="C50" s="20" t="s">
        <v>1375</v>
      </c>
      <c r="D50" s="33" t="s">
        <v>1376</v>
      </c>
      <c r="E50" s="55" t="s">
        <v>1280</v>
      </c>
      <c r="F50" s="55">
        <v>3.7</v>
      </c>
      <c r="G50" s="55">
        <v>58</v>
      </c>
      <c r="H50" s="55">
        <f t="shared" si="0"/>
        <v>214.60000000000002</v>
      </c>
    </row>
    <row r="51" spans="2:8" x14ac:dyDescent="0.2">
      <c r="B51" s="20" t="s">
        <v>270</v>
      </c>
      <c r="C51" s="20" t="s">
        <v>1377</v>
      </c>
      <c r="D51" s="33" t="s">
        <v>1378</v>
      </c>
      <c r="E51" s="55" t="s">
        <v>1280</v>
      </c>
      <c r="F51" s="55">
        <v>3.7</v>
      </c>
      <c r="G51" s="55">
        <v>143</v>
      </c>
      <c r="H51" s="55">
        <f t="shared" si="0"/>
        <v>529.1</v>
      </c>
    </row>
    <row r="52" spans="2:8" x14ac:dyDescent="0.2">
      <c r="B52" s="20" t="s">
        <v>270</v>
      </c>
      <c r="C52" s="20" t="s">
        <v>1379</v>
      </c>
      <c r="D52" s="33" t="s">
        <v>1380</v>
      </c>
      <c r="E52" s="55" t="s">
        <v>1280</v>
      </c>
      <c r="F52" s="55">
        <v>3.7</v>
      </c>
      <c r="G52" s="55">
        <v>223</v>
      </c>
      <c r="H52" s="55">
        <f t="shared" si="0"/>
        <v>825.1</v>
      </c>
    </row>
    <row r="53" spans="2:8" x14ac:dyDescent="0.2">
      <c r="B53" s="20" t="s">
        <v>270</v>
      </c>
      <c r="C53" s="20" t="s">
        <v>1381</v>
      </c>
      <c r="D53" s="33" t="s">
        <v>1382</v>
      </c>
      <c r="E53" s="55" t="s">
        <v>1280</v>
      </c>
      <c r="F53" s="55">
        <v>3.7</v>
      </c>
      <c r="G53" s="55">
        <v>188</v>
      </c>
      <c r="H53" s="55">
        <f t="shared" si="0"/>
        <v>695.6</v>
      </c>
    </row>
    <row r="54" spans="2:8" x14ac:dyDescent="0.2">
      <c r="B54" s="20" t="s">
        <v>270</v>
      </c>
      <c r="C54" s="20" t="s">
        <v>1383</v>
      </c>
      <c r="D54" s="33" t="s">
        <v>1384</v>
      </c>
      <c r="E54" s="55" t="s">
        <v>1280</v>
      </c>
      <c r="F54" s="55">
        <v>3.7</v>
      </c>
      <c r="G54" s="55">
        <v>21</v>
      </c>
      <c r="H54" s="55">
        <f t="shared" si="0"/>
        <v>77.7</v>
      </c>
    </row>
    <row r="55" spans="2:8" x14ac:dyDescent="0.2">
      <c r="B55" s="20" t="s">
        <v>270</v>
      </c>
      <c r="C55" s="20" t="s">
        <v>1385</v>
      </c>
      <c r="D55" s="33" t="s">
        <v>1386</v>
      </c>
      <c r="E55" s="55" t="s">
        <v>1280</v>
      </c>
      <c r="F55" s="55">
        <v>3.7</v>
      </c>
      <c r="G55" s="55">
        <v>500</v>
      </c>
      <c r="H55" s="55">
        <f t="shared" si="0"/>
        <v>1850</v>
      </c>
    </row>
    <row r="56" spans="2:8" x14ac:dyDescent="0.2">
      <c r="B56" s="20" t="s">
        <v>270</v>
      </c>
      <c r="C56" s="20" t="s">
        <v>1387</v>
      </c>
      <c r="D56" s="33" t="s">
        <v>1388</v>
      </c>
      <c r="E56" s="55" t="s">
        <v>1280</v>
      </c>
      <c r="F56" s="55">
        <v>3.7</v>
      </c>
      <c r="G56" s="55">
        <v>193</v>
      </c>
      <c r="H56" s="55">
        <f t="shared" si="0"/>
        <v>714.1</v>
      </c>
    </row>
    <row r="57" spans="2:8" ht="25.5" x14ac:dyDescent="0.2">
      <c r="B57" s="20" t="s">
        <v>270</v>
      </c>
      <c r="C57" s="20" t="s">
        <v>1389</v>
      </c>
      <c r="D57" s="33" t="s">
        <v>1390</v>
      </c>
      <c r="E57" s="55" t="s">
        <v>1280</v>
      </c>
      <c r="F57" s="55">
        <v>3.7</v>
      </c>
      <c r="G57" s="55">
        <v>109</v>
      </c>
      <c r="H57" s="55">
        <f t="shared" si="0"/>
        <v>403.3</v>
      </c>
    </row>
    <row r="58" spans="2:8" ht="25.5" x14ac:dyDescent="0.2">
      <c r="B58" s="20" t="s">
        <v>270</v>
      </c>
      <c r="C58" s="20" t="s">
        <v>1393</v>
      </c>
      <c r="D58" s="33" t="s">
        <v>1394</v>
      </c>
      <c r="E58" s="55" t="s">
        <v>1280</v>
      </c>
      <c r="F58" s="55">
        <v>3.7</v>
      </c>
      <c r="G58" s="55">
        <v>93</v>
      </c>
      <c r="H58" s="55">
        <f t="shared" si="0"/>
        <v>344.1</v>
      </c>
    </row>
    <row r="59" spans="2:8" ht="25.5" x14ac:dyDescent="0.2">
      <c r="B59" s="20" t="s">
        <v>270</v>
      </c>
      <c r="C59" s="20" t="s">
        <v>1395</v>
      </c>
      <c r="D59" s="33" t="s">
        <v>1396</v>
      </c>
      <c r="E59" s="55" t="s">
        <v>1280</v>
      </c>
      <c r="F59" s="55">
        <v>3.7</v>
      </c>
      <c r="G59" s="55">
        <v>86</v>
      </c>
      <c r="H59" s="55">
        <f t="shared" si="0"/>
        <v>318.2</v>
      </c>
    </row>
    <row r="60" spans="2:8" ht="25.5" x14ac:dyDescent="0.2">
      <c r="B60" s="20" t="s">
        <v>270</v>
      </c>
      <c r="C60" s="20" t="s">
        <v>1395</v>
      </c>
      <c r="D60" s="33" t="s">
        <v>1396</v>
      </c>
      <c r="E60" s="55" t="s">
        <v>1302</v>
      </c>
      <c r="F60" s="55">
        <v>1.7</v>
      </c>
      <c r="G60" s="55">
        <v>236</v>
      </c>
      <c r="H60" s="55">
        <f t="shared" si="0"/>
        <v>401.2</v>
      </c>
    </row>
    <row r="61" spans="2:8" ht="25.5" x14ac:dyDescent="0.2">
      <c r="B61" s="20" t="s">
        <v>270</v>
      </c>
      <c r="C61" s="20" t="s">
        <v>1397</v>
      </c>
      <c r="D61" s="33" t="s">
        <v>1398</v>
      </c>
      <c r="E61" s="55" t="s">
        <v>1280</v>
      </c>
      <c r="F61" s="55">
        <v>3.7</v>
      </c>
      <c r="G61" s="55">
        <v>66</v>
      </c>
      <c r="H61" s="55">
        <f t="shared" si="0"/>
        <v>244.20000000000002</v>
      </c>
    </row>
    <row r="62" spans="2:8" x14ac:dyDescent="0.2">
      <c r="B62" s="20" t="s">
        <v>270</v>
      </c>
      <c r="C62" s="20" t="s">
        <v>1399</v>
      </c>
      <c r="D62" s="33" t="s">
        <v>1400</v>
      </c>
      <c r="E62" s="55" t="s">
        <v>1280</v>
      </c>
      <c r="F62" s="55">
        <v>3.7</v>
      </c>
      <c r="G62" s="55">
        <v>27</v>
      </c>
      <c r="H62" s="55">
        <f t="shared" si="0"/>
        <v>99.9</v>
      </c>
    </row>
    <row r="63" spans="2:8" x14ac:dyDescent="0.2">
      <c r="B63" s="20" t="s">
        <v>355</v>
      </c>
      <c r="C63" s="20" t="s">
        <v>1403</v>
      </c>
      <c r="D63" s="33" t="s">
        <v>1404</v>
      </c>
      <c r="E63" s="55" t="s">
        <v>1280</v>
      </c>
      <c r="F63" s="55">
        <v>3.7</v>
      </c>
      <c r="G63" s="55">
        <v>256</v>
      </c>
      <c r="H63" s="55">
        <f t="shared" si="0"/>
        <v>947.2</v>
      </c>
    </row>
    <row r="64" spans="2:8" x14ac:dyDescent="0.2">
      <c r="B64" s="20" t="s">
        <v>355</v>
      </c>
      <c r="C64" s="20" t="s">
        <v>356</v>
      </c>
      <c r="D64" s="33" t="s">
        <v>357</v>
      </c>
      <c r="E64" s="55" t="s">
        <v>1280</v>
      </c>
      <c r="F64" s="55">
        <v>3.7</v>
      </c>
      <c r="G64" s="55">
        <v>780</v>
      </c>
      <c r="H64" s="55">
        <f t="shared" si="0"/>
        <v>2886</v>
      </c>
    </row>
    <row r="65" spans="2:8" x14ac:dyDescent="0.2">
      <c r="B65" s="20" t="s">
        <v>355</v>
      </c>
      <c r="C65" s="20" t="s">
        <v>356</v>
      </c>
      <c r="D65" s="33" t="s">
        <v>357</v>
      </c>
      <c r="E65" s="55" t="s">
        <v>1302</v>
      </c>
      <c r="F65" s="55">
        <v>1.7</v>
      </c>
      <c r="G65" s="55">
        <v>377</v>
      </c>
      <c r="H65" s="55">
        <f t="shared" si="0"/>
        <v>640.9</v>
      </c>
    </row>
    <row r="66" spans="2:8" x14ac:dyDescent="0.2">
      <c r="B66" s="20" t="s">
        <v>355</v>
      </c>
      <c r="C66" s="20" t="s">
        <v>1405</v>
      </c>
      <c r="D66" s="33" t="s">
        <v>1406</v>
      </c>
      <c r="E66" s="55" t="s">
        <v>1280</v>
      </c>
      <c r="F66" s="55">
        <v>3.7</v>
      </c>
      <c r="G66" s="55">
        <v>295</v>
      </c>
      <c r="H66" s="55">
        <f t="shared" si="0"/>
        <v>1091.5</v>
      </c>
    </row>
    <row r="67" spans="2:8" ht="25.5" x14ac:dyDescent="0.2">
      <c r="B67" s="20" t="s">
        <v>355</v>
      </c>
      <c r="C67" s="20" t="s">
        <v>1407</v>
      </c>
      <c r="D67" s="33" t="s">
        <v>1408</v>
      </c>
      <c r="E67" s="55" t="s">
        <v>1280</v>
      </c>
      <c r="F67" s="55">
        <v>3.7</v>
      </c>
      <c r="G67" s="55">
        <v>324</v>
      </c>
      <c r="H67" s="55">
        <f t="shared" si="0"/>
        <v>1198.8</v>
      </c>
    </row>
    <row r="68" spans="2:8" x14ac:dyDescent="0.2">
      <c r="B68" s="20" t="s">
        <v>355</v>
      </c>
      <c r="C68" s="20" t="s">
        <v>1409</v>
      </c>
      <c r="D68" s="33" t="s">
        <v>1410</v>
      </c>
      <c r="E68" s="55" t="s">
        <v>1280</v>
      </c>
      <c r="F68" s="55">
        <v>3.7</v>
      </c>
      <c r="G68" s="55">
        <v>205</v>
      </c>
      <c r="H68" s="55">
        <f t="shared" si="0"/>
        <v>758.5</v>
      </c>
    </row>
    <row r="69" spans="2:8" ht="25.5" x14ac:dyDescent="0.2">
      <c r="B69" s="20" t="s">
        <v>355</v>
      </c>
      <c r="C69" s="20" t="s">
        <v>1411</v>
      </c>
      <c r="D69" s="33" t="s">
        <v>1412</v>
      </c>
      <c r="E69" s="55" t="s">
        <v>1280</v>
      </c>
      <c r="F69" s="55">
        <v>3.7</v>
      </c>
      <c r="G69" s="55">
        <v>312</v>
      </c>
      <c r="H69" s="55">
        <f t="shared" si="0"/>
        <v>1154.4000000000001</v>
      </c>
    </row>
    <row r="70" spans="2:8" ht="25.5" x14ac:dyDescent="0.2">
      <c r="B70" s="20" t="s">
        <v>355</v>
      </c>
      <c r="C70" s="20" t="s">
        <v>1413</v>
      </c>
      <c r="D70" s="33" t="s">
        <v>1414</v>
      </c>
      <c r="E70" s="55" t="s">
        <v>1280</v>
      </c>
      <c r="F70" s="55">
        <v>3.7</v>
      </c>
      <c r="G70" s="55">
        <v>98</v>
      </c>
      <c r="H70" s="55">
        <f t="shared" si="0"/>
        <v>362.6</v>
      </c>
    </row>
    <row r="71" spans="2:8" x14ac:dyDescent="0.2">
      <c r="B71" s="20" t="s">
        <v>355</v>
      </c>
      <c r="C71" s="20" t="s">
        <v>1415</v>
      </c>
      <c r="D71" s="33" t="s">
        <v>1416</v>
      </c>
      <c r="E71" s="55" t="s">
        <v>1280</v>
      </c>
      <c r="F71" s="55">
        <v>3.7</v>
      </c>
      <c r="G71" s="55">
        <v>258</v>
      </c>
      <c r="H71" s="55">
        <f t="shared" si="0"/>
        <v>954.6</v>
      </c>
    </row>
    <row r="72" spans="2:8" x14ac:dyDescent="0.2">
      <c r="B72" s="20" t="s">
        <v>355</v>
      </c>
      <c r="C72" s="20" t="s">
        <v>1417</v>
      </c>
      <c r="D72" s="33" t="s">
        <v>1418</v>
      </c>
      <c r="E72" s="55" t="s">
        <v>1280</v>
      </c>
      <c r="F72" s="55">
        <v>3.7</v>
      </c>
      <c r="G72" s="55">
        <v>192</v>
      </c>
      <c r="H72" s="55">
        <f t="shared" si="0"/>
        <v>710.40000000000009</v>
      </c>
    </row>
    <row r="73" spans="2:8" ht="25.5" x14ac:dyDescent="0.2">
      <c r="B73" s="20" t="s">
        <v>355</v>
      </c>
      <c r="C73" s="20" t="s">
        <v>1419</v>
      </c>
      <c r="D73" s="33" t="s">
        <v>1420</v>
      </c>
      <c r="E73" s="55" t="s">
        <v>1280</v>
      </c>
      <c r="F73" s="55">
        <v>3.7</v>
      </c>
      <c r="G73" s="55">
        <v>146</v>
      </c>
      <c r="H73" s="55">
        <f t="shared" ref="H73:H136" si="1">F73*G73</f>
        <v>540.20000000000005</v>
      </c>
    </row>
    <row r="74" spans="2:8" ht="25.5" x14ac:dyDescent="0.2">
      <c r="B74" s="20" t="s">
        <v>355</v>
      </c>
      <c r="C74" s="20" t="s">
        <v>1419</v>
      </c>
      <c r="D74" s="33" t="s">
        <v>1420</v>
      </c>
      <c r="E74" s="55" t="s">
        <v>1421</v>
      </c>
      <c r="F74" s="55">
        <v>8.39</v>
      </c>
      <c r="G74" s="55">
        <v>152</v>
      </c>
      <c r="H74" s="55">
        <f t="shared" si="1"/>
        <v>1275.2800000000002</v>
      </c>
    </row>
    <row r="75" spans="2:8" ht="25.5" x14ac:dyDescent="0.2">
      <c r="B75" s="20" t="s">
        <v>355</v>
      </c>
      <c r="C75" s="20" t="s">
        <v>1422</v>
      </c>
      <c r="D75" s="33" t="s">
        <v>1423</v>
      </c>
      <c r="E75" s="55" t="s">
        <v>1329</v>
      </c>
      <c r="F75" s="55">
        <v>14.66</v>
      </c>
      <c r="G75" s="55">
        <v>2</v>
      </c>
      <c r="H75" s="55">
        <f t="shared" si="1"/>
        <v>29.32</v>
      </c>
    </row>
    <row r="76" spans="2:8" ht="25.5" x14ac:dyDescent="0.2">
      <c r="B76" s="20" t="s">
        <v>355</v>
      </c>
      <c r="C76" s="20" t="s">
        <v>1422</v>
      </c>
      <c r="D76" s="33" t="s">
        <v>1423</v>
      </c>
      <c r="E76" s="55" t="s">
        <v>1330</v>
      </c>
      <c r="F76" s="55">
        <v>5.82</v>
      </c>
      <c r="G76" s="55">
        <v>5</v>
      </c>
      <c r="H76" s="55">
        <f t="shared" si="1"/>
        <v>29.1</v>
      </c>
    </row>
    <row r="77" spans="2:8" ht="25.5" x14ac:dyDescent="0.2">
      <c r="B77" s="20" t="s">
        <v>355</v>
      </c>
      <c r="C77" s="20" t="s">
        <v>1422</v>
      </c>
      <c r="D77" s="33" t="s">
        <v>1423</v>
      </c>
      <c r="E77" s="55" t="s">
        <v>1280</v>
      </c>
      <c r="F77" s="55">
        <v>3.7</v>
      </c>
      <c r="G77" s="55">
        <v>11361</v>
      </c>
      <c r="H77" s="55">
        <f t="shared" si="1"/>
        <v>42035.700000000004</v>
      </c>
    </row>
    <row r="78" spans="2:8" ht="25.5" x14ac:dyDescent="0.2">
      <c r="B78" s="20" t="s">
        <v>355</v>
      </c>
      <c r="C78" s="20" t="s">
        <v>1422</v>
      </c>
      <c r="D78" s="33" t="s">
        <v>1423</v>
      </c>
      <c r="E78" s="55" t="s">
        <v>1421</v>
      </c>
      <c r="F78" s="55">
        <v>8.39</v>
      </c>
      <c r="G78" s="55">
        <v>780</v>
      </c>
      <c r="H78" s="55">
        <f t="shared" si="1"/>
        <v>6544.2000000000007</v>
      </c>
    </row>
    <row r="79" spans="2:8" ht="25.5" x14ac:dyDescent="0.2">
      <c r="B79" s="20" t="s">
        <v>355</v>
      </c>
      <c r="C79" s="20" t="s">
        <v>1422</v>
      </c>
      <c r="D79" s="33" t="s">
        <v>1423</v>
      </c>
      <c r="E79" s="55" t="s">
        <v>1302</v>
      </c>
      <c r="F79" s="55">
        <v>1.7</v>
      </c>
      <c r="G79" s="55">
        <v>1</v>
      </c>
      <c r="H79" s="55">
        <f t="shared" si="1"/>
        <v>1.7</v>
      </c>
    </row>
    <row r="80" spans="2:8" ht="25.5" x14ac:dyDescent="0.2">
      <c r="B80" s="20" t="s">
        <v>355</v>
      </c>
      <c r="C80" s="20" t="s">
        <v>1424</v>
      </c>
      <c r="D80" s="33" t="s">
        <v>1425</v>
      </c>
      <c r="E80" s="55" t="s">
        <v>1280</v>
      </c>
      <c r="F80" s="55">
        <v>3.7</v>
      </c>
      <c r="G80" s="55">
        <v>3518</v>
      </c>
      <c r="H80" s="55">
        <f t="shared" si="1"/>
        <v>13016.6</v>
      </c>
    </row>
    <row r="81" spans="2:8" ht="25.5" x14ac:dyDescent="0.2">
      <c r="B81" s="20" t="s">
        <v>355</v>
      </c>
      <c r="C81" s="20" t="s">
        <v>1424</v>
      </c>
      <c r="D81" s="33" t="s">
        <v>1425</v>
      </c>
      <c r="E81" s="55" t="s">
        <v>1302</v>
      </c>
      <c r="F81" s="55">
        <v>1.7</v>
      </c>
      <c r="G81" s="55">
        <v>1983</v>
      </c>
      <c r="H81" s="55">
        <f t="shared" si="1"/>
        <v>3371.1</v>
      </c>
    </row>
    <row r="82" spans="2:8" ht="25.5" x14ac:dyDescent="0.2">
      <c r="B82" s="20" t="s">
        <v>355</v>
      </c>
      <c r="C82" s="20" t="s">
        <v>1426</v>
      </c>
      <c r="D82" s="33" t="s">
        <v>1427</v>
      </c>
      <c r="E82" s="55" t="s">
        <v>1280</v>
      </c>
      <c r="F82" s="55">
        <v>3.7</v>
      </c>
      <c r="G82" s="55">
        <v>1189</v>
      </c>
      <c r="H82" s="55">
        <f t="shared" si="1"/>
        <v>4399.3</v>
      </c>
    </row>
    <row r="83" spans="2:8" x14ac:dyDescent="0.2">
      <c r="B83" s="20" t="s">
        <v>355</v>
      </c>
      <c r="C83" s="20" t="s">
        <v>1428</v>
      </c>
      <c r="D83" s="33" t="s">
        <v>1429</v>
      </c>
      <c r="E83" s="55" t="s">
        <v>1280</v>
      </c>
      <c r="F83" s="55">
        <v>3.7</v>
      </c>
      <c r="G83" s="55">
        <v>201</v>
      </c>
      <c r="H83" s="55">
        <f t="shared" si="1"/>
        <v>743.7</v>
      </c>
    </row>
    <row r="84" spans="2:8" x14ac:dyDescent="0.2">
      <c r="B84" s="20" t="s">
        <v>355</v>
      </c>
      <c r="C84" s="20" t="s">
        <v>1430</v>
      </c>
      <c r="D84" s="33" t="s">
        <v>1431</v>
      </c>
      <c r="E84" s="55" t="s">
        <v>1280</v>
      </c>
      <c r="F84" s="55">
        <v>3.7</v>
      </c>
      <c r="G84" s="55">
        <v>1165</v>
      </c>
      <c r="H84" s="55">
        <f t="shared" si="1"/>
        <v>4310.5</v>
      </c>
    </row>
    <row r="85" spans="2:8" x14ac:dyDescent="0.2">
      <c r="B85" s="20" t="s">
        <v>355</v>
      </c>
      <c r="C85" s="20" t="s">
        <v>1438</v>
      </c>
      <c r="D85" s="33" t="s">
        <v>1439</v>
      </c>
      <c r="E85" s="55" t="s">
        <v>1280</v>
      </c>
      <c r="F85" s="55">
        <v>3.7</v>
      </c>
      <c r="G85" s="55">
        <v>4</v>
      </c>
      <c r="H85" s="55">
        <f t="shared" si="1"/>
        <v>14.8</v>
      </c>
    </row>
    <row r="86" spans="2:8" x14ac:dyDescent="0.2">
      <c r="B86" s="20" t="s">
        <v>355</v>
      </c>
      <c r="C86" s="20" t="s">
        <v>1446</v>
      </c>
      <c r="D86" s="33" t="s">
        <v>1447</v>
      </c>
      <c r="E86" s="55" t="s">
        <v>1280</v>
      </c>
      <c r="F86" s="55">
        <v>3.7</v>
      </c>
      <c r="G86" s="55">
        <v>169</v>
      </c>
      <c r="H86" s="55">
        <f t="shared" si="1"/>
        <v>625.30000000000007</v>
      </c>
    </row>
    <row r="87" spans="2:8" ht="25.5" x14ac:dyDescent="0.2">
      <c r="B87" s="20" t="s">
        <v>355</v>
      </c>
      <c r="C87" s="20" t="s">
        <v>1448</v>
      </c>
      <c r="D87" s="33" t="s">
        <v>1449</v>
      </c>
      <c r="E87" s="55" t="s">
        <v>1280</v>
      </c>
      <c r="F87" s="55">
        <v>3.7</v>
      </c>
      <c r="G87" s="55">
        <v>256</v>
      </c>
      <c r="H87" s="55">
        <f t="shared" si="1"/>
        <v>947.2</v>
      </c>
    </row>
    <row r="88" spans="2:8" x14ac:dyDescent="0.2">
      <c r="B88" s="20" t="s">
        <v>355</v>
      </c>
      <c r="C88" s="20" t="s">
        <v>1450</v>
      </c>
      <c r="D88" s="33" t="s">
        <v>1451</v>
      </c>
      <c r="E88" s="55" t="s">
        <v>1280</v>
      </c>
      <c r="F88" s="55">
        <v>3.7</v>
      </c>
      <c r="G88" s="55">
        <v>32</v>
      </c>
      <c r="H88" s="55">
        <f t="shared" si="1"/>
        <v>118.4</v>
      </c>
    </row>
    <row r="89" spans="2:8" x14ac:dyDescent="0.2">
      <c r="B89" s="20" t="s">
        <v>355</v>
      </c>
      <c r="C89" s="20" t="s">
        <v>1452</v>
      </c>
      <c r="D89" s="33" t="s">
        <v>1453</v>
      </c>
      <c r="E89" s="55" t="s">
        <v>1280</v>
      </c>
      <c r="F89" s="55">
        <v>3.7</v>
      </c>
      <c r="G89" s="55">
        <v>264</v>
      </c>
      <c r="H89" s="55">
        <f t="shared" si="1"/>
        <v>976.80000000000007</v>
      </c>
    </row>
    <row r="90" spans="2:8" ht="25.5" x14ac:dyDescent="0.2">
      <c r="B90" s="20" t="s">
        <v>355</v>
      </c>
      <c r="C90" s="20" t="s">
        <v>1454</v>
      </c>
      <c r="D90" s="33" t="s">
        <v>1455</v>
      </c>
      <c r="E90" s="55" t="s">
        <v>1280</v>
      </c>
      <c r="F90" s="55">
        <v>3.7</v>
      </c>
      <c r="G90" s="55">
        <v>297</v>
      </c>
      <c r="H90" s="55">
        <f t="shared" si="1"/>
        <v>1098.9000000000001</v>
      </c>
    </row>
    <row r="91" spans="2:8" x14ac:dyDescent="0.2">
      <c r="B91" s="20" t="s">
        <v>355</v>
      </c>
      <c r="C91" s="20" t="s">
        <v>1456</v>
      </c>
      <c r="D91" s="33" t="s">
        <v>1457</v>
      </c>
      <c r="E91" s="55" t="s">
        <v>1280</v>
      </c>
      <c r="F91" s="55">
        <v>3.7</v>
      </c>
      <c r="G91" s="55">
        <v>78</v>
      </c>
      <c r="H91" s="55">
        <f t="shared" si="1"/>
        <v>288.60000000000002</v>
      </c>
    </row>
    <row r="92" spans="2:8" x14ac:dyDescent="0.2">
      <c r="B92" s="20" t="s">
        <v>355</v>
      </c>
      <c r="C92" s="20" t="s">
        <v>360</v>
      </c>
      <c r="D92" s="33" t="s">
        <v>361</v>
      </c>
      <c r="E92" s="55" t="s">
        <v>1280</v>
      </c>
      <c r="F92" s="55">
        <v>3.7</v>
      </c>
      <c r="G92" s="55">
        <v>23</v>
      </c>
      <c r="H92" s="55">
        <f t="shared" si="1"/>
        <v>85.100000000000009</v>
      </c>
    </row>
    <row r="93" spans="2:8" x14ac:dyDescent="0.2">
      <c r="B93" s="20" t="s">
        <v>355</v>
      </c>
      <c r="C93" s="20" t="s">
        <v>364</v>
      </c>
      <c r="D93" s="33" t="s">
        <v>365</v>
      </c>
      <c r="E93" s="55" t="s">
        <v>1329</v>
      </c>
      <c r="F93" s="55">
        <v>14.66</v>
      </c>
      <c r="G93" s="55">
        <v>18</v>
      </c>
      <c r="H93" s="55">
        <f t="shared" si="1"/>
        <v>263.88</v>
      </c>
    </row>
    <row r="94" spans="2:8" x14ac:dyDescent="0.2">
      <c r="B94" s="20" t="s">
        <v>355</v>
      </c>
      <c r="C94" s="20" t="s">
        <v>364</v>
      </c>
      <c r="D94" s="33" t="s">
        <v>365</v>
      </c>
      <c r="E94" s="55" t="s">
        <v>1330</v>
      </c>
      <c r="F94" s="55">
        <v>5.82</v>
      </c>
      <c r="G94" s="55">
        <v>249</v>
      </c>
      <c r="H94" s="55">
        <f t="shared" si="1"/>
        <v>1449.18</v>
      </c>
    </row>
    <row r="95" spans="2:8" x14ac:dyDescent="0.2">
      <c r="B95" s="20" t="s">
        <v>355</v>
      </c>
      <c r="C95" s="20" t="s">
        <v>364</v>
      </c>
      <c r="D95" s="33" t="s">
        <v>365</v>
      </c>
      <c r="E95" s="55" t="s">
        <v>1280</v>
      </c>
      <c r="F95" s="55">
        <v>3.7</v>
      </c>
      <c r="G95" s="55">
        <v>5993</v>
      </c>
      <c r="H95" s="55">
        <f t="shared" si="1"/>
        <v>22174.100000000002</v>
      </c>
    </row>
    <row r="96" spans="2:8" x14ac:dyDescent="0.2">
      <c r="B96" s="20" t="s">
        <v>355</v>
      </c>
      <c r="C96" s="20" t="s">
        <v>364</v>
      </c>
      <c r="D96" s="33" t="s">
        <v>365</v>
      </c>
      <c r="E96" s="55" t="s">
        <v>1302</v>
      </c>
      <c r="F96" s="55">
        <v>1.7</v>
      </c>
      <c r="G96" s="55">
        <v>136</v>
      </c>
      <c r="H96" s="55">
        <f t="shared" si="1"/>
        <v>231.2</v>
      </c>
    </row>
    <row r="97" spans="2:8" ht="25.5" x14ac:dyDescent="0.2">
      <c r="B97" s="20" t="s">
        <v>355</v>
      </c>
      <c r="C97" s="20" t="s">
        <v>1460</v>
      </c>
      <c r="D97" s="33" t="s">
        <v>1461</v>
      </c>
      <c r="E97" s="55" t="s">
        <v>1280</v>
      </c>
      <c r="F97" s="55">
        <v>3.7</v>
      </c>
      <c r="G97" s="55">
        <v>376</v>
      </c>
      <c r="H97" s="55">
        <f t="shared" si="1"/>
        <v>1391.2</v>
      </c>
    </row>
    <row r="98" spans="2:8" x14ac:dyDescent="0.2">
      <c r="B98" s="20" t="s">
        <v>355</v>
      </c>
      <c r="C98" s="20" t="s">
        <v>1462</v>
      </c>
      <c r="D98" s="33" t="s">
        <v>1463</v>
      </c>
      <c r="E98" s="55" t="s">
        <v>1280</v>
      </c>
      <c r="F98" s="55">
        <v>3.7</v>
      </c>
      <c r="G98" s="55">
        <v>106</v>
      </c>
      <c r="H98" s="55">
        <f t="shared" si="1"/>
        <v>392.20000000000005</v>
      </c>
    </row>
    <row r="99" spans="2:8" x14ac:dyDescent="0.2">
      <c r="B99" s="20" t="s">
        <v>355</v>
      </c>
      <c r="C99" s="20" t="s">
        <v>1464</v>
      </c>
      <c r="D99" s="33" t="s">
        <v>1465</v>
      </c>
      <c r="E99" s="55" t="s">
        <v>1280</v>
      </c>
      <c r="F99" s="55">
        <v>3.7</v>
      </c>
      <c r="G99" s="55">
        <v>120</v>
      </c>
      <c r="H99" s="55">
        <f t="shared" si="1"/>
        <v>444</v>
      </c>
    </row>
    <row r="100" spans="2:8" x14ac:dyDescent="0.2">
      <c r="B100" s="20" t="s">
        <v>355</v>
      </c>
      <c r="C100" s="20" t="s">
        <v>1466</v>
      </c>
      <c r="D100" s="33" t="s">
        <v>1467</v>
      </c>
      <c r="E100" s="55" t="s">
        <v>1280</v>
      </c>
      <c r="F100" s="55">
        <v>3.7</v>
      </c>
      <c r="G100" s="55">
        <v>432</v>
      </c>
      <c r="H100" s="55">
        <f t="shared" si="1"/>
        <v>1598.4</v>
      </c>
    </row>
    <row r="101" spans="2:8" x14ac:dyDescent="0.2">
      <c r="B101" s="20" t="s">
        <v>355</v>
      </c>
      <c r="C101" s="20" t="s">
        <v>1468</v>
      </c>
      <c r="D101" s="33" t="s">
        <v>1469</v>
      </c>
      <c r="E101" s="55" t="s">
        <v>1280</v>
      </c>
      <c r="F101" s="55">
        <v>3.7</v>
      </c>
      <c r="G101" s="55">
        <v>91</v>
      </c>
      <c r="H101" s="55">
        <f t="shared" si="1"/>
        <v>336.7</v>
      </c>
    </row>
    <row r="102" spans="2:8" x14ac:dyDescent="0.2">
      <c r="B102" s="20" t="s">
        <v>355</v>
      </c>
      <c r="C102" s="20" t="s">
        <v>1470</v>
      </c>
      <c r="D102" s="33" t="s">
        <v>1471</v>
      </c>
      <c r="E102" s="55" t="s">
        <v>1280</v>
      </c>
      <c r="F102" s="55">
        <v>3.7</v>
      </c>
      <c r="G102" s="55">
        <v>145</v>
      </c>
      <c r="H102" s="55">
        <f t="shared" si="1"/>
        <v>536.5</v>
      </c>
    </row>
    <row r="103" spans="2:8" x14ac:dyDescent="0.2">
      <c r="B103" s="20" t="s">
        <v>355</v>
      </c>
      <c r="C103" s="20" t="s">
        <v>1472</v>
      </c>
      <c r="D103" s="33" t="s">
        <v>1473</v>
      </c>
      <c r="E103" s="55" t="s">
        <v>1280</v>
      </c>
      <c r="F103" s="55">
        <v>3.7</v>
      </c>
      <c r="G103" s="55">
        <v>136</v>
      </c>
      <c r="H103" s="55">
        <f t="shared" si="1"/>
        <v>503.20000000000005</v>
      </c>
    </row>
    <row r="104" spans="2:8" x14ac:dyDescent="0.2">
      <c r="B104" s="20" t="s">
        <v>355</v>
      </c>
      <c r="C104" s="20" t="s">
        <v>1474</v>
      </c>
      <c r="D104" s="33" t="s">
        <v>1475</v>
      </c>
      <c r="E104" s="55" t="s">
        <v>1280</v>
      </c>
      <c r="F104" s="55">
        <v>3.7</v>
      </c>
      <c r="G104" s="55">
        <v>282</v>
      </c>
      <c r="H104" s="55">
        <f t="shared" si="1"/>
        <v>1043.4000000000001</v>
      </c>
    </row>
    <row r="105" spans="2:8" x14ac:dyDescent="0.2">
      <c r="B105" s="20" t="s">
        <v>355</v>
      </c>
      <c r="C105" s="20" t="s">
        <v>1476</v>
      </c>
      <c r="D105" s="33" t="s">
        <v>1477</v>
      </c>
      <c r="E105" s="55" t="s">
        <v>1280</v>
      </c>
      <c r="F105" s="55">
        <v>3.7</v>
      </c>
      <c r="G105" s="55">
        <v>77</v>
      </c>
      <c r="H105" s="55">
        <f t="shared" si="1"/>
        <v>284.90000000000003</v>
      </c>
    </row>
    <row r="106" spans="2:8" x14ac:dyDescent="0.2">
      <c r="B106" s="20" t="s">
        <v>355</v>
      </c>
      <c r="C106" s="20" t="s">
        <v>1480</v>
      </c>
      <c r="D106" s="33" t="s">
        <v>1481</v>
      </c>
      <c r="E106" s="55" t="s">
        <v>1280</v>
      </c>
      <c r="F106" s="55">
        <v>3.7</v>
      </c>
      <c r="G106" s="55">
        <v>208</v>
      </c>
      <c r="H106" s="55">
        <f t="shared" si="1"/>
        <v>769.6</v>
      </c>
    </row>
    <row r="107" spans="2:8" x14ac:dyDescent="0.2">
      <c r="B107" s="20" t="s">
        <v>355</v>
      </c>
      <c r="C107" s="20" t="s">
        <v>1482</v>
      </c>
      <c r="D107" s="33" t="s">
        <v>1483</v>
      </c>
      <c r="E107" s="55" t="s">
        <v>1280</v>
      </c>
      <c r="F107" s="55">
        <v>3.7</v>
      </c>
      <c r="G107" s="55">
        <v>374</v>
      </c>
      <c r="H107" s="55">
        <f t="shared" si="1"/>
        <v>1383.8</v>
      </c>
    </row>
    <row r="108" spans="2:8" x14ac:dyDescent="0.2">
      <c r="B108" s="20" t="s">
        <v>355</v>
      </c>
      <c r="C108" s="20" t="s">
        <v>1484</v>
      </c>
      <c r="D108" s="33" t="s">
        <v>1485</v>
      </c>
      <c r="E108" s="55" t="s">
        <v>1280</v>
      </c>
      <c r="F108" s="55">
        <v>3.7</v>
      </c>
      <c r="G108" s="55">
        <v>61</v>
      </c>
      <c r="H108" s="55">
        <f t="shared" si="1"/>
        <v>225.70000000000002</v>
      </c>
    </row>
    <row r="109" spans="2:8" ht="25.5" x14ac:dyDescent="0.2">
      <c r="B109" s="20" t="s">
        <v>355</v>
      </c>
      <c r="C109" s="20" t="s">
        <v>1486</v>
      </c>
      <c r="D109" s="33" t="s">
        <v>1487</v>
      </c>
      <c r="E109" s="55" t="s">
        <v>1280</v>
      </c>
      <c r="F109" s="55">
        <v>3.7</v>
      </c>
      <c r="G109" s="55">
        <v>577</v>
      </c>
      <c r="H109" s="55">
        <f t="shared" si="1"/>
        <v>2134.9</v>
      </c>
    </row>
    <row r="110" spans="2:8" x14ac:dyDescent="0.2">
      <c r="B110" s="20" t="s">
        <v>355</v>
      </c>
      <c r="C110" s="20" t="s">
        <v>372</v>
      </c>
      <c r="D110" s="33" t="s">
        <v>373</v>
      </c>
      <c r="E110" s="55" t="s">
        <v>1280</v>
      </c>
      <c r="F110" s="55">
        <v>3.7</v>
      </c>
      <c r="G110" s="55">
        <v>1350</v>
      </c>
      <c r="H110" s="55">
        <f t="shared" si="1"/>
        <v>4995</v>
      </c>
    </row>
    <row r="111" spans="2:8" x14ac:dyDescent="0.2">
      <c r="B111" s="20" t="s">
        <v>355</v>
      </c>
      <c r="C111" s="20" t="s">
        <v>372</v>
      </c>
      <c r="D111" s="33" t="s">
        <v>373</v>
      </c>
      <c r="E111" s="55" t="s">
        <v>1302</v>
      </c>
      <c r="F111" s="55">
        <v>1.7</v>
      </c>
      <c r="G111" s="55">
        <v>477</v>
      </c>
      <c r="H111" s="55">
        <f t="shared" si="1"/>
        <v>810.9</v>
      </c>
    </row>
    <row r="112" spans="2:8" ht="25.5" x14ac:dyDescent="0.2">
      <c r="B112" s="20" t="s">
        <v>355</v>
      </c>
      <c r="C112" s="20" t="s">
        <v>1490</v>
      </c>
      <c r="D112" s="33" t="s">
        <v>1491</v>
      </c>
      <c r="E112" s="55" t="s">
        <v>1330</v>
      </c>
      <c r="F112" s="55">
        <v>5.82</v>
      </c>
      <c r="G112" s="55">
        <v>1</v>
      </c>
      <c r="H112" s="55">
        <f t="shared" si="1"/>
        <v>5.82</v>
      </c>
    </row>
    <row r="113" spans="2:8" ht="25.5" x14ac:dyDescent="0.2">
      <c r="B113" s="20" t="s">
        <v>355</v>
      </c>
      <c r="C113" s="20" t="s">
        <v>1490</v>
      </c>
      <c r="D113" s="33" t="s">
        <v>1491</v>
      </c>
      <c r="E113" s="55" t="s">
        <v>1280</v>
      </c>
      <c r="F113" s="55">
        <v>3.7</v>
      </c>
      <c r="G113" s="55">
        <v>1139</v>
      </c>
      <c r="H113" s="55">
        <f t="shared" si="1"/>
        <v>4214.3</v>
      </c>
    </row>
    <row r="114" spans="2:8" ht="25.5" x14ac:dyDescent="0.2">
      <c r="B114" s="20" t="s">
        <v>355</v>
      </c>
      <c r="C114" s="20" t="s">
        <v>1490</v>
      </c>
      <c r="D114" s="33" t="s">
        <v>1491</v>
      </c>
      <c r="E114" s="55" t="s">
        <v>1302</v>
      </c>
      <c r="F114" s="55">
        <v>1.7</v>
      </c>
      <c r="G114" s="55">
        <v>44</v>
      </c>
      <c r="H114" s="55">
        <f t="shared" si="1"/>
        <v>74.8</v>
      </c>
    </row>
    <row r="115" spans="2:8" x14ac:dyDescent="0.2">
      <c r="B115" s="20" t="s">
        <v>355</v>
      </c>
      <c r="C115" s="20" t="s">
        <v>1492</v>
      </c>
      <c r="D115" s="33" t="s">
        <v>1493</v>
      </c>
      <c r="E115" s="55" t="s">
        <v>1280</v>
      </c>
      <c r="F115" s="55">
        <v>3.7</v>
      </c>
      <c r="G115" s="55">
        <v>55</v>
      </c>
      <c r="H115" s="55">
        <f t="shared" si="1"/>
        <v>203.5</v>
      </c>
    </row>
    <row r="116" spans="2:8" x14ac:dyDescent="0.2">
      <c r="B116" s="20" t="s">
        <v>355</v>
      </c>
      <c r="C116" s="20" t="s">
        <v>1494</v>
      </c>
      <c r="D116" s="33" t="s">
        <v>1495</v>
      </c>
      <c r="E116" s="55" t="s">
        <v>1280</v>
      </c>
      <c r="F116" s="55">
        <v>3.7</v>
      </c>
      <c r="G116" s="55">
        <v>174</v>
      </c>
      <c r="H116" s="55">
        <f t="shared" si="1"/>
        <v>643.80000000000007</v>
      </c>
    </row>
    <row r="117" spans="2:8" x14ac:dyDescent="0.2">
      <c r="B117" s="20" t="s">
        <v>355</v>
      </c>
      <c r="C117" s="20" t="s">
        <v>1498</v>
      </c>
      <c r="D117" s="33" t="s">
        <v>1499</v>
      </c>
      <c r="E117" s="55" t="s">
        <v>1280</v>
      </c>
      <c r="F117" s="55">
        <v>3.7</v>
      </c>
      <c r="G117" s="55">
        <v>159</v>
      </c>
      <c r="H117" s="55">
        <f t="shared" si="1"/>
        <v>588.30000000000007</v>
      </c>
    </row>
    <row r="118" spans="2:8" x14ac:dyDescent="0.2">
      <c r="B118" s="20" t="s">
        <v>355</v>
      </c>
      <c r="C118" s="20" t="s">
        <v>1500</v>
      </c>
      <c r="D118" s="33" t="s">
        <v>1501</v>
      </c>
      <c r="E118" s="55" t="s">
        <v>1280</v>
      </c>
      <c r="F118" s="55">
        <v>3.7</v>
      </c>
      <c r="G118" s="55">
        <v>48</v>
      </c>
      <c r="H118" s="55">
        <f t="shared" si="1"/>
        <v>177.60000000000002</v>
      </c>
    </row>
    <row r="119" spans="2:8" x14ac:dyDescent="0.2">
      <c r="B119" s="20" t="s">
        <v>355</v>
      </c>
      <c r="C119" s="20" t="s">
        <v>384</v>
      </c>
      <c r="D119" s="33" t="s">
        <v>385</v>
      </c>
      <c r="E119" s="55" t="s">
        <v>1280</v>
      </c>
      <c r="F119" s="55">
        <v>3.7</v>
      </c>
      <c r="G119" s="55">
        <v>857</v>
      </c>
      <c r="H119" s="55">
        <f t="shared" si="1"/>
        <v>3170.9</v>
      </c>
    </row>
    <row r="120" spans="2:8" x14ac:dyDescent="0.2">
      <c r="B120" s="20" t="s">
        <v>355</v>
      </c>
      <c r="C120" s="20" t="s">
        <v>384</v>
      </c>
      <c r="D120" s="33" t="s">
        <v>385</v>
      </c>
      <c r="E120" s="55" t="s">
        <v>1302</v>
      </c>
      <c r="F120" s="55">
        <v>1.7</v>
      </c>
      <c r="G120" s="55">
        <v>1157</v>
      </c>
      <c r="H120" s="55">
        <f t="shared" si="1"/>
        <v>1966.8999999999999</v>
      </c>
    </row>
    <row r="121" spans="2:8" x14ac:dyDescent="0.2">
      <c r="B121" s="20" t="s">
        <v>355</v>
      </c>
      <c r="C121" s="20" t="s">
        <v>1502</v>
      </c>
      <c r="D121" s="33" t="s">
        <v>1503</v>
      </c>
      <c r="E121" s="55" t="s">
        <v>1280</v>
      </c>
      <c r="F121" s="55">
        <v>3.7</v>
      </c>
      <c r="G121" s="55">
        <v>182</v>
      </c>
      <c r="H121" s="55">
        <f t="shared" si="1"/>
        <v>673.4</v>
      </c>
    </row>
    <row r="122" spans="2:8" x14ac:dyDescent="0.2">
      <c r="B122" s="20" t="s">
        <v>355</v>
      </c>
      <c r="C122" s="20" t="s">
        <v>1502</v>
      </c>
      <c r="D122" s="33" t="s">
        <v>1503</v>
      </c>
      <c r="E122" s="55" t="s">
        <v>1302</v>
      </c>
      <c r="F122" s="55">
        <v>1.7</v>
      </c>
      <c r="G122" s="55">
        <v>182</v>
      </c>
      <c r="H122" s="55">
        <f t="shared" si="1"/>
        <v>309.39999999999998</v>
      </c>
    </row>
    <row r="123" spans="2:8" x14ac:dyDescent="0.2">
      <c r="B123" s="20" t="s">
        <v>355</v>
      </c>
      <c r="C123" s="20" t="s">
        <v>386</v>
      </c>
      <c r="D123" s="33" t="s">
        <v>387</v>
      </c>
      <c r="E123" s="55" t="s">
        <v>1280</v>
      </c>
      <c r="F123" s="55">
        <v>3.7</v>
      </c>
      <c r="G123" s="55">
        <v>543</v>
      </c>
      <c r="H123" s="55">
        <f t="shared" si="1"/>
        <v>2009.1000000000001</v>
      </c>
    </row>
    <row r="124" spans="2:8" x14ac:dyDescent="0.2">
      <c r="B124" s="20" t="s">
        <v>355</v>
      </c>
      <c r="C124" s="20" t="s">
        <v>713</v>
      </c>
      <c r="D124" s="33" t="s">
        <v>714</v>
      </c>
      <c r="E124" s="55" t="s">
        <v>1329</v>
      </c>
      <c r="F124" s="55">
        <v>14.66</v>
      </c>
      <c r="G124" s="55">
        <v>1</v>
      </c>
      <c r="H124" s="55">
        <f t="shared" si="1"/>
        <v>14.66</v>
      </c>
    </row>
    <row r="125" spans="2:8" x14ac:dyDescent="0.2">
      <c r="B125" s="20" t="s">
        <v>355</v>
      </c>
      <c r="C125" s="20" t="s">
        <v>713</v>
      </c>
      <c r="D125" s="33" t="s">
        <v>714</v>
      </c>
      <c r="E125" s="55" t="s">
        <v>1280</v>
      </c>
      <c r="F125" s="55">
        <v>3.7</v>
      </c>
      <c r="G125" s="55">
        <v>2320</v>
      </c>
      <c r="H125" s="55">
        <f t="shared" si="1"/>
        <v>8584</v>
      </c>
    </row>
    <row r="126" spans="2:8" x14ac:dyDescent="0.2">
      <c r="B126" s="20" t="s">
        <v>355</v>
      </c>
      <c r="C126" s="20" t="s">
        <v>394</v>
      </c>
      <c r="D126" s="33" t="s">
        <v>395</v>
      </c>
      <c r="E126" s="55" t="s">
        <v>1280</v>
      </c>
      <c r="F126" s="55">
        <v>3.7</v>
      </c>
      <c r="G126" s="55">
        <v>396</v>
      </c>
      <c r="H126" s="55">
        <f t="shared" si="1"/>
        <v>1465.2</v>
      </c>
    </row>
    <row r="127" spans="2:8" ht="25.5" x14ac:dyDescent="0.2">
      <c r="B127" s="20" t="s">
        <v>355</v>
      </c>
      <c r="C127" s="20" t="s">
        <v>1506</v>
      </c>
      <c r="D127" s="33" t="s">
        <v>1507</v>
      </c>
      <c r="E127" s="55" t="s">
        <v>1280</v>
      </c>
      <c r="F127" s="55">
        <v>3.7</v>
      </c>
      <c r="G127" s="55">
        <v>328</v>
      </c>
      <c r="H127" s="55">
        <f t="shared" si="1"/>
        <v>1213.6000000000001</v>
      </c>
    </row>
    <row r="128" spans="2:8" x14ac:dyDescent="0.2">
      <c r="B128" s="20" t="s">
        <v>355</v>
      </c>
      <c r="C128" s="20" t="s">
        <v>1508</v>
      </c>
      <c r="D128" s="33" t="s">
        <v>1509</v>
      </c>
      <c r="E128" s="55" t="s">
        <v>1280</v>
      </c>
      <c r="F128" s="55">
        <v>3.7</v>
      </c>
      <c r="G128" s="55">
        <v>79</v>
      </c>
      <c r="H128" s="55">
        <f t="shared" si="1"/>
        <v>292.3</v>
      </c>
    </row>
    <row r="129" spans="2:8" ht="25.5" x14ac:dyDescent="0.2">
      <c r="B129" s="20" t="s">
        <v>355</v>
      </c>
      <c r="C129" s="20" t="s">
        <v>3478</v>
      </c>
      <c r="D129" s="33" t="s">
        <v>3479</v>
      </c>
      <c r="E129" s="55" t="s">
        <v>1280</v>
      </c>
      <c r="F129" s="55">
        <v>3.7</v>
      </c>
      <c r="G129" s="55">
        <v>675</v>
      </c>
      <c r="H129" s="55">
        <f t="shared" si="1"/>
        <v>2497.5</v>
      </c>
    </row>
    <row r="130" spans="2:8" ht="25.5" x14ac:dyDescent="0.2">
      <c r="B130" s="20" t="s">
        <v>355</v>
      </c>
      <c r="C130" s="20" t="s">
        <v>1510</v>
      </c>
      <c r="D130" s="33" t="s">
        <v>1511</v>
      </c>
      <c r="E130" s="55" t="s">
        <v>1280</v>
      </c>
      <c r="F130" s="55">
        <v>3.7</v>
      </c>
      <c r="G130" s="55">
        <v>30</v>
      </c>
      <c r="H130" s="55">
        <f t="shared" si="1"/>
        <v>111</v>
      </c>
    </row>
    <row r="131" spans="2:8" ht="25.5" x14ac:dyDescent="0.2">
      <c r="B131" s="20" t="s">
        <v>355</v>
      </c>
      <c r="C131" s="20" t="s">
        <v>1510</v>
      </c>
      <c r="D131" s="33" t="s">
        <v>1511</v>
      </c>
      <c r="E131" s="55" t="s">
        <v>1421</v>
      </c>
      <c r="F131" s="55">
        <v>8.39</v>
      </c>
      <c r="G131" s="55">
        <v>255</v>
      </c>
      <c r="H131" s="55">
        <f t="shared" si="1"/>
        <v>2139.4500000000003</v>
      </c>
    </row>
    <row r="132" spans="2:8" x14ac:dyDescent="0.2">
      <c r="B132" s="20" t="s">
        <v>355</v>
      </c>
      <c r="C132" s="20" t="s">
        <v>1512</v>
      </c>
      <c r="D132" s="33" t="s">
        <v>1513</v>
      </c>
      <c r="E132" s="55" t="s">
        <v>1280</v>
      </c>
      <c r="F132" s="55">
        <v>3.7</v>
      </c>
      <c r="G132" s="55">
        <v>221</v>
      </c>
      <c r="H132" s="55">
        <f t="shared" si="1"/>
        <v>817.7</v>
      </c>
    </row>
    <row r="133" spans="2:8" x14ac:dyDescent="0.2">
      <c r="B133" s="20" t="s">
        <v>406</v>
      </c>
      <c r="C133" s="20" t="s">
        <v>1514</v>
      </c>
      <c r="D133" s="33" t="s">
        <v>1515</v>
      </c>
      <c r="E133" s="55" t="s">
        <v>1280</v>
      </c>
      <c r="F133" s="55">
        <v>3.7</v>
      </c>
      <c r="G133" s="55">
        <v>217</v>
      </c>
      <c r="H133" s="55">
        <f t="shared" si="1"/>
        <v>802.90000000000009</v>
      </c>
    </row>
    <row r="134" spans="2:8" x14ac:dyDescent="0.2">
      <c r="B134" s="20" t="s">
        <v>406</v>
      </c>
      <c r="C134" s="20" t="s">
        <v>1516</v>
      </c>
      <c r="D134" s="33" t="s">
        <v>1517</v>
      </c>
      <c r="E134" s="55" t="s">
        <v>1280</v>
      </c>
      <c r="F134" s="55">
        <v>3.7</v>
      </c>
      <c r="G134" s="55">
        <v>3</v>
      </c>
      <c r="H134" s="55">
        <f t="shared" si="1"/>
        <v>11.100000000000001</v>
      </c>
    </row>
    <row r="135" spans="2:8" ht="38.25" x14ac:dyDescent="0.2">
      <c r="B135" s="20" t="s">
        <v>406</v>
      </c>
      <c r="C135" s="20" t="s">
        <v>1518</v>
      </c>
      <c r="D135" s="33" t="s">
        <v>1519</v>
      </c>
      <c r="E135" s="55" t="s">
        <v>1280</v>
      </c>
      <c r="F135" s="55">
        <v>3.7</v>
      </c>
      <c r="G135" s="55">
        <v>257</v>
      </c>
      <c r="H135" s="55">
        <f t="shared" si="1"/>
        <v>950.90000000000009</v>
      </c>
    </row>
    <row r="136" spans="2:8" x14ac:dyDescent="0.2">
      <c r="B136" s="20" t="s">
        <v>406</v>
      </c>
      <c r="C136" s="20" t="s">
        <v>1522</v>
      </c>
      <c r="D136" s="33" t="s">
        <v>1523</v>
      </c>
      <c r="E136" s="55" t="s">
        <v>1280</v>
      </c>
      <c r="F136" s="55">
        <v>3.7</v>
      </c>
      <c r="G136" s="55">
        <v>2</v>
      </c>
      <c r="H136" s="55">
        <f t="shared" si="1"/>
        <v>7.4</v>
      </c>
    </row>
    <row r="137" spans="2:8" x14ac:dyDescent="0.2">
      <c r="B137" s="20" t="s">
        <v>406</v>
      </c>
      <c r="C137" s="20" t="s">
        <v>1524</v>
      </c>
      <c r="D137" s="33" t="s">
        <v>1525</v>
      </c>
      <c r="E137" s="55" t="s">
        <v>1280</v>
      </c>
      <c r="F137" s="55">
        <v>3.7</v>
      </c>
      <c r="G137" s="55">
        <v>185</v>
      </c>
      <c r="H137" s="55">
        <f t="shared" ref="H137:H200" si="2">F137*G137</f>
        <v>684.5</v>
      </c>
    </row>
    <row r="138" spans="2:8" x14ac:dyDescent="0.2">
      <c r="B138" s="20" t="s">
        <v>406</v>
      </c>
      <c r="C138" s="20" t="s">
        <v>1528</v>
      </c>
      <c r="D138" s="33" t="s">
        <v>5</v>
      </c>
      <c r="E138" s="55" t="s">
        <v>1330</v>
      </c>
      <c r="F138" s="55">
        <v>5.82</v>
      </c>
      <c r="G138" s="55">
        <v>4</v>
      </c>
      <c r="H138" s="55">
        <f t="shared" si="2"/>
        <v>23.28</v>
      </c>
    </row>
    <row r="139" spans="2:8" x14ac:dyDescent="0.2">
      <c r="B139" s="20" t="s">
        <v>406</v>
      </c>
      <c r="C139" s="20" t="s">
        <v>1528</v>
      </c>
      <c r="D139" s="33" t="s">
        <v>5</v>
      </c>
      <c r="E139" s="55" t="s">
        <v>1280</v>
      </c>
      <c r="F139" s="55">
        <v>3.7</v>
      </c>
      <c r="G139" s="55">
        <v>8</v>
      </c>
      <c r="H139" s="55">
        <f t="shared" si="2"/>
        <v>29.6</v>
      </c>
    </row>
    <row r="140" spans="2:8" x14ac:dyDescent="0.2">
      <c r="B140" s="20" t="s">
        <v>406</v>
      </c>
      <c r="C140" s="20" t="s">
        <v>1531</v>
      </c>
      <c r="D140" s="33" t="s">
        <v>1532</v>
      </c>
      <c r="E140" s="55" t="s">
        <v>1280</v>
      </c>
      <c r="F140" s="55">
        <v>3.7</v>
      </c>
      <c r="G140" s="55">
        <v>644</v>
      </c>
      <c r="H140" s="55">
        <f t="shared" si="2"/>
        <v>2382.8000000000002</v>
      </c>
    </row>
    <row r="141" spans="2:8" x14ac:dyDescent="0.2">
      <c r="B141" s="20" t="s">
        <v>406</v>
      </c>
      <c r="C141" s="20" t="s">
        <v>1533</v>
      </c>
      <c r="D141" s="33" t="s">
        <v>1534</v>
      </c>
      <c r="E141" s="55" t="s">
        <v>1280</v>
      </c>
      <c r="F141" s="55">
        <v>3.7</v>
      </c>
      <c r="G141" s="55">
        <v>219</v>
      </c>
      <c r="H141" s="55">
        <f t="shared" si="2"/>
        <v>810.30000000000007</v>
      </c>
    </row>
    <row r="142" spans="2:8" ht="25.5" x14ac:dyDescent="0.2">
      <c r="B142" s="20" t="s">
        <v>406</v>
      </c>
      <c r="C142" s="20" t="s">
        <v>1535</v>
      </c>
      <c r="D142" s="33" t="s">
        <v>1536</v>
      </c>
      <c r="E142" s="55" t="s">
        <v>1280</v>
      </c>
      <c r="F142" s="55">
        <v>3.7</v>
      </c>
      <c r="G142" s="55">
        <v>33</v>
      </c>
      <c r="H142" s="55">
        <f t="shared" si="2"/>
        <v>122.10000000000001</v>
      </c>
    </row>
    <row r="143" spans="2:8" x14ac:dyDescent="0.2">
      <c r="B143" s="20" t="s">
        <v>406</v>
      </c>
      <c r="C143" s="20" t="s">
        <v>1537</v>
      </c>
      <c r="D143" s="33" t="s">
        <v>1538</v>
      </c>
      <c r="E143" s="55" t="s">
        <v>1280</v>
      </c>
      <c r="F143" s="55">
        <v>3.7</v>
      </c>
      <c r="G143" s="55">
        <v>24</v>
      </c>
      <c r="H143" s="55">
        <f t="shared" si="2"/>
        <v>88.800000000000011</v>
      </c>
    </row>
    <row r="144" spans="2:8" x14ac:dyDescent="0.2">
      <c r="B144" s="20" t="s">
        <v>406</v>
      </c>
      <c r="C144" s="20" t="s">
        <v>1543</v>
      </c>
      <c r="D144" s="33" t="s">
        <v>1544</v>
      </c>
      <c r="E144" s="55" t="s">
        <v>1280</v>
      </c>
      <c r="F144" s="55">
        <v>3.7</v>
      </c>
      <c r="G144" s="55">
        <v>21</v>
      </c>
      <c r="H144" s="55">
        <f t="shared" si="2"/>
        <v>77.7</v>
      </c>
    </row>
    <row r="145" spans="2:8" ht="25.5" x14ac:dyDescent="0.2">
      <c r="B145" s="20" t="s">
        <v>406</v>
      </c>
      <c r="C145" s="20" t="s">
        <v>1545</v>
      </c>
      <c r="D145" s="33" t="s">
        <v>1546</v>
      </c>
      <c r="E145" s="55" t="s">
        <v>1280</v>
      </c>
      <c r="F145" s="55">
        <v>3.7</v>
      </c>
      <c r="G145" s="55">
        <v>26</v>
      </c>
      <c r="H145" s="55">
        <f t="shared" si="2"/>
        <v>96.2</v>
      </c>
    </row>
    <row r="146" spans="2:8" x14ac:dyDescent="0.2">
      <c r="B146" s="20" t="s">
        <v>406</v>
      </c>
      <c r="C146" s="20" t="s">
        <v>1547</v>
      </c>
      <c r="D146" s="33" t="s">
        <v>1548</v>
      </c>
      <c r="E146" s="55" t="s">
        <v>1280</v>
      </c>
      <c r="F146" s="55">
        <v>3.7</v>
      </c>
      <c r="G146" s="55">
        <v>49</v>
      </c>
      <c r="H146" s="55">
        <f t="shared" si="2"/>
        <v>181.3</v>
      </c>
    </row>
    <row r="147" spans="2:8" x14ac:dyDescent="0.2">
      <c r="B147" s="20" t="s">
        <v>406</v>
      </c>
      <c r="C147" s="20" t="s">
        <v>1547</v>
      </c>
      <c r="D147" s="33" t="s">
        <v>1548</v>
      </c>
      <c r="E147" s="55" t="s">
        <v>1302</v>
      </c>
      <c r="F147" s="55">
        <v>1.7</v>
      </c>
      <c r="G147" s="55">
        <v>460</v>
      </c>
      <c r="H147" s="55">
        <f t="shared" si="2"/>
        <v>782</v>
      </c>
    </row>
    <row r="148" spans="2:8" x14ac:dyDescent="0.2">
      <c r="B148" s="20" t="s">
        <v>406</v>
      </c>
      <c r="C148" s="20" t="s">
        <v>1549</v>
      </c>
      <c r="D148" s="33" t="s">
        <v>1550</v>
      </c>
      <c r="E148" s="55" t="s">
        <v>1280</v>
      </c>
      <c r="F148" s="55">
        <v>3.7</v>
      </c>
      <c r="G148" s="55">
        <v>320</v>
      </c>
      <c r="H148" s="55">
        <f t="shared" si="2"/>
        <v>1184</v>
      </c>
    </row>
    <row r="149" spans="2:8" x14ac:dyDescent="0.2">
      <c r="B149" s="20" t="s">
        <v>406</v>
      </c>
      <c r="C149" s="20" t="s">
        <v>1551</v>
      </c>
      <c r="D149" s="33" t="s">
        <v>1552</v>
      </c>
      <c r="E149" s="55" t="s">
        <v>1280</v>
      </c>
      <c r="F149" s="55">
        <v>3.7</v>
      </c>
      <c r="G149" s="55">
        <v>206</v>
      </c>
      <c r="H149" s="55">
        <f t="shared" si="2"/>
        <v>762.2</v>
      </c>
    </row>
    <row r="150" spans="2:8" x14ac:dyDescent="0.2">
      <c r="B150" s="20" t="s">
        <v>406</v>
      </c>
      <c r="C150" s="20" t="s">
        <v>1553</v>
      </c>
      <c r="D150" s="33" t="s">
        <v>1554</v>
      </c>
      <c r="E150" s="55" t="s">
        <v>1280</v>
      </c>
      <c r="F150" s="55">
        <v>3.7</v>
      </c>
      <c r="G150" s="55">
        <v>239</v>
      </c>
      <c r="H150" s="55">
        <f t="shared" si="2"/>
        <v>884.30000000000007</v>
      </c>
    </row>
    <row r="151" spans="2:8" x14ac:dyDescent="0.2">
      <c r="B151" s="20" t="s">
        <v>406</v>
      </c>
      <c r="C151" s="20" t="s">
        <v>1555</v>
      </c>
      <c r="D151" s="33" t="s">
        <v>1556</v>
      </c>
      <c r="E151" s="55" t="s">
        <v>1280</v>
      </c>
      <c r="F151" s="55">
        <v>3.7</v>
      </c>
      <c r="G151" s="55">
        <v>522</v>
      </c>
      <c r="H151" s="55">
        <f t="shared" si="2"/>
        <v>1931.4</v>
      </c>
    </row>
    <row r="152" spans="2:8" x14ac:dyDescent="0.2">
      <c r="B152" s="20" t="s">
        <v>406</v>
      </c>
      <c r="C152" s="20" t="s">
        <v>1555</v>
      </c>
      <c r="D152" s="33" t="s">
        <v>1556</v>
      </c>
      <c r="E152" s="55" t="s">
        <v>1302</v>
      </c>
      <c r="F152" s="55">
        <v>1.7</v>
      </c>
      <c r="G152" s="55">
        <v>132</v>
      </c>
      <c r="H152" s="55">
        <f t="shared" si="2"/>
        <v>224.4</v>
      </c>
    </row>
    <row r="153" spans="2:8" x14ac:dyDescent="0.2">
      <c r="B153" s="20" t="s">
        <v>406</v>
      </c>
      <c r="C153" s="20" t="s">
        <v>857</v>
      </c>
      <c r="D153" s="33" t="s">
        <v>858</v>
      </c>
      <c r="E153" s="55" t="s">
        <v>1302</v>
      </c>
      <c r="F153" s="55">
        <v>1.7</v>
      </c>
      <c r="G153" s="55">
        <v>383</v>
      </c>
      <c r="H153" s="55">
        <f t="shared" si="2"/>
        <v>651.1</v>
      </c>
    </row>
    <row r="154" spans="2:8" x14ac:dyDescent="0.2">
      <c r="B154" s="20" t="s">
        <v>406</v>
      </c>
      <c r="C154" s="20" t="s">
        <v>1557</v>
      </c>
      <c r="D154" s="33" t="s">
        <v>1558</v>
      </c>
      <c r="E154" s="55" t="s">
        <v>1280</v>
      </c>
      <c r="F154" s="55">
        <v>3.7</v>
      </c>
      <c r="G154" s="55">
        <v>189</v>
      </c>
      <c r="H154" s="55">
        <f t="shared" si="2"/>
        <v>699.30000000000007</v>
      </c>
    </row>
    <row r="155" spans="2:8" x14ac:dyDescent="0.2">
      <c r="B155" s="20" t="s">
        <v>406</v>
      </c>
      <c r="C155" s="20" t="s">
        <v>1561</v>
      </c>
      <c r="D155" s="33" t="s">
        <v>1562</v>
      </c>
      <c r="E155" s="55" t="s">
        <v>1280</v>
      </c>
      <c r="F155" s="55">
        <v>3.7</v>
      </c>
      <c r="G155" s="55">
        <v>36</v>
      </c>
      <c r="H155" s="55">
        <f t="shared" si="2"/>
        <v>133.20000000000002</v>
      </c>
    </row>
    <row r="156" spans="2:8" x14ac:dyDescent="0.2">
      <c r="B156" s="20" t="s">
        <v>406</v>
      </c>
      <c r="C156" s="20" t="s">
        <v>1561</v>
      </c>
      <c r="D156" s="33" t="s">
        <v>1562</v>
      </c>
      <c r="E156" s="55" t="s">
        <v>1302</v>
      </c>
      <c r="F156" s="55">
        <v>1.7</v>
      </c>
      <c r="G156" s="55">
        <v>29</v>
      </c>
      <c r="H156" s="55">
        <f t="shared" si="2"/>
        <v>49.3</v>
      </c>
    </row>
    <row r="157" spans="2:8" ht="25.5" x14ac:dyDescent="0.2">
      <c r="B157" s="20" t="s">
        <v>406</v>
      </c>
      <c r="C157" s="20" t="s">
        <v>1563</v>
      </c>
      <c r="D157" s="33" t="s">
        <v>1564</v>
      </c>
      <c r="E157" s="55" t="s">
        <v>1280</v>
      </c>
      <c r="F157" s="55">
        <v>3.7</v>
      </c>
      <c r="G157" s="55">
        <v>646</v>
      </c>
      <c r="H157" s="55">
        <f t="shared" si="2"/>
        <v>2390.2000000000003</v>
      </c>
    </row>
    <row r="158" spans="2:8" x14ac:dyDescent="0.2">
      <c r="B158" s="20" t="s">
        <v>406</v>
      </c>
      <c r="C158" s="20" t="s">
        <v>1565</v>
      </c>
      <c r="D158" s="33" t="s">
        <v>1566</v>
      </c>
      <c r="E158" s="55" t="s">
        <v>1280</v>
      </c>
      <c r="F158" s="55">
        <v>3.7</v>
      </c>
      <c r="G158" s="55">
        <v>314</v>
      </c>
      <c r="H158" s="55">
        <f t="shared" si="2"/>
        <v>1161.8</v>
      </c>
    </row>
    <row r="159" spans="2:8" x14ac:dyDescent="0.2">
      <c r="B159" s="20" t="s">
        <v>406</v>
      </c>
      <c r="C159" s="20" t="s">
        <v>1567</v>
      </c>
      <c r="D159" s="33" t="s">
        <v>1568</v>
      </c>
      <c r="E159" s="55" t="s">
        <v>1280</v>
      </c>
      <c r="F159" s="55">
        <v>3.7</v>
      </c>
      <c r="G159" s="55">
        <v>429</v>
      </c>
      <c r="H159" s="55">
        <f t="shared" si="2"/>
        <v>1587.3000000000002</v>
      </c>
    </row>
    <row r="160" spans="2:8" x14ac:dyDescent="0.2">
      <c r="B160" s="20" t="s">
        <v>406</v>
      </c>
      <c r="C160" s="20" t="s">
        <v>1567</v>
      </c>
      <c r="D160" s="33" t="s">
        <v>1568</v>
      </c>
      <c r="E160" s="55" t="s">
        <v>1302</v>
      </c>
      <c r="F160" s="55">
        <v>1.7</v>
      </c>
      <c r="G160" s="55">
        <v>118</v>
      </c>
      <c r="H160" s="55">
        <f t="shared" si="2"/>
        <v>200.6</v>
      </c>
    </row>
    <row r="161" spans="2:8" x14ac:dyDescent="0.2">
      <c r="B161" s="20" t="s">
        <v>406</v>
      </c>
      <c r="C161" s="20" t="s">
        <v>1569</v>
      </c>
      <c r="D161" s="33" t="s">
        <v>1570</v>
      </c>
      <c r="E161" s="55" t="s">
        <v>1280</v>
      </c>
      <c r="F161" s="55">
        <v>3.7</v>
      </c>
      <c r="G161" s="55">
        <v>47</v>
      </c>
      <c r="H161" s="55">
        <f t="shared" si="2"/>
        <v>173.9</v>
      </c>
    </row>
    <row r="162" spans="2:8" x14ac:dyDescent="0.2">
      <c r="B162" s="20" t="s">
        <v>406</v>
      </c>
      <c r="C162" s="20" t="s">
        <v>1571</v>
      </c>
      <c r="D162" s="33" t="s">
        <v>1572</v>
      </c>
      <c r="E162" s="55" t="s">
        <v>1280</v>
      </c>
      <c r="F162" s="55">
        <v>3.7</v>
      </c>
      <c r="G162" s="55">
        <v>20</v>
      </c>
      <c r="H162" s="55">
        <f t="shared" si="2"/>
        <v>74</v>
      </c>
    </row>
    <row r="163" spans="2:8" x14ac:dyDescent="0.2">
      <c r="B163" s="20" t="s">
        <v>406</v>
      </c>
      <c r="C163" s="20" t="s">
        <v>1573</v>
      </c>
      <c r="D163" s="33" t="s">
        <v>1574</v>
      </c>
      <c r="E163" s="55" t="s">
        <v>1280</v>
      </c>
      <c r="F163" s="55">
        <v>3.7</v>
      </c>
      <c r="G163" s="55">
        <v>27</v>
      </c>
      <c r="H163" s="55">
        <f t="shared" si="2"/>
        <v>99.9</v>
      </c>
    </row>
    <row r="164" spans="2:8" x14ac:dyDescent="0.2">
      <c r="B164" s="20" t="s">
        <v>406</v>
      </c>
      <c r="C164" s="20" t="s">
        <v>1575</v>
      </c>
      <c r="D164" s="33" t="s">
        <v>1576</v>
      </c>
      <c r="E164" s="55" t="s">
        <v>1280</v>
      </c>
      <c r="F164" s="55">
        <v>3.7</v>
      </c>
      <c r="G164" s="55">
        <v>8</v>
      </c>
      <c r="H164" s="55">
        <f t="shared" si="2"/>
        <v>29.6</v>
      </c>
    </row>
    <row r="165" spans="2:8" x14ac:dyDescent="0.2">
      <c r="B165" s="20" t="s">
        <v>406</v>
      </c>
      <c r="C165" s="20" t="s">
        <v>1577</v>
      </c>
      <c r="D165" s="33" t="s">
        <v>1578</v>
      </c>
      <c r="E165" s="55" t="s">
        <v>1280</v>
      </c>
      <c r="F165" s="55">
        <v>3.7</v>
      </c>
      <c r="G165" s="55">
        <v>67</v>
      </c>
      <c r="H165" s="55">
        <f t="shared" si="2"/>
        <v>247.9</v>
      </c>
    </row>
    <row r="166" spans="2:8" ht="25.5" x14ac:dyDescent="0.2">
      <c r="B166" s="20" t="s">
        <v>406</v>
      </c>
      <c r="C166" s="20" t="s">
        <v>1585</v>
      </c>
      <c r="D166" s="33" t="s">
        <v>1586</v>
      </c>
      <c r="E166" s="55" t="s">
        <v>1280</v>
      </c>
      <c r="F166" s="55">
        <v>3.7</v>
      </c>
      <c r="G166" s="55">
        <v>35</v>
      </c>
      <c r="H166" s="55">
        <f t="shared" si="2"/>
        <v>129.5</v>
      </c>
    </row>
    <row r="167" spans="2:8" ht="25.5" x14ac:dyDescent="0.2">
      <c r="B167" s="20" t="s">
        <v>406</v>
      </c>
      <c r="C167" s="20" t="s">
        <v>429</v>
      </c>
      <c r="D167" s="33" t="s">
        <v>430</v>
      </c>
      <c r="E167" s="55" t="s">
        <v>1280</v>
      </c>
      <c r="F167" s="55">
        <v>3.7</v>
      </c>
      <c r="G167" s="55">
        <v>45</v>
      </c>
      <c r="H167" s="55">
        <f t="shared" si="2"/>
        <v>166.5</v>
      </c>
    </row>
    <row r="168" spans="2:8" x14ac:dyDescent="0.2">
      <c r="B168" s="20" t="s">
        <v>406</v>
      </c>
      <c r="C168" s="20" t="s">
        <v>1593</v>
      </c>
      <c r="D168" s="33" t="s">
        <v>1594</v>
      </c>
      <c r="E168" s="55" t="s">
        <v>1280</v>
      </c>
      <c r="F168" s="55">
        <v>3.7</v>
      </c>
      <c r="G168" s="55">
        <v>2</v>
      </c>
      <c r="H168" s="55">
        <f t="shared" si="2"/>
        <v>7.4</v>
      </c>
    </row>
    <row r="169" spans="2:8" x14ac:dyDescent="0.2">
      <c r="B169" s="20" t="s">
        <v>406</v>
      </c>
      <c r="C169" s="20" t="s">
        <v>1595</v>
      </c>
      <c r="D169" s="33" t="s">
        <v>1596</v>
      </c>
      <c r="E169" s="55" t="s">
        <v>1280</v>
      </c>
      <c r="F169" s="55">
        <v>3.7</v>
      </c>
      <c r="G169" s="55">
        <v>23</v>
      </c>
      <c r="H169" s="55">
        <f t="shared" si="2"/>
        <v>85.100000000000009</v>
      </c>
    </row>
    <row r="170" spans="2:8" x14ac:dyDescent="0.2">
      <c r="B170" s="20" t="s">
        <v>406</v>
      </c>
      <c r="C170" s="20" t="s">
        <v>431</v>
      </c>
      <c r="D170" s="33" t="s">
        <v>432</v>
      </c>
      <c r="E170" s="55" t="s">
        <v>1280</v>
      </c>
      <c r="F170" s="55">
        <v>3.7</v>
      </c>
      <c r="G170" s="55">
        <v>13019</v>
      </c>
      <c r="H170" s="55">
        <f t="shared" si="2"/>
        <v>48170.3</v>
      </c>
    </row>
    <row r="171" spans="2:8" x14ac:dyDescent="0.2">
      <c r="B171" s="20" t="s">
        <v>406</v>
      </c>
      <c r="C171" s="20" t="s">
        <v>431</v>
      </c>
      <c r="D171" s="33" t="s">
        <v>432</v>
      </c>
      <c r="E171" s="55" t="s">
        <v>1302</v>
      </c>
      <c r="F171" s="55">
        <v>1.7</v>
      </c>
      <c r="G171" s="55">
        <v>3573</v>
      </c>
      <c r="H171" s="55">
        <f t="shared" si="2"/>
        <v>6074.0999999999995</v>
      </c>
    </row>
    <row r="172" spans="2:8" ht="25.5" x14ac:dyDescent="0.2">
      <c r="B172" s="20" t="s">
        <v>406</v>
      </c>
      <c r="C172" s="20" t="s">
        <v>441</v>
      </c>
      <c r="D172" s="33" t="s">
        <v>442</v>
      </c>
      <c r="E172" s="55" t="s">
        <v>1330</v>
      </c>
      <c r="F172" s="55">
        <v>5.82</v>
      </c>
      <c r="G172" s="55">
        <v>6</v>
      </c>
      <c r="H172" s="55">
        <f t="shared" si="2"/>
        <v>34.92</v>
      </c>
    </row>
    <row r="173" spans="2:8" ht="25.5" x14ac:dyDescent="0.2">
      <c r="B173" s="20" t="s">
        <v>406</v>
      </c>
      <c r="C173" s="20" t="s">
        <v>1603</v>
      </c>
      <c r="D173" s="33" t="s">
        <v>1604</v>
      </c>
      <c r="E173" s="55" t="s">
        <v>1280</v>
      </c>
      <c r="F173" s="55">
        <v>3.7</v>
      </c>
      <c r="G173" s="55">
        <v>3176</v>
      </c>
      <c r="H173" s="55">
        <f t="shared" si="2"/>
        <v>11751.2</v>
      </c>
    </row>
    <row r="174" spans="2:8" ht="25.5" x14ac:dyDescent="0.2">
      <c r="B174" s="20" t="s">
        <v>406</v>
      </c>
      <c r="C174" s="20" t="s">
        <v>1603</v>
      </c>
      <c r="D174" s="33" t="s">
        <v>1604</v>
      </c>
      <c r="E174" s="55" t="s">
        <v>1421</v>
      </c>
      <c r="F174" s="55">
        <v>8.39</v>
      </c>
      <c r="G174" s="55">
        <v>16</v>
      </c>
      <c r="H174" s="55">
        <f t="shared" si="2"/>
        <v>134.24</v>
      </c>
    </row>
    <row r="175" spans="2:8" x14ac:dyDescent="0.2">
      <c r="B175" s="20" t="s">
        <v>406</v>
      </c>
      <c r="C175" s="20" t="s">
        <v>445</v>
      </c>
      <c r="D175" s="33" t="s">
        <v>446</v>
      </c>
      <c r="E175" s="55" t="s">
        <v>1280</v>
      </c>
      <c r="F175" s="55">
        <v>3.7</v>
      </c>
      <c r="G175" s="55">
        <v>13917</v>
      </c>
      <c r="H175" s="55">
        <f t="shared" si="2"/>
        <v>51492.9</v>
      </c>
    </row>
    <row r="176" spans="2:8" x14ac:dyDescent="0.2">
      <c r="B176" s="20" t="s">
        <v>406</v>
      </c>
      <c r="C176" s="20" t="s">
        <v>445</v>
      </c>
      <c r="D176" s="33" t="s">
        <v>446</v>
      </c>
      <c r="E176" s="55" t="s">
        <v>1302</v>
      </c>
      <c r="F176" s="55">
        <v>1.7</v>
      </c>
      <c r="G176" s="55">
        <v>387</v>
      </c>
      <c r="H176" s="55">
        <f t="shared" si="2"/>
        <v>657.9</v>
      </c>
    </row>
    <row r="177" spans="2:8" x14ac:dyDescent="0.2">
      <c r="B177" s="20" t="s">
        <v>406</v>
      </c>
      <c r="C177" s="20" t="s">
        <v>3480</v>
      </c>
      <c r="D177" s="33" t="s">
        <v>3481</v>
      </c>
      <c r="E177" s="55" t="s">
        <v>1280</v>
      </c>
      <c r="F177" s="55">
        <v>3.7</v>
      </c>
      <c r="G177" s="55">
        <v>2</v>
      </c>
      <c r="H177" s="55">
        <f t="shared" si="2"/>
        <v>7.4</v>
      </c>
    </row>
    <row r="178" spans="2:8" x14ac:dyDescent="0.2">
      <c r="B178" s="20" t="s">
        <v>406</v>
      </c>
      <c r="C178" s="20" t="s">
        <v>715</v>
      </c>
      <c r="D178" s="33" t="s">
        <v>716</v>
      </c>
      <c r="E178" s="55" t="s">
        <v>1280</v>
      </c>
      <c r="F178" s="55">
        <v>3.7</v>
      </c>
      <c r="G178" s="55">
        <v>4514</v>
      </c>
      <c r="H178" s="55">
        <f t="shared" si="2"/>
        <v>16701.8</v>
      </c>
    </row>
    <row r="179" spans="2:8" x14ac:dyDescent="0.2">
      <c r="B179" s="20" t="s">
        <v>406</v>
      </c>
      <c r="C179" s="20" t="s">
        <v>715</v>
      </c>
      <c r="D179" s="33" t="s">
        <v>716</v>
      </c>
      <c r="E179" s="55" t="s">
        <v>1421</v>
      </c>
      <c r="F179" s="55">
        <v>8.39</v>
      </c>
      <c r="G179" s="55">
        <v>701</v>
      </c>
      <c r="H179" s="55">
        <f t="shared" si="2"/>
        <v>5881.39</v>
      </c>
    </row>
    <row r="180" spans="2:8" x14ac:dyDescent="0.2">
      <c r="B180" s="20" t="s">
        <v>406</v>
      </c>
      <c r="C180" s="20" t="s">
        <v>715</v>
      </c>
      <c r="D180" s="33" t="s">
        <v>716</v>
      </c>
      <c r="E180" s="55" t="s">
        <v>1302</v>
      </c>
      <c r="F180" s="55">
        <v>1.7</v>
      </c>
      <c r="G180" s="55">
        <v>1453</v>
      </c>
      <c r="H180" s="55">
        <f t="shared" si="2"/>
        <v>2470.1</v>
      </c>
    </row>
    <row r="181" spans="2:8" x14ac:dyDescent="0.2">
      <c r="B181" s="20" t="s">
        <v>406</v>
      </c>
      <c r="C181" s="20" t="s">
        <v>1605</v>
      </c>
      <c r="D181" s="33" t="s">
        <v>1606</v>
      </c>
      <c r="E181" s="55" t="s">
        <v>1280</v>
      </c>
      <c r="F181" s="55">
        <v>3.7</v>
      </c>
      <c r="G181" s="55">
        <v>428</v>
      </c>
      <c r="H181" s="55">
        <f t="shared" si="2"/>
        <v>1583.6000000000001</v>
      </c>
    </row>
    <row r="182" spans="2:8" ht="25.5" x14ac:dyDescent="0.2">
      <c r="B182" s="20" t="s">
        <v>406</v>
      </c>
      <c r="C182" s="20" t="s">
        <v>1607</v>
      </c>
      <c r="D182" s="33" t="s">
        <v>1608</v>
      </c>
      <c r="E182" s="55" t="s">
        <v>1329</v>
      </c>
      <c r="F182" s="55">
        <v>14.66</v>
      </c>
      <c r="G182" s="55">
        <v>2</v>
      </c>
      <c r="H182" s="55">
        <f t="shared" si="2"/>
        <v>29.32</v>
      </c>
    </row>
    <row r="183" spans="2:8" ht="25.5" x14ac:dyDescent="0.2">
      <c r="B183" s="20" t="s">
        <v>406</v>
      </c>
      <c r="C183" s="20" t="s">
        <v>1607</v>
      </c>
      <c r="D183" s="33" t="s">
        <v>1608</v>
      </c>
      <c r="E183" s="55" t="s">
        <v>1280</v>
      </c>
      <c r="F183" s="55">
        <v>3.7</v>
      </c>
      <c r="G183" s="55">
        <v>905</v>
      </c>
      <c r="H183" s="55">
        <f t="shared" si="2"/>
        <v>3348.5</v>
      </c>
    </row>
    <row r="184" spans="2:8" ht="25.5" x14ac:dyDescent="0.2">
      <c r="B184" s="20" t="s">
        <v>406</v>
      </c>
      <c r="C184" s="20" t="s">
        <v>1607</v>
      </c>
      <c r="D184" s="33" t="s">
        <v>1608</v>
      </c>
      <c r="E184" s="55" t="s">
        <v>1302</v>
      </c>
      <c r="F184" s="55">
        <v>1.7</v>
      </c>
      <c r="G184" s="55">
        <v>296</v>
      </c>
      <c r="H184" s="55">
        <f t="shared" si="2"/>
        <v>503.2</v>
      </c>
    </row>
    <row r="185" spans="2:8" ht="25.5" x14ac:dyDescent="0.2">
      <c r="B185" s="20" t="s">
        <v>406</v>
      </c>
      <c r="C185" s="20" t="s">
        <v>447</v>
      </c>
      <c r="D185" s="33" t="s">
        <v>448</v>
      </c>
      <c r="E185" s="55" t="s">
        <v>1330</v>
      </c>
      <c r="F185" s="55">
        <v>5.82</v>
      </c>
      <c r="G185" s="55">
        <v>3</v>
      </c>
      <c r="H185" s="55">
        <f t="shared" si="2"/>
        <v>17.46</v>
      </c>
    </row>
    <row r="186" spans="2:8" ht="25.5" x14ac:dyDescent="0.2">
      <c r="B186" s="20" t="s">
        <v>406</v>
      </c>
      <c r="C186" s="20" t="s">
        <v>447</v>
      </c>
      <c r="D186" s="33" t="s">
        <v>448</v>
      </c>
      <c r="E186" s="55" t="s">
        <v>1280</v>
      </c>
      <c r="F186" s="55">
        <v>3.7</v>
      </c>
      <c r="G186" s="55">
        <v>1515</v>
      </c>
      <c r="H186" s="55">
        <f t="shared" si="2"/>
        <v>5605.5</v>
      </c>
    </row>
    <row r="187" spans="2:8" ht="25.5" x14ac:dyDescent="0.2">
      <c r="B187" s="20" t="s">
        <v>406</v>
      </c>
      <c r="C187" s="20" t="s">
        <v>447</v>
      </c>
      <c r="D187" s="33" t="s">
        <v>448</v>
      </c>
      <c r="E187" s="55" t="s">
        <v>1302</v>
      </c>
      <c r="F187" s="55">
        <v>1.7</v>
      </c>
      <c r="G187" s="55">
        <v>519</v>
      </c>
      <c r="H187" s="55">
        <f t="shared" si="2"/>
        <v>882.3</v>
      </c>
    </row>
    <row r="188" spans="2:8" ht="25.5" x14ac:dyDescent="0.2">
      <c r="B188" s="20" t="s">
        <v>406</v>
      </c>
      <c r="C188" s="20" t="s">
        <v>449</v>
      </c>
      <c r="D188" s="33" t="s">
        <v>450</v>
      </c>
      <c r="E188" s="55" t="s">
        <v>1280</v>
      </c>
      <c r="F188" s="55">
        <v>3.7</v>
      </c>
      <c r="G188" s="55">
        <v>2002</v>
      </c>
      <c r="H188" s="55">
        <f t="shared" si="2"/>
        <v>7407.4000000000005</v>
      </c>
    </row>
    <row r="189" spans="2:8" ht="25.5" x14ac:dyDescent="0.2">
      <c r="B189" s="20" t="s">
        <v>406</v>
      </c>
      <c r="C189" s="20" t="s">
        <v>449</v>
      </c>
      <c r="D189" s="33" t="s">
        <v>450</v>
      </c>
      <c r="E189" s="55" t="s">
        <v>1302</v>
      </c>
      <c r="F189" s="55">
        <v>1.7</v>
      </c>
      <c r="G189" s="55">
        <v>694</v>
      </c>
      <c r="H189" s="55">
        <f t="shared" si="2"/>
        <v>1179.8</v>
      </c>
    </row>
    <row r="190" spans="2:8" ht="25.5" x14ac:dyDescent="0.2">
      <c r="B190" s="20" t="s">
        <v>406</v>
      </c>
      <c r="C190" s="20" t="s">
        <v>1609</v>
      </c>
      <c r="D190" s="33" t="s">
        <v>1610</v>
      </c>
      <c r="E190" s="55" t="s">
        <v>1280</v>
      </c>
      <c r="F190" s="55">
        <v>3.7</v>
      </c>
      <c r="G190" s="55">
        <v>1190</v>
      </c>
      <c r="H190" s="55">
        <f t="shared" si="2"/>
        <v>4403</v>
      </c>
    </row>
    <row r="191" spans="2:8" ht="25.5" x14ac:dyDescent="0.2">
      <c r="B191" s="20" t="s">
        <v>406</v>
      </c>
      <c r="C191" s="20" t="s">
        <v>1611</v>
      </c>
      <c r="D191" s="33" t="s">
        <v>1612</v>
      </c>
      <c r="E191" s="55" t="s">
        <v>1280</v>
      </c>
      <c r="F191" s="55">
        <v>3.7</v>
      </c>
      <c r="G191" s="55">
        <v>593</v>
      </c>
      <c r="H191" s="55">
        <f t="shared" si="2"/>
        <v>2194.1</v>
      </c>
    </row>
    <row r="192" spans="2:8" x14ac:dyDescent="0.2">
      <c r="B192" s="20" t="s">
        <v>406</v>
      </c>
      <c r="C192" s="20" t="s">
        <v>1613</v>
      </c>
      <c r="D192" s="33" t="s">
        <v>1614</v>
      </c>
      <c r="E192" s="55" t="s">
        <v>1280</v>
      </c>
      <c r="F192" s="55">
        <v>3.7</v>
      </c>
      <c r="G192" s="55">
        <v>344</v>
      </c>
      <c r="H192" s="55">
        <f t="shared" si="2"/>
        <v>1272.8</v>
      </c>
    </row>
    <row r="193" spans="2:8" x14ac:dyDescent="0.2">
      <c r="B193" s="20" t="s">
        <v>406</v>
      </c>
      <c r="C193" s="20" t="s">
        <v>885</v>
      </c>
      <c r="D193" s="33" t="s">
        <v>886</v>
      </c>
      <c r="E193" s="55" t="s">
        <v>1280</v>
      </c>
      <c r="F193" s="55">
        <v>3.7</v>
      </c>
      <c r="G193" s="55">
        <v>911</v>
      </c>
      <c r="H193" s="55">
        <f t="shared" si="2"/>
        <v>3370.7000000000003</v>
      </c>
    </row>
    <row r="194" spans="2:8" x14ac:dyDescent="0.2">
      <c r="B194" s="20" t="s">
        <v>406</v>
      </c>
      <c r="C194" s="20" t="s">
        <v>885</v>
      </c>
      <c r="D194" s="33" t="s">
        <v>886</v>
      </c>
      <c r="E194" s="55" t="s">
        <v>1302</v>
      </c>
      <c r="F194" s="55">
        <v>1.7</v>
      </c>
      <c r="G194" s="55">
        <v>819</v>
      </c>
      <c r="H194" s="55">
        <f t="shared" si="2"/>
        <v>1392.3</v>
      </c>
    </row>
    <row r="195" spans="2:8" x14ac:dyDescent="0.2">
      <c r="B195" s="20" t="s">
        <v>406</v>
      </c>
      <c r="C195" s="20" t="s">
        <v>451</v>
      </c>
      <c r="D195" s="33" t="s">
        <v>6</v>
      </c>
      <c r="E195" s="55" t="s">
        <v>1330</v>
      </c>
      <c r="F195" s="55">
        <v>5.82</v>
      </c>
      <c r="G195" s="55">
        <v>1</v>
      </c>
      <c r="H195" s="55">
        <f t="shared" si="2"/>
        <v>5.82</v>
      </c>
    </row>
    <row r="196" spans="2:8" x14ac:dyDescent="0.2">
      <c r="B196" s="20" t="s">
        <v>406</v>
      </c>
      <c r="C196" s="20" t="s">
        <v>451</v>
      </c>
      <c r="D196" s="33" t="s">
        <v>6</v>
      </c>
      <c r="E196" s="55" t="s">
        <v>1280</v>
      </c>
      <c r="F196" s="55">
        <v>3.7</v>
      </c>
      <c r="G196" s="55">
        <v>4293</v>
      </c>
      <c r="H196" s="55">
        <f t="shared" si="2"/>
        <v>15884.1</v>
      </c>
    </row>
    <row r="197" spans="2:8" x14ac:dyDescent="0.2">
      <c r="B197" s="20" t="s">
        <v>406</v>
      </c>
      <c r="C197" s="20" t="s">
        <v>451</v>
      </c>
      <c r="D197" s="33" t="s">
        <v>6</v>
      </c>
      <c r="E197" s="55" t="s">
        <v>1302</v>
      </c>
      <c r="F197" s="55">
        <v>1.7</v>
      </c>
      <c r="G197" s="55">
        <v>3588</v>
      </c>
      <c r="H197" s="55">
        <f t="shared" si="2"/>
        <v>6099.5999999999995</v>
      </c>
    </row>
    <row r="198" spans="2:8" x14ac:dyDescent="0.2">
      <c r="B198" s="20" t="s">
        <v>406</v>
      </c>
      <c r="C198" s="20" t="s">
        <v>717</v>
      </c>
      <c r="D198" s="33" t="s">
        <v>718</v>
      </c>
      <c r="E198" s="55" t="s">
        <v>1330</v>
      </c>
      <c r="F198" s="55">
        <v>5.82</v>
      </c>
      <c r="G198" s="55">
        <v>95</v>
      </c>
      <c r="H198" s="55">
        <f t="shared" si="2"/>
        <v>552.9</v>
      </c>
    </row>
    <row r="199" spans="2:8" x14ac:dyDescent="0.2">
      <c r="B199" s="20" t="s">
        <v>406</v>
      </c>
      <c r="C199" s="20" t="s">
        <v>717</v>
      </c>
      <c r="D199" s="33" t="s">
        <v>718</v>
      </c>
      <c r="E199" s="55" t="s">
        <v>1280</v>
      </c>
      <c r="F199" s="55">
        <v>3.7</v>
      </c>
      <c r="G199" s="55">
        <v>6233</v>
      </c>
      <c r="H199" s="55">
        <f t="shared" si="2"/>
        <v>23062.100000000002</v>
      </c>
    </row>
    <row r="200" spans="2:8" x14ac:dyDescent="0.2">
      <c r="B200" s="20" t="s">
        <v>406</v>
      </c>
      <c r="C200" s="20" t="s">
        <v>717</v>
      </c>
      <c r="D200" s="33" t="s">
        <v>718</v>
      </c>
      <c r="E200" s="55" t="s">
        <v>1302</v>
      </c>
      <c r="F200" s="55">
        <v>1.7</v>
      </c>
      <c r="G200" s="55">
        <v>2874</v>
      </c>
      <c r="H200" s="55">
        <f t="shared" si="2"/>
        <v>4885.8</v>
      </c>
    </row>
    <row r="201" spans="2:8" x14ac:dyDescent="0.2">
      <c r="B201" s="20" t="s">
        <v>406</v>
      </c>
      <c r="C201" s="20" t="s">
        <v>452</v>
      </c>
      <c r="D201" s="33" t="s">
        <v>453</v>
      </c>
      <c r="E201" s="55" t="s">
        <v>1330</v>
      </c>
      <c r="F201" s="55">
        <v>5.82</v>
      </c>
      <c r="G201" s="55">
        <v>7</v>
      </c>
      <c r="H201" s="55">
        <f t="shared" ref="H201:H264" si="3">F201*G201</f>
        <v>40.74</v>
      </c>
    </row>
    <row r="202" spans="2:8" x14ac:dyDescent="0.2">
      <c r="B202" s="20" t="s">
        <v>406</v>
      </c>
      <c r="C202" s="20" t="s">
        <v>452</v>
      </c>
      <c r="D202" s="33" t="s">
        <v>453</v>
      </c>
      <c r="E202" s="55" t="s">
        <v>1280</v>
      </c>
      <c r="F202" s="55">
        <v>3.7</v>
      </c>
      <c r="G202" s="55">
        <v>29200</v>
      </c>
      <c r="H202" s="55">
        <f t="shared" si="3"/>
        <v>108040</v>
      </c>
    </row>
    <row r="203" spans="2:8" x14ac:dyDescent="0.2">
      <c r="B203" s="20" t="s">
        <v>406</v>
      </c>
      <c r="C203" s="20" t="s">
        <v>452</v>
      </c>
      <c r="D203" s="33" t="s">
        <v>453</v>
      </c>
      <c r="E203" s="55" t="s">
        <v>1421</v>
      </c>
      <c r="F203" s="55">
        <v>8.39</v>
      </c>
      <c r="G203" s="55">
        <v>762</v>
      </c>
      <c r="H203" s="55">
        <f t="shared" si="3"/>
        <v>6393.18</v>
      </c>
    </row>
    <row r="204" spans="2:8" x14ac:dyDescent="0.2">
      <c r="B204" s="20" t="s">
        <v>406</v>
      </c>
      <c r="C204" s="20" t="s">
        <v>452</v>
      </c>
      <c r="D204" s="33" t="s">
        <v>453</v>
      </c>
      <c r="E204" s="55" t="s">
        <v>1302</v>
      </c>
      <c r="F204" s="55">
        <v>1.7</v>
      </c>
      <c r="G204" s="55">
        <v>10333</v>
      </c>
      <c r="H204" s="55">
        <f t="shared" si="3"/>
        <v>17566.099999999999</v>
      </c>
    </row>
    <row r="205" spans="2:8" ht="25.5" x14ac:dyDescent="0.2">
      <c r="B205" s="20" t="s">
        <v>406</v>
      </c>
      <c r="C205" s="20" t="s">
        <v>719</v>
      </c>
      <c r="D205" s="33" t="s">
        <v>720</v>
      </c>
      <c r="E205" s="55" t="s">
        <v>1330</v>
      </c>
      <c r="F205" s="55">
        <v>5.82</v>
      </c>
      <c r="G205" s="55">
        <v>32</v>
      </c>
      <c r="H205" s="55">
        <f t="shared" si="3"/>
        <v>186.24</v>
      </c>
    </row>
    <row r="206" spans="2:8" ht="25.5" x14ac:dyDescent="0.2">
      <c r="B206" s="20" t="s">
        <v>406</v>
      </c>
      <c r="C206" s="20" t="s">
        <v>719</v>
      </c>
      <c r="D206" s="33" t="s">
        <v>720</v>
      </c>
      <c r="E206" s="55" t="s">
        <v>1280</v>
      </c>
      <c r="F206" s="55">
        <v>3.7</v>
      </c>
      <c r="G206" s="55">
        <v>421</v>
      </c>
      <c r="H206" s="55">
        <f t="shared" si="3"/>
        <v>1557.7</v>
      </c>
    </row>
    <row r="207" spans="2:8" ht="25.5" x14ac:dyDescent="0.2">
      <c r="B207" s="20" t="s">
        <v>406</v>
      </c>
      <c r="C207" s="20" t="s">
        <v>719</v>
      </c>
      <c r="D207" s="33" t="s">
        <v>720</v>
      </c>
      <c r="E207" s="55" t="s">
        <v>1302</v>
      </c>
      <c r="F207" s="55">
        <v>1.7</v>
      </c>
      <c r="G207" s="55">
        <v>1352</v>
      </c>
      <c r="H207" s="55">
        <f t="shared" si="3"/>
        <v>2298.4</v>
      </c>
    </row>
    <row r="208" spans="2:8" x14ac:dyDescent="0.2">
      <c r="B208" s="20" t="s">
        <v>406</v>
      </c>
      <c r="C208" s="20" t="s">
        <v>1615</v>
      </c>
      <c r="D208" s="33" t="s">
        <v>1616</v>
      </c>
      <c r="E208" s="55" t="s">
        <v>1280</v>
      </c>
      <c r="F208" s="55">
        <v>3.7</v>
      </c>
      <c r="G208" s="55">
        <v>289</v>
      </c>
      <c r="H208" s="55">
        <f t="shared" si="3"/>
        <v>1069.3</v>
      </c>
    </row>
    <row r="209" spans="2:8" ht="25.5" x14ac:dyDescent="0.2">
      <c r="B209" s="20" t="s">
        <v>406</v>
      </c>
      <c r="C209" s="20" t="s">
        <v>1617</v>
      </c>
      <c r="D209" s="33" t="s">
        <v>1618</v>
      </c>
      <c r="E209" s="55" t="s">
        <v>1280</v>
      </c>
      <c r="F209" s="55">
        <v>3.7</v>
      </c>
      <c r="G209" s="55">
        <v>190</v>
      </c>
      <c r="H209" s="55">
        <f t="shared" si="3"/>
        <v>703</v>
      </c>
    </row>
    <row r="210" spans="2:8" ht="25.5" x14ac:dyDescent="0.2">
      <c r="B210" s="20" t="s">
        <v>406</v>
      </c>
      <c r="C210" s="20" t="s">
        <v>1619</v>
      </c>
      <c r="D210" s="33" t="s">
        <v>1620</v>
      </c>
      <c r="E210" s="55" t="s">
        <v>1280</v>
      </c>
      <c r="F210" s="55">
        <v>3.7</v>
      </c>
      <c r="G210" s="55">
        <v>290</v>
      </c>
      <c r="H210" s="55">
        <f t="shared" si="3"/>
        <v>1073</v>
      </c>
    </row>
    <row r="211" spans="2:8" ht="25.5" x14ac:dyDescent="0.2">
      <c r="B211" s="20" t="s">
        <v>406</v>
      </c>
      <c r="C211" s="20" t="s">
        <v>1619</v>
      </c>
      <c r="D211" s="33" t="s">
        <v>1620</v>
      </c>
      <c r="E211" s="55" t="s">
        <v>1302</v>
      </c>
      <c r="F211" s="55">
        <v>1.7</v>
      </c>
      <c r="G211" s="55">
        <v>14</v>
      </c>
      <c r="H211" s="55">
        <f t="shared" si="3"/>
        <v>23.8</v>
      </c>
    </row>
    <row r="212" spans="2:8" x14ac:dyDescent="0.2">
      <c r="B212" s="20" t="s">
        <v>406</v>
      </c>
      <c r="C212" s="20" t="s">
        <v>1623</v>
      </c>
      <c r="D212" s="33" t="s">
        <v>1624</v>
      </c>
      <c r="E212" s="55" t="s">
        <v>1280</v>
      </c>
      <c r="F212" s="55">
        <v>3.7</v>
      </c>
      <c r="G212" s="55">
        <v>248</v>
      </c>
      <c r="H212" s="55">
        <f t="shared" si="3"/>
        <v>917.6</v>
      </c>
    </row>
    <row r="213" spans="2:8" ht="25.5" x14ac:dyDescent="0.2">
      <c r="B213" s="20" t="s">
        <v>406</v>
      </c>
      <c r="C213" s="20" t="s">
        <v>1625</v>
      </c>
      <c r="D213" s="33" t="s">
        <v>1626</v>
      </c>
      <c r="E213" s="55" t="s">
        <v>1280</v>
      </c>
      <c r="F213" s="55">
        <v>3.7</v>
      </c>
      <c r="G213" s="55">
        <v>155</v>
      </c>
      <c r="H213" s="55">
        <f t="shared" si="3"/>
        <v>573.5</v>
      </c>
    </row>
    <row r="214" spans="2:8" ht="25.5" x14ac:dyDescent="0.2">
      <c r="B214" s="20" t="s">
        <v>406</v>
      </c>
      <c r="C214" s="20" t="s">
        <v>1627</v>
      </c>
      <c r="D214" s="33" t="s">
        <v>1628</v>
      </c>
      <c r="E214" s="55" t="s">
        <v>1280</v>
      </c>
      <c r="F214" s="55">
        <v>3.7</v>
      </c>
      <c r="G214" s="55">
        <v>384</v>
      </c>
      <c r="H214" s="55">
        <f t="shared" si="3"/>
        <v>1420.8000000000002</v>
      </c>
    </row>
    <row r="215" spans="2:8" x14ac:dyDescent="0.2">
      <c r="B215" s="20" t="s">
        <v>406</v>
      </c>
      <c r="C215" s="20" t="s">
        <v>474</v>
      </c>
      <c r="D215" s="33" t="s">
        <v>475</v>
      </c>
      <c r="E215" s="55" t="s">
        <v>1280</v>
      </c>
      <c r="F215" s="55">
        <v>3.7</v>
      </c>
      <c r="G215" s="55">
        <v>260</v>
      </c>
      <c r="H215" s="55">
        <f t="shared" si="3"/>
        <v>962</v>
      </c>
    </row>
    <row r="216" spans="2:8" ht="25.5" x14ac:dyDescent="0.2">
      <c r="B216" s="20" t="s">
        <v>406</v>
      </c>
      <c r="C216" s="20" t="s">
        <v>1631</v>
      </c>
      <c r="D216" s="33" t="s">
        <v>1632</v>
      </c>
      <c r="E216" s="55" t="s">
        <v>1280</v>
      </c>
      <c r="F216" s="55">
        <v>3.7</v>
      </c>
      <c r="G216" s="55">
        <v>165</v>
      </c>
      <c r="H216" s="55">
        <f t="shared" si="3"/>
        <v>610.5</v>
      </c>
    </row>
    <row r="217" spans="2:8" ht="25.5" x14ac:dyDescent="0.2">
      <c r="B217" s="20" t="s">
        <v>406</v>
      </c>
      <c r="C217" s="20" t="s">
        <v>1633</v>
      </c>
      <c r="D217" s="33" t="s">
        <v>1634</v>
      </c>
      <c r="E217" s="55" t="s">
        <v>1280</v>
      </c>
      <c r="F217" s="55">
        <v>3.7</v>
      </c>
      <c r="G217" s="55">
        <v>101</v>
      </c>
      <c r="H217" s="55">
        <f t="shared" si="3"/>
        <v>373.70000000000005</v>
      </c>
    </row>
    <row r="218" spans="2:8" x14ac:dyDescent="0.2">
      <c r="B218" s="20" t="s">
        <v>406</v>
      </c>
      <c r="C218" s="20" t="s">
        <v>1635</v>
      </c>
      <c r="D218" s="33" t="s">
        <v>1636</v>
      </c>
      <c r="E218" s="55" t="s">
        <v>1280</v>
      </c>
      <c r="F218" s="55">
        <v>3.7</v>
      </c>
      <c r="G218" s="55">
        <v>187</v>
      </c>
      <c r="H218" s="55">
        <f t="shared" si="3"/>
        <v>691.9</v>
      </c>
    </row>
    <row r="219" spans="2:8" x14ac:dyDescent="0.2">
      <c r="B219" s="20" t="s">
        <v>406</v>
      </c>
      <c r="C219" s="20" t="s">
        <v>1637</v>
      </c>
      <c r="D219" s="33" t="s">
        <v>1638</v>
      </c>
      <c r="E219" s="55" t="s">
        <v>1280</v>
      </c>
      <c r="F219" s="55">
        <v>3.7</v>
      </c>
      <c r="G219" s="55">
        <v>209</v>
      </c>
      <c r="H219" s="55">
        <f t="shared" si="3"/>
        <v>773.30000000000007</v>
      </c>
    </row>
    <row r="220" spans="2:8" x14ac:dyDescent="0.2">
      <c r="B220" s="20" t="s">
        <v>406</v>
      </c>
      <c r="C220" s="20" t="s">
        <v>1639</v>
      </c>
      <c r="D220" s="33" t="s">
        <v>1640</v>
      </c>
      <c r="E220" s="55" t="s">
        <v>1280</v>
      </c>
      <c r="F220" s="55">
        <v>3.7</v>
      </c>
      <c r="G220" s="55">
        <v>274</v>
      </c>
      <c r="H220" s="55">
        <f t="shared" si="3"/>
        <v>1013.8000000000001</v>
      </c>
    </row>
    <row r="221" spans="2:8" x14ac:dyDescent="0.2">
      <c r="B221" s="20" t="s">
        <v>406</v>
      </c>
      <c r="C221" s="20" t="s">
        <v>1641</v>
      </c>
      <c r="D221" s="33" t="s">
        <v>1642</v>
      </c>
      <c r="E221" s="55" t="s">
        <v>1280</v>
      </c>
      <c r="F221" s="55">
        <v>3.7</v>
      </c>
      <c r="G221" s="55">
        <v>119</v>
      </c>
      <c r="H221" s="55">
        <f t="shared" si="3"/>
        <v>440.3</v>
      </c>
    </row>
    <row r="222" spans="2:8" x14ac:dyDescent="0.2">
      <c r="B222" s="20" t="s">
        <v>406</v>
      </c>
      <c r="C222" s="20" t="s">
        <v>1643</v>
      </c>
      <c r="D222" s="33" t="s">
        <v>1644</v>
      </c>
      <c r="E222" s="55" t="s">
        <v>1280</v>
      </c>
      <c r="F222" s="55">
        <v>3.7</v>
      </c>
      <c r="G222" s="55">
        <v>67</v>
      </c>
      <c r="H222" s="55">
        <f t="shared" si="3"/>
        <v>247.9</v>
      </c>
    </row>
    <row r="223" spans="2:8" x14ac:dyDescent="0.2">
      <c r="B223" s="20" t="s">
        <v>406</v>
      </c>
      <c r="C223" s="20" t="s">
        <v>1645</v>
      </c>
      <c r="D223" s="33" t="s">
        <v>1646</v>
      </c>
      <c r="E223" s="55" t="s">
        <v>1280</v>
      </c>
      <c r="F223" s="55">
        <v>3.7</v>
      </c>
      <c r="G223" s="55">
        <v>23</v>
      </c>
      <c r="H223" s="55">
        <f t="shared" si="3"/>
        <v>85.100000000000009</v>
      </c>
    </row>
    <row r="224" spans="2:8" x14ac:dyDescent="0.2">
      <c r="B224" s="20" t="s">
        <v>406</v>
      </c>
      <c r="C224" s="20" t="s">
        <v>1647</v>
      </c>
      <c r="D224" s="33" t="s">
        <v>1648</v>
      </c>
      <c r="E224" s="55" t="s">
        <v>1280</v>
      </c>
      <c r="F224" s="55">
        <v>3.7</v>
      </c>
      <c r="G224" s="55">
        <v>140</v>
      </c>
      <c r="H224" s="55">
        <f t="shared" si="3"/>
        <v>518</v>
      </c>
    </row>
    <row r="225" spans="2:8" x14ac:dyDescent="0.2">
      <c r="B225" s="20" t="s">
        <v>406</v>
      </c>
      <c r="C225" s="20" t="s">
        <v>1649</v>
      </c>
      <c r="D225" s="33" t="s">
        <v>1650</v>
      </c>
      <c r="E225" s="55" t="s">
        <v>1280</v>
      </c>
      <c r="F225" s="55">
        <v>3.7</v>
      </c>
      <c r="G225" s="55">
        <v>121</v>
      </c>
      <c r="H225" s="55">
        <f t="shared" si="3"/>
        <v>447.70000000000005</v>
      </c>
    </row>
    <row r="226" spans="2:8" x14ac:dyDescent="0.2">
      <c r="B226" s="20" t="s">
        <v>406</v>
      </c>
      <c r="C226" s="20" t="s">
        <v>1651</v>
      </c>
      <c r="D226" s="33" t="s">
        <v>1652</v>
      </c>
      <c r="E226" s="55" t="s">
        <v>1280</v>
      </c>
      <c r="F226" s="55">
        <v>3.7</v>
      </c>
      <c r="G226" s="55">
        <v>6</v>
      </c>
      <c r="H226" s="55">
        <f t="shared" si="3"/>
        <v>22.200000000000003</v>
      </c>
    </row>
    <row r="227" spans="2:8" x14ac:dyDescent="0.2">
      <c r="B227" s="20" t="s">
        <v>406</v>
      </c>
      <c r="C227" s="20" t="s">
        <v>1653</v>
      </c>
      <c r="D227" s="33" t="s">
        <v>1654</v>
      </c>
      <c r="E227" s="55" t="s">
        <v>1280</v>
      </c>
      <c r="F227" s="55">
        <v>3.7</v>
      </c>
      <c r="G227" s="55">
        <v>24</v>
      </c>
      <c r="H227" s="55">
        <f t="shared" si="3"/>
        <v>88.800000000000011</v>
      </c>
    </row>
    <row r="228" spans="2:8" x14ac:dyDescent="0.2">
      <c r="B228" s="20" t="s">
        <v>406</v>
      </c>
      <c r="C228" s="20" t="s">
        <v>1661</v>
      </c>
      <c r="D228" s="33" t="s">
        <v>1662</v>
      </c>
      <c r="E228" s="55" t="s">
        <v>1280</v>
      </c>
      <c r="F228" s="55">
        <v>3.7</v>
      </c>
      <c r="G228" s="55">
        <v>11</v>
      </c>
      <c r="H228" s="55">
        <f t="shared" si="3"/>
        <v>40.700000000000003</v>
      </c>
    </row>
    <row r="229" spans="2:8" ht="25.5" x14ac:dyDescent="0.2">
      <c r="B229" s="20" t="s">
        <v>406</v>
      </c>
      <c r="C229" s="20" t="s">
        <v>1663</v>
      </c>
      <c r="D229" s="33" t="s">
        <v>1664</v>
      </c>
      <c r="E229" s="55" t="s">
        <v>1280</v>
      </c>
      <c r="F229" s="55">
        <v>3.7</v>
      </c>
      <c r="G229" s="55">
        <v>160</v>
      </c>
      <c r="H229" s="55">
        <f t="shared" si="3"/>
        <v>592</v>
      </c>
    </row>
    <row r="230" spans="2:8" x14ac:dyDescent="0.2">
      <c r="B230" s="20" t="s">
        <v>406</v>
      </c>
      <c r="C230" s="20" t="s">
        <v>1667</v>
      </c>
      <c r="D230" s="33" t="s">
        <v>1668</v>
      </c>
      <c r="E230" s="55" t="s">
        <v>1421</v>
      </c>
      <c r="F230" s="55">
        <v>8.39</v>
      </c>
      <c r="G230" s="55">
        <v>461</v>
      </c>
      <c r="H230" s="55">
        <f t="shared" si="3"/>
        <v>3867.7900000000004</v>
      </c>
    </row>
    <row r="231" spans="2:8" ht="25.5" x14ac:dyDescent="0.2">
      <c r="B231" s="20" t="s">
        <v>406</v>
      </c>
      <c r="C231" s="20" t="s">
        <v>1669</v>
      </c>
      <c r="D231" s="33" t="s">
        <v>1670</v>
      </c>
      <c r="E231" s="55" t="s">
        <v>1280</v>
      </c>
      <c r="F231" s="55">
        <v>3.7</v>
      </c>
      <c r="G231" s="55">
        <v>893</v>
      </c>
      <c r="H231" s="55">
        <f t="shared" si="3"/>
        <v>3304.1000000000004</v>
      </c>
    </row>
    <row r="232" spans="2:8" ht="25.5" x14ac:dyDescent="0.2">
      <c r="B232" s="20" t="s">
        <v>406</v>
      </c>
      <c r="C232" s="20" t="s">
        <v>1671</v>
      </c>
      <c r="D232" s="33" t="s">
        <v>1672</v>
      </c>
      <c r="E232" s="55" t="s">
        <v>1280</v>
      </c>
      <c r="F232" s="55">
        <v>3.7</v>
      </c>
      <c r="G232" s="55">
        <v>137</v>
      </c>
      <c r="H232" s="55">
        <f t="shared" si="3"/>
        <v>506.90000000000003</v>
      </c>
    </row>
    <row r="233" spans="2:8" x14ac:dyDescent="0.2">
      <c r="B233" s="20" t="s">
        <v>406</v>
      </c>
      <c r="C233" s="20" t="s">
        <v>1683</v>
      </c>
      <c r="D233" s="33" t="s">
        <v>1684</v>
      </c>
      <c r="E233" s="55" t="s">
        <v>1280</v>
      </c>
      <c r="F233" s="55">
        <v>3.7</v>
      </c>
      <c r="G233" s="55">
        <v>56</v>
      </c>
      <c r="H233" s="55">
        <f t="shared" si="3"/>
        <v>207.20000000000002</v>
      </c>
    </row>
    <row r="234" spans="2:8" x14ac:dyDescent="0.2">
      <c r="B234" s="20" t="s">
        <v>406</v>
      </c>
      <c r="C234" s="20" t="s">
        <v>1685</v>
      </c>
      <c r="D234" s="33" t="s">
        <v>1686</v>
      </c>
      <c r="E234" s="55" t="s">
        <v>1280</v>
      </c>
      <c r="F234" s="55">
        <v>3.7</v>
      </c>
      <c r="G234" s="55">
        <v>24</v>
      </c>
      <c r="H234" s="55">
        <f t="shared" si="3"/>
        <v>88.800000000000011</v>
      </c>
    </row>
    <row r="235" spans="2:8" x14ac:dyDescent="0.2">
      <c r="B235" s="20" t="s">
        <v>406</v>
      </c>
      <c r="C235" s="20" t="s">
        <v>1687</v>
      </c>
      <c r="D235" s="33" t="s">
        <v>1688</v>
      </c>
      <c r="E235" s="55" t="s">
        <v>1280</v>
      </c>
      <c r="F235" s="55">
        <v>3.7</v>
      </c>
      <c r="G235" s="55">
        <v>16</v>
      </c>
      <c r="H235" s="55">
        <f t="shared" si="3"/>
        <v>59.2</v>
      </c>
    </row>
    <row r="236" spans="2:8" x14ac:dyDescent="0.2">
      <c r="B236" s="20" t="s">
        <v>406</v>
      </c>
      <c r="C236" s="20" t="s">
        <v>1689</v>
      </c>
      <c r="D236" s="33" t="s">
        <v>1690</v>
      </c>
      <c r="E236" s="55" t="s">
        <v>1280</v>
      </c>
      <c r="F236" s="55">
        <v>3.7</v>
      </c>
      <c r="G236" s="55">
        <v>862</v>
      </c>
      <c r="H236" s="55">
        <f t="shared" si="3"/>
        <v>3189.4</v>
      </c>
    </row>
    <row r="237" spans="2:8" ht="25.5" x14ac:dyDescent="0.2">
      <c r="B237" s="20" t="s">
        <v>406</v>
      </c>
      <c r="C237" s="20" t="s">
        <v>1691</v>
      </c>
      <c r="D237" s="33" t="s">
        <v>1692</v>
      </c>
      <c r="E237" s="55" t="s">
        <v>1280</v>
      </c>
      <c r="F237" s="55">
        <v>3.7</v>
      </c>
      <c r="G237" s="55">
        <v>370</v>
      </c>
      <c r="H237" s="55">
        <f t="shared" si="3"/>
        <v>1369</v>
      </c>
    </row>
    <row r="238" spans="2:8" x14ac:dyDescent="0.2">
      <c r="B238" s="20" t="s">
        <v>406</v>
      </c>
      <c r="C238" s="20" t="s">
        <v>1695</v>
      </c>
      <c r="D238" s="33" t="s">
        <v>1696</v>
      </c>
      <c r="E238" s="55" t="s">
        <v>1280</v>
      </c>
      <c r="F238" s="55">
        <v>3.7</v>
      </c>
      <c r="G238" s="55">
        <v>122</v>
      </c>
      <c r="H238" s="55">
        <f t="shared" si="3"/>
        <v>451.40000000000003</v>
      </c>
    </row>
    <row r="239" spans="2:8" ht="25.5" x14ac:dyDescent="0.2">
      <c r="B239" s="20" t="s">
        <v>406</v>
      </c>
      <c r="C239" s="20" t="s">
        <v>1697</v>
      </c>
      <c r="D239" s="33" t="s">
        <v>1698</v>
      </c>
      <c r="E239" s="55" t="s">
        <v>1280</v>
      </c>
      <c r="F239" s="55">
        <v>3.7</v>
      </c>
      <c r="G239" s="55">
        <v>136</v>
      </c>
      <c r="H239" s="55">
        <f t="shared" si="3"/>
        <v>503.20000000000005</v>
      </c>
    </row>
    <row r="240" spans="2:8" x14ac:dyDescent="0.2">
      <c r="B240" s="20" t="s">
        <v>406</v>
      </c>
      <c r="C240" s="20" t="s">
        <v>1699</v>
      </c>
      <c r="D240" s="33" t="s">
        <v>1700</v>
      </c>
      <c r="E240" s="55" t="s">
        <v>1280</v>
      </c>
      <c r="F240" s="55">
        <v>3.7</v>
      </c>
      <c r="G240" s="55">
        <v>357</v>
      </c>
      <c r="H240" s="55">
        <f t="shared" si="3"/>
        <v>1320.9</v>
      </c>
    </row>
    <row r="241" spans="2:8" x14ac:dyDescent="0.2">
      <c r="B241" s="20" t="s">
        <v>406</v>
      </c>
      <c r="C241" s="20" t="s">
        <v>1701</v>
      </c>
      <c r="D241" s="33" t="s">
        <v>1702</v>
      </c>
      <c r="E241" s="55" t="s">
        <v>1280</v>
      </c>
      <c r="F241" s="55">
        <v>3.7</v>
      </c>
      <c r="G241" s="55">
        <v>173</v>
      </c>
      <c r="H241" s="55">
        <f t="shared" si="3"/>
        <v>640.1</v>
      </c>
    </row>
    <row r="242" spans="2:8" x14ac:dyDescent="0.2">
      <c r="B242" s="20" t="s">
        <v>406</v>
      </c>
      <c r="C242" s="20" t="s">
        <v>1703</v>
      </c>
      <c r="D242" s="33" t="s">
        <v>1704</v>
      </c>
      <c r="E242" s="55" t="s">
        <v>1280</v>
      </c>
      <c r="F242" s="55">
        <v>3.7</v>
      </c>
      <c r="G242" s="55">
        <v>64</v>
      </c>
      <c r="H242" s="55">
        <f t="shared" si="3"/>
        <v>236.8</v>
      </c>
    </row>
    <row r="243" spans="2:8" x14ac:dyDescent="0.2">
      <c r="B243" s="20" t="s">
        <v>406</v>
      </c>
      <c r="C243" s="20" t="s">
        <v>1705</v>
      </c>
      <c r="D243" s="33" t="s">
        <v>1706</v>
      </c>
      <c r="E243" s="55" t="s">
        <v>1280</v>
      </c>
      <c r="F243" s="55">
        <v>3.7</v>
      </c>
      <c r="G243" s="55">
        <v>190</v>
      </c>
      <c r="H243" s="55">
        <f t="shared" si="3"/>
        <v>703</v>
      </c>
    </row>
    <row r="244" spans="2:8" x14ac:dyDescent="0.2">
      <c r="B244" s="20" t="s">
        <v>406</v>
      </c>
      <c r="C244" s="20" t="s">
        <v>1709</v>
      </c>
      <c r="D244" s="33" t="s">
        <v>1710</v>
      </c>
      <c r="E244" s="55" t="s">
        <v>1280</v>
      </c>
      <c r="F244" s="55">
        <v>3.7</v>
      </c>
      <c r="G244" s="55">
        <v>87</v>
      </c>
      <c r="H244" s="55">
        <f t="shared" si="3"/>
        <v>321.90000000000003</v>
      </c>
    </row>
    <row r="245" spans="2:8" ht="25.5" x14ac:dyDescent="0.2">
      <c r="B245" s="20" t="s">
        <v>406</v>
      </c>
      <c r="C245" s="20" t="s">
        <v>1711</v>
      </c>
      <c r="D245" s="33" t="s">
        <v>1712</v>
      </c>
      <c r="E245" s="55" t="s">
        <v>1280</v>
      </c>
      <c r="F245" s="55">
        <v>3.7</v>
      </c>
      <c r="G245" s="55">
        <v>278</v>
      </c>
      <c r="H245" s="55">
        <f t="shared" si="3"/>
        <v>1028.6000000000001</v>
      </c>
    </row>
    <row r="246" spans="2:8" x14ac:dyDescent="0.2">
      <c r="B246" s="20" t="s">
        <v>406</v>
      </c>
      <c r="C246" s="20" t="s">
        <v>1715</v>
      </c>
      <c r="D246" s="33" t="s">
        <v>1716</v>
      </c>
      <c r="E246" s="55" t="s">
        <v>1280</v>
      </c>
      <c r="F246" s="55">
        <v>3.7</v>
      </c>
      <c r="G246" s="55">
        <v>14</v>
      </c>
      <c r="H246" s="55">
        <f t="shared" si="3"/>
        <v>51.800000000000004</v>
      </c>
    </row>
    <row r="247" spans="2:8" ht="25.5" x14ac:dyDescent="0.2">
      <c r="B247" s="20" t="s">
        <v>406</v>
      </c>
      <c r="C247" s="20" t="s">
        <v>496</v>
      </c>
      <c r="D247" s="33" t="s">
        <v>497</v>
      </c>
      <c r="E247" s="55" t="s">
        <v>1280</v>
      </c>
      <c r="F247" s="55">
        <v>3.7</v>
      </c>
      <c r="G247" s="55">
        <v>1971</v>
      </c>
      <c r="H247" s="55">
        <f t="shared" si="3"/>
        <v>7292.7000000000007</v>
      </c>
    </row>
    <row r="248" spans="2:8" ht="25.5" x14ac:dyDescent="0.2">
      <c r="B248" s="20" t="s">
        <v>406</v>
      </c>
      <c r="C248" s="20" t="s">
        <v>496</v>
      </c>
      <c r="D248" s="33" t="s">
        <v>497</v>
      </c>
      <c r="E248" s="55" t="s">
        <v>1302</v>
      </c>
      <c r="F248" s="55">
        <v>1.7</v>
      </c>
      <c r="G248" s="55">
        <v>615</v>
      </c>
      <c r="H248" s="55">
        <f t="shared" si="3"/>
        <v>1045.5</v>
      </c>
    </row>
    <row r="249" spans="2:8" x14ac:dyDescent="0.2">
      <c r="B249" s="20" t="s">
        <v>406</v>
      </c>
      <c r="C249" s="20" t="s">
        <v>1723</v>
      </c>
      <c r="D249" s="33" t="s">
        <v>1724</v>
      </c>
      <c r="E249" s="55" t="s">
        <v>1421</v>
      </c>
      <c r="F249" s="55">
        <v>8.39</v>
      </c>
      <c r="G249" s="55">
        <v>1118</v>
      </c>
      <c r="H249" s="55">
        <f t="shared" si="3"/>
        <v>9380.02</v>
      </c>
    </row>
    <row r="250" spans="2:8" ht="25.5" x14ac:dyDescent="0.2">
      <c r="B250" s="20" t="s">
        <v>406</v>
      </c>
      <c r="C250" s="20" t="s">
        <v>1725</v>
      </c>
      <c r="D250" s="33" t="s">
        <v>1726</v>
      </c>
      <c r="E250" s="55" t="s">
        <v>1280</v>
      </c>
      <c r="F250" s="55">
        <v>3.7</v>
      </c>
      <c r="G250" s="55">
        <v>241</v>
      </c>
      <c r="H250" s="55">
        <f t="shared" si="3"/>
        <v>891.7</v>
      </c>
    </row>
    <row r="251" spans="2:8" ht="25.5" x14ac:dyDescent="0.2">
      <c r="B251" s="20" t="s">
        <v>406</v>
      </c>
      <c r="C251" s="20" t="s">
        <v>1727</v>
      </c>
      <c r="D251" s="33" t="s">
        <v>1728</v>
      </c>
      <c r="E251" s="55" t="s">
        <v>1280</v>
      </c>
      <c r="F251" s="55">
        <v>3.7</v>
      </c>
      <c r="G251" s="55">
        <v>481</v>
      </c>
      <c r="H251" s="55">
        <f t="shared" si="3"/>
        <v>1779.7</v>
      </c>
    </row>
    <row r="252" spans="2:8" x14ac:dyDescent="0.2">
      <c r="B252" s="20" t="s">
        <v>406</v>
      </c>
      <c r="C252" s="20" t="s">
        <v>1729</v>
      </c>
      <c r="D252" s="33" t="s">
        <v>1730</v>
      </c>
      <c r="E252" s="55" t="s">
        <v>1280</v>
      </c>
      <c r="F252" s="55">
        <v>3.7</v>
      </c>
      <c r="G252" s="55">
        <v>73</v>
      </c>
      <c r="H252" s="55">
        <f t="shared" si="3"/>
        <v>270.10000000000002</v>
      </c>
    </row>
    <row r="253" spans="2:8" x14ac:dyDescent="0.2">
      <c r="B253" s="20" t="s">
        <v>406</v>
      </c>
      <c r="C253" s="20" t="s">
        <v>1731</v>
      </c>
      <c r="D253" s="33" t="s">
        <v>1732</v>
      </c>
      <c r="E253" s="55" t="s">
        <v>1280</v>
      </c>
      <c r="F253" s="55">
        <v>3.7</v>
      </c>
      <c r="G253" s="55">
        <v>183</v>
      </c>
      <c r="H253" s="55">
        <f t="shared" si="3"/>
        <v>677.1</v>
      </c>
    </row>
    <row r="254" spans="2:8" x14ac:dyDescent="0.2">
      <c r="B254" s="20" t="s">
        <v>406</v>
      </c>
      <c r="C254" s="20" t="s">
        <v>1733</v>
      </c>
      <c r="D254" s="33" t="s">
        <v>1734</v>
      </c>
      <c r="E254" s="55" t="s">
        <v>1329</v>
      </c>
      <c r="F254" s="55">
        <v>14.66</v>
      </c>
      <c r="G254" s="55">
        <v>1</v>
      </c>
      <c r="H254" s="55">
        <f t="shared" si="3"/>
        <v>14.66</v>
      </c>
    </row>
    <row r="255" spans="2:8" x14ac:dyDescent="0.2">
      <c r="B255" s="20" t="s">
        <v>406</v>
      </c>
      <c r="C255" s="20" t="s">
        <v>1733</v>
      </c>
      <c r="D255" s="33" t="s">
        <v>1734</v>
      </c>
      <c r="E255" s="55" t="s">
        <v>1280</v>
      </c>
      <c r="F255" s="55">
        <v>3.7</v>
      </c>
      <c r="G255" s="55">
        <v>39</v>
      </c>
      <c r="H255" s="55">
        <f t="shared" si="3"/>
        <v>144.30000000000001</v>
      </c>
    </row>
    <row r="256" spans="2:8" x14ac:dyDescent="0.2">
      <c r="B256" s="20" t="s">
        <v>406</v>
      </c>
      <c r="C256" s="20" t="s">
        <v>1735</v>
      </c>
      <c r="D256" s="33" t="s">
        <v>1736</v>
      </c>
      <c r="E256" s="55" t="s">
        <v>1280</v>
      </c>
      <c r="F256" s="55">
        <v>3.7</v>
      </c>
      <c r="G256" s="55">
        <v>93</v>
      </c>
      <c r="H256" s="55">
        <f t="shared" si="3"/>
        <v>344.1</v>
      </c>
    </row>
    <row r="257" spans="2:8" x14ac:dyDescent="0.2">
      <c r="B257" s="20" t="s">
        <v>406</v>
      </c>
      <c r="C257" s="20" t="s">
        <v>1737</v>
      </c>
      <c r="D257" s="33" t="s">
        <v>1738</v>
      </c>
      <c r="E257" s="55" t="s">
        <v>1280</v>
      </c>
      <c r="F257" s="55">
        <v>3.7</v>
      </c>
      <c r="G257" s="55">
        <v>85</v>
      </c>
      <c r="H257" s="55">
        <f t="shared" si="3"/>
        <v>314.5</v>
      </c>
    </row>
    <row r="258" spans="2:8" x14ac:dyDescent="0.2">
      <c r="B258" s="20" t="s">
        <v>406</v>
      </c>
      <c r="C258" s="20" t="s">
        <v>1739</v>
      </c>
      <c r="D258" s="33" t="s">
        <v>1740</v>
      </c>
      <c r="E258" s="55" t="s">
        <v>1280</v>
      </c>
      <c r="F258" s="55">
        <v>3.7</v>
      </c>
      <c r="G258" s="55">
        <v>39</v>
      </c>
      <c r="H258" s="55">
        <f t="shared" si="3"/>
        <v>144.30000000000001</v>
      </c>
    </row>
    <row r="259" spans="2:8" ht="25.5" x14ac:dyDescent="0.2">
      <c r="B259" s="20" t="s">
        <v>406</v>
      </c>
      <c r="C259" s="20" t="s">
        <v>1741</v>
      </c>
      <c r="D259" s="33" t="s">
        <v>1742</v>
      </c>
      <c r="E259" s="55" t="s">
        <v>1280</v>
      </c>
      <c r="F259" s="55">
        <v>3.7</v>
      </c>
      <c r="G259" s="55">
        <v>128</v>
      </c>
      <c r="H259" s="55">
        <f t="shared" si="3"/>
        <v>473.6</v>
      </c>
    </row>
    <row r="260" spans="2:8" x14ac:dyDescent="0.2">
      <c r="B260" s="20" t="s">
        <v>406</v>
      </c>
      <c r="C260" s="20" t="s">
        <v>512</v>
      </c>
      <c r="D260" s="33" t="s">
        <v>513</v>
      </c>
      <c r="E260" s="55" t="s">
        <v>1280</v>
      </c>
      <c r="F260" s="55">
        <v>3.7</v>
      </c>
      <c r="G260" s="55">
        <v>1266</v>
      </c>
      <c r="H260" s="55">
        <f t="shared" si="3"/>
        <v>4684.2</v>
      </c>
    </row>
    <row r="261" spans="2:8" ht="25.5" x14ac:dyDescent="0.2">
      <c r="B261" s="20" t="s">
        <v>406</v>
      </c>
      <c r="C261" s="20" t="s">
        <v>1743</v>
      </c>
      <c r="D261" s="33" t="s">
        <v>1744</v>
      </c>
      <c r="E261" s="55" t="s">
        <v>1280</v>
      </c>
      <c r="F261" s="55">
        <v>3.7</v>
      </c>
      <c r="G261" s="55">
        <v>2784</v>
      </c>
      <c r="H261" s="55">
        <f t="shared" si="3"/>
        <v>10300.800000000001</v>
      </c>
    </row>
    <row r="262" spans="2:8" ht="25.5" x14ac:dyDescent="0.2">
      <c r="B262" s="20" t="s">
        <v>406</v>
      </c>
      <c r="C262" s="20" t="s">
        <v>1743</v>
      </c>
      <c r="D262" s="33" t="s">
        <v>1744</v>
      </c>
      <c r="E262" s="55" t="s">
        <v>1302</v>
      </c>
      <c r="F262" s="55">
        <v>1.7</v>
      </c>
      <c r="G262" s="55">
        <v>817</v>
      </c>
      <c r="H262" s="55">
        <f t="shared" si="3"/>
        <v>1388.8999999999999</v>
      </c>
    </row>
    <row r="263" spans="2:8" ht="25.5" x14ac:dyDescent="0.2">
      <c r="B263" s="20" t="s">
        <v>406</v>
      </c>
      <c r="C263" s="20" t="s">
        <v>1747</v>
      </c>
      <c r="D263" s="33" t="s">
        <v>1748</v>
      </c>
      <c r="E263" s="55" t="s">
        <v>1280</v>
      </c>
      <c r="F263" s="55">
        <v>3.7</v>
      </c>
      <c r="G263" s="55">
        <v>467</v>
      </c>
      <c r="H263" s="55">
        <f t="shared" si="3"/>
        <v>1727.9</v>
      </c>
    </row>
    <row r="264" spans="2:8" ht="25.5" x14ac:dyDescent="0.2">
      <c r="B264" s="20" t="s">
        <v>406</v>
      </c>
      <c r="C264" s="20" t="s">
        <v>1747</v>
      </c>
      <c r="D264" s="33" t="s">
        <v>1748</v>
      </c>
      <c r="E264" s="55" t="s">
        <v>1302</v>
      </c>
      <c r="F264" s="55">
        <v>1.7</v>
      </c>
      <c r="G264" s="55">
        <v>123</v>
      </c>
      <c r="H264" s="55">
        <f t="shared" si="3"/>
        <v>209.1</v>
      </c>
    </row>
    <row r="265" spans="2:8" ht="25.5" x14ac:dyDescent="0.2">
      <c r="B265" s="20" t="s">
        <v>406</v>
      </c>
      <c r="C265" s="20" t="s">
        <v>1751</v>
      </c>
      <c r="D265" s="33" t="s">
        <v>1752</v>
      </c>
      <c r="E265" s="55" t="s">
        <v>1280</v>
      </c>
      <c r="F265" s="55">
        <v>3.7</v>
      </c>
      <c r="G265" s="55">
        <v>217</v>
      </c>
      <c r="H265" s="55">
        <f t="shared" ref="H265:H328" si="4">F265*G265</f>
        <v>802.90000000000009</v>
      </c>
    </row>
    <row r="266" spans="2:8" x14ac:dyDescent="0.2">
      <c r="B266" s="20" t="s">
        <v>406</v>
      </c>
      <c r="C266" s="20" t="s">
        <v>3016</v>
      </c>
      <c r="D266" s="33" t="s">
        <v>3017</v>
      </c>
      <c r="E266" s="55" t="s">
        <v>1280</v>
      </c>
      <c r="F266" s="55">
        <v>3.7</v>
      </c>
      <c r="G266" s="55">
        <v>2560</v>
      </c>
      <c r="H266" s="55">
        <f t="shared" si="4"/>
        <v>9472</v>
      </c>
    </row>
    <row r="267" spans="2:8" x14ac:dyDescent="0.2">
      <c r="B267" s="20" t="s">
        <v>406</v>
      </c>
      <c r="C267" s="20" t="s">
        <v>3016</v>
      </c>
      <c r="D267" s="33" t="s">
        <v>3017</v>
      </c>
      <c r="E267" s="55" t="s">
        <v>1302</v>
      </c>
      <c r="F267" s="55">
        <v>1.7</v>
      </c>
      <c r="G267" s="55">
        <v>582</v>
      </c>
      <c r="H267" s="55">
        <f t="shared" si="4"/>
        <v>989.4</v>
      </c>
    </row>
    <row r="268" spans="2:8" ht="25.5" x14ac:dyDescent="0.2">
      <c r="B268" s="20" t="s">
        <v>406</v>
      </c>
      <c r="C268" s="20" t="s">
        <v>1753</v>
      </c>
      <c r="D268" s="33" t="s">
        <v>1754</v>
      </c>
      <c r="E268" s="55" t="s">
        <v>1421</v>
      </c>
      <c r="F268" s="55">
        <v>8.39</v>
      </c>
      <c r="G268" s="55">
        <v>242</v>
      </c>
      <c r="H268" s="55">
        <f t="shared" si="4"/>
        <v>2030.38</v>
      </c>
    </row>
    <row r="269" spans="2:8" x14ac:dyDescent="0.2">
      <c r="B269" s="20" t="s">
        <v>406</v>
      </c>
      <c r="C269" s="20" t="s">
        <v>1755</v>
      </c>
      <c r="D269" s="33" t="s">
        <v>1756</v>
      </c>
      <c r="E269" s="55" t="s">
        <v>1330</v>
      </c>
      <c r="F269" s="55">
        <v>5.82</v>
      </c>
      <c r="G269" s="55">
        <v>68</v>
      </c>
      <c r="H269" s="55">
        <f t="shared" si="4"/>
        <v>395.76</v>
      </c>
    </row>
    <row r="270" spans="2:8" x14ac:dyDescent="0.2">
      <c r="B270" s="20" t="s">
        <v>406</v>
      </c>
      <c r="C270" s="20" t="s">
        <v>1755</v>
      </c>
      <c r="D270" s="33" t="s">
        <v>1756</v>
      </c>
      <c r="E270" s="55" t="s">
        <v>1280</v>
      </c>
      <c r="F270" s="55">
        <v>3.7</v>
      </c>
      <c r="G270" s="55">
        <v>491</v>
      </c>
      <c r="H270" s="55">
        <f t="shared" si="4"/>
        <v>1816.7</v>
      </c>
    </row>
    <row r="271" spans="2:8" x14ac:dyDescent="0.2">
      <c r="B271" s="20" t="s">
        <v>406</v>
      </c>
      <c r="C271" s="20" t="s">
        <v>1757</v>
      </c>
      <c r="D271" s="33" t="s">
        <v>1758</v>
      </c>
      <c r="E271" s="55" t="s">
        <v>1280</v>
      </c>
      <c r="F271" s="55">
        <v>3.7</v>
      </c>
      <c r="G271" s="55">
        <v>30</v>
      </c>
      <c r="H271" s="55">
        <f t="shared" si="4"/>
        <v>111</v>
      </c>
    </row>
    <row r="272" spans="2:8" x14ac:dyDescent="0.2">
      <c r="B272" s="20" t="s">
        <v>406</v>
      </c>
      <c r="C272" s="20" t="s">
        <v>1759</v>
      </c>
      <c r="D272" s="33" t="s">
        <v>1760</v>
      </c>
      <c r="E272" s="55" t="s">
        <v>1280</v>
      </c>
      <c r="F272" s="55">
        <v>3.7</v>
      </c>
      <c r="G272" s="55">
        <v>130</v>
      </c>
      <c r="H272" s="55">
        <f t="shared" si="4"/>
        <v>481</v>
      </c>
    </row>
    <row r="273" spans="2:8" x14ac:dyDescent="0.2">
      <c r="B273" s="20" t="s">
        <v>406</v>
      </c>
      <c r="C273" s="20" t="s">
        <v>1761</v>
      </c>
      <c r="D273" s="33" t="s">
        <v>1762</v>
      </c>
      <c r="E273" s="55" t="s">
        <v>1280</v>
      </c>
      <c r="F273" s="55">
        <v>3.7</v>
      </c>
      <c r="G273" s="55">
        <v>172</v>
      </c>
      <c r="H273" s="55">
        <f t="shared" si="4"/>
        <v>636.4</v>
      </c>
    </row>
    <row r="274" spans="2:8" x14ac:dyDescent="0.2">
      <c r="B274" s="20" t="s">
        <v>406</v>
      </c>
      <c r="C274" s="20" t="s">
        <v>1763</v>
      </c>
      <c r="D274" s="33" t="s">
        <v>1764</v>
      </c>
      <c r="E274" s="55" t="s">
        <v>1280</v>
      </c>
      <c r="F274" s="55">
        <v>3.7</v>
      </c>
      <c r="G274" s="55">
        <v>329</v>
      </c>
      <c r="H274" s="55">
        <f t="shared" si="4"/>
        <v>1217.3</v>
      </c>
    </row>
    <row r="275" spans="2:8" x14ac:dyDescent="0.2">
      <c r="B275" s="20" t="s">
        <v>406</v>
      </c>
      <c r="C275" s="20" t="s">
        <v>1765</v>
      </c>
      <c r="D275" s="33" t="s">
        <v>1766</v>
      </c>
      <c r="E275" s="55" t="s">
        <v>1280</v>
      </c>
      <c r="F275" s="55">
        <v>3.7</v>
      </c>
      <c r="G275" s="55">
        <v>136</v>
      </c>
      <c r="H275" s="55">
        <f t="shared" si="4"/>
        <v>503.20000000000005</v>
      </c>
    </row>
    <row r="276" spans="2:8" ht="25.5" x14ac:dyDescent="0.2">
      <c r="B276" s="20" t="s">
        <v>406</v>
      </c>
      <c r="C276" s="20" t="s">
        <v>1769</v>
      </c>
      <c r="D276" s="33" t="s">
        <v>1770</v>
      </c>
      <c r="E276" s="55" t="s">
        <v>1280</v>
      </c>
      <c r="F276" s="55">
        <v>3.7</v>
      </c>
      <c r="G276" s="55">
        <v>1722</v>
      </c>
      <c r="H276" s="55">
        <f t="shared" si="4"/>
        <v>6371.4000000000005</v>
      </c>
    </row>
    <row r="277" spans="2:8" x14ac:dyDescent="0.2">
      <c r="B277" s="20" t="s">
        <v>406</v>
      </c>
      <c r="C277" s="20" t="s">
        <v>1773</v>
      </c>
      <c r="D277" s="33" t="s">
        <v>1774</v>
      </c>
      <c r="E277" s="55" t="s">
        <v>1280</v>
      </c>
      <c r="F277" s="55">
        <v>3.7</v>
      </c>
      <c r="G277" s="55">
        <v>642</v>
      </c>
      <c r="H277" s="55">
        <f t="shared" si="4"/>
        <v>2375.4</v>
      </c>
    </row>
    <row r="278" spans="2:8" x14ac:dyDescent="0.2">
      <c r="B278" s="20" t="s">
        <v>406</v>
      </c>
      <c r="C278" s="20" t="s">
        <v>1773</v>
      </c>
      <c r="D278" s="33" t="s">
        <v>1774</v>
      </c>
      <c r="E278" s="55" t="s">
        <v>1421</v>
      </c>
      <c r="F278" s="55">
        <v>8.39</v>
      </c>
      <c r="G278" s="55">
        <v>1255</v>
      </c>
      <c r="H278" s="55">
        <f t="shared" si="4"/>
        <v>10529.45</v>
      </c>
    </row>
    <row r="279" spans="2:8" ht="25.5" x14ac:dyDescent="0.2">
      <c r="B279" s="20" t="s">
        <v>406</v>
      </c>
      <c r="C279" s="20" t="s">
        <v>1775</v>
      </c>
      <c r="D279" s="33" t="s">
        <v>1776</v>
      </c>
      <c r="E279" s="55" t="s">
        <v>1280</v>
      </c>
      <c r="F279" s="55">
        <v>3.7</v>
      </c>
      <c r="G279" s="55">
        <v>2</v>
      </c>
      <c r="H279" s="55">
        <f t="shared" si="4"/>
        <v>7.4</v>
      </c>
    </row>
    <row r="280" spans="2:8" x14ac:dyDescent="0.2">
      <c r="B280" s="20" t="s">
        <v>540</v>
      </c>
      <c r="C280" s="20" t="s">
        <v>1777</v>
      </c>
      <c r="D280" s="33" t="s">
        <v>1778</v>
      </c>
      <c r="E280" s="55" t="s">
        <v>1280</v>
      </c>
      <c r="F280" s="55">
        <v>3.7</v>
      </c>
      <c r="G280" s="55">
        <v>158</v>
      </c>
      <c r="H280" s="55">
        <f t="shared" si="4"/>
        <v>584.6</v>
      </c>
    </row>
    <row r="281" spans="2:8" x14ac:dyDescent="0.2">
      <c r="B281" s="20" t="s">
        <v>540</v>
      </c>
      <c r="C281" s="20" t="s">
        <v>1779</v>
      </c>
      <c r="D281" s="33" t="s">
        <v>1780</v>
      </c>
      <c r="E281" s="55" t="s">
        <v>1280</v>
      </c>
      <c r="F281" s="55">
        <v>3.7</v>
      </c>
      <c r="G281" s="55">
        <v>20</v>
      </c>
      <c r="H281" s="55">
        <f t="shared" si="4"/>
        <v>74</v>
      </c>
    </row>
    <row r="282" spans="2:8" x14ac:dyDescent="0.2">
      <c r="B282" s="20" t="s">
        <v>540</v>
      </c>
      <c r="C282" s="20" t="s">
        <v>1781</v>
      </c>
      <c r="D282" s="33" t="s">
        <v>1782</v>
      </c>
      <c r="E282" s="55" t="s">
        <v>1280</v>
      </c>
      <c r="F282" s="55">
        <v>3.7</v>
      </c>
      <c r="G282" s="55">
        <v>27</v>
      </c>
      <c r="H282" s="55">
        <f t="shared" si="4"/>
        <v>99.9</v>
      </c>
    </row>
    <row r="283" spans="2:8" x14ac:dyDescent="0.2">
      <c r="B283" s="20" t="s">
        <v>540</v>
      </c>
      <c r="C283" s="20" t="s">
        <v>1783</v>
      </c>
      <c r="D283" s="33" t="s">
        <v>1784</v>
      </c>
      <c r="E283" s="55" t="s">
        <v>1280</v>
      </c>
      <c r="F283" s="55">
        <v>3.7</v>
      </c>
      <c r="G283" s="55">
        <v>277</v>
      </c>
      <c r="H283" s="55">
        <f t="shared" si="4"/>
        <v>1024.9000000000001</v>
      </c>
    </row>
    <row r="284" spans="2:8" x14ac:dyDescent="0.2">
      <c r="B284" s="20" t="s">
        <v>540</v>
      </c>
      <c r="C284" s="20" t="s">
        <v>1785</v>
      </c>
      <c r="D284" s="33" t="s">
        <v>1786</v>
      </c>
      <c r="E284" s="55" t="s">
        <v>1280</v>
      </c>
      <c r="F284" s="55">
        <v>3.7</v>
      </c>
      <c r="G284" s="55">
        <v>445</v>
      </c>
      <c r="H284" s="55">
        <f t="shared" si="4"/>
        <v>1646.5</v>
      </c>
    </row>
    <row r="285" spans="2:8" x14ac:dyDescent="0.2">
      <c r="B285" s="20" t="s">
        <v>540</v>
      </c>
      <c r="C285" s="20" t="s">
        <v>1787</v>
      </c>
      <c r="D285" s="33" t="s">
        <v>1788</v>
      </c>
      <c r="E285" s="55" t="s">
        <v>1280</v>
      </c>
      <c r="F285" s="55">
        <v>3.7</v>
      </c>
      <c r="G285" s="55">
        <v>57</v>
      </c>
      <c r="H285" s="55">
        <f t="shared" si="4"/>
        <v>210.9</v>
      </c>
    </row>
    <row r="286" spans="2:8" x14ac:dyDescent="0.2">
      <c r="B286" s="20" t="s">
        <v>540</v>
      </c>
      <c r="C286" s="20" t="s">
        <v>723</v>
      </c>
      <c r="D286" s="33" t="s">
        <v>724</v>
      </c>
      <c r="E286" s="55" t="s">
        <v>1280</v>
      </c>
      <c r="F286" s="55">
        <v>3.7</v>
      </c>
      <c r="G286" s="55">
        <v>1470</v>
      </c>
      <c r="H286" s="55">
        <f t="shared" si="4"/>
        <v>5439</v>
      </c>
    </row>
    <row r="287" spans="2:8" x14ac:dyDescent="0.2">
      <c r="B287" s="20" t="s">
        <v>540</v>
      </c>
      <c r="C287" s="20" t="s">
        <v>723</v>
      </c>
      <c r="D287" s="33" t="s">
        <v>724</v>
      </c>
      <c r="E287" s="55" t="s">
        <v>1302</v>
      </c>
      <c r="F287" s="55">
        <v>1.7</v>
      </c>
      <c r="G287" s="55">
        <v>463</v>
      </c>
      <c r="H287" s="55">
        <f t="shared" si="4"/>
        <v>787.1</v>
      </c>
    </row>
    <row r="288" spans="2:8" ht="25.5" x14ac:dyDescent="0.2">
      <c r="B288" s="20" t="s">
        <v>540</v>
      </c>
      <c r="C288" s="20" t="s">
        <v>1789</v>
      </c>
      <c r="D288" s="33" t="s">
        <v>1790</v>
      </c>
      <c r="E288" s="55" t="s">
        <v>1280</v>
      </c>
      <c r="F288" s="55">
        <v>3.7</v>
      </c>
      <c r="G288" s="55">
        <v>331</v>
      </c>
      <c r="H288" s="55">
        <f t="shared" si="4"/>
        <v>1224.7</v>
      </c>
    </row>
    <row r="289" spans="2:8" x14ac:dyDescent="0.2">
      <c r="B289" s="20" t="s">
        <v>540</v>
      </c>
      <c r="C289" s="20" t="s">
        <v>1791</v>
      </c>
      <c r="D289" s="33" t="s">
        <v>1792</v>
      </c>
      <c r="E289" s="55" t="s">
        <v>1280</v>
      </c>
      <c r="F289" s="55">
        <v>3.7</v>
      </c>
      <c r="G289" s="55">
        <v>37</v>
      </c>
      <c r="H289" s="55">
        <f t="shared" si="4"/>
        <v>136.9</v>
      </c>
    </row>
    <row r="290" spans="2:8" x14ac:dyDescent="0.2">
      <c r="B290" s="20" t="s">
        <v>540</v>
      </c>
      <c r="C290" s="20" t="s">
        <v>1793</v>
      </c>
      <c r="D290" s="33" t="s">
        <v>1794</v>
      </c>
      <c r="E290" s="55" t="s">
        <v>1280</v>
      </c>
      <c r="F290" s="55">
        <v>3.7</v>
      </c>
      <c r="G290" s="55">
        <v>18</v>
      </c>
      <c r="H290" s="55">
        <f t="shared" si="4"/>
        <v>66.600000000000009</v>
      </c>
    </row>
    <row r="291" spans="2:8" x14ac:dyDescent="0.2">
      <c r="B291" s="20" t="s">
        <v>540</v>
      </c>
      <c r="C291" s="20" t="s">
        <v>1795</v>
      </c>
      <c r="D291" s="33" t="s">
        <v>1796</v>
      </c>
      <c r="E291" s="55" t="s">
        <v>1280</v>
      </c>
      <c r="F291" s="55">
        <v>3.7</v>
      </c>
      <c r="G291" s="55">
        <v>478</v>
      </c>
      <c r="H291" s="55">
        <f t="shared" si="4"/>
        <v>1768.6000000000001</v>
      </c>
    </row>
    <row r="292" spans="2:8" x14ac:dyDescent="0.2">
      <c r="B292" s="20" t="s">
        <v>540</v>
      </c>
      <c r="C292" s="20" t="s">
        <v>1797</v>
      </c>
      <c r="D292" s="33" t="s">
        <v>1798</v>
      </c>
      <c r="E292" s="55" t="s">
        <v>1280</v>
      </c>
      <c r="F292" s="55">
        <v>3.7</v>
      </c>
      <c r="G292" s="55">
        <v>84</v>
      </c>
      <c r="H292" s="55">
        <f t="shared" si="4"/>
        <v>310.8</v>
      </c>
    </row>
    <row r="293" spans="2:8" ht="25.5" x14ac:dyDescent="0.2">
      <c r="B293" s="20" t="s">
        <v>540</v>
      </c>
      <c r="C293" s="20" t="s">
        <v>1799</v>
      </c>
      <c r="D293" s="33" t="s">
        <v>1800</v>
      </c>
      <c r="E293" s="55" t="s">
        <v>1280</v>
      </c>
      <c r="F293" s="55">
        <v>3.7</v>
      </c>
      <c r="G293" s="55">
        <v>564</v>
      </c>
      <c r="H293" s="55">
        <f t="shared" si="4"/>
        <v>2086.8000000000002</v>
      </c>
    </row>
    <row r="294" spans="2:8" x14ac:dyDescent="0.2">
      <c r="B294" s="20" t="s">
        <v>540</v>
      </c>
      <c r="C294" s="20" t="s">
        <v>1951</v>
      </c>
      <c r="D294" s="33" t="s">
        <v>1952</v>
      </c>
      <c r="E294" s="55" t="s">
        <v>1280</v>
      </c>
      <c r="F294" s="55">
        <v>3.7</v>
      </c>
      <c r="G294" s="55">
        <v>864</v>
      </c>
      <c r="H294" s="55">
        <f t="shared" si="4"/>
        <v>3196.8</v>
      </c>
    </row>
    <row r="295" spans="2:8" ht="25.5" x14ac:dyDescent="0.2">
      <c r="B295" s="20" t="s">
        <v>540</v>
      </c>
      <c r="C295" s="20" t="s">
        <v>1801</v>
      </c>
      <c r="D295" s="33" t="s">
        <v>1802</v>
      </c>
      <c r="E295" s="55" t="s">
        <v>1280</v>
      </c>
      <c r="F295" s="55">
        <v>3.7</v>
      </c>
      <c r="G295" s="55">
        <v>61</v>
      </c>
      <c r="H295" s="55">
        <f t="shared" si="4"/>
        <v>225.70000000000002</v>
      </c>
    </row>
    <row r="296" spans="2:8" ht="25.5" x14ac:dyDescent="0.2">
      <c r="B296" s="20" t="s">
        <v>540</v>
      </c>
      <c r="C296" s="20" t="s">
        <v>1809</v>
      </c>
      <c r="D296" s="33" t="s">
        <v>1810</v>
      </c>
      <c r="E296" s="55" t="s">
        <v>1280</v>
      </c>
      <c r="F296" s="55">
        <v>3.7</v>
      </c>
      <c r="G296" s="55">
        <v>68</v>
      </c>
      <c r="H296" s="55">
        <f t="shared" si="4"/>
        <v>251.60000000000002</v>
      </c>
    </row>
    <row r="297" spans="2:8" ht="25.5" x14ac:dyDescent="0.2">
      <c r="B297" s="20" t="s">
        <v>540</v>
      </c>
      <c r="C297" s="20" t="s">
        <v>1126</v>
      </c>
      <c r="D297" s="33" t="s">
        <v>1127</v>
      </c>
      <c r="E297" s="55" t="s">
        <v>1280</v>
      </c>
      <c r="F297" s="55">
        <v>3.7</v>
      </c>
      <c r="G297" s="55">
        <v>168</v>
      </c>
      <c r="H297" s="55">
        <f t="shared" si="4"/>
        <v>621.6</v>
      </c>
    </row>
    <row r="298" spans="2:8" ht="25.5" x14ac:dyDescent="0.2">
      <c r="B298" s="20" t="s">
        <v>540</v>
      </c>
      <c r="C298" s="20" t="s">
        <v>1811</v>
      </c>
      <c r="D298" s="33" t="s">
        <v>1812</v>
      </c>
      <c r="E298" s="55" t="s">
        <v>1280</v>
      </c>
      <c r="F298" s="55">
        <v>3.7</v>
      </c>
      <c r="G298" s="55">
        <v>115</v>
      </c>
      <c r="H298" s="55">
        <f t="shared" si="4"/>
        <v>425.5</v>
      </c>
    </row>
    <row r="299" spans="2:8" x14ac:dyDescent="0.2">
      <c r="B299" s="20" t="s">
        <v>540</v>
      </c>
      <c r="C299" s="20" t="s">
        <v>1813</v>
      </c>
      <c r="D299" s="33" t="s">
        <v>1814</v>
      </c>
      <c r="E299" s="55" t="s">
        <v>1280</v>
      </c>
      <c r="F299" s="55">
        <v>3.7</v>
      </c>
      <c r="G299" s="55">
        <v>147</v>
      </c>
      <c r="H299" s="55">
        <f t="shared" si="4"/>
        <v>543.9</v>
      </c>
    </row>
    <row r="300" spans="2:8" ht="25.5" x14ac:dyDescent="0.2">
      <c r="B300" s="20" t="s">
        <v>540</v>
      </c>
      <c r="C300" s="20" t="s">
        <v>1815</v>
      </c>
      <c r="D300" s="33" t="s">
        <v>1816</v>
      </c>
      <c r="E300" s="55" t="s">
        <v>1280</v>
      </c>
      <c r="F300" s="55">
        <v>3.7</v>
      </c>
      <c r="G300" s="55">
        <v>272</v>
      </c>
      <c r="H300" s="55">
        <f t="shared" si="4"/>
        <v>1006.4000000000001</v>
      </c>
    </row>
    <row r="301" spans="2:8" x14ac:dyDescent="0.2">
      <c r="B301" s="20" t="s">
        <v>540</v>
      </c>
      <c r="C301" s="20" t="s">
        <v>1817</v>
      </c>
      <c r="D301" s="33" t="s">
        <v>1818</v>
      </c>
      <c r="E301" s="55" t="s">
        <v>1280</v>
      </c>
      <c r="F301" s="55">
        <v>3.7</v>
      </c>
      <c r="G301" s="55">
        <v>149</v>
      </c>
      <c r="H301" s="55">
        <f t="shared" si="4"/>
        <v>551.30000000000007</v>
      </c>
    </row>
    <row r="302" spans="2:8" x14ac:dyDescent="0.2">
      <c r="B302" s="20" t="s">
        <v>540</v>
      </c>
      <c r="C302" s="20" t="s">
        <v>725</v>
      </c>
      <c r="D302" s="33" t="s">
        <v>726</v>
      </c>
      <c r="E302" s="55" t="s">
        <v>1329</v>
      </c>
      <c r="F302" s="55">
        <v>14.66</v>
      </c>
      <c r="G302" s="55">
        <v>12</v>
      </c>
      <c r="H302" s="55">
        <f t="shared" si="4"/>
        <v>175.92000000000002</v>
      </c>
    </row>
    <row r="303" spans="2:8" x14ac:dyDescent="0.2">
      <c r="B303" s="20" t="s">
        <v>540</v>
      </c>
      <c r="C303" s="20" t="s">
        <v>725</v>
      </c>
      <c r="D303" s="33" t="s">
        <v>726</v>
      </c>
      <c r="E303" s="55" t="s">
        <v>1330</v>
      </c>
      <c r="F303" s="55">
        <v>5.82</v>
      </c>
      <c r="G303" s="55">
        <v>11</v>
      </c>
      <c r="H303" s="55">
        <f t="shared" si="4"/>
        <v>64.02000000000001</v>
      </c>
    </row>
    <row r="304" spans="2:8" x14ac:dyDescent="0.2">
      <c r="B304" s="20" t="s">
        <v>540</v>
      </c>
      <c r="C304" s="20" t="s">
        <v>725</v>
      </c>
      <c r="D304" s="33" t="s">
        <v>726</v>
      </c>
      <c r="E304" s="55" t="s">
        <v>1280</v>
      </c>
      <c r="F304" s="55">
        <v>3.7</v>
      </c>
      <c r="G304" s="55">
        <v>4113</v>
      </c>
      <c r="H304" s="55">
        <f t="shared" si="4"/>
        <v>15218.1</v>
      </c>
    </row>
    <row r="305" spans="2:8" x14ac:dyDescent="0.2">
      <c r="B305" s="20" t="s">
        <v>540</v>
      </c>
      <c r="C305" s="20" t="s">
        <v>725</v>
      </c>
      <c r="D305" s="33" t="s">
        <v>726</v>
      </c>
      <c r="E305" s="55" t="s">
        <v>1302</v>
      </c>
      <c r="F305" s="55">
        <v>1.7</v>
      </c>
      <c r="G305" s="55">
        <v>7</v>
      </c>
      <c r="H305" s="55">
        <f t="shared" si="4"/>
        <v>11.9</v>
      </c>
    </row>
    <row r="306" spans="2:8" x14ac:dyDescent="0.2">
      <c r="B306" s="20" t="s">
        <v>540</v>
      </c>
      <c r="C306" s="20" t="s">
        <v>1819</v>
      </c>
      <c r="D306" s="33" t="s">
        <v>1820</v>
      </c>
      <c r="E306" s="55" t="s">
        <v>1280</v>
      </c>
      <c r="F306" s="55">
        <v>3.7</v>
      </c>
      <c r="G306" s="55">
        <v>533</v>
      </c>
      <c r="H306" s="55">
        <f t="shared" si="4"/>
        <v>1972.1000000000001</v>
      </c>
    </row>
    <row r="307" spans="2:8" x14ac:dyDescent="0.2">
      <c r="B307" s="20" t="s">
        <v>540</v>
      </c>
      <c r="C307" s="20" t="s">
        <v>1819</v>
      </c>
      <c r="D307" s="33" t="s">
        <v>1820</v>
      </c>
      <c r="E307" s="55" t="s">
        <v>1421</v>
      </c>
      <c r="F307" s="55">
        <v>8.39</v>
      </c>
      <c r="G307" s="55">
        <v>192</v>
      </c>
      <c r="H307" s="55">
        <f t="shared" si="4"/>
        <v>1610.88</v>
      </c>
    </row>
    <row r="308" spans="2:8" x14ac:dyDescent="0.2">
      <c r="B308" s="20" t="s">
        <v>540</v>
      </c>
      <c r="C308" s="20" t="s">
        <v>1819</v>
      </c>
      <c r="D308" s="33" t="s">
        <v>1820</v>
      </c>
      <c r="E308" s="55" t="s">
        <v>1302</v>
      </c>
      <c r="F308" s="55">
        <v>1.7</v>
      </c>
      <c r="G308" s="55">
        <v>5</v>
      </c>
      <c r="H308" s="55">
        <f t="shared" si="4"/>
        <v>8.5</v>
      </c>
    </row>
    <row r="309" spans="2:8" x14ac:dyDescent="0.2">
      <c r="B309" s="20" t="s">
        <v>540</v>
      </c>
      <c r="C309" s="20" t="s">
        <v>1823</v>
      </c>
      <c r="D309" s="33" t="s">
        <v>1824</v>
      </c>
      <c r="E309" s="55" t="s">
        <v>1280</v>
      </c>
      <c r="F309" s="55">
        <v>3.7</v>
      </c>
      <c r="G309" s="55">
        <v>14</v>
      </c>
      <c r="H309" s="55">
        <f t="shared" si="4"/>
        <v>51.800000000000004</v>
      </c>
    </row>
    <row r="310" spans="2:8" x14ac:dyDescent="0.2">
      <c r="B310" s="20" t="s">
        <v>540</v>
      </c>
      <c r="C310" s="20" t="s">
        <v>1827</v>
      </c>
      <c r="D310" s="33" t="s">
        <v>1828</v>
      </c>
      <c r="E310" s="55" t="s">
        <v>1280</v>
      </c>
      <c r="F310" s="55">
        <v>3.7</v>
      </c>
      <c r="G310" s="55">
        <v>138</v>
      </c>
      <c r="H310" s="55">
        <f t="shared" si="4"/>
        <v>510.6</v>
      </c>
    </row>
    <row r="311" spans="2:8" x14ac:dyDescent="0.2">
      <c r="B311" s="20" t="s">
        <v>540</v>
      </c>
      <c r="C311" s="20" t="s">
        <v>1829</v>
      </c>
      <c r="D311" s="33" t="s">
        <v>1830</v>
      </c>
      <c r="E311" s="55" t="s">
        <v>1280</v>
      </c>
      <c r="F311" s="55">
        <v>3.7</v>
      </c>
      <c r="G311" s="55">
        <v>200</v>
      </c>
      <c r="H311" s="55">
        <f t="shared" si="4"/>
        <v>740</v>
      </c>
    </row>
    <row r="312" spans="2:8" x14ac:dyDescent="0.2">
      <c r="B312" s="20" t="s">
        <v>540</v>
      </c>
      <c r="C312" s="20" t="s">
        <v>1831</v>
      </c>
      <c r="D312" s="33" t="s">
        <v>1832</v>
      </c>
      <c r="E312" s="55" t="s">
        <v>1280</v>
      </c>
      <c r="F312" s="55">
        <v>3.7</v>
      </c>
      <c r="G312" s="55">
        <v>58</v>
      </c>
      <c r="H312" s="55">
        <f t="shared" si="4"/>
        <v>214.60000000000002</v>
      </c>
    </row>
    <row r="313" spans="2:8" x14ac:dyDescent="0.2">
      <c r="B313" s="20" t="s">
        <v>540</v>
      </c>
      <c r="C313" s="20" t="s">
        <v>1833</v>
      </c>
      <c r="D313" s="33" t="s">
        <v>1834</v>
      </c>
      <c r="E313" s="55" t="s">
        <v>1280</v>
      </c>
      <c r="F313" s="55">
        <v>3.7</v>
      </c>
      <c r="G313" s="55">
        <v>275</v>
      </c>
      <c r="H313" s="55">
        <f t="shared" si="4"/>
        <v>1017.5</v>
      </c>
    </row>
    <row r="314" spans="2:8" ht="25.5" x14ac:dyDescent="0.2">
      <c r="B314" s="20" t="s">
        <v>540</v>
      </c>
      <c r="C314" s="20" t="s">
        <v>1837</v>
      </c>
      <c r="D314" s="33" t="s">
        <v>1838</v>
      </c>
      <c r="E314" s="55" t="s">
        <v>1329</v>
      </c>
      <c r="F314" s="55">
        <v>14.66</v>
      </c>
      <c r="G314" s="55">
        <v>8</v>
      </c>
      <c r="H314" s="55">
        <f t="shared" si="4"/>
        <v>117.28</v>
      </c>
    </row>
    <row r="315" spans="2:8" ht="25.5" x14ac:dyDescent="0.2">
      <c r="B315" s="20" t="s">
        <v>540</v>
      </c>
      <c r="C315" s="20" t="s">
        <v>1837</v>
      </c>
      <c r="D315" s="33" t="s">
        <v>1838</v>
      </c>
      <c r="E315" s="55" t="s">
        <v>1330</v>
      </c>
      <c r="F315" s="55">
        <v>5.82</v>
      </c>
      <c r="G315" s="55">
        <v>1</v>
      </c>
      <c r="H315" s="55">
        <f t="shared" si="4"/>
        <v>5.82</v>
      </c>
    </row>
    <row r="316" spans="2:8" x14ac:dyDescent="0.2">
      <c r="B316" s="20" t="s">
        <v>540</v>
      </c>
      <c r="C316" s="20" t="s">
        <v>1839</v>
      </c>
      <c r="D316" s="33" t="s">
        <v>1840</v>
      </c>
      <c r="E316" s="55" t="s">
        <v>1280</v>
      </c>
      <c r="F316" s="55">
        <v>3.7</v>
      </c>
      <c r="G316" s="55">
        <v>230</v>
      </c>
      <c r="H316" s="55">
        <f t="shared" si="4"/>
        <v>851</v>
      </c>
    </row>
    <row r="317" spans="2:8" x14ac:dyDescent="0.2">
      <c r="B317" s="20" t="s">
        <v>540</v>
      </c>
      <c r="C317" s="20" t="s">
        <v>601</v>
      </c>
      <c r="D317" s="33" t="s">
        <v>602</v>
      </c>
      <c r="E317" s="55" t="s">
        <v>1280</v>
      </c>
      <c r="F317" s="55">
        <v>3.7</v>
      </c>
      <c r="G317" s="55">
        <v>3</v>
      </c>
      <c r="H317" s="55">
        <f t="shared" si="4"/>
        <v>11.100000000000001</v>
      </c>
    </row>
    <row r="318" spans="2:8" x14ac:dyDescent="0.2">
      <c r="B318" s="20" t="s">
        <v>540</v>
      </c>
      <c r="C318" s="20" t="s">
        <v>1841</v>
      </c>
      <c r="D318" s="33" t="s">
        <v>1842</v>
      </c>
      <c r="E318" s="55" t="s">
        <v>1280</v>
      </c>
      <c r="F318" s="55">
        <v>3.7</v>
      </c>
      <c r="G318" s="55">
        <v>309</v>
      </c>
      <c r="H318" s="55">
        <f t="shared" si="4"/>
        <v>1143.3</v>
      </c>
    </row>
    <row r="319" spans="2:8" x14ac:dyDescent="0.2">
      <c r="B319" s="20" t="s">
        <v>540</v>
      </c>
      <c r="C319" s="20" t="s">
        <v>1843</v>
      </c>
      <c r="D319" s="33" t="s">
        <v>1844</v>
      </c>
      <c r="E319" s="55" t="s">
        <v>1280</v>
      </c>
      <c r="F319" s="55">
        <v>3.7</v>
      </c>
      <c r="G319" s="55">
        <v>280</v>
      </c>
      <c r="H319" s="55">
        <f t="shared" si="4"/>
        <v>1036</v>
      </c>
    </row>
    <row r="320" spans="2:8" x14ac:dyDescent="0.2">
      <c r="B320" s="20" t="s">
        <v>540</v>
      </c>
      <c r="C320" s="20" t="s">
        <v>727</v>
      </c>
      <c r="D320" s="33" t="s">
        <v>728</v>
      </c>
      <c r="E320" s="55" t="s">
        <v>1280</v>
      </c>
      <c r="F320" s="55">
        <v>3.7</v>
      </c>
      <c r="G320" s="55">
        <v>2182</v>
      </c>
      <c r="H320" s="55">
        <f t="shared" si="4"/>
        <v>8073.4000000000005</v>
      </c>
    </row>
    <row r="321" spans="2:8" x14ac:dyDescent="0.2">
      <c r="B321" s="20" t="s">
        <v>540</v>
      </c>
      <c r="C321" s="20" t="s">
        <v>1849</v>
      </c>
      <c r="D321" s="33" t="s">
        <v>1850</v>
      </c>
      <c r="E321" s="55" t="s">
        <v>1280</v>
      </c>
      <c r="F321" s="55">
        <v>3.7</v>
      </c>
      <c r="G321" s="55">
        <v>181</v>
      </c>
      <c r="H321" s="55">
        <f t="shared" si="4"/>
        <v>669.7</v>
      </c>
    </row>
    <row r="322" spans="2:8" ht="25.5" x14ac:dyDescent="0.2">
      <c r="B322" s="20" t="s">
        <v>540</v>
      </c>
      <c r="C322" s="20" t="s">
        <v>1851</v>
      </c>
      <c r="D322" s="33" t="s">
        <v>1852</v>
      </c>
      <c r="E322" s="55" t="s">
        <v>1280</v>
      </c>
      <c r="F322" s="55">
        <v>3.7</v>
      </c>
      <c r="G322" s="55">
        <v>120</v>
      </c>
      <c r="H322" s="55">
        <f t="shared" si="4"/>
        <v>444</v>
      </c>
    </row>
    <row r="323" spans="2:8" x14ac:dyDescent="0.2">
      <c r="B323" s="20" t="s">
        <v>540</v>
      </c>
      <c r="C323" s="20" t="s">
        <v>1853</v>
      </c>
      <c r="D323" s="33" t="s">
        <v>1854</v>
      </c>
      <c r="E323" s="55" t="s">
        <v>1280</v>
      </c>
      <c r="F323" s="55">
        <v>3.7</v>
      </c>
      <c r="G323" s="55">
        <v>191</v>
      </c>
      <c r="H323" s="55">
        <f t="shared" si="4"/>
        <v>706.7</v>
      </c>
    </row>
    <row r="324" spans="2:8" ht="25.5" x14ac:dyDescent="0.2">
      <c r="B324" s="20" t="s">
        <v>540</v>
      </c>
      <c r="C324" s="20" t="s">
        <v>1855</v>
      </c>
      <c r="D324" s="33" t="s">
        <v>1856</v>
      </c>
      <c r="E324" s="55" t="s">
        <v>1280</v>
      </c>
      <c r="F324" s="55">
        <v>3.7</v>
      </c>
      <c r="G324" s="55">
        <v>216</v>
      </c>
      <c r="H324" s="55">
        <f t="shared" si="4"/>
        <v>799.2</v>
      </c>
    </row>
    <row r="325" spans="2:8" ht="25.5" x14ac:dyDescent="0.2">
      <c r="B325" s="20" t="s">
        <v>540</v>
      </c>
      <c r="C325" s="20" t="s">
        <v>1855</v>
      </c>
      <c r="D325" s="33" t="s">
        <v>1856</v>
      </c>
      <c r="E325" s="55" t="s">
        <v>1302</v>
      </c>
      <c r="F325" s="55">
        <v>1.7</v>
      </c>
      <c r="G325" s="55">
        <v>190</v>
      </c>
      <c r="H325" s="55">
        <f t="shared" si="4"/>
        <v>323</v>
      </c>
    </row>
    <row r="326" spans="2:8" x14ac:dyDescent="0.2">
      <c r="B326" s="20" t="s">
        <v>540</v>
      </c>
      <c r="C326" s="20" t="s">
        <v>1857</v>
      </c>
      <c r="D326" s="33" t="s">
        <v>1858</v>
      </c>
      <c r="E326" s="55" t="s">
        <v>1280</v>
      </c>
      <c r="F326" s="55">
        <v>3.7</v>
      </c>
      <c r="G326" s="55">
        <v>49</v>
      </c>
      <c r="H326" s="55">
        <f t="shared" si="4"/>
        <v>181.3</v>
      </c>
    </row>
    <row r="327" spans="2:8" x14ac:dyDescent="0.2">
      <c r="B327" s="20" t="s">
        <v>540</v>
      </c>
      <c r="C327" s="20" t="s">
        <v>1859</v>
      </c>
      <c r="D327" s="33" t="s">
        <v>1860</v>
      </c>
      <c r="E327" s="55" t="s">
        <v>1280</v>
      </c>
      <c r="F327" s="55">
        <v>3.7</v>
      </c>
      <c r="G327" s="55">
        <v>204</v>
      </c>
      <c r="H327" s="55">
        <f t="shared" si="4"/>
        <v>754.80000000000007</v>
      </c>
    </row>
    <row r="328" spans="2:8" x14ac:dyDescent="0.2">
      <c r="B328" s="20" t="s">
        <v>540</v>
      </c>
      <c r="C328" s="20" t="s">
        <v>1863</v>
      </c>
      <c r="D328" s="33" t="s">
        <v>1864</v>
      </c>
      <c r="E328" s="55" t="s">
        <v>1280</v>
      </c>
      <c r="F328" s="55">
        <v>3.7</v>
      </c>
      <c r="G328" s="55">
        <v>1566</v>
      </c>
      <c r="H328" s="55">
        <f t="shared" si="4"/>
        <v>5794.2000000000007</v>
      </c>
    </row>
    <row r="329" spans="2:8" x14ac:dyDescent="0.2">
      <c r="B329" s="20" t="s">
        <v>540</v>
      </c>
      <c r="C329" s="20" t="s">
        <v>1128</v>
      </c>
      <c r="D329" s="33" t="s">
        <v>1129</v>
      </c>
      <c r="E329" s="55" t="s">
        <v>1280</v>
      </c>
      <c r="F329" s="55">
        <v>3.7</v>
      </c>
      <c r="G329" s="55">
        <v>290</v>
      </c>
      <c r="H329" s="55">
        <f t="shared" ref="H329:H373" si="5">F329*G329</f>
        <v>1073</v>
      </c>
    </row>
    <row r="330" spans="2:8" ht="25.5" x14ac:dyDescent="0.2">
      <c r="B330" s="20" t="s">
        <v>540</v>
      </c>
      <c r="C330" s="20" t="s">
        <v>1865</v>
      </c>
      <c r="D330" s="33" t="s">
        <v>1866</v>
      </c>
      <c r="E330" s="55" t="s">
        <v>1280</v>
      </c>
      <c r="F330" s="55">
        <v>3.7</v>
      </c>
      <c r="G330" s="55">
        <v>9</v>
      </c>
      <c r="H330" s="55">
        <f t="shared" si="5"/>
        <v>33.300000000000004</v>
      </c>
    </row>
    <row r="331" spans="2:8" ht="25.5" x14ac:dyDescent="0.2">
      <c r="B331" s="20" t="s">
        <v>540</v>
      </c>
      <c r="C331" s="20" t="s">
        <v>1867</v>
      </c>
      <c r="D331" s="33" t="s">
        <v>1868</v>
      </c>
      <c r="E331" s="55" t="s">
        <v>1280</v>
      </c>
      <c r="F331" s="55">
        <v>3.7</v>
      </c>
      <c r="G331" s="55">
        <v>162</v>
      </c>
      <c r="H331" s="55">
        <f t="shared" si="5"/>
        <v>599.4</v>
      </c>
    </row>
    <row r="332" spans="2:8" ht="25.5" x14ac:dyDescent="0.2">
      <c r="B332" s="20" t="s">
        <v>621</v>
      </c>
      <c r="C332" s="20" t="s">
        <v>1877</v>
      </c>
      <c r="D332" s="33" t="s">
        <v>1878</v>
      </c>
      <c r="E332" s="55" t="s">
        <v>1280</v>
      </c>
      <c r="F332" s="55">
        <v>3.7</v>
      </c>
      <c r="G332" s="55">
        <v>3360</v>
      </c>
      <c r="H332" s="55">
        <f t="shared" si="5"/>
        <v>12432</v>
      </c>
    </row>
    <row r="333" spans="2:8" x14ac:dyDescent="0.2">
      <c r="B333" s="20" t="s">
        <v>621</v>
      </c>
      <c r="C333" s="20" t="s">
        <v>1879</v>
      </c>
      <c r="D333" s="33" t="s">
        <v>1880</v>
      </c>
      <c r="E333" s="55" t="s">
        <v>1280</v>
      </c>
      <c r="F333" s="55">
        <v>3.7</v>
      </c>
      <c r="G333" s="55">
        <v>189</v>
      </c>
      <c r="H333" s="55">
        <f t="shared" si="5"/>
        <v>699.30000000000007</v>
      </c>
    </row>
    <row r="334" spans="2:8" x14ac:dyDescent="0.2">
      <c r="B334" s="20" t="s">
        <v>621</v>
      </c>
      <c r="C334" s="20" t="s">
        <v>1881</v>
      </c>
      <c r="D334" s="33" t="s">
        <v>1882</v>
      </c>
      <c r="E334" s="55" t="s">
        <v>1280</v>
      </c>
      <c r="F334" s="55">
        <v>3.7</v>
      </c>
      <c r="G334" s="55">
        <v>29</v>
      </c>
      <c r="H334" s="55">
        <f t="shared" si="5"/>
        <v>107.30000000000001</v>
      </c>
    </row>
    <row r="335" spans="2:8" x14ac:dyDescent="0.2">
      <c r="B335" s="20" t="s">
        <v>621</v>
      </c>
      <c r="C335" s="20" t="s">
        <v>1883</v>
      </c>
      <c r="D335" s="33" t="s">
        <v>1884</v>
      </c>
      <c r="E335" s="55" t="s">
        <v>1280</v>
      </c>
      <c r="F335" s="55">
        <v>3.7</v>
      </c>
      <c r="G335" s="55">
        <v>232</v>
      </c>
      <c r="H335" s="55">
        <f t="shared" si="5"/>
        <v>858.40000000000009</v>
      </c>
    </row>
    <row r="336" spans="2:8" ht="25.5" x14ac:dyDescent="0.2">
      <c r="B336" s="20" t="s">
        <v>621</v>
      </c>
      <c r="C336" s="20" t="s">
        <v>1885</v>
      </c>
      <c r="D336" s="33" t="s">
        <v>1886</v>
      </c>
      <c r="E336" s="55" t="s">
        <v>1421</v>
      </c>
      <c r="F336" s="55">
        <v>8.39</v>
      </c>
      <c r="G336" s="55">
        <v>20</v>
      </c>
      <c r="H336" s="55">
        <f t="shared" si="5"/>
        <v>167.8</v>
      </c>
    </row>
    <row r="337" spans="2:8" x14ac:dyDescent="0.2">
      <c r="B337" s="20" t="s">
        <v>621</v>
      </c>
      <c r="C337" s="20" t="s">
        <v>1955</v>
      </c>
      <c r="D337" s="33" t="s">
        <v>1956</v>
      </c>
      <c r="E337" s="55" t="s">
        <v>1280</v>
      </c>
      <c r="F337" s="55">
        <v>3.7</v>
      </c>
      <c r="G337" s="55">
        <v>1996</v>
      </c>
      <c r="H337" s="55">
        <f t="shared" si="5"/>
        <v>7385.2000000000007</v>
      </c>
    </row>
    <row r="338" spans="2:8" ht="25.5" x14ac:dyDescent="0.2">
      <c r="B338" s="20" t="s">
        <v>621</v>
      </c>
      <c r="C338" s="20" t="s">
        <v>632</v>
      </c>
      <c r="D338" s="33" t="s">
        <v>633</v>
      </c>
      <c r="E338" s="55" t="s">
        <v>1329</v>
      </c>
      <c r="F338" s="55">
        <v>14.66</v>
      </c>
      <c r="G338" s="55">
        <v>1</v>
      </c>
      <c r="H338" s="55">
        <f t="shared" si="5"/>
        <v>14.66</v>
      </c>
    </row>
    <row r="339" spans="2:8" ht="25.5" x14ac:dyDescent="0.2">
      <c r="B339" s="20" t="s">
        <v>621</v>
      </c>
      <c r="C339" s="20" t="s">
        <v>632</v>
      </c>
      <c r="D339" s="33" t="s">
        <v>633</v>
      </c>
      <c r="E339" s="55" t="s">
        <v>1280</v>
      </c>
      <c r="F339" s="55">
        <v>3.7</v>
      </c>
      <c r="G339" s="55">
        <v>1546</v>
      </c>
      <c r="H339" s="55">
        <f t="shared" si="5"/>
        <v>5720.2000000000007</v>
      </c>
    </row>
    <row r="340" spans="2:8" ht="25.5" x14ac:dyDescent="0.2">
      <c r="B340" s="20" t="s">
        <v>621</v>
      </c>
      <c r="C340" s="20" t="s">
        <v>632</v>
      </c>
      <c r="D340" s="33" t="s">
        <v>633</v>
      </c>
      <c r="E340" s="55" t="s">
        <v>1302</v>
      </c>
      <c r="F340" s="55">
        <v>1.7</v>
      </c>
      <c r="G340" s="55">
        <v>938</v>
      </c>
      <c r="H340" s="55">
        <f t="shared" si="5"/>
        <v>1594.6</v>
      </c>
    </row>
    <row r="341" spans="2:8" x14ac:dyDescent="0.2">
      <c r="B341" s="20" t="s">
        <v>621</v>
      </c>
      <c r="C341" s="20" t="s">
        <v>634</v>
      </c>
      <c r="D341" s="33" t="s">
        <v>635</v>
      </c>
      <c r="E341" s="55" t="s">
        <v>1280</v>
      </c>
      <c r="F341" s="55">
        <v>3.7</v>
      </c>
      <c r="G341" s="55">
        <v>5620</v>
      </c>
      <c r="H341" s="55">
        <f t="shared" si="5"/>
        <v>20794</v>
      </c>
    </row>
    <row r="342" spans="2:8" x14ac:dyDescent="0.2">
      <c r="B342" s="20" t="s">
        <v>621</v>
      </c>
      <c r="C342" s="20" t="s">
        <v>634</v>
      </c>
      <c r="D342" s="33" t="s">
        <v>635</v>
      </c>
      <c r="E342" s="55" t="s">
        <v>1302</v>
      </c>
      <c r="F342" s="55">
        <v>1.7</v>
      </c>
      <c r="G342" s="55">
        <v>60</v>
      </c>
      <c r="H342" s="55">
        <f t="shared" si="5"/>
        <v>102</v>
      </c>
    </row>
    <row r="343" spans="2:8" x14ac:dyDescent="0.2">
      <c r="B343" s="20" t="s">
        <v>621</v>
      </c>
      <c r="C343" s="20" t="s">
        <v>1887</v>
      </c>
      <c r="D343" s="33" t="s">
        <v>1888</v>
      </c>
      <c r="E343" s="55" t="s">
        <v>1280</v>
      </c>
      <c r="F343" s="55">
        <v>3.7</v>
      </c>
      <c r="G343" s="55">
        <v>109</v>
      </c>
      <c r="H343" s="55">
        <f t="shared" si="5"/>
        <v>403.3</v>
      </c>
    </row>
    <row r="344" spans="2:8" x14ac:dyDescent="0.2">
      <c r="B344" s="20" t="s">
        <v>621</v>
      </c>
      <c r="C344" s="20" t="s">
        <v>1887</v>
      </c>
      <c r="D344" s="33" t="s">
        <v>1888</v>
      </c>
      <c r="E344" s="55" t="s">
        <v>1421</v>
      </c>
      <c r="F344" s="55">
        <v>8.39</v>
      </c>
      <c r="G344" s="55">
        <v>807</v>
      </c>
      <c r="H344" s="55">
        <f t="shared" si="5"/>
        <v>6770.7300000000005</v>
      </c>
    </row>
    <row r="345" spans="2:8" x14ac:dyDescent="0.2">
      <c r="B345" s="20" t="s">
        <v>621</v>
      </c>
      <c r="C345" s="20" t="s">
        <v>1889</v>
      </c>
      <c r="D345" s="33" t="s">
        <v>1890</v>
      </c>
      <c r="E345" s="55" t="s">
        <v>1280</v>
      </c>
      <c r="F345" s="55">
        <v>3.7</v>
      </c>
      <c r="G345" s="55">
        <v>3</v>
      </c>
      <c r="H345" s="55">
        <f t="shared" si="5"/>
        <v>11.100000000000001</v>
      </c>
    </row>
    <row r="346" spans="2:8" x14ac:dyDescent="0.2">
      <c r="B346" s="20" t="s">
        <v>621</v>
      </c>
      <c r="C346" s="20" t="s">
        <v>1891</v>
      </c>
      <c r="D346" s="33" t="s">
        <v>1892</v>
      </c>
      <c r="E346" s="55" t="s">
        <v>1280</v>
      </c>
      <c r="F346" s="55">
        <v>3.7</v>
      </c>
      <c r="G346" s="55">
        <v>16</v>
      </c>
      <c r="H346" s="55">
        <f t="shared" si="5"/>
        <v>59.2</v>
      </c>
    </row>
    <row r="347" spans="2:8" x14ac:dyDescent="0.2">
      <c r="B347" s="20" t="s">
        <v>621</v>
      </c>
      <c r="C347" s="20" t="s">
        <v>1893</v>
      </c>
      <c r="D347" s="33" t="s">
        <v>1894</v>
      </c>
      <c r="E347" s="55" t="s">
        <v>1280</v>
      </c>
      <c r="F347" s="55">
        <v>3.7</v>
      </c>
      <c r="G347" s="55">
        <v>406</v>
      </c>
      <c r="H347" s="55">
        <f t="shared" si="5"/>
        <v>1502.2</v>
      </c>
    </row>
    <row r="348" spans="2:8" x14ac:dyDescent="0.2">
      <c r="B348" s="20" t="s">
        <v>621</v>
      </c>
      <c r="C348" s="20" t="s">
        <v>1895</v>
      </c>
      <c r="D348" s="33" t="s">
        <v>1896</v>
      </c>
      <c r="E348" s="55" t="s">
        <v>1280</v>
      </c>
      <c r="F348" s="55">
        <v>3.7</v>
      </c>
      <c r="G348" s="55">
        <v>39</v>
      </c>
      <c r="H348" s="55">
        <f t="shared" si="5"/>
        <v>144.30000000000001</v>
      </c>
    </row>
    <row r="349" spans="2:8" x14ac:dyDescent="0.2">
      <c r="B349" s="20" t="s">
        <v>621</v>
      </c>
      <c r="C349" s="20" t="s">
        <v>1897</v>
      </c>
      <c r="D349" s="33" t="s">
        <v>1898</v>
      </c>
      <c r="E349" s="55" t="s">
        <v>1280</v>
      </c>
      <c r="F349" s="55">
        <v>3.7</v>
      </c>
      <c r="G349" s="55">
        <v>118</v>
      </c>
      <c r="H349" s="55">
        <f t="shared" si="5"/>
        <v>436.6</v>
      </c>
    </row>
    <row r="350" spans="2:8" ht="25.5" x14ac:dyDescent="0.2">
      <c r="B350" s="20" t="s">
        <v>621</v>
      </c>
      <c r="C350" s="20" t="s">
        <v>1899</v>
      </c>
      <c r="D350" s="33" t="s">
        <v>1900</v>
      </c>
      <c r="E350" s="55" t="s">
        <v>1280</v>
      </c>
      <c r="F350" s="55">
        <v>3.7</v>
      </c>
      <c r="G350" s="55">
        <v>525</v>
      </c>
      <c r="H350" s="55">
        <f t="shared" si="5"/>
        <v>1942.5</v>
      </c>
    </row>
    <row r="351" spans="2:8" x14ac:dyDescent="0.2">
      <c r="B351" s="20" t="s">
        <v>621</v>
      </c>
      <c r="C351" s="20" t="s">
        <v>1901</v>
      </c>
      <c r="D351" s="33" t="s">
        <v>1902</v>
      </c>
      <c r="E351" s="55" t="s">
        <v>1280</v>
      </c>
      <c r="F351" s="55">
        <v>3.7</v>
      </c>
      <c r="G351" s="55">
        <v>257</v>
      </c>
      <c r="H351" s="55">
        <f t="shared" si="5"/>
        <v>950.90000000000009</v>
      </c>
    </row>
    <row r="352" spans="2:8" x14ac:dyDescent="0.2">
      <c r="B352" s="20" t="s">
        <v>621</v>
      </c>
      <c r="C352" s="20" t="s">
        <v>1903</v>
      </c>
      <c r="D352" s="33" t="s">
        <v>1904</v>
      </c>
      <c r="E352" s="55" t="s">
        <v>1280</v>
      </c>
      <c r="F352" s="55">
        <v>3.7</v>
      </c>
      <c r="G352" s="55">
        <v>233</v>
      </c>
      <c r="H352" s="55">
        <f t="shared" si="5"/>
        <v>862.1</v>
      </c>
    </row>
    <row r="353" spans="2:8" x14ac:dyDescent="0.2">
      <c r="B353" s="20" t="s">
        <v>621</v>
      </c>
      <c r="C353" s="20" t="s">
        <v>1905</v>
      </c>
      <c r="D353" s="33" t="s">
        <v>1906</v>
      </c>
      <c r="E353" s="55" t="s">
        <v>1280</v>
      </c>
      <c r="F353" s="55">
        <v>3.7</v>
      </c>
      <c r="G353" s="55">
        <v>233</v>
      </c>
      <c r="H353" s="55">
        <f t="shared" si="5"/>
        <v>862.1</v>
      </c>
    </row>
    <row r="354" spans="2:8" ht="25.5" x14ac:dyDescent="0.2">
      <c r="B354" s="20" t="s">
        <v>621</v>
      </c>
      <c r="C354" s="20" t="s">
        <v>644</v>
      </c>
      <c r="D354" s="33" t="s">
        <v>645</v>
      </c>
      <c r="E354" s="55" t="s">
        <v>1329</v>
      </c>
      <c r="F354" s="55">
        <v>14.66</v>
      </c>
      <c r="G354" s="55">
        <v>1</v>
      </c>
      <c r="H354" s="55">
        <f t="shared" si="5"/>
        <v>14.66</v>
      </c>
    </row>
    <row r="355" spans="2:8" ht="25.5" x14ac:dyDescent="0.2">
      <c r="B355" s="20" t="s">
        <v>621</v>
      </c>
      <c r="C355" s="20" t="s">
        <v>644</v>
      </c>
      <c r="D355" s="33" t="s">
        <v>645</v>
      </c>
      <c r="E355" s="55" t="s">
        <v>1330</v>
      </c>
      <c r="F355" s="55">
        <v>5.82</v>
      </c>
      <c r="G355" s="55">
        <v>77</v>
      </c>
      <c r="H355" s="55">
        <f t="shared" si="5"/>
        <v>448.14000000000004</v>
      </c>
    </row>
    <row r="356" spans="2:8" ht="25.5" x14ac:dyDescent="0.2">
      <c r="B356" s="20" t="s">
        <v>621</v>
      </c>
      <c r="C356" s="20" t="s">
        <v>644</v>
      </c>
      <c r="D356" s="33" t="s">
        <v>645</v>
      </c>
      <c r="E356" s="55" t="s">
        <v>1280</v>
      </c>
      <c r="F356" s="55">
        <v>3.7</v>
      </c>
      <c r="G356" s="55">
        <v>5776</v>
      </c>
      <c r="H356" s="55">
        <f t="shared" si="5"/>
        <v>21371.200000000001</v>
      </c>
    </row>
    <row r="357" spans="2:8" x14ac:dyDescent="0.2">
      <c r="B357" s="20" t="s">
        <v>621</v>
      </c>
      <c r="C357" s="20" t="s">
        <v>1909</v>
      </c>
      <c r="D357" s="33" t="s">
        <v>1910</v>
      </c>
      <c r="E357" s="55" t="s">
        <v>1280</v>
      </c>
      <c r="F357" s="55">
        <v>3.7</v>
      </c>
      <c r="G357" s="55">
        <v>520</v>
      </c>
      <c r="H357" s="55">
        <f t="shared" si="5"/>
        <v>1924</v>
      </c>
    </row>
    <row r="358" spans="2:8" ht="25.5" x14ac:dyDescent="0.2">
      <c r="B358" s="20" t="s">
        <v>621</v>
      </c>
      <c r="C358" s="20" t="s">
        <v>1911</v>
      </c>
      <c r="D358" s="33" t="s">
        <v>1912</v>
      </c>
      <c r="E358" s="55" t="s">
        <v>1280</v>
      </c>
      <c r="F358" s="55">
        <v>3.7</v>
      </c>
      <c r="G358" s="55">
        <v>50</v>
      </c>
      <c r="H358" s="55">
        <f t="shared" si="5"/>
        <v>185</v>
      </c>
    </row>
    <row r="359" spans="2:8" ht="25.5" x14ac:dyDescent="0.2">
      <c r="B359" s="20" t="s">
        <v>621</v>
      </c>
      <c r="C359" s="20" t="s">
        <v>1911</v>
      </c>
      <c r="D359" s="33" t="s">
        <v>1912</v>
      </c>
      <c r="E359" s="55" t="s">
        <v>1302</v>
      </c>
      <c r="F359" s="55">
        <v>1.7</v>
      </c>
      <c r="G359" s="55">
        <v>35</v>
      </c>
      <c r="H359" s="55">
        <f t="shared" si="5"/>
        <v>59.5</v>
      </c>
    </row>
    <row r="360" spans="2:8" x14ac:dyDescent="0.2">
      <c r="B360" s="20" t="s">
        <v>621</v>
      </c>
      <c r="C360" s="20" t="s">
        <v>1913</v>
      </c>
      <c r="D360" s="33" t="s">
        <v>1914</v>
      </c>
      <c r="E360" s="55" t="s">
        <v>1329</v>
      </c>
      <c r="F360" s="55">
        <v>14.66</v>
      </c>
      <c r="G360" s="55">
        <v>1</v>
      </c>
      <c r="H360" s="55">
        <f t="shared" si="5"/>
        <v>14.66</v>
      </c>
    </row>
    <row r="361" spans="2:8" x14ac:dyDescent="0.2">
      <c r="B361" s="20" t="s">
        <v>621</v>
      </c>
      <c r="C361" s="20" t="s">
        <v>1913</v>
      </c>
      <c r="D361" s="33" t="s">
        <v>1914</v>
      </c>
      <c r="E361" s="55" t="s">
        <v>1280</v>
      </c>
      <c r="F361" s="55">
        <v>3.7</v>
      </c>
      <c r="G361" s="55">
        <v>113</v>
      </c>
      <c r="H361" s="55">
        <f t="shared" si="5"/>
        <v>418.1</v>
      </c>
    </row>
    <row r="362" spans="2:8" x14ac:dyDescent="0.2">
      <c r="B362" s="20" t="s">
        <v>621</v>
      </c>
      <c r="C362" s="20" t="s">
        <v>1269</v>
      </c>
      <c r="D362" s="33" t="s">
        <v>1270</v>
      </c>
      <c r="E362" s="55" t="s">
        <v>1280</v>
      </c>
      <c r="F362" s="55">
        <v>3.7</v>
      </c>
      <c r="G362" s="55">
        <v>2</v>
      </c>
      <c r="H362" s="55">
        <f t="shared" si="5"/>
        <v>7.4</v>
      </c>
    </row>
    <row r="363" spans="2:8" x14ac:dyDescent="0.2">
      <c r="B363" s="20" t="s">
        <v>621</v>
      </c>
      <c r="C363" s="20" t="s">
        <v>1915</v>
      </c>
      <c r="D363" s="33" t="s">
        <v>1916</v>
      </c>
      <c r="E363" s="55" t="s">
        <v>1280</v>
      </c>
      <c r="F363" s="55">
        <v>3.7</v>
      </c>
      <c r="G363" s="55">
        <v>1</v>
      </c>
      <c r="H363" s="55">
        <f t="shared" si="5"/>
        <v>3.7</v>
      </c>
    </row>
    <row r="364" spans="2:8" x14ac:dyDescent="0.2">
      <c r="B364" s="20" t="s">
        <v>621</v>
      </c>
      <c r="C364" s="20" t="s">
        <v>1915</v>
      </c>
      <c r="D364" s="33" t="s">
        <v>1916</v>
      </c>
      <c r="E364" s="55" t="s">
        <v>1421</v>
      </c>
      <c r="F364" s="55">
        <v>8.39</v>
      </c>
      <c r="G364" s="55">
        <v>496</v>
      </c>
      <c r="H364" s="55">
        <f t="shared" si="5"/>
        <v>4161.4400000000005</v>
      </c>
    </row>
    <row r="365" spans="2:8" ht="25.5" x14ac:dyDescent="0.2">
      <c r="B365" s="20" t="s">
        <v>621</v>
      </c>
      <c r="C365" s="20" t="s">
        <v>1919</v>
      </c>
      <c r="D365" s="33" t="s">
        <v>1920</v>
      </c>
      <c r="E365" s="55" t="s">
        <v>1280</v>
      </c>
      <c r="F365" s="55">
        <v>3.7</v>
      </c>
      <c r="G365" s="55">
        <v>10</v>
      </c>
      <c r="H365" s="55">
        <f t="shared" si="5"/>
        <v>37</v>
      </c>
    </row>
    <row r="366" spans="2:8" ht="25.5" x14ac:dyDescent="0.2">
      <c r="B366" s="20" t="s">
        <v>621</v>
      </c>
      <c r="C366" s="20" t="s">
        <v>1919</v>
      </c>
      <c r="D366" s="33" t="s">
        <v>1920</v>
      </c>
      <c r="E366" s="55" t="s">
        <v>1421</v>
      </c>
      <c r="F366" s="55">
        <v>8.39</v>
      </c>
      <c r="G366" s="55">
        <v>110</v>
      </c>
      <c r="H366" s="55">
        <f t="shared" si="5"/>
        <v>922.90000000000009</v>
      </c>
    </row>
    <row r="367" spans="2:8" x14ac:dyDescent="0.2">
      <c r="B367" s="20" t="s">
        <v>621</v>
      </c>
      <c r="C367" s="20" t="s">
        <v>1923</v>
      </c>
      <c r="D367" s="33" t="s">
        <v>1924</v>
      </c>
      <c r="E367" s="55" t="s">
        <v>1280</v>
      </c>
      <c r="F367" s="55">
        <v>3.7</v>
      </c>
      <c r="G367" s="55">
        <v>1</v>
      </c>
      <c r="H367" s="55">
        <f t="shared" si="5"/>
        <v>3.7</v>
      </c>
    </row>
    <row r="368" spans="2:8" x14ac:dyDescent="0.2">
      <c r="B368" s="20" t="s">
        <v>621</v>
      </c>
      <c r="C368" s="20" t="s">
        <v>1923</v>
      </c>
      <c r="D368" s="33" t="s">
        <v>1924</v>
      </c>
      <c r="E368" s="55" t="s">
        <v>1421</v>
      </c>
      <c r="F368" s="55">
        <v>8.39</v>
      </c>
      <c r="G368" s="55">
        <v>361</v>
      </c>
      <c r="H368" s="55">
        <f t="shared" si="5"/>
        <v>3028.7900000000004</v>
      </c>
    </row>
    <row r="369" spans="2:8" x14ac:dyDescent="0.2">
      <c r="B369" s="20" t="s">
        <v>621</v>
      </c>
      <c r="C369" s="20" t="s">
        <v>1925</v>
      </c>
      <c r="D369" s="33" t="s">
        <v>1926</v>
      </c>
      <c r="E369" s="55" t="s">
        <v>1280</v>
      </c>
      <c r="F369" s="55">
        <v>3.7</v>
      </c>
      <c r="G369" s="55">
        <v>104</v>
      </c>
      <c r="H369" s="55">
        <f t="shared" si="5"/>
        <v>384.8</v>
      </c>
    </row>
    <row r="370" spans="2:8" ht="25.5" x14ac:dyDescent="0.2">
      <c r="B370" s="20" t="s">
        <v>621</v>
      </c>
      <c r="C370" s="20" t="s">
        <v>1927</v>
      </c>
      <c r="D370" s="33" t="s">
        <v>1928</v>
      </c>
      <c r="E370" s="55" t="s">
        <v>1280</v>
      </c>
      <c r="F370" s="55">
        <v>3.7</v>
      </c>
      <c r="G370" s="55">
        <v>322</v>
      </c>
      <c r="H370" s="55">
        <f t="shared" si="5"/>
        <v>1191.4000000000001</v>
      </c>
    </row>
    <row r="371" spans="2:8" x14ac:dyDescent="0.2">
      <c r="B371" s="20" t="s">
        <v>621</v>
      </c>
      <c r="C371" s="20" t="s">
        <v>1933</v>
      </c>
      <c r="D371" s="33" t="s">
        <v>1934</v>
      </c>
      <c r="E371" s="55" t="s">
        <v>1280</v>
      </c>
      <c r="F371" s="55">
        <v>3.7</v>
      </c>
      <c r="G371" s="55">
        <v>98</v>
      </c>
      <c r="H371" s="55">
        <f t="shared" si="5"/>
        <v>362.6</v>
      </c>
    </row>
    <row r="372" spans="2:8" x14ac:dyDescent="0.2">
      <c r="B372" s="20" t="s">
        <v>621</v>
      </c>
      <c r="C372" s="20" t="s">
        <v>1935</v>
      </c>
      <c r="D372" s="33" t="s">
        <v>1936</v>
      </c>
      <c r="E372" s="55" t="s">
        <v>1280</v>
      </c>
      <c r="F372" s="55">
        <v>3.7</v>
      </c>
      <c r="G372" s="55">
        <v>70</v>
      </c>
      <c r="H372" s="55">
        <f t="shared" si="5"/>
        <v>259</v>
      </c>
    </row>
    <row r="373" spans="2:8" x14ac:dyDescent="0.2">
      <c r="B373" s="20" t="s">
        <v>621</v>
      </c>
      <c r="C373" s="20" t="s">
        <v>1937</v>
      </c>
      <c r="D373" s="33" t="s">
        <v>1938</v>
      </c>
      <c r="E373" s="55" t="s">
        <v>1280</v>
      </c>
      <c r="F373" s="55">
        <v>3.7</v>
      </c>
      <c r="G373" s="55">
        <v>2</v>
      </c>
      <c r="H373" s="55">
        <f t="shared" si="5"/>
        <v>7.4</v>
      </c>
    </row>
  </sheetData>
  <mergeCells count="3">
    <mergeCell ref="A3:H3"/>
    <mergeCell ref="A4:H5"/>
    <mergeCell ref="F1:H1"/>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B91DE-0133-4CDD-B0C3-7D89ADD2249C}">
  <sheetPr>
    <tabColor theme="8" tint="0.59999389629810485"/>
  </sheetPr>
  <dimension ref="A1:N346"/>
  <sheetViews>
    <sheetView zoomScale="69" zoomScaleNormal="69" workbookViewId="0">
      <selection activeCell="G1" sqref="G1:H1"/>
    </sheetView>
  </sheetViews>
  <sheetFormatPr defaultColWidth="27.7109375" defaultRowHeight="15" x14ac:dyDescent="0.25"/>
  <cols>
    <col min="1" max="1" width="9.140625" style="890" customWidth="1"/>
    <col min="2" max="2" width="22.42578125" style="890" customWidth="1"/>
    <col min="3" max="3" width="18.28515625" style="890" customWidth="1"/>
    <col min="4" max="4" width="27.7109375" style="890" customWidth="1"/>
    <col min="5" max="5" width="19.5703125" style="890" customWidth="1"/>
    <col min="6" max="6" width="14.140625" style="890" customWidth="1"/>
    <col min="7" max="7" width="22.5703125" style="890" customWidth="1"/>
    <col min="8" max="8" width="18.42578125" style="902" customWidth="1"/>
    <col min="9" max="16384" width="27.7109375" style="890"/>
  </cols>
  <sheetData>
    <row r="1" spans="1:14" ht="77.25" customHeight="1" x14ac:dyDescent="0.25">
      <c r="G1" s="1377" t="s">
        <v>5103</v>
      </c>
      <c r="H1" s="1377"/>
    </row>
    <row r="2" spans="1:14" ht="18.75" customHeight="1" x14ac:dyDescent="0.25">
      <c r="A2" s="1358" t="s">
        <v>5290</v>
      </c>
      <c r="B2" s="1358"/>
      <c r="C2" s="1358"/>
      <c r="D2" s="1358"/>
      <c r="E2" s="1358"/>
      <c r="F2" s="1358"/>
      <c r="G2" s="1358"/>
      <c r="H2" s="1358"/>
      <c r="I2" s="99"/>
      <c r="J2" s="99"/>
      <c r="K2" s="99"/>
      <c r="L2" s="99"/>
      <c r="M2" s="99"/>
      <c r="N2" s="99"/>
    </row>
    <row r="3" spans="1:14" ht="15" customHeight="1" x14ac:dyDescent="0.25">
      <c r="A3" s="1376" t="s">
        <v>5269</v>
      </c>
      <c r="B3" s="1376"/>
      <c r="C3" s="1376"/>
      <c r="D3" s="1376"/>
      <c r="E3" s="1376"/>
      <c r="F3" s="1376"/>
      <c r="G3" s="1376"/>
      <c r="H3" s="1376"/>
      <c r="I3" s="895"/>
      <c r="J3" s="895"/>
      <c r="K3" s="895"/>
      <c r="L3" s="895"/>
      <c r="M3" s="895"/>
      <c r="N3" s="895"/>
    </row>
    <row r="4" spans="1:14" ht="58.5" customHeight="1" x14ac:dyDescent="0.25">
      <c r="A4" s="1376"/>
      <c r="B4" s="1376"/>
      <c r="C4" s="1376"/>
      <c r="D4" s="1376"/>
      <c r="E4" s="1376"/>
      <c r="F4" s="1376"/>
      <c r="G4" s="1376"/>
      <c r="H4" s="1376"/>
      <c r="I4" s="895"/>
      <c r="J4" s="895"/>
      <c r="K4" s="895"/>
      <c r="L4" s="895"/>
      <c r="M4" s="895"/>
      <c r="N4" s="895"/>
    </row>
    <row r="5" spans="1:14" ht="42.75" x14ac:dyDescent="0.25">
      <c r="B5" s="57" t="s">
        <v>262</v>
      </c>
      <c r="C5" s="57" t="s">
        <v>263</v>
      </c>
      <c r="D5" s="57" t="s">
        <v>264</v>
      </c>
      <c r="E5" s="57" t="s">
        <v>17</v>
      </c>
      <c r="F5" s="57" t="s">
        <v>4963</v>
      </c>
      <c r="G5" s="57" t="s">
        <v>1277</v>
      </c>
      <c r="H5" s="896" t="s">
        <v>269</v>
      </c>
    </row>
    <row r="6" spans="1:14" x14ac:dyDescent="0.25">
      <c r="B6" s="879" t="s">
        <v>15</v>
      </c>
      <c r="C6" s="879"/>
      <c r="D6" s="879" t="s">
        <v>141</v>
      </c>
      <c r="E6" s="881"/>
      <c r="F6" s="881"/>
      <c r="G6" s="881">
        <f>SUM(G7:G344)</f>
        <v>210993</v>
      </c>
      <c r="H6" s="904">
        <f>SUM(H7:H344)</f>
        <v>731775.93000000028</v>
      </c>
    </row>
    <row r="7" spans="1:14" x14ac:dyDescent="0.25">
      <c r="B7" s="63" t="s">
        <v>270</v>
      </c>
      <c r="C7" s="63" t="s">
        <v>1278</v>
      </c>
      <c r="D7" s="899" t="s">
        <v>1279</v>
      </c>
      <c r="E7" s="63" t="s">
        <v>1280</v>
      </c>
      <c r="F7" s="63">
        <v>3.6999999999999997</v>
      </c>
      <c r="G7" s="63">
        <v>139</v>
      </c>
      <c r="H7" s="900">
        <f>F7*G7</f>
        <v>514.29999999999995</v>
      </c>
    </row>
    <row r="8" spans="1:14" x14ac:dyDescent="0.25">
      <c r="B8" s="63" t="s">
        <v>270</v>
      </c>
      <c r="C8" s="63" t="s">
        <v>1281</v>
      </c>
      <c r="D8" s="899" t="s">
        <v>1282</v>
      </c>
      <c r="E8" s="63" t="s">
        <v>1280</v>
      </c>
      <c r="F8" s="63">
        <v>3.7</v>
      </c>
      <c r="G8" s="63">
        <v>95</v>
      </c>
      <c r="H8" s="900">
        <f t="shared" ref="H8:H71" si="0">F8*G8</f>
        <v>351.5</v>
      </c>
    </row>
    <row r="9" spans="1:14" x14ac:dyDescent="0.25">
      <c r="B9" s="63" t="s">
        <v>270</v>
      </c>
      <c r="C9" s="63" t="s">
        <v>1283</v>
      </c>
      <c r="D9" s="899" t="s">
        <v>1284</v>
      </c>
      <c r="E9" s="63" t="s">
        <v>1280</v>
      </c>
      <c r="F9" s="63">
        <v>3.7</v>
      </c>
      <c r="G9" s="63">
        <v>205</v>
      </c>
      <c r="H9" s="900">
        <f t="shared" si="0"/>
        <v>758.5</v>
      </c>
    </row>
    <row r="10" spans="1:14" x14ac:dyDescent="0.25">
      <c r="B10" s="63" t="s">
        <v>270</v>
      </c>
      <c r="C10" s="63" t="s">
        <v>1285</v>
      </c>
      <c r="D10" s="899" t="s">
        <v>1286</v>
      </c>
      <c r="E10" s="63" t="s">
        <v>1280</v>
      </c>
      <c r="F10" s="63">
        <v>3.6999999999999997</v>
      </c>
      <c r="G10" s="63">
        <v>221</v>
      </c>
      <c r="H10" s="900">
        <f t="shared" si="0"/>
        <v>817.69999999999993</v>
      </c>
    </row>
    <row r="11" spans="1:14" x14ac:dyDescent="0.25">
      <c r="B11" s="63" t="s">
        <v>270</v>
      </c>
      <c r="C11" s="63" t="s">
        <v>1287</v>
      </c>
      <c r="D11" s="899" t="s">
        <v>1288</v>
      </c>
      <c r="E11" s="63" t="s">
        <v>1280</v>
      </c>
      <c r="F11" s="63">
        <v>3.7</v>
      </c>
      <c r="G11" s="63">
        <v>49</v>
      </c>
      <c r="H11" s="900">
        <f t="shared" si="0"/>
        <v>181.3</v>
      </c>
    </row>
    <row r="12" spans="1:14" x14ac:dyDescent="0.25">
      <c r="B12" s="63" t="s">
        <v>270</v>
      </c>
      <c r="C12" s="63" t="s">
        <v>1289</v>
      </c>
      <c r="D12" s="899" t="s">
        <v>1290</v>
      </c>
      <c r="E12" s="63" t="s">
        <v>1280</v>
      </c>
      <c r="F12" s="63">
        <v>3.7</v>
      </c>
      <c r="G12" s="63">
        <v>59</v>
      </c>
      <c r="H12" s="900">
        <f t="shared" si="0"/>
        <v>218.3</v>
      </c>
    </row>
    <row r="13" spans="1:14" x14ac:dyDescent="0.25">
      <c r="B13" s="63" t="s">
        <v>270</v>
      </c>
      <c r="C13" s="63" t="s">
        <v>1294</v>
      </c>
      <c r="D13" s="899" t="s">
        <v>1295</v>
      </c>
      <c r="E13" s="63" t="s">
        <v>1280</v>
      </c>
      <c r="F13" s="63">
        <v>3.6999999999999997</v>
      </c>
      <c r="G13" s="63">
        <v>159</v>
      </c>
      <c r="H13" s="900">
        <f t="shared" si="0"/>
        <v>588.29999999999995</v>
      </c>
    </row>
    <row r="14" spans="1:14" x14ac:dyDescent="0.25">
      <c r="B14" s="63" t="s">
        <v>270</v>
      </c>
      <c r="C14" s="63" t="s">
        <v>1300</v>
      </c>
      <c r="D14" s="899" t="s">
        <v>1301</v>
      </c>
      <c r="E14" s="63" t="s">
        <v>1280</v>
      </c>
      <c r="F14" s="63">
        <v>3.7</v>
      </c>
      <c r="G14" s="63">
        <v>629</v>
      </c>
      <c r="H14" s="900">
        <f t="shared" si="0"/>
        <v>2327.3000000000002</v>
      </c>
    </row>
    <row r="15" spans="1:14" x14ac:dyDescent="0.25">
      <c r="B15" s="63" t="s">
        <v>270</v>
      </c>
      <c r="C15" s="63" t="s">
        <v>1300</v>
      </c>
      <c r="D15" s="899" t="s">
        <v>1301</v>
      </c>
      <c r="E15" s="63" t="s">
        <v>1302</v>
      </c>
      <c r="F15" s="63">
        <v>1.7</v>
      </c>
      <c r="G15" s="63">
        <v>438</v>
      </c>
      <c r="H15" s="900">
        <f t="shared" si="0"/>
        <v>744.6</v>
      </c>
    </row>
    <row r="16" spans="1:14" x14ac:dyDescent="0.25">
      <c r="B16" s="63" t="s">
        <v>270</v>
      </c>
      <c r="C16" s="63" t="s">
        <v>1303</v>
      </c>
      <c r="D16" s="899" t="s">
        <v>1304</v>
      </c>
      <c r="E16" s="63" t="s">
        <v>1280</v>
      </c>
      <c r="F16" s="63">
        <v>3.6999999999999997</v>
      </c>
      <c r="G16" s="63">
        <v>636</v>
      </c>
      <c r="H16" s="900">
        <f t="shared" si="0"/>
        <v>2353.1999999999998</v>
      </c>
    </row>
    <row r="17" spans="2:8" x14ac:dyDescent="0.25">
      <c r="B17" s="63" t="s">
        <v>270</v>
      </c>
      <c r="C17" s="63" t="s">
        <v>1303</v>
      </c>
      <c r="D17" s="899" t="s">
        <v>1304</v>
      </c>
      <c r="E17" s="63" t="s">
        <v>1302</v>
      </c>
      <c r="F17" s="63">
        <v>1.7000000000000002</v>
      </c>
      <c r="G17" s="63">
        <v>787</v>
      </c>
      <c r="H17" s="900">
        <f t="shared" si="0"/>
        <v>1337.9</v>
      </c>
    </row>
    <row r="18" spans="2:8" x14ac:dyDescent="0.25">
      <c r="B18" s="63" t="s">
        <v>270</v>
      </c>
      <c r="C18" s="63" t="s">
        <v>1305</v>
      </c>
      <c r="D18" s="899" t="s">
        <v>1306</v>
      </c>
      <c r="E18" s="63" t="s">
        <v>1280</v>
      </c>
      <c r="F18" s="63">
        <v>3.6999999999999997</v>
      </c>
      <c r="G18" s="63">
        <v>7</v>
      </c>
      <c r="H18" s="900">
        <f t="shared" si="0"/>
        <v>25.9</v>
      </c>
    </row>
    <row r="19" spans="2:8" x14ac:dyDescent="0.25">
      <c r="B19" s="63" t="s">
        <v>270</v>
      </c>
      <c r="C19" s="63" t="s">
        <v>1307</v>
      </c>
      <c r="D19" s="899" t="s">
        <v>1308</v>
      </c>
      <c r="E19" s="63" t="s">
        <v>1280</v>
      </c>
      <c r="F19" s="63">
        <v>3.7</v>
      </c>
      <c r="G19" s="63">
        <v>1090</v>
      </c>
      <c r="H19" s="900">
        <f t="shared" si="0"/>
        <v>4033</v>
      </c>
    </row>
    <row r="20" spans="2:8" x14ac:dyDescent="0.25">
      <c r="B20" s="63" t="s">
        <v>270</v>
      </c>
      <c r="C20" s="63" t="s">
        <v>1311</v>
      </c>
      <c r="D20" s="899" t="s">
        <v>1312</v>
      </c>
      <c r="E20" s="63" t="s">
        <v>1280</v>
      </c>
      <c r="F20" s="63">
        <v>3.6999999999999997</v>
      </c>
      <c r="G20" s="63">
        <v>72</v>
      </c>
      <c r="H20" s="900">
        <f t="shared" si="0"/>
        <v>266.39999999999998</v>
      </c>
    </row>
    <row r="21" spans="2:8" x14ac:dyDescent="0.25">
      <c r="B21" s="63" t="s">
        <v>270</v>
      </c>
      <c r="C21" s="63" t="s">
        <v>1313</v>
      </c>
      <c r="D21" s="899" t="s">
        <v>1314</v>
      </c>
      <c r="E21" s="63" t="s">
        <v>1280</v>
      </c>
      <c r="F21" s="63">
        <v>3.7</v>
      </c>
      <c r="G21" s="63">
        <v>47</v>
      </c>
      <c r="H21" s="900">
        <f t="shared" si="0"/>
        <v>173.9</v>
      </c>
    </row>
    <row r="22" spans="2:8" x14ac:dyDescent="0.25">
      <c r="B22" s="63" t="s">
        <v>270</v>
      </c>
      <c r="C22" s="63" t="s">
        <v>1315</v>
      </c>
      <c r="D22" s="899" t="s">
        <v>1316</v>
      </c>
      <c r="E22" s="63" t="s">
        <v>1280</v>
      </c>
      <c r="F22" s="63">
        <v>3.7</v>
      </c>
      <c r="G22" s="63">
        <v>322</v>
      </c>
      <c r="H22" s="900">
        <f t="shared" si="0"/>
        <v>1191.4000000000001</v>
      </c>
    </row>
    <row r="23" spans="2:8" x14ac:dyDescent="0.25">
      <c r="B23" s="63" t="s">
        <v>270</v>
      </c>
      <c r="C23" s="63" t="s">
        <v>1317</v>
      </c>
      <c r="D23" s="899" t="s">
        <v>1318</v>
      </c>
      <c r="E23" s="63" t="s">
        <v>1280</v>
      </c>
      <c r="F23" s="63">
        <v>3.7</v>
      </c>
      <c r="G23" s="63">
        <v>193</v>
      </c>
      <c r="H23" s="900">
        <f t="shared" si="0"/>
        <v>714.1</v>
      </c>
    </row>
    <row r="24" spans="2:8" x14ac:dyDescent="0.25">
      <c r="B24" s="63" t="s">
        <v>270</v>
      </c>
      <c r="C24" s="63" t="s">
        <v>1319</v>
      </c>
      <c r="D24" s="899" t="s">
        <v>1320</v>
      </c>
      <c r="E24" s="63" t="s">
        <v>1280</v>
      </c>
      <c r="F24" s="63">
        <v>3.7000000000000006</v>
      </c>
      <c r="G24" s="63">
        <v>96</v>
      </c>
      <c r="H24" s="900">
        <f t="shared" si="0"/>
        <v>355.20000000000005</v>
      </c>
    </row>
    <row r="25" spans="2:8" x14ac:dyDescent="0.25">
      <c r="B25" s="63" t="s">
        <v>270</v>
      </c>
      <c r="C25" s="63" t="s">
        <v>5270</v>
      </c>
      <c r="D25" s="899" t="s">
        <v>5271</v>
      </c>
      <c r="E25" s="63" t="s">
        <v>1280</v>
      </c>
      <c r="F25" s="63">
        <v>3.6999999999999997</v>
      </c>
      <c r="G25" s="63">
        <v>164</v>
      </c>
      <c r="H25" s="900">
        <f t="shared" si="0"/>
        <v>606.79999999999995</v>
      </c>
    </row>
    <row r="26" spans="2:8" x14ac:dyDescent="0.25">
      <c r="B26" s="63" t="s">
        <v>270</v>
      </c>
      <c r="C26" s="63" t="s">
        <v>1323</v>
      </c>
      <c r="D26" s="899" t="s">
        <v>1324</v>
      </c>
      <c r="E26" s="63" t="s">
        <v>1280</v>
      </c>
      <c r="F26" s="63">
        <v>3.7</v>
      </c>
      <c r="G26" s="63">
        <v>125</v>
      </c>
      <c r="H26" s="900">
        <f t="shared" si="0"/>
        <v>462.5</v>
      </c>
    </row>
    <row r="27" spans="2:8" x14ac:dyDescent="0.25">
      <c r="B27" s="63" t="s">
        <v>270</v>
      </c>
      <c r="C27" s="63" t="s">
        <v>1325</v>
      </c>
      <c r="D27" s="899" t="s">
        <v>1326</v>
      </c>
      <c r="E27" s="63" t="s">
        <v>1280</v>
      </c>
      <c r="F27" s="63">
        <v>3.6999999999999997</v>
      </c>
      <c r="G27" s="63">
        <v>63</v>
      </c>
      <c r="H27" s="900">
        <f t="shared" si="0"/>
        <v>233.1</v>
      </c>
    </row>
    <row r="28" spans="2:8" x14ac:dyDescent="0.25">
      <c r="B28" s="63" t="s">
        <v>270</v>
      </c>
      <c r="C28" s="63" t="s">
        <v>5272</v>
      </c>
      <c r="D28" s="899" t="s">
        <v>5273</v>
      </c>
      <c r="E28" s="63" t="s">
        <v>1280</v>
      </c>
      <c r="F28" s="63">
        <v>3.6999999999999997</v>
      </c>
      <c r="G28" s="63">
        <v>58</v>
      </c>
      <c r="H28" s="900">
        <f t="shared" si="0"/>
        <v>214.6</v>
      </c>
    </row>
    <row r="29" spans="2:8" x14ac:dyDescent="0.25">
      <c r="B29" s="63" t="s">
        <v>270</v>
      </c>
      <c r="C29" s="63" t="s">
        <v>5272</v>
      </c>
      <c r="D29" s="899" t="s">
        <v>5273</v>
      </c>
      <c r="E29" s="63" t="s">
        <v>1302</v>
      </c>
      <c r="F29" s="63">
        <v>1.7</v>
      </c>
      <c r="G29" s="63">
        <v>58</v>
      </c>
      <c r="H29" s="900">
        <f t="shared" si="0"/>
        <v>98.6</v>
      </c>
    </row>
    <row r="30" spans="2:8" x14ac:dyDescent="0.25">
      <c r="B30" s="63" t="s">
        <v>270</v>
      </c>
      <c r="C30" s="63" t="s">
        <v>709</v>
      </c>
      <c r="D30" s="899" t="s">
        <v>710</v>
      </c>
      <c r="E30" s="63" t="s">
        <v>1330</v>
      </c>
      <c r="F30" s="63">
        <v>5.82</v>
      </c>
      <c r="G30" s="63">
        <v>5</v>
      </c>
      <c r="H30" s="900">
        <f t="shared" si="0"/>
        <v>29.1</v>
      </c>
    </row>
    <row r="31" spans="2:8" x14ac:dyDescent="0.25">
      <c r="B31" s="63" t="s">
        <v>270</v>
      </c>
      <c r="C31" s="63" t="s">
        <v>709</v>
      </c>
      <c r="D31" s="899" t="s">
        <v>710</v>
      </c>
      <c r="E31" s="63" t="s">
        <v>1280</v>
      </c>
      <c r="F31" s="63">
        <v>3.6999999999999997</v>
      </c>
      <c r="G31" s="63">
        <v>3922</v>
      </c>
      <c r="H31" s="900">
        <f t="shared" si="0"/>
        <v>14511.4</v>
      </c>
    </row>
    <row r="32" spans="2:8" x14ac:dyDescent="0.25">
      <c r="B32" s="63" t="s">
        <v>270</v>
      </c>
      <c r="C32" s="63" t="s">
        <v>1331</v>
      </c>
      <c r="D32" s="899" t="s">
        <v>1332</v>
      </c>
      <c r="E32" s="63" t="s">
        <v>1280</v>
      </c>
      <c r="F32" s="63">
        <v>3.7</v>
      </c>
      <c r="G32" s="63">
        <v>507</v>
      </c>
      <c r="H32" s="900">
        <f t="shared" si="0"/>
        <v>1875.9</v>
      </c>
    </row>
    <row r="33" spans="2:8" x14ac:dyDescent="0.25">
      <c r="B33" s="63" t="s">
        <v>270</v>
      </c>
      <c r="C33" s="63" t="s">
        <v>1333</v>
      </c>
      <c r="D33" s="899" t="s">
        <v>1334</v>
      </c>
      <c r="E33" s="63" t="s">
        <v>1280</v>
      </c>
      <c r="F33" s="63">
        <v>3.7</v>
      </c>
      <c r="G33" s="63">
        <v>544</v>
      </c>
      <c r="H33" s="900">
        <f t="shared" si="0"/>
        <v>2012.8000000000002</v>
      </c>
    </row>
    <row r="34" spans="2:8" x14ac:dyDescent="0.25">
      <c r="B34" s="63" t="s">
        <v>270</v>
      </c>
      <c r="C34" s="63" t="s">
        <v>1335</v>
      </c>
      <c r="D34" s="899" t="s">
        <v>1336</v>
      </c>
      <c r="E34" s="63" t="s">
        <v>1280</v>
      </c>
      <c r="F34" s="63">
        <v>3.7</v>
      </c>
      <c r="G34" s="63">
        <v>268</v>
      </c>
      <c r="H34" s="900">
        <f t="shared" si="0"/>
        <v>991.6</v>
      </c>
    </row>
    <row r="35" spans="2:8" x14ac:dyDescent="0.25">
      <c r="B35" s="63" t="s">
        <v>270</v>
      </c>
      <c r="C35" s="63" t="s">
        <v>1337</v>
      </c>
      <c r="D35" s="899" t="s">
        <v>1338</v>
      </c>
      <c r="E35" s="63" t="s">
        <v>1280</v>
      </c>
      <c r="F35" s="63">
        <v>3.6999999999999997</v>
      </c>
      <c r="G35" s="63">
        <v>122</v>
      </c>
      <c r="H35" s="900">
        <f t="shared" si="0"/>
        <v>451.4</v>
      </c>
    </row>
    <row r="36" spans="2:8" x14ac:dyDescent="0.25">
      <c r="B36" s="63" t="s">
        <v>270</v>
      </c>
      <c r="C36" s="63" t="s">
        <v>1341</v>
      </c>
      <c r="D36" s="899" t="s">
        <v>1342</v>
      </c>
      <c r="E36" s="63" t="s">
        <v>1280</v>
      </c>
      <c r="F36" s="63">
        <v>3.6999999999999997</v>
      </c>
      <c r="G36" s="63">
        <v>124</v>
      </c>
      <c r="H36" s="900">
        <f t="shared" si="0"/>
        <v>458.79999999999995</v>
      </c>
    </row>
    <row r="37" spans="2:8" x14ac:dyDescent="0.25">
      <c r="B37" s="63" t="s">
        <v>270</v>
      </c>
      <c r="C37" s="63" t="s">
        <v>1343</v>
      </c>
      <c r="D37" s="899" t="s">
        <v>1344</v>
      </c>
      <c r="E37" s="63" t="s">
        <v>1280</v>
      </c>
      <c r="F37" s="63">
        <v>3.6999999999999997</v>
      </c>
      <c r="G37" s="63">
        <v>28</v>
      </c>
      <c r="H37" s="900">
        <f t="shared" si="0"/>
        <v>103.6</v>
      </c>
    </row>
    <row r="38" spans="2:8" x14ac:dyDescent="0.25">
      <c r="B38" s="63" t="s">
        <v>270</v>
      </c>
      <c r="C38" s="63" t="s">
        <v>5274</v>
      </c>
      <c r="D38" s="899" t="s">
        <v>5275</v>
      </c>
      <c r="E38" s="63" t="s">
        <v>1280</v>
      </c>
      <c r="F38" s="63">
        <v>3.7</v>
      </c>
      <c r="G38" s="63">
        <v>133</v>
      </c>
      <c r="H38" s="900">
        <f t="shared" si="0"/>
        <v>492.1</v>
      </c>
    </row>
    <row r="39" spans="2:8" x14ac:dyDescent="0.25">
      <c r="B39" s="63" t="s">
        <v>270</v>
      </c>
      <c r="C39" s="63" t="s">
        <v>1347</v>
      </c>
      <c r="D39" s="899" t="s">
        <v>1348</v>
      </c>
      <c r="E39" s="63" t="s">
        <v>1280</v>
      </c>
      <c r="F39" s="63">
        <v>3.6999999999999997</v>
      </c>
      <c r="G39" s="63">
        <v>96</v>
      </c>
      <c r="H39" s="900">
        <f t="shared" si="0"/>
        <v>355.2</v>
      </c>
    </row>
    <row r="40" spans="2:8" x14ac:dyDescent="0.25">
      <c r="B40" s="63" t="s">
        <v>270</v>
      </c>
      <c r="C40" s="63" t="s">
        <v>1349</v>
      </c>
      <c r="D40" s="899" t="s">
        <v>1350</v>
      </c>
      <c r="E40" s="63" t="s">
        <v>1280</v>
      </c>
      <c r="F40" s="63">
        <v>3.6999999999999997</v>
      </c>
      <c r="G40" s="63">
        <v>136</v>
      </c>
      <c r="H40" s="900">
        <f t="shared" si="0"/>
        <v>503.2</v>
      </c>
    </row>
    <row r="41" spans="2:8" x14ac:dyDescent="0.25">
      <c r="B41" s="63" t="s">
        <v>270</v>
      </c>
      <c r="C41" s="63" t="s">
        <v>1351</v>
      </c>
      <c r="D41" s="899" t="s">
        <v>1352</v>
      </c>
      <c r="E41" s="63" t="s">
        <v>1280</v>
      </c>
      <c r="F41" s="63">
        <v>3.7000000000000006</v>
      </c>
      <c r="G41" s="63">
        <v>384</v>
      </c>
      <c r="H41" s="900">
        <f t="shared" si="0"/>
        <v>1420.8000000000002</v>
      </c>
    </row>
    <row r="42" spans="2:8" x14ac:dyDescent="0.25">
      <c r="B42" s="63" t="s">
        <v>270</v>
      </c>
      <c r="C42" s="63" t="s">
        <v>711</v>
      </c>
      <c r="D42" s="899" t="s">
        <v>712</v>
      </c>
      <c r="E42" s="63" t="s">
        <v>1330</v>
      </c>
      <c r="F42" s="63">
        <v>5.82</v>
      </c>
      <c r="G42" s="63">
        <v>46</v>
      </c>
      <c r="H42" s="900">
        <f t="shared" si="0"/>
        <v>267.72000000000003</v>
      </c>
    </row>
    <row r="43" spans="2:8" x14ac:dyDescent="0.25">
      <c r="B43" s="63" t="s">
        <v>270</v>
      </c>
      <c r="C43" s="63" t="s">
        <v>711</v>
      </c>
      <c r="D43" s="899" t="s">
        <v>712</v>
      </c>
      <c r="E43" s="63" t="s">
        <v>1280</v>
      </c>
      <c r="F43" s="63">
        <v>3.7</v>
      </c>
      <c r="G43" s="63">
        <v>221</v>
      </c>
      <c r="H43" s="900">
        <f t="shared" si="0"/>
        <v>817.7</v>
      </c>
    </row>
    <row r="44" spans="2:8" x14ac:dyDescent="0.25">
      <c r="B44" s="63" t="s">
        <v>270</v>
      </c>
      <c r="C44" s="63" t="s">
        <v>711</v>
      </c>
      <c r="D44" s="899" t="s">
        <v>712</v>
      </c>
      <c r="E44" s="63" t="s">
        <v>1302</v>
      </c>
      <c r="F44" s="63">
        <v>1.6999999999999997</v>
      </c>
      <c r="G44" s="63">
        <v>3286</v>
      </c>
      <c r="H44" s="900">
        <f t="shared" si="0"/>
        <v>5586.1999999999989</v>
      </c>
    </row>
    <row r="45" spans="2:8" x14ac:dyDescent="0.25">
      <c r="B45" s="63" t="s">
        <v>270</v>
      </c>
      <c r="C45" s="63" t="s">
        <v>1355</v>
      </c>
      <c r="D45" s="899" t="s">
        <v>1356</v>
      </c>
      <c r="E45" s="63" t="s">
        <v>1280</v>
      </c>
      <c r="F45" s="63">
        <v>3.7</v>
      </c>
      <c r="G45" s="63">
        <v>37</v>
      </c>
      <c r="H45" s="900">
        <f t="shared" si="0"/>
        <v>136.9</v>
      </c>
    </row>
    <row r="46" spans="2:8" x14ac:dyDescent="0.25">
      <c r="B46" s="63" t="s">
        <v>270</v>
      </c>
      <c r="C46" s="63" t="s">
        <v>1357</v>
      </c>
      <c r="D46" s="899" t="s">
        <v>1358</v>
      </c>
      <c r="E46" s="63" t="s">
        <v>1280</v>
      </c>
      <c r="F46" s="63">
        <v>3.7</v>
      </c>
      <c r="G46" s="63">
        <v>103</v>
      </c>
      <c r="H46" s="900">
        <f t="shared" si="0"/>
        <v>381.1</v>
      </c>
    </row>
    <row r="47" spans="2:8" x14ac:dyDescent="0.25">
      <c r="B47" s="63" t="s">
        <v>270</v>
      </c>
      <c r="C47" s="63" t="s">
        <v>1357</v>
      </c>
      <c r="D47" s="899" t="s">
        <v>1358</v>
      </c>
      <c r="E47" s="63" t="s">
        <v>1302</v>
      </c>
      <c r="F47" s="63">
        <v>1.7</v>
      </c>
      <c r="G47" s="63">
        <v>1</v>
      </c>
      <c r="H47" s="900">
        <f t="shared" si="0"/>
        <v>1.7</v>
      </c>
    </row>
    <row r="48" spans="2:8" x14ac:dyDescent="0.25">
      <c r="B48" s="63" t="s">
        <v>270</v>
      </c>
      <c r="C48" s="63" t="s">
        <v>1359</v>
      </c>
      <c r="D48" s="899" t="s">
        <v>1360</v>
      </c>
      <c r="E48" s="63" t="s">
        <v>1280</v>
      </c>
      <c r="F48" s="63">
        <v>3.7</v>
      </c>
      <c r="G48" s="63">
        <v>63</v>
      </c>
      <c r="H48" s="900">
        <f t="shared" si="0"/>
        <v>233.10000000000002</v>
      </c>
    </row>
    <row r="49" spans="2:8" x14ac:dyDescent="0.25">
      <c r="B49" s="63" t="s">
        <v>270</v>
      </c>
      <c r="C49" s="63" t="s">
        <v>1373</v>
      </c>
      <c r="D49" s="899" t="s">
        <v>1374</v>
      </c>
      <c r="E49" s="63" t="s">
        <v>1280</v>
      </c>
      <c r="F49" s="63">
        <v>3.7</v>
      </c>
      <c r="G49" s="63">
        <v>2128</v>
      </c>
      <c r="H49" s="900">
        <f t="shared" si="0"/>
        <v>7873.6</v>
      </c>
    </row>
    <row r="50" spans="2:8" x14ac:dyDescent="0.25">
      <c r="B50" s="63" t="s">
        <v>270</v>
      </c>
      <c r="C50" s="63" t="s">
        <v>1375</v>
      </c>
      <c r="D50" s="899" t="s">
        <v>1376</v>
      </c>
      <c r="E50" s="63" t="s">
        <v>1280</v>
      </c>
      <c r="F50" s="63">
        <v>3.6999999999999997</v>
      </c>
      <c r="G50" s="63">
        <v>101</v>
      </c>
      <c r="H50" s="900">
        <f t="shared" si="0"/>
        <v>373.7</v>
      </c>
    </row>
    <row r="51" spans="2:8" x14ac:dyDescent="0.25">
      <c r="B51" s="63" t="s">
        <v>270</v>
      </c>
      <c r="C51" s="63" t="s">
        <v>1377</v>
      </c>
      <c r="D51" s="899" t="s">
        <v>1378</v>
      </c>
      <c r="E51" s="63" t="s">
        <v>1280</v>
      </c>
      <c r="F51" s="63">
        <v>3.7</v>
      </c>
      <c r="G51" s="63">
        <v>215</v>
      </c>
      <c r="H51" s="900">
        <f t="shared" si="0"/>
        <v>795.5</v>
      </c>
    </row>
    <row r="52" spans="2:8" x14ac:dyDescent="0.25">
      <c r="B52" s="63" t="s">
        <v>270</v>
      </c>
      <c r="C52" s="63" t="s">
        <v>1379</v>
      </c>
      <c r="D52" s="899" t="s">
        <v>1380</v>
      </c>
      <c r="E52" s="63" t="s">
        <v>1280</v>
      </c>
      <c r="F52" s="63">
        <v>3.7</v>
      </c>
      <c r="G52" s="63">
        <v>226</v>
      </c>
      <c r="H52" s="900">
        <f t="shared" si="0"/>
        <v>836.2</v>
      </c>
    </row>
    <row r="53" spans="2:8" x14ac:dyDescent="0.25">
      <c r="B53" s="63" t="s">
        <v>270</v>
      </c>
      <c r="C53" s="63" t="s">
        <v>1381</v>
      </c>
      <c r="D53" s="899" t="s">
        <v>1382</v>
      </c>
      <c r="E53" s="63" t="s">
        <v>1280</v>
      </c>
      <c r="F53" s="63">
        <v>3.7</v>
      </c>
      <c r="G53" s="63">
        <v>171</v>
      </c>
      <c r="H53" s="900">
        <f t="shared" si="0"/>
        <v>632.70000000000005</v>
      </c>
    </row>
    <row r="54" spans="2:8" x14ac:dyDescent="0.25">
      <c r="B54" s="63" t="s">
        <v>270</v>
      </c>
      <c r="C54" s="63" t="s">
        <v>1385</v>
      </c>
      <c r="D54" s="899" t="s">
        <v>1386</v>
      </c>
      <c r="E54" s="63" t="s">
        <v>1280</v>
      </c>
      <c r="F54" s="63">
        <v>3.6999999999999997</v>
      </c>
      <c r="G54" s="63">
        <v>481</v>
      </c>
      <c r="H54" s="900">
        <f t="shared" si="0"/>
        <v>1779.6999999999998</v>
      </c>
    </row>
    <row r="55" spans="2:8" x14ac:dyDescent="0.25">
      <c r="B55" s="63" t="s">
        <v>270</v>
      </c>
      <c r="C55" s="63" t="s">
        <v>1387</v>
      </c>
      <c r="D55" s="899" t="s">
        <v>1388</v>
      </c>
      <c r="E55" s="63" t="s">
        <v>1280</v>
      </c>
      <c r="F55" s="63">
        <v>3.6999999999999997</v>
      </c>
      <c r="G55" s="63">
        <v>101</v>
      </c>
      <c r="H55" s="900">
        <f t="shared" si="0"/>
        <v>373.7</v>
      </c>
    </row>
    <row r="56" spans="2:8" x14ac:dyDescent="0.25">
      <c r="B56" s="63" t="s">
        <v>270</v>
      </c>
      <c r="C56" s="63" t="s">
        <v>1389</v>
      </c>
      <c r="D56" s="899" t="s">
        <v>1390</v>
      </c>
      <c r="E56" s="63" t="s">
        <v>1280</v>
      </c>
      <c r="F56" s="63">
        <v>3.7</v>
      </c>
      <c r="G56" s="63">
        <v>103</v>
      </c>
      <c r="H56" s="900">
        <f t="shared" si="0"/>
        <v>381.1</v>
      </c>
    </row>
    <row r="57" spans="2:8" x14ac:dyDescent="0.25">
      <c r="B57" s="63" t="s">
        <v>270</v>
      </c>
      <c r="C57" s="63" t="s">
        <v>1393</v>
      </c>
      <c r="D57" s="899" t="s">
        <v>1394</v>
      </c>
      <c r="E57" s="63" t="s">
        <v>1280</v>
      </c>
      <c r="F57" s="63">
        <v>3.7</v>
      </c>
      <c r="G57" s="63">
        <v>32</v>
      </c>
      <c r="H57" s="900">
        <f t="shared" si="0"/>
        <v>118.4</v>
      </c>
    </row>
    <row r="58" spans="2:8" x14ac:dyDescent="0.25">
      <c r="B58" s="63" t="s">
        <v>270</v>
      </c>
      <c r="C58" s="63" t="s">
        <v>1395</v>
      </c>
      <c r="D58" s="899" t="s">
        <v>1396</v>
      </c>
      <c r="E58" s="63" t="s">
        <v>1280</v>
      </c>
      <c r="F58" s="63">
        <v>3.7</v>
      </c>
      <c r="G58" s="63">
        <v>49</v>
      </c>
      <c r="H58" s="900">
        <f t="shared" si="0"/>
        <v>181.3</v>
      </c>
    </row>
    <row r="59" spans="2:8" x14ac:dyDescent="0.25">
      <c r="B59" s="63" t="s">
        <v>270</v>
      </c>
      <c r="C59" s="63" t="s">
        <v>1395</v>
      </c>
      <c r="D59" s="899" t="s">
        <v>1396</v>
      </c>
      <c r="E59" s="63" t="s">
        <v>1302</v>
      </c>
      <c r="F59" s="63">
        <v>1.7000000000000002</v>
      </c>
      <c r="G59" s="63">
        <v>109</v>
      </c>
      <c r="H59" s="900">
        <f t="shared" si="0"/>
        <v>185.3</v>
      </c>
    </row>
    <row r="60" spans="2:8" x14ac:dyDescent="0.25">
      <c r="B60" s="63" t="s">
        <v>270</v>
      </c>
      <c r="C60" s="63" t="s">
        <v>1397</v>
      </c>
      <c r="D60" s="899" t="s">
        <v>1398</v>
      </c>
      <c r="E60" s="63" t="s">
        <v>1280</v>
      </c>
      <c r="F60" s="63">
        <v>3.7</v>
      </c>
      <c r="G60" s="63">
        <v>49</v>
      </c>
      <c r="H60" s="900">
        <f t="shared" si="0"/>
        <v>181.3</v>
      </c>
    </row>
    <row r="61" spans="2:8" x14ac:dyDescent="0.25">
      <c r="B61" s="63" t="s">
        <v>355</v>
      </c>
      <c r="C61" s="63" t="s">
        <v>1403</v>
      </c>
      <c r="D61" s="899" t="s">
        <v>1404</v>
      </c>
      <c r="E61" s="63" t="s">
        <v>1280</v>
      </c>
      <c r="F61" s="63">
        <v>3.7</v>
      </c>
      <c r="G61" s="63">
        <v>256</v>
      </c>
      <c r="H61" s="900">
        <f t="shared" si="0"/>
        <v>947.2</v>
      </c>
    </row>
    <row r="62" spans="2:8" x14ac:dyDescent="0.25">
      <c r="B62" s="63" t="s">
        <v>355</v>
      </c>
      <c r="C62" s="63" t="s">
        <v>356</v>
      </c>
      <c r="D62" s="899" t="s">
        <v>357</v>
      </c>
      <c r="E62" s="63" t="s">
        <v>1280</v>
      </c>
      <c r="F62" s="63">
        <v>3.7</v>
      </c>
      <c r="G62" s="63">
        <v>701</v>
      </c>
      <c r="H62" s="900">
        <f t="shared" si="0"/>
        <v>2593.7000000000003</v>
      </c>
    </row>
    <row r="63" spans="2:8" x14ac:dyDescent="0.25">
      <c r="B63" s="63" t="s">
        <v>355</v>
      </c>
      <c r="C63" s="63" t="s">
        <v>356</v>
      </c>
      <c r="D63" s="899" t="s">
        <v>357</v>
      </c>
      <c r="E63" s="63" t="s">
        <v>1302</v>
      </c>
      <c r="F63" s="63">
        <v>1.7</v>
      </c>
      <c r="G63" s="63">
        <v>395</v>
      </c>
      <c r="H63" s="900">
        <f t="shared" si="0"/>
        <v>671.5</v>
      </c>
    </row>
    <row r="64" spans="2:8" x14ac:dyDescent="0.25">
      <c r="B64" s="63" t="s">
        <v>355</v>
      </c>
      <c r="C64" s="63" t="s">
        <v>1405</v>
      </c>
      <c r="D64" s="899" t="s">
        <v>1406</v>
      </c>
      <c r="E64" s="63" t="s">
        <v>1280</v>
      </c>
      <c r="F64" s="63">
        <v>3.7</v>
      </c>
      <c r="G64" s="63">
        <v>387</v>
      </c>
      <c r="H64" s="900">
        <f t="shared" si="0"/>
        <v>1431.9</v>
      </c>
    </row>
    <row r="65" spans="2:8" x14ac:dyDescent="0.25">
      <c r="B65" s="63" t="s">
        <v>355</v>
      </c>
      <c r="C65" s="63" t="s">
        <v>1407</v>
      </c>
      <c r="D65" s="899" t="s">
        <v>1408</v>
      </c>
      <c r="E65" s="63" t="s">
        <v>1280</v>
      </c>
      <c r="F65" s="63">
        <v>3.7</v>
      </c>
      <c r="G65" s="63">
        <v>371</v>
      </c>
      <c r="H65" s="900">
        <f t="shared" si="0"/>
        <v>1372.7</v>
      </c>
    </row>
    <row r="66" spans="2:8" x14ac:dyDescent="0.25">
      <c r="B66" s="63" t="s">
        <v>355</v>
      </c>
      <c r="C66" s="63" t="s">
        <v>1409</v>
      </c>
      <c r="D66" s="899" t="s">
        <v>1410</v>
      </c>
      <c r="E66" s="63" t="s">
        <v>1280</v>
      </c>
      <c r="F66" s="63">
        <v>3.6999999999999997</v>
      </c>
      <c r="G66" s="63">
        <v>199</v>
      </c>
      <c r="H66" s="900">
        <f t="shared" si="0"/>
        <v>736.3</v>
      </c>
    </row>
    <row r="67" spans="2:8" x14ac:dyDescent="0.25">
      <c r="B67" s="63" t="s">
        <v>355</v>
      </c>
      <c r="C67" s="63" t="s">
        <v>1411</v>
      </c>
      <c r="D67" s="899" t="s">
        <v>1412</v>
      </c>
      <c r="E67" s="63" t="s">
        <v>1280</v>
      </c>
      <c r="F67" s="63">
        <v>3.7</v>
      </c>
      <c r="G67" s="63">
        <v>351</v>
      </c>
      <c r="H67" s="900">
        <f t="shared" si="0"/>
        <v>1298.7</v>
      </c>
    </row>
    <row r="68" spans="2:8" x14ac:dyDescent="0.25">
      <c r="B68" s="63" t="s">
        <v>355</v>
      </c>
      <c r="C68" s="63" t="s">
        <v>1413</v>
      </c>
      <c r="D68" s="899" t="s">
        <v>1414</v>
      </c>
      <c r="E68" s="63" t="s">
        <v>1280</v>
      </c>
      <c r="F68" s="63">
        <v>3.7</v>
      </c>
      <c r="G68" s="63">
        <v>113</v>
      </c>
      <c r="H68" s="900">
        <f t="shared" si="0"/>
        <v>418.1</v>
      </c>
    </row>
    <row r="69" spans="2:8" x14ac:dyDescent="0.25">
      <c r="B69" s="63" t="s">
        <v>355</v>
      </c>
      <c r="C69" s="63" t="s">
        <v>1415</v>
      </c>
      <c r="D69" s="899" t="s">
        <v>1416</v>
      </c>
      <c r="E69" s="63" t="s">
        <v>1280</v>
      </c>
      <c r="F69" s="63">
        <v>3.7</v>
      </c>
      <c r="G69" s="63">
        <v>185</v>
      </c>
      <c r="H69" s="900">
        <f t="shared" si="0"/>
        <v>684.5</v>
      </c>
    </row>
    <row r="70" spans="2:8" x14ac:dyDescent="0.25">
      <c r="B70" s="63" t="s">
        <v>355</v>
      </c>
      <c r="C70" s="63" t="s">
        <v>1417</v>
      </c>
      <c r="D70" s="899" t="s">
        <v>1418</v>
      </c>
      <c r="E70" s="63" t="s">
        <v>1280</v>
      </c>
      <c r="F70" s="63">
        <v>3.7</v>
      </c>
      <c r="G70" s="63">
        <v>220</v>
      </c>
      <c r="H70" s="900">
        <f t="shared" si="0"/>
        <v>814</v>
      </c>
    </row>
    <row r="71" spans="2:8" x14ac:dyDescent="0.25">
      <c r="B71" s="63" t="s">
        <v>355</v>
      </c>
      <c r="C71" s="63" t="s">
        <v>1422</v>
      </c>
      <c r="D71" s="899" t="s">
        <v>1423</v>
      </c>
      <c r="E71" s="63" t="s">
        <v>1329</v>
      </c>
      <c r="F71" s="63">
        <v>14.66</v>
      </c>
      <c r="G71" s="63">
        <v>10</v>
      </c>
      <c r="H71" s="900">
        <f t="shared" si="0"/>
        <v>146.6</v>
      </c>
    </row>
    <row r="72" spans="2:8" x14ac:dyDescent="0.25">
      <c r="B72" s="63" t="s">
        <v>355</v>
      </c>
      <c r="C72" s="63" t="s">
        <v>1422</v>
      </c>
      <c r="D72" s="899" t="s">
        <v>1423</v>
      </c>
      <c r="E72" s="63" t="s">
        <v>1330</v>
      </c>
      <c r="F72" s="63">
        <v>5.82</v>
      </c>
      <c r="G72" s="63">
        <v>4</v>
      </c>
      <c r="H72" s="900">
        <f t="shared" ref="H72:H135" si="1">F72*G72</f>
        <v>23.28</v>
      </c>
    </row>
    <row r="73" spans="2:8" x14ac:dyDescent="0.25">
      <c r="B73" s="63" t="s">
        <v>355</v>
      </c>
      <c r="C73" s="63" t="s">
        <v>1424</v>
      </c>
      <c r="D73" s="899" t="s">
        <v>1425</v>
      </c>
      <c r="E73" s="63" t="s">
        <v>1280</v>
      </c>
      <c r="F73" s="63">
        <v>3.6999999999999997</v>
      </c>
      <c r="G73" s="63">
        <v>2872</v>
      </c>
      <c r="H73" s="900">
        <f t="shared" si="1"/>
        <v>10626.4</v>
      </c>
    </row>
    <row r="74" spans="2:8" x14ac:dyDescent="0.25">
      <c r="B74" s="63" t="s">
        <v>355</v>
      </c>
      <c r="C74" s="63" t="s">
        <v>1424</v>
      </c>
      <c r="D74" s="899" t="s">
        <v>1425</v>
      </c>
      <c r="E74" s="63" t="s">
        <v>1302</v>
      </c>
      <c r="F74" s="63">
        <v>1.7</v>
      </c>
      <c r="G74" s="63">
        <v>2116</v>
      </c>
      <c r="H74" s="900">
        <f t="shared" si="1"/>
        <v>3597.2</v>
      </c>
    </row>
    <row r="75" spans="2:8" x14ac:dyDescent="0.25">
      <c r="B75" s="63" t="s">
        <v>355</v>
      </c>
      <c r="C75" s="63" t="s">
        <v>1426</v>
      </c>
      <c r="D75" s="899" t="s">
        <v>1427</v>
      </c>
      <c r="E75" s="63" t="s">
        <v>1280</v>
      </c>
      <c r="F75" s="63">
        <v>3.6999999999999997</v>
      </c>
      <c r="G75" s="63">
        <v>1048</v>
      </c>
      <c r="H75" s="900">
        <f t="shared" si="1"/>
        <v>3877.6</v>
      </c>
    </row>
    <row r="76" spans="2:8" x14ac:dyDescent="0.25">
      <c r="B76" s="63" t="s">
        <v>355</v>
      </c>
      <c r="C76" s="63" t="s">
        <v>1428</v>
      </c>
      <c r="D76" s="899" t="s">
        <v>1429</v>
      </c>
      <c r="E76" s="63" t="s">
        <v>1280</v>
      </c>
      <c r="F76" s="63">
        <v>3.6999999999999997</v>
      </c>
      <c r="G76" s="63">
        <v>258</v>
      </c>
      <c r="H76" s="900">
        <f t="shared" si="1"/>
        <v>954.59999999999991</v>
      </c>
    </row>
    <row r="77" spans="2:8" x14ac:dyDescent="0.25">
      <c r="B77" s="63" t="s">
        <v>355</v>
      </c>
      <c r="C77" s="63" t="s">
        <v>1430</v>
      </c>
      <c r="D77" s="899" t="s">
        <v>1431</v>
      </c>
      <c r="E77" s="63" t="s">
        <v>1280</v>
      </c>
      <c r="F77" s="63">
        <v>3.7</v>
      </c>
      <c r="G77" s="63">
        <v>1245</v>
      </c>
      <c r="H77" s="900">
        <f t="shared" si="1"/>
        <v>4606.5</v>
      </c>
    </row>
    <row r="78" spans="2:8" x14ac:dyDescent="0.25">
      <c r="B78" s="63" t="s">
        <v>355</v>
      </c>
      <c r="C78" s="63" t="s">
        <v>1438</v>
      </c>
      <c r="D78" s="899" t="s">
        <v>1439</v>
      </c>
      <c r="E78" s="63" t="s">
        <v>1280</v>
      </c>
      <c r="F78" s="63">
        <v>3.6999999999999997</v>
      </c>
      <c r="G78" s="63">
        <v>23</v>
      </c>
      <c r="H78" s="900">
        <f t="shared" si="1"/>
        <v>85.1</v>
      </c>
    </row>
    <row r="79" spans="2:8" x14ac:dyDescent="0.25">
      <c r="B79" s="63" t="s">
        <v>355</v>
      </c>
      <c r="C79" s="63" t="s">
        <v>1446</v>
      </c>
      <c r="D79" s="899" t="s">
        <v>1447</v>
      </c>
      <c r="E79" s="63" t="s">
        <v>1280</v>
      </c>
      <c r="F79" s="63">
        <v>3.7</v>
      </c>
      <c r="G79" s="63">
        <v>201</v>
      </c>
      <c r="H79" s="900">
        <f t="shared" si="1"/>
        <v>743.7</v>
      </c>
    </row>
    <row r="80" spans="2:8" x14ac:dyDescent="0.25">
      <c r="B80" s="63" t="s">
        <v>355</v>
      </c>
      <c r="C80" s="63" t="s">
        <v>1448</v>
      </c>
      <c r="D80" s="899" t="s">
        <v>1449</v>
      </c>
      <c r="E80" s="63" t="s">
        <v>1280</v>
      </c>
      <c r="F80" s="63">
        <v>3.6999999999999997</v>
      </c>
      <c r="G80" s="63">
        <v>283</v>
      </c>
      <c r="H80" s="900">
        <f t="shared" si="1"/>
        <v>1047.0999999999999</v>
      </c>
    </row>
    <row r="81" spans="2:8" x14ac:dyDescent="0.25">
      <c r="B81" s="63" t="s">
        <v>355</v>
      </c>
      <c r="C81" s="63" t="s">
        <v>1450</v>
      </c>
      <c r="D81" s="899" t="s">
        <v>1451</v>
      </c>
      <c r="E81" s="63" t="s">
        <v>1280</v>
      </c>
      <c r="F81" s="63">
        <v>3.7</v>
      </c>
      <c r="G81" s="63">
        <v>25</v>
      </c>
      <c r="H81" s="900">
        <f t="shared" si="1"/>
        <v>92.5</v>
      </c>
    </row>
    <row r="82" spans="2:8" x14ac:dyDescent="0.25">
      <c r="B82" s="63" t="s">
        <v>355</v>
      </c>
      <c r="C82" s="63" t="s">
        <v>1452</v>
      </c>
      <c r="D82" s="899" t="s">
        <v>1453</v>
      </c>
      <c r="E82" s="63" t="s">
        <v>1280</v>
      </c>
      <c r="F82" s="63">
        <v>3.7</v>
      </c>
      <c r="G82" s="63">
        <v>231</v>
      </c>
      <c r="H82" s="900">
        <f t="shared" si="1"/>
        <v>854.7</v>
      </c>
    </row>
    <row r="83" spans="2:8" x14ac:dyDescent="0.25">
      <c r="B83" s="63" t="s">
        <v>355</v>
      </c>
      <c r="C83" s="63" t="s">
        <v>360</v>
      </c>
      <c r="D83" s="899" t="s">
        <v>361</v>
      </c>
      <c r="E83" s="63" t="s">
        <v>1280</v>
      </c>
      <c r="F83" s="63">
        <v>3.7</v>
      </c>
      <c r="G83" s="63">
        <v>80</v>
      </c>
      <c r="H83" s="900">
        <f t="shared" si="1"/>
        <v>296</v>
      </c>
    </row>
    <row r="84" spans="2:8" x14ac:dyDescent="0.25">
      <c r="B84" s="63" t="s">
        <v>355</v>
      </c>
      <c r="C84" s="63" t="s">
        <v>1460</v>
      </c>
      <c r="D84" s="899" t="s">
        <v>1461</v>
      </c>
      <c r="E84" s="63" t="s">
        <v>1280</v>
      </c>
      <c r="F84" s="63">
        <v>3.6999999999999997</v>
      </c>
      <c r="G84" s="63">
        <v>503</v>
      </c>
      <c r="H84" s="900">
        <f t="shared" si="1"/>
        <v>1861.1</v>
      </c>
    </row>
    <row r="85" spans="2:8" x14ac:dyDescent="0.25">
      <c r="B85" s="63" t="s">
        <v>355</v>
      </c>
      <c r="C85" s="63" t="s">
        <v>1462</v>
      </c>
      <c r="D85" s="899" t="s">
        <v>1463</v>
      </c>
      <c r="E85" s="63" t="s">
        <v>1280</v>
      </c>
      <c r="F85" s="63">
        <v>3.7</v>
      </c>
      <c r="G85" s="63">
        <v>99</v>
      </c>
      <c r="H85" s="900">
        <f t="shared" si="1"/>
        <v>366.3</v>
      </c>
    </row>
    <row r="86" spans="2:8" x14ac:dyDescent="0.25">
      <c r="B86" s="63" t="s">
        <v>355</v>
      </c>
      <c r="C86" s="63" t="s">
        <v>1464</v>
      </c>
      <c r="D86" s="899" t="s">
        <v>1465</v>
      </c>
      <c r="E86" s="63" t="s">
        <v>1280</v>
      </c>
      <c r="F86" s="63">
        <v>3.6999999999999997</v>
      </c>
      <c r="G86" s="63">
        <v>99</v>
      </c>
      <c r="H86" s="900">
        <f t="shared" si="1"/>
        <v>366.29999999999995</v>
      </c>
    </row>
    <row r="87" spans="2:8" x14ac:dyDescent="0.25">
      <c r="B87" s="63" t="s">
        <v>355</v>
      </c>
      <c r="C87" s="63" t="s">
        <v>1466</v>
      </c>
      <c r="D87" s="899" t="s">
        <v>1467</v>
      </c>
      <c r="E87" s="63" t="s">
        <v>1280</v>
      </c>
      <c r="F87" s="63">
        <v>3.6999999999999997</v>
      </c>
      <c r="G87" s="63">
        <v>284</v>
      </c>
      <c r="H87" s="900">
        <f t="shared" si="1"/>
        <v>1050.8</v>
      </c>
    </row>
    <row r="88" spans="2:8" x14ac:dyDescent="0.25">
      <c r="B88" s="63" t="s">
        <v>355</v>
      </c>
      <c r="C88" s="63" t="s">
        <v>1468</v>
      </c>
      <c r="D88" s="899" t="s">
        <v>1469</v>
      </c>
      <c r="E88" s="63" t="s">
        <v>1280</v>
      </c>
      <c r="F88" s="63">
        <v>3.7</v>
      </c>
      <c r="G88" s="63">
        <v>99</v>
      </c>
      <c r="H88" s="900">
        <f t="shared" si="1"/>
        <v>366.3</v>
      </c>
    </row>
    <row r="89" spans="2:8" x14ac:dyDescent="0.25">
      <c r="B89" s="63" t="s">
        <v>355</v>
      </c>
      <c r="C89" s="63" t="s">
        <v>1470</v>
      </c>
      <c r="D89" s="899" t="s">
        <v>1471</v>
      </c>
      <c r="E89" s="63" t="s">
        <v>1280</v>
      </c>
      <c r="F89" s="63">
        <v>3.6999999999999997</v>
      </c>
      <c r="G89" s="63">
        <v>164</v>
      </c>
      <c r="H89" s="900">
        <f t="shared" si="1"/>
        <v>606.79999999999995</v>
      </c>
    </row>
    <row r="90" spans="2:8" x14ac:dyDescent="0.25">
      <c r="B90" s="63" t="s">
        <v>355</v>
      </c>
      <c r="C90" s="63" t="s">
        <v>1472</v>
      </c>
      <c r="D90" s="899" t="s">
        <v>1473</v>
      </c>
      <c r="E90" s="63" t="s">
        <v>1280</v>
      </c>
      <c r="F90" s="63">
        <v>3.6999999999999997</v>
      </c>
      <c r="G90" s="63">
        <v>122</v>
      </c>
      <c r="H90" s="900">
        <f t="shared" si="1"/>
        <v>451.4</v>
      </c>
    </row>
    <row r="91" spans="2:8" x14ac:dyDescent="0.25">
      <c r="B91" s="63" t="s">
        <v>355</v>
      </c>
      <c r="C91" s="63" t="s">
        <v>1474</v>
      </c>
      <c r="D91" s="899" t="s">
        <v>1475</v>
      </c>
      <c r="E91" s="63" t="s">
        <v>1330</v>
      </c>
      <c r="F91" s="63">
        <v>5.82</v>
      </c>
      <c r="G91" s="63">
        <v>1</v>
      </c>
      <c r="H91" s="900">
        <f t="shared" si="1"/>
        <v>5.82</v>
      </c>
    </row>
    <row r="92" spans="2:8" x14ac:dyDescent="0.25">
      <c r="B92" s="63" t="s">
        <v>355</v>
      </c>
      <c r="C92" s="63" t="s">
        <v>1474</v>
      </c>
      <c r="D92" s="899" t="s">
        <v>1475</v>
      </c>
      <c r="E92" s="63" t="s">
        <v>1280</v>
      </c>
      <c r="F92" s="63">
        <v>3.7000000000000006</v>
      </c>
      <c r="G92" s="63">
        <v>227</v>
      </c>
      <c r="H92" s="900">
        <f t="shared" si="1"/>
        <v>839.90000000000009</v>
      </c>
    </row>
    <row r="93" spans="2:8" x14ac:dyDescent="0.25">
      <c r="B93" s="63" t="s">
        <v>355</v>
      </c>
      <c r="C93" s="63" t="s">
        <v>1476</v>
      </c>
      <c r="D93" s="899" t="s">
        <v>1477</v>
      </c>
      <c r="E93" s="63" t="s">
        <v>1280</v>
      </c>
      <c r="F93" s="63">
        <v>3.7</v>
      </c>
      <c r="G93" s="63">
        <v>115</v>
      </c>
      <c r="H93" s="900">
        <f t="shared" si="1"/>
        <v>425.5</v>
      </c>
    </row>
    <row r="94" spans="2:8" x14ac:dyDescent="0.25">
      <c r="B94" s="63" t="s">
        <v>355</v>
      </c>
      <c r="C94" s="63" t="s">
        <v>1480</v>
      </c>
      <c r="D94" s="899" t="s">
        <v>1481</v>
      </c>
      <c r="E94" s="63" t="s">
        <v>1280</v>
      </c>
      <c r="F94" s="63">
        <v>3.7</v>
      </c>
      <c r="G94" s="63">
        <v>238</v>
      </c>
      <c r="H94" s="900">
        <f t="shared" si="1"/>
        <v>880.6</v>
      </c>
    </row>
    <row r="95" spans="2:8" x14ac:dyDescent="0.25">
      <c r="B95" s="63" t="s">
        <v>355</v>
      </c>
      <c r="C95" s="63" t="s">
        <v>1482</v>
      </c>
      <c r="D95" s="899" t="s">
        <v>1483</v>
      </c>
      <c r="E95" s="63" t="s">
        <v>1280</v>
      </c>
      <c r="F95" s="63">
        <v>3.6999999999999993</v>
      </c>
      <c r="G95" s="63">
        <v>652</v>
      </c>
      <c r="H95" s="900">
        <f t="shared" si="1"/>
        <v>2412.3999999999996</v>
      </c>
    </row>
    <row r="96" spans="2:8" x14ac:dyDescent="0.25">
      <c r="B96" s="63" t="s">
        <v>355</v>
      </c>
      <c r="C96" s="63" t="s">
        <v>1484</v>
      </c>
      <c r="D96" s="899" t="s">
        <v>1485</v>
      </c>
      <c r="E96" s="63" t="s">
        <v>1280</v>
      </c>
      <c r="F96" s="63">
        <v>3.7</v>
      </c>
      <c r="G96" s="63">
        <v>67</v>
      </c>
      <c r="H96" s="900">
        <f t="shared" si="1"/>
        <v>247.9</v>
      </c>
    </row>
    <row r="97" spans="2:8" x14ac:dyDescent="0.25">
      <c r="B97" s="63" t="s">
        <v>355</v>
      </c>
      <c r="C97" s="63" t="s">
        <v>1486</v>
      </c>
      <c r="D97" s="899" t="s">
        <v>1487</v>
      </c>
      <c r="E97" s="63" t="s">
        <v>1280</v>
      </c>
      <c r="F97" s="63">
        <v>3.7</v>
      </c>
      <c r="G97" s="63">
        <v>490</v>
      </c>
      <c r="H97" s="900">
        <f t="shared" si="1"/>
        <v>1813</v>
      </c>
    </row>
    <row r="98" spans="2:8" x14ac:dyDescent="0.25">
      <c r="B98" s="63" t="s">
        <v>355</v>
      </c>
      <c r="C98" s="63" t="s">
        <v>372</v>
      </c>
      <c r="D98" s="899" t="s">
        <v>373</v>
      </c>
      <c r="E98" s="63" t="s">
        <v>1280</v>
      </c>
      <c r="F98" s="63">
        <v>3.7</v>
      </c>
      <c r="G98" s="63">
        <v>2</v>
      </c>
      <c r="H98" s="900">
        <f t="shared" si="1"/>
        <v>7.4</v>
      </c>
    </row>
    <row r="99" spans="2:8" x14ac:dyDescent="0.25">
      <c r="B99" s="63" t="s">
        <v>355</v>
      </c>
      <c r="C99" s="63" t="s">
        <v>1490</v>
      </c>
      <c r="D99" s="899" t="s">
        <v>1491</v>
      </c>
      <c r="E99" s="63" t="s">
        <v>1280</v>
      </c>
      <c r="F99" s="63">
        <v>3.6999999999999997</v>
      </c>
      <c r="G99" s="63">
        <v>1157</v>
      </c>
      <c r="H99" s="900">
        <f t="shared" si="1"/>
        <v>4280.8999999999996</v>
      </c>
    </row>
    <row r="100" spans="2:8" x14ac:dyDescent="0.25">
      <c r="B100" s="63" t="s">
        <v>355</v>
      </c>
      <c r="C100" s="63" t="s">
        <v>1490</v>
      </c>
      <c r="D100" s="899" t="s">
        <v>1491</v>
      </c>
      <c r="E100" s="63" t="s">
        <v>1302</v>
      </c>
      <c r="F100" s="63">
        <v>1.7</v>
      </c>
      <c r="G100" s="63">
        <v>71</v>
      </c>
      <c r="H100" s="900">
        <f t="shared" si="1"/>
        <v>120.7</v>
      </c>
    </row>
    <row r="101" spans="2:8" x14ac:dyDescent="0.25">
      <c r="B101" s="63" t="s">
        <v>355</v>
      </c>
      <c r="C101" s="63" t="s">
        <v>1492</v>
      </c>
      <c r="D101" s="899" t="s">
        <v>1493</v>
      </c>
      <c r="E101" s="63" t="s">
        <v>1280</v>
      </c>
      <c r="F101" s="63">
        <v>3.6999999999999997</v>
      </c>
      <c r="G101" s="63">
        <v>159</v>
      </c>
      <c r="H101" s="900">
        <f t="shared" si="1"/>
        <v>588.29999999999995</v>
      </c>
    </row>
    <row r="102" spans="2:8" x14ac:dyDescent="0.25">
      <c r="B102" s="63" t="s">
        <v>355</v>
      </c>
      <c r="C102" s="63" t="s">
        <v>1494</v>
      </c>
      <c r="D102" s="899" t="s">
        <v>1495</v>
      </c>
      <c r="E102" s="63" t="s">
        <v>1280</v>
      </c>
      <c r="F102" s="63">
        <v>3.6999999999999997</v>
      </c>
      <c r="G102" s="63">
        <v>107</v>
      </c>
      <c r="H102" s="900">
        <f t="shared" si="1"/>
        <v>395.9</v>
      </c>
    </row>
    <row r="103" spans="2:8" x14ac:dyDescent="0.25">
      <c r="B103" s="63" t="s">
        <v>355</v>
      </c>
      <c r="C103" s="63" t="s">
        <v>1498</v>
      </c>
      <c r="D103" s="899" t="s">
        <v>1499</v>
      </c>
      <c r="E103" s="63" t="s">
        <v>1280</v>
      </c>
      <c r="F103" s="63">
        <v>3.7</v>
      </c>
      <c r="G103" s="63">
        <v>302</v>
      </c>
      <c r="H103" s="900">
        <f t="shared" si="1"/>
        <v>1117.4000000000001</v>
      </c>
    </row>
    <row r="104" spans="2:8" x14ac:dyDescent="0.25">
      <c r="B104" s="63" t="s">
        <v>355</v>
      </c>
      <c r="C104" s="63" t="s">
        <v>1500</v>
      </c>
      <c r="D104" s="899" t="s">
        <v>1501</v>
      </c>
      <c r="E104" s="63" t="s">
        <v>1280</v>
      </c>
      <c r="F104" s="63">
        <v>3.6999999999999997</v>
      </c>
      <c r="G104" s="63">
        <v>59</v>
      </c>
      <c r="H104" s="900">
        <f t="shared" si="1"/>
        <v>218.29999999999998</v>
      </c>
    </row>
    <row r="105" spans="2:8" x14ac:dyDescent="0.25">
      <c r="B105" s="63" t="s">
        <v>355</v>
      </c>
      <c r="C105" s="63" t="s">
        <v>5276</v>
      </c>
      <c r="D105" s="899" t="s">
        <v>5277</v>
      </c>
      <c r="E105" s="63" t="s">
        <v>1280</v>
      </c>
      <c r="F105" s="63">
        <v>3.7</v>
      </c>
      <c r="G105" s="63">
        <v>64</v>
      </c>
      <c r="H105" s="900">
        <f t="shared" si="1"/>
        <v>236.8</v>
      </c>
    </row>
    <row r="106" spans="2:8" x14ac:dyDescent="0.25">
      <c r="B106" s="63" t="s">
        <v>355</v>
      </c>
      <c r="C106" s="63" t="s">
        <v>394</v>
      </c>
      <c r="D106" s="899" t="s">
        <v>395</v>
      </c>
      <c r="E106" s="63" t="s">
        <v>1280</v>
      </c>
      <c r="F106" s="63">
        <v>3.7</v>
      </c>
      <c r="G106" s="63">
        <v>450</v>
      </c>
      <c r="H106" s="900">
        <f t="shared" si="1"/>
        <v>1665</v>
      </c>
    </row>
    <row r="107" spans="2:8" x14ac:dyDescent="0.25">
      <c r="B107" s="63" t="s">
        <v>355</v>
      </c>
      <c r="C107" s="63" t="s">
        <v>1506</v>
      </c>
      <c r="D107" s="899" t="s">
        <v>1507</v>
      </c>
      <c r="E107" s="63" t="s">
        <v>1280</v>
      </c>
      <c r="F107" s="63">
        <v>3.7</v>
      </c>
      <c r="G107" s="63">
        <v>198</v>
      </c>
      <c r="H107" s="900">
        <f t="shared" si="1"/>
        <v>732.6</v>
      </c>
    </row>
    <row r="108" spans="2:8" x14ac:dyDescent="0.25">
      <c r="B108" s="63" t="s">
        <v>355</v>
      </c>
      <c r="C108" s="63" t="s">
        <v>1508</v>
      </c>
      <c r="D108" s="899" t="s">
        <v>1509</v>
      </c>
      <c r="E108" s="63" t="s">
        <v>1280</v>
      </c>
      <c r="F108" s="63">
        <v>3.6999999999999997</v>
      </c>
      <c r="G108" s="63">
        <v>63</v>
      </c>
      <c r="H108" s="900">
        <f t="shared" si="1"/>
        <v>233.1</v>
      </c>
    </row>
    <row r="109" spans="2:8" x14ac:dyDescent="0.25">
      <c r="B109" s="63" t="s">
        <v>355</v>
      </c>
      <c r="C109" s="63" t="s">
        <v>1510</v>
      </c>
      <c r="D109" s="899" t="s">
        <v>1511</v>
      </c>
      <c r="E109" s="63" t="s">
        <v>1280</v>
      </c>
      <c r="F109" s="63">
        <v>3.7</v>
      </c>
      <c r="G109" s="63">
        <v>194</v>
      </c>
      <c r="H109" s="900">
        <f t="shared" si="1"/>
        <v>717.80000000000007</v>
      </c>
    </row>
    <row r="110" spans="2:8" x14ac:dyDescent="0.25">
      <c r="B110" s="63" t="s">
        <v>355</v>
      </c>
      <c r="C110" s="63" t="s">
        <v>1510</v>
      </c>
      <c r="D110" s="899" t="s">
        <v>1511</v>
      </c>
      <c r="E110" s="63" t="s">
        <v>1421</v>
      </c>
      <c r="F110" s="63">
        <v>8.39</v>
      </c>
      <c r="G110" s="63">
        <v>288</v>
      </c>
      <c r="H110" s="900">
        <f t="shared" si="1"/>
        <v>2416.3200000000002</v>
      </c>
    </row>
    <row r="111" spans="2:8" x14ac:dyDescent="0.25">
      <c r="B111" s="63" t="s">
        <v>355</v>
      </c>
      <c r="C111" s="63" t="s">
        <v>1510</v>
      </c>
      <c r="D111" s="899" t="s">
        <v>1511</v>
      </c>
      <c r="E111" s="63" t="s">
        <v>1302</v>
      </c>
      <c r="F111" s="63">
        <v>1.7000000000000002</v>
      </c>
      <c r="G111" s="63">
        <v>13</v>
      </c>
      <c r="H111" s="900">
        <f t="shared" si="1"/>
        <v>22.1</v>
      </c>
    </row>
    <row r="112" spans="2:8" x14ac:dyDescent="0.25">
      <c r="B112" s="63" t="s">
        <v>355</v>
      </c>
      <c r="C112" s="63" t="s">
        <v>1512</v>
      </c>
      <c r="D112" s="899" t="s">
        <v>1513</v>
      </c>
      <c r="E112" s="63" t="s">
        <v>1280</v>
      </c>
      <c r="F112" s="63">
        <v>3.7</v>
      </c>
      <c r="G112" s="63">
        <v>363</v>
      </c>
      <c r="H112" s="900">
        <f t="shared" si="1"/>
        <v>1343.1000000000001</v>
      </c>
    </row>
    <row r="113" spans="2:8" x14ac:dyDescent="0.25">
      <c r="B113" s="63" t="s">
        <v>406</v>
      </c>
      <c r="C113" s="63" t="s">
        <v>1514</v>
      </c>
      <c r="D113" s="899" t="s">
        <v>1515</v>
      </c>
      <c r="E113" s="63" t="s">
        <v>1280</v>
      </c>
      <c r="F113" s="63">
        <v>3.6999999999999997</v>
      </c>
      <c r="G113" s="63">
        <v>252</v>
      </c>
      <c r="H113" s="900">
        <f t="shared" si="1"/>
        <v>932.4</v>
      </c>
    </row>
    <row r="114" spans="2:8" x14ac:dyDescent="0.25">
      <c r="B114" s="63" t="s">
        <v>406</v>
      </c>
      <c r="C114" s="63" t="s">
        <v>1516</v>
      </c>
      <c r="D114" s="899" t="s">
        <v>1517</v>
      </c>
      <c r="E114" s="63" t="s">
        <v>1280</v>
      </c>
      <c r="F114" s="63">
        <v>3.6999999999999997</v>
      </c>
      <c r="G114" s="63">
        <v>17</v>
      </c>
      <c r="H114" s="900">
        <f t="shared" si="1"/>
        <v>62.9</v>
      </c>
    </row>
    <row r="115" spans="2:8" x14ac:dyDescent="0.25">
      <c r="B115" s="63" t="s">
        <v>406</v>
      </c>
      <c r="C115" s="63" t="s">
        <v>1518</v>
      </c>
      <c r="D115" s="899" t="s">
        <v>1519</v>
      </c>
      <c r="E115" s="63" t="s">
        <v>1280</v>
      </c>
      <c r="F115" s="63">
        <v>3.6999999999999997</v>
      </c>
      <c r="G115" s="63">
        <v>202</v>
      </c>
      <c r="H115" s="900">
        <f t="shared" si="1"/>
        <v>747.4</v>
      </c>
    </row>
    <row r="116" spans="2:8" x14ac:dyDescent="0.25">
      <c r="B116" s="63" t="s">
        <v>406</v>
      </c>
      <c r="C116" s="63" t="s">
        <v>1522</v>
      </c>
      <c r="D116" s="899" t="s">
        <v>1523</v>
      </c>
      <c r="E116" s="63" t="s">
        <v>1280</v>
      </c>
      <c r="F116" s="63">
        <v>3.7</v>
      </c>
      <c r="G116" s="63">
        <v>1</v>
      </c>
      <c r="H116" s="900">
        <f t="shared" si="1"/>
        <v>3.7</v>
      </c>
    </row>
    <row r="117" spans="2:8" x14ac:dyDescent="0.25">
      <c r="B117" s="63" t="s">
        <v>406</v>
      </c>
      <c r="C117" s="63" t="s">
        <v>1524</v>
      </c>
      <c r="D117" s="899" t="s">
        <v>1525</v>
      </c>
      <c r="E117" s="63" t="s">
        <v>1280</v>
      </c>
      <c r="F117" s="63">
        <v>3.7</v>
      </c>
      <c r="G117" s="63">
        <v>161</v>
      </c>
      <c r="H117" s="900">
        <f t="shared" si="1"/>
        <v>595.70000000000005</v>
      </c>
    </row>
    <row r="118" spans="2:8" x14ac:dyDescent="0.25">
      <c r="B118" s="63" t="s">
        <v>406</v>
      </c>
      <c r="C118" s="63" t="s">
        <v>1531</v>
      </c>
      <c r="D118" s="899" t="s">
        <v>1532</v>
      </c>
      <c r="E118" s="63" t="s">
        <v>1280</v>
      </c>
      <c r="F118" s="63">
        <v>3.7</v>
      </c>
      <c r="G118" s="63">
        <v>665</v>
      </c>
      <c r="H118" s="900">
        <f t="shared" si="1"/>
        <v>2460.5</v>
      </c>
    </row>
    <row r="119" spans="2:8" x14ac:dyDescent="0.25">
      <c r="B119" s="63" t="s">
        <v>406</v>
      </c>
      <c r="C119" s="63" t="s">
        <v>1533</v>
      </c>
      <c r="D119" s="899" t="s">
        <v>1534</v>
      </c>
      <c r="E119" s="63" t="s">
        <v>1280</v>
      </c>
      <c r="F119" s="63">
        <v>3.7</v>
      </c>
      <c r="G119" s="63">
        <v>209</v>
      </c>
      <c r="H119" s="900">
        <f t="shared" si="1"/>
        <v>773.30000000000007</v>
      </c>
    </row>
    <row r="120" spans="2:8" x14ac:dyDescent="0.25">
      <c r="B120" s="63" t="s">
        <v>406</v>
      </c>
      <c r="C120" s="63" t="s">
        <v>1535</v>
      </c>
      <c r="D120" s="899" t="s">
        <v>1536</v>
      </c>
      <c r="E120" s="63" t="s">
        <v>1280</v>
      </c>
      <c r="F120" s="63">
        <v>3.6999999999999997</v>
      </c>
      <c r="G120" s="63">
        <v>28</v>
      </c>
      <c r="H120" s="900">
        <f t="shared" si="1"/>
        <v>103.6</v>
      </c>
    </row>
    <row r="121" spans="2:8" x14ac:dyDescent="0.25">
      <c r="B121" s="63" t="s">
        <v>406</v>
      </c>
      <c r="C121" s="63" t="s">
        <v>1537</v>
      </c>
      <c r="D121" s="899" t="s">
        <v>1538</v>
      </c>
      <c r="E121" s="63" t="s">
        <v>1280</v>
      </c>
      <c r="F121" s="63">
        <v>3.6999999999999997</v>
      </c>
      <c r="G121" s="63">
        <v>17</v>
      </c>
      <c r="H121" s="900">
        <f t="shared" si="1"/>
        <v>62.9</v>
      </c>
    </row>
    <row r="122" spans="2:8" x14ac:dyDescent="0.25">
      <c r="B122" s="63" t="s">
        <v>406</v>
      </c>
      <c r="C122" s="63" t="s">
        <v>1543</v>
      </c>
      <c r="D122" s="899" t="s">
        <v>1544</v>
      </c>
      <c r="E122" s="63" t="s">
        <v>1280</v>
      </c>
      <c r="F122" s="63">
        <v>3.7</v>
      </c>
      <c r="G122" s="63">
        <v>20</v>
      </c>
      <c r="H122" s="900">
        <f t="shared" si="1"/>
        <v>74</v>
      </c>
    </row>
    <row r="123" spans="2:8" x14ac:dyDescent="0.25">
      <c r="B123" s="63" t="s">
        <v>406</v>
      </c>
      <c r="C123" s="63" t="s">
        <v>1545</v>
      </c>
      <c r="D123" s="899" t="s">
        <v>1546</v>
      </c>
      <c r="E123" s="63" t="s">
        <v>1280</v>
      </c>
      <c r="F123" s="63">
        <v>3.7</v>
      </c>
      <c r="G123" s="63">
        <v>26</v>
      </c>
      <c r="H123" s="900">
        <f t="shared" si="1"/>
        <v>96.2</v>
      </c>
    </row>
    <row r="124" spans="2:8" x14ac:dyDescent="0.25">
      <c r="B124" s="63" t="s">
        <v>406</v>
      </c>
      <c r="C124" s="63" t="s">
        <v>1547</v>
      </c>
      <c r="D124" s="899" t="s">
        <v>1548</v>
      </c>
      <c r="E124" s="63" t="s">
        <v>1280</v>
      </c>
      <c r="F124" s="63">
        <v>3.7</v>
      </c>
      <c r="G124" s="63">
        <v>49</v>
      </c>
      <c r="H124" s="900">
        <f t="shared" si="1"/>
        <v>181.3</v>
      </c>
    </row>
    <row r="125" spans="2:8" x14ac:dyDescent="0.25">
      <c r="B125" s="63" t="s">
        <v>406</v>
      </c>
      <c r="C125" s="63" t="s">
        <v>1547</v>
      </c>
      <c r="D125" s="899" t="s">
        <v>1548</v>
      </c>
      <c r="E125" s="63" t="s">
        <v>1302</v>
      </c>
      <c r="F125" s="63">
        <v>1.7</v>
      </c>
      <c r="G125" s="63">
        <v>403</v>
      </c>
      <c r="H125" s="900">
        <f t="shared" si="1"/>
        <v>685.1</v>
      </c>
    </row>
    <row r="126" spans="2:8" x14ac:dyDescent="0.25">
      <c r="B126" s="63" t="s">
        <v>406</v>
      </c>
      <c r="C126" s="63" t="s">
        <v>1549</v>
      </c>
      <c r="D126" s="899" t="s">
        <v>1550</v>
      </c>
      <c r="E126" s="63" t="s">
        <v>1280</v>
      </c>
      <c r="F126" s="63">
        <v>3.7</v>
      </c>
      <c r="G126" s="63">
        <v>186</v>
      </c>
      <c r="H126" s="900">
        <f t="shared" si="1"/>
        <v>688.2</v>
      </c>
    </row>
    <row r="127" spans="2:8" x14ac:dyDescent="0.25">
      <c r="B127" s="63" t="s">
        <v>406</v>
      </c>
      <c r="C127" s="63" t="s">
        <v>1551</v>
      </c>
      <c r="D127" s="899" t="s">
        <v>1552</v>
      </c>
      <c r="E127" s="63" t="s">
        <v>1280</v>
      </c>
      <c r="F127" s="63">
        <v>3.7</v>
      </c>
      <c r="G127" s="63">
        <v>370</v>
      </c>
      <c r="H127" s="900">
        <f t="shared" si="1"/>
        <v>1369</v>
      </c>
    </row>
    <row r="128" spans="2:8" x14ac:dyDescent="0.25">
      <c r="B128" s="63" t="s">
        <v>406</v>
      </c>
      <c r="C128" s="63" t="s">
        <v>1553</v>
      </c>
      <c r="D128" s="899" t="s">
        <v>1554</v>
      </c>
      <c r="E128" s="63" t="s">
        <v>1280</v>
      </c>
      <c r="F128" s="63">
        <v>3.6999999999999997</v>
      </c>
      <c r="G128" s="63">
        <v>222</v>
      </c>
      <c r="H128" s="900">
        <f t="shared" si="1"/>
        <v>821.4</v>
      </c>
    </row>
    <row r="129" spans="2:8" x14ac:dyDescent="0.25">
      <c r="B129" s="63" t="s">
        <v>406</v>
      </c>
      <c r="C129" s="63" t="s">
        <v>1555</v>
      </c>
      <c r="D129" s="899" t="s">
        <v>1556</v>
      </c>
      <c r="E129" s="63" t="s">
        <v>1280</v>
      </c>
      <c r="F129" s="63">
        <v>3.7</v>
      </c>
      <c r="G129" s="63">
        <v>428</v>
      </c>
      <c r="H129" s="900">
        <f t="shared" si="1"/>
        <v>1583.6000000000001</v>
      </c>
    </row>
    <row r="130" spans="2:8" x14ac:dyDescent="0.25">
      <c r="B130" s="63" t="s">
        <v>406</v>
      </c>
      <c r="C130" s="63" t="s">
        <v>1555</v>
      </c>
      <c r="D130" s="899" t="s">
        <v>1556</v>
      </c>
      <c r="E130" s="63" t="s">
        <v>1302</v>
      </c>
      <c r="F130" s="63">
        <v>1.7</v>
      </c>
      <c r="G130" s="63">
        <v>115</v>
      </c>
      <c r="H130" s="900">
        <f t="shared" si="1"/>
        <v>195.5</v>
      </c>
    </row>
    <row r="131" spans="2:8" x14ac:dyDescent="0.25">
      <c r="B131" s="63" t="s">
        <v>406</v>
      </c>
      <c r="C131" s="63" t="s">
        <v>857</v>
      </c>
      <c r="D131" s="899" t="s">
        <v>858</v>
      </c>
      <c r="E131" s="63" t="s">
        <v>1302</v>
      </c>
      <c r="F131" s="63">
        <v>1.7</v>
      </c>
      <c r="G131" s="63">
        <v>378</v>
      </c>
      <c r="H131" s="900">
        <f t="shared" si="1"/>
        <v>642.6</v>
      </c>
    </row>
    <row r="132" spans="2:8" x14ac:dyDescent="0.25">
      <c r="B132" s="63" t="s">
        <v>406</v>
      </c>
      <c r="C132" s="63" t="s">
        <v>1557</v>
      </c>
      <c r="D132" s="899" t="s">
        <v>1558</v>
      </c>
      <c r="E132" s="63" t="s">
        <v>1280</v>
      </c>
      <c r="F132" s="63">
        <v>3.7</v>
      </c>
      <c r="G132" s="63">
        <v>266</v>
      </c>
      <c r="H132" s="900">
        <f t="shared" si="1"/>
        <v>984.2</v>
      </c>
    </row>
    <row r="133" spans="2:8" x14ac:dyDescent="0.25">
      <c r="B133" s="63" t="s">
        <v>406</v>
      </c>
      <c r="C133" s="63" t="s">
        <v>1561</v>
      </c>
      <c r="D133" s="899" t="s">
        <v>1562</v>
      </c>
      <c r="E133" s="63" t="s">
        <v>1280</v>
      </c>
      <c r="F133" s="63">
        <v>3.6999999999999997</v>
      </c>
      <c r="G133" s="63">
        <v>36</v>
      </c>
      <c r="H133" s="900">
        <f t="shared" si="1"/>
        <v>133.19999999999999</v>
      </c>
    </row>
    <row r="134" spans="2:8" x14ac:dyDescent="0.25">
      <c r="B134" s="63" t="s">
        <v>406</v>
      </c>
      <c r="C134" s="63" t="s">
        <v>1563</v>
      </c>
      <c r="D134" s="899" t="s">
        <v>1564</v>
      </c>
      <c r="E134" s="63" t="s">
        <v>1280</v>
      </c>
      <c r="F134" s="63">
        <v>3.7</v>
      </c>
      <c r="G134" s="63">
        <v>1015</v>
      </c>
      <c r="H134" s="900">
        <f t="shared" si="1"/>
        <v>3755.5</v>
      </c>
    </row>
    <row r="135" spans="2:8" x14ac:dyDescent="0.25">
      <c r="B135" s="63" t="s">
        <v>406</v>
      </c>
      <c r="C135" s="63" t="s">
        <v>1565</v>
      </c>
      <c r="D135" s="899" t="s">
        <v>1566</v>
      </c>
      <c r="E135" s="63" t="s">
        <v>1280</v>
      </c>
      <c r="F135" s="63">
        <v>3.7</v>
      </c>
      <c r="G135" s="63">
        <v>254</v>
      </c>
      <c r="H135" s="900">
        <f t="shared" si="1"/>
        <v>939.80000000000007</v>
      </c>
    </row>
    <row r="136" spans="2:8" x14ac:dyDescent="0.25">
      <c r="B136" s="63" t="s">
        <v>406</v>
      </c>
      <c r="C136" s="63" t="s">
        <v>1567</v>
      </c>
      <c r="D136" s="899" t="s">
        <v>1568</v>
      </c>
      <c r="E136" s="63" t="s">
        <v>1280</v>
      </c>
      <c r="F136" s="63">
        <v>3.6999999999999997</v>
      </c>
      <c r="G136" s="63">
        <v>368</v>
      </c>
      <c r="H136" s="900">
        <f t="shared" ref="H136:H199" si="2">F136*G136</f>
        <v>1361.6</v>
      </c>
    </row>
    <row r="137" spans="2:8" x14ac:dyDescent="0.25">
      <c r="B137" s="63" t="s">
        <v>406</v>
      </c>
      <c r="C137" s="63" t="s">
        <v>1567</v>
      </c>
      <c r="D137" s="899" t="s">
        <v>1568</v>
      </c>
      <c r="E137" s="63" t="s">
        <v>1302</v>
      </c>
      <c r="F137" s="63">
        <v>1.7000000000000002</v>
      </c>
      <c r="G137" s="63">
        <v>138</v>
      </c>
      <c r="H137" s="900">
        <f t="shared" si="2"/>
        <v>234.60000000000002</v>
      </c>
    </row>
    <row r="138" spans="2:8" x14ac:dyDescent="0.25">
      <c r="B138" s="63" t="s">
        <v>406</v>
      </c>
      <c r="C138" s="63" t="s">
        <v>1569</v>
      </c>
      <c r="D138" s="899" t="s">
        <v>1570</v>
      </c>
      <c r="E138" s="63" t="s">
        <v>1280</v>
      </c>
      <c r="F138" s="63">
        <v>3.6999999999999997</v>
      </c>
      <c r="G138" s="63">
        <v>58</v>
      </c>
      <c r="H138" s="900">
        <f t="shared" si="2"/>
        <v>214.6</v>
      </c>
    </row>
    <row r="139" spans="2:8" x14ac:dyDescent="0.25">
      <c r="B139" s="63" t="s">
        <v>406</v>
      </c>
      <c r="C139" s="63" t="s">
        <v>1571</v>
      </c>
      <c r="D139" s="899" t="s">
        <v>1572</v>
      </c>
      <c r="E139" s="63" t="s">
        <v>1280</v>
      </c>
      <c r="F139" s="63">
        <v>3.6999999999999997</v>
      </c>
      <c r="G139" s="63">
        <v>33</v>
      </c>
      <c r="H139" s="900">
        <f t="shared" si="2"/>
        <v>122.1</v>
      </c>
    </row>
    <row r="140" spans="2:8" x14ac:dyDescent="0.25">
      <c r="B140" s="63" t="s">
        <v>406</v>
      </c>
      <c r="C140" s="63" t="s">
        <v>1573</v>
      </c>
      <c r="D140" s="899" t="s">
        <v>1574</v>
      </c>
      <c r="E140" s="63" t="s">
        <v>1280</v>
      </c>
      <c r="F140" s="63">
        <v>3.6999999999999997</v>
      </c>
      <c r="G140" s="63">
        <v>19</v>
      </c>
      <c r="H140" s="900">
        <f t="shared" si="2"/>
        <v>70.3</v>
      </c>
    </row>
    <row r="141" spans="2:8" x14ac:dyDescent="0.25">
      <c r="B141" s="63" t="s">
        <v>406</v>
      </c>
      <c r="C141" s="63" t="s">
        <v>1575</v>
      </c>
      <c r="D141" s="899" t="s">
        <v>1576</v>
      </c>
      <c r="E141" s="63" t="s">
        <v>1280</v>
      </c>
      <c r="F141" s="63">
        <v>3.7</v>
      </c>
      <c r="G141" s="63">
        <v>65</v>
      </c>
      <c r="H141" s="900">
        <f t="shared" si="2"/>
        <v>240.5</v>
      </c>
    </row>
    <row r="142" spans="2:8" x14ac:dyDescent="0.25">
      <c r="B142" s="63" t="s">
        <v>406</v>
      </c>
      <c r="C142" s="63" t="s">
        <v>1577</v>
      </c>
      <c r="D142" s="899" t="s">
        <v>1578</v>
      </c>
      <c r="E142" s="63" t="s">
        <v>1280</v>
      </c>
      <c r="F142" s="63">
        <v>3.6999999999999997</v>
      </c>
      <c r="G142" s="63">
        <v>76</v>
      </c>
      <c r="H142" s="900">
        <f t="shared" si="2"/>
        <v>281.2</v>
      </c>
    </row>
    <row r="143" spans="2:8" x14ac:dyDescent="0.25">
      <c r="B143" s="63" t="s">
        <v>406</v>
      </c>
      <c r="C143" s="63" t="s">
        <v>1585</v>
      </c>
      <c r="D143" s="899" t="s">
        <v>1586</v>
      </c>
      <c r="E143" s="63" t="s">
        <v>1280</v>
      </c>
      <c r="F143" s="63">
        <v>3.7</v>
      </c>
      <c r="G143" s="63">
        <v>70</v>
      </c>
      <c r="H143" s="900">
        <f t="shared" si="2"/>
        <v>259</v>
      </c>
    </row>
    <row r="144" spans="2:8" x14ac:dyDescent="0.25">
      <c r="B144" s="63" t="s">
        <v>406</v>
      </c>
      <c r="C144" s="63" t="s">
        <v>429</v>
      </c>
      <c r="D144" s="899" t="s">
        <v>430</v>
      </c>
      <c r="E144" s="63" t="s">
        <v>1280</v>
      </c>
      <c r="F144" s="63">
        <v>3.7</v>
      </c>
      <c r="G144" s="63">
        <v>42</v>
      </c>
      <c r="H144" s="900">
        <f t="shared" si="2"/>
        <v>155.4</v>
      </c>
    </row>
    <row r="145" spans="2:8" x14ac:dyDescent="0.25">
      <c r="B145" s="63" t="s">
        <v>406</v>
      </c>
      <c r="C145" s="63" t="s">
        <v>1593</v>
      </c>
      <c r="D145" s="899" t="s">
        <v>1594</v>
      </c>
      <c r="E145" s="63" t="s">
        <v>1280</v>
      </c>
      <c r="F145" s="63">
        <v>3.6999999999999997</v>
      </c>
      <c r="G145" s="63">
        <v>71</v>
      </c>
      <c r="H145" s="900">
        <f t="shared" si="2"/>
        <v>262.7</v>
      </c>
    </row>
    <row r="146" spans="2:8" x14ac:dyDescent="0.25">
      <c r="B146" s="63" t="s">
        <v>406</v>
      </c>
      <c r="C146" s="63" t="s">
        <v>1595</v>
      </c>
      <c r="D146" s="899" t="s">
        <v>1596</v>
      </c>
      <c r="E146" s="63" t="s">
        <v>1280</v>
      </c>
      <c r="F146" s="63">
        <v>3.7</v>
      </c>
      <c r="G146" s="63">
        <v>45</v>
      </c>
      <c r="H146" s="900">
        <f t="shared" si="2"/>
        <v>166.5</v>
      </c>
    </row>
    <row r="147" spans="2:8" x14ac:dyDescent="0.25">
      <c r="B147" s="63" t="s">
        <v>406</v>
      </c>
      <c r="C147" s="63" t="s">
        <v>431</v>
      </c>
      <c r="D147" s="899" t="s">
        <v>432</v>
      </c>
      <c r="E147" s="63" t="s">
        <v>1280</v>
      </c>
      <c r="F147" s="63">
        <v>3.7</v>
      </c>
      <c r="G147" s="63">
        <v>14292</v>
      </c>
      <c r="H147" s="900">
        <f t="shared" si="2"/>
        <v>52880.4</v>
      </c>
    </row>
    <row r="148" spans="2:8" x14ac:dyDescent="0.25">
      <c r="B148" s="63" t="s">
        <v>406</v>
      </c>
      <c r="C148" s="63" t="s">
        <v>431</v>
      </c>
      <c r="D148" s="899" t="s">
        <v>432</v>
      </c>
      <c r="E148" s="63" t="s">
        <v>1302</v>
      </c>
      <c r="F148" s="63">
        <v>1.7</v>
      </c>
      <c r="G148" s="63">
        <v>3852</v>
      </c>
      <c r="H148" s="900">
        <f t="shared" si="2"/>
        <v>6548.4</v>
      </c>
    </row>
    <row r="149" spans="2:8" x14ac:dyDescent="0.25">
      <c r="B149" s="63" t="s">
        <v>406</v>
      </c>
      <c r="C149" s="63" t="s">
        <v>441</v>
      </c>
      <c r="D149" s="899" t="s">
        <v>442</v>
      </c>
      <c r="E149" s="63" t="s">
        <v>1330</v>
      </c>
      <c r="F149" s="63">
        <v>5.82</v>
      </c>
      <c r="G149" s="63">
        <v>2</v>
      </c>
      <c r="H149" s="900">
        <f t="shared" si="2"/>
        <v>11.64</v>
      </c>
    </row>
    <row r="150" spans="2:8" x14ac:dyDescent="0.25">
      <c r="B150" s="63" t="s">
        <v>406</v>
      </c>
      <c r="C150" s="63" t="s">
        <v>443</v>
      </c>
      <c r="D150" s="899" t="s">
        <v>444</v>
      </c>
      <c r="E150" s="63" t="s">
        <v>1280</v>
      </c>
      <c r="F150" s="63">
        <v>3.6999999999999997</v>
      </c>
      <c r="G150" s="63">
        <v>97</v>
      </c>
      <c r="H150" s="900">
        <f t="shared" si="2"/>
        <v>358.9</v>
      </c>
    </row>
    <row r="151" spans="2:8" x14ac:dyDescent="0.25">
      <c r="B151" s="63" t="s">
        <v>406</v>
      </c>
      <c r="C151" s="63" t="s">
        <v>445</v>
      </c>
      <c r="D151" s="899" t="s">
        <v>446</v>
      </c>
      <c r="E151" s="63" t="s">
        <v>1280</v>
      </c>
      <c r="F151" s="63">
        <v>3.7000000000000011</v>
      </c>
      <c r="G151" s="63">
        <v>14824</v>
      </c>
      <c r="H151" s="900">
        <f t="shared" si="2"/>
        <v>54848.800000000017</v>
      </c>
    </row>
    <row r="152" spans="2:8" x14ac:dyDescent="0.25">
      <c r="B152" s="63" t="s">
        <v>406</v>
      </c>
      <c r="C152" s="63" t="s">
        <v>445</v>
      </c>
      <c r="D152" s="899" t="s">
        <v>446</v>
      </c>
      <c r="E152" s="63" t="s">
        <v>1421</v>
      </c>
      <c r="F152" s="63">
        <v>8.3899999999999988</v>
      </c>
      <c r="G152" s="63">
        <v>30</v>
      </c>
      <c r="H152" s="900">
        <f t="shared" si="2"/>
        <v>251.69999999999996</v>
      </c>
    </row>
    <row r="153" spans="2:8" x14ac:dyDescent="0.25">
      <c r="B153" s="63" t="s">
        <v>406</v>
      </c>
      <c r="C153" s="63" t="s">
        <v>445</v>
      </c>
      <c r="D153" s="899" t="s">
        <v>446</v>
      </c>
      <c r="E153" s="63" t="s">
        <v>1302</v>
      </c>
      <c r="F153" s="63">
        <v>1.7</v>
      </c>
      <c r="G153" s="63">
        <v>418</v>
      </c>
      <c r="H153" s="900">
        <f t="shared" si="2"/>
        <v>710.6</v>
      </c>
    </row>
    <row r="154" spans="2:8" x14ac:dyDescent="0.25">
      <c r="B154" s="63" t="s">
        <v>406</v>
      </c>
      <c r="C154" s="63" t="s">
        <v>715</v>
      </c>
      <c r="D154" s="899" t="s">
        <v>716</v>
      </c>
      <c r="E154" s="63" t="s">
        <v>1330</v>
      </c>
      <c r="F154" s="63">
        <v>5.8199999999999994</v>
      </c>
      <c r="G154" s="63">
        <v>39</v>
      </c>
      <c r="H154" s="900">
        <f t="shared" si="2"/>
        <v>226.98</v>
      </c>
    </row>
    <row r="155" spans="2:8" x14ac:dyDescent="0.25">
      <c r="B155" s="63" t="s">
        <v>406</v>
      </c>
      <c r="C155" s="63" t="s">
        <v>715</v>
      </c>
      <c r="D155" s="899" t="s">
        <v>716</v>
      </c>
      <c r="E155" s="63" t="s">
        <v>1280</v>
      </c>
      <c r="F155" s="63">
        <v>3.7</v>
      </c>
      <c r="G155" s="63">
        <v>4831</v>
      </c>
      <c r="H155" s="900">
        <f t="shared" si="2"/>
        <v>17874.7</v>
      </c>
    </row>
    <row r="156" spans="2:8" x14ac:dyDescent="0.25">
      <c r="B156" s="63" t="s">
        <v>406</v>
      </c>
      <c r="C156" s="63" t="s">
        <v>715</v>
      </c>
      <c r="D156" s="899" t="s">
        <v>716</v>
      </c>
      <c r="E156" s="63" t="s">
        <v>1421</v>
      </c>
      <c r="F156" s="63">
        <v>8.39</v>
      </c>
      <c r="G156" s="63">
        <v>603</v>
      </c>
      <c r="H156" s="900">
        <f t="shared" si="2"/>
        <v>5059.17</v>
      </c>
    </row>
    <row r="157" spans="2:8" x14ac:dyDescent="0.25">
      <c r="B157" s="63" t="s">
        <v>406</v>
      </c>
      <c r="C157" s="63" t="s">
        <v>715</v>
      </c>
      <c r="D157" s="899" t="s">
        <v>716</v>
      </c>
      <c r="E157" s="63" t="s">
        <v>1302</v>
      </c>
      <c r="F157" s="63">
        <v>1.6999999999999997</v>
      </c>
      <c r="G157" s="63">
        <v>1940</v>
      </c>
      <c r="H157" s="900">
        <f t="shared" si="2"/>
        <v>3297.9999999999995</v>
      </c>
    </row>
    <row r="158" spans="2:8" x14ac:dyDescent="0.25">
      <c r="B158" s="63" t="s">
        <v>406</v>
      </c>
      <c r="C158" s="63" t="s">
        <v>1605</v>
      </c>
      <c r="D158" s="899" t="s">
        <v>1606</v>
      </c>
      <c r="E158" s="63" t="s">
        <v>1280</v>
      </c>
      <c r="F158" s="63">
        <v>3.7</v>
      </c>
      <c r="G158" s="63">
        <v>505</v>
      </c>
      <c r="H158" s="900">
        <f t="shared" si="2"/>
        <v>1868.5</v>
      </c>
    </row>
    <row r="159" spans="2:8" x14ac:dyDescent="0.25">
      <c r="B159" s="63" t="s">
        <v>406</v>
      </c>
      <c r="C159" s="63" t="s">
        <v>1607</v>
      </c>
      <c r="D159" s="899" t="s">
        <v>1608</v>
      </c>
      <c r="E159" s="63" t="s">
        <v>1280</v>
      </c>
      <c r="F159" s="63">
        <v>3.6999999999999997</v>
      </c>
      <c r="G159" s="63">
        <v>1028</v>
      </c>
      <c r="H159" s="900">
        <f t="shared" si="2"/>
        <v>3803.6</v>
      </c>
    </row>
    <row r="160" spans="2:8" x14ac:dyDescent="0.25">
      <c r="B160" s="63" t="s">
        <v>406</v>
      </c>
      <c r="C160" s="63" t="s">
        <v>1607</v>
      </c>
      <c r="D160" s="899" t="s">
        <v>1608</v>
      </c>
      <c r="E160" s="63" t="s">
        <v>1302</v>
      </c>
      <c r="F160" s="63">
        <v>1.7</v>
      </c>
      <c r="G160" s="63">
        <v>232</v>
      </c>
      <c r="H160" s="900">
        <f t="shared" si="2"/>
        <v>394.4</v>
      </c>
    </row>
    <row r="161" spans="2:8" x14ac:dyDescent="0.25">
      <c r="B161" s="63" t="s">
        <v>406</v>
      </c>
      <c r="C161" s="63" t="s">
        <v>447</v>
      </c>
      <c r="D161" s="899" t="s">
        <v>448</v>
      </c>
      <c r="E161" s="63" t="s">
        <v>1280</v>
      </c>
      <c r="F161" s="63">
        <v>3.7</v>
      </c>
      <c r="G161" s="63">
        <v>1290</v>
      </c>
      <c r="H161" s="900">
        <f t="shared" si="2"/>
        <v>4773</v>
      </c>
    </row>
    <row r="162" spans="2:8" x14ac:dyDescent="0.25">
      <c r="B162" s="63" t="s">
        <v>406</v>
      </c>
      <c r="C162" s="63" t="s">
        <v>447</v>
      </c>
      <c r="D162" s="899" t="s">
        <v>448</v>
      </c>
      <c r="E162" s="63" t="s">
        <v>1302</v>
      </c>
      <c r="F162" s="63">
        <v>1.6999999999999997</v>
      </c>
      <c r="G162" s="63">
        <v>423</v>
      </c>
      <c r="H162" s="900">
        <f t="shared" si="2"/>
        <v>719.09999999999991</v>
      </c>
    </row>
    <row r="163" spans="2:8" x14ac:dyDescent="0.25">
      <c r="B163" s="63" t="s">
        <v>406</v>
      </c>
      <c r="C163" s="63" t="s">
        <v>449</v>
      </c>
      <c r="D163" s="899" t="s">
        <v>450</v>
      </c>
      <c r="E163" s="63" t="s">
        <v>1280</v>
      </c>
      <c r="F163" s="63">
        <v>3.7</v>
      </c>
      <c r="G163" s="63">
        <v>1885</v>
      </c>
      <c r="H163" s="900">
        <f t="shared" si="2"/>
        <v>6974.5</v>
      </c>
    </row>
    <row r="164" spans="2:8" x14ac:dyDescent="0.25">
      <c r="B164" s="63" t="s">
        <v>406</v>
      </c>
      <c r="C164" s="63" t="s">
        <v>449</v>
      </c>
      <c r="D164" s="899" t="s">
        <v>450</v>
      </c>
      <c r="E164" s="63" t="s">
        <v>1302</v>
      </c>
      <c r="F164" s="63">
        <v>1.7</v>
      </c>
      <c r="G164" s="63">
        <v>582</v>
      </c>
      <c r="H164" s="900">
        <f t="shared" si="2"/>
        <v>989.4</v>
      </c>
    </row>
    <row r="165" spans="2:8" x14ac:dyDescent="0.25">
      <c r="B165" s="63" t="s">
        <v>406</v>
      </c>
      <c r="C165" s="63" t="s">
        <v>1609</v>
      </c>
      <c r="D165" s="899" t="s">
        <v>1610</v>
      </c>
      <c r="E165" s="63" t="s">
        <v>1280</v>
      </c>
      <c r="F165" s="63">
        <v>3.7</v>
      </c>
      <c r="G165" s="63">
        <v>1128</v>
      </c>
      <c r="H165" s="900">
        <f t="shared" si="2"/>
        <v>4173.6000000000004</v>
      </c>
    </row>
    <row r="166" spans="2:8" x14ac:dyDescent="0.25">
      <c r="B166" s="63" t="s">
        <v>406</v>
      </c>
      <c r="C166" s="63" t="s">
        <v>1611</v>
      </c>
      <c r="D166" s="899" t="s">
        <v>1612</v>
      </c>
      <c r="E166" s="63" t="s">
        <v>1280</v>
      </c>
      <c r="F166" s="63">
        <v>3.7</v>
      </c>
      <c r="G166" s="63">
        <v>705</v>
      </c>
      <c r="H166" s="900">
        <f t="shared" si="2"/>
        <v>2608.5</v>
      </c>
    </row>
    <row r="167" spans="2:8" x14ac:dyDescent="0.25">
      <c r="B167" s="63" t="s">
        <v>406</v>
      </c>
      <c r="C167" s="63" t="s">
        <v>1613</v>
      </c>
      <c r="D167" s="899" t="s">
        <v>1614</v>
      </c>
      <c r="E167" s="63" t="s">
        <v>1280</v>
      </c>
      <c r="F167" s="63">
        <v>3.7000000000000006</v>
      </c>
      <c r="G167" s="63">
        <v>298</v>
      </c>
      <c r="H167" s="900">
        <f t="shared" si="2"/>
        <v>1102.6000000000001</v>
      </c>
    </row>
    <row r="168" spans="2:8" x14ac:dyDescent="0.25">
      <c r="B168" s="63" t="s">
        <v>406</v>
      </c>
      <c r="C168" s="63" t="s">
        <v>885</v>
      </c>
      <c r="D168" s="899" t="s">
        <v>886</v>
      </c>
      <c r="E168" s="63" t="s">
        <v>1280</v>
      </c>
      <c r="F168" s="63">
        <v>3.7</v>
      </c>
      <c r="G168" s="63">
        <v>1022</v>
      </c>
      <c r="H168" s="900">
        <f t="shared" si="2"/>
        <v>3781.4</v>
      </c>
    </row>
    <row r="169" spans="2:8" x14ac:dyDescent="0.25">
      <c r="B169" s="63" t="s">
        <v>406</v>
      </c>
      <c r="C169" s="63" t="s">
        <v>885</v>
      </c>
      <c r="D169" s="899" t="s">
        <v>886</v>
      </c>
      <c r="E169" s="63" t="s">
        <v>1302</v>
      </c>
      <c r="F169" s="63">
        <v>1.7</v>
      </c>
      <c r="G169" s="63">
        <v>795</v>
      </c>
      <c r="H169" s="900">
        <f t="shared" si="2"/>
        <v>1351.5</v>
      </c>
    </row>
    <row r="170" spans="2:8" x14ac:dyDescent="0.25">
      <c r="B170" s="63" t="s">
        <v>406</v>
      </c>
      <c r="C170" s="63" t="s">
        <v>451</v>
      </c>
      <c r="D170" s="899" t="s">
        <v>6</v>
      </c>
      <c r="E170" s="63" t="s">
        <v>1280</v>
      </c>
      <c r="F170" s="63">
        <v>3.7</v>
      </c>
      <c r="G170" s="63">
        <v>5246</v>
      </c>
      <c r="H170" s="900">
        <f t="shared" si="2"/>
        <v>19410.2</v>
      </c>
    </row>
    <row r="171" spans="2:8" x14ac:dyDescent="0.25">
      <c r="B171" s="63" t="s">
        <v>406</v>
      </c>
      <c r="C171" s="63" t="s">
        <v>451</v>
      </c>
      <c r="D171" s="899" t="s">
        <v>6</v>
      </c>
      <c r="E171" s="63" t="s">
        <v>1302</v>
      </c>
      <c r="F171" s="63">
        <v>1.7000000000000002</v>
      </c>
      <c r="G171" s="63">
        <v>5019</v>
      </c>
      <c r="H171" s="900">
        <f t="shared" si="2"/>
        <v>8532.3000000000011</v>
      </c>
    </row>
    <row r="172" spans="2:8" x14ac:dyDescent="0.25">
      <c r="B172" s="63" t="s">
        <v>406</v>
      </c>
      <c r="C172" s="63" t="s">
        <v>717</v>
      </c>
      <c r="D172" s="899" t="s">
        <v>718</v>
      </c>
      <c r="E172" s="63" t="s">
        <v>1330</v>
      </c>
      <c r="F172" s="63">
        <v>5.8199999999999994</v>
      </c>
      <c r="G172" s="63">
        <v>53</v>
      </c>
      <c r="H172" s="900">
        <f t="shared" si="2"/>
        <v>308.45999999999998</v>
      </c>
    </row>
    <row r="173" spans="2:8" x14ac:dyDescent="0.25">
      <c r="B173" s="63" t="s">
        <v>406</v>
      </c>
      <c r="C173" s="63" t="s">
        <v>717</v>
      </c>
      <c r="D173" s="899" t="s">
        <v>718</v>
      </c>
      <c r="E173" s="63" t="s">
        <v>1280</v>
      </c>
      <c r="F173" s="63">
        <v>3.6999999999999993</v>
      </c>
      <c r="G173" s="63">
        <v>5911</v>
      </c>
      <c r="H173" s="900">
        <f t="shared" si="2"/>
        <v>21870.699999999997</v>
      </c>
    </row>
    <row r="174" spans="2:8" x14ac:dyDescent="0.25">
      <c r="B174" s="63" t="s">
        <v>406</v>
      </c>
      <c r="C174" s="63" t="s">
        <v>717</v>
      </c>
      <c r="D174" s="899" t="s">
        <v>718</v>
      </c>
      <c r="E174" s="63" t="s">
        <v>1302</v>
      </c>
      <c r="F174" s="63">
        <v>1.7000000000000002</v>
      </c>
      <c r="G174" s="63">
        <v>4170</v>
      </c>
      <c r="H174" s="900">
        <f t="shared" si="2"/>
        <v>7089.0000000000009</v>
      </c>
    </row>
    <row r="175" spans="2:8" x14ac:dyDescent="0.25">
      <c r="B175" s="63" t="s">
        <v>406</v>
      </c>
      <c r="C175" s="63" t="s">
        <v>452</v>
      </c>
      <c r="D175" s="899" t="s">
        <v>453</v>
      </c>
      <c r="E175" s="63" t="s">
        <v>1329</v>
      </c>
      <c r="F175" s="63">
        <v>14.66</v>
      </c>
      <c r="G175" s="63">
        <v>1</v>
      </c>
      <c r="H175" s="900">
        <f t="shared" si="2"/>
        <v>14.66</v>
      </c>
    </row>
    <row r="176" spans="2:8" x14ac:dyDescent="0.25">
      <c r="B176" s="63" t="s">
        <v>406</v>
      </c>
      <c r="C176" s="63" t="s">
        <v>452</v>
      </c>
      <c r="D176" s="899" t="s">
        <v>453</v>
      </c>
      <c r="E176" s="63" t="s">
        <v>1330</v>
      </c>
      <c r="F176" s="63">
        <v>5.82</v>
      </c>
      <c r="G176" s="63">
        <v>229</v>
      </c>
      <c r="H176" s="900">
        <f t="shared" si="2"/>
        <v>1332.78</v>
      </c>
    </row>
    <row r="177" spans="2:8" x14ac:dyDescent="0.25">
      <c r="B177" s="63" t="s">
        <v>406</v>
      </c>
      <c r="C177" s="63" t="s">
        <v>452</v>
      </c>
      <c r="D177" s="899" t="s">
        <v>453</v>
      </c>
      <c r="E177" s="63" t="s">
        <v>1280</v>
      </c>
      <c r="F177" s="63">
        <v>3.7</v>
      </c>
      <c r="G177" s="63">
        <v>30971</v>
      </c>
      <c r="H177" s="900">
        <f t="shared" si="2"/>
        <v>114592.70000000001</v>
      </c>
    </row>
    <row r="178" spans="2:8" x14ac:dyDescent="0.25">
      <c r="B178" s="63" t="s">
        <v>406</v>
      </c>
      <c r="C178" s="63" t="s">
        <v>452</v>
      </c>
      <c r="D178" s="899" t="s">
        <v>453</v>
      </c>
      <c r="E178" s="63" t="s">
        <v>1421</v>
      </c>
      <c r="F178" s="63">
        <v>8.39</v>
      </c>
      <c r="G178" s="63">
        <v>698</v>
      </c>
      <c r="H178" s="900">
        <f t="shared" si="2"/>
        <v>5856.22</v>
      </c>
    </row>
    <row r="179" spans="2:8" x14ac:dyDescent="0.25">
      <c r="B179" s="63" t="s">
        <v>406</v>
      </c>
      <c r="C179" s="63" t="s">
        <v>452</v>
      </c>
      <c r="D179" s="899" t="s">
        <v>453</v>
      </c>
      <c r="E179" s="63" t="s">
        <v>1302</v>
      </c>
      <c r="F179" s="63">
        <v>1.7</v>
      </c>
      <c r="G179" s="63">
        <v>10570</v>
      </c>
      <c r="H179" s="900">
        <f t="shared" si="2"/>
        <v>17969</v>
      </c>
    </row>
    <row r="180" spans="2:8" x14ac:dyDescent="0.25">
      <c r="B180" s="63" t="s">
        <v>406</v>
      </c>
      <c r="C180" s="63" t="s">
        <v>719</v>
      </c>
      <c r="D180" s="899" t="s">
        <v>720</v>
      </c>
      <c r="E180" s="63" t="s">
        <v>1330</v>
      </c>
      <c r="F180" s="63">
        <v>5.82</v>
      </c>
      <c r="G180" s="63">
        <v>34</v>
      </c>
      <c r="H180" s="900">
        <f t="shared" si="2"/>
        <v>197.88</v>
      </c>
    </row>
    <row r="181" spans="2:8" x14ac:dyDescent="0.25">
      <c r="B181" s="63" t="s">
        <v>406</v>
      </c>
      <c r="C181" s="63" t="s">
        <v>719</v>
      </c>
      <c r="D181" s="899" t="s">
        <v>720</v>
      </c>
      <c r="E181" s="63" t="s">
        <v>1280</v>
      </c>
      <c r="F181" s="63">
        <v>3.7000000000000006</v>
      </c>
      <c r="G181" s="63">
        <v>177</v>
      </c>
      <c r="H181" s="900">
        <f t="shared" si="2"/>
        <v>654.90000000000009</v>
      </c>
    </row>
    <row r="182" spans="2:8" x14ac:dyDescent="0.25">
      <c r="B182" s="63" t="s">
        <v>406</v>
      </c>
      <c r="C182" s="63" t="s">
        <v>719</v>
      </c>
      <c r="D182" s="899" t="s">
        <v>720</v>
      </c>
      <c r="E182" s="63" t="s">
        <v>1302</v>
      </c>
      <c r="F182" s="63">
        <v>1.7000000000000002</v>
      </c>
      <c r="G182" s="63">
        <v>1544</v>
      </c>
      <c r="H182" s="900">
        <f t="shared" si="2"/>
        <v>2624.8</v>
      </c>
    </row>
    <row r="183" spans="2:8" x14ac:dyDescent="0.25">
      <c r="B183" s="63" t="s">
        <v>406</v>
      </c>
      <c r="C183" s="63" t="s">
        <v>1615</v>
      </c>
      <c r="D183" s="899" t="s">
        <v>1616</v>
      </c>
      <c r="E183" s="63" t="s">
        <v>1280</v>
      </c>
      <c r="F183" s="63">
        <v>3.6999999999999997</v>
      </c>
      <c r="G183" s="63">
        <v>227</v>
      </c>
      <c r="H183" s="900">
        <f t="shared" si="2"/>
        <v>839.9</v>
      </c>
    </row>
    <row r="184" spans="2:8" x14ac:dyDescent="0.25">
      <c r="B184" s="63" t="s">
        <v>406</v>
      </c>
      <c r="C184" s="63" t="s">
        <v>2624</v>
      </c>
      <c r="D184" s="899" t="s">
        <v>2625</v>
      </c>
      <c r="E184" s="63" t="s">
        <v>1280</v>
      </c>
      <c r="F184" s="63">
        <v>3.7</v>
      </c>
      <c r="G184" s="63">
        <v>34</v>
      </c>
      <c r="H184" s="900">
        <f t="shared" si="2"/>
        <v>125.80000000000001</v>
      </c>
    </row>
    <row r="185" spans="2:8" x14ac:dyDescent="0.25">
      <c r="B185" s="63" t="s">
        <v>406</v>
      </c>
      <c r="C185" s="63" t="s">
        <v>1617</v>
      </c>
      <c r="D185" s="899" t="s">
        <v>1618</v>
      </c>
      <c r="E185" s="63" t="s">
        <v>1280</v>
      </c>
      <c r="F185" s="63">
        <v>3.7</v>
      </c>
      <c r="G185" s="63">
        <v>341</v>
      </c>
      <c r="H185" s="900">
        <f t="shared" si="2"/>
        <v>1261.7</v>
      </c>
    </row>
    <row r="186" spans="2:8" x14ac:dyDescent="0.25">
      <c r="B186" s="63" t="s">
        <v>406</v>
      </c>
      <c r="C186" s="63" t="s">
        <v>1619</v>
      </c>
      <c r="D186" s="899" t="s">
        <v>1620</v>
      </c>
      <c r="E186" s="63" t="s">
        <v>1280</v>
      </c>
      <c r="F186" s="63">
        <v>3.7</v>
      </c>
      <c r="G186" s="63">
        <v>335</v>
      </c>
      <c r="H186" s="900">
        <f t="shared" si="2"/>
        <v>1239.5</v>
      </c>
    </row>
    <row r="187" spans="2:8" x14ac:dyDescent="0.25">
      <c r="B187" s="63" t="s">
        <v>406</v>
      </c>
      <c r="C187" s="63" t="s">
        <v>1619</v>
      </c>
      <c r="D187" s="899" t="s">
        <v>1620</v>
      </c>
      <c r="E187" s="63" t="s">
        <v>1302</v>
      </c>
      <c r="F187" s="63">
        <v>1.7</v>
      </c>
      <c r="G187" s="63">
        <v>39</v>
      </c>
      <c r="H187" s="900">
        <f t="shared" si="2"/>
        <v>66.3</v>
      </c>
    </row>
    <row r="188" spans="2:8" x14ac:dyDescent="0.25">
      <c r="B188" s="63" t="s">
        <v>406</v>
      </c>
      <c r="C188" s="63" t="s">
        <v>1623</v>
      </c>
      <c r="D188" s="899" t="s">
        <v>1624</v>
      </c>
      <c r="E188" s="63" t="s">
        <v>1280</v>
      </c>
      <c r="F188" s="63">
        <v>3.7</v>
      </c>
      <c r="G188" s="63">
        <v>345</v>
      </c>
      <c r="H188" s="900">
        <f t="shared" si="2"/>
        <v>1276.5</v>
      </c>
    </row>
    <row r="189" spans="2:8" x14ac:dyDescent="0.25">
      <c r="B189" s="63" t="s">
        <v>406</v>
      </c>
      <c r="C189" s="63" t="s">
        <v>1625</v>
      </c>
      <c r="D189" s="899" t="s">
        <v>1626</v>
      </c>
      <c r="E189" s="63" t="s">
        <v>1280</v>
      </c>
      <c r="F189" s="63">
        <v>3.6999999999999997</v>
      </c>
      <c r="G189" s="63">
        <v>142</v>
      </c>
      <c r="H189" s="900">
        <f t="shared" si="2"/>
        <v>525.4</v>
      </c>
    </row>
    <row r="190" spans="2:8" x14ac:dyDescent="0.25">
      <c r="B190" s="63" t="s">
        <v>406</v>
      </c>
      <c r="C190" s="63" t="s">
        <v>1627</v>
      </c>
      <c r="D190" s="899" t="s">
        <v>1628</v>
      </c>
      <c r="E190" s="63" t="s">
        <v>1280</v>
      </c>
      <c r="F190" s="63">
        <v>3.7</v>
      </c>
      <c r="G190" s="63">
        <v>381</v>
      </c>
      <c r="H190" s="900">
        <f t="shared" si="2"/>
        <v>1409.7</v>
      </c>
    </row>
    <row r="191" spans="2:8" x14ac:dyDescent="0.25">
      <c r="B191" s="63" t="s">
        <v>406</v>
      </c>
      <c r="C191" s="63" t="s">
        <v>474</v>
      </c>
      <c r="D191" s="899" t="s">
        <v>475</v>
      </c>
      <c r="E191" s="63" t="s">
        <v>1280</v>
      </c>
      <c r="F191" s="63">
        <v>3.6999999999999997</v>
      </c>
      <c r="G191" s="63">
        <v>293</v>
      </c>
      <c r="H191" s="900">
        <f t="shared" si="2"/>
        <v>1084.0999999999999</v>
      </c>
    </row>
    <row r="192" spans="2:8" x14ac:dyDescent="0.25">
      <c r="B192" s="63" t="s">
        <v>406</v>
      </c>
      <c r="C192" s="63" t="s">
        <v>1631</v>
      </c>
      <c r="D192" s="899" t="s">
        <v>1632</v>
      </c>
      <c r="E192" s="63" t="s">
        <v>1280</v>
      </c>
      <c r="F192" s="63">
        <v>3.7</v>
      </c>
      <c r="G192" s="63">
        <v>141</v>
      </c>
      <c r="H192" s="900">
        <f t="shared" si="2"/>
        <v>521.70000000000005</v>
      </c>
    </row>
    <row r="193" spans="2:8" x14ac:dyDescent="0.25">
      <c r="B193" s="63" t="s">
        <v>406</v>
      </c>
      <c r="C193" s="63" t="s">
        <v>1633</v>
      </c>
      <c r="D193" s="899" t="s">
        <v>1634</v>
      </c>
      <c r="E193" s="63" t="s">
        <v>1280</v>
      </c>
      <c r="F193" s="63">
        <v>3.7</v>
      </c>
      <c r="G193" s="63">
        <v>130</v>
      </c>
      <c r="H193" s="900">
        <f t="shared" si="2"/>
        <v>481</v>
      </c>
    </row>
    <row r="194" spans="2:8" x14ac:dyDescent="0.25">
      <c r="B194" s="63" t="s">
        <v>406</v>
      </c>
      <c r="C194" s="63" t="s">
        <v>1635</v>
      </c>
      <c r="D194" s="899" t="s">
        <v>1636</v>
      </c>
      <c r="E194" s="63" t="s">
        <v>1280</v>
      </c>
      <c r="F194" s="63">
        <v>3.6999999999999997</v>
      </c>
      <c r="G194" s="63">
        <v>202</v>
      </c>
      <c r="H194" s="900">
        <f t="shared" si="2"/>
        <v>747.4</v>
      </c>
    </row>
    <row r="195" spans="2:8" x14ac:dyDescent="0.25">
      <c r="B195" s="63" t="s">
        <v>406</v>
      </c>
      <c r="C195" s="63" t="s">
        <v>1637</v>
      </c>
      <c r="D195" s="899" t="s">
        <v>1638</v>
      </c>
      <c r="E195" s="63" t="s">
        <v>1280</v>
      </c>
      <c r="F195" s="63">
        <v>3.7</v>
      </c>
      <c r="G195" s="63">
        <v>184</v>
      </c>
      <c r="H195" s="900">
        <f t="shared" si="2"/>
        <v>680.80000000000007</v>
      </c>
    </row>
    <row r="196" spans="2:8" x14ac:dyDescent="0.25">
      <c r="B196" s="63" t="s">
        <v>406</v>
      </c>
      <c r="C196" s="63" t="s">
        <v>1639</v>
      </c>
      <c r="D196" s="899" t="s">
        <v>1640</v>
      </c>
      <c r="E196" s="63" t="s">
        <v>1280</v>
      </c>
      <c r="F196" s="63">
        <v>3.7</v>
      </c>
      <c r="G196" s="63">
        <v>236</v>
      </c>
      <c r="H196" s="900">
        <f t="shared" si="2"/>
        <v>873.2</v>
      </c>
    </row>
    <row r="197" spans="2:8" x14ac:dyDescent="0.25">
      <c r="B197" s="63" t="s">
        <v>406</v>
      </c>
      <c r="C197" s="63" t="s">
        <v>1641</v>
      </c>
      <c r="D197" s="899" t="s">
        <v>1642</v>
      </c>
      <c r="E197" s="63" t="s">
        <v>1280</v>
      </c>
      <c r="F197" s="63">
        <v>3.7</v>
      </c>
      <c r="G197" s="63">
        <v>173</v>
      </c>
      <c r="H197" s="900">
        <f t="shared" si="2"/>
        <v>640.1</v>
      </c>
    </row>
    <row r="198" spans="2:8" x14ac:dyDescent="0.25">
      <c r="B198" s="63" t="s">
        <v>406</v>
      </c>
      <c r="C198" s="63" t="s">
        <v>1643</v>
      </c>
      <c r="D198" s="899" t="s">
        <v>1644</v>
      </c>
      <c r="E198" s="63" t="s">
        <v>1280</v>
      </c>
      <c r="F198" s="63">
        <v>3.7</v>
      </c>
      <c r="G198" s="63">
        <v>109</v>
      </c>
      <c r="H198" s="900">
        <f t="shared" si="2"/>
        <v>403.3</v>
      </c>
    </row>
    <row r="199" spans="2:8" x14ac:dyDescent="0.25">
      <c r="B199" s="63" t="s">
        <v>406</v>
      </c>
      <c r="C199" s="63" t="s">
        <v>1645</v>
      </c>
      <c r="D199" s="899" t="s">
        <v>1646</v>
      </c>
      <c r="E199" s="63" t="s">
        <v>1280</v>
      </c>
      <c r="F199" s="63">
        <v>3.6999999999999997</v>
      </c>
      <c r="G199" s="63">
        <v>33</v>
      </c>
      <c r="H199" s="900">
        <f t="shared" si="2"/>
        <v>122.1</v>
      </c>
    </row>
    <row r="200" spans="2:8" x14ac:dyDescent="0.25">
      <c r="B200" s="63" t="s">
        <v>406</v>
      </c>
      <c r="C200" s="63" t="s">
        <v>1647</v>
      </c>
      <c r="D200" s="899" t="s">
        <v>1648</v>
      </c>
      <c r="E200" s="63" t="s">
        <v>1280</v>
      </c>
      <c r="F200" s="63">
        <v>3.7</v>
      </c>
      <c r="G200" s="63">
        <v>130</v>
      </c>
      <c r="H200" s="900">
        <f t="shared" ref="H200:H263" si="3">F200*G200</f>
        <v>481</v>
      </c>
    </row>
    <row r="201" spans="2:8" x14ac:dyDescent="0.25">
      <c r="B201" s="63" t="s">
        <v>406</v>
      </c>
      <c r="C201" s="63" t="s">
        <v>1649</v>
      </c>
      <c r="D201" s="899" t="s">
        <v>1650</v>
      </c>
      <c r="E201" s="63" t="s">
        <v>1280</v>
      </c>
      <c r="F201" s="63">
        <v>3.7</v>
      </c>
      <c r="G201" s="63">
        <v>70</v>
      </c>
      <c r="H201" s="900">
        <f t="shared" si="3"/>
        <v>259</v>
      </c>
    </row>
    <row r="202" spans="2:8" x14ac:dyDescent="0.25">
      <c r="B202" s="63" t="s">
        <v>406</v>
      </c>
      <c r="C202" s="63" t="s">
        <v>1651</v>
      </c>
      <c r="D202" s="899" t="s">
        <v>1652</v>
      </c>
      <c r="E202" s="63" t="s">
        <v>1280</v>
      </c>
      <c r="F202" s="63">
        <v>3.6999999999999997</v>
      </c>
      <c r="G202" s="63">
        <v>104</v>
      </c>
      <c r="H202" s="900">
        <f t="shared" si="3"/>
        <v>384.79999999999995</v>
      </c>
    </row>
    <row r="203" spans="2:8" x14ac:dyDescent="0.25">
      <c r="B203" s="63" t="s">
        <v>406</v>
      </c>
      <c r="C203" s="63" t="s">
        <v>1653</v>
      </c>
      <c r="D203" s="899" t="s">
        <v>1654</v>
      </c>
      <c r="E203" s="63" t="s">
        <v>1280</v>
      </c>
      <c r="F203" s="63">
        <v>3.6999999999999997</v>
      </c>
      <c r="G203" s="63">
        <v>29</v>
      </c>
      <c r="H203" s="900">
        <f t="shared" si="3"/>
        <v>107.3</v>
      </c>
    </row>
    <row r="204" spans="2:8" x14ac:dyDescent="0.25">
      <c r="B204" s="63" t="s">
        <v>406</v>
      </c>
      <c r="C204" s="63" t="s">
        <v>1661</v>
      </c>
      <c r="D204" s="899" t="s">
        <v>1662</v>
      </c>
      <c r="E204" s="63" t="s">
        <v>1280</v>
      </c>
      <c r="F204" s="63">
        <v>3.6999999999999997</v>
      </c>
      <c r="G204" s="63">
        <v>17</v>
      </c>
      <c r="H204" s="900">
        <f t="shared" si="3"/>
        <v>62.9</v>
      </c>
    </row>
    <row r="205" spans="2:8" x14ac:dyDescent="0.25">
      <c r="B205" s="63" t="s">
        <v>406</v>
      </c>
      <c r="C205" s="63" t="s">
        <v>1663</v>
      </c>
      <c r="D205" s="899" t="s">
        <v>1664</v>
      </c>
      <c r="E205" s="63" t="s">
        <v>1280</v>
      </c>
      <c r="F205" s="63">
        <v>3.6999999999999997</v>
      </c>
      <c r="G205" s="63">
        <v>179</v>
      </c>
      <c r="H205" s="900">
        <f t="shared" si="3"/>
        <v>662.3</v>
      </c>
    </row>
    <row r="206" spans="2:8" x14ac:dyDescent="0.25">
      <c r="B206" s="63" t="s">
        <v>406</v>
      </c>
      <c r="C206" s="63" t="s">
        <v>1667</v>
      </c>
      <c r="D206" s="899" t="s">
        <v>1668</v>
      </c>
      <c r="E206" s="63" t="s">
        <v>1421</v>
      </c>
      <c r="F206" s="63">
        <v>8.39</v>
      </c>
      <c r="G206" s="63">
        <v>390</v>
      </c>
      <c r="H206" s="900">
        <f t="shared" si="3"/>
        <v>3272.1000000000004</v>
      </c>
    </row>
    <row r="207" spans="2:8" x14ac:dyDescent="0.25">
      <c r="B207" s="63" t="s">
        <v>406</v>
      </c>
      <c r="C207" s="63" t="s">
        <v>1669</v>
      </c>
      <c r="D207" s="899" t="s">
        <v>1670</v>
      </c>
      <c r="E207" s="63" t="s">
        <v>1280</v>
      </c>
      <c r="F207" s="63">
        <v>3.6999999999999997</v>
      </c>
      <c r="G207" s="63">
        <v>908</v>
      </c>
      <c r="H207" s="900">
        <f t="shared" si="3"/>
        <v>3359.6</v>
      </c>
    </row>
    <row r="208" spans="2:8" x14ac:dyDescent="0.25">
      <c r="B208" s="63" t="s">
        <v>406</v>
      </c>
      <c r="C208" s="63" t="s">
        <v>1671</v>
      </c>
      <c r="D208" s="899" t="s">
        <v>1672</v>
      </c>
      <c r="E208" s="63" t="s">
        <v>1280</v>
      </c>
      <c r="F208" s="63">
        <v>3.7</v>
      </c>
      <c r="G208" s="63">
        <v>179</v>
      </c>
      <c r="H208" s="900">
        <f t="shared" si="3"/>
        <v>662.30000000000007</v>
      </c>
    </row>
    <row r="209" spans="2:8" x14ac:dyDescent="0.25">
      <c r="B209" s="63" t="s">
        <v>406</v>
      </c>
      <c r="C209" s="63" t="s">
        <v>1683</v>
      </c>
      <c r="D209" s="899" t="s">
        <v>1684</v>
      </c>
      <c r="E209" s="63" t="s">
        <v>1280</v>
      </c>
      <c r="F209" s="63">
        <v>3.7</v>
      </c>
      <c r="G209" s="63">
        <v>32</v>
      </c>
      <c r="H209" s="900">
        <f t="shared" si="3"/>
        <v>118.4</v>
      </c>
    </row>
    <row r="210" spans="2:8" x14ac:dyDescent="0.25">
      <c r="B210" s="63" t="s">
        <v>406</v>
      </c>
      <c r="C210" s="63" t="s">
        <v>5278</v>
      </c>
      <c r="D210" s="899" t="s">
        <v>5279</v>
      </c>
      <c r="E210" s="63" t="s">
        <v>1280</v>
      </c>
      <c r="F210" s="63">
        <v>3.7</v>
      </c>
      <c r="G210" s="63">
        <v>1</v>
      </c>
      <c r="H210" s="900">
        <f t="shared" si="3"/>
        <v>3.7</v>
      </c>
    </row>
    <row r="211" spans="2:8" x14ac:dyDescent="0.25">
      <c r="B211" s="63" t="s">
        <v>406</v>
      </c>
      <c r="C211" s="63" t="s">
        <v>1685</v>
      </c>
      <c r="D211" s="899" t="s">
        <v>1686</v>
      </c>
      <c r="E211" s="63" t="s">
        <v>1280</v>
      </c>
      <c r="F211" s="63">
        <v>3.6999999999999997</v>
      </c>
      <c r="G211" s="63">
        <v>38</v>
      </c>
      <c r="H211" s="900">
        <f t="shared" si="3"/>
        <v>140.6</v>
      </c>
    </row>
    <row r="212" spans="2:8" x14ac:dyDescent="0.25">
      <c r="B212" s="63" t="s">
        <v>406</v>
      </c>
      <c r="C212" s="63" t="s">
        <v>5280</v>
      </c>
      <c r="D212" s="899" t="s">
        <v>5281</v>
      </c>
      <c r="E212" s="63" t="s">
        <v>1280</v>
      </c>
      <c r="F212" s="63">
        <v>3.7</v>
      </c>
      <c r="G212" s="63">
        <v>185</v>
      </c>
      <c r="H212" s="900">
        <f t="shared" si="3"/>
        <v>684.5</v>
      </c>
    </row>
    <row r="213" spans="2:8" x14ac:dyDescent="0.25">
      <c r="B213" s="63" t="s">
        <v>406</v>
      </c>
      <c r="C213" s="63" t="s">
        <v>1687</v>
      </c>
      <c r="D213" s="899" t="s">
        <v>1688</v>
      </c>
      <c r="E213" s="63" t="s">
        <v>1280</v>
      </c>
      <c r="F213" s="63">
        <v>3.7</v>
      </c>
      <c r="G213" s="63">
        <v>5</v>
      </c>
      <c r="H213" s="900">
        <f t="shared" si="3"/>
        <v>18.5</v>
      </c>
    </row>
    <row r="214" spans="2:8" x14ac:dyDescent="0.25">
      <c r="B214" s="63" t="s">
        <v>406</v>
      </c>
      <c r="C214" s="63" t="s">
        <v>1689</v>
      </c>
      <c r="D214" s="899" t="s">
        <v>1690</v>
      </c>
      <c r="E214" s="63" t="s">
        <v>1280</v>
      </c>
      <c r="F214" s="63">
        <v>3.7</v>
      </c>
      <c r="G214" s="63">
        <v>860</v>
      </c>
      <c r="H214" s="900">
        <f t="shared" si="3"/>
        <v>3182</v>
      </c>
    </row>
    <row r="215" spans="2:8" x14ac:dyDescent="0.25">
      <c r="B215" s="63" t="s">
        <v>406</v>
      </c>
      <c r="C215" s="63" t="s">
        <v>1691</v>
      </c>
      <c r="D215" s="899" t="s">
        <v>1692</v>
      </c>
      <c r="E215" s="63" t="s">
        <v>1280</v>
      </c>
      <c r="F215" s="63">
        <v>3.6999999999999997</v>
      </c>
      <c r="G215" s="63">
        <v>416</v>
      </c>
      <c r="H215" s="900">
        <f t="shared" si="3"/>
        <v>1539.1999999999998</v>
      </c>
    </row>
    <row r="216" spans="2:8" x14ac:dyDescent="0.25">
      <c r="B216" s="63" t="s">
        <v>406</v>
      </c>
      <c r="C216" s="63" t="s">
        <v>1695</v>
      </c>
      <c r="D216" s="899" t="s">
        <v>1696</v>
      </c>
      <c r="E216" s="63" t="s">
        <v>1280</v>
      </c>
      <c r="F216" s="63">
        <v>3.7</v>
      </c>
      <c r="G216" s="63">
        <v>146</v>
      </c>
      <c r="H216" s="900">
        <f t="shared" si="3"/>
        <v>540.20000000000005</v>
      </c>
    </row>
    <row r="217" spans="2:8" x14ac:dyDescent="0.25">
      <c r="B217" s="63" t="s">
        <v>406</v>
      </c>
      <c r="C217" s="63" t="s">
        <v>1697</v>
      </c>
      <c r="D217" s="899" t="s">
        <v>1698</v>
      </c>
      <c r="E217" s="63" t="s">
        <v>1280</v>
      </c>
      <c r="F217" s="63">
        <v>3.6999999999999997</v>
      </c>
      <c r="G217" s="63">
        <v>212</v>
      </c>
      <c r="H217" s="900">
        <f t="shared" si="3"/>
        <v>784.4</v>
      </c>
    </row>
    <row r="218" spans="2:8" x14ac:dyDescent="0.25">
      <c r="B218" s="63" t="s">
        <v>406</v>
      </c>
      <c r="C218" s="63" t="s">
        <v>1699</v>
      </c>
      <c r="D218" s="899" t="s">
        <v>1700</v>
      </c>
      <c r="E218" s="63" t="s">
        <v>1280</v>
      </c>
      <c r="F218" s="63">
        <v>3.6999999999999997</v>
      </c>
      <c r="G218" s="63">
        <v>303</v>
      </c>
      <c r="H218" s="900">
        <f t="shared" si="3"/>
        <v>1121.0999999999999</v>
      </c>
    </row>
    <row r="219" spans="2:8" x14ac:dyDescent="0.25">
      <c r="B219" s="63" t="s">
        <v>406</v>
      </c>
      <c r="C219" s="63" t="s">
        <v>1701</v>
      </c>
      <c r="D219" s="899" t="s">
        <v>1702</v>
      </c>
      <c r="E219" s="63" t="s">
        <v>1280</v>
      </c>
      <c r="F219" s="63">
        <v>3.7</v>
      </c>
      <c r="G219" s="63">
        <v>94</v>
      </c>
      <c r="H219" s="900">
        <f t="shared" si="3"/>
        <v>347.8</v>
      </c>
    </row>
    <row r="220" spans="2:8" x14ac:dyDescent="0.25">
      <c r="B220" s="63" t="s">
        <v>406</v>
      </c>
      <c r="C220" s="63" t="s">
        <v>1703</v>
      </c>
      <c r="D220" s="899" t="s">
        <v>1704</v>
      </c>
      <c r="E220" s="63" t="s">
        <v>1280</v>
      </c>
      <c r="F220" s="63">
        <v>3.7</v>
      </c>
      <c r="G220" s="63">
        <v>85</v>
      </c>
      <c r="H220" s="900">
        <f t="shared" si="3"/>
        <v>314.5</v>
      </c>
    </row>
    <row r="221" spans="2:8" x14ac:dyDescent="0.25">
      <c r="B221" s="63" t="s">
        <v>406</v>
      </c>
      <c r="C221" s="63" t="s">
        <v>1705</v>
      </c>
      <c r="D221" s="899" t="s">
        <v>1706</v>
      </c>
      <c r="E221" s="63" t="s">
        <v>1280</v>
      </c>
      <c r="F221" s="63">
        <v>3.7</v>
      </c>
      <c r="G221" s="63">
        <v>220</v>
      </c>
      <c r="H221" s="900">
        <f t="shared" si="3"/>
        <v>814</v>
      </c>
    </row>
    <row r="222" spans="2:8" x14ac:dyDescent="0.25">
      <c r="B222" s="63" t="s">
        <v>406</v>
      </c>
      <c r="C222" s="63" t="s">
        <v>1709</v>
      </c>
      <c r="D222" s="899" t="s">
        <v>1710</v>
      </c>
      <c r="E222" s="63" t="s">
        <v>1280</v>
      </c>
      <c r="F222" s="63">
        <v>3.7</v>
      </c>
      <c r="G222" s="63">
        <v>75</v>
      </c>
      <c r="H222" s="900">
        <f t="shared" si="3"/>
        <v>277.5</v>
      </c>
    </row>
    <row r="223" spans="2:8" x14ac:dyDescent="0.25">
      <c r="B223" s="63" t="s">
        <v>406</v>
      </c>
      <c r="C223" s="63" t="s">
        <v>1711</v>
      </c>
      <c r="D223" s="899" t="s">
        <v>1712</v>
      </c>
      <c r="E223" s="63" t="s">
        <v>1280</v>
      </c>
      <c r="F223" s="63">
        <v>3.7</v>
      </c>
      <c r="G223" s="63">
        <v>200</v>
      </c>
      <c r="H223" s="900">
        <f t="shared" si="3"/>
        <v>740</v>
      </c>
    </row>
    <row r="224" spans="2:8" x14ac:dyDescent="0.25">
      <c r="B224" s="63" t="s">
        <v>406</v>
      </c>
      <c r="C224" s="63" t="s">
        <v>1715</v>
      </c>
      <c r="D224" s="899" t="s">
        <v>1716</v>
      </c>
      <c r="E224" s="63" t="s">
        <v>1280</v>
      </c>
      <c r="F224" s="63">
        <v>3.7</v>
      </c>
      <c r="G224" s="63">
        <v>32</v>
      </c>
      <c r="H224" s="900">
        <f t="shared" si="3"/>
        <v>118.4</v>
      </c>
    </row>
    <row r="225" spans="2:8" x14ac:dyDescent="0.25">
      <c r="B225" s="63" t="s">
        <v>406</v>
      </c>
      <c r="C225" s="63" t="s">
        <v>496</v>
      </c>
      <c r="D225" s="899" t="s">
        <v>497</v>
      </c>
      <c r="E225" s="63" t="s">
        <v>1280</v>
      </c>
      <c r="F225" s="63">
        <v>3.7</v>
      </c>
      <c r="G225" s="63">
        <v>1869</v>
      </c>
      <c r="H225" s="900">
        <f t="shared" si="3"/>
        <v>6915.3</v>
      </c>
    </row>
    <row r="226" spans="2:8" x14ac:dyDescent="0.25">
      <c r="B226" s="63" t="s">
        <v>406</v>
      </c>
      <c r="C226" s="63" t="s">
        <v>496</v>
      </c>
      <c r="D226" s="899" t="s">
        <v>497</v>
      </c>
      <c r="E226" s="63" t="s">
        <v>1302</v>
      </c>
      <c r="F226" s="63">
        <v>1.7</v>
      </c>
      <c r="G226" s="63">
        <v>592</v>
      </c>
      <c r="H226" s="900">
        <f t="shared" si="3"/>
        <v>1006.4</v>
      </c>
    </row>
    <row r="227" spans="2:8" x14ac:dyDescent="0.25">
      <c r="B227" s="63" t="s">
        <v>406</v>
      </c>
      <c r="C227" s="63" t="s">
        <v>1723</v>
      </c>
      <c r="D227" s="899" t="s">
        <v>1724</v>
      </c>
      <c r="E227" s="63" t="s">
        <v>1421</v>
      </c>
      <c r="F227" s="63">
        <v>8.3899999999999988</v>
      </c>
      <c r="G227" s="63">
        <v>2008</v>
      </c>
      <c r="H227" s="900">
        <f t="shared" si="3"/>
        <v>16847.12</v>
      </c>
    </row>
    <row r="228" spans="2:8" x14ac:dyDescent="0.25">
      <c r="B228" s="63" t="s">
        <v>406</v>
      </c>
      <c r="C228" s="63" t="s">
        <v>1725</v>
      </c>
      <c r="D228" s="899" t="s">
        <v>1726</v>
      </c>
      <c r="E228" s="63" t="s">
        <v>1280</v>
      </c>
      <c r="F228" s="63">
        <v>3.7</v>
      </c>
      <c r="G228" s="63">
        <v>315</v>
      </c>
      <c r="H228" s="900">
        <f t="shared" si="3"/>
        <v>1165.5</v>
      </c>
    </row>
    <row r="229" spans="2:8" x14ac:dyDescent="0.25">
      <c r="B229" s="63" t="s">
        <v>406</v>
      </c>
      <c r="C229" s="63" t="s">
        <v>1727</v>
      </c>
      <c r="D229" s="899" t="s">
        <v>1728</v>
      </c>
      <c r="E229" s="63" t="s">
        <v>1280</v>
      </c>
      <c r="F229" s="63">
        <v>3.7000000000000006</v>
      </c>
      <c r="G229" s="63">
        <v>522</v>
      </c>
      <c r="H229" s="900">
        <f t="shared" si="3"/>
        <v>1931.4000000000003</v>
      </c>
    </row>
    <row r="230" spans="2:8" x14ac:dyDescent="0.25">
      <c r="B230" s="63" t="s">
        <v>406</v>
      </c>
      <c r="C230" s="63" t="s">
        <v>1729</v>
      </c>
      <c r="D230" s="899" t="s">
        <v>1730</v>
      </c>
      <c r="E230" s="63" t="s">
        <v>1280</v>
      </c>
      <c r="F230" s="63">
        <v>3.6999999999999997</v>
      </c>
      <c r="G230" s="63">
        <v>71</v>
      </c>
      <c r="H230" s="900">
        <f t="shared" si="3"/>
        <v>262.7</v>
      </c>
    </row>
    <row r="231" spans="2:8" x14ac:dyDescent="0.25">
      <c r="B231" s="63" t="s">
        <v>406</v>
      </c>
      <c r="C231" s="63" t="s">
        <v>1731</v>
      </c>
      <c r="D231" s="899" t="s">
        <v>1732</v>
      </c>
      <c r="E231" s="63" t="s">
        <v>1280</v>
      </c>
      <c r="F231" s="63">
        <v>3.7</v>
      </c>
      <c r="G231" s="63">
        <v>151</v>
      </c>
      <c r="H231" s="900">
        <f t="shared" si="3"/>
        <v>558.70000000000005</v>
      </c>
    </row>
    <row r="232" spans="2:8" x14ac:dyDescent="0.25">
      <c r="B232" s="63" t="s">
        <v>406</v>
      </c>
      <c r="C232" s="63" t="s">
        <v>1733</v>
      </c>
      <c r="D232" s="899" t="s">
        <v>1734</v>
      </c>
      <c r="E232" s="63" t="s">
        <v>1280</v>
      </c>
      <c r="F232" s="63">
        <v>3.7</v>
      </c>
      <c r="G232" s="63">
        <v>22</v>
      </c>
      <c r="H232" s="900">
        <f t="shared" si="3"/>
        <v>81.400000000000006</v>
      </c>
    </row>
    <row r="233" spans="2:8" x14ac:dyDescent="0.25">
      <c r="B233" s="63" t="s">
        <v>406</v>
      </c>
      <c r="C233" s="63" t="s">
        <v>1735</v>
      </c>
      <c r="D233" s="899" t="s">
        <v>1736</v>
      </c>
      <c r="E233" s="63" t="s">
        <v>1280</v>
      </c>
      <c r="F233" s="63">
        <v>3.6999999999999997</v>
      </c>
      <c r="G233" s="63">
        <v>187</v>
      </c>
      <c r="H233" s="900">
        <f t="shared" si="3"/>
        <v>691.9</v>
      </c>
    </row>
    <row r="234" spans="2:8" x14ac:dyDescent="0.25">
      <c r="B234" s="63" t="s">
        <v>406</v>
      </c>
      <c r="C234" s="63" t="s">
        <v>1737</v>
      </c>
      <c r="D234" s="899" t="s">
        <v>1738</v>
      </c>
      <c r="E234" s="63" t="s">
        <v>1280</v>
      </c>
      <c r="F234" s="63">
        <v>3.7</v>
      </c>
      <c r="G234" s="63">
        <v>69</v>
      </c>
      <c r="H234" s="900">
        <f t="shared" si="3"/>
        <v>255.3</v>
      </c>
    </row>
    <row r="235" spans="2:8" x14ac:dyDescent="0.25">
      <c r="B235" s="63" t="s">
        <v>406</v>
      </c>
      <c r="C235" s="63" t="s">
        <v>1739</v>
      </c>
      <c r="D235" s="899" t="s">
        <v>1740</v>
      </c>
      <c r="E235" s="63" t="s">
        <v>1280</v>
      </c>
      <c r="F235" s="63">
        <v>3.7</v>
      </c>
      <c r="G235" s="63">
        <v>44</v>
      </c>
      <c r="H235" s="900">
        <f t="shared" si="3"/>
        <v>162.80000000000001</v>
      </c>
    </row>
    <row r="236" spans="2:8" x14ac:dyDescent="0.25">
      <c r="B236" s="63" t="s">
        <v>406</v>
      </c>
      <c r="C236" s="63" t="s">
        <v>1741</v>
      </c>
      <c r="D236" s="899" t="s">
        <v>1742</v>
      </c>
      <c r="E236" s="63" t="s">
        <v>1280</v>
      </c>
      <c r="F236" s="63">
        <v>3.6999999999999997</v>
      </c>
      <c r="G236" s="63">
        <v>117</v>
      </c>
      <c r="H236" s="900">
        <f t="shared" si="3"/>
        <v>432.9</v>
      </c>
    </row>
    <row r="237" spans="2:8" x14ac:dyDescent="0.25">
      <c r="B237" s="63" t="s">
        <v>406</v>
      </c>
      <c r="C237" s="63" t="s">
        <v>512</v>
      </c>
      <c r="D237" s="899" t="s">
        <v>513</v>
      </c>
      <c r="E237" s="63" t="s">
        <v>1280</v>
      </c>
      <c r="F237" s="63">
        <v>3.6999999999999997</v>
      </c>
      <c r="G237" s="63">
        <v>1252</v>
      </c>
      <c r="H237" s="900">
        <f t="shared" si="3"/>
        <v>4632.3999999999996</v>
      </c>
    </row>
    <row r="238" spans="2:8" x14ac:dyDescent="0.25">
      <c r="B238" s="63" t="s">
        <v>406</v>
      </c>
      <c r="C238" s="63" t="s">
        <v>1743</v>
      </c>
      <c r="D238" s="899" t="s">
        <v>1744</v>
      </c>
      <c r="E238" s="63" t="s">
        <v>1280</v>
      </c>
      <c r="F238" s="63">
        <v>3.6999999999999997</v>
      </c>
      <c r="G238" s="63">
        <v>2702</v>
      </c>
      <c r="H238" s="900">
        <f t="shared" si="3"/>
        <v>9997.4</v>
      </c>
    </row>
    <row r="239" spans="2:8" x14ac:dyDescent="0.25">
      <c r="B239" s="63" t="s">
        <v>406</v>
      </c>
      <c r="C239" s="63" t="s">
        <v>1743</v>
      </c>
      <c r="D239" s="899" t="s">
        <v>1744</v>
      </c>
      <c r="E239" s="63" t="s">
        <v>1302</v>
      </c>
      <c r="F239" s="63">
        <v>1.7000000000000002</v>
      </c>
      <c r="G239" s="63">
        <v>788</v>
      </c>
      <c r="H239" s="900">
        <f t="shared" si="3"/>
        <v>1339.6000000000001</v>
      </c>
    </row>
    <row r="240" spans="2:8" x14ac:dyDescent="0.25">
      <c r="B240" s="63" t="s">
        <v>406</v>
      </c>
      <c r="C240" s="63" t="s">
        <v>1747</v>
      </c>
      <c r="D240" s="899" t="s">
        <v>1748</v>
      </c>
      <c r="E240" s="63" t="s">
        <v>1280</v>
      </c>
      <c r="F240" s="63">
        <v>3.6999999999999997</v>
      </c>
      <c r="G240" s="63">
        <v>411</v>
      </c>
      <c r="H240" s="900">
        <f t="shared" si="3"/>
        <v>1520.6999999999998</v>
      </c>
    </row>
    <row r="241" spans="2:8" x14ac:dyDescent="0.25">
      <c r="B241" s="63" t="s">
        <v>406</v>
      </c>
      <c r="C241" s="63" t="s">
        <v>1747</v>
      </c>
      <c r="D241" s="899" t="s">
        <v>1748</v>
      </c>
      <c r="E241" s="63" t="s">
        <v>1302</v>
      </c>
      <c r="F241" s="63">
        <v>1.7</v>
      </c>
      <c r="G241" s="63">
        <v>142</v>
      </c>
      <c r="H241" s="900">
        <f t="shared" si="3"/>
        <v>241.4</v>
      </c>
    </row>
    <row r="242" spans="2:8" x14ac:dyDescent="0.25">
      <c r="B242" s="63" t="s">
        <v>406</v>
      </c>
      <c r="C242" s="63" t="s">
        <v>1751</v>
      </c>
      <c r="D242" s="899" t="s">
        <v>1752</v>
      </c>
      <c r="E242" s="63" t="s">
        <v>1280</v>
      </c>
      <c r="F242" s="63">
        <v>3.7</v>
      </c>
      <c r="G242" s="63">
        <v>223</v>
      </c>
      <c r="H242" s="900">
        <f t="shared" si="3"/>
        <v>825.1</v>
      </c>
    </row>
    <row r="243" spans="2:8" x14ac:dyDescent="0.25">
      <c r="B243" s="63" t="s">
        <v>406</v>
      </c>
      <c r="C243" s="63" t="s">
        <v>1753</v>
      </c>
      <c r="D243" s="899" t="s">
        <v>1754</v>
      </c>
      <c r="E243" s="63" t="s">
        <v>1421</v>
      </c>
      <c r="F243" s="63">
        <v>8.3899999999999988</v>
      </c>
      <c r="G243" s="63">
        <v>215</v>
      </c>
      <c r="H243" s="900">
        <f t="shared" si="3"/>
        <v>1803.8499999999997</v>
      </c>
    </row>
    <row r="244" spans="2:8" x14ac:dyDescent="0.25">
      <c r="B244" s="63" t="s">
        <v>406</v>
      </c>
      <c r="C244" s="63" t="s">
        <v>1755</v>
      </c>
      <c r="D244" s="899" t="s">
        <v>1756</v>
      </c>
      <c r="E244" s="63" t="s">
        <v>1280</v>
      </c>
      <c r="F244" s="63">
        <v>3.6999999999999993</v>
      </c>
      <c r="G244" s="63">
        <v>597</v>
      </c>
      <c r="H244" s="900">
        <f t="shared" si="3"/>
        <v>2208.8999999999996</v>
      </c>
    </row>
    <row r="245" spans="2:8" x14ac:dyDescent="0.25">
      <c r="B245" s="63" t="s">
        <v>406</v>
      </c>
      <c r="C245" s="63" t="s">
        <v>1757</v>
      </c>
      <c r="D245" s="899" t="s">
        <v>1758</v>
      </c>
      <c r="E245" s="63" t="s">
        <v>1280</v>
      </c>
      <c r="F245" s="63">
        <v>3.7</v>
      </c>
      <c r="G245" s="63">
        <v>44</v>
      </c>
      <c r="H245" s="900">
        <f t="shared" si="3"/>
        <v>162.80000000000001</v>
      </c>
    </row>
    <row r="246" spans="2:8" x14ac:dyDescent="0.25">
      <c r="B246" s="63" t="s">
        <v>406</v>
      </c>
      <c r="C246" s="63" t="s">
        <v>1759</v>
      </c>
      <c r="D246" s="899" t="s">
        <v>1760</v>
      </c>
      <c r="E246" s="63" t="s">
        <v>1280</v>
      </c>
      <c r="F246" s="63">
        <v>3.6999999999999997</v>
      </c>
      <c r="G246" s="63">
        <v>129</v>
      </c>
      <c r="H246" s="900">
        <f t="shared" si="3"/>
        <v>477.29999999999995</v>
      </c>
    </row>
    <row r="247" spans="2:8" x14ac:dyDescent="0.25">
      <c r="B247" s="63" t="s">
        <v>406</v>
      </c>
      <c r="C247" s="63" t="s">
        <v>1761</v>
      </c>
      <c r="D247" s="899" t="s">
        <v>1762</v>
      </c>
      <c r="E247" s="63" t="s">
        <v>1280</v>
      </c>
      <c r="F247" s="63">
        <v>3.6999999999999997</v>
      </c>
      <c r="G247" s="63">
        <v>107</v>
      </c>
      <c r="H247" s="900">
        <f t="shared" si="3"/>
        <v>395.9</v>
      </c>
    </row>
    <row r="248" spans="2:8" x14ac:dyDescent="0.25">
      <c r="B248" s="63" t="s">
        <v>406</v>
      </c>
      <c r="C248" s="63" t="s">
        <v>1763</v>
      </c>
      <c r="D248" s="899" t="s">
        <v>1764</v>
      </c>
      <c r="E248" s="63" t="s">
        <v>1280</v>
      </c>
      <c r="F248" s="63">
        <v>3.6999999999999997</v>
      </c>
      <c r="G248" s="63">
        <v>327</v>
      </c>
      <c r="H248" s="900">
        <f t="shared" si="3"/>
        <v>1209.8999999999999</v>
      </c>
    </row>
    <row r="249" spans="2:8" x14ac:dyDescent="0.25">
      <c r="B249" s="63" t="s">
        <v>406</v>
      </c>
      <c r="C249" s="63" t="s">
        <v>1765</v>
      </c>
      <c r="D249" s="899" t="s">
        <v>1766</v>
      </c>
      <c r="E249" s="63" t="s">
        <v>1280</v>
      </c>
      <c r="F249" s="63">
        <v>3.7</v>
      </c>
      <c r="G249" s="63">
        <v>124</v>
      </c>
      <c r="H249" s="900">
        <f t="shared" si="3"/>
        <v>458.8</v>
      </c>
    </row>
    <row r="250" spans="2:8" x14ac:dyDescent="0.25">
      <c r="B250" s="63" t="s">
        <v>406</v>
      </c>
      <c r="C250" s="63" t="s">
        <v>1769</v>
      </c>
      <c r="D250" s="899" t="s">
        <v>1770</v>
      </c>
      <c r="E250" s="63" t="s">
        <v>1330</v>
      </c>
      <c r="F250" s="63">
        <v>5.82</v>
      </c>
      <c r="G250" s="63">
        <v>4</v>
      </c>
      <c r="H250" s="900">
        <f t="shared" si="3"/>
        <v>23.28</v>
      </c>
    </row>
    <row r="251" spans="2:8" x14ac:dyDescent="0.25">
      <c r="B251" s="63" t="s">
        <v>406</v>
      </c>
      <c r="C251" s="63" t="s">
        <v>1769</v>
      </c>
      <c r="D251" s="899" t="s">
        <v>1770</v>
      </c>
      <c r="E251" s="63" t="s">
        <v>1280</v>
      </c>
      <c r="F251" s="63">
        <v>3.6999999999999997</v>
      </c>
      <c r="G251" s="63">
        <v>1669</v>
      </c>
      <c r="H251" s="900">
        <f t="shared" si="3"/>
        <v>6175.2999999999993</v>
      </c>
    </row>
    <row r="252" spans="2:8" x14ac:dyDescent="0.25">
      <c r="B252" s="63" t="s">
        <v>406</v>
      </c>
      <c r="C252" s="63" t="s">
        <v>5282</v>
      </c>
      <c r="D252" s="899" t="s">
        <v>5283</v>
      </c>
      <c r="E252" s="63" t="s">
        <v>1280</v>
      </c>
      <c r="F252" s="63">
        <v>3.6999999999999997</v>
      </c>
      <c r="G252" s="63">
        <v>3</v>
      </c>
      <c r="H252" s="900">
        <f t="shared" si="3"/>
        <v>11.1</v>
      </c>
    </row>
    <row r="253" spans="2:8" x14ac:dyDescent="0.25">
      <c r="B253" s="63" t="s">
        <v>406</v>
      </c>
      <c r="C253" s="63" t="s">
        <v>1773</v>
      </c>
      <c r="D253" s="899" t="s">
        <v>1774</v>
      </c>
      <c r="E253" s="63" t="s">
        <v>1280</v>
      </c>
      <c r="F253" s="63">
        <v>3.7</v>
      </c>
      <c r="G253" s="63">
        <v>291</v>
      </c>
      <c r="H253" s="900">
        <f t="shared" si="3"/>
        <v>1076.7</v>
      </c>
    </row>
    <row r="254" spans="2:8" x14ac:dyDescent="0.25">
      <c r="B254" s="63" t="s">
        <v>406</v>
      </c>
      <c r="C254" s="63" t="s">
        <v>1773</v>
      </c>
      <c r="D254" s="899" t="s">
        <v>1774</v>
      </c>
      <c r="E254" s="63" t="s">
        <v>1421</v>
      </c>
      <c r="F254" s="63">
        <v>8.3899999999999988</v>
      </c>
      <c r="G254" s="63">
        <v>1129</v>
      </c>
      <c r="H254" s="900">
        <f t="shared" si="3"/>
        <v>9472.31</v>
      </c>
    </row>
    <row r="255" spans="2:8" x14ac:dyDescent="0.25">
      <c r="B255" s="63" t="s">
        <v>406</v>
      </c>
      <c r="C255" s="63" t="s">
        <v>1775</v>
      </c>
      <c r="D255" s="899" t="s">
        <v>1776</v>
      </c>
      <c r="E255" s="63" t="s">
        <v>1280</v>
      </c>
      <c r="F255" s="63">
        <v>3.6999999999999997</v>
      </c>
      <c r="G255" s="63">
        <v>9</v>
      </c>
      <c r="H255" s="900">
        <f t="shared" si="3"/>
        <v>33.299999999999997</v>
      </c>
    </row>
    <row r="256" spans="2:8" x14ac:dyDescent="0.25">
      <c r="B256" s="63" t="s">
        <v>540</v>
      </c>
      <c r="C256" s="63" t="s">
        <v>1777</v>
      </c>
      <c r="D256" s="899" t="s">
        <v>1778</v>
      </c>
      <c r="E256" s="63" t="s">
        <v>1280</v>
      </c>
      <c r="F256" s="63">
        <v>3.6999999999999997</v>
      </c>
      <c r="G256" s="63">
        <v>202</v>
      </c>
      <c r="H256" s="900">
        <f t="shared" si="3"/>
        <v>747.4</v>
      </c>
    </row>
    <row r="257" spans="2:8" x14ac:dyDescent="0.25">
      <c r="B257" s="63" t="s">
        <v>540</v>
      </c>
      <c r="C257" s="63" t="s">
        <v>1779</v>
      </c>
      <c r="D257" s="899" t="s">
        <v>1780</v>
      </c>
      <c r="E257" s="63" t="s">
        <v>1280</v>
      </c>
      <c r="F257" s="63">
        <v>3.6999999999999997</v>
      </c>
      <c r="G257" s="63">
        <v>63</v>
      </c>
      <c r="H257" s="900">
        <f t="shared" si="3"/>
        <v>233.1</v>
      </c>
    </row>
    <row r="258" spans="2:8" x14ac:dyDescent="0.25">
      <c r="B258" s="63" t="s">
        <v>540</v>
      </c>
      <c r="C258" s="63" t="s">
        <v>1781</v>
      </c>
      <c r="D258" s="899" t="s">
        <v>1782</v>
      </c>
      <c r="E258" s="63" t="s">
        <v>1280</v>
      </c>
      <c r="F258" s="63">
        <v>3.6999999999999997</v>
      </c>
      <c r="G258" s="63">
        <v>47</v>
      </c>
      <c r="H258" s="900">
        <f t="shared" si="3"/>
        <v>173.89999999999998</v>
      </c>
    </row>
    <row r="259" spans="2:8" x14ac:dyDescent="0.25">
      <c r="B259" s="63" t="s">
        <v>540</v>
      </c>
      <c r="C259" s="63" t="s">
        <v>1783</v>
      </c>
      <c r="D259" s="899" t="s">
        <v>1784</v>
      </c>
      <c r="E259" s="63" t="s">
        <v>1280</v>
      </c>
      <c r="F259" s="63">
        <v>3.6999999999999997</v>
      </c>
      <c r="G259" s="63">
        <v>283</v>
      </c>
      <c r="H259" s="900">
        <f t="shared" si="3"/>
        <v>1047.0999999999999</v>
      </c>
    </row>
    <row r="260" spans="2:8" x14ac:dyDescent="0.25">
      <c r="B260" s="63" t="s">
        <v>540</v>
      </c>
      <c r="C260" s="63" t="s">
        <v>1785</v>
      </c>
      <c r="D260" s="899" t="s">
        <v>1786</v>
      </c>
      <c r="E260" s="63" t="s">
        <v>1280</v>
      </c>
      <c r="F260" s="63">
        <v>3.7</v>
      </c>
      <c r="G260" s="63">
        <v>542</v>
      </c>
      <c r="H260" s="900">
        <f t="shared" si="3"/>
        <v>2005.4</v>
      </c>
    </row>
    <row r="261" spans="2:8" x14ac:dyDescent="0.25">
      <c r="B261" s="63" t="s">
        <v>540</v>
      </c>
      <c r="C261" s="63" t="s">
        <v>1787</v>
      </c>
      <c r="D261" s="899" t="s">
        <v>1788</v>
      </c>
      <c r="E261" s="63" t="s">
        <v>1280</v>
      </c>
      <c r="F261" s="63">
        <v>3.7</v>
      </c>
      <c r="G261" s="63">
        <v>74</v>
      </c>
      <c r="H261" s="900">
        <f t="shared" si="3"/>
        <v>273.8</v>
      </c>
    </row>
    <row r="262" spans="2:8" x14ac:dyDescent="0.25">
      <c r="B262" s="63" t="s">
        <v>540</v>
      </c>
      <c r="C262" s="63" t="s">
        <v>723</v>
      </c>
      <c r="D262" s="899" t="s">
        <v>724</v>
      </c>
      <c r="E262" s="63" t="s">
        <v>1329</v>
      </c>
      <c r="F262" s="63">
        <v>14.659999999999998</v>
      </c>
      <c r="G262" s="63">
        <v>3</v>
      </c>
      <c r="H262" s="900">
        <f t="shared" si="3"/>
        <v>43.98</v>
      </c>
    </row>
    <row r="263" spans="2:8" x14ac:dyDescent="0.25">
      <c r="B263" s="63" t="s">
        <v>540</v>
      </c>
      <c r="C263" s="63" t="s">
        <v>723</v>
      </c>
      <c r="D263" s="899" t="s">
        <v>724</v>
      </c>
      <c r="E263" s="63" t="s">
        <v>1330</v>
      </c>
      <c r="F263" s="63">
        <v>5.8199999999999994</v>
      </c>
      <c r="G263" s="63">
        <v>15</v>
      </c>
      <c r="H263" s="900">
        <f t="shared" si="3"/>
        <v>87.3</v>
      </c>
    </row>
    <row r="264" spans="2:8" x14ac:dyDescent="0.25">
      <c r="B264" s="63" t="s">
        <v>540</v>
      </c>
      <c r="C264" s="63" t="s">
        <v>723</v>
      </c>
      <c r="D264" s="899" t="s">
        <v>724</v>
      </c>
      <c r="E264" s="63" t="s">
        <v>1280</v>
      </c>
      <c r="F264" s="63">
        <v>3.7</v>
      </c>
      <c r="G264" s="63">
        <v>1760</v>
      </c>
      <c r="H264" s="900">
        <f t="shared" ref="H264:H327" si="4">F264*G264</f>
        <v>6512</v>
      </c>
    </row>
    <row r="265" spans="2:8" x14ac:dyDescent="0.25">
      <c r="B265" s="63" t="s">
        <v>540</v>
      </c>
      <c r="C265" s="63" t="s">
        <v>723</v>
      </c>
      <c r="D265" s="899" t="s">
        <v>724</v>
      </c>
      <c r="E265" s="63" t="s">
        <v>1302</v>
      </c>
      <c r="F265" s="63">
        <v>1.7</v>
      </c>
      <c r="G265" s="63">
        <v>538</v>
      </c>
      <c r="H265" s="900">
        <f t="shared" si="4"/>
        <v>914.6</v>
      </c>
    </row>
    <row r="266" spans="2:8" x14ac:dyDescent="0.25">
      <c r="B266" s="63" t="s">
        <v>540</v>
      </c>
      <c r="C266" s="63" t="s">
        <v>1789</v>
      </c>
      <c r="D266" s="899" t="s">
        <v>1790</v>
      </c>
      <c r="E266" s="63" t="s">
        <v>1280</v>
      </c>
      <c r="F266" s="63">
        <v>3.6999999999999997</v>
      </c>
      <c r="G266" s="63">
        <v>234</v>
      </c>
      <c r="H266" s="900">
        <f t="shared" si="4"/>
        <v>865.8</v>
      </c>
    </row>
    <row r="267" spans="2:8" x14ac:dyDescent="0.25">
      <c r="B267" s="63" t="s">
        <v>540</v>
      </c>
      <c r="C267" s="63" t="s">
        <v>1793</v>
      </c>
      <c r="D267" s="899" t="s">
        <v>1794</v>
      </c>
      <c r="E267" s="63" t="s">
        <v>1280</v>
      </c>
      <c r="F267" s="63">
        <v>3.6999999999999997</v>
      </c>
      <c r="G267" s="63">
        <v>6</v>
      </c>
      <c r="H267" s="900">
        <f t="shared" si="4"/>
        <v>22.2</v>
      </c>
    </row>
    <row r="268" spans="2:8" x14ac:dyDescent="0.25">
      <c r="B268" s="63" t="s">
        <v>540</v>
      </c>
      <c r="C268" s="63" t="s">
        <v>1795</v>
      </c>
      <c r="D268" s="899" t="s">
        <v>1796</v>
      </c>
      <c r="E268" s="63" t="s">
        <v>1280</v>
      </c>
      <c r="F268" s="63">
        <v>3.6999999999999997</v>
      </c>
      <c r="G268" s="63">
        <v>538</v>
      </c>
      <c r="H268" s="900">
        <f t="shared" si="4"/>
        <v>1990.6</v>
      </c>
    </row>
    <row r="269" spans="2:8" x14ac:dyDescent="0.25">
      <c r="B269" s="63" t="s">
        <v>540</v>
      </c>
      <c r="C269" s="63" t="s">
        <v>1797</v>
      </c>
      <c r="D269" s="899" t="s">
        <v>1798</v>
      </c>
      <c r="E269" s="63" t="s">
        <v>1280</v>
      </c>
      <c r="F269" s="63">
        <v>3.7</v>
      </c>
      <c r="G269" s="63">
        <v>103</v>
      </c>
      <c r="H269" s="900">
        <f t="shared" si="4"/>
        <v>381.1</v>
      </c>
    </row>
    <row r="270" spans="2:8" x14ac:dyDescent="0.25">
      <c r="B270" s="63" t="s">
        <v>540</v>
      </c>
      <c r="C270" s="63" t="s">
        <v>1799</v>
      </c>
      <c r="D270" s="899" t="s">
        <v>1800</v>
      </c>
      <c r="E270" s="63" t="s">
        <v>1329</v>
      </c>
      <c r="F270" s="63">
        <v>14.66</v>
      </c>
      <c r="G270" s="63">
        <v>1</v>
      </c>
      <c r="H270" s="900">
        <f t="shared" si="4"/>
        <v>14.66</v>
      </c>
    </row>
    <row r="271" spans="2:8" x14ac:dyDescent="0.25">
      <c r="B271" s="63" t="s">
        <v>540</v>
      </c>
      <c r="C271" s="63" t="s">
        <v>1799</v>
      </c>
      <c r="D271" s="899" t="s">
        <v>1800</v>
      </c>
      <c r="E271" s="63" t="s">
        <v>1280</v>
      </c>
      <c r="F271" s="63">
        <v>3.7</v>
      </c>
      <c r="G271" s="63">
        <v>597</v>
      </c>
      <c r="H271" s="900">
        <f t="shared" si="4"/>
        <v>2208.9</v>
      </c>
    </row>
    <row r="272" spans="2:8" x14ac:dyDescent="0.25">
      <c r="B272" s="63" t="s">
        <v>540</v>
      </c>
      <c r="C272" s="63" t="s">
        <v>1801</v>
      </c>
      <c r="D272" s="899" t="s">
        <v>1802</v>
      </c>
      <c r="E272" s="63" t="s">
        <v>1280</v>
      </c>
      <c r="F272" s="63">
        <v>3.7</v>
      </c>
      <c r="G272" s="63">
        <v>110</v>
      </c>
      <c r="H272" s="900">
        <f t="shared" si="4"/>
        <v>407</v>
      </c>
    </row>
    <row r="273" spans="2:8" x14ac:dyDescent="0.25">
      <c r="B273" s="63" t="s">
        <v>540</v>
      </c>
      <c r="C273" s="63" t="s">
        <v>1809</v>
      </c>
      <c r="D273" s="899" t="s">
        <v>1810</v>
      </c>
      <c r="E273" s="63" t="s">
        <v>1280</v>
      </c>
      <c r="F273" s="63">
        <v>3.6999999999999997</v>
      </c>
      <c r="G273" s="63">
        <v>44</v>
      </c>
      <c r="H273" s="900">
        <f t="shared" si="4"/>
        <v>162.79999999999998</v>
      </c>
    </row>
    <row r="274" spans="2:8" x14ac:dyDescent="0.25">
      <c r="B274" s="63" t="s">
        <v>540</v>
      </c>
      <c r="C274" s="63" t="s">
        <v>1126</v>
      </c>
      <c r="D274" s="899" t="s">
        <v>1127</v>
      </c>
      <c r="E274" s="63" t="s">
        <v>1280</v>
      </c>
      <c r="F274" s="63">
        <v>3.7000000000000006</v>
      </c>
      <c r="G274" s="63">
        <v>106</v>
      </c>
      <c r="H274" s="900">
        <f t="shared" si="4"/>
        <v>392.20000000000005</v>
      </c>
    </row>
    <row r="275" spans="2:8" x14ac:dyDescent="0.25">
      <c r="B275" s="63" t="s">
        <v>540</v>
      </c>
      <c r="C275" s="63" t="s">
        <v>1811</v>
      </c>
      <c r="D275" s="899" t="s">
        <v>1812</v>
      </c>
      <c r="E275" s="63" t="s">
        <v>1280</v>
      </c>
      <c r="F275" s="63">
        <v>3.7</v>
      </c>
      <c r="G275" s="63">
        <v>195</v>
      </c>
      <c r="H275" s="900">
        <f t="shared" si="4"/>
        <v>721.5</v>
      </c>
    </row>
    <row r="276" spans="2:8" x14ac:dyDescent="0.25">
      <c r="B276" s="63" t="s">
        <v>540</v>
      </c>
      <c r="C276" s="63" t="s">
        <v>1813</v>
      </c>
      <c r="D276" s="899" t="s">
        <v>1814</v>
      </c>
      <c r="E276" s="63" t="s">
        <v>1280</v>
      </c>
      <c r="F276" s="63">
        <v>3.7</v>
      </c>
      <c r="G276" s="63">
        <v>158</v>
      </c>
      <c r="H276" s="900">
        <f t="shared" si="4"/>
        <v>584.6</v>
      </c>
    </row>
    <row r="277" spans="2:8" x14ac:dyDescent="0.25">
      <c r="B277" s="63" t="s">
        <v>540</v>
      </c>
      <c r="C277" s="63" t="s">
        <v>1815</v>
      </c>
      <c r="D277" s="899" t="s">
        <v>1816</v>
      </c>
      <c r="E277" s="63" t="s">
        <v>1330</v>
      </c>
      <c r="F277" s="63">
        <v>5.8199999999999994</v>
      </c>
      <c r="G277" s="63">
        <v>30</v>
      </c>
      <c r="H277" s="900">
        <f t="shared" si="4"/>
        <v>174.6</v>
      </c>
    </row>
    <row r="278" spans="2:8" x14ac:dyDescent="0.25">
      <c r="B278" s="63" t="s">
        <v>540</v>
      </c>
      <c r="C278" s="63" t="s">
        <v>1815</v>
      </c>
      <c r="D278" s="899" t="s">
        <v>1816</v>
      </c>
      <c r="E278" s="63" t="s">
        <v>1280</v>
      </c>
      <c r="F278" s="63">
        <v>3.7</v>
      </c>
      <c r="G278" s="63">
        <v>250</v>
      </c>
      <c r="H278" s="900">
        <f t="shared" si="4"/>
        <v>925</v>
      </c>
    </row>
    <row r="279" spans="2:8" x14ac:dyDescent="0.25">
      <c r="B279" s="63" t="s">
        <v>540</v>
      </c>
      <c r="C279" s="63" t="s">
        <v>1817</v>
      </c>
      <c r="D279" s="899" t="s">
        <v>1818</v>
      </c>
      <c r="E279" s="63" t="s">
        <v>1280</v>
      </c>
      <c r="F279" s="63">
        <v>3.7</v>
      </c>
      <c r="G279" s="63">
        <v>166</v>
      </c>
      <c r="H279" s="900">
        <f t="shared" si="4"/>
        <v>614.20000000000005</v>
      </c>
    </row>
    <row r="280" spans="2:8" x14ac:dyDescent="0.25">
      <c r="B280" s="63" t="s">
        <v>540</v>
      </c>
      <c r="C280" s="63" t="s">
        <v>725</v>
      </c>
      <c r="D280" s="899" t="s">
        <v>726</v>
      </c>
      <c r="E280" s="63" t="s">
        <v>1329</v>
      </c>
      <c r="F280" s="63">
        <v>14.66</v>
      </c>
      <c r="G280" s="63">
        <v>35</v>
      </c>
      <c r="H280" s="900">
        <f t="shared" si="4"/>
        <v>513.1</v>
      </c>
    </row>
    <row r="281" spans="2:8" x14ac:dyDescent="0.25">
      <c r="B281" s="63" t="s">
        <v>540</v>
      </c>
      <c r="C281" s="63" t="s">
        <v>725</v>
      </c>
      <c r="D281" s="899" t="s">
        <v>726</v>
      </c>
      <c r="E281" s="63" t="s">
        <v>1330</v>
      </c>
      <c r="F281" s="63">
        <v>5.82</v>
      </c>
      <c r="G281" s="63">
        <v>16</v>
      </c>
      <c r="H281" s="900">
        <f t="shared" si="4"/>
        <v>93.12</v>
      </c>
    </row>
    <row r="282" spans="2:8" x14ac:dyDescent="0.25">
      <c r="B282" s="63" t="s">
        <v>540</v>
      </c>
      <c r="C282" s="63" t="s">
        <v>1819</v>
      </c>
      <c r="D282" s="899" t="s">
        <v>1820</v>
      </c>
      <c r="E282" s="63" t="s">
        <v>1280</v>
      </c>
      <c r="F282" s="63">
        <v>3.7</v>
      </c>
      <c r="G282" s="63">
        <v>181</v>
      </c>
      <c r="H282" s="900">
        <f t="shared" si="4"/>
        <v>669.7</v>
      </c>
    </row>
    <row r="283" spans="2:8" x14ac:dyDescent="0.25">
      <c r="B283" s="63" t="s">
        <v>540</v>
      </c>
      <c r="C283" s="63" t="s">
        <v>1819</v>
      </c>
      <c r="D283" s="899" t="s">
        <v>1820</v>
      </c>
      <c r="E283" s="63" t="s">
        <v>1421</v>
      </c>
      <c r="F283" s="63">
        <v>8.39</v>
      </c>
      <c r="G283" s="63">
        <v>50</v>
      </c>
      <c r="H283" s="900">
        <f t="shared" si="4"/>
        <v>419.5</v>
      </c>
    </row>
    <row r="284" spans="2:8" x14ac:dyDescent="0.25">
      <c r="B284" s="63" t="s">
        <v>540</v>
      </c>
      <c r="C284" s="63" t="s">
        <v>1819</v>
      </c>
      <c r="D284" s="899" t="s">
        <v>1820</v>
      </c>
      <c r="E284" s="63" t="s">
        <v>1302</v>
      </c>
      <c r="F284" s="63">
        <v>1.7</v>
      </c>
      <c r="G284" s="63">
        <v>4</v>
      </c>
      <c r="H284" s="900">
        <f t="shared" si="4"/>
        <v>6.8</v>
      </c>
    </row>
    <row r="285" spans="2:8" x14ac:dyDescent="0.25">
      <c r="B285" s="63" t="s">
        <v>540</v>
      </c>
      <c r="C285" s="63" t="s">
        <v>1823</v>
      </c>
      <c r="D285" s="899" t="s">
        <v>1824</v>
      </c>
      <c r="E285" s="63" t="s">
        <v>1280</v>
      </c>
      <c r="F285" s="63">
        <v>3.7</v>
      </c>
      <c r="G285" s="63">
        <v>15</v>
      </c>
      <c r="H285" s="900">
        <f t="shared" si="4"/>
        <v>55.5</v>
      </c>
    </row>
    <row r="286" spans="2:8" x14ac:dyDescent="0.25">
      <c r="B286" s="63" t="s">
        <v>540</v>
      </c>
      <c r="C286" s="63" t="s">
        <v>1827</v>
      </c>
      <c r="D286" s="899" t="s">
        <v>1828</v>
      </c>
      <c r="E286" s="63" t="s">
        <v>1280</v>
      </c>
      <c r="F286" s="63">
        <v>3.6999999999999997</v>
      </c>
      <c r="G286" s="63">
        <v>111</v>
      </c>
      <c r="H286" s="900">
        <f t="shared" si="4"/>
        <v>410.7</v>
      </c>
    </row>
    <row r="287" spans="2:8" x14ac:dyDescent="0.25">
      <c r="B287" s="63" t="s">
        <v>540</v>
      </c>
      <c r="C287" s="63" t="s">
        <v>1829</v>
      </c>
      <c r="D287" s="899" t="s">
        <v>1830</v>
      </c>
      <c r="E287" s="63" t="s">
        <v>1280</v>
      </c>
      <c r="F287" s="63">
        <v>3.6999999999999997</v>
      </c>
      <c r="G287" s="63">
        <v>197</v>
      </c>
      <c r="H287" s="900">
        <f t="shared" si="4"/>
        <v>728.9</v>
      </c>
    </row>
    <row r="288" spans="2:8" x14ac:dyDescent="0.25">
      <c r="B288" s="63" t="s">
        <v>540</v>
      </c>
      <c r="C288" s="63" t="s">
        <v>1831</v>
      </c>
      <c r="D288" s="899" t="s">
        <v>1832</v>
      </c>
      <c r="E288" s="63" t="s">
        <v>1280</v>
      </c>
      <c r="F288" s="63">
        <v>3.6999999999999997</v>
      </c>
      <c r="G288" s="63">
        <v>92</v>
      </c>
      <c r="H288" s="900">
        <f t="shared" si="4"/>
        <v>340.4</v>
      </c>
    </row>
    <row r="289" spans="2:8" x14ac:dyDescent="0.25">
      <c r="B289" s="63" t="s">
        <v>540</v>
      </c>
      <c r="C289" s="63" t="s">
        <v>1833</v>
      </c>
      <c r="D289" s="899" t="s">
        <v>1834</v>
      </c>
      <c r="E289" s="63" t="s">
        <v>1280</v>
      </c>
      <c r="F289" s="63">
        <v>3.6999999999999997</v>
      </c>
      <c r="G289" s="63">
        <v>231</v>
      </c>
      <c r="H289" s="900">
        <f t="shared" si="4"/>
        <v>854.69999999999993</v>
      </c>
    </row>
    <row r="290" spans="2:8" x14ac:dyDescent="0.25">
      <c r="B290" s="63" t="s">
        <v>540</v>
      </c>
      <c r="C290" s="63" t="s">
        <v>1837</v>
      </c>
      <c r="D290" s="899" t="s">
        <v>1838</v>
      </c>
      <c r="E290" s="63" t="s">
        <v>1330</v>
      </c>
      <c r="F290" s="63">
        <v>5.82</v>
      </c>
      <c r="G290" s="63">
        <v>5</v>
      </c>
      <c r="H290" s="900">
        <f t="shared" si="4"/>
        <v>29.1</v>
      </c>
    </row>
    <row r="291" spans="2:8" x14ac:dyDescent="0.25">
      <c r="B291" s="63" t="s">
        <v>540</v>
      </c>
      <c r="C291" s="63" t="s">
        <v>1839</v>
      </c>
      <c r="D291" s="899" t="s">
        <v>1840</v>
      </c>
      <c r="E291" s="63" t="s">
        <v>1280</v>
      </c>
      <c r="F291" s="63">
        <v>3.7</v>
      </c>
      <c r="G291" s="63">
        <v>160</v>
      </c>
      <c r="H291" s="900">
        <f t="shared" si="4"/>
        <v>592</v>
      </c>
    </row>
    <row r="292" spans="2:8" x14ac:dyDescent="0.25">
      <c r="B292" s="63" t="s">
        <v>540</v>
      </c>
      <c r="C292" s="63" t="s">
        <v>1841</v>
      </c>
      <c r="D292" s="899" t="s">
        <v>1842</v>
      </c>
      <c r="E292" s="63" t="s">
        <v>1280</v>
      </c>
      <c r="F292" s="63">
        <v>3.6999999999999993</v>
      </c>
      <c r="G292" s="63">
        <v>351</v>
      </c>
      <c r="H292" s="900">
        <f t="shared" si="4"/>
        <v>1298.6999999999998</v>
      </c>
    </row>
    <row r="293" spans="2:8" x14ac:dyDescent="0.25">
      <c r="B293" s="63" t="s">
        <v>540</v>
      </c>
      <c r="C293" s="63" t="s">
        <v>1843</v>
      </c>
      <c r="D293" s="899" t="s">
        <v>1844</v>
      </c>
      <c r="E293" s="63" t="s">
        <v>1280</v>
      </c>
      <c r="F293" s="63">
        <v>3.7</v>
      </c>
      <c r="G293" s="63">
        <v>281</v>
      </c>
      <c r="H293" s="900">
        <f t="shared" si="4"/>
        <v>1039.7</v>
      </c>
    </row>
    <row r="294" spans="2:8" x14ac:dyDescent="0.25">
      <c r="B294" s="63" t="s">
        <v>540</v>
      </c>
      <c r="C294" s="63" t="s">
        <v>727</v>
      </c>
      <c r="D294" s="899" t="s">
        <v>728</v>
      </c>
      <c r="E294" s="63" t="s">
        <v>1329</v>
      </c>
      <c r="F294" s="63">
        <v>14.66</v>
      </c>
      <c r="G294" s="63">
        <v>27</v>
      </c>
      <c r="H294" s="900">
        <f t="shared" si="4"/>
        <v>395.82</v>
      </c>
    </row>
    <row r="295" spans="2:8" x14ac:dyDescent="0.25">
      <c r="B295" s="63" t="s">
        <v>540</v>
      </c>
      <c r="C295" s="63" t="s">
        <v>1849</v>
      </c>
      <c r="D295" s="899" t="s">
        <v>1850</v>
      </c>
      <c r="E295" s="63" t="s">
        <v>1280</v>
      </c>
      <c r="F295" s="63">
        <v>3.7</v>
      </c>
      <c r="G295" s="63">
        <v>205</v>
      </c>
      <c r="H295" s="900">
        <f t="shared" si="4"/>
        <v>758.5</v>
      </c>
    </row>
    <row r="296" spans="2:8" x14ac:dyDescent="0.25">
      <c r="B296" s="63" t="s">
        <v>540</v>
      </c>
      <c r="C296" s="63" t="s">
        <v>1851</v>
      </c>
      <c r="D296" s="899" t="s">
        <v>1852</v>
      </c>
      <c r="E296" s="63" t="s">
        <v>1280</v>
      </c>
      <c r="F296" s="63">
        <v>3.6999999999999997</v>
      </c>
      <c r="G296" s="63">
        <v>32</v>
      </c>
      <c r="H296" s="900">
        <f t="shared" si="4"/>
        <v>118.39999999999999</v>
      </c>
    </row>
    <row r="297" spans="2:8" x14ac:dyDescent="0.25">
      <c r="B297" s="63" t="s">
        <v>540</v>
      </c>
      <c r="C297" s="63" t="s">
        <v>1853</v>
      </c>
      <c r="D297" s="899" t="s">
        <v>1854</v>
      </c>
      <c r="E297" s="63" t="s">
        <v>1280</v>
      </c>
      <c r="F297" s="63">
        <v>3.6999999999999997</v>
      </c>
      <c r="G297" s="63">
        <v>264</v>
      </c>
      <c r="H297" s="900">
        <f t="shared" si="4"/>
        <v>976.8</v>
      </c>
    </row>
    <row r="298" spans="2:8" x14ac:dyDescent="0.25">
      <c r="B298" s="63" t="s">
        <v>540</v>
      </c>
      <c r="C298" s="63" t="s">
        <v>1855</v>
      </c>
      <c r="D298" s="899" t="s">
        <v>1856</v>
      </c>
      <c r="E298" s="63" t="s">
        <v>1280</v>
      </c>
      <c r="F298" s="63">
        <v>3.7</v>
      </c>
      <c r="G298" s="63">
        <v>246</v>
      </c>
      <c r="H298" s="900">
        <f t="shared" si="4"/>
        <v>910.2</v>
      </c>
    </row>
    <row r="299" spans="2:8" x14ac:dyDescent="0.25">
      <c r="B299" s="63" t="s">
        <v>540</v>
      </c>
      <c r="C299" s="63" t="s">
        <v>1855</v>
      </c>
      <c r="D299" s="899" t="s">
        <v>1856</v>
      </c>
      <c r="E299" s="63" t="s">
        <v>1302</v>
      </c>
      <c r="F299" s="63">
        <v>1.7</v>
      </c>
      <c r="G299" s="63">
        <v>110</v>
      </c>
      <c r="H299" s="900">
        <f t="shared" si="4"/>
        <v>187</v>
      </c>
    </row>
    <row r="300" spans="2:8" x14ac:dyDescent="0.25">
      <c r="B300" s="63" t="s">
        <v>540</v>
      </c>
      <c r="C300" s="63" t="s">
        <v>1857</v>
      </c>
      <c r="D300" s="899" t="s">
        <v>1858</v>
      </c>
      <c r="E300" s="63" t="s">
        <v>1280</v>
      </c>
      <c r="F300" s="63">
        <v>3.7</v>
      </c>
      <c r="G300" s="63">
        <v>44</v>
      </c>
      <c r="H300" s="900">
        <f t="shared" si="4"/>
        <v>162.80000000000001</v>
      </c>
    </row>
    <row r="301" spans="2:8" x14ac:dyDescent="0.25">
      <c r="B301" s="63" t="s">
        <v>540</v>
      </c>
      <c r="C301" s="63" t="s">
        <v>1859</v>
      </c>
      <c r="D301" s="899" t="s">
        <v>1860</v>
      </c>
      <c r="E301" s="63" t="s">
        <v>1280</v>
      </c>
      <c r="F301" s="63">
        <v>3.7</v>
      </c>
      <c r="G301" s="63">
        <v>250</v>
      </c>
      <c r="H301" s="900">
        <f t="shared" si="4"/>
        <v>925</v>
      </c>
    </row>
    <row r="302" spans="2:8" x14ac:dyDescent="0.25">
      <c r="B302" s="63" t="s">
        <v>540</v>
      </c>
      <c r="C302" s="63" t="s">
        <v>1863</v>
      </c>
      <c r="D302" s="899" t="s">
        <v>1864</v>
      </c>
      <c r="E302" s="63" t="s">
        <v>1280</v>
      </c>
      <c r="F302" s="63">
        <v>3.7000000000000006</v>
      </c>
      <c r="G302" s="63">
        <v>1571</v>
      </c>
      <c r="H302" s="900">
        <f t="shared" si="4"/>
        <v>5812.7000000000007</v>
      </c>
    </row>
    <row r="303" spans="2:8" x14ac:dyDescent="0.25">
      <c r="B303" s="63" t="s">
        <v>540</v>
      </c>
      <c r="C303" s="63" t="s">
        <v>1128</v>
      </c>
      <c r="D303" s="899" t="s">
        <v>1129</v>
      </c>
      <c r="E303" s="63" t="s">
        <v>1280</v>
      </c>
      <c r="F303" s="63">
        <v>3.7</v>
      </c>
      <c r="G303" s="63">
        <v>21</v>
      </c>
      <c r="H303" s="900">
        <f t="shared" si="4"/>
        <v>77.7</v>
      </c>
    </row>
    <row r="304" spans="2:8" x14ac:dyDescent="0.25">
      <c r="B304" s="63" t="s">
        <v>540</v>
      </c>
      <c r="C304" s="63" t="s">
        <v>1865</v>
      </c>
      <c r="D304" s="899" t="s">
        <v>1866</v>
      </c>
      <c r="E304" s="63" t="s">
        <v>1280</v>
      </c>
      <c r="F304" s="63">
        <v>3.7</v>
      </c>
      <c r="G304" s="63">
        <v>10</v>
      </c>
      <c r="H304" s="900">
        <f t="shared" si="4"/>
        <v>37</v>
      </c>
    </row>
    <row r="305" spans="2:8" x14ac:dyDescent="0.25">
      <c r="B305" s="63" t="s">
        <v>540</v>
      </c>
      <c r="C305" s="63" t="s">
        <v>1867</v>
      </c>
      <c r="D305" s="899" t="s">
        <v>1868</v>
      </c>
      <c r="E305" s="63" t="s">
        <v>1280</v>
      </c>
      <c r="F305" s="63">
        <v>3.7</v>
      </c>
      <c r="G305" s="63">
        <v>153</v>
      </c>
      <c r="H305" s="900">
        <f t="shared" si="4"/>
        <v>566.1</v>
      </c>
    </row>
    <row r="306" spans="2:8" x14ac:dyDescent="0.25">
      <c r="B306" s="63" t="s">
        <v>540</v>
      </c>
      <c r="C306" s="63" t="s">
        <v>5284</v>
      </c>
      <c r="D306" s="899" t="s">
        <v>5285</v>
      </c>
      <c r="E306" s="63" t="s">
        <v>1280</v>
      </c>
      <c r="F306" s="63">
        <v>3.6999999999999997</v>
      </c>
      <c r="G306" s="63">
        <v>77</v>
      </c>
      <c r="H306" s="900">
        <f t="shared" si="4"/>
        <v>284.89999999999998</v>
      </c>
    </row>
    <row r="307" spans="2:8" x14ac:dyDescent="0.25">
      <c r="B307" s="63" t="s">
        <v>621</v>
      </c>
      <c r="C307" s="63" t="s">
        <v>5286</v>
      </c>
      <c r="D307" s="899" t="s">
        <v>5287</v>
      </c>
      <c r="E307" s="63" t="s">
        <v>1280</v>
      </c>
      <c r="F307" s="63">
        <v>3.6999999999999997</v>
      </c>
      <c r="G307" s="63">
        <v>12</v>
      </c>
      <c r="H307" s="900">
        <f t="shared" si="4"/>
        <v>44.4</v>
      </c>
    </row>
    <row r="308" spans="2:8" x14ac:dyDescent="0.25">
      <c r="B308" s="63" t="s">
        <v>621</v>
      </c>
      <c r="C308" s="63" t="s">
        <v>1877</v>
      </c>
      <c r="D308" s="899" t="s">
        <v>1878</v>
      </c>
      <c r="E308" s="63" t="s">
        <v>1330</v>
      </c>
      <c r="F308" s="63">
        <v>5.82</v>
      </c>
      <c r="G308" s="63">
        <v>1</v>
      </c>
      <c r="H308" s="900">
        <f t="shared" si="4"/>
        <v>5.82</v>
      </c>
    </row>
    <row r="309" spans="2:8" x14ac:dyDescent="0.25">
      <c r="B309" s="63" t="s">
        <v>621</v>
      </c>
      <c r="C309" s="63" t="s">
        <v>1877</v>
      </c>
      <c r="D309" s="899" t="s">
        <v>1878</v>
      </c>
      <c r="E309" s="63" t="s">
        <v>1280</v>
      </c>
      <c r="F309" s="63">
        <v>3.6999999999999997</v>
      </c>
      <c r="G309" s="63">
        <v>3526</v>
      </c>
      <c r="H309" s="900">
        <f t="shared" si="4"/>
        <v>13046.199999999999</v>
      </c>
    </row>
    <row r="310" spans="2:8" x14ac:dyDescent="0.25">
      <c r="B310" s="63" t="s">
        <v>621</v>
      </c>
      <c r="C310" s="63" t="s">
        <v>1879</v>
      </c>
      <c r="D310" s="899" t="s">
        <v>1880</v>
      </c>
      <c r="E310" s="63" t="s">
        <v>1280</v>
      </c>
      <c r="F310" s="63">
        <v>3.7</v>
      </c>
      <c r="G310" s="63">
        <v>281</v>
      </c>
      <c r="H310" s="900">
        <f t="shared" si="4"/>
        <v>1039.7</v>
      </c>
    </row>
    <row r="311" spans="2:8" x14ac:dyDescent="0.25">
      <c r="B311" s="63" t="s">
        <v>621</v>
      </c>
      <c r="C311" s="63" t="s">
        <v>1881</v>
      </c>
      <c r="D311" s="899" t="s">
        <v>1882</v>
      </c>
      <c r="E311" s="63" t="s">
        <v>1280</v>
      </c>
      <c r="F311" s="63">
        <v>3.6999999999999997</v>
      </c>
      <c r="G311" s="63">
        <v>33</v>
      </c>
      <c r="H311" s="900">
        <f t="shared" si="4"/>
        <v>122.1</v>
      </c>
    </row>
    <row r="312" spans="2:8" x14ac:dyDescent="0.25">
      <c r="B312" s="63" t="s">
        <v>621</v>
      </c>
      <c r="C312" s="63" t="s">
        <v>1883</v>
      </c>
      <c r="D312" s="899" t="s">
        <v>1884</v>
      </c>
      <c r="E312" s="63" t="s">
        <v>1280</v>
      </c>
      <c r="F312" s="63">
        <v>3.6999999999999997</v>
      </c>
      <c r="G312" s="63">
        <v>133</v>
      </c>
      <c r="H312" s="900">
        <f t="shared" si="4"/>
        <v>492.09999999999997</v>
      </c>
    </row>
    <row r="313" spans="2:8" x14ac:dyDescent="0.25">
      <c r="B313" s="63" t="s">
        <v>621</v>
      </c>
      <c r="C313" s="63" t="s">
        <v>632</v>
      </c>
      <c r="D313" s="899" t="s">
        <v>633</v>
      </c>
      <c r="E313" s="63" t="s">
        <v>1330</v>
      </c>
      <c r="F313" s="63">
        <v>5.82</v>
      </c>
      <c r="G313" s="63">
        <v>6</v>
      </c>
      <c r="H313" s="900">
        <f t="shared" si="4"/>
        <v>34.92</v>
      </c>
    </row>
    <row r="314" spans="2:8" x14ac:dyDescent="0.25">
      <c r="B314" s="63" t="s">
        <v>621</v>
      </c>
      <c r="C314" s="63" t="s">
        <v>632</v>
      </c>
      <c r="D314" s="899" t="s">
        <v>633</v>
      </c>
      <c r="E314" s="63" t="s">
        <v>1280</v>
      </c>
      <c r="F314" s="63">
        <v>3.6999999999999997</v>
      </c>
      <c r="G314" s="63">
        <v>1044</v>
      </c>
      <c r="H314" s="900">
        <f t="shared" si="4"/>
        <v>3862.7999999999997</v>
      </c>
    </row>
    <row r="315" spans="2:8" x14ac:dyDescent="0.25">
      <c r="B315" s="63" t="s">
        <v>621</v>
      </c>
      <c r="C315" s="63" t="s">
        <v>632</v>
      </c>
      <c r="D315" s="899" t="s">
        <v>633</v>
      </c>
      <c r="E315" s="63" t="s">
        <v>1302</v>
      </c>
      <c r="F315" s="63">
        <v>1.7</v>
      </c>
      <c r="G315" s="63">
        <v>893</v>
      </c>
      <c r="H315" s="900">
        <f t="shared" si="4"/>
        <v>1518.1</v>
      </c>
    </row>
    <row r="316" spans="2:8" x14ac:dyDescent="0.25">
      <c r="B316" s="63" t="s">
        <v>621</v>
      </c>
      <c r="C316" s="63" t="s">
        <v>634</v>
      </c>
      <c r="D316" s="899" t="s">
        <v>635</v>
      </c>
      <c r="E316" s="63" t="s">
        <v>1280</v>
      </c>
      <c r="F316" s="63">
        <v>3.6999999999999997</v>
      </c>
      <c r="G316" s="63">
        <v>5953</v>
      </c>
      <c r="H316" s="900">
        <f t="shared" si="4"/>
        <v>22026.1</v>
      </c>
    </row>
    <row r="317" spans="2:8" x14ac:dyDescent="0.25">
      <c r="B317" s="63" t="s">
        <v>621</v>
      </c>
      <c r="C317" s="63" t="s">
        <v>634</v>
      </c>
      <c r="D317" s="899" t="s">
        <v>635</v>
      </c>
      <c r="E317" s="63" t="s">
        <v>1302</v>
      </c>
      <c r="F317" s="63">
        <v>1.6999999999999995</v>
      </c>
      <c r="G317" s="63">
        <v>130</v>
      </c>
      <c r="H317" s="900">
        <f t="shared" si="4"/>
        <v>220.99999999999994</v>
      </c>
    </row>
    <row r="318" spans="2:8" x14ac:dyDescent="0.25">
      <c r="B318" s="63" t="s">
        <v>621</v>
      </c>
      <c r="C318" s="63" t="s">
        <v>1887</v>
      </c>
      <c r="D318" s="899" t="s">
        <v>1888</v>
      </c>
      <c r="E318" s="63" t="s">
        <v>1280</v>
      </c>
      <c r="F318" s="63">
        <v>3.7</v>
      </c>
      <c r="G318" s="63">
        <v>134</v>
      </c>
      <c r="H318" s="900">
        <f t="shared" si="4"/>
        <v>495.8</v>
      </c>
    </row>
    <row r="319" spans="2:8" x14ac:dyDescent="0.25">
      <c r="B319" s="63" t="s">
        <v>621</v>
      </c>
      <c r="C319" s="63" t="s">
        <v>1887</v>
      </c>
      <c r="D319" s="899" t="s">
        <v>1888</v>
      </c>
      <c r="E319" s="63" t="s">
        <v>1421</v>
      </c>
      <c r="F319" s="63">
        <v>8.3899999999999988</v>
      </c>
      <c r="G319" s="63">
        <v>807</v>
      </c>
      <c r="H319" s="900">
        <f t="shared" si="4"/>
        <v>6770.7299999999987</v>
      </c>
    </row>
    <row r="320" spans="2:8" x14ac:dyDescent="0.25">
      <c r="B320" s="63" t="s">
        <v>621</v>
      </c>
      <c r="C320" s="63" t="s">
        <v>1889</v>
      </c>
      <c r="D320" s="899" t="s">
        <v>1890</v>
      </c>
      <c r="E320" s="63" t="s">
        <v>1280</v>
      </c>
      <c r="F320" s="63">
        <v>3.7</v>
      </c>
      <c r="G320" s="63">
        <v>10</v>
      </c>
      <c r="H320" s="900">
        <f t="shared" si="4"/>
        <v>37</v>
      </c>
    </row>
    <row r="321" spans="2:8" x14ac:dyDescent="0.25">
      <c r="B321" s="63" t="s">
        <v>621</v>
      </c>
      <c r="C321" s="63" t="s">
        <v>1891</v>
      </c>
      <c r="D321" s="899" t="s">
        <v>1892</v>
      </c>
      <c r="E321" s="63" t="s">
        <v>1280</v>
      </c>
      <c r="F321" s="63">
        <v>3.6999999999999997</v>
      </c>
      <c r="G321" s="63">
        <v>19</v>
      </c>
      <c r="H321" s="900">
        <f t="shared" si="4"/>
        <v>70.3</v>
      </c>
    </row>
    <row r="322" spans="2:8" x14ac:dyDescent="0.25">
      <c r="B322" s="63" t="s">
        <v>621</v>
      </c>
      <c r="C322" s="63" t="s">
        <v>1893</v>
      </c>
      <c r="D322" s="899" t="s">
        <v>1894</v>
      </c>
      <c r="E322" s="63" t="s">
        <v>1280</v>
      </c>
      <c r="F322" s="63">
        <v>3.6999999999999997</v>
      </c>
      <c r="G322" s="63">
        <v>378</v>
      </c>
      <c r="H322" s="900">
        <f t="shared" si="4"/>
        <v>1398.6</v>
      </c>
    </row>
    <row r="323" spans="2:8" x14ac:dyDescent="0.25">
      <c r="B323" s="63" t="s">
        <v>621</v>
      </c>
      <c r="C323" s="63" t="s">
        <v>1895</v>
      </c>
      <c r="D323" s="899" t="s">
        <v>1896</v>
      </c>
      <c r="E323" s="63" t="s">
        <v>1280</v>
      </c>
      <c r="F323" s="63">
        <v>3.7</v>
      </c>
      <c r="G323" s="63">
        <v>70</v>
      </c>
      <c r="H323" s="900">
        <f t="shared" si="4"/>
        <v>259</v>
      </c>
    </row>
    <row r="324" spans="2:8" x14ac:dyDescent="0.25">
      <c r="B324" s="63" t="s">
        <v>621</v>
      </c>
      <c r="C324" s="63" t="s">
        <v>1897</v>
      </c>
      <c r="D324" s="899" t="s">
        <v>1898</v>
      </c>
      <c r="E324" s="63" t="s">
        <v>1280</v>
      </c>
      <c r="F324" s="63">
        <v>3.7</v>
      </c>
      <c r="G324" s="63">
        <v>130</v>
      </c>
      <c r="H324" s="900">
        <f t="shared" si="4"/>
        <v>481</v>
      </c>
    </row>
    <row r="325" spans="2:8" x14ac:dyDescent="0.25">
      <c r="B325" s="63" t="s">
        <v>621</v>
      </c>
      <c r="C325" s="63" t="s">
        <v>1899</v>
      </c>
      <c r="D325" s="899" t="s">
        <v>1900</v>
      </c>
      <c r="E325" s="63" t="s">
        <v>1280</v>
      </c>
      <c r="F325" s="63">
        <v>3.6999999999999997</v>
      </c>
      <c r="G325" s="63">
        <v>9</v>
      </c>
      <c r="H325" s="900">
        <f t="shared" si="4"/>
        <v>33.299999999999997</v>
      </c>
    </row>
    <row r="326" spans="2:8" x14ac:dyDescent="0.25">
      <c r="B326" s="63" t="s">
        <v>621</v>
      </c>
      <c r="C326" s="63" t="s">
        <v>1901</v>
      </c>
      <c r="D326" s="899" t="s">
        <v>1902</v>
      </c>
      <c r="E326" s="63" t="s">
        <v>1280</v>
      </c>
      <c r="F326" s="63">
        <v>3.6999999999999997</v>
      </c>
      <c r="G326" s="63">
        <v>226</v>
      </c>
      <c r="H326" s="900">
        <f t="shared" si="4"/>
        <v>836.19999999999993</v>
      </c>
    </row>
    <row r="327" spans="2:8" x14ac:dyDescent="0.25">
      <c r="B327" s="63" t="s">
        <v>621</v>
      </c>
      <c r="C327" s="63" t="s">
        <v>1903</v>
      </c>
      <c r="D327" s="899" t="s">
        <v>1904</v>
      </c>
      <c r="E327" s="63" t="s">
        <v>1280</v>
      </c>
      <c r="F327" s="63">
        <v>3.7</v>
      </c>
      <c r="G327" s="63">
        <v>221</v>
      </c>
      <c r="H327" s="900">
        <f t="shared" si="4"/>
        <v>817.7</v>
      </c>
    </row>
    <row r="328" spans="2:8" x14ac:dyDescent="0.25">
      <c r="B328" s="63" t="s">
        <v>621</v>
      </c>
      <c r="C328" s="63" t="s">
        <v>1905</v>
      </c>
      <c r="D328" s="899" t="s">
        <v>1906</v>
      </c>
      <c r="E328" s="63" t="s">
        <v>1280</v>
      </c>
      <c r="F328" s="63">
        <v>3.6999999999999997</v>
      </c>
      <c r="G328" s="63">
        <v>197</v>
      </c>
      <c r="H328" s="900">
        <f t="shared" ref="H328:H344" si="5">F328*G328</f>
        <v>728.9</v>
      </c>
    </row>
    <row r="329" spans="2:8" x14ac:dyDescent="0.25">
      <c r="B329" s="63" t="s">
        <v>621</v>
      </c>
      <c r="C329" s="63" t="s">
        <v>644</v>
      </c>
      <c r="D329" s="899" t="s">
        <v>645</v>
      </c>
      <c r="E329" s="63" t="s">
        <v>1329</v>
      </c>
      <c r="F329" s="63">
        <v>14.66</v>
      </c>
      <c r="G329" s="63">
        <v>1</v>
      </c>
      <c r="H329" s="900">
        <f t="shared" si="5"/>
        <v>14.66</v>
      </c>
    </row>
    <row r="330" spans="2:8" x14ac:dyDescent="0.25">
      <c r="B330" s="63" t="s">
        <v>621</v>
      </c>
      <c r="C330" s="63" t="s">
        <v>644</v>
      </c>
      <c r="D330" s="899" t="s">
        <v>645</v>
      </c>
      <c r="E330" s="63" t="s">
        <v>1330</v>
      </c>
      <c r="F330" s="63">
        <v>5.8199999999999994</v>
      </c>
      <c r="G330" s="63">
        <v>54</v>
      </c>
      <c r="H330" s="900">
        <f t="shared" si="5"/>
        <v>314.27999999999997</v>
      </c>
    </row>
    <row r="331" spans="2:8" x14ac:dyDescent="0.25">
      <c r="B331" s="63" t="s">
        <v>621</v>
      </c>
      <c r="C331" s="63" t="s">
        <v>5288</v>
      </c>
      <c r="D331" s="899" t="s">
        <v>5289</v>
      </c>
      <c r="E331" s="63" t="s">
        <v>1280</v>
      </c>
      <c r="F331" s="63">
        <v>3.6999999999999997</v>
      </c>
      <c r="G331" s="63">
        <v>132</v>
      </c>
      <c r="H331" s="900">
        <f t="shared" si="5"/>
        <v>488.4</v>
      </c>
    </row>
    <row r="332" spans="2:8" x14ac:dyDescent="0.25">
      <c r="B332" s="63" t="s">
        <v>621</v>
      </c>
      <c r="C332" s="63" t="s">
        <v>1909</v>
      </c>
      <c r="D332" s="899" t="s">
        <v>1910</v>
      </c>
      <c r="E332" s="63" t="s">
        <v>1280</v>
      </c>
      <c r="F332" s="63">
        <v>3.7</v>
      </c>
      <c r="G332" s="63">
        <v>520</v>
      </c>
      <c r="H332" s="900">
        <f t="shared" si="5"/>
        <v>1924</v>
      </c>
    </row>
    <row r="333" spans="2:8" x14ac:dyDescent="0.25">
      <c r="B333" s="63" t="s">
        <v>621</v>
      </c>
      <c r="C333" s="63" t="s">
        <v>1911</v>
      </c>
      <c r="D333" s="899" t="s">
        <v>1912</v>
      </c>
      <c r="E333" s="63" t="s">
        <v>1280</v>
      </c>
      <c r="F333" s="63">
        <v>3.7000000000000006</v>
      </c>
      <c r="G333" s="63">
        <v>48</v>
      </c>
      <c r="H333" s="900">
        <f t="shared" si="5"/>
        <v>177.60000000000002</v>
      </c>
    </row>
    <row r="334" spans="2:8" x14ac:dyDescent="0.25">
      <c r="B334" s="63" t="s">
        <v>621</v>
      </c>
      <c r="C334" s="63" t="s">
        <v>1911</v>
      </c>
      <c r="D334" s="899" t="s">
        <v>1912</v>
      </c>
      <c r="E334" s="63" t="s">
        <v>1302</v>
      </c>
      <c r="F334" s="63">
        <v>1.7</v>
      </c>
      <c r="G334" s="63">
        <v>28</v>
      </c>
      <c r="H334" s="900">
        <f t="shared" si="5"/>
        <v>47.6</v>
      </c>
    </row>
    <row r="335" spans="2:8" x14ac:dyDescent="0.25">
      <c r="B335" s="63" t="s">
        <v>621</v>
      </c>
      <c r="C335" s="63" t="s">
        <v>1913</v>
      </c>
      <c r="D335" s="899" t="s">
        <v>1914</v>
      </c>
      <c r="E335" s="63" t="s">
        <v>1329</v>
      </c>
      <c r="F335" s="63">
        <v>14.66</v>
      </c>
      <c r="G335" s="63">
        <v>2</v>
      </c>
      <c r="H335" s="900">
        <f t="shared" si="5"/>
        <v>29.32</v>
      </c>
    </row>
    <row r="336" spans="2:8" x14ac:dyDescent="0.25">
      <c r="B336" s="63" t="s">
        <v>621</v>
      </c>
      <c r="C336" s="63" t="s">
        <v>1913</v>
      </c>
      <c r="D336" s="899" t="s">
        <v>1914</v>
      </c>
      <c r="E336" s="63" t="s">
        <v>1280</v>
      </c>
      <c r="F336" s="63">
        <v>3.6999999999999997</v>
      </c>
      <c r="G336" s="63">
        <v>104</v>
      </c>
      <c r="H336" s="900">
        <f t="shared" si="5"/>
        <v>384.79999999999995</v>
      </c>
    </row>
    <row r="337" spans="2:8" x14ac:dyDescent="0.25">
      <c r="B337" s="63" t="s">
        <v>621</v>
      </c>
      <c r="C337" s="63" t="s">
        <v>1269</v>
      </c>
      <c r="D337" s="899" t="s">
        <v>1270</v>
      </c>
      <c r="E337" s="63" t="s">
        <v>1280</v>
      </c>
      <c r="F337" s="63">
        <v>3.6999999999999997</v>
      </c>
      <c r="G337" s="63">
        <v>3</v>
      </c>
      <c r="H337" s="900">
        <f t="shared" si="5"/>
        <v>11.1</v>
      </c>
    </row>
    <row r="338" spans="2:8" x14ac:dyDescent="0.25">
      <c r="B338" s="63" t="s">
        <v>621</v>
      </c>
      <c r="C338" s="63" t="s">
        <v>1919</v>
      </c>
      <c r="D338" s="899" t="s">
        <v>1920</v>
      </c>
      <c r="E338" s="63" t="s">
        <v>1280</v>
      </c>
      <c r="F338" s="63">
        <v>3.6999999999999993</v>
      </c>
      <c r="G338" s="63">
        <v>79</v>
      </c>
      <c r="H338" s="900">
        <f t="shared" si="5"/>
        <v>292.29999999999995</v>
      </c>
    </row>
    <row r="339" spans="2:8" x14ac:dyDescent="0.25">
      <c r="B339" s="63" t="s">
        <v>621</v>
      </c>
      <c r="C339" s="63" t="s">
        <v>1919</v>
      </c>
      <c r="D339" s="899" t="s">
        <v>1920</v>
      </c>
      <c r="E339" s="63" t="s">
        <v>1421</v>
      </c>
      <c r="F339" s="63">
        <v>8.39</v>
      </c>
      <c r="G339" s="63">
        <v>457</v>
      </c>
      <c r="H339" s="900">
        <f t="shared" si="5"/>
        <v>3834.2300000000005</v>
      </c>
    </row>
    <row r="340" spans="2:8" x14ac:dyDescent="0.25">
      <c r="B340" s="63" t="s">
        <v>621</v>
      </c>
      <c r="C340" s="63" t="s">
        <v>1925</v>
      </c>
      <c r="D340" s="899" t="s">
        <v>1926</v>
      </c>
      <c r="E340" s="63" t="s">
        <v>1280</v>
      </c>
      <c r="F340" s="63">
        <v>3.7</v>
      </c>
      <c r="G340" s="63">
        <v>165</v>
      </c>
      <c r="H340" s="900">
        <f t="shared" si="5"/>
        <v>610.5</v>
      </c>
    </row>
    <row r="341" spans="2:8" x14ac:dyDescent="0.25">
      <c r="B341" s="63" t="s">
        <v>621</v>
      </c>
      <c r="C341" s="63" t="s">
        <v>1927</v>
      </c>
      <c r="D341" s="899" t="s">
        <v>1928</v>
      </c>
      <c r="E341" s="63" t="s">
        <v>1280</v>
      </c>
      <c r="F341" s="63">
        <v>3.7</v>
      </c>
      <c r="G341" s="63">
        <v>335</v>
      </c>
      <c r="H341" s="900">
        <f t="shared" si="5"/>
        <v>1239.5</v>
      </c>
    </row>
    <row r="342" spans="2:8" x14ac:dyDescent="0.25">
      <c r="B342" s="63" t="s">
        <v>621</v>
      </c>
      <c r="C342" s="63" t="s">
        <v>1933</v>
      </c>
      <c r="D342" s="899" t="s">
        <v>1934</v>
      </c>
      <c r="E342" s="63" t="s">
        <v>1280</v>
      </c>
      <c r="F342" s="63">
        <v>3.7</v>
      </c>
      <c r="G342" s="63">
        <v>129</v>
      </c>
      <c r="H342" s="900">
        <f t="shared" si="5"/>
        <v>477.3</v>
      </c>
    </row>
    <row r="343" spans="2:8" x14ac:dyDescent="0.25">
      <c r="B343" s="63" t="s">
        <v>621</v>
      </c>
      <c r="C343" s="63" t="s">
        <v>1935</v>
      </c>
      <c r="D343" s="899" t="s">
        <v>1936</v>
      </c>
      <c r="E343" s="63" t="s">
        <v>1280</v>
      </c>
      <c r="F343" s="63">
        <v>3.6999999999999997</v>
      </c>
      <c r="G343" s="63">
        <v>48</v>
      </c>
      <c r="H343" s="900">
        <f t="shared" si="5"/>
        <v>177.6</v>
      </c>
    </row>
    <row r="344" spans="2:8" x14ac:dyDescent="0.25">
      <c r="B344" s="63" t="s">
        <v>621</v>
      </c>
      <c r="C344" s="63" t="s">
        <v>1937</v>
      </c>
      <c r="D344" s="899" t="s">
        <v>1938</v>
      </c>
      <c r="E344" s="63" t="s">
        <v>1280</v>
      </c>
      <c r="F344" s="63">
        <v>3.6999999999999997</v>
      </c>
      <c r="G344" s="63">
        <v>7</v>
      </c>
      <c r="H344" s="900">
        <f t="shared" si="5"/>
        <v>25.9</v>
      </c>
    </row>
    <row r="346" spans="2:8" x14ac:dyDescent="0.25">
      <c r="B346" s="848"/>
    </row>
  </sheetData>
  <mergeCells count="3">
    <mergeCell ref="A2:H2"/>
    <mergeCell ref="A3:H4"/>
    <mergeCell ref="G1:H1"/>
  </mergeCells>
  <pageMargins left="0.31496062992125984" right="0.19685039370078741" top="0.15748031496062992" bottom="0.15748031496062992" header="0.31496062992125984" footer="0.31496062992125984"/>
  <pageSetup paperSize="9" scale="7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BB2DA-D1A1-4F1E-ACBB-83E98DAB4C51}">
  <sheetPr>
    <tabColor theme="4" tint="0.79998168889431442"/>
  </sheetPr>
  <dimension ref="A1:I202"/>
  <sheetViews>
    <sheetView zoomScale="78" zoomScaleNormal="78" workbookViewId="0">
      <selection activeCell="N33" sqref="N33"/>
    </sheetView>
  </sheetViews>
  <sheetFormatPr defaultRowHeight="12.75" x14ac:dyDescent="0.2"/>
  <cols>
    <col min="1" max="1" width="14.28515625" style="19" customWidth="1"/>
    <col min="2" max="2" width="16.7109375" style="19" customWidth="1"/>
    <col min="3" max="4" width="35.28515625" style="19" customWidth="1"/>
    <col min="5" max="7" width="12.7109375" style="19" customWidth="1"/>
    <col min="8" max="8" width="9.5703125" style="19" bestFit="1" customWidth="1"/>
    <col min="9" max="9" width="10" style="19" bestFit="1" customWidth="1"/>
    <col min="10" max="16384" width="9.140625" style="19"/>
  </cols>
  <sheetData>
    <row r="1" spans="1:9" ht="61.5" customHeight="1" x14ac:dyDescent="0.2">
      <c r="E1" s="1351" t="s">
        <v>5104</v>
      </c>
      <c r="F1" s="1351"/>
      <c r="G1" s="1351"/>
      <c r="H1" s="1351"/>
    </row>
    <row r="2" spans="1:9" ht="18.75" customHeight="1" x14ac:dyDescent="0.2">
      <c r="A2" s="1358" t="s">
        <v>4966</v>
      </c>
      <c r="B2" s="1358"/>
      <c r="C2" s="1358"/>
      <c r="D2" s="1358"/>
      <c r="E2" s="1358"/>
      <c r="F2" s="1358"/>
      <c r="G2" s="1358"/>
      <c r="H2" s="1358"/>
      <c r="I2" s="1358"/>
    </row>
    <row r="3" spans="1:9" ht="33" customHeight="1" x14ac:dyDescent="0.2">
      <c r="A3" s="1375" t="s">
        <v>4967</v>
      </c>
      <c r="B3" s="1375"/>
      <c r="C3" s="1375"/>
      <c r="D3" s="1375"/>
      <c r="E3" s="1375"/>
      <c r="F3" s="1375"/>
      <c r="G3" s="1375"/>
      <c r="H3" s="1375"/>
      <c r="I3" s="1375"/>
    </row>
    <row r="4" spans="1:9" ht="38.25" x14ac:dyDescent="0.2">
      <c r="A4" s="23" t="s">
        <v>262</v>
      </c>
      <c r="B4" s="23" t="s">
        <v>263</v>
      </c>
      <c r="C4" s="23" t="s">
        <v>264</v>
      </c>
      <c r="D4" s="23" t="s">
        <v>16</v>
      </c>
      <c r="E4" s="23" t="s">
        <v>17</v>
      </c>
      <c r="F4" s="23" t="s">
        <v>4963</v>
      </c>
      <c r="G4" s="23" t="s">
        <v>1277</v>
      </c>
      <c r="H4" s="23" t="s">
        <v>269</v>
      </c>
      <c r="I4" s="102"/>
    </row>
    <row r="5" spans="1:9" x14ac:dyDescent="0.2">
      <c r="A5" s="105"/>
      <c r="B5" s="105"/>
      <c r="C5" s="105"/>
      <c r="D5" s="105"/>
      <c r="E5" s="105"/>
      <c r="F5" s="105"/>
      <c r="G5" s="105">
        <f>SUM(G6:G202)</f>
        <v>4294</v>
      </c>
      <c r="H5" s="106">
        <f>SUM(H6:H202)</f>
        <v>36144.960000000014</v>
      </c>
      <c r="I5" s="102"/>
    </row>
    <row r="6" spans="1:9" x14ac:dyDescent="0.2">
      <c r="A6" s="103" t="s">
        <v>270</v>
      </c>
      <c r="B6" s="103" t="s">
        <v>1135</v>
      </c>
      <c r="C6" s="33" t="s">
        <v>1136</v>
      </c>
      <c r="D6" s="20"/>
      <c r="E6" s="104" t="s">
        <v>1291</v>
      </c>
      <c r="F6" s="104">
        <v>8.4499999999999993</v>
      </c>
      <c r="G6" s="104">
        <v>1</v>
      </c>
      <c r="H6" s="104">
        <f>F6*G6</f>
        <v>8.4499999999999993</v>
      </c>
    </row>
    <row r="7" spans="1:9" x14ac:dyDescent="0.2">
      <c r="A7" s="103" t="s">
        <v>270</v>
      </c>
      <c r="B7" s="103" t="s">
        <v>1292</v>
      </c>
      <c r="C7" s="33" t="s">
        <v>1293</v>
      </c>
      <c r="D7" s="20" t="s">
        <v>4919</v>
      </c>
      <c r="E7" s="104" t="s">
        <v>1291</v>
      </c>
      <c r="F7" s="104">
        <v>8.4499999999999993</v>
      </c>
      <c r="G7" s="104">
        <v>18</v>
      </c>
      <c r="H7" s="104">
        <f t="shared" ref="H7:H70" si="0">F7*G7</f>
        <v>152.1</v>
      </c>
    </row>
    <row r="8" spans="1:9" x14ac:dyDescent="0.2">
      <c r="A8" s="103" t="s">
        <v>270</v>
      </c>
      <c r="B8" s="103" t="s">
        <v>1296</v>
      </c>
      <c r="C8" s="33" t="s">
        <v>1297</v>
      </c>
      <c r="D8" s="20"/>
      <c r="E8" s="104" t="s">
        <v>1291</v>
      </c>
      <c r="F8" s="104">
        <v>8.4499999999999993</v>
      </c>
      <c r="G8" s="104">
        <v>2</v>
      </c>
      <c r="H8" s="104">
        <f t="shared" si="0"/>
        <v>16.899999999999999</v>
      </c>
    </row>
    <row r="9" spans="1:9" x14ac:dyDescent="0.2">
      <c r="A9" s="103" t="s">
        <v>270</v>
      </c>
      <c r="B9" s="103" t="s">
        <v>1298</v>
      </c>
      <c r="C9" s="33" t="s">
        <v>1299</v>
      </c>
      <c r="D9" s="20"/>
      <c r="E9" s="104" t="s">
        <v>1291</v>
      </c>
      <c r="F9" s="104">
        <v>8.4499999999999993</v>
      </c>
      <c r="G9" s="104">
        <v>1</v>
      </c>
      <c r="H9" s="104">
        <f t="shared" si="0"/>
        <v>8.4499999999999993</v>
      </c>
    </row>
    <row r="10" spans="1:9" ht="38.25" x14ac:dyDescent="0.2">
      <c r="A10" s="103" t="s">
        <v>270</v>
      </c>
      <c r="B10" s="103" t="s">
        <v>1300</v>
      </c>
      <c r="C10" s="33" t="s">
        <v>1301</v>
      </c>
      <c r="D10" s="20" t="s">
        <v>4920</v>
      </c>
      <c r="E10" s="104" t="s">
        <v>1291</v>
      </c>
      <c r="F10" s="104">
        <v>8.4499999999999993</v>
      </c>
      <c r="G10" s="104">
        <v>11</v>
      </c>
      <c r="H10" s="104">
        <f t="shared" si="0"/>
        <v>92.949999999999989</v>
      </c>
    </row>
    <row r="11" spans="1:9" ht="38.25" x14ac:dyDescent="0.2">
      <c r="A11" s="103" t="s">
        <v>270</v>
      </c>
      <c r="B11" s="103" t="s">
        <v>1303</v>
      </c>
      <c r="C11" s="33" t="s">
        <v>1304</v>
      </c>
      <c r="D11" s="20" t="s">
        <v>4920</v>
      </c>
      <c r="E11" s="104" t="s">
        <v>1291</v>
      </c>
      <c r="F11" s="104">
        <v>8.4499999999999993</v>
      </c>
      <c r="G11" s="104">
        <v>242</v>
      </c>
      <c r="H11" s="104">
        <f t="shared" si="0"/>
        <v>2044.8999999999999</v>
      </c>
    </row>
    <row r="12" spans="1:9" ht="38.25" x14ac:dyDescent="0.2">
      <c r="A12" s="103" t="s">
        <v>270</v>
      </c>
      <c r="B12" s="103" t="s">
        <v>1303</v>
      </c>
      <c r="C12" s="33" t="s">
        <v>1304</v>
      </c>
      <c r="D12" s="20" t="s">
        <v>4919</v>
      </c>
      <c r="E12" s="104" t="s">
        <v>1291</v>
      </c>
      <c r="F12" s="104">
        <v>8.4499999999999993</v>
      </c>
      <c r="G12" s="104">
        <v>45</v>
      </c>
      <c r="H12" s="104">
        <f t="shared" si="0"/>
        <v>380.24999999999994</v>
      </c>
    </row>
    <row r="13" spans="1:9" x14ac:dyDescent="0.2">
      <c r="A13" s="103" t="s">
        <v>270</v>
      </c>
      <c r="B13" s="103" t="s">
        <v>1309</v>
      </c>
      <c r="C13" s="33" t="s">
        <v>1310</v>
      </c>
      <c r="D13" s="20"/>
      <c r="E13" s="104" t="s">
        <v>1291</v>
      </c>
      <c r="F13" s="104">
        <v>8.4499999999999993</v>
      </c>
      <c r="G13" s="104">
        <v>29</v>
      </c>
      <c r="H13" s="104">
        <f t="shared" si="0"/>
        <v>245.04999999999998</v>
      </c>
    </row>
    <row r="14" spans="1:9" x14ac:dyDescent="0.2">
      <c r="A14" s="103" t="s">
        <v>270</v>
      </c>
      <c r="B14" s="103" t="s">
        <v>1321</v>
      </c>
      <c r="C14" s="33" t="s">
        <v>1322</v>
      </c>
      <c r="D14" s="20"/>
      <c r="E14" s="104" t="s">
        <v>1291</v>
      </c>
      <c r="F14" s="104">
        <v>8.4499999999999993</v>
      </c>
      <c r="G14" s="104">
        <v>10</v>
      </c>
      <c r="H14" s="104">
        <f t="shared" si="0"/>
        <v>84.5</v>
      </c>
    </row>
    <row r="15" spans="1:9" x14ac:dyDescent="0.2">
      <c r="A15" s="103" t="s">
        <v>270</v>
      </c>
      <c r="B15" s="103" t="s">
        <v>1327</v>
      </c>
      <c r="C15" s="33" t="s">
        <v>1328</v>
      </c>
      <c r="D15" s="20"/>
      <c r="E15" s="104" t="s">
        <v>1291</v>
      </c>
      <c r="F15" s="104">
        <v>8.4499999999999993</v>
      </c>
      <c r="G15" s="104">
        <v>1</v>
      </c>
      <c r="H15" s="104">
        <f t="shared" si="0"/>
        <v>8.4499999999999993</v>
      </c>
    </row>
    <row r="16" spans="1:9" x14ac:dyDescent="0.2">
      <c r="A16" s="103" t="s">
        <v>270</v>
      </c>
      <c r="B16" s="103" t="s">
        <v>709</v>
      </c>
      <c r="C16" s="33" t="s">
        <v>710</v>
      </c>
      <c r="D16" s="20" t="s">
        <v>4920</v>
      </c>
      <c r="E16" s="104" t="s">
        <v>1291</v>
      </c>
      <c r="F16" s="104">
        <v>8.4499999999999993</v>
      </c>
      <c r="G16" s="104">
        <v>40</v>
      </c>
      <c r="H16" s="104">
        <f t="shared" si="0"/>
        <v>338</v>
      </c>
    </row>
    <row r="17" spans="1:8" x14ac:dyDescent="0.2">
      <c r="A17" s="103" t="s">
        <v>270</v>
      </c>
      <c r="B17" s="103" t="s">
        <v>709</v>
      </c>
      <c r="C17" s="33" t="s">
        <v>710</v>
      </c>
      <c r="D17" s="20"/>
      <c r="E17" s="104" t="s">
        <v>1291</v>
      </c>
      <c r="F17" s="104">
        <v>8.4499999999999993</v>
      </c>
      <c r="G17" s="104">
        <v>6</v>
      </c>
      <c r="H17" s="104">
        <f t="shared" si="0"/>
        <v>50.699999999999996</v>
      </c>
    </row>
    <row r="18" spans="1:8" ht="25.5" x14ac:dyDescent="0.2">
      <c r="A18" s="103" t="s">
        <v>270</v>
      </c>
      <c r="B18" s="103" t="s">
        <v>1339</v>
      </c>
      <c r="C18" s="33" t="s">
        <v>1340</v>
      </c>
      <c r="D18" s="20"/>
      <c r="E18" s="104" t="s">
        <v>1291</v>
      </c>
      <c r="F18" s="104">
        <v>8.4499999999999993</v>
      </c>
      <c r="G18" s="104">
        <v>1</v>
      </c>
      <c r="H18" s="104">
        <f t="shared" si="0"/>
        <v>8.4499999999999993</v>
      </c>
    </row>
    <row r="19" spans="1:8" ht="25.5" x14ac:dyDescent="0.2">
      <c r="A19" s="103" t="s">
        <v>270</v>
      </c>
      <c r="B19" s="103" t="s">
        <v>747</v>
      </c>
      <c r="C19" s="33" t="s">
        <v>748</v>
      </c>
      <c r="D19" s="20" t="s">
        <v>4919</v>
      </c>
      <c r="E19" s="104" t="s">
        <v>1291</v>
      </c>
      <c r="F19" s="104">
        <v>8.4499999999999993</v>
      </c>
      <c r="G19" s="104">
        <v>32</v>
      </c>
      <c r="H19" s="104">
        <f t="shared" si="0"/>
        <v>270.39999999999998</v>
      </c>
    </row>
    <row r="20" spans="1:8" x14ac:dyDescent="0.2">
      <c r="A20" s="103" t="s">
        <v>270</v>
      </c>
      <c r="B20" s="103" t="s">
        <v>1345</v>
      </c>
      <c r="C20" s="33" t="s">
        <v>1346</v>
      </c>
      <c r="D20" s="20" t="s">
        <v>4920</v>
      </c>
      <c r="E20" s="104" t="s">
        <v>1291</v>
      </c>
      <c r="F20" s="104">
        <v>8.4499999999999993</v>
      </c>
      <c r="G20" s="104">
        <v>4</v>
      </c>
      <c r="H20" s="104">
        <f t="shared" si="0"/>
        <v>33.799999999999997</v>
      </c>
    </row>
    <row r="21" spans="1:8" x14ac:dyDescent="0.2">
      <c r="A21" s="103" t="s">
        <v>270</v>
      </c>
      <c r="B21" s="103" t="s">
        <v>1361</v>
      </c>
      <c r="C21" s="33" t="s">
        <v>1362</v>
      </c>
      <c r="D21" s="20"/>
      <c r="E21" s="104" t="s">
        <v>1291</v>
      </c>
      <c r="F21" s="104">
        <v>8.4499999999999993</v>
      </c>
      <c r="G21" s="104">
        <v>5</v>
      </c>
      <c r="H21" s="104">
        <f t="shared" si="0"/>
        <v>42.25</v>
      </c>
    </row>
    <row r="22" spans="1:8" x14ac:dyDescent="0.2">
      <c r="A22" s="103" t="s">
        <v>270</v>
      </c>
      <c r="B22" s="103" t="s">
        <v>1363</v>
      </c>
      <c r="C22" s="33" t="s">
        <v>1364</v>
      </c>
      <c r="D22" s="20" t="s">
        <v>4920</v>
      </c>
      <c r="E22" s="104" t="s">
        <v>1291</v>
      </c>
      <c r="F22" s="104">
        <v>8.4499999999999993</v>
      </c>
      <c r="G22" s="104">
        <v>27</v>
      </c>
      <c r="H22" s="104">
        <f t="shared" si="0"/>
        <v>228.14999999999998</v>
      </c>
    </row>
    <row r="23" spans="1:8" x14ac:dyDescent="0.2">
      <c r="A23" s="103" t="s">
        <v>270</v>
      </c>
      <c r="B23" s="103" t="s">
        <v>1365</v>
      </c>
      <c r="C23" s="33" t="s">
        <v>1366</v>
      </c>
      <c r="D23" s="20" t="s">
        <v>4920</v>
      </c>
      <c r="E23" s="104" t="s">
        <v>1291</v>
      </c>
      <c r="F23" s="104">
        <v>8.4499999999999993</v>
      </c>
      <c r="G23" s="104">
        <v>4</v>
      </c>
      <c r="H23" s="104">
        <f t="shared" si="0"/>
        <v>33.799999999999997</v>
      </c>
    </row>
    <row r="24" spans="1:8" x14ac:dyDescent="0.2">
      <c r="A24" s="103" t="s">
        <v>270</v>
      </c>
      <c r="B24" s="103" t="s">
        <v>1147</v>
      </c>
      <c r="C24" s="33" t="s">
        <v>1148</v>
      </c>
      <c r="D24" s="20"/>
      <c r="E24" s="104" t="s">
        <v>1291</v>
      </c>
      <c r="F24" s="104">
        <v>8.4499999999999993</v>
      </c>
      <c r="G24" s="104">
        <v>21</v>
      </c>
      <c r="H24" s="104">
        <f t="shared" si="0"/>
        <v>177.45</v>
      </c>
    </row>
    <row r="25" spans="1:8" ht="25.5" x14ac:dyDescent="0.2">
      <c r="A25" s="103" t="s">
        <v>270</v>
      </c>
      <c r="B25" s="103" t="s">
        <v>1149</v>
      </c>
      <c r="C25" s="33" t="s">
        <v>1150</v>
      </c>
      <c r="D25" s="20"/>
      <c r="E25" s="104" t="s">
        <v>1291</v>
      </c>
      <c r="F25" s="104">
        <v>8.4499999999999993</v>
      </c>
      <c r="G25" s="104">
        <v>4</v>
      </c>
      <c r="H25" s="104">
        <f t="shared" si="0"/>
        <v>33.799999999999997</v>
      </c>
    </row>
    <row r="26" spans="1:8" ht="25.5" x14ac:dyDescent="0.2">
      <c r="A26" s="103" t="s">
        <v>270</v>
      </c>
      <c r="B26" s="103" t="s">
        <v>1367</v>
      </c>
      <c r="C26" s="33" t="s">
        <v>1368</v>
      </c>
      <c r="D26" s="20" t="s">
        <v>4920</v>
      </c>
      <c r="E26" s="104" t="s">
        <v>1291</v>
      </c>
      <c r="F26" s="104">
        <v>8.4499999999999993</v>
      </c>
      <c r="G26" s="104">
        <v>2</v>
      </c>
      <c r="H26" s="104">
        <f t="shared" si="0"/>
        <v>16.899999999999999</v>
      </c>
    </row>
    <row r="27" spans="1:8" x14ac:dyDescent="0.2">
      <c r="A27" s="103" t="s">
        <v>270</v>
      </c>
      <c r="B27" s="103" t="s">
        <v>1369</v>
      </c>
      <c r="C27" s="33" t="s">
        <v>1370</v>
      </c>
      <c r="D27" s="20"/>
      <c r="E27" s="104" t="s">
        <v>1291</v>
      </c>
      <c r="F27" s="104">
        <v>8.4499999999999993</v>
      </c>
      <c r="G27" s="104">
        <v>1</v>
      </c>
      <c r="H27" s="104">
        <f t="shared" si="0"/>
        <v>8.4499999999999993</v>
      </c>
    </row>
    <row r="28" spans="1:8" ht="25.5" x14ac:dyDescent="0.2">
      <c r="A28" s="103" t="s">
        <v>270</v>
      </c>
      <c r="B28" s="103" t="s">
        <v>1095</v>
      </c>
      <c r="C28" s="33" t="s">
        <v>1096</v>
      </c>
      <c r="D28" s="20" t="s">
        <v>4920</v>
      </c>
      <c r="E28" s="104" t="s">
        <v>1291</v>
      </c>
      <c r="F28" s="104">
        <v>8.4499999999999993</v>
      </c>
      <c r="G28" s="104">
        <v>167</v>
      </c>
      <c r="H28" s="104">
        <f t="shared" si="0"/>
        <v>1411.1499999999999</v>
      </c>
    </row>
    <row r="29" spans="1:8" ht="25.5" x14ac:dyDescent="0.2">
      <c r="A29" s="103" t="s">
        <v>270</v>
      </c>
      <c r="B29" s="103" t="s">
        <v>1095</v>
      </c>
      <c r="C29" s="33" t="s">
        <v>1096</v>
      </c>
      <c r="D29" s="20" t="s">
        <v>4919</v>
      </c>
      <c r="E29" s="104" t="s">
        <v>1291</v>
      </c>
      <c r="F29" s="104">
        <v>8.4499999999999993</v>
      </c>
      <c r="G29" s="104">
        <v>10</v>
      </c>
      <c r="H29" s="104">
        <f t="shared" si="0"/>
        <v>84.5</v>
      </c>
    </row>
    <row r="30" spans="1:8" ht="25.5" x14ac:dyDescent="0.2">
      <c r="A30" s="103" t="s">
        <v>270</v>
      </c>
      <c r="B30" s="103" t="s">
        <v>765</v>
      </c>
      <c r="C30" s="33" t="s">
        <v>766</v>
      </c>
      <c r="D30" s="20"/>
      <c r="E30" s="104" t="s">
        <v>1291</v>
      </c>
      <c r="F30" s="104">
        <v>8.4499999999999993</v>
      </c>
      <c r="G30" s="104">
        <v>1</v>
      </c>
      <c r="H30" s="104">
        <f t="shared" si="0"/>
        <v>8.4499999999999993</v>
      </c>
    </row>
    <row r="31" spans="1:8" x14ac:dyDescent="0.2">
      <c r="A31" s="103" t="s">
        <v>270</v>
      </c>
      <c r="B31" s="103" t="s">
        <v>1371</v>
      </c>
      <c r="C31" s="33" t="s">
        <v>1372</v>
      </c>
      <c r="D31" s="20"/>
      <c r="E31" s="104" t="s">
        <v>1291</v>
      </c>
      <c r="F31" s="104">
        <v>8.4499999999999993</v>
      </c>
      <c r="G31" s="104">
        <v>1</v>
      </c>
      <c r="H31" s="104">
        <f t="shared" si="0"/>
        <v>8.4499999999999993</v>
      </c>
    </row>
    <row r="32" spans="1:8" x14ac:dyDescent="0.2">
      <c r="A32" s="103" t="s">
        <v>270</v>
      </c>
      <c r="B32" s="103" t="s">
        <v>1373</v>
      </c>
      <c r="C32" s="33" t="s">
        <v>1374</v>
      </c>
      <c r="D32" s="20" t="s">
        <v>4919</v>
      </c>
      <c r="E32" s="104" t="s">
        <v>1291</v>
      </c>
      <c r="F32" s="104">
        <v>8.4499999999999993</v>
      </c>
      <c r="G32" s="104">
        <v>23</v>
      </c>
      <c r="H32" s="104">
        <f t="shared" si="0"/>
        <v>194.35</v>
      </c>
    </row>
    <row r="33" spans="1:8" ht="25.5" x14ac:dyDescent="0.2">
      <c r="A33" s="103" t="s">
        <v>270</v>
      </c>
      <c r="B33" s="103" t="s">
        <v>769</v>
      </c>
      <c r="C33" s="33" t="s">
        <v>770</v>
      </c>
      <c r="D33" s="20"/>
      <c r="E33" s="104" t="s">
        <v>1291</v>
      </c>
      <c r="F33" s="104">
        <v>8.4499999999999993</v>
      </c>
      <c r="G33" s="104">
        <v>33</v>
      </c>
      <c r="H33" s="104">
        <f t="shared" si="0"/>
        <v>278.84999999999997</v>
      </c>
    </row>
    <row r="34" spans="1:8" ht="25.5" x14ac:dyDescent="0.2">
      <c r="A34" s="103" t="s">
        <v>270</v>
      </c>
      <c r="B34" s="103" t="s">
        <v>1383</v>
      </c>
      <c r="C34" s="33" t="s">
        <v>1384</v>
      </c>
      <c r="D34" s="20" t="s">
        <v>4920</v>
      </c>
      <c r="E34" s="104" t="s">
        <v>1329</v>
      </c>
      <c r="F34" s="104">
        <v>14.66</v>
      </c>
      <c r="G34" s="104">
        <v>18</v>
      </c>
      <c r="H34" s="104">
        <f t="shared" si="0"/>
        <v>263.88</v>
      </c>
    </row>
    <row r="35" spans="1:8" ht="25.5" x14ac:dyDescent="0.2">
      <c r="A35" s="103" t="s">
        <v>270</v>
      </c>
      <c r="B35" s="103" t="s">
        <v>1383</v>
      </c>
      <c r="C35" s="33" t="s">
        <v>1384</v>
      </c>
      <c r="D35" s="20"/>
      <c r="E35" s="104" t="s">
        <v>1291</v>
      </c>
      <c r="F35" s="104">
        <v>8.4499999999999993</v>
      </c>
      <c r="G35" s="104">
        <v>431</v>
      </c>
      <c r="H35" s="104">
        <f t="shared" si="0"/>
        <v>3641.95</v>
      </c>
    </row>
    <row r="36" spans="1:8" ht="25.5" x14ac:dyDescent="0.2">
      <c r="A36" s="103" t="s">
        <v>270</v>
      </c>
      <c r="B36" s="103" t="s">
        <v>1097</v>
      </c>
      <c r="C36" s="33" t="s">
        <v>1098</v>
      </c>
      <c r="D36" s="20"/>
      <c r="E36" s="104" t="s">
        <v>1291</v>
      </c>
      <c r="F36" s="104">
        <v>8.4499999999999993</v>
      </c>
      <c r="G36" s="104">
        <v>122</v>
      </c>
      <c r="H36" s="104">
        <f t="shared" si="0"/>
        <v>1030.8999999999999</v>
      </c>
    </row>
    <row r="37" spans="1:8" ht="38.25" x14ac:dyDescent="0.2">
      <c r="A37" s="103" t="s">
        <v>270</v>
      </c>
      <c r="B37" s="103" t="s">
        <v>1391</v>
      </c>
      <c r="C37" s="33" t="s">
        <v>1392</v>
      </c>
      <c r="D37" s="20"/>
      <c r="E37" s="104" t="s">
        <v>1291</v>
      </c>
      <c r="F37" s="104">
        <v>8.4499999999999993</v>
      </c>
      <c r="G37" s="104">
        <v>39</v>
      </c>
      <c r="H37" s="104">
        <f t="shared" si="0"/>
        <v>329.54999999999995</v>
      </c>
    </row>
    <row r="38" spans="1:8" ht="25.5" x14ac:dyDescent="0.2">
      <c r="A38" s="103" t="s">
        <v>270</v>
      </c>
      <c r="B38" s="103" t="s">
        <v>1395</v>
      </c>
      <c r="C38" s="33" t="s">
        <v>1396</v>
      </c>
      <c r="D38" s="20" t="s">
        <v>4920</v>
      </c>
      <c r="E38" s="104" t="s">
        <v>1291</v>
      </c>
      <c r="F38" s="104">
        <v>8.4499999999999993</v>
      </c>
      <c r="G38" s="104">
        <v>6</v>
      </c>
      <c r="H38" s="104">
        <f t="shared" si="0"/>
        <v>50.699999999999996</v>
      </c>
    </row>
    <row r="39" spans="1:8" x14ac:dyDescent="0.2">
      <c r="A39" s="103" t="s">
        <v>270</v>
      </c>
      <c r="B39" s="103" t="s">
        <v>1401</v>
      </c>
      <c r="C39" s="33" t="s">
        <v>1402</v>
      </c>
      <c r="D39" s="20"/>
      <c r="E39" s="104" t="s">
        <v>1291</v>
      </c>
      <c r="F39" s="104">
        <v>8.4499999999999993</v>
      </c>
      <c r="G39" s="104">
        <v>1</v>
      </c>
      <c r="H39" s="104">
        <f t="shared" si="0"/>
        <v>8.4499999999999993</v>
      </c>
    </row>
    <row r="40" spans="1:8" ht="25.5" x14ac:dyDescent="0.2">
      <c r="A40" s="103" t="s">
        <v>270</v>
      </c>
      <c r="B40" s="103" t="s">
        <v>781</v>
      </c>
      <c r="C40" s="33" t="s">
        <v>782</v>
      </c>
      <c r="D40" s="20"/>
      <c r="E40" s="104" t="s">
        <v>1291</v>
      </c>
      <c r="F40" s="104">
        <v>8.4499999999999993</v>
      </c>
      <c r="G40" s="104">
        <v>4</v>
      </c>
      <c r="H40" s="104">
        <f t="shared" si="0"/>
        <v>33.799999999999997</v>
      </c>
    </row>
    <row r="41" spans="1:8" ht="25.5" x14ac:dyDescent="0.2">
      <c r="A41" s="103" t="s">
        <v>355</v>
      </c>
      <c r="B41" s="103" t="s">
        <v>356</v>
      </c>
      <c r="C41" s="33" t="s">
        <v>357</v>
      </c>
      <c r="D41" s="20" t="s">
        <v>4920</v>
      </c>
      <c r="E41" s="104" t="s">
        <v>1291</v>
      </c>
      <c r="F41" s="104">
        <v>8.4499999999999993</v>
      </c>
      <c r="G41" s="104">
        <v>13</v>
      </c>
      <c r="H41" s="104">
        <f t="shared" si="0"/>
        <v>109.85</v>
      </c>
    </row>
    <row r="42" spans="1:8" ht="25.5" x14ac:dyDescent="0.2">
      <c r="A42" s="103" t="s">
        <v>355</v>
      </c>
      <c r="B42" s="103" t="s">
        <v>356</v>
      </c>
      <c r="C42" s="33" t="s">
        <v>357</v>
      </c>
      <c r="D42" s="20" t="s">
        <v>4919</v>
      </c>
      <c r="E42" s="104" t="s">
        <v>1291</v>
      </c>
      <c r="F42" s="104">
        <v>8.4499999999999993</v>
      </c>
      <c r="G42" s="104">
        <v>1</v>
      </c>
      <c r="H42" s="104">
        <f t="shared" si="0"/>
        <v>8.4499999999999993</v>
      </c>
    </row>
    <row r="43" spans="1:8" ht="25.5" x14ac:dyDescent="0.2">
      <c r="A43" s="103" t="s">
        <v>355</v>
      </c>
      <c r="B43" s="103" t="s">
        <v>1424</v>
      </c>
      <c r="C43" s="33" t="s">
        <v>1425</v>
      </c>
      <c r="D43" s="20" t="s">
        <v>4920</v>
      </c>
      <c r="E43" s="104" t="s">
        <v>1291</v>
      </c>
      <c r="F43" s="104">
        <v>8.4499999999999993</v>
      </c>
      <c r="G43" s="104">
        <v>1</v>
      </c>
      <c r="H43" s="104">
        <f t="shared" si="0"/>
        <v>8.4499999999999993</v>
      </c>
    </row>
    <row r="44" spans="1:8" ht="25.5" x14ac:dyDescent="0.2">
      <c r="A44" s="103" t="s">
        <v>355</v>
      </c>
      <c r="B44" s="103" t="s">
        <v>1424</v>
      </c>
      <c r="C44" s="33" t="s">
        <v>1425</v>
      </c>
      <c r="D44" s="20" t="s">
        <v>4919</v>
      </c>
      <c r="E44" s="104" t="s">
        <v>1291</v>
      </c>
      <c r="F44" s="104">
        <v>8.4499999999999993</v>
      </c>
      <c r="G44" s="104">
        <v>6</v>
      </c>
      <c r="H44" s="104">
        <f t="shared" si="0"/>
        <v>50.699999999999996</v>
      </c>
    </row>
    <row r="45" spans="1:8" ht="25.5" x14ac:dyDescent="0.2">
      <c r="A45" s="103" t="s">
        <v>355</v>
      </c>
      <c r="B45" s="103" t="s">
        <v>1432</v>
      </c>
      <c r="C45" s="33" t="s">
        <v>1433</v>
      </c>
      <c r="D45" s="20" t="s">
        <v>4920</v>
      </c>
      <c r="E45" s="104" t="s">
        <v>1291</v>
      </c>
      <c r="F45" s="104">
        <v>8.4499999999999993</v>
      </c>
      <c r="G45" s="104">
        <v>5</v>
      </c>
      <c r="H45" s="104">
        <f t="shared" si="0"/>
        <v>42.25</v>
      </c>
    </row>
    <row r="46" spans="1:8" x14ac:dyDescent="0.2">
      <c r="A46" s="103" t="s">
        <v>355</v>
      </c>
      <c r="B46" s="103" t="s">
        <v>1434</v>
      </c>
      <c r="C46" s="33" t="s">
        <v>1435</v>
      </c>
      <c r="D46" s="20"/>
      <c r="E46" s="104" t="s">
        <v>1291</v>
      </c>
      <c r="F46" s="104">
        <v>8.4499999999999993</v>
      </c>
      <c r="G46" s="104">
        <v>5</v>
      </c>
      <c r="H46" s="104">
        <f t="shared" si="0"/>
        <v>42.25</v>
      </c>
    </row>
    <row r="47" spans="1:8" ht="25.5" x14ac:dyDescent="0.2">
      <c r="A47" s="103" t="s">
        <v>355</v>
      </c>
      <c r="B47" s="103" t="s">
        <v>1436</v>
      </c>
      <c r="C47" s="33" t="s">
        <v>1437</v>
      </c>
      <c r="D47" s="20"/>
      <c r="E47" s="104" t="s">
        <v>1291</v>
      </c>
      <c r="F47" s="104">
        <v>8.4499999999999993</v>
      </c>
      <c r="G47" s="104">
        <v>3</v>
      </c>
      <c r="H47" s="104">
        <f t="shared" si="0"/>
        <v>25.349999999999998</v>
      </c>
    </row>
    <row r="48" spans="1:8" x14ac:dyDescent="0.2">
      <c r="A48" s="103" t="s">
        <v>355</v>
      </c>
      <c r="B48" s="103" t="s">
        <v>1440</v>
      </c>
      <c r="C48" s="33" t="s">
        <v>1441</v>
      </c>
      <c r="D48" s="20"/>
      <c r="E48" s="104" t="s">
        <v>1291</v>
      </c>
      <c r="F48" s="104">
        <v>8.4499999999999993</v>
      </c>
      <c r="G48" s="104">
        <v>8</v>
      </c>
      <c r="H48" s="104">
        <f t="shared" si="0"/>
        <v>67.599999999999994</v>
      </c>
    </row>
    <row r="49" spans="1:8" ht="25.5" x14ac:dyDescent="0.2">
      <c r="A49" s="103" t="s">
        <v>355</v>
      </c>
      <c r="B49" s="103" t="s">
        <v>1442</v>
      </c>
      <c r="C49" s="33" t="s">
        <v>1443</v>
      </c>
      <c r="D49" s="20"/>
      <c r="E49" s="104" t="s">
        <v>1291</v>
      </c>
      <c r="F49" s="104">
        <v>8.4499999999999993</v>
      </c>
      <c r="G49" s="104">
        <v>1</v>
      </c>
      <c r="H49" s="104">
        <f t="shared" si="0"/>
        <v>8.4499999999999993</v>
      </c>
    </row>
    <row r="50" spans="1:8" x14ac:dyDescent="0.2">
      <c r="A50" s="103" t="s">
        <v>355</v>
      </c>
      <c r="B50" s="103" t="s">
        <v>1444</v>
      </c>
      <c r="C50" s="33" t="s">
        <v>1445</v>
      </c>
      <c r="D50" s="20"/>
      <c r="E50" s="104" t="s">
        <v>1291</v>
      </c>
      <c r="F50" s="104">
        <v>8.4499999999999993</v>
      </c>
      <c r="G50" s="104">
        <v>5</v>
      </c>
      <c r="H50" s="104">
        <f t="shared" si="0"/>
        <v>42.25</v>
      </c>
    </row>
    <row r="51" spans="1:8" ht="25.5" x14ac:dyDescent="0.2">
      <c r="A51" s="103" t="s">
        <v>355</v>
      </c>
      <c r="B51" s="103" t="s">
        <v>1112</v>
      </c>
      <c r="C51" s="33" t="s">
        <v>1113</v>
      </c>
      <c r="D51" s="20" t="s">
        <v>4920</v>
      </c>
      <c r="E51" s="104" t="s">
        <v>1291</v>
      </c>
      <c r="F51" s="104">
        <v>8.4499999999999993</v>
      </c>
      <c r="G51" s="104">
        <v>55</v>
      </c>
      <c r="H51" s="104">
        <f t="shared" si="0"/>
        <v>464.74999999999994</v>
      </c>
    </row>
    <row r="52" spans="1:8" ht="25.5" x14ac:dyDescent="0.2">
      <c r="A52" s="103" t="s">
        <v>355</v>
      </c>
      <c r="B52" s="103" t="s">
        <v>364</v>
      </c>
      <c r="C52" s="33" t="s">
        <v>365</v>
      </c>
      <c r="D52" s="20" t="s">
        <v>4920</v>
      </c>
      <c r="E52" s="104" t="s">
        <v>1330</v>
      </c>
      <c r="F52" s="104">
        <v>5.82</v>
      </c>
      <c r="G52" s="104">
        <v>1</v>
      </c>
      <c r="H52" s="104">
        <f t="shared" si="0"/>
        <v>5.82</v>
      </c>
    </row>
    <row r="53" spans="1:8" x14ac:dyDescent="0.2">
      <c r="A53" s="103" t="s">
        <v>355</v>
      </c>
      <c r="B53" s="103" t="s">
        <v>1458</v>
      </c>
      <c r="C53" s="33" t="s">
        <v>1459</v>
      </c>
      <c r="D53" s="20"/>
      <c r="E53" s="104" t="s">
        <v>1291</v>
      </c>
      <c r="F53" s="104">
        <v>8.4499999999999993</v>
      </c>
      <c r="G53" s="104">
        <v>2</v>
      </c>
      <c r="H53" s="104">
        <f t="shared" si="0"/>
        <v>16.899999999999999</v>
      </c>
    </row>
    <row r="54" spans="1:8" x14ac:dyDescent="0.2">
      <c r="A54" s="103" t="s">
        <v>355</v>
      </c>
      <c r="B54" s="103" t="s">
        <v>807</v>
      </c>
      <c r="C54" s="33" t="s">
        <v>808</v>
      </c>
      <c r="D54" s="20" t="s">
        <v>4920</v>
      </c>
      <c r="E54" s="104" t="s">
        <v>1291</v>
      </c>
      <c r="F54" s="104">
        <v>8.4499999999999993</v>
      </c>
      <c r="G54" s="104">
        <v>1</v>
      </c>
      <c r="H54" s="104">
        <f t="shared" si="0"/>
        <v>8.4499999999999993</v>
      </c>
    </row>
    <row r="55" spans="1:8" x14ac:dyDescent="0.2">
      <c r="A55" s="103" t="s">
        <v>355</v>
      </c>
      <c r="B55" s="103" t="s">
        <v>1478</v>
      </c>
      <c r="C55" s="33" t="s">
        <v>1479</v>
      </c>
      <c r="D55" s="20"/>
      <c r="E55" s="104" t="s">
        <v>1291</v>
      </c>
      <c r="F55" s="104">
        <v>8.4499999999999993</v>
      </c>
      <c r="G55" s="104">
        <v>6</v>
      </c>
      <c r="H55" s="104">
        <f t="shared" si="0"/>
        <v>50.699999999999996</v>
      </c>
    </row>
    <row r="56" spans="1:8" ht="25.5" x14ac:dyDescent="0.2">
      <c r="A56" s="103" t="s">
        <v>355</v>
      </c>
      <c r="B56" s="103" t="s">
        <v>1167</v>
      </c>
      <c r="C56" s="33" t="s">
        <v>1168</v>
      </c>
      <c r="D56" s="20"/>
      <c r="E56" s="104" t="s">
        <v>1291</v>
      </c>
      <c r="F56" s="104">
        <v>8.4499999999999993</v>
      </c>
      <c r="G56" s="104">
        <v>36</v>
      </c>
      <c r="H56" s="104">
        <f t="shared" si="0"/>
        <v>304.2</v>
      </c>
    </row>
    <row r="57" spans="1:8" ht="25.5" x14ac:dyDescent="0.2">
      <c r="A57" s="103" t="s">
        <v>355</v>
      </c>
      <c r="B57" s="103" t="s">
        <v>372</v>
      </c>
      <c r="C57" s="33" t="s">
        <v>373</v>
      </c>
      <c r="D57" s="20" t="s">
        <v>4920</v>
      </c>
      <c r="E57" s="104" t="s">
        <v>1291</v>
      </c>
      <c r="F57" s="104">
        <v>8.4499999999999993</v>
      </c>
      <c r="G57" s="104">
        <v>169</v>
      </c>
      <c r="H57" s="104">
        <f t="shared" si="0"/>
        <v>1428.05</v>
      </c>
    </row>
    <row r="58" spans="1:8" ht="25.5" x14ac:dyDescent="0.2">
      <c r="A58" s="103" t="s">
        <v>355</v>
      </c>
      <c r="B58" s="103" t="s">
        <v>372</v>
      </c>
      <c r="C58" s="33" t="s">
        <v>373</v>
      </c>
      <c r="D58" s="20" t="s">
        <v>4919</v>
      </c>
      <c r="E58" s="104" t="s">
        <v>1291</v>
      </c>
      <c r="F58" s="104">
        <v>8.4499999999999993</v>
      </c>
      <c r="G58" s="104">
        <v>14</v>
      </c>
      <c r="H58" s="104">
        <f t="shared" si="0"/>
        <v>118.29999999999998</v>
      </c>
    </row>
    <row r="59" spans="1:8" ht="25.5" x14ac:dyDescent="0.2">
      <c r="A59" s="103" t="s">
        <v>355</v>
      </c>
      <c r="B59" s="103" t="s">
        <v>811</v>
      </c>
      <c r="C59" s="33" t="s">
        <v>812</v>
      </c>
      <c r="D59" s="20"/>
      <c r="E59" s="104" t="s">
        <v>1291</v>
      </c>
      <c r="F59" s="104">
        <v>8.4499999999999993</v>
      </c>
      <c r="G59" s="104">
        <v>1</v>
      </c>
      <c r="H59" s="104">
        <f t="shared" si="0"/>
        <v>8.4499999999999993</v>
      </c>
    </row>
    <row r="60" spans="1:8" x14ac:dyDescent="0.2">
      <c r="A60" s="103" t="s">
        <v>355</v>
      </c>
      <c r="B60" s="103" t="s">
        <v>815</v>
      </c>
      <c r="C60" s="33" t="s">
        <v>816</v>
      </c>
      <c r="D60" s="20"/>
      <c r="E60" s="104" t="s">
        <v>1291</v>
      </c>
      <c r="F60" s="104">
        <v>8.4499999999999993</v>
      </c>
      <c r="G60" s="104">
        <v>1</v>
      </c>
      <c r="H60" s="104">
        <f t="shared" si="0"/>
        <v>8.4499999999999993</v>
      </c>
    </row>
    <row r="61" spans="1:8" ht="25.5" x14ac:dyDescent="0.2">
      <c r="A61" s="103" t="s">
        <v>355</v>
      </c>
      <c r="B61" s="103" t="s">
        <v>1488</v>
      </c>
      <c r="C61" s="33" t="s">
        <v>1489</v>
      </c>
      <c r="D61" s="20" t="s">
        <v>4920</v>
      </c>
      <c r="E61" s="104" t="s">
        <v>1291</v>
      </c>
      <c r="F61" s="104">
        <v>8.4499999999999993</v>
      </c>
      <c r="G61" s="104">
        <v>43</v>
      </c>
      <c r="H61" s="104">
        <f t="shared" si="0"/>
        <v>363.34999999999997</v>
      </c>
    </row>
    <row r="62" spans="1:8" ht="25.5" x14ac:dyDescent="0.2">
      <c r="A62" s="103" t="s">
        <v>355</v>
      </c>
      <c r="B62" s="103" t="s">
        <v>1488</v>
      </c>
      <c r="C62" s="33" t="s">
        <v>1489</v>
      </c>
      <c r="D62" s="20"/>
      <c r="E62" s="104" t="s">
        <v>1291</v>
      </c>
      <c r="F62" s="104">
        <v>8.4499999999999993</v>
      </c>
      <c r="G62" s="104">
        <v>10</v>
      </c>
      <c r="H62" s="104">
        <f t="shared" si="0"/>
        <v>84.5</v>
      </c>
    </row>
    <row r="63" spans="1:8" ht="38.25" x14ac:dyDescent="0.2">
      <c r="A63" s="103" t="s">
        <v>355</v>
      </c>
      <c r="B63" s="103" t="s">
        <v>1490</v>
      </c>
      <c r="C63" s="33" t="s">
        <v>1491</v>
      </c>
      <c r="D63" s="20" t="s">
        <v>4920</v>
      </c>
      <c r="E63" s="104" t="s">
        <v>1291</v>
      </c>
      <c r="F63" s="104">
        <v>8.4499999999999993</v>
      </c>
      <c r="G63" s="104">
        <v>68</v>
      </c>
      <c r="H63" s="104">
        <f t="shared" si="0"/>
        <v>574.59999999999991</v>
      </c>
    </row>
    <row r="64" spans="1:8" ht="38.25" x14ac:dyDescent="0.2">
      <c r="A64" s="103" t="s">
        <v>355</v>
      </c>
      <c r="B64" s="103" t="s">
        <v>1490</v>
      </c>
      <c r="C64" s="33" t="s">
        <v>1491</v>
      </c>
      <c r="D64" s="20" t="s">
        <v>4919</v>
      </c>
      <c r="E64" s="104" t="s">
        <v>1291</v>
      </c>
      <c r="F64" s="104">
        <v>8.4499999999999993</v>
      </c>
      <c r="G64" s="104">
        <v>37</v>
      </c>
      <c r="H64" s="104">
        <f t="shared" si="0"/>
        <v>312.64999999999998</v>
      </c>
    </row>
    <row r="65" spans="1:8" ht="25.5" x14ac:dyDescent="0.2">
      <c r="A65" s="103" t="s">
        <v>355</v>
      </c>
      <c r="B65" s="103" t="s">
        <v>1171</v>
      </c>
      <c r="C65" s="33" t="s">
        <v>1172</v>
      </c>
      <c r="D65" s="20"/>
      <c r="E65" s="104" t="s">
        <v>1291</v>
      </c>
      <c r="F65" s="104">
        <v>8.4499999999999993</v>
      </c>
      <c r="G65" s="104">
        <v>8</v>
      </c>
      <c r="H65" s="104">
        <f t="shared" si="0"/>
        <v>67.599999999999994</v>
      </c>
    </row>
    <row r="66" spans="1:8" x14ac:dyDescent="0.2">
      <c r="A66" s="103" t="s">
        <v>355</v>
      </c>
      <c r="B66" s="103" t="s">
        <v>1496</v>
      </c>
      <c r="C66" s="33" t="s">
        <v>1497</v>
      </c>
      <c r="D66" s="20" t="s">
        <v>4920</v>
      </c>
      <c r="E66" s="104" t="s">
        <v>1291</v>
      </c>
      <c r="F66" s="104">
        <v>8.4499999999999993</v>
      </c>
      <c r="G66" s="104">
        <v>3</v>
      </c>
      <c r="H66" s="104">
        <f t="shared" si="0"/>
        <v>25.349999999999998</v>
      </c>
    </row>
    <row r="67" spans="1:8" ht="25.5" x14ac:dyDescent="0.2">
      <c r="A67" s="103" t="s">
        <v>355</v>
      </c>
      <c r="B67" s="103" t="s">
        <v>384</v>
      </c>
      <c r="C67" s="33" t="s">
        <v>385</v>
      </c>
      <c r="D67" s="20" t="s">
        <v>4920</v>
      </c>
      <c r="E67" s="104" t="s">
        <v>1330</v>
      </c>
      <c r="F67" s="104">
        <v>5.82</v>
      </c>
      <c r="G67" s="104">
        <v>197</v>
      </c>
      <c r="H67" s="104">
        <f t="shared" si="0"/>
        <v>1146.54</v>
      </c>
    </row>
    <row r="68" spans="1:8" ht="25.5" x14ac:dyDescent="0.2">
      <c r="A68" s="103" t="s">
        <v>355</v>
      </c>
      <c r="B68" s="103" t="s">
        <v>384</v>
      </c>
      <c r="C68" s="33" t="s">
        <v>385</v>
      </c>
      <c r="D68" s="20"/>
      <c r="E68" s="104" t="s">
        <v>1291</v>
      </c>
      <c r="F68" s="104">
        <v>8.4499999999999993</v>
      </c>
      <c r="G68" s="104">
        <v>42</v>
      </c>
      <c r="H68" s="104">
        <f t="shared" si="0"/>
        <v>354.9</v>
      </c>
    </row>
    <row r="69" spans="1:8" ht="25.5" x14ac:dyDescent="0.2">
      <c r="A69" s="103" t="s">
        <v>355</v>
      </c>
      <c r="B69" s="103" t="s">
        <v>384</v>
      </c>
      <c r="C69" s="33" t="s">
        <v>385</v>
      </c>
      <c r="D69" s="20" t="s">
        <v>4919</v>
      </c>
      <c r="E69" s="104" t="s">
        <v>1291</v>
      </c>
      <c r="F69" s="104">
        <v>8.4499999999999993</v>
      </c>
      <c r="G69" s="104">
        <v>2</v>
      </c>
      <c r="H69" s="104">
        <f t="shared" si="0"/>
        <v>16.899999999999999</v>
      </c>
    </row>
    <row r="70" spans="1:8" ht="25.5" x14ac:dyDescent="0.2">
      <c r="A70" s="103" t="s">
        <v>355</v>
      </c>
      <c r="B70" s="103" t="s">
        <v>825</v>
      </c>
      <c r="C70" s="33" t="s">
        <v>826</v>
      </c>
      <c r="D70" s="20"/>
      <c r="E70" s="104" t="s">
        <v>1291</v>
      </c>
      <c r="F70" s="104">
        <v>8.4499999999999993</v>
      </c>
      <c r="G70" s="104">
        <v>11</v>
      </c>
      <c r="H70" s="104">
        <f t="shared" si="0"/>
        <v>92.949999999999989</v>
      </c>
    </row>
    <row r="71" spans="1:8" x14ac:dyDescent="0.2">
      <c r="A71" s="103" t="s">
        <v>355</v>
      </c>
      <c r="B71" s="103" t="s">
        <v>1175</v>
      </c>
      <c r="C71" s="33" t="s">
        <v>1176</v>
      </c>
      <c r="D71" s="20" t="s">
        <v>4920</v>
      </c>
      <c r="E71" s="104" t="s">
        <v>1291</v>
      </c>
      <c r="F71" s="104">
        <v>8.4499999999999993</v>
      </c>
      <c r="G71" s="104">
        <v>7</v>
      </c>
      <c r="H71" s="104">
        <f t="shared" ref="H71:H134" si="1">F71*G71</f>
        <v>59.149999999999991</v>
      </c>
    </row>
    <row r="72" spans="1:8" ht="25.5" x14ac:dyDescent="0.2">
      <c r="A72" s="103" t="s">
        <v>355</v>
      </c>
      <c r="B72" s="103" t="s">
        <v>713</v>
      </c>
      <c r="C72" s="33" t="s">
        <v>714</v>
      </c>
      <c r="D72" s="20" t="s">
        <v>4920</v>
      </c>
      <c r="E72" s="104" t="s">
        <v>1329</v>
      </c>
      <c r="F72" s="104">
        <v>14.66</v>
      </c>
      <c r="G72" s="104">
        <v>64</v>
      </c>
      <c r="H72" s="104">
        <f t="shared" si="1"/>
        <v>938.24</v>
      </c>
    </row>
    <row r="73" spans="1:8" x14ac:dyDescent="0.2">
      <c r="A73" s="103" t="s">
        <v>355</v>
      </c>
      <c r="B73" s="103" t="s">
        <v>1504</v>
      </c>
      <c r="C73" s="33" t="s">
        <v>1505</v>
      </c>
      <c r="D73" s="20"/>
      <c r="E73" s="104" t="s">
        <v>1291</v>
      </c>
      <c r="F73" s="104">
        <v>8.4499999999999993</v>
      </c>
      <c r="G73" s="104">
        <v>1</v>
      </c>
      <c r="H73" s="104">
        <f t="shared" si="1"/>
        <v>8.4499999999999993</v>
      </c>
    </row>
    <row r="74" spans="1:8" x14ac:dyDescent="0.2">
      <c r="A74" s="103" t="s">
        <v>355</v>
      </c>
      <c r="B74" s="103" t="s">
        <v>827</v>
      </c>
      <c r="C74" s="33" t="s">
        <v>828</v>
      </c>
      <c r="D74" s="20"/>
      <c r="E74" s="104" t="s">
        <v>1291</v>
      </c>
      <c r="F74" s="104">
        <v>8.4499999999999993</v>
      </c>
      <c r="G74" s="104">
        <v>1</v>
      </c>
      <c r="H74" s="104">
        <f t="shared" si="1"/>
        <v>8.4499999999999993</v>
      </c>
    </row>
    <row r="75" spans="1:8" x14ac:dyDescent="0.2">
      <c r="A75" s="103" t="s">
        <v>355</v>
      </c>
      <c r="B75" s="103" t="s">
        <v>1116</v>
      </c>
      <c r="C75" s="33" t="s">
        <v>1117</v>
      </c>
      <c r="D75" s="20" t="s">
        <v>4920</v>
      </c>
      <c r="E75" s="104" t="s">
        <v>1291</v>
      </c>
      <c r="F75" s="104">
        <v>8.4499999999999993</v>
      </c>
      <c r="G75" s="104">
        <v>17</v>
      </c>
      <c r="H75" s="104">
        <f t="shared" si="1"/>
        <v>143.64999999999998</v>
      </c>
    </row>
    <row r="76" spans="1:8" ht="25.5" x14ac:dyDescent="0.2">
      <c r="A76" s="103" t="s">
        <v>355</v>
      </c>
      <c r="B76" s="103" t="s">
        <v>1510</v>
      </c>
      <c r="C76" s="33" t="s">
        <v>1511</v>
      </c>
      <c r="D76" s="20" t="s">
        <v>4919</v>
      </c>
      <c r="E76" s="104" t="s">
        <v>1291</v>
      </c>
      <c r="F76" s="104">
        <v>8.4499999999999993</v>
      </c>
      <c r="G76" s="104">
        <v>1</v>
      </c>
      <c r="H76" s="104">
        <f t="shared" si="1"/>
        <v>8.4499999999999993</v>
      </c>
    </row>
    <row r="77" spans="1:8" ht="25.5" x14ac:dyDescent="0.2">
      <c r="A77" s="103" t="s">
        <v>355</v>
      </c>
      <c r="B77" s="103" t="s">
        <v>1512</v>
      </c>
      <c r="C77" s="33" t="s">
        <v>1513</v>
      </c>
      <c r="D77" s="20" t="s">
        <v>4920</v>
      </c>
      <c r="E77" s="104" t="s">
        <v>1291</v>
      </c>
      <c r="F77" s="104">
        <v>8.4499999999999993</v>
      </c>
      <c r="G77" s="104">
        <v>54</v>
      </c>
      <c r="H77" s="104">
        <f t="shared" si="1"/>
        <v>456.29999999999995</v>
      </c>
    </row>
    <row r="78" spans="1:8" x14ac:dyDescent="0.2">
      <c r="A78" s="103" t="s">
        <v>406</v>
      </c>
      <c r="B78" s="103" t="s">
        <v>1520</v>
      </c>
      <c r="C78" s="33" t="s">
        <v>1521</v>
      </c>
      <c r="D78" s="20"/>
      <c r="E78" s="104" t="s">
        <v>1291</v>
      </c>
      <c r="F78" s="104">
        <v>8.4499999999999993</v>
      </c>
      <c r="G78" s="104">
        <v>5</v>
      </c>
      <c r="H78" s="104">
        <f t="shared" si="1"/>
        <v>42.25</v>
      </c>
    </row>
    <row r="79" spans="1:8" ht="25.5" x14ac:dyDescent="0.2">
      <c r="A79" s="103" t="s">
        <v>406</v>
      </c>
      <c r="B79" s="103" t="s">
        <v>841</v>
      </c>
      <c r="C79" s="33" t="s">
        <v>842</v>
      </c>
      <c r="D79" s="20"/>
      <c r="E79" s="104" t="s">
        <v>1291</v>
      </c>
      <c r="F79" s="104">
        <v>8.4499999999999993</v>
      </c>
      <c r="G79" s="104">
        <v>2</v>
      </c>
      <c r="H79" s="104">
        <f t="shared" si="1"/>
        <v>16.899999999999999</v>
      </c>
    </row>
    <row r="80" spans="1:8" ht="25.5" x14ac:dyDescent="0.2">
      <c r="A80" s="103" t="s">
        <v>406</v>
      </c>
      <c r="B80" s="103" t="s">
        <v>1526</v>
      </c>
      <c r="C80" s="33" t="s">
        <v>1527</v>
      </c>
      <c r="D80" s="20"/>
      <c r="E80" s="104" t="s">
        <v>1291</v>
      </c>
      <c r="F80" s="104">
        <v>8.4499999999999993</v>
      </c>
      <c r="G80" s="104">
        <v>64</v>
      </c>
      <c r="H80" s="104">
        <f t="shared" si="1"/>
        <v>540.79999999999995</v>
      </c>
    </row>
    <row r="81" spans="1:8" x14ac:dyDescent="0.2">
      <c r="A81" s="103" t="s">
        <v>406</v>
      </c>
      <c r="B81" s="103" t="s">
        <v>1529</v>
      </c>
      <c r="C81" s="33" t="s">
        <v>1530</v>
      </c>
      <c r="D81" s="20"/>
      <c r="E81" s="104" t="s">
        <v>1291</v>
      </c>
      <c r="F81" s="104">
        <v>8.4499999999999993</v>
      </c>
      <c r="G81" s="104">
        <v>1</v>
      </c>
      <c r="H81" s="104">
        <f t="shared" si="1"/>
        <v>8.4499999999999993</v>
      </c>
    </row>
    <row r="82" spans="1:8" x14ac:dyDescent="0.2">
      <c r="A82" s="103" t="s">
        <v>406</v>
      </c>
      <c r="B82" s="103" t="s">
        <v>1539</v>
      </c>
      <c r="C82" s="33" t="s">
        <v>1540</v>
      </c>
      <c r="D82" s="20"/>
      <c r="E82" s="104" t="s">
        <v>1291</v>
      </c>
      <c r="F82" s="104">
        <v>8.4499999999999993</v>
      </c>
      <c r="G82" s="104">
        <v>1</v>
      </c>
      <c r="H82" s="104">
        <f t="shared" si="1"/>
        <v>8.4499999999999993</v>
      </c>
    </row>
    <row r="83" spans="1:8" x14ac:dyDescent="0.2">
      <c r="A83" s="103" t="s">
        <v>406</v>
      </c>
      <c r="B83" s="103" t="s">
        <v>1541</v>
      </c>
      <c r="C83" s="33" t="s">
        <v>1542</v>
      </c>
      <c r="D83" s="20"/>
      <c r="E83" s="104" t="s">
        <v>1291</v>
      </c>
      <c r="F83" s="104">
        <v>8.4499999999999993</v>
      </c>
      <c r="G83" s="104">
        <v>6</v>
      </c>
      <c r="H83" s="104">
        <f t="shared" si="1"/>
        <v>50.699999999999996</v>
      </c>
    </row>
    <row r="84" spans="1:8" ht="25.5" x14ac:dyDescent="0.2">
      <c r="A84" s="103" t="s">
        <v>406</v>
      </c>
      <c r="B84" s="103" t="s">
        <v>847</v>
      </c>
      <c r="C84" s="33" t="s">
        <v>848</v>
      </c>
      <c r="D84" s="20"/>
      <c r="E84" s="104" t="s">
        <v>1291</v>
      </c>
      <c r="F84" s="104">
        <v>8.4499999999999993</v>
      </c>
      <c r="G84" s="104">
        <v>4</v>
      </c>
      <c r="H84" s="104">
        <f t="shared" si="1"/>
        <v>33.799999999999997</v>
      </c>
    </row>
    <row r="85" spans="1:8" ht="25.5" x14ac:dyDescent="0.2">
      <c r="A85" s="103" t="s">
        <v>406</v>
      </c>
      <c r="B85" s="103" t="s">
        <v>413</v>
      </c>
      <c r="C85" s="33" t="s">
        <v>414</v>
      </c>
      <c r="D85" s="20" t="s">
        <v>4920</v>
      </c>
      <c r="E85" s="104" t="s">
        <v>1329</v>
      </c>
      <c r="F85" s="104">
        <v>14.66</v>
      </c>
      <c r="G85" s="104">
        <v>12</v>
      </c>
      <c r="H85" s="104">
        <f t="shared" si="1"/>
        <v>175.92000000000002</v>
      </c>
    </row>
    <row r="86" spans="1:8" ht="25.5" x14ac:dyDescent="0.2">
      <c r="A86" s="103" t="s">
        <v>406</v>
      </c>
      <c r="B86" s="103" t="s">
        <v>413</v>
      </c>
      <c r="C86" s="33" t="s">
        <v>414</v>
      </c>
      <c r="D86" s="20"/>
      <c r="E86" s="104" t="s">
        <v>1291</v>
      </c>
      <c r="F86" s="104">
        <v>8.4499999999999993</v>
      </c>
      <c r="G86" s="104">
        <v>135</v>
      </c>
      <c r="H86" s="104">
        <f t="shared" si="1"/>
        <v>1140.75</v>
      </c>
    </row>
    <row r="87" spans="1:8" ht="25.5" x14ac:dyDescent="0.2">
      <c r="A87" s="103" t="s">
        <v>406</v>
      </c>
      <c r="B87" s="103" t="s">
        <v>1551</v>
      </c>
      <c r="C87" s="33" t="s">
        <v>1552</v>
      </c>
      <c r="D87" s="20" t="s">
        <v>4919</v>
      </c>
      <c r="E87" s="104" t="s">
        <v>1291</v>
      </c>
      <c r="F87" s="104">
        <v>8.4499999999999993</v>
      </c>
      <c r="G87" s="104">
        <v>4</v>
      </c>
      <c r="H87" s="104">
        <f t="shared" si="1"/>
        <v>33.799999999999997</v>
      </c>
    </row>
    <row r="88" spans="1:8" ht="25.5" x14ac:dyDescent="0.2">
      <c r="A88" s="103" t="s">
        <v>406</v>
      </c>
      <c r="B88" s="103" t="s">
        <v>1559</v>
      </c>
      <c r="C88" s="33" t="s">
        <v>1560</v>
      </c>
      <c r="D88" s="20"/>
      <c r="E88" s="104" t="s">
        <v>1291</v>
      </c>
      <c r="F88" s="104">
        <v>8.4499999999999993</v>
      </c>
      <c r="G88" s="104">
        <v>10</v>
      </c>
      <c r="H88" s="104">
        <f t="shared" si="1"/>
        <v>84.5</v>
      </c>
    </row>
    <row r="89" spans="1:8" x14ac:dyDescent="0.2">
      <c r="A89" s="103" t="s">
        <v>406</v>
      </c>
      <c r="B89" s="103" t="s">
        <v>1579</v>
      </c>
      <c r="C89" s="33" t="s">
        <v>1580</v>
      </c>
      <c r="D89" s="20"/>
      <c r="E89" s="104" t="s">
        <v>1291</v>
      </c>
      <c r="F89" s="104">
        <v>8.4499999999999993</v>
      </c>
      <c r="G89" s="104">
        <v>1</v>
      </c>
      <c r="H89" s="104">
        <f t="shared" si="1"/>
        <v>8.4499999999999993</v>
      </c>
    </row>
    <row r="90" spans="1:8" x14ac:dyDescent="0.2">
      <c r="A90" s="103" t="s">
        <v>406</v>
      </c>
      <c r="B90" s="103" t="s">
        <v>1581</v>
      </c>
      <c r="C90" s="33" t="s">
        <v>1582</v>
      </c>
      <c r="D90" s="20"/>
      <c r="E90" s="104" t="s">
        <v>1291</v>
      </c>
      <c r="F90" s="104">
        <v>8.4499999999999993</v>
      </c>
      <c r="G90" s="104">
        <v>1</v>
      </c>
      <c r="H90" s="104">
        <f t="shared" si="1"/>
        <v>8.4499999999999993</v>
      </c>
    </row>
    <row r="91" spans="1:8" ht="25.5" x14ac:dyDescent="0.2">
      <c r="A91" s="103" t="s">
        <v>406</v>
      </c>
      <c r="B91" s="103" t="s">
        <v>1583</v>
      </c>
      <c r="C91" s="33" t="s">
        <v>1584</v>
      </c>
      <c r="D91" s="20"/>
      <c r="E91" s="104" t="s">
        <v>1291</v>
      </c>
      <c r="F91" s="104">
        <v>8.4499999999999993</v>
      </c>
      <c r="G91" s="104">
        <v>2</v>
      </c>
      <c r="H91" s="104">
        <f t="shared" si="1"/>
        <v>16.899999999999999</v>
      </c>
    </row>
    <row r="92" spans="1:8" x14ac:dyDescent="0.2">
      <c r="A92" s="103" t="s">
        <v>406</v>
      </c>
      <c r="B92" s="103" t="s">
        <v>1587</v>
      </c>
      <c r="C92" s="33" t="s">
        <v>1588</v>
      </c>
      <c r="D92" s="20"/>
      <c r="E92" s="104" t="s">
        <v>1291</v>
      </c>
      <c r="F92" s="104">
        <v>8.4499999999999993</v>
      </c>
      <c r="G92" s="104">
        <v>80</v>
      </c>
      <c r="H92" s="104">
        <f t="shared" si="1"/>
        <v>676</v>
      </c>
    </row>
    <row r="93" spans="1:8" x14ac:dyDescent="0.2">
      <c r="A93" s="103" t="s">
        <v>406</v>
      </c>
      <c r="B93" s="103" t="s">
        <v>1589</v>
      </c>
      <c r="C93" s="33" t="s">
        <v>1590</v>
      </c>
      <c r="D93" s="20"/>
      <c r="E93" s="104" t="s">
        <v>1291</v>
      </c>
      <c r="F93" s="104">
        <v>8.4499999999999993</v>
      </c>
      <c r="G93" s="104">
        <v>4</v>
      </c>
      <c r="H93" s="104">
        <f t="shared" si="1"/>
        <v>33.799999999999997</v>
      </c>
    </row>
    <row r="94" spans="1:8" ht="25.5" x14ac:dyDescent="0.2">
      <c r="A94" s="103" t="s">
        <v>406</v>
      </c>
      <c r="B94" s="103" t="s">
        <v>871</v>
      </c>
      <c r="C94" s="33" t="s">
        <v>872</v>
      </c>
      <c r="D94" s="20"/>
      <c r="E94" s="104" t="s">
        <v>1291</v>
      </c>
      <c r="F94" s="104">
        <v>8.4499999999999993</v>
      </c>
      <c r="G94" s="104">
        <v>14</v>
      </c>
      <c r="H94" s="104">
        <f t="shared" si="1"/>
        <v>118.29999999999998</v>
      </c>
    </row>
    <row r="95" spans="1:8" x14ac:dyDescent="0.2">
      <c r="A95" s="103" t="s">
        <v>406</v>
      </c>
      <c r="B95" s="103" t="s">
        <v>1591</v>
      </c>
      <c r="C95" s="33" t="s">
        <v>1592</v>
      </c>
      <c r="D95" s="20"/>
      <c r="E95" s="104" t="s">
        <v>1291</v>
      </c>
      <c r="F95" s="104">
        <v>8.4499999999999993</v>
      </c>
      <c r="G95" s="104">
        <v>3</v>
      </c>
      <c r="H95" s="104">
        <f t="shared" si="1"/>
        <v>25.349999999999998</v>
      </c>
    </row>
    <row r="96" spans="1:8" x14ac:dyDescent="0.2">
      <c r="A96" s="103" t="s">
        <v>406</v>
      </c>
      <c r="B96" s="103" t="s">
        <v>1597</v>
      </c>
      <c r="C96" s="33" t="s">
        <v>1598</v>
      </c>
      <c r="D96" s="20"/>
      <c r="E96" s="104" t="s">
        <v>1291</v>
      </c>
      <c r="F96" s="104">
        <v>8.4499999999999993</v>
      </c>
      <c r="G96" s="104">
        <v>1</v>
      </c>
      <c r="H96" s="104">
        <f t="shared" si="1"/>
        <v>8.4499999999999993</v>
      </c>
    </row>
    <row r="97" spans="1:8" ht="25.5" x14ac:dyDescent="0.2">
      <c r="A97" s="103" t="s">
        <v>406</v>
      </c>
      <c r="B97" s="103" t="s">
        <v>1120</v>
      </c>
      <c r="C97" s="33" t="s">
        <v>1121</v>
      </c>
      <c r="D97" s="20"/>
      <c r="E97" s="104" t="s">
        <v>1291</v>
      </c>
      <c r="F97" s="104">
        <v>8.4499999999999993</v>
      </c>
      <c r="G97" s="104">
        <v>15</v>
      </c>
      <c r="H97" s="104">
        <f t="shared" si="1"/>
        <v>126.74999999999999</v>
      </c>
    </row>
    <row r="98" spans="1:8" ht="25.5" x14ac:dyDescent="0.2">
      <c r="A98" s="103" t="s">
        <v>406</v>
      </c>
      <c r="B98" s="103" t="s">
        <v>1599</v>
      </c>
      <c r="C98" s="33" t="s">
        <v>1600</v>
      </c>
      <c r="D98" s="20"/>
      <c r="E98" s="104" t="s">
        <v>1291</v>
      </c>
      <c r="F98" s="104">
        <v>8.4499999999999993</v>
      </c>
      <c r="G98" s="104">
        <v>1</v>
      </c>
      <c r="H98" s="104">
        <f t="shared" si="1"/>
        <v>8.4499999999999993</v>
      </c>
    </row>
    <row r="99" spans="1:8" ht="25.5" x14ac:dyDescent="0.2">
      <c r="A99" s="103" t="s">
        <v>406</v>
      </c>
      <c r="B99" s="103" t="s">
        <v>1601</v>
      </c>
      <c r="C99" s="33" t="s">
        <v>1602</v>
      </c>
      <c r="D99" s="20"/>
      <c r="E99" s="104" t="s">
        <v>1291</v>
      </c>
      <c r="F99" s="104">
        <v>8.4499999999999993</v>
      </c>
      <c r="G99" s="104">
        <v>1</v>
      </c>
      <c r="H99" s="104">
        <f t="shared" si="1"/>
        <v>8.4499999999999993</v>
      </c>
    </row>
    <row r="100" spans="1:8" x14ac:dyDescent="0.2">
      <c r="A100" s="103" t="s">
        <v>406</v>
      </c>
      <c r="B100" s="103" t="s">
        <v>445</v>
      </c>
      <c r="C100" s="33" t="s">
        <v>446</v>
      </c>
      <c r="D100" s="20"/>
      <c r="E100" s="104" t="s">
        <v>1291</v>
      </c>
      <c r="F100" s="104">
        <v>8.4499999999999993</v>
      </c>
      <c r="G100" s="104">
        <v>1</v>
      </c>
      <c r="H100" s="104">
        <f t="shared" si="1"/>
        <v>8.4499999999999993</v>
      </c>
    </row>
    <row r="101" spans="1:8" ht="25.5" x14ac:dyDescent="0.2">
      <c r="A101" s="103" t="s">
        <v>406</v>
      </c>
      <c r="B101" s="103" t="s">
        <v>715</v>
      </c>
      <c r="C101" s="33" t="s">
        <v>716</v>
      </c>
      <c r="D101" s="20" t="s">
        <v>4920</v>
      </c>
      <c r="E101" s="104" t="s">
        <v>1330</v>
      </c>
      <c r="F101" s="104">
        <v>5.82</v>
      </c>
      <c r="G101" s="104">
        <v>38</v>
      </c>
      <c r="H101" s="104">
        <f t="shared" si="1"/>
        <v>221.16000000000003</v>
      </c>
    </row>
    <row r="102" spans="1:8" ht="25.5" x14ac:dyDescent="0.2">
      <c r="A102" s="103" t="s">
        <v>406</v>
      </c>
      <c r="B102" s="103" t="s">
        <v>885</v>
      </c>
      <c r="C102" s="33" t="s">
        <v>886</v>
      </c>
      <c r="D102" s="20"/>
      <c r="E102" s="104" t="s">
        <v>1291</v>
      </c>
      <c r="F102" s="104">
        <v>8.4499999999999993</v>
      </c>
      <c r="G102" s="104">
        <v>2</v>
      </c>
      <c r="H102" s="104">
        <f t="shared" si="1"/>
        <v>16.899999999999999</v>
      </c>
    </row>
    <row r="103" spans="1:8" x14ac:dyDescent="0.2">
      <c r="A103" s="103" t="s">
        <v>406</v>
      </c>
      <c r="B103" s="103" t="s">
        <v>452</v>
      </c>
      <c r="C103" s="33" t="s">
        <v>453</v>
      </c>
      <c r="D103" s="20" t="s">
        <v>4920</v>
      </c>
      <c r="E103" s="104" t="s">
        <v>1329</v>
      </c>
      <c r="F103" s="104">
        <v>14.66</v>
      </c>
      <c r="G103" s="104">
        <v>6</v>
      </c>
      <c r="H103" s="104">
        <f t="shared" si="1"/>
        <v>87.960000000000008</v>
      </c>
    </row>
    <row r="104" spans="1:8" x14ac:dyDescent="0.2">
      <c r="A104" s="103" t="s">
        <v>406</v>
      </c>
      <c r="B104" s="103" t="s">
        <v>452</v>
      </c>
      <c r="C104" s="33" t="s">
        <v>453</v>
      </c>
      <c r="D104" s="20"/>
      <c r="E104" s="104" t="s">
        <v>1330</v>
      </c>
      <c r="F104" s="104">
        <v>5.82</v>
      </c>
      <c r="G104" s="104">
        <v>235</v>
      </c>
      <c r="H104" s="104">
        <f t="shared" si="1"/>
        <v>1367.7</v>
      </c>
    </row>
    <row r="105" spans="1:8" x14ac:dyDescent="0.2">
      <c r="A105" s="103" t="s">
        <v>406</v>
      </c>
      <c r="B105" s="103" t="s">
        <v>452</v>
      </c>
      <c r="C105" s="33" t="s">
        <v>453</v>
      </c>
      <c r="D105" s="20"/>
      <c r="E105" s="104" t="s">
        <v>1291</v>
      </c>
      <c r="F105" s="104">
        <v>8.4499999999999993</v>
      </c>
      <c r="G105" s="104">
        <v>106</v>
      </c>
      <c r="H105" s="104">
        <f t="shared" si="1"/>
        <v>895.69999999999993</v>
      </c>
    </row>
    <row r="106" spans="1:8" x14ac:dyDescent="0.2">
      <c r="A106" s="103" t="s">
        <v>406</v>
      </c>
      <c r="B106" s="103" t="s">
        <v>452</v>
      </c>
      <c r="C106" s="33" t="s">
        <v>453</v>
      </c>
      <c r="D106" s="20" t="s">
        <v>4921</v>
      </c>
      <c r="E106" s="104" t="s">
        <v>1291</v>
      </c>
      <c r="F106" s="104">
        <v>8.4499999999999993</v>
      </c>
      <c r="G106" s="104">
        <v>2</v>
      </c>
      <c r="H106" s="104">
        <f t="shared" si="1"/>
        <v>16.899999999999999</v>
      </c>
    </row>
    <row r="107" spans="1:8" x14ac:dyDescent="0.2">
      <c r="A107" s="103" t="s">
        <v>406</v>
      </c>
      <c r="B107" s="103" t="s">
        <v>452</v>
      </c>
      <c r="C107" s="33" t="s">
        <v>453</v>
      </c>
      <c r="D107" s="20" t="s">
        <v>4919</v>
      </c>
      <c r="E107" s="104" t="s">
        <v>1291</v>
      </c>
      <c r="F107" s="104">
        <v>8.4499999999999993</v>
      </c>
      <c r="G107" s="104">
        <v>3</v>
      </c>
      <c r="H107" s="104">
        <f t="shared" si="1"/>
        <v>25.349999999999998</v>
      </c>
    </row>
    <row r="108" spans="1:8" ht="25.5" x14ac:dyDescent="0.2">
      <c r="A108" s="103" t="s">
        <v>406</v>
      </c>
      <c r="B108" s="103" t="s">
        <v>1621</v>
      </c>
      <c r="C108" s="33" t="s">
        <v>1622</v>
      </c>
      <c r="D108" s="20"/>
      <c r="E108" s="104" t="s">
        <v>1291</v>
      </c>
      <c r="F108" s="104">
        <v>8.4499999999999993</v>
      </c>
      <c r="G108" s="104">
        <v>24</v>
      </c>
      <c r="H108" s="104">
        <f t="shared" si="1"/>
        <v>202.79999999999998</v>
      </c>
    </row>
    <row r="109" spans="1:8" ht="25.5" x14ac:dyDescent="0.2">
      <c r="A109" s="103" t="s">
        <v>406</v>
      </c>
      <c r="B109" s="103" t="s">
        <v>889</v>
      </c>
      <c r="C109" s="33" t="s">
        <v>890</v>
      </c>
      <c r="D109" s="20"/>
      <c r="E109" s="104" t="s">
        <v>1291</v>
      </c>
      <c r="F109" s="104">
        <v>8.4499999999999993</v>
      </c>
      <c r="G109" s="104">
        <v>1</v>
      </c>
      <c r="H109" s="104">
        <f t="shared" si="1"/>
        <v>8.4499999999999993</v>
      </c>
    </row>
    <row r="110" spans="1:8" x14ac:dyDescent="0.2">
      <c r="A110" s="103" t="s">
        <v>406</v>
      </c>
      <c r="B110" s="103" t="s">
        <v>893</v>
      </c>
      <c r="C110" s="33" t="s">
        <v>894</v>
      </c>
      <c r="D110" s="20"/>
      <c r="E110" s="104" t="s">
        <v>1291</v>
      </c>
      <c r="F110" s="104">
        <v>8.4499999999999993</v>
      </c>
      <c r="G110" s="104">
        <v>2</v>
      </c>
      <c r="H110" s="104">
        <f t="shared" si="1"/>
        <v>16.899999999999999</v>
      </c>
    </row>
    <row r="111" spans="1:8" ht="25.5" x14ac:dyDescent="0.2">
      <c r="A111" s="103" t="s">
        <v>406</v>
      </c>
      <c r="B111" s="103" t="s">
        <v>1629</v>
      </c>
      <c r="C111" s="33" t="s">
        <v>1630</v>
      </c>
      <c r="D111" s="20"/>
      <c r="E111" s="104" t="s">
        <v>1291</v>
      </c>
      <c r="F111" s="104">
        <v>8.4499999999999993</v>
      </c>
      <c r="G111" s="104">
        <v>3</v>
      </c>
      <c r="H111" s="104">
        <f t="shared" si="1"/>
        <v>25.349999999999998</v>
      </c>
    </row>
    <row r="112" spans="1:8" x14ac:dyDescent="0.2">
      <c r="A112" s="103" t="s">
        <v>406</v>
      </c>
      <c r="B112" s="103" t="s">
        <v>1655</v>
      </c>
      <c r="C112" s="33" t="s">
        <v>1656</v>
      </c>
      <c r="D112" s="20"/>
      <c r="E112" s="104" t="s">
        <v>1291</v>
      </c>
      <c r="F112" s="104">
        <v>8.4499999999999993</v>
      </c>
      <c r="G112" s="104">
        <v>3</v>
      </c>
      <c r="H112" s="104">
        <f t="shared" si="1"/>
        <v>25.349999999999998</v>
      </c>
    </row>
    <row r="113" spans="1:8" x14ac:dyDescent="0.2">
      <c r="A113" s="103" t="s">
        <v>406</v>
      </c>
      <c r="B113" s="103" t="s">
        <v>1657</v>
      </c>
      <c r="C113" s="33" t="s">
        <v>1658</v>
      </c>
      <c r="D113" s="20"/>
      <c r="E113" s="104" t="s">
        <v>1291</v>
      </c>
      <c r="F113" s="104">
        <v>8.4499999999999993</v>
      </c>
      <c r="G113" s="104">
        <v>1</v>
      </c>
      <c r="H113" s="104">
        <f t="shared" si="1"/>
        <v>8.4499999999999993</v>
      </c>
    </row>
    <row r="114" spans="1:8" x14ac:dyDescent="0.2">
      <c r="A114" s="103" t="s">
        <v>406</v>
      </c>
      <c r="B114" s="103" t="s">
        <v>1659</v>
      </c>
      <c r="C114" s="33" t="s">
        <v>1660</v>
      </c>
      <c r="D114" s="20"/>
      <c r="E114" s="104" t="s">
        <v>1291</v>
      </c>
      <c r="F114" s="104">
        <v>8.4499999999999993</v>
      </c>
      <c r="G114" s="104">
        <v>4</v>
      </c>
      <c r="H114" s="104">
        <f t="shared" si="1"/>
        <v>33.799999999999997</v>
      </c>
    </row>
    <row r="115" spans="1:8" x14ac:dyDescent="0.2">
      <c r="A115" s="103" t="s">
        <v>406</v>
      </c>
      <c r="B115" s="103" t="s">
        <v>1665</v>
      </c>
      <c r="C115" s="33" t="s">
        <v>1666</v>
      </c>
      <c r="D115" s="20"/>
      <c r="E115" s="104" t="s">
        <v>1291</v>
      </c>
      <c r="F115" s="104">
        <v>8.4499999999999993</v>
      </c>
      <c r="G115" s="104">
        <v>1</v>
      </c>
      <c r="H115" s="104">
        <f t="shared" si="1"/>
        <v>8.4499999999999993</v>
      </c>
    </row>
    <row r="116" spans="1:8" x14ac:dyDescent="0.2">
      <c r="A116" s="103" t="s">
        <v>406</v>
      </c>
      <c r="B116" s="103" t="s">
        <v>1673</v>
      </c>
      <c r="C116" s="33" t="s">
        <v>1674</v>
      </c>
      <c r="D116" s="20"/>
      <c r="E116" s="104" t="s">
        <v>1291</v>
      </c>
      <c r="F116" s="104">
        <v>8.4499999999999993</v>
      </c>
      <c r="G116" s="104">
        <v>1</v>
      </c>
      <c r="H116" s="104">
        <f t="shared" si="1"/>
        <v>8.4499999999999993</v>
      </c>
    </row>
    <row r="117" spans="1:8" x14ac:dyDescent="0.2">
      <c r="A117" s="103" t="s">
        <v>406</v>
      </c>
      <c r="B117" s="103" t="s">
        <v>1675</v>
      </c>
      <c r="C117" s="33" t="s">
        <v>1676</v>
      </c>
      <c r="D117" s="20"/>
      <c r="E117" s="104" t="s">
        <v>1291</v>
      </c>
      <c r="F117" s="104">
        <v>8.4499999999999993</v>
      </c>
      <c r="G117" s="104">
        <v>1</v>
      </c>
      <c r="H117" s="104">
        <f t="shared" si="1"/>
        <v>8.4499999999999993</v>
      </c>
    </row>
    <row r="118" spans="1:8" x14ac:dyDescent="0.2">
      <c r="A118" s="103" t="s">
        <v>406</v>
      </c>
      <c r="B118" s="103" t="s">
        <v>1677</v>
      </c>
      <c r="C118" s="33" t="s">
        <v>1678</v>
      </c>
      <c r="D118" s="20"/>
      <c r="E118" s="104" t="s">
        <v>1291</v>
      </c>
      <c r="F118" s="104">
        <v>8.4499999999999993</v>
      </c>
      <c r="G118" s="104">
        <v>2</v>
      </c>
      <c r="H118" s="104">
        <f t="shared" si="1"/>
        <v>16.899999999999999</v>
      </c>
    </row>
    <row r="119" spans="1:8" x14ac:dyDescent="0.2">
      <c r="A119" s="103" t="s">
        <v>406</v>
      </c>
      <c r="B119" s="103" t="s">
        <v>1679</v>
      </c>
      <c r="C119" s="33" t="s">
        <v>1680</v>
      </c>
      <c r="D119" s="20"/>
      <c r="E119" s="104" t="s">
        <v>1291</v>
      </c>
      <c r="F119" s="104">
        <v>8.4499999999999993</v>
      </c>
      <c r="G119" s="104">
        <v>1</v>
      </c>
      <c r="H119" s="104">
        <f t="shared" si="1"/>
        <v>8.4499999999999993</v>
      </c>
    </row>
    <row r="120" spans="1:8" ht="25.5" x14ac:dyDescent="0.2">
      <c r="A120" s="103" t="s">
        <v>406</v>
      </c>
      <c r="B120" s="103" t="s">
        <v>1197</v>
      </c>
      <c r="C120" s="33" t="s">
        <v>1198</v>
      </c>
      <c r="D120" s="20"/>
      <c r="E120" s="104" t="s">
        <v>1291</v>
      </c>
      <c r="F120" s="104">
        <v>8.4499999999999993</v>
      </c>
      <c r="G120" s="104">
        <v>16</v>
      </c>
      <c r="H120" s="104">
        <f t="shared" si="1"/>
        <v>135.19999999999999</v>
      </c>
    </row>
    <row r="121" spans="1:8" x14ac:dyDescent="0.2">
      <c r="A121" s="103" t="s">
        <v>406</v>
      </c>
      <c r="B121" s="103" t="s">
        <v>1681</v>
      </c>
      <c r="C121" s="33" t="s">
        <v>1682</v>
      </c>
      <c r="D121" s="20"/>
      <c r="E121" s="104" t="s">
        <v>1291</v>
      </c>
      <c r="F121" s="104">
        <v>8.4499999999999993</v>
      </c>
      <c r="G121" s="104">
        <v>1</v>
      </c>
      <c r="H121" s="104">
        <f t="shared" si="1"/>
        <v>8.4499999999999993</v>
      </c>
    </row>
    <row r="122" spans="1:8" x14ac:dyDescent="0.2">
      <c r="A122" s="103" t="s">
        <v>406</v>
      </c>
      <c r="B122" s="103" t="s">
        <v>1693</v>
      </c>
      <c r="C122" s="33" t="s">
        <v>1694</v>
      </c>
      <c r="D122" s="20"/>
      <c r="E122" s="104" t="s">
        <v>1291</v>
      </c>
      <c r="F122" s="104">
        <v>8.4499999999999993</v>
      </c>
      <c r="G122" s="104">
        <v>7</v>
      </c>
      <c r="H122" s="104">
        <f t="shared" si="1"/>
        <v>59.149999999999991</v>
      </c>
    </row>
    <row r="123" spans="1:8" x14ac:dyDescent="0.2">
      <c r="A123" s="103" t="s">
        <v>406</v>
      </c>
      <c r="B123" s="103" t="s">
        <v>1707</v>
      </c>
      <c r="C123" s="33" t="s">
        <v>1708</v>
      </c>
      <c r="D123" s="20"/>
      <c r="E123" s="104" t="s">
        <v>1291</v>
      </c>
      <c r="F123" s="104">
        <v>8.4499999999999993</v>
      </c>
      <c r="G123" s="104">
        <v>23</v>
      </c>
      <c r="H123" s="104">
        <f t="shared" si="1"/>
        <v>194.35</v>
      </c>
    </row>
    <row r="124" spans="1:8" x14ac:dyDescent="0.2">
      <c r="A124" s="103" t="s">
        <v>406</v>
      </c>
      <c r="B124" s="103" t="s">
        <v>1713</v>
      </c>
      <c r="C124" s="33" t="s">
        <v>1714</v>
      </c>
      <c r="D124" s="20"/>
      <c r="E124" s="104" t="s">
        <v>1291</v>
      </c>
      <c r="F124" s="104">
        <v>8.4499999999999993</v>
      </c>
      <c r="G124" s="104">
        <v>4</v>
      </c>
      <c r="H124" s="104">
        <f t="shared" si="1"/>
        <v>33.799999999999997</v>
      </c>
    </row>
    <row r="125" spans="1:8" x14ac:dyDescent="0.2">
      <c r="A125" s="103" t="s">
        <v>406</v>
      </c>
      <c r="B125" s="103" t="s">
        <v>917</v>
      </c>
      <c r="C125" s="33" t="s">
        <v>918</v>
      </c>
      <c r="D125" s="20"/>
      <c r="E125" s="104" t="s">
        <v>1291</v>
      </c>
      <c r="F125" s="104">
        <v>8.4499999999999993</v>
      </c>
      <c r="G125" s="104">
        <v>2</v>
      </c>
      <c r="H125" s="104">
        <f t="shared" si="1"/>
        <v>16.899999999999999</v>
      </c>
    </row>
    <row r="126" spans="1:8" ht="25.5" x14ac:dyDescent="0.2">
      <c r="A126" s="103" t="s">
        <v>406</v>
      </c>
      <c r="B126" s="103" t="s">
        <v>919</v>
      </c>
      <c r="C126" s="33" t="s">
        <v>920</v>
      </c>
      <c r="D126" s="20"/>
      <c r="E126" s="104" t="s">
        <v>1291</v>
      </c>
      <c r="F126" s="104">
        <v>8.4499999999999993</v>
      </c>
      <c r="G126" s="104">
        <v>1</v>
      </c>
      <c r="H126" s="104">
        <f t="shared" si="1"/>
        <v>8.4499999999999993</v>
      </c>
    </row>
    <row r="127" spans="1:8" x14ac:dyDescent="0.2">
      <c r="A127" s="103" t="s">
        <v>406</v>
      </c>
      <c r="B127" s="103" t="s">
        <v>1717</v>
      </c>
      <c r="C127" s="33" t="s">
        <v>1718</v>
      </c>
      <c r="D127" s="20"/>
      <c r="E127" s="104" t="s">
        <v>1291</v>
      </c>
      <c r="F127" s="104">
        <v>8.4499999999999993</v>
      </c>
      <c r="G127" s="104">
        <v>7</v>
      </c>
      <c r="H127" s="104">
        <f t="shared" si="1"/>
        <v>59.149999999999991</v>
      </c>
    </row>
    <row r="128" spans="1:8" x14ac:dyDescent="0.2">
      <c r="A128" s="103" t="s">
        <v>406</v>
      </c>
      <c r="B128" s="103" t="s">
        <v>1719</v>
      </c>
      <c r="C128" s="33" t="s">
        <v>1720</v>
      </c>
      <c r="D128" s="20"/>
      <c r="E128" s="104" t="s">
        <v>1291</v>
      </c>
      <c r="F128" s="104">
        <v>8.4499999999999993</v>
      </c>
      <c r="G128" s="104">
        <v>5</v>
      </c>
      <c r="H128" s="104">
        <f t="shared" si="1"/>
        <v>42.25</v>
      </c>
    </row>
    <row r="129" spans="1:8" ht="25.5" x14ac:dyDescent="0.2">
      <c r="A129" s="103" t="s">
        <v>406</v>
      </c>
      <c r="B129" s="103" t="s">
        <v>1721</v>
      </c>
      <c r="C129" s="33" t="s">
        <v>1722</v>
      </c>
      <c r="D129" s="20"/>
      <c r="E129" s="104" t="s">
        <v>1291</v>
      </c>
      <c r="F129" s="104">
        <v>8.4499999999999993</v>
      </c>
      <c r="G129" s="104">
        <v>1</v>
      </c>
      <c r="H129" s="104">
        <f t="shared" si="1"/>
        <v>8.4499999999999993</v>
      </c>
    </row>
    <row r="130" spans="1:8" ht="25.5" x14ac:dyDescent="0.2">
      <c r="A130" s="103" t="s">
        <v>406</v>
      </c>
      <c r="B130" s="103" t="s">
        <v>721</v>
      </c>
      <c r="C130" s="33" t="s">
        <v>722</v>
      </c>
      <c r="D130" s="20" t="s">
        <v>4920</v>
      </c>
      <c r="E130" s="104" t="s">
        <v>1329</v>
      </c>
      <c r="F130" s="104">
        <v>14.66</v>
      </c>
      <c r="G130" s="104">
        <v>18</v>
      </c>
      <c r="H130" s="104">
        <f t="shared" si="1"/>
        <v>263.88</v>
      </c>
    </row>
    <row r="131" spans="1:8" ht="25.5" x14ac:dyDescent="0.2">
      <c r="A131" s="103" t="s">
        <v>406</v>
      </c>
      <c r="B131" s="103" t="s">
        <v>721</v>
      </c>
      <c r="C131" s="33" t="s">
        <v>722</v>
      </c>
      <c r="D131" s="20"/>
      <c r="E131" s="104" t="s">
        <v>1291</v>
      </c>
      <c r="F131" s="104">
        <v>8.4499999999999993</v>
      </c>
      <c r="G131" s="104">
        <v>76</v>
      </c>
      <c r="H131" s="104">
        <f t="shared" si="1"/>
        <v>642.19999999999993</v>
      </c>
    </row>
    <row r="132" spans="1:8" ht="25.5" x14ac:dyDescent="0.2">
      <c r="A132" s="103" t="s">
        <v>406</v>
      </c>
      <c r="B132" s="103" t="s">
        <v>721</v>
      </c>
      <c r="C132" s="33" t="s">
        <v>722</v>
      </c>
      <c r="D132" s="20" t="s">
        <v>4919</v>
      </c>
      <c r="E132" s="104" t="s">
        <v>1291</v>
      </c>
      <c r="F132" s="104">
        <v>8.4499999999999993</v>
      </c>
      <c r="G132" s="104">
        <v>2</v>
      </c>
      <c r="H132" s="104">
        <f t="shared" si="1"/>
        <v>16.899999999999999</v>
      </c>
    </row>
    <row r="133" spans="1:8" x14ac:dyDescent="0.2">
      <c r="A133" s="103" t="s">
        <v>406</v>
      </c>
      <c r="B133" s="103" t="s">
        <v>937</v>
      </c>
      <c r="C133" s="33" t="s">
        <v>938</v>
      </c>
      <c r="D133" s="20"/>
      <c r="E133" s="104" t="s">
        <v>1291</v>
      </c>
      <c r="F133" s="104">
        <v>8.4499999999999993</v>
      </c>
      <c r="G133" s="104">
        <v>1</v>
      </c>
      <c r="H133" s="104">
        <f t="shared" si="1"/>
        <v>8.4499999999999993</v>
      </c>
    </row>
    <row r="134" spans="1:8" x14ac:dyDescent="0.2">
      <c r="A134" s="103" t="s">
        <v>406</v>
      </c>
      <c r="B134" s="103" t="s">
        <v>1745</v>
      </c>
      <c r="C134" s="33" t="s">
        <v>1746</v>
      </c>
      <c r="D134" s="20"/>
      <c r="E134" s="104" t="s">
        <v>1291</v>
      </c>
      <c r="F134" s="104">
        <v>8.4499999999999993</v>
      </c>
      <c r="G134" s="104">
        <v>7</v>
      </c>
      <c r="H134" s="104">
        <f t="shared" si="1"/>
        <v>59.149999999999991</v>
      </c>
    </row>
    <row r="135" spans="1:8" ht="25.5" x14ac:dyDescent="0.2">
      <c r="A135" s="103" t="s">
        <v>406</v>
      </c>
      <c r="B135" s="103" t="s">
        <v>1747</v>
      </c>
      <c r="C135" s="33" t="s">
        <v>1748</v>
      </c>
      <c r="D135" s="20" t="s">
        <v>4920</v>
      </c>
      <c r="E135" s="104" t="s">
        <v>1291</v>
      </c>
      <c r="F135" s="104">
        <v>8.4499999999999993</v>
      </c>
      <c r="G135" s="104">
        <v>2</v>
      </c>
      <c r="H135" s="104">
        <f t="shared" ref="H135:H198" si="2">F135*G135</f>
        <v>16.899999999999999</v>
      </c>
    </row>
    <row r="136" spans="1:8" x14ac:dyDescent="0.2">
      <c r="A136" s="103" t="s">
        <v>406</v>
      </c>
      <c r="B136" s="103" t="s">
        <v>1749</v>
      </c>
      <c r="C136" s="33" t="s">
        <v>1750</v>
      </c>
      <c r="D136" s="20"/>
      <c r="E136" s="104" t="s">
        <v>1291</v>
      </c>
      <c r="F136" s="104">
        <v>8.4499999999999993</v>
      </c>
      <c r="G136" s="104">
        <v>4</v>
      </c>
      <c r="H136" s="104">
        <f t="shared" si="2"/>
        <v>33.799999999999997</v>
      </c>
    </row>
    <row r="137" spans="1:8" x14ac:dyDescent="0.2">
      <c r="A137" s="103" t="s">
        <v>406</v>
      </c>
      <c r="B137" s="103" t="s">
        <v>1767</v>
      </c>
      <c r="C137" s="33" t="s">
        <v>1768</v>
      </c>
      <c r="D137" s="20"/>
      <c r="E137" s="104" t="s">
        <v>1291</v>
      </c>
      <c r="F137" s="104">
        <v>8.4499999999999993</v>
      </c>
      <c r="G137" s="104">
        <v>3</v>
      </c>
      <c r="H137" s="104">
        <f t="shared" si="2"/>
        <v>25.349999999999998</v>
      </c>
    </row>
    <row r="138" spans="1:8" x14ac:dyDescent="0.2">
      <c r="A138" s="103" t="s">
        <v>406</v>
      </c>
      <c r="B138" s="103" t="s">
        <v>1215</v>
      </c>
      <c r="C138" s="33" t="s">
        <v>1216</v>
      </c>
      <c r="D138" s="20"/>
      <c r="E138" s="104" t="s">
        <v>1291</v>
      </c>
      <c r="F138" s="104">
        <v>8.4499999999999993</v>
      </c>
      <c r="G138" s="104">
        <v>4</v>
      </c>
      <c r="H138" s="104">
        <f t="shared" si="2"/>
        <v>33.799999999999997</v>
      </c>
    </row>
    <row r="139" spans="1:8" ht="25.5" x14ac:dyDescent="0.2">
      <c r="A139" s="103" t="s">
        <v>406</v>
      </c>
      <c r="B139" s="103" t="s">
        <v>1217</v>
      </c>
      <c r="C139" s="33" t="s">
        <v>1218</v>
      </c>
      <c r="D139" s="20"/>
      <c r="E139" s="104" t="s">
        <v>1291</v>
      </c>
      <c r="F139" s="104">
        <v>8.4499999999999993</v>
      </c>
      <c r="G139" s="104">
        <v>119</v>
      </c>
      <c r="H139" s="104">
        <f t="shared" si="2"/>
        <v>1005.55</v>
      </c>
    </row>
    <row r="140" spans="1:8" ht="25.5" x14ac:dyDescent="0.2">
      <c r="A140" s="103" t="s">
        <v>406</v>
      </c>
      <c r="B140" s="103" t="s">
        <v>1769</v>
      </c>
      <c r="C140" s="33" t="s">
        <v>1770</v>
      </c>
      <c r="D140" s="20" t="s">
        <v>4920</v>
      </c>
      <c r="E140" s="104" t="s">
        <v>1291</v>
      </c>
      <c r="F140" s="104">
        <v>8.4499999999999993</v>
      </c>
      <c r="G140" s="104">
        <v>8</v>
      </c>
      <c r="H140" s="104">
        <f t="shared" si="2"/>
        <v>67.599999999999994</v>
      </c>
    </row>
    <row r="141" spans="1:8" x14ac:dyDescent="0.2">
      <c r="A141" s="103" t="s">
        <v>406</v>
      </c>
      <c r="B141" s="103" t="s">
        <v>1771</v>
      </c>
      <c r="C141" s="33" t="s">
        <v>1772</v>
      </c>
      <c r="D141" s="20"/>
      <c r="E141" s="104" t="s">
        <v>1291</v>
      </c>
      <c r="F141" s="104">
        <v>8.4499999999999993</v>
      </c>
      <c r="G141" s="104">
        <v>2</v>
      </c>
      <c r="H141" s="104">
        <f t="shared" si="2"/>
        <v>16.899999999999999</v>
      </c>
    </row>
    <row r="142" spans="1:8" ht="25.5" x14ac:dyDescent="0.2">
      <c r="A142" s="103" t="s">
        <v>406</v>
      </c>
      <c r="B142" s="103" t="s">
        <v>953</v>
      </c>
      <c r="C142" s="33" t="s">
        <v>954</v>
      </c>
      <c r="D142" s="20"/>
      <c r="E142" s="104" t="s">
        <v>1291</v>
      </c>
      <c r="F142" s="104">
        <v>8.4499999999999993</v>
      </c>
      <c r="G142" s="104">
        <v>2</v>
      </c>
      <c r="H142" s="104">
        <f t="shared" si="2"/>
        <v>16.899999999999999</v>
      </c>
    </row>
    <row r="143" spans="1:8" x14ac:dyDescent="0.2">
      <c r="A143" s="103" t="s">
        <v>540</v>
      </c>
      <c r="B143" s="103" t="s">
        <v>723</v>
      </c>
      <c r="C143" s="33" t="s">
        <v>724</v>
      </c>
      <c r="D143" s="20" t="s">
        <v>4920</v>
      </c>
      <c r="E143" s="104" t="s">
        <v>1329</v>
      </c>
      <c r="F143" s="104">
        <v>14.66</v>
      </c>
      <c r="G143" s="104">
        <v>4</v>
      </c>
      <c r="H143" s="104">
        <f t="shared" si="2"/>
        <v>58.64</v>
      </c>
    </row>
    <row r="144" spans="1:8" x14ac:dyDescent="0.2">
      <c r="A144" s="103" t="s">
        <v>540</v>
      </c>
      <c r="B144" s="103" t="s">
        <v>723</v>
      </c>
      <c r="C144" s="33" t="s">
        <v>724</v>
      </c>
      <c r="D144" s="20"/>
      <c r="E144" s="104" t="s">
        <v>1330</v>
      </c>
      <c r="F144" s="104">
        <v>5.82</v>
      </c>
      <c r="G144" s="104">
        <v>7</v>
      </c>
      <c r="H144" s="104">
        <f t="shared" si="2"/>
        <v>40.74</v>
      </c>
    </row>
    <row r="145" spans="1:8" x14ac:dyDescent="0.2">
      <c r="A145" s="103" t="s">
        <v>540</v>
      </c>
      <c r="B145" s="103" t="s">
        <v>723</v>
      </c>
      <c r="C145" s="33" t="s">
        <v>724</v>
      </c>
      <c r="D145" s="20"/>
      <c r="E145" s="104" t="s">
        <v>1291</v>
      </c>
      <c r="F145" s="104">
        <v>8.4499999999999993</v>
      </c>
      <c r="G145" s="104">
        <v>18</v>
      </c>
      <c r="H145" s="104">
        <f t="shared" si="2"/>
        <v>152.1</v>
      </c>
    </row>
    <row r="146" spans="1:8" ht="25.5" x14ac:dyDescent="0.2">
      <c r="A146" s="103" t="s">
        <v>540</v>
      </c>
      <c r="B146" s="103" t="s">
        <v>1229</v>
      </c>
      <c r="C146" s="33" t="s">
        <v>1230</v>
      </c>
      <c r="D146" s="20"/>
      <c r="E146" s="104" t="s">
        <v>1291</v>
      </c>
      <c r="F146" s="104">
        <v>8.4499999999999993</v>
      </c>
      <c r="G146" s="104">
        <v>5</v>
      </c>
      <c r="H146" s="104">
        <f t="shared" si="2"/>
        <v>42.25</v>
      </c>
    </row>
    <row r="147" spans="1:8" ht="38.25" x14ac:dyDescent="0.2">
      <c r="A147" s="103" t="s">
        <v>540</v>
      </c>
      <c r="B147" s="103" t="s">
        <v>1231</v>
      </c>
      <c r="C147" s="33" t="s">
        <v>1232</v>
      </c>
      <c r="D147" s="20"/>
      <c r="E147" s="104" t="s">
        <v>1291</v>
      </c>
      <c r="F147" s="104">
        <v>8.4499999999999993</v>
      </c>
      <c r="G147" s="104">
        <v>10</v>
      </c>
      <c r="H147" s="104">
        <f t="shared" si="2"/>
        <v>84.5</v>
      </c>
    </row>
    <row r="148" spans="1:8" x14ac:dyDescent="0.2">
      <c r="A148" s="103" t="s">
        <v>540</v>
      </c>
      <c r="B148" s="103" t="s">
        <v>973</v>
      </c>
      <c r="C148" s="33" t="s">
        <v>974</v>
      </c>
      <c r="D148" s="20"/>
      <c r="E148" s="104" t="s">
        <v>1291</v>
      </c>
      <c r="F148" s="104">
        <v>8.4499999999999993</v>
      </c>
      <c r="G148" s="104">
        <v>8</v>
      </c>
      <c r="H148" s="104">
        <f t="shared" si="2"/>
        <v>67.599999999999994</v>
      </c>
    </row>
    <row r="149" spans="1:8" x14ac:dyDescent="0.2">
      <c r="A149" s="103" t="s">
        <v>540</v>
      </c>
      <c r="B149" s="103" t="s">
        <v>1803</v>
      </c>
      <c r="C149" s="33" t="s">
        <v>1804</v>
      </c>
      <c r="D149" s="20"/>
      <c r="E149" s="104" t="s">
        <v>1291</v>
      </c>
      <c r="F149" s="104">
        <v>8.4499999999999993</v>
      </c>
      <c r="G149" s="104">
        <v>1</v>
      </c>
      <c r="H149" s="104">
        <f t="shared" si="2"/>
        <v>8.4499999999999993</v>
      </c>
    </row>
    <row r="150" spans="1:8" x14ac:dyDescent="0.2">
      <c r="A150" s="103" t="s">
        <v>540</v>
      </c>
      <c r="B150" s="103" t="s">
        <v>975</v>
      </c>
      <c r="C150" s="33" t="s">
        <v>976</v>
      </c>
      <c r="D150" s="20" t="s">
        <v>4920</v>
      </c>
      <c r="E150" s="104" t="s">
        <v>1291</v>
      </c>
      <c r="F150" s="104">
        <v>8.4499999999999993</v>
      </c>
      <c r="G150" s="104">
        <v>6</v>
      </c>
      <c r="H150" s="104">
        <f t="shared" si="2"/>
        <v>50.699999999999996</v>
      </c>
    </row>
    <row r="151" spans="1:8" x14ac:dyDescent="0.2">
      <c r="A151" s="103" t="s">
        <v>540</v>
      </c>
      <c r="B151" s="103" t="s">
        <v>975</v>
      </c>
      <c r="C151" s="33" t="s">
        <v>976</v>
      </c>
      <c r="D151" s="20"/>
      <c r="E151" s="104" t="s">
        <v>1291</v>
      </c>
      <c r="F151" s="104">
        <v>8.4499999999999993</v>
      </c>
      <c r="G151" s="104">
        <v>1</v>
      </c>
      <c r="H151" s="104">
        <f t="shared" si="2"/>
        <v>8.4499999999999993</v>
      </c>
    </row>
    <row r="152" spans="1:8" x14ac:dyDescent="0.2">
      <c r="A152" s="103" t="s">
        <v>540</v>
      </c>
      <c r="B152" s="103" t="s">
        <v>1805</v>
      </c>
      <c r="C152" s="33" t="s">
        <v>1806</v>
      </c>
      <c r="D152" s="20"/>
      <c r="E152" s="104" t="s">
        <v>1291</v>
      </c>
      <c r="F152" s="104">
        <v>8.4499999999999993</v>
      </c>
      <c r="G152" s="104">
        <v>4</v>
      </c>
      <c r="H152" s="104">
        <f t="shared" si="2"/>
        <v>33.799999999999997</v>
      </c>
    </row>
    <row r="153" spans="1:8" ht="25.5" x14ac:dyDescent="0.2">
      <c r="A153" s="103" t="s">
        <v>540</v>
      </c>
      <c r="B153" s="103" t="s">
        <v>1807</v>
      </c>
      <c r="C153" s="33" t="s">
        <v>1808</v>
      </c>
      <c r="D153" s="20"/>
      <c r="E153" s="104" t="s">
        <v>1291</v>
      </c>
      <c r="F153" s="104">
        <v>8.4499999999999993</v>
      </c>
      <c r="G153" s="104">
        <v>4</v>
      </c>
      <c r="H153" s="104">
        <f t="shared" si="2"/>
        <v>33.799999999999997</v>
      </c>
    </row>
    <row r="154" spans="1:8" ht="25.5" x14ac:dyDescent="0.2">
      <c r="A154" s="103" t="s">
        <v>540</v>
      </c>
      <c r="B154" s="103" t="s">
        <v>1126</v>
      </c>
      <c r="C154" s="33" t="s">
        <v>1127</v>
      </c>
      <c r="D154" s="20" t="s">
        <v>4920</v>
      </c>
      <c r="E154" s="104" t="s">
        <v>1291</v>
      </c>
      <c r="F154" s="104">
        <v>8.4499999999999993</v>
      </c>
      <c r="G154" s="104">
        <v>75</v>
      </c>
      <c r="H154" s="104">
        <f t="shared" si="2"/>
        <v>633.75</v>
      </c>
    </row>
    <row r="155" spans="1:8" x14ac:dyDescent="0.2">
      <c r="A155" s="103" t="s">
        <v>540</v>
      </c>
      <c r="B155" s="103" t="s">
        <v>979</v>
      </c>
      <c r="C155" s="33" t="s">
        <v>980</v>
      </c>
      <c r="D155" s="20"/>
      <c r="E155" s="104" t="s">
        <v>1291</v>
      </c>
      <c r="F155" s="104">
        <v>8.4499999999999993</v>
      </c>
      <c r="G155" s="104">
        <v>3</v>
      </c>
      <c r="H155" s="104">
        <f t="shared" si="2"/>
        <v>25.349999999999998</v>
      </c>
    </row>
    <row r="156" spans="1:8" ht="25.5" x14ac:dyDescent="0.2">
      <c r="A156" s="103" t="s">
        <v>540</v>
      </c>
      <c r="B156" s="103" t="s">
        <v>725</v>
      </c>
      <c r="C156" s="33" t="s">
        <v>726</v>
      </c>
      <c r="D156" s="20" t="s">
        <v>4920</v>
      </c>
      <c r="E156" s="104" t="s">
        <v>1329</v>
      </c>
      <c r="F156" s="104">
        <v>14.66</v>
      </c>
      <c r="G156" s="104">
        <v>10</v>
      </c>
      <c r="H156" s="104">
        <f t="shared" si="2"/>
        <v>146.6</v>
      </c>
    </row>
    <row r="157" spans="1:8" x14ac:dyDescent="0.2">
      <c r="A157" s="103" t="s">
        <v>540</v>
      </c>
      <c r="B157" s="103" t="s">
        <v>1821</v>
      </c>
      <c r="C157" s="33" t="s">
        <v>1822</v>
      </c>
      <c r="D157" s="20" t="s">
        <v>4920</v>
      </c>
      <c r="E157" s="104" t="s">
        <v>1291</v>
      </c>
      <c r="F157" s="104">
        <v>8.4499999999999993</v>
      </c>
      <c r="G157" s="104">
        <v>10</v>
      </c>
      <c r="H157" s="104">
        <f t="shared" si="2"/>
        <v>84.5</v>
      </c>
    </row>
    <row r="158" spans="1:8" x14ac:dyDescent="0.2">
      <c r="A158" s="103" t="s">
        <v>540</v>
      </c>
      <c r="B158" s="103" t="s">
        <v>1821</v>
      </c>
      <c r="C158" s="33" t="s">
        <v>1822</v>
      </c>
      <c r="D158" s="20"/>
      <c r="E158" s="104" t="s">
        <v>1291</v>
      </c>
      <c r="F158" s="104">
        <v>8.4499999999999993</v>
      </c>
      <c r="G158" s="104">
        <v>1</v>
      </c>
      <c r="H158" s="104">
        <f t="shared" si="2"/>
        <v>8.4499999999999993</v>
      </c>
    </row>
    <row r="159" spans="1:8" ht="25.5" x14ac:dyDescent="0.2">
      <c r="A159" s="103" t="s">
        <v>540</v>
      </c>
      <c r="B159" s="103" t="s">
        <v>987</v>
      </c>
      <c r="C159" s="33" t="s">
        <v>988</v>
      </c>
      <c r="D159" s="20" t="s">
        <v>4920</v>
      </c>
      <c r="E159" s="104" t="s">
        <v>1291</v>
      </c>
      <c r="F159" s="104">
        <v>8.4499999999999993</v>
      </c>
      <c r="G159" s="104">
        <v>4</v>
      </c>
      <c r="H159" s="104">
        <f t="shared" si="2"/>
        <v>33.799999999999997</v>
      </c>
    </row>
    <row r="160" spans="1:8" x14ac:dyDescent="0.2">
      <c r="A160" s="103" t="s">
        <v>540</v>
      </c>
      <c r="B160" s="103" t="s">
        <v>1825</v>
      </c>
      <c r="C160" s="33" t="s">
        <v>1826</v>
      </c>
      <c r="D160" s="20"/>
      <c r="E160" s="104" t="s">
        <v>1291</v>
      </c>
      <c r="F160" s="104">
        <v>8.4499999999999993</v>
      </c>
      <c r="G160" s="104">
        <v>2</v>
      </c>
      <c r="H160" s="104">
        <f t="shared" si="2"/>
        <v>16.899999999999999</v>
      </c>
    </row>
    <row r="161" spans="1:8" x14ac:dyDescent="0.2">
      <c r="A161" s="103" t="s">
        <v>540</v>
      </c>
      <c r="B161" s="103" t="s">
        <v>1835</v>
      </c>
      <c r="C161" s="33" t="s">
        <v>1836</v>
      </c>
      <c r="D161" s="20"/>
      <c r="E161" s="104" t="s">
        <v>1291</v>
      </c>
      <c r="F161" s="104">
        <v>8.4499999999999993</v>
      </c>
      <c r="G161" s="104">
        <v>3</v>
      </c>
      <c r="H161" s="104">
        <f t="shared" si="2"/>
        <v>25.349999999999998</v>
      </c>
    </row>
    <row r="162" spans="1:8" ht="38.25" x14ac:dyDescent="0.2">
      <c r="A162" s="103" t="s">
        <v>540</v>
      </c>
      <c r="B162" s="103" t="s">
        <v>1845</v>
      </c>
      <c r="C162" s="33" t="s">
        <v>1846</v>
      </c>
      <c r="D162" s="20"/>
      <c r="E162" s="104" t="s">
        <v>1291</v>
      </c>
      <c r="F162" s="104">
        <v>8.4499999999999993</v>
      </c>
      <c r="G162" s="104">
        <v>6</v>
      </c>
      <c r="H162" s="104">
        <f t="shared" si="2"/>
        <v>50.699999999999996</v>
      </c>
    </row>
    <row r="163" spans="1:8" ht="25.5" x14ac:dyDescent="0.2">
      <c r="A163" s="103" t="s">
        <v>540</v>
      </c>
      <c r="B163" s="103" t="s">
        <v>995</v>
      </c>
      <c r="C163" s="33" t="s">
        <v>996</v>
      </c>
      <c r="D163" s="20"/>
      <c r="E163" s="104" t="s">
        <v>1291</v>
      </c>
      <c r="F163" s="104">
        <v>8.4499999999999993</v>
      </c>
      <c r="G163" s="104">
        <v>45</v>
      </c>
      <c r="H163" s="104">
        <f t="shared" si="2"/>
        <v>380.24999999999994</v>
      </c>
    </row>
    <row r="164" spans="1:8" x14ac:dyDescent="0.2">
      <c r="A164" s="103" t="s">
        <v>540</v>
      </c>
      <c r="B164" s="103" t="s">
        <v>1001</v>
      </c>
      <c r="C164" s="33" t="s">
        <v>1002</v>
      </c>
      <c r="D164" s="20" t="s">
        <v>4920</v>
      </c>
      <c r="E164" s="104" t="s">
        <v>1329</v>
      </c>
      <c r="F164" s="104">
        <v>14.66</v>
      </c>
      <c r="G164" s="104">
        <v>13</v>
      </c>
      <c r="H164" s="104">
        <f t="shared" si="2"/>
        <v>190.58</v>
      </c>
    </row>
    <row r="165" spans="1:8" x14ac:dyDescent="0.2">
      <c r="A165" s="103" t="s">
        <v>540</v>
      </c>
      <c r="B165" s="103" t="s">
        <v>1001</v>
      </c>
      <c r="C165" s="33" t="s">
        <v>1002</v>
      </c>
      <c r="D165" s="20"/>
      <c r="E165" s="104" t="s">
        <v>1291</v>
      </c>
      <c r="F165" s="104">
        <v>8.4499999999999993</v>
      </c>
      <c r="G165" s="104">
        <v>23</v>
      </c>
      <c r="H165" s="104">
        <f t="shared" si="2"/>
        <v>194.35</v>
      </c>
    </row>
    <row r="166" spans="1:8" x14ac:dyDescent="0.2">
      <c r="A166" s="103" t="s">
        <v>540</v>
      </c>
      <c r="B166" s="103" t="s">
        <v>1001</v>
      </c>
      <c r="C166" s="33" t="s">
        <v>1002</v>
      </c>
      <c r="D166" s="20"/>
      <c r="E166" s="104" t="s">
        <v>1291</v>
      </c>
      <c r="F166" s="104">
        <v>8.4499999999999993</v>
      </c>
      <c r="G166" s="104">
        <v>15</v>
      </c>
      <c r="H166" s="104">
        <f t="shared" si="2"/>
        <v>126.74999999999999</v>
      </c>
    </row>
    <row r="167" spans="1:8" ht="25.5" x14ac:dyDescent="0.2">
      <c r="A167" s="103" t="s">
        <v>540</v>
      </c>
      <c r="B167" s="103" t="s">
        <v>727</v>
      </c>
      <c r="C167" s="33" t="s">
        <v>728</v>
      </c>
      <c r="D167" s="20" t="s">
        <v>4920</v>
      </c>
      <c r="E167" s="104" t="s">
        <v>1329</v>
      </c>
      <c r="F167" s="104">
        <v>14.66</v>
      </c>
      <c r="G167" s="104">
        <v>25</v>
      </c>
      <c r="H167" s="104">
        <f t="shared" si="2"/>
        <v>366.5</v>
      </c>
    </row>
    <row r="168" spans="1:8" ht="25.5" x14ac:dyDescent="0.2">
      <c r="A168" s="103" t="s">
        <v>540</v>
      </c>
      <c r="B168" s="103" t="s">
        <v>727</v>
      </c>
      <c r="C168" s="33" t="s">
        <v>728</v>
      </c>
      <c r="D168" s="20"/>
      <c r="E168" s="104" t="s">
        <v>1291</v>
      </c>
      <c r="F168" s="104">
        <v>8.4499999999999993</v>
      </c>
      <c r="G168" s="104">
        <v>14</v>
      </c>
      <c r="H168" s="104">
        <f t="shared" si="2"/>
        <v>118.29999999999998</v>
      </c>
    </row>
    <row r="169" spans="1:8" x14ac:dyDescent="0.2">
      <c r="A169" s="103" t="s">
        <v>540</v>
      </c>
      <c r="B169" s="103" t="s">
        <v>1847</v>
      </c>
      <c r="C169" s="33" t="s">
        <v>1848</v>
      </c>
      <c r="D169" s="20"/>
      <c r="E169" s="104" t="s">
        <v>1291</v>
      </c>
      <c r="F169" s="104">
        <v>8.4499999999999993</v>
      </c>
      <c r="G169" s="104">
        <v>1</v>
      </c>
      <c r="H169" s="104">
        <f t="shared" si="2"/>
        <v>8.4499999999999993</v>
      </c>
    </row>
    <row r="170" spans="1:8" x14ac:dyDescent="0.2">
      <c r="A170" s="103" t="s">
        <v>540</v>
      </c>
      <c r="B170" s="103" t="s">
        <v>1853</v>
      </c>
      <c r="C170" s="33" t="s">
        <v>1854</v>
      </c>
      <c r="D170" s="20" t="s">
        <v>4920</v>
      </c>
      <c r="E170" s="104" t="s">
        <v>1291</v>
      </c>
      <c r="F170" s="104">
        <v>8.4499999999999993</v>
      </c>
      <c r="G170" s="104">
        <v>40</v>
      </c>
      <c r="H170" s="104">
        <f t="shared" si="2"/>
        <v>338</v>
      </c>
    </row>
    <row r="171" spans="1:8" ht="25.5" x14ac:dyDescent="0.2">
      <c r="A171" s="103" t="s">
        <v>540</v>
      </c>
      <c r="B171" s="103" t="s">
        <v>1861</v>
      </c>
      <c r="C171" s="33" t="s">
        <v>1862</v>
      </c>
      <c r="D171" s="20"/>
      <c r="E171" s="104" t="s">
        <v>1291</v>
      </c>
      <c r="F171" s="104">
        <v>8.4499999999999993</v>
      </c>
      <c r="G171" s="104">
        <v>2</v>
      </c>
      <c r="H171" s="104">
        <f t="shared" si="2"/>
        <v>16.899999999999999</v>
      </c>
    </row>
    <row r="172" spans="1:8" x14ac:dyDescent="0.2">
      <c r="A172" s="103" t="s">
        <v>540</v>
      </c>
      <c r="B172" s="103" t="s">
        <v>1863</v>
      </c>
      <c r="C172" s="33" t="s">
        <v>1864</v>
      </c>
      <c r="D172" s="20" t="s">
        <v>4920</v>
      </c>
      <c r="E172" s="104" t="s">
        <v>1291</v>
      </c>
      <c r="F172" s="104">
        <v>8.4499999999999993</v>
      </c>
      <c r="G172" s="104">
        <v>96</v>
      </c>
      <c r="H172" s="104">
        <f t="shared" si="2"/>
        <v>811.19999999999993</v>
      </c>
    </row>
    <row r="173" spans="1:8" x14ac:dyDescent="0.2">
      <c r="A173" s="103" t="s">
        <v>540</v>
      </c>
      <c r="B173" s="103" t="s">
        <v>1869</v>
      </c>
      <c r="C173" s="33" t="s">
        <v>1870</v>
      </c>
      <c r="D173" s="20" t="s">
        <v>4920</v>
      </c>
      <c r="E173" s="104" t="s">
        <v>1291</v>
      </c>
      <c r="F173" s="104">
        <v>8.4499999999999993</v>
      </c>
      <c r="G173" s="104">
        <v>9</v>
      </c>
      <c r="H173" s="104">
        <f t="shared" si="2"/>
        <v>76.05</v>
      </c>
    </row>
    <row r="174" spans="1:8" x14ac:dyDescent="0.2">
      <c r="A174" s="103" t="s">
        <v>540</v>
      </c>
      <c r="B174" s="103" t="s">
        <v>1871</v>
      </c>
      <c r="C174" s="33" t="s">
        <v>1872</v>
      </c>
      <c r="D174" s="20"/>
      <c r="E174" s="104" t="s">
        <v>1291</v>
      </c>
      <c r="F174" s="104">
        <v>8.4499999999999993</v>
      </c>
      <c r="G174" s="104">
        <v>8</v>
      </c>
      <c r="H174" s="104">
        <f t="shared" si="2"/>
        <v>67.599999999999994</v>
      </c>
    </row>
    <row r="175" spans="1:8" x14ac:dyDescent="0.2">
      <c r="A175" s="103" t="s">
        <v>540</v>
      </c>
      <c r="B175" s="103" t="s">
        <v>1873</v>
      </c>
      <c r="C175" s="33" t="s">
        <v>1874</v>
      </c>
      <c r="D175" s="20"/>
      <c r="E175" s="104" t="s">
        <v>1291</v>
      </c>
      <c r="F175" s="104">
        <v>8.4499999999999993</v>
      </c>
      <c r="G175" s="104">
        <v>2</v>
      </c>
      <c r="H175" s="104">
        <f t="shared" si="2"/>
        <v>16.899999999999999</v>
      </c>
    </row>
    <row r="176" spans="1:8" ht="25.5" x14ac:dyDescent="0.2">
      <c r="A176" s="103" t="s">
        <v>621</v>
      </c>
      <c r="B176" s="103" t="s">
        <v>1875</v>
      </c>
      <c r="C176" s="33" t="s">
        <v>1876</v>
      </c>
      <c r="D176" s="20"/>
      <c r="E176" s="104" t="s">
        <v>1291</v>
      </c>
      <c r="F176" s="104">
        <v>8.4499999999999993</v>
      </c>
      <c r="G176" s="104">
        <v>1</v>
      </c>
      <c r="H176" s="104">
        <f t="shared" si="2"/>
        <v>8.4499999999999993</v>
      </c>
    </row>
    <row r="177" spans="1:8" x14ac:dyDescent="0.2">
      <c r="A177" s="103" t="s">
        <v>621</v>
      </c>
      <c r="B177" s="103" t="s">
        <v>1013</v>
      </c>
      <c r="C177" s="33" t="s">
        <v>1014</v>
      </c>
      <c r="D177" s="20"/>
      <c r="E177" s="104" t="s">
        <v>1291</v>
      </c>
      <c r="F177" s="104">
        <v>8.4499999999999993</v>
      </c>
      <c r="G177" s="104">
        <v>2</v>
      </c>
      <c r="H177" s="104">
        <f t="shared" si="2"/>
        <v>16.899999999999999</v>
      </c>
    </row>
    <row r="178" spans="1:8" ht="25.5" x14ac:dyDescent="0.2">
      <c r="A178" s="103" t="s">
        <v>621</v>
      </c>
      <c r="B178" s="103" t="s">
        <v>1017</v>
      </c>
      <c r="C178" s="33" t="s">
        <v>1018</v>
      </c>
      <c r="D178" s="20"/>
      <c r="E178" s="104" t="s">
        <v>1291</v>
      </c>
      <c r="F178" s="104">
        <v>8.4499999999999993</v>
      </c>
      <c r="G178" s="104">
        <v>3</v>
      </c>
      <c r="H178" s="104">
        <f t="shared" si="2"/>
        <v>25.349999999999998</v>
      </c>
    </row>
    <row r="179" spans="1:8" ht="25.5" x14ac:dyDescent="0.2">
      <c r="A179" s="103" t="s">
        <v>621</v>
      </c>
      <c r="B179" s="103" t="s">
        <v>1253</v>
      </c>
      <c r="C179" s="33" t="s">
        <v>1254</v>
      </c>
      <c r="D179" s="20"/>
      <c r="E179" s="104" t="s">
        <v>1291</v>
      </c>
      <c r="F179" s="104">
        <v>8.4499999999999993</v>
      </c>
      <c r="G179" s="104">
        <v>56</v>
      </c>
      <c r="H179" s="104">
        <f t="shared" si="2"/>
        <v>473.19999999999993</v>
      </c>
    </row>
    <row r="180" spans="1:8" x14ac:dyDescent="0.2">
      <c r="A180" s="103" t="s">
        <v>621</v>
      </c>
      <c r="B180" s="103" t="s">
        <v>634</v>
      </c>
      <c r="C180" s="33" t="s">
        <v>635</v>
      </c>
      <c r="D180" s="20" t="s">
        <v>4920</v>
      </c>
      <c r="E180" s="104" t="s">
        <v>1291</v>
      </c>
      <c r="F180" s="104">
        <v>8.4499999999999993</v>
      </c>
      <c r="G180" s="104">
        <v>10</v>
      </c>
      <c r="H180" s="104">
        <f t="shared" si="2"/>
        <v>84.5</v>
      </c>
    </row>
    <row r="181" spans="1:8" x14ac:dyDescent="0.2">
      <c r="A181" s="103" t="s">
        <v>621</v>
      </c>
      <c r="B181" s="103" t="s">
        <v>634</v>
      </c>
      <c r="C181" s="33" t="s">
        <v>635</v>
      </c>
      <c r="D181" s="20" t="s">
        <v>4919</v>
      </c>
      <c r="E181" s="104" t="s">
        <v>1291</v>
      </c>
      <c r="F181" s="104">
        <v>8.4499999999999993</v>
      </c>
      <c r="G181" s="104">
        <v>7</v>
      </c>
      <c r="H181" s="104">
        <f t="shared" si="2"/>
        <v>59.149999999999991</v>
      </c>
    </row>
    <row r="182" spans="1:8" ht="25.5" x14ac:dyDescent="0.2">
      <c r="A182" s="103" t="s">
        <v>621</v>
      </c>
      <c r="B182" s="103" t="s">
        <v>1019</v>
      </c>
      <c r="C182" s="33" t="s">
        <v>1020</v>
      </c>
      <c r="D182" s="20"/>
      <c r="E182" s="104" t="s">
        <v>1291</v>
      </c>
      <c r="F182" s="104">
        <v>8.4499999999999993</v>
      </c>
      <c r="G182" s="104">
        <v>10</v>
      </c>
      <c r="H182" s="104">
        <f t="shared" si="2"/>
        <v>84.5</v>
      </c>
    </row>
    <row r="183" spans="1:8" x14ac:dyDescent="0.2">
      <c r="A183" s="103" t="s">
        <v>621</v>
      </c>
      <c r="B183" s="103" t="s">
        <v>1025</v>
      </c>
      <c r="C183" s="33" t="s">
        <v>1026</v>
      </c>
      <c r="D183" s="20"/>
      <c r="E183" s="104" t="s">
        <v>1291</v>
      </c>
      <c r="F183" s="104">
        <v>8.4499999999999993</v>
      </c>
      <c r="G183" s="104">
        <v>1</v>
      </c>
      <c r="H183" s="104">
        <f t="shared" si="2"/>
        <v>8.4499999999999993</v>
      </c>
    </row>
    <row r="184" spans="1:8" ht="25.5" x14ac:dyDescent="0.2">
      <c r="A184" s="103" t="s">
        <v>621</v>
      </c>
      <c r="B184" s="103" t="s">
        <v>644</v>
      </c>
      <c r="C184" s="33" t="s">
        <v>645</v>
      </c>
      <c r="D184" s="20"/>
      <c r="E184" s="104" t="s">
        <v>1291</v>
      </c>
      <c r="F184" s="104">
        <v>8.4499999999999993</v>
      </c>
      <c r="G184" s="104">
        <v>3</v>
      </c>
      <c r="H184" s="104">
        <f t="shared" si="2"/>
        <v>25.349999999999998</v>
      </c>
    </row>
    <row r="185" spans="1:8" ht="25.5" x14ac:dyDescent="0.2">
      <c r="A185" s="103" t="s">
        <v>621</v>
      </c>
      <c r="B185" s="103" t="s">
        <v>644</v>
      </c>
      <c r="C185" s="33" t="s">
        <v>645</v>
      </c>
      <c r="D185" s="20"/>
      <c r="E185" s="104" t="s">
        <v>1291</v>
      </c>
      <c r="F185" s="104">
        <v>8.4499999999999993</v>
      </c>
      <c r="G185" s="104">
        <v>19</v>
      </c>
      <c r="H185" s="104">
        <f t="shared" si="2"/>
        <v>160.54999999999998</v>
      </c>
    </row>
    <row r="186" spans="1:8" x14ac:dyDescent="0.2">
      <c r="A186" s="103" t="s">
        <v>621</v>
      </c>
      <c r="B186" s="103" t="s">
        <v>729</v>
      </c>
      <c r="C186" s="33" t="s">
        <v>730</v>
      </c>
      <c r="D186" s="20" t="s">
        <v>4920</v>
      </c>
      <c r="E186" s="104" t="s">
        <v>1329</v>
      </c>
      <c r="F186" s="104">
        <v>14.66</v>
      </c>
      <c r="G186" s="104">
        <v>10</v>
      </c>
      <c r="H186" s="104">
        <f t="shared" si="2"/>
        <v>146.6</v>
      </c>
    </row>
    <row r="187" spans="1:8" x14ac:dyDescent="0.2">
      <c r="A187" s="103" t="s">
        <v>621</v>
      </c>
      <c r="B187" s="103" t="s">
        <v>729</v>
      </c>
      <c r="C187" s="33" t="s">
        <v>730</v>
      </c>
      <c r="D187" s="20"/>
      <c r="E187" s="104" t="s">
        <v>1291</v>
      </c>
      <c r="F187" s="104">
        <v>8.4499999999999993</v>
      </c>
      <c r="G187" s="104">
        <v>51</v>
      </c>
      <c r="H187" s="104">
        <f t="shared" si="2"/>
        <v>430.95</v>
      </c>
    </row>
    <row r="188" spans="1:8" x14ac:dyDescent="0.2">
      <c r="A188" s="103" t="s">
        <v>621</v>
      </c>
      <c r="B188" s="103" t="s">
        <v>1035</v>
      </c>
      <c r="C188" s="33" t="s">
        <v>1036</v>
      </c>
      <c r="D188" s="20" t="s">
        <v>4920</v>
      </c>
      <c r="E188" s="104" t="s">
        <v>1291</v>
      </c>
      <c r="F188" s="104">
        <v>8.4499999999999993</v>
      </c>
      <c r="G188" s="104">
        <v>67</v>
      </c>
      <c r="H188" s="104">
        <f t="shared" si="2"/>
        <v>566.15</v>
      </c>
    </row>
    <row r="189" spans="1:8" x14ac:dyDescent="0.2">
      <c r="A189" s="103" t="s">
        <v>621</v>
      </c>
      <c r="B189" s="103" t="s">
        <v>1035</v>
      </c>
      <c r="C189" s="33" t="s">
        <v>1036</v>
      </c>
      <c r="D189" s="20"/>
      <c r="E189" s="104" t="s">
        <v>1291</v>
      </c>
      <c r="F189" s="104">
        <v>8.4499999999999993</v>
      </c>
      <c r="G189" s="104">
        <v>9</v>
      </c>
      <c r="H189" s="104">
        <f t="shared" si="2"/>
        <v>76.05</v>
      </c>
    </row>
    <row r="190" spans="1:8" x14ac:dyDescent="0.2">
      <c r="A190" s="103" t="s">
        <v>621</v>
      </c>
      <c r="B190" s="103" t="s">
        <v>1907</v>
      </c>
      <c r="C190" s="33" t="s">
        <v>1908</v>
      </c>
      <c r="D190" s="20" t="s">
        <v>4920</v>
      </c>
      <c r="E190" s="104" t="s">
        <v>1291</v>
      </c>
      <c r="F190" s="104">
        <v>8.4499999999999993</v>
      </c>
      <c r="G190" s="104">
        <v>26</v>
      </c>
      <c r="H190" s="104">
        <f t="shared" si="2"/>
        <v>219.7</v>
      </c>
    </row>
    <row r="191" spans="1:8" x14ac:dyDescent="0.2">
      <c r="A191" s="103" t="s">
        <v>621</v>
      </c>
      <c r="B191" s="103" t="s">
        <v>1907</v>
      </c>
      <c r="C191" s="33" t="s">
        <v>1908</v>
      </c>
      <c r="D191" s="20"/>
      <c r="E191" s="104" t="s">
        <v>1291</v>
      </c>
      <c r="F191" s="104">
        <v>8.4499999999999993</v>
      </c>
      <c r="G191" s="104">
        <v>26</v>
      </c>
      <c r="H191" s="104">
        <f t="shared" si="2"/>
        <v>219.7</v>
      </c>
    </row>
    <row r="192" spans="1:8" x14ac:dyDescent="0.2">
      <c r="A192" s="103" t="s">
        <v>621</v>
      </c>
      <c r="B192" s="103" t="s">
        <v>1915</v>
      </c>
      <c r="C192" s="33" t="s">
        <v>1916</v>
      </c>
      <c r="D192" s="20" t="s">
        <v>4921</v>
      </c>
      <c r="E192" s="104" t="s">
        <v>1291</v>
      </c>
      <c r="F192" s="104">
        <v>8.4499999999999993</v>
      </c>
      <c r="G192" s="104">
        <v>1</v>
      </c>
      <c r="H192" s="104">
        <f t="shared" si="2"/>
        <v>8.4499999999999993</v>
      </c>
    </row>
    <row r="193" spans="1:8" x14ac:dyDescent="0.2">
      <c r="A193" s="103" t="s">
        <v>621</v>
      </c>
      <c r="B193" s="103" t="s">
        <v>1917</v>
      </c>
      <c r="C193" s="33" t="s">
        <v>1918</v>
      </c>
      <c r="D193" s="20"/>
      <c r="E193" s="104" t="s">
        <v>1291</v>
      </c>
      <c r="F193" s="104">
        <v>8.4499999999999993</v>
      </c>
      <c r="G193" s="104">
        <v>1</v>
      </c>
      <c r="H193" s="104">
        <f t="shared" si="2"/>
        <v>8.4499999999999993</v>
      </c>
    </row>
    <row r="194" spans="1:8" ht="25.5" x14ac:dyDescent="0.2">
      <c r="A194" s="103" t="s">
        <v>621</v>
      </c>
      <c r="B194" s="103" t="s">
        <v>1051</v>
      </c>
      <c r="C194" s="33" t="s">
        <v>1052</v>
      </c>
      <c r="D194" s="20"/>
      <c r="E194" s="104" t="s">
        <v>1291</v>
      </c>
      <c r="F194" s="104">
        <v>8.4499999999999993</v>
      </c>
      <c r="G194" s="104">
        <v>4</v>
      </c>
      <c r="H194" s="104">
        <f t="shared" si="2"/>
        <v>33.799999999999997</v>
      </c>
    </row>
    <row r="195" spans="1:8" x14ac:dyDescent="0.2">
      <c r="A195" s="103" t="s">
        <v>621</v>
      </c>
      <c r="B195" s="103" t="s">
        <v>1053</v>
      </c>
      <c r="C195" s="33" t="s">
        <v>1054</v>
      </c>
      <c r="D195" s="20"/>
      <c r="E195" s="104" t="s">
        <v>1291</v>
      </c>
      <c r="F195" s="104">
        <v>8.4499999999999993</v>
      </c>
      <c r="G195" s="104">
        <v>23</v>
      </c>
      <c r="H195" s="104">
        <f t="shared" si="2"/>
        <v>194.35</v>
      </c>
    </row>
    <row r="196" spans="1:8" x14ac:dyDescent="0.2">
      <c r="A196" s="103" t="s">
        <v>621</v>
      </c>
      <c r="B196" s="103" t="s">
        <v>1921</v>
      </c>
      <c r="C196" s="33" t="s">
        <v>1922</v>
      </c>
      <c r="D196" s="20" t="s">
        <v>4920</v>
      </c>
      <c r="E196" s="104" t="s">
        <v>1291</v>
      </c>
      <c r="F196" s="104">
        <v>8.4499999999999993</v>
      </c>
      <c r="G196" s="104">
        <v>70</v>
      </c>
      <c r="H196" s="104">
        <f t="shared" si="2"/>
        <v>591.5</v>
      </c>
    </row>
    <row r="197" spans="1:8" ht="25.5" x14ac:dyDescent="0.2">
      <c r="A197" s="103" t="s">
        <v>621</v>
      </c>
      <c r="B197" s="103" t="s">
        <v>1929</v>
      </c>
      <c r="C197" s="33" t="s">
        <v>1930</v>
      </c>
      <c r="D197" s="20"/>
      <c r="E197" s="104" t="s">
        <v>1291</v>
      </c>
      <c r="F197" s="104">
        <v>8.4499999999999993</v>
      </c>
      <c r="G197" s="104">
        <v>4</v>
      </c>
      <c r="H197" s="104">
        <f t="shared" si="2"/>
        <v>33.799999999999997</v>
      </c>
    </row>
    <row r="198" spans="1:8" x14ac:dyDescent="0.2">
      <c r="A198" s="103" t="s">
        <v>621</v>
      </c>
      <c r="B198" s="103" t="s">
        <v>1069</v>
      </c>
      <c r="C198" s="33" t="s">
        <v>1070</v>
      </c>
      <c r="D198" s="20"/>
      <c r="E198" s="104" t="s">
        <v>1291</v>
      </c>
      <c r="F198" s="104">
        <v>8.4499999999999993</v>
      </c>
      <c r="G198" s="104">
        <v>1</v>
      </c>
      <c r="H198" s="104">
        <f t="shared" si="2"/>
        <v>8.4499999999999993</v>
      </c>
    </row>
    <row r="199" spans="1:8" ht="25.5" x14ac:dyDescent="0.2">
      <c r="A199" s="103" t="s">
        <v>621</v>
      </c>
      <c r="B199" s="103" t="s">
        <v>1071</v>
      </c>
      <c r="C199" s="33" t="s">
        <v>1072</v>
      </c>
      <c r="D199" s="20"/>
      <c r="E199" s="104" t="s">
        <v>1291</v>
      </c>
      <c r="F199" s="104">
        <v>8.4499999999999993</v>
      </c>
      <c r="G199" s="104">
        <v>1</v>
      </c>
      <c r="H199" s="104">
        <f t="shared" ref="H199:H202" si="3">F199*G199</f>
        <v>8.4499999999999993</v>
      </c>
    </row>
    <row r="200" spans="1:8" ht="25.5" x14ac:dyDescent="0.2">
      <c r="A200" s="103" t="s">
        <v>621</v>
      </c>
      <c r="B200" s="103" t="s">
        <v>1931</v>
      </c>
      <c r="C200" s="33" t="s">
        <v>1932</v>
      </c>
      <c r="D200" s="20"/>
      <c r="E200" s="104" t="s">
        <v>1291</v>
      </c>
      <c r="F200" s="104">
        <v>8.4499999999999993</v>
      </c>
      <c r="G200" s="104">
        <v>2</v>
      </c>
      <c r="H200" s="104">
        <f t="shared" si="3"/>
        <v>16.899999999999999</v>
      </c>
    </row>
    <row r="201" spans="1:8" x14ac:dyDescent="0.2">
      <c r="A201" s="103" t="s">
        <v>621</v>
      </c>
      <c r="B201" s="103" t="s">
        <v>1275</v>
      </c>
      <c r="C201" s="33" t="s">
        <v>1276</v>
      </c>
      <c r="D201" s="20" t="s">
        <v>4920</v>
      </c>
      <c r="E201" s="104" t="s">
        <v>1291</v>
      </c>
      <c r="F201" s="104">
        <v>8.4499999999999993</v>
      </c>
      <c r="G201" s="104">
        <v>23</v>
      </c>
      <c r="H201" s="104">
        <f t="shared" si="3"/>
        <v>194.35</v>
      </c>
    </row>
    <row r="202" spans="1:8" ht="25.5" x14ac:dyDescent="0.2">
      <c r="A202" s="103" t="s">
        <v>621</v>
      </c>
      <c r="B202" s="103" t="s">
        <v>1937</v>
      </c>
      <c r="C202" s="33" t="s">
        <v>1938</v>
      </c>
      <c r="D202" s="20" t="s">
        <v>4920</v>
      </c>
      <c r="E202" s="104" t="s">
        <v>1291</v>
      </c>
      <c r="F202" s="104">
        <v>8.4499999999999993</v>
      </c>
      <c r="G202" s="104">
        <v>6</v>
      </c>
      <c r="H202" s="104">
        <f t="shared" si="3"/>
        <v>50.699999999999996</v>
      </c>
    </row>
  </sheetData>
  <mergeCells count="3">
    <mergeCell ref="A2:I2"/>
    <mergeCell ref="A3:I3"/>
    <mergeCell ref="E1:H1"/>
  </mergeCells>
  <pageMargins left="0.31496062992125984" right="0.31496062992125984" top="0.35433070866141736" bottom="0.35433070866141736" header="0.31496062992125984" footer="0.31496062992125984"/>
  <pageSetup paperSize="9" scale="7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4BE35-3FEC-4224-BAA7-7B6D83618668}">
  <sheetPr>
    <tabColor theme="4" tint="0.59999389629810485"/>
  </sheetPr>
  <dimension ref="A1:H202"/>
  <sheetViews>
    <sheetView zoomScale="78" zoomScaleNormal="78" workbookViewId="0">
      <selection activeCell="E1" sqref="E1:H1"/>
    </sheetView>
  </sheetViews>
  <sheetFormatPr defaultRowHeight="15" x14ac:dyDescent="0.25"/>
  <cols>
    <col min="1" max="1" width="14.42578125" style="890" customWidth="1"/>
    <col min="2" max="2" width="16.5703125" style="890" customWidth="1"/>
    <col min="3" max="4" width="35.42578125" style="890" customWidth="1"/>
    <col min="5" max="6" width="12.5703125" style="890" customWidth="1"/>
    <col min="7" max="7" width="9.140625" style="890"/>
    <col min="8" max="8" width="9.5703125" style="890" bestFit="1" customWidth="1"/>
    <col min="9" max="16384" width="9.140625" style="890"/>
  </cols>
  <sheetData>
    <row r="1" spans="1:8" ht="68.25" customHeight="1" x14ac:dyDescent="0.25">
      <c r="E1" s="1348" t="s">
        <v>5105</v>
      </c>
      <c r="F1" s="1348"/>
      <c r="G1" s="1348"/>
      <c r="H1" s="1348"/>
    </row>
    <row r="2" spans="1:8" ht="24" customHeight="1" x14ac:dyDescent="0.25">
      <c r="A2" s="1358" t="s">
        <v>5293</v>
      </c>
      <c r="B2" s="1358"/>
      <c r="C2" s="1358"/>
      <c r="D2" s="1358"/>
      <c r="E2" s="1358"/>
      <c r="F2" s="1358"/>
      <c r="G2" s="1358"/>
      <c r="H2" s="1358"/>
    </row>
    <row r="3" spans="1:8" ht="30" customHeight="1" x14ac:dyDescent="0.25">
      <c r="A3" s="1376" t="s">
        <v>4967</v>
      </c>
      <c r="B3" s="1376"/>
      <c r="C3" s="1376"/>
      <c r="D3" s="1376"/>
      <c r="E3" s="1376"/>
      <c r="F3" s="1376"/>
      <c r="G3" s="1376"/>
      <c r="H3" s="1376"/>
    </row>
    <row r="4" spans="1:8" ht="71.25" x14ac:dyDescent="0.25">
      <c r="A4" s="57" t="s">
        <v>262</v>
      </c>
      <c r="B4" s="57" t="s">
        <v>263</v>
      </c>
      <c r="C4" s="57" t="s">
        <v>264</v>
      </c>
      <c r="D4" s="57" t="s">
        <v>16</v>
      </c>
      <c r="E4" s="57" t="s">
        <v>17</v>
      </c>
      <c r="F4" s="57" t="s">
        <v>4963</v>
      </c>
      <c r="G4" s="57" t="s">
        <v>1277</v>
      </c>
      <c r="H4" s="57" t="s">
        <v>269</v>
      </c>
    </row>
    <row r="5" spans="1:8" x14ac:dyDescent="0.25">
      <c r="A5" s="57"/>
      <c r="B5" s="57"/>
      <c r="C5" s="57"/>
      <c r="D5" s="57"/>
      <c r="E5" s="57"/>
      <c r="F5" s="57"/>
      <c r="G5" s="57">
        <f>SUM(G6:G170)</f>
        <v>4542</v>
      </c>
      <c r="H5" s="907">
        <f>SUM(H6:H170)</f>
        <v>38753.62999999999</v>
      </c>
    </row>
    <row r="6" spans="1:8" x14ac:dyDescent="0.25">
      <c r="A6" s="905" t="s">
        <v>270</v>
      </c>
      <c r="B6" s="905" t="s">
        <v>1292</v>
      </c>
      <c r="C6" s="10" t="s">
        <v>1293</v>
      </c>
      <c r="D6" s="905" t="s">
        <v>4919</v>
      </c>
      <c r="E6" s="10" t="s">
        <v>1291</v>
      </c>
      <c r="F6" s="10">
        <v>8.4500000000000011</v>
      </c>
      <c r="G6" s="10">
        <v>38</v>
      </c>
      <c r="H6" s="10">
        <f>F6*G6</f>
        <v>321.10000000000002</v>
      </c>
    </row>
    <row r="7" spans="1:8" x14ac:dyDescent="0.25">
      <c r="A7" s="905" t="s">
        <v>270</v>
      </c>
      <c r="B7" s="905" t="s">
        <v>1300</v>
      </c>
      <c r="C7" s="10" t="s">
        <v>1301</v>
      </c>
      <c r="D7" s="905" t="s">
        <v>4920</v>
      </c>
      <c r="E7" s="10" t="s">
        <v>1291</v>
      </c>
      <c r="F7" s="10">
        <v>8.4499999999999993</v>
      </c>
      <c r="G7" s="10">
        <v>79</v>
      </c>
      <c r="H7" s="10">
        <f t="shared" ref="H7:H70" si="0">F7*G7</f>
        <v>667.55</v>
      </c>
    </row>
    <row r="8" spans="1:8" x14ac:dyDescent="0.25">
      <c r="A8" s="905" t="s">
        <v>270</v>
      </c>
      <c r="B8" s="905" t="s">
        <v>1303</v>
      </c>
      <c r="C8" s="10" t="s">
        <v>1304</v>
      </c>
      <c r="D8" s="905" t="s">
        <v>4920</v>
      </c>
      <c r="E8" s="10" t="s">
        <v>1291</v>
      </c>
      <c r="F8" s="10">
        <v>8.4500000000000011</v>
      </c>
      <c r="G8" s="10">
        <v>232</v>
      </c>
      <c r="H8" s="10">
        <f t="shared" si="0"/>
        <v>1960.4000000000003</v>
      </c>
    </row>
    <row r="9" spans="1:8" x14ac:dyDescent="0.25">
      <c r="A9" s="905" t="s">
        <v>270</v>
      </c>
      <c r="B9" s="905" t="s">
        <v>1303</v>
      </c>
      <c r="C9" s="10" t="s">
        <v>1304</v>
      </c>
      <c r="D9" s="905" t="s">
        <v>4919</v>
      </c>
      <c r="E9" s="10" t="s">
        <v>1291</v>
      </c>
      <c r="F9" s="10">
        <v>8.4500000000000011</v>
      </c>
      <c r="G9" s="10">
        <v>44</v>
      </c>
      <c r="H9" s="10">
        <f t="shared" si="0"/>
        <v>371.80000000000007</v>
      </c>
    </row>
    <row r="10" spans="1:8" x14ac:dyDescent="0.25">
      <c r="A10" s="905" t="s">
        <v>270</v>
      </c>
      <c r="B10" s="905" t="s">
        <v>1309</v>
      </c>
      <c r="C10" s="10" t="s">
        <v>1310</v>
      </c>
      <c r="D10" s="905"/>
      <c r="E10" s="10" t="s">
        <v>1291</v>
      </c>
      <c r="F10" s="10">
        <v>8.4499999999999993</v>
      </c>
      <c r="G10" s="10">
        <v>23</v>
      </c>
      <c r="H10" s="10">
        <f t="shared" si="0"/>
        <v>194.35</v>
      </c>
    </row>
    <row r="11" spans="1:8" x14ac:dyDescent="0.25">
      <c r="A11" s="905" t="s">
        <v>270</v>
      </c>
      <c r="B11" s="905" t="s">
        <v>1321</v>
      </c>
      <c r="C11" s="10" t="s">
        <v>1322</v>
      </c>
      <c r="D11" s="905"/>
      <c r="E11" s="10" t="s">
        <v>1291</v>
      </c>
      <c r="F11" s="10">
        <v>8.4499999999999993</v>
      </c>
      <c r="G11" s="10">
        <v>2</v>
      </c>
      <c r="H11" s="10">
        <f t="shared" si="0"/>
        <v>16.899999999999999</v>
      </c>
    </row>
    <row r="12" spans="1:8" x14ac:dyDescent="0.25">
      <c r="A12" s="905" t="s">
        <v>270</v>
      </c>
      <c r="B12" s="905" t="s">
        <v>1939</v>
      </c>
      <c r="C12" s="10" t="s">
        <v>1940</v>
      </c>
      <c r="D12" s="905" t="s">
        <v>4920</v>
      </c>
      <c r="E12" s="10" t="s">
        <v>1291</v>
      </c>
      <c r="F12" s="10">
        <v>8.4499999999999993</v>
      </c>
      <c r="G12" s="10">
        <v>45</v>
      </c>
      <c r="H12" s="10">
        <f t="shared" si="0"/>
        <v>380.24999999999994</v>
      </c>
    </row>
    <row r="13" spans="1:8" x14ac:dyDescent="0.25">
      <c r="A13" s="905" t="s">
        <v>270</v>
      </c>
      <c r="B13" s="905" t="s">
        <v>1939</v>
      </c>
      <c r="C13" s="10" t="s">
        <v>1940</v>
      </c>
      <c r="D13" s="905" t="s">
        <v>4919</v>
      </c>
      <c r="E13" s="10" t="s">
        <v>1291</v>
      </c>
      <c r="F13" s="10">
        <v>8.4499999999999993</v>
      </c>
      <c r="G13" s="10">
        <v>1</v>
      </c>
      <c r="H13" s="10">
        <f t="shared" si="0"/>
        <v>8.4499999999999993</v>
      </c>
    </row>
    <row r="14" spans="1:8" x14ac:dyDescent="0.25">
      <c r="A14" s="905" t="s">
        <v>270</v>
      </c>
      <c r="B14" s="905" t="s">
        <v>709</v>
      </c>
      <c r="C14" s="10" t="s">
        <v>710</v>
      </c>
      <c r="D14" s="905" t="s">
        <v>4920</v>
      </c>
      <c r="E14" s="10" t="s">
        <v>1291</v>
      </c>
      <c r="F14" s="10">
        <v>8.4499999999999993</v>
      </c>
      <c r="G14" s="10">
        <v>42</v>
      </c>
      <c r="H14" s="10">
        <f t="shared" si="0"/>
        <v>354.9</v>
      </c>
    </row>
    <row r="15" spans="1:8" x14ac:dyDescent="0.25">
      <c r="A15" s="905" t="s">
        <v>270</v>
      </c>
      <c r="B15" s="905" t="s">
        <v>709</v>
      </c>
      <c r="C15" s="10" t="s">
        <v>710</v>
      </c>
      <c r="D15" s="905"/>
      <c r="E15" s="10" t="s">
        <v>1291</v>
      </c>
      <c r="F15" s="10">
        <v>8.4499999999999993</v>
      </c>
      <c r="G15" s="10">
        <v>7</v>
      </c>
      <c r="H15" s="10">
        <f t="shared" si="0"/>
        <v>59.149999999999991</v>
      </c>
    </row>
    <row r="16" spans="1:8" x14ac:dyDescent="0.25">
      <c r="A16" s="905" t="s">
        <v>270</v>
      </c>
      <c r="B16" s="905" t="s">
        <v>747</v>
      </c>
      <c r="C16" s="10" t="s">
        <v>748</v>
      </c>
      <c r="D16" s="905" t="s">
        <v>4920</v>
      </c>
      <c r="E16" s="10" t="s">
        <v>1291</v>
      </c>
      <c r="F16" s="10">
        <v>8.4499999999999993</v>
      </c>
      <c r="G16" s="10">
        <v>115</v>
      </c>
      <c r="H16" s="10">
        <f t="shared" si="0"/>
        <v>971.74999999999989</v>
      </c>
    </row>
    <row r="17" spans="1:8" x14ac:dyDescent="0.25">
      <c r="A17" s="905" t="s">
        <v>270</v>
      </c>
      <c r="B17" s="905" t="s">
        <v>747</v>
      </c>
      <c r="C17" s="10" t="s">
        <v>748</v>
      </c>
      <c r="D17" s="905" t="s">
        <v>4919</v>
      </c>
      <c r="E17" s="10" t="s">
        <v>1291</v>
      </c>
      <c r="F17" s="10">
        <v>8.4499999999999993</v>
      </c>
      <c r="G17" s="10">
        <v>37</v>
      </c>
      <c r="H17" s="10">
        <f t="shared" si="0"/>
        <v>312.64999999999998</v>
      </c>
    </row>
    <row r="18" spans="1:8" x14ac:dyDescent="0.25">
      <c r="A18" s="905" t="s">
        <v>270</v>
      </c>
      <c r="B18" s="905" t="s">
        <v>1345</v>
      </c>
      <c r="C18" s="10" t="s">
        <v>1346</v>
      </c>
      <c r="D18" s="905" t="s">
        <v>4920</v>
      </c>
      <c r="E18" s="10" t="s">
        <v>1291</v>
      </c>
      <c r="F18" s="10">
        <v>8.4499999999999993</v>
      </c>
      <c r="G18" s="10">
        <v>4</v>
      </c>
      <c r="H18" s="10">
        <f t="shared" si="0"/>
        <v>33.799999999999997</v>
      </c>
    </row>
    <row r="19" spans="1:8" x14ac:dyDescent="0.25">
      <c r="A19" s="905" t="s">
        <v>270</v>
      </c>
      <c r="B19" s="905" t="s">
        <v>1353</v>
      </c>
      <c r="C19" s="10" t="s">
        <v>1354</v>
      </c>
      <c r="D19" s="905" t="s">
        <v>4920</v>
      </c>
      <c r="E19" s="10" t="s">
        <v>1291</v>
      </c>
      <c r="F19" s="10">
        <v>8.4500000000000011</v>
      </c>
      <c r="G19" s="10">
        <v>176</v>
      </c>
      <c r="H19" s="10">
        <f t="shared" si="0"/>
        <v>1487.2000000000003</v>
      </c>
    </row>
    <row r="20" spans="1:8" x14ac:dyDescent="0.25">
      <c r="A20" s="905" t="s">
        <v>270</v>
      </c>
      <c r="B20" s="905" t="s">
        <v>1361</v>
      </c>
      <c r="C20" s="10" t="s">
        <v>1362</v>
      </c>
      <c r="D20" s="905"/>
      <c r="E20" s="10" t="s">
        <v>1291</v>
      </c>
      <c r="F20" s="10">
        <v>8.4499999999999993</v>
      </c>
      <c r="G20" s="10">
        <v>1</v>
      </c>
      <c r="H20" s="10">
        <f t="shared" si="0"/>
        <v>8.4499999999999993</v>
      </c>
    </row>
    <row r="21" spans="1:8" x14ac:dyDescent="0.25">
      <c r="A21" s="905" t="s">
        <v>270</v>
      </c>
      <c r="B21" s="905" t="s">
        <v>1363</v>
      </c>
      <c r="C21" s="10" t="s">
        <v>1364</v>
      </c>
      <c r="D21" s="905" t="s">
        <v>4920</v>
      </c>
      <c r="E21" s="10" t="s">
        <v>1291</v>
      </c>
      <c r="F21" s="10">
        <v>8.4499999999999993</v>
      </c>
      <c r="G21" s="10">
        <v>4</v>
      </c>
      <c r="H21" s="10">
        <f t="shared" si="0"/>
        <v>33.799999999999997</v>
      </c>
    </row>
    <row r="22" spans="1:8" x14ac:dyDescent="0.25">
      <c r="A22" s="905" t="s">
        <v>270</v>
      </c>
      <c r="B22" s="905" t="s">
        <v>1365</v>
      </c>
      <c r="C22" s="10" t="s">
        <v>1366</v>
      </c>
      <c r="D22" s="905" t="s">
        <v>4920</v>
      </c>
      <c r="E22" s="10" t="s">
        <v>1291</v>
      </c>
      <c r="F22" s="10">
        <v>8.4499999999999993</v>
      </c>
      <c r="G22" s="10">
        <v>20</v>
      </c>
      <c r="H22" s="10">
        <f t="shared" si="0"/>
        <v>169</v>
      </c>
    </row>
    <row r="23" spans="1:8" x14ac:dyDescent="0.25">
      <c r="A23" s="905" t="s">
        <v>270</v>
      </c>
      <c r="B23" s="905" t="s">
        <v>1108</v>
      </c>
      <c r="C23" s="10" t="s">
        <v>1109</v>
      </c>
      <c r="D23" s="905" t="s">
        <v>4920</v>
      </c>
      <c r="E23" s="10" t="s">
        <v>1291</v>
      </c>
      <c r="F23" s="10">
        <v>8.4499999999999993</v>
      </c>
      <c r="G23" s="10">
        <v>20</v>
      </c>
      <c r="H23" s="10">
        <f t="shared" si="0"/>
        <v>169</v>
      </c>
    </row>
    <row r="24" spans="1:8" x14ac:dyDescent="0.25">
      <c r="A24" s="905" t="s">
        <v>270</v>
      </c>
      <c r="B24" s="905" t="s">
        <v>5291</v>
      </c>
      <c r="C24" s="10" t="s">
        <v>5292</v>
      </c>
      <c r="D24" s="905" t="s">
        <v>4920</v>
      </c>
      <c r="E24" s="10" t="s">
        <v>1291</v>
      </c>
      <c r="F24" s="10">
        <v>8.4499999999999993</v>
      </c>
      <c r="G24" s="10">
        <v>23</v>
      </c>
      <c r="H24" s="10">
        <f t="shared" si="0"/>
        <v>194.35</v>
      </c>
    </row>
    <row r="25" spans="1:8" x14ac:dyDescent="0.25">
      <c r="A25" s="905" t="s">
        <v>270</v>
      </c>
      <c r="B25" s="905" t="s">
        <v>1147</v>
      </c>
      <c r="C25" s="10" t="s">
        <v>1148</v>
      </c>
      <c r="D25" s="905"/>
      <c r="E25" s="10" t="s">
        <v>1291</v>
      </c>
      <c r="F25" s="10">
        <v>8.4499999999999993</v>
      </c>
      <c r="G25" s="10">
        <v>23</v>
      </c>
      <c r="H25" s="10">
        <f t="shared" si="0"/>
        <v>194.35</v>
      </c>
    </row>
    <row r="26" spans="1:8" x14ac:dyDescent="0.25">
      <c r="A26" s="905" t="s">
        <v>270</v>
      </c>
      <c r="B26" s="905" t="s">
        <v>1149</v>
      </c>
      <c r="C26" s="10" t="s">
        <v>1150</v>
      </c>
      <c r="D26" s="905"/>
      <c r="E26" s="10" t="s">
        <v>1291</v>
      </c>
      <c r="F26" s="10">
        <v>8.4499999999999993</v>
      </c>
      <c r="G26" s="10">
        <v>4</v>
      </c>
      <c r="H26" s="10">
        <f t="shared" si="0"/>
        <v>33.799999999999997</v>
      </c>
    </row>
    <row r="27" spans="1:8" x14ac:dyDescent="0.25">
      <c r="A27" s="905" t="s">
        <v>270</v>
      </c>
      <c r="B27" s="905" t="s">
        <v>1367</v>
      </c>
      <c r="C27" s="10" t="s">
        <v>1368</v>
      </c>
      <c r="D27" s="905" t="s">
        <v>4920</v>
      </c>
      <c r="E27" s="10" t="s">
        <v>1291</v>
      </c>
      <c r="F27" s="10">
        <v>8.4499999999999993</v>
      </c>
      <c r="G27" s="10">
        <v>4</v>
      </c>
      <c r="H27" s="10">
        <f t="shared" si="0"/>
        <v>33.799999999999997</v>
      </c>
    </row>
    <row r="28" spans="1:8" x14ac:dyDescent="0.25">
      <c r="A28" s="905" t="s">
        <v>270</v>
      </c>
      <c r="B28" s="905" t="s">
        <v>757</v>
      </c>
      <c r="C28" s="10" t="s">
        <v>758</v>
      </c>
      <c r="D28" s="905"/>
      <c r="E28" s="10" t="s">
        <v>1291</v>
      </c>
      <c r="F28" s="10">
        <v>8.4499999999999993</v>
      </c>
      <c r="G28" s="10">
        <v>1</v>
      </c>
      <c r="H28" s="10">
        <f t="shared" si="0"/>
        <v>8.4499999999999993</v>
      </c>
    </row>
    <row r="29" spans="1:8" x14ac:dyDescent="0.25">
      <c r="A29" s="905" t="s">
        <v>270</v>
      </c>
      <c r="B29" s="905" t="s">
        <v>1095</v>
      </c>
      <c r="C29" s="10" t="s">
        <v>1096</v>
      </c>
      <c r="D29" s="905" t="s">
        <v>4920</v>
      </c>
      <c r="E29" s="10" t="s">
        <v>1291</v>
      </c>
      <c r="F29" s="10">
        <v>8.4499999999999993</v>
      </c>
      <c r="G29" s="10">
        <v>42</v>
      </c>
      <c r="H29" s="10">
        <f t="shared" si="0"/>
        <v>354.9</v>
      </c>
    </row>
    <row r="30" spans="1:8" x14ac:dyDescent="0.25">
      <c r="A30" s="905" t="s">
        <v>270</v>
      </c>
      <c r="B30" s="905" t="s">
        <v>1095</v>
      </c>
      <c r="C30" s="10" t="s">
        <v>1096</v>
      </c>
      <c r="D30" s="905" t="s">
        <v>4919</v>
      </c>
      <c r="E30" s="10" t="s">
        <v>1291</v>
      </c>
      <c r="F30" s="10">
        <v>8.4500000000000011</v>
      </c>
      <c r="G30" s="10">
        <v>3</v>
      </c>
      <c r="H30" s="10">
        <f t="shared" si="0"/>
        <v>25.35</v>
      </c>
    </row>
    <row r="31" spans="1:8" x14ac:dyDescent="0.25">
      <c r="A31" s="905" t="s">
        <v>270</v>
      </c>
      <c r="B31" s="905" t="s">
        <v>1373</v>
      </c>
      <c r="C31" s="10" t="s">
        <v>1374</v>
      </c>
      <c r="D31" s="905" t="s">
        <v>4919</v>
      </c>
      <c r="E31" s="10" t="s">
        <v>1291</v>
      </c>
      <c r="F31" s="10">
        <v>8.4499999999999993</v>
      </c>
      <c r="G31" s="10">
        <v>20</v>
      </c>
      <c r="H31" s="10">
        <f t="shared" si="0"/>
        <v>169</v>
      </c>
    </row>
    <row r="32" spans="1:8" x14ac:dyDescent="0.25">
      <c r="A32" s="905" t="s">
        <v>270</v>
      </c>
      <c r="B32" s="905" t="s">
        <v>769</v>
      </c>
      <c r="C32" s="10" t="s">
        <v>770</v>
      </c>
      <c r="D32" s="905"/>
      <c r="E32" s="10" t="s">
        <v>1291</v>
      </c>
      <c r="F32" s="10">
        <v>8.4499999999999993</v>
      </c>
      <c r="G32" s="10">
        <v>28</v>
      </c>
      <c r="H32" s="10">
        <f t="shared" si="0"/>
        <v>236.59999999999997</v>
      </c>
    </row>
    <row r="33" spans="1:8" x14ac:dyDescent="0.25">
      <c r="A33" s="905" t="s">
        <v>270</v>
      </c>
      <c r="B33" s="905" t="s">
        <v>771</v>
      </c>
      <c r="C33" s="10" t="s">
        <v>772</v>
      </c>
      <c r="D33" s="905" t="s">
        <v>4920</v>
      </c>
      <c r="E33" s="10" t="s">
        <v>1291</v>
      </c>
      <c r="F33" s="10">
        <v>8.4499999999999993</v>
      </c>
      <c r="G33" s="10">
        <v>40</v>
      </c>
      <c r="H33" s="10">
        <f t="shared" si="0"/>
        <v>338</v>
      </c>
    </row>
    <row r="34" spans="1:8" x14ac:dyDescent="0.25">
      <c r="A34" s="905" t="s">
        <v>270</v>
      </c>
      <c r="B34" s="905" t="s">
        <v>1383</v>
      </c>
      <c r="C34" s="10" t="s">
        <v>1384</v>
      </c>
      <c r="D34" s="905" t="s">
        <v>4920</v>
      </c>
      <c r="E34" s="10" t="s">
        <v>1329</v>
      </c>
      <c r="F34" s="10">
        <v>14.66</v>
      </c>
      <c r="G34" s="10">
        <v>5</v>
      </c>
      <c r="H34" s="10">
        <f t="shared" si="0"/>
        <v>73.3</v>
      </c>
    </row>
    <row r="35" spans="1:8" x14ac:dyDescent="0.25">
      <c r="A35" s="905" t="s">
        <v>270</v>
      </c>
      <c r="B35" s="905" t="s">
        <v>1383</v>
      </c>
      <c r="C35" s="10" t="s">
        <v>1384</v>
      </c>
      <c r="D35" s="905" t="s">
        <v>4920</v>
      </c>
      <c r="E35" s="10" t="s">
        <v>1291</v>
      </c>
      <c r="F35" s="10">
        <v>8.4500000000000011</v>
      </c>
      <c r="G35" s="10">
        <v>419</v>
      </c>
      <c r="H35" s="10">
        <f t="shared" si="0"/>
        <v>3540.5500000000006</v>
      </c>
    </row>
    <row r="36" spans="1:8" x14ac:dyDescent="0.25">
      <c r="A36" s="905" t="s">
        <v>270</v>
      </c>
      <c r="B36" s="905" t="s">
        <v>1391</v>
      </c>
      <c r="C36" s="10" t="s">
        <v>1392</v>
      </c>
      <c r="D36" s="905"/>
      <c r="E36" s="10" t="s">
        <v>1291</v>
      </c>
      <c r="F36" s="10">
        <v>8.4499999999999993</v>
      </c>
      <c r="G36" s="10">
        <v>77</v>
      </c>
      <c r="H36" s="10">
        <f t="shared" si="0"/>
        <v>650.65</v>
      </c>
    </row>
    <row r="37" spans="1:8" x14ac:dyDescent="0.25">
      <c r="A37" s="905" t="s">
        <v>270</v>
      </c>
      <c r="B37" s="905" t="s">
        <v>1395</v>
      </c>
      <c r="C37" s="10" t="s">
        <v>1396</v>
      </c>
      <c r="D37" s="905" t="s">
        <v>4920</v>
      </c>
      <c r="E37" s="10" t="s">
        <v>1291</v>
      </c>
      <c r="F37" s="10">
        <v>8.4499999999999993</v>
      </c>
      <c r="G37" s="10">
        <v>8</v>
      </c>
      <c r="H37" s="10">
        <f t="shared" si="0"/>
        <v>67.599999999999994</v>
      </c>
    </row>
    <row r="38" spans="1:8" x14ac:dyDescent="0.25">
      <c r="A38" s="905" t="s">
        <v>270</v>
      </c>
      <c r="B38" s="905" t="s">
        <v>2170</v>
      </c>
      <c r="C38" s="10" t="s">
        <v>2171</v>
      </c>
      <c r="D38" s="905" t="s">
        <v>4920</v>
      </c>
      <c r="E38" s="10" t="s">
        <v>1291</v>
      </c>
      <c r="F38" s="10">
        <v>8.4499999999999993</v>
      </c>
      <c r="G38" s="10">
        <v>1</v>
      </c>
      <c r="H38" s="10">
        <f t="shared" si="0"/>
        <v>8.4499999999999993</v>
      </c>
    </row>
    <row r="39" spans="1:8" x14ac:dyDescent="0.25">
      <c r="A39" s="905" t="s">
        <v>270</v>
      </c>
      <c r="B39" s="905" t="s">
        <v>781</v>
      </c>
      <c r="C39" s="10" t="s">
        <v>782</v>
      </c>
      <c r="D39" s="905"/>
      <c r="E39" s="10" t="s">
        <v>1291</v>
      </c>
      <c r="F39" s="10">
        <v>8.4499999999999993</v>
      </c>
      <c r="G39" s="10">
        <v>4</v>
      </c>
      <c r="H39" s="10">
        <f t="shared" si="0"/>
        <v>33.799999999999997</v>
      </c>
    </row>
    <row r="40" spans="1:8" x14ac:dyDescent="0.25">
      <c r="A40" s="905" t="s">
        <v>355</v>
      </c>
      <c r="B40" s="905" t="s">
        <v>356</v>
      </c>
      <c r="C40" s="10" t="s">
        <v>357</v>
      </c>
      <c r="D40" s="905" t="s">
        <v>4920</v>
      </c>
      <c r="E40" s="10" t="s">
        <v>1291</v>
      </c>
      <c r="F40" s="10">
        <v>8.4499999999999993</v>
      </c>
      <c r="G40" s="10">
        <v>21</v>
      </c>
      <c r="H40" s="10">
        <f t="shared" si="0"/>
        <v>177.45</v>
      </c>
    </row>
    <row r="41" spans="1:8" x14ac:dyDescent="0.25">
      <c r="A41" s="905" t="s">
        <v>355</v>
      </c>
      <c r="B41" s="905" t="s">
        <v>1424</v>
      </c>
      <c r="C41" s="10" t="s">
        <v>1425</v>
      </c>
      <c r="D41" s="905" t="s">
        <v>4920</v>
      </c>
      <c r="E41" s="10" t="s">
        <v>1291</v>
      </c>
      <c r="F41" s="10">
        <v>8.4499999999999993</v>
      </c>
      <c r="G41" s="10">
        <v>1</v>
      </c>
      <c r="H41" s="10">
        <f t="shared" si="0"/>
        <v>8.4499999999999993</v>
      </c>
    </row>
    <row r="42" spans="1:8" x14ac:dyDescent="0.25">
      <c r="A42" s="905" t="s">
        <v>355</v>
      </c>
      <c r="B42" s="905" t="s">
        <v>1424</v>
      </c>
      <c r="C42" s="10" t="s">
        <v>1425</v>
      </c>
      <c r="D42" s="905" t="s">
        <v>4919</v>
      </c>
      <c r="E42" s="10" t="s">
        <v>1291</v>
      </c>
      <c r="F42" s="10">
        <v>8.4499999999999993</v>
      </c>
      <c r="G42" s="10">
        <v>2</v>
      </c>
      <c r="H42" s="10">
        <f t="shared" si="0"/>
        <v>16.899999999999999</v>
      </c>
    </row>
    <row r="43" spans="1:8" x14ac:dyDescent="0.25">
      <c r="A43" s="905" t="s">
        <v>355</v>
      </c>
      <c r="B43" s="905" t="s">
        <v>1432</v>
      </c>
      <c r="C43" s="10" t="s">
        <v>1433</v>
      </c>
      <c r="D43" s="905" t="s">
        <v>4920</v>
      </c>
      <c r="E43" s="10" t="s">
        <v>1291</v>
      </c>
      <c r="F43" s="10">
        <v>8.4499999999999993</v>
      </c>
      <c r="G43" s="10">
        <v>3</v>
      </c>
      <c r="H43" s="10">
        <f t="shared" si="0"/>
        <v>25.349999999999998</v>
      </c>
    </row>
    <row r="44" spans="1:8" x14ac:dyDescent="0.25">
      <c r="A44" s="905" t="s">
        <v>355</v>
      </c>
      <c r="B44" s="905" t="s">
        <v>1440</v>
      </c>
      <c r="C44" s="10" t="s">
        <v>1441</v>
      </c>
      <c r="D44" s="905"/>
      <c r="E44" s="10" t="s">
        <v>1291</v>
      </c>
      <c r="F44" s="10">
        <v>8.4500000000000011</v>
      </c>
      <c r="G44" s="10">
        <v>17</v>
      </c>
      <c r="H44" s="10">
        <f t="shared" si="0"/>
        <v>143.65</v>
      </c>
    </row>
    <row r="45" spans="1:8" x14ac:dyDescent="0.25">
      <c r="A45" s="905" t="s">
        <v>355</v>
      </c>
      <c r="B45" s="905" t="s">
        <v>1442</v>
      </c>
      <c r="C45" s="10" t="s">
        <v>1443</v>
      </c>
      <c r="D45" s="905"/>
      <c r="E45" s="10" t="s">
        <v>1291</v>
      </c>
      <c r="F45" s="10">
        <v>8.4499999999999993</v>
      </c>
      <c r="G45" s="10">
        <v>1</v>
      </c>
      <c r="H45" s="10">
        <f t="shared" si="0"/>
        <v>8.4499999999999993</v>
      </c>
    </row>
    <row r="46" spans="1:8" x14ac:dyDescent="0.25">
      <c r="A46" s="905" t="s">
        <v>355</v>
      </c>
      <c r="B46" s="905" t="s">
        <v>1444</v>
      </c>
      <c r="C46" s="10" t="s">
        <v>1445</v>
      </c>
      <c r="D46" s="905"/>
      <c r="E46" s="10" t="s">
        <v>1291</v>
      </c>
      <c r="F46" s="10">
        <v>8.4499999999999993</v>
      </c>
      <c r="G46" s="10">
        <v>15</v>
      </c>
      <c r="H46" s="10">
        <f t="shared" si="0"/>
        <v>126.74999999999999</v>
      </c>
    </row>
    <row r="47" spans="1:8" x14ac:dyDescent="0.25">
      <c r="A47" s="905" t="s">
        <v>355</v>
      </c>
      <c r="B47" s="905" t="s">
        <v>1112</v>
      </c>
      <c r="C47" s="10" t="s">
        <v>1113</v>
      </c>
      <c r="D47" s="905" t="s">
        <v>4920</v>
      </c>
      <c r="E47" s="10" t="s">
        <v>1291</v>
      </c>
      <c r="F47" s="10">
        <v>8.4499999999999993</v>
      </c>
      <c r="G47" s="10">
        <v>57</v>
      </c>
      <c r="H47" s="10">
        <f t="shared" si="0"/>
        <v>481.65</v>
      </c>
    </row>
    <row r="48" spans="1:8" x14ac:dyDescent="0.25">
      <c r="A48" s="905" t="s">
        <v>355</v>
      </c>
      <c r="B48" s="905" t="s">
        <v>2277</v>
      </c>
      <c r="C48" s="10" t="s">
        <v>2278</v>
      </c>
      <c r="D48" s="905"/>
      <c r="E48" s="10" t="s">
        <v>1291</v>
      </c>
      <c r="F48" s="10">
        <v>8.4500000000000011</v>
      </c>
      <c r="G48" s="10">
        <v>3</v>
      </c>
      <c r="H48" s="10">
        <f t="shared" si="0"/>
        <v>25.35</v>
      </c>
    </row>
    <row r="49" spans="1:8" x14ac:dyDescent="0.25">
      <c r="A49" s="905" t="s">
        <v>355</v>
      </c>
      <c r="B49" s="905" t="s">
        <v>2288</v>
      </c>
      <c r="C49" s="10" t="s">
        <v>2289</v>
      </c>
      <c r="D49" s="905"/>
      <c r="E49" s="10" t="s">
        <v>1291</v>
      </c>
      <c r="F49" s="10">
        <v>8.4500000000000011</v>
      </c>
      <c r="G49" s="10">
        <v>6</v>
      </c>
      <c r="H49" s="10">
        <f t="shared" si="0"/>
        <v>50.7</v>
      </c>
    </row>
    <row r="50" spans="1:8" x14ac:dyDescent="0.25">
      <c r="A50" s="905" t="s">
        <v>355</v>
      </c>
      <c r="B50" s="905" t="s">
        <v>1458</v>
      </c>
      <c r="C50" s="10" t="s">
        <v>1459</v>
      </c>
      <c r="D50" s="905"/>
      <c r="E50" s="10" t="s">
        <v>1291</v>
      </c>
      <c r="F50" s="10">
        <v>8.4499999999999993</v>
      </c>
      <c r="G50" s="10">
        <v>2</v>
      </c>
      <c r="H50" s="10">
        <f t="shared" si="0"/>
        <v>16.899999999999999</v>
      </c>
    </row>
    <row r="51" spans="1:8" x14ac:dyDescent="0.25">
      <c r="A51" s="905" t="s">
        <v>355</v>
      </c>
      <c r="B51" s="905" t="s">
        <v>807</v>
      </c>
      <c r="C51" s="10" t="s">
        <v>808</v>
      </c>
      <c r="D51" s="905" t="s">
        <v>4920</v>
      </c>
      <c r="E51" s="10" t="s">
        <v>1291</v>
      </c>
      <c r="F51" s="10">
        <v>8.4499999999999993</v>
      </c>
      <c r="G51" s="10">
        <v>1</v>
      </c>
      <c r="H51" s="10">
        <f t="shared" si="0"/>
        <v>8.4499999999999993</v>
      </c>
    </row>
    <row r="52" spans="1:8" x14ac:dyDescent="0.25">
      <c r="A52" s="905" t="s">
        <v>355</v>
      </c>
      <c r="B52" s="905" t="s">
        <v>807</v>
      </c>
      <c r="C52" s="10" t="s">
        <v>808</v>
      </c>
      <c r="D52" s="905"/>
      <c r="E52" s="10" t="s">
        <v>1291</v>
      </c>
      <c r="F52" s="10">
        <v>8.4499999999999993</v>
      </c>
      <c r="G52" s="10">
        <v>1</v>
      </c>
      <c r="H52" s="10">
        <f t="shared" si="0"/>
        <v>8.4499999999999993</v>
      </c>
    </row>
    <row r="53" spans="1:8" x14ac:dyDescent="0.25">
      <c r="A53" s="905" t="s">
        <v>355</v>
      </c>
      <c r="B53" s="905" t="s">
        <v>1478</v>
      </c>
      <c r="C53" s="10" t="s">
        <v>1479</v>
      </c>
      <c r="D53" s="905"/>
      <c r="E53" s="10" t="s">
        <v>1291</v>
      </c>
      <c r="F53" s="10">
        <v>8.4499999999999993</v>
      </c>
      <c r="G53" s="10">
        <v>8</v>
      </c>
      <c r="H53" s="10">
        <f t="shared" si="0"/>
        <v>67.599999999999994</v>
      </c>
    </row>
    <row r="54" spans="1:8" x14ac:dyDescent="0.25">
      <c r="A54" s="905" t="s">
        <v>355</v>
      </c>
      <c r="B54" s="905" t="s">
        <v>1167</v>
      </c>
      <c r="C54" s="10" t="s">
        <v>1168</v>
      </c>
      <c r="D54" s="905"/>
      <c r="E54" s="10" t="s">
        <v>1291</v>
      </c>
      <c r="F54" s="10">
        <v>8.4500000000000011</v>
      </c>
      <c r="G54" s="10">
        <v>34</v>
      </c>
      <c r="H54" s="10">
        <f t="shared" si="0"/>
        <v>287.3</v>
      </c>
    </row>
    <row r="55" spans="1:8" x14ac:dyDescent="0.25">
      <c r="A55" s="905" t="s">
        <v>355</v>
      </c>
      <c r="B55" s="905" t="s">
        <v>1488</v>
      </c>
      <c r="C55" s="10" t="s">
        <v>1489</v>
      </c>
      <c r="D55" s="905" t="s">
        <v>4920</v>
      </c>
      <c r="E55" s="10" t="s">
        <v>1291</v>
      </c>
      <c r="F55" s="10">
        <v>8.4499999999999993</v>
      </c>
      <c r="G55" s="10">
        <v>10</v>
      </c>
      <c r="H55" s="10">
        <f t="shared" si="0"/>
        <v>84.5</v>
      </c>
    </row>
    <row r="56" spans="1:8" x14ac:dyDescent="0.25">
      <c r="A56" s="905" t="s">
        <v>355</v>
      </c>
      <c r="B56" s="905" t="s">
        <v>1488</v>
      </c>
      <c r="C56" s="10" t="s">
        <v>1489</v>
      </c>
      <c r="D56" s="905"/>
      <c r="E56" s="10" t="s">
        <v>1291</v>
      </c>
      <c r="F56" s="10">
        <v>8.4499999999999993</v>
      </c>
      <c r="G56" s="10">
        <v>7</v>
      </c>
      <c r="H56" s="10">
        <f t="shared" si="0"/>
        <v>59.149999999999991</v>
      </c>
    </row>
    <row r="57" spans="1:8" x14ac:dyDescent="0.25">
      <c r="A57" s="905" t="s">
        <v>355</v>
      </c>
      <c r="B57" s="905" t="s">
        <v>1490</v>
      </c>
      <c r="C57" s="10" t="s">
        <v>1491</v>
      </c>
      <c r="D57" s="905" t="s">
        <v>4920</v>
      </c>
      <c r="E57" s="10" t="s">
        <v>1291</v>
      </c>
      <c r="F57" s="10">
        <v>8.4499999999999993</v>
      </c>
      <c r="G57" s="10">
        <v>92</v>
      </c>
      <c r="H57" s="10">
        <f t="shared" si="0"/>
        <v>777.4</v>
      </c>
    </row>
    <row r="58" spans="1:8" x14ac:dyDescent="0.25">
      <c r="A58" s="905" t="s">
        <v>355</v>
      </c>
      <c r="B58" s="905" t="s">
        <v>1490</v>
      </c>
      <c r="C58" s="10" t="s">
        <v>1491</v>
      </c>
      <c r="D58" s="905" t="s">
        <v>4919</v>
      </c>
      <c r="E58" s="10" t="s">
        <v>1291</v>
      </c>
      <c r="F58" s="10">
        <v>8.4499999999999993</v>
      </c>
      <c r="G58" s="10">
        <v>25</v>
      </c>
      <c r="H58" s="10">
        <f t="shared" si="0"/>
        <v>211.24999999999997</v>
      </c>
    </row>
    <row r="59" spans="1:8" x14ac:dyDescent="0.25">
      <c r="A59" s="905" t="s">
        <v>355</v>
      </c>
      <c r="B59" s="905" t="s">
        <v>1171</v>
      </c>
      <c r="C59" s="10" t="s">
        <v>1172</v>
      </c>
      <c r="D59" s="905"/>
      <c r="E59" s="10" t="s">
        <v>1291</v>
      </c>
      <c r="F59" s="10">
        <v>8.4499999999999993</v>
      </c>
      <c r="G59" s="10">
        <v>8</v>
      </c>
      <c r="H59" s="10">
        <f t="shared" si="0"/>
        <v>67.599999999999994</v>
      </c>
    </row>
    <row r="60" spans="1:8" x14ac:dyDescent="0.25">
      <c r="A60" s="905" t="s">
        <v>355</v>
      </c>
      <c r="B60" s="905" t="s">
        <v>1175</v>
      </c>
      <c r="C60" s="10" t="s">
        <v>1176</v>
      </c>
      <c r="D60" s="905" t="s">
        <v>4920</v>
      </c>
      <c r="E60" s="10" t="s">
        <v>1291</v>
      </c>
      <c r="F60" s="10">
        <v>8.4499999999999993</v>
      </c>
      <c r="G60" s="10">
        <v>5</v>
      </c>
      <c r="H60" s="10">
        <f t="shared" si="0"/>
        <v>42.25</v>
      </c>
    </row>
    <row r="61" spans="1:8" x14ac:dyDescent="0.25">
      <c r="A61" s="905" t="s">
        <v>355</v>
      </c>
      <c r="B61" s="905" t="s">
        <v>713</v>
      </c>
      <c r="C61" s="10" t="s">
        <v>714</v>
      </c>
      <c r="D61" s="905" t="s">
        <v>4920</v>
      </c>
      <c r="E61" s="10" t="s">
        <v>1329</v>
      </c>
      <c r="F61" s="10">
        <v>14.66</v>
      </c>
      <c r="G61" s="10">
        <v>4</v>
      </c>
      <c r="H61" s="10">
        <f t="shared" si="0"/>
        <v>58.64</v>
      </c>
    </row>
    <row r="62" spans="1:8" x14ac:dyDescent="0.25">
      <c r="A62" s="905" t="s">
        <v>355</v>
      </c>
      <c r="B62" s="905" t="s">
        <v>713</v>
      </c>
      <c r="C62" s="10" t="s">
        <v>714</v>
      </c>
      <c r="D62" s="905" t="s">
        <v>4920</v>
      </c>
      <c r="E62" s="10" t="s">
        <v>1291</v>
      </c>
      <c r="F62" s="10">
        <v>8.4500000000000011</v>
      </c>
      <c r="G62" s="10">
        <v>91</v>
      </c>
      <c r="H62" s="10">
        <f t="shared" si="0"/>
        <v>768.95</v>
      </c>
    </row>
    <row r="63" spans="1:8" x14ac:dyDescent="0.25">
      <c r="A63" s="905" t="s">
        <v>355</v>
      </c>
      <c r="B63" s="905" t="s">
        <v>713</v>
      </c>
      <c r="C63" s="10" t="s">
        <v>714</v>
      </c>
      <c r="D63" s="905" t="s">
        <v>4919</v>
      </c>
      <c r="E63" s="10" t="s">
        <v>1291</v>
      </c>
      <c r="F63" s="10">
        <v>8.4499999999999993</v>
      </c>
      <c r="G63" s="10">
        <v>47</v>
      </c>
      <c r="H63" s="10">
        <f t="shared" si="0"/>
        <v>397.15</v>
      </c>
    </row>
    <row r="64" spans="1:8" x14ac:dyDescent="0.25">
      <c r="A64" s="905" t="s">
        <v>355</v>
      </c>
      <c r="B64" s="905" t="s">
        <v>1116</v>
      </c>
      <c r="C64" s="10" t="s">
        <v>1117</v>
      </c>
      <c r="D64" s="905" t="s">
        <v>4920</v>
      </c>
      <c r="E64" s="10" t="s">
        <v>1291</v>
      </c>
      <c r="F64" s="10">
        <v>8.4499999999999993</v>
      </c>
      <c r="G64" s="10">
        <v>14</v>
      </c>
      <c r="H64" s="10">
        <f t="shared" si="0"/>
        <v>118.29999999999998</v>
      </c>
    </row>
    <row r="65" spans="1:8" x14ac:dyDescent="0.25">
      <c r="A65" s="905" t="s">
        <v>355</v>
      </c>
      <c r="B65" s="905" t="s">
        <v>1512</v>
      </c>
      <c r="C65" s="10" t="s">
        <v>1513</v>
      </c>
      <c r="D65" s="905" t="s">
        <v>4920</v>
      </c>
      <c r="E65" s="10" t="s">
        <v>1291</v>
      </c>
      <c r="F65" s="10">
        <v>8.4500000000000011</v>
      </c>
      <c r="G65" s="10">
        <v>86</v>
      </c>
      <c r="H65" s="10">
        <f t="shared" si="0"/>
        <v>726.7</v>
      </c>
    </row>
    <row r="66" spans="1:8" x14ac:dyDescent="0.25">
      <c r="A66" s="905" t="s">
        <v>355</v>
      </c>
      <c r="B66" s="905" t="s">
        <v>835</v>
      </c>
      <c r="C66" s="10" t="s">
        <v>836</v>
      </c>
      <c r="D66" s="905"/>
      <c r="E66" s="10" t="s">
        <v>1291</v>
      </c>
      <c r="F66" s="10">
        <v>8.4499999999999993</v>
      </c>
      <c r="G66" s="10">
        <v>2</v>
      </c>
      <c r="H66" s="10">
        <f t="shared" si="0"/>
        <v>16.899999999999999</v>
      </c>
    </row>
    <row r="67" spans="1:8" x14ac:dyDescent="0.25">
      <c r="A67" s="905" t="s">
        <v>406</v>
      </c>
      <c r="B67" s="905" t="s">
        <v>1520</v>
      </c>
      <c r="C67" s="10" t="s">
        <v>1521</v>
      </c>
      <c r="D67" s="905"/>
      <c r="E67" s="10" t="s">
        <v>1291</v>
      </c>
      <c r="F67" s="10">
        <v>8.4499999999999993</v>
      </c>
      <c r="G67" s="10">
        <v>1</v>
      </c>
      <c r="H67" s="10">
        <f t="shared" si="0"/>
        <v>8.4499999999999993</v>
      </c>
    </row>
    <row r="68" spans="1:8" x14ac:dyDescent="0.25">
      <c r="A68" s="905" t="s">
        <v>406</v>
      </c>
      <c r="B68" s="905" t="s">
        <v>1526</v>
      </c>
      <c r="C68" s="10" t="s">
        <v>1527</v>
      </c>
      <c r="D68" s="905"/>
      <c r="E68" s="10" t="s">
        <v>1291</v>
      </c>
      <c r="F68" s="10">
        <v>8.4499999999999993</v>
      </c>
      <c r="G68" s="10">
        <v>64</v>
      </c>
      <c r="H68" s="10">
        <f t="shared" si="0"/>
        <v>540.79999999999995</v>
      </c>
    </row>
    <row r="69" spans="1:8" x14ac:dyDescent="0.25">
      <c r="A69" s="905" t="s">
        <v>406</v>
      </c>
      <c r="B69" s="905" t="s">
        <v>1539</v>
      </c>
      <c r="C69" s="10" t="s">
        <v>1540</v>
      </c>
      <c r="D69" s="905"/>
      <c r="E69" s="10" t="s">
        <v>1291</v>
      </c>
      <c r="F69" s="10">
        <v>8.4499999999999993</v>
      </c>
      <c r="G69" s="10">
        <v>1</v>
      </c>
      <c r="H69" s="10">
        <f t="shared" si="0"/>
        <v>8.4499999999999993</v>
      </c>
    </row>
    <row r="70" spans="1:8" x14ac:dyDescent="0.25">
      <c r="A70" s="905" t="s">
        <v>406</v>
      </c>
      <c r="B70" s="905" t="s">
        <v>847</v>
      </c>
      <c r="C70" s="10" t="s">
        <v>848</v>
      </c>
      <c r="D70" s="905"/>
      <c r="E70" s="10" t="s">
        <v>1291</v>
      </c>
      <c r="F70" s="10">
        <v>8.4499999999999993</v>
      </c>
      <c r="G70" s="10">
        <v>9</v>
      </c>
      <c r="H70" s="10">
        <f t="shared" si="0"/>
        <v>76.05</v>
      </c>
    </row>
    <row r="71" spans="1:8" x14ac:dyDescent="0.25">
      <c r="A71" s="905" t="s">
        <v>406</v>
      </c>
      <c r="B71" s="905" t="s">
        <v>413</v>
      </c>
      <c r="C71" s="10" t="s">
        <v>414</v>
      </c>
      <c r="D71" s="905" t="s">
        <v>4920</v>
      </c>
      <c r="E71" s="10" t="s">
        <v>1329</v>
      </c>
      <c r="F71" s="10">
        <v>14.66</v>
      </c>
      <c r="G71" s="10">
        <v>1</v>
      </c>
      <c r="H71" s="10">
        <f t="shared" ref="H71:H134" si="1">F71*G71</f>
        <v>14.66</v>
      </c>
    </row>
    <row r="72" spans="1:8" x14ac:dyDescent="0.25">
      <c r="A72" s="905" t="s">
        <v>406</v>
      </c>
      <c r="B72" s="905" t="s">
        <v>413</v>
      </c>
      <c r="C72" s="10" t="s">
        <v>414</v>
      </c>
      <c r="D72" s="905" t="s">
        <v>4920</v>
      </c>
      <c r="E72" s="10" t="s">
        <v>1291</v>
      </c>
      <c r="F72" s="10">
        <v>8.4500000000000011</v>
      </c>
      <c r="G72" s="10">
        <v>101</v>
      </c>
      <c r="H72" s="10">
        <f t="shared" si="1"/>
        <v>853.45000000000016</v>
      </c>
    </row>
    <row r="73" spans="1:8" x14ac:dyDescent="0.25">
      <c r="A73" s="905" t="s">
        <v>406</v>
      </c>
      <c r="B73" s="905" t="s">
        <v>413</v>
      </c>
      <c r="C73" s="10" t="s">
        <v>414</v>
      </c>
      <c r="D73" s="905" t="s">
        <v>4919</v>
      </c>
      <c r="E73" s="10" t="s">
        <v>1291</v>
      </c>
      <c r="F73" s="10">
        <v>8.4499999999999993</v>
      </c>
      <c r="G73" s="10">
        <v>5</v>
      </c>
      <c r="H73" s="10">
        <f t="shared" si="1"/>
        <v>42.25</v>
      </c>
    </row>
    <row r="74" spans="1:8" x14ac:dyDescent="0.25">
      <c r="A74" s="905" t="s">
        <v>406</v>
      </c>
      <c r="B74" s="905" t="s">
        <v>2438</v>
      </c>
      <c r="C74" s="10" t="s">
        <v>2439</v>
      </c>
      <c r="D74" s="905"/>
      <c r="E74" s="10" t="s">
        <v>1291</v>
      </c>
      <c r="F74" s="10">
        <v>8.4499999999999993</v>
      </c>
      <c r="G74" s="10">
        <v>1</v>
      </c>
      <c r="H74" s="10">
        <f t="shared" si="1"/>
        <v>8.4499999999999993</v>
      </c>
    </row>
    <row r="75" spans="1:8" x14ac:dyDescent="0.25">
      <c r="A75" s="905" t="s">
        <v>406</v>
      </c>
      <c r="B75" s="905" t="s">
        <v>1551</v>
      </c>
      <c r="C75" s="10" t="s">
        <v>1552</v>
      </c>
      <c r="D75" s="905" t="s">
        <v>4919</v>
      </c>
      <c r="E75" s="10" t="s">
        <v>1291</v>
      </c>
      <c r="F75" s="10">
        <v>8.4499999999999993</v>
      </c>
      <c r="G75" s="10">
        <v>10</v>
      </c>
      <c r="H75" s="10">
        <f t="shared" si="1"/>
        <v>84.5</v>
      </c>
    </row>
    <row r="76" spans="1:8" x14ac:dyDescent="0.25">
      <c r="A76" s="905" t="s">
        <v>406</v>
      </c>
      <c r="B76" s="905" t="s">
        <v>1559</v>
      </c>
      <c r="C76" s="10" t="s">
        <v>1560</v>
      </c>
      <c r="D76" s="905"/>
      <c r="E76" s="10" t="s">
        <v>1291</v>
      </c>
      <c r="F76" s="10">
        <v>8.4500000000000011</v>
      </c>
      <c r="G76" s="10">
        <v>6</v>
      </c>
      <c r="H76" s="10">
        <f t="shared" si="1"/>
        <v>50.7</v>
      </c>
    </row>
    <row r="77" spans="1:8" x14ac:dyDescent="0.25">
      <c r="A77" s="905" t="s">
        <v>406</v>
      </c>
      <c r="B77" s="905" t="s">
        <v>1587</v>
      </c>
      <c r="C77" s="10" t="s">
        <v>1588</v>
      </c>
      <c r="D77" s="905"/>
      <c r="E77" s="10" t="s">
        <v>1291</v>
      </c>
      <c r="F77" s="10">
        <v>8.4499999999999993</v>
      </c>
      <c r="G77" s="10">
        <v>104</v>
      </c>
      <c r="H77" s="10">
        <f t="shared" si="1"/>
        <v>878.8</v>
      </c>
    </row>
    <row r="78" spans="1:8" x14ac:dyDescent="0.25">
      <c r="A78" s="905" t="s">
        <v>406</v>
      </c>
      <c r="B78" s="905" t="s">
        <v>867</v>
      </c>
      <c r="C78" s="10" t="s">
        <v>868</v>
      </c>
      <c r="D78" s="905"/>
      <c r="E78" s="10" t="s">
        <v>1291</v>
      </c>
      <c r="F78" s="10">
        <v>8.4499999999999993</v>
      </c>
      <c r="G78" s="10">
        <v>1</v>
      </c>
      <c r="H78" s="10">
        <f t="shared" si="1"/>
        <v>8.4499999999999993</v>
      </c>
    </row>
    <row r="79" spans="1:8" x14ac:dyDescent="0.25">
      <c r="A79" s="905" t="s">
        <v>406</v>
      </c>
      <c r="B79" s="905" t="s">
        <v>1589</v>
      </c>
      <c r="C79" s="10" t="s">
        <v>1590</v>
      </c>
      <c r="D79" s="905"/>
      <c r="E79" s="10" t="s">
        <v>1291</v>
      </c>
      <c r="F79" s="10">
        <v>8.4499999999999993</v>
      </c>
      <c r="G79" s="10">
        <v>2</v>
      </c>
      <c r="H79" s="10">
        <f t="shared" si="1"/>
        <v>16.899999999999999</v>
      </c>
    </row>
    <row r="80" spans="1:8" x14ac:dyDescent="0.25">
      <c r="A80" s="905" t="s">
        <v>406</v>
      </c>
      <c r="B80" s="905" t="s">
        <v>871</v>
      </c>
      <c r="C80" s="10" t="s">
        <v>872</v>
      </c>
      <c r="D80" s="905"/>
      <c r="E80" s="10" t="s">
        <v>1291</v>
      </c>
      <c r="F80" s="10">
        <v>8.4499999999999993</v>
      </c>
      <c r="G80" s="10">
        <v>1</v>
      </c>
      <c r="H80" s="10">
        <f t="shared" si="1"/>
        <v>8.4499999999999993</v>
      </c>
    </row>
    <row r="81" spans="1:8" x14ac:dyDescent="0.25">
      <c r="A81" s="905" t="s">
        <v>406</v>
      </c>
      <c r="B81" s="905" t="s">
        <v>2544</v>
      </c>
      <c r="C81" s="10" t="s">
        <v>2545</v>
      </c>
      <c r="D81" s="905"/>
      <c r="E81" s="10" t="s">
        <v>1291</v>
      </c>
      <c r="F81" s="10">
        <v>8.4499999999999993</v>
      </c>
      <c r="G81" s="10">
        <v>2</v>
      </c>
      <c r="H81" s="10">
        <f t="shared" si="1"/>
        <v>16.899999999999999</v>
      </c>
    </row>
    <row r="82" spans="1:8" x14ac:dyDescent="0.25">
      <c r="A82" s="905" t="s">
        <v>406</v>
      </c>
      <c r="B82" s="905" t="s">
        <v>2552</v>
      </c>
      <c r="C82" s="10" t="s">
        <v>2553</v>
      </c>
      <c r="D82" s="905"/>
      <c r="E82" s="10" t="s">
        <v>1291</v>
      </c>
      <c r="F82" s="10">
        <v>8.4499999999999993</v>
      </c>
      <c r="G82" s="10">
        <v>2</v>
      </c>
      <c r="H82" s="10">
        <f t="shared" si="1"/>
        <v>16.899999999999999</v>
      </c>
    </row>
    <row r="83" spans="1:8" x14ac:dyDescent="0.25">
      <c r="A83" s="905" t="s">
        <v>406</v>
      </c>
      <c r="B83" s="905" t="s">
        <v>2572</v>
      </c>
      <c r="C83" s="10" t="s">
        <v>2573</v>
      </c>
      <c r="D83" s="905"/>
      <c r="E83" s="10" t="s">
        <v>1291</v>
      </c>
      <c r="F83" s="10">
        <v>8.4499999999999993</v>
      </c>
      <c r="G83" s="10">
        <v>1</v>
      </c>
      <c r="H83" s="10">
        <f t="shared" si="1"/>
        <v>8.4499999999999993</v>
      </c>
    </row>
    <row r="84" spans="1:8" x14ac:dyDescent="0.25">
      <c r="A84" s="905" t="s">
        <v>406</v>
      </c>
      <c r="B84" s="905" t="s">
        <v>1120</v>
      </c>
      <c r="C84" s="10" t="s">
        <v>1121</v>
      </c>
      <c r="D84" s="905"/>
      <c r="E84" s="10" t="s">
        <v>1291</v>
      </c>
      <c r="F84" s="10">
        <v>8.4499999999999993</v>
      </c>
      <c r="G84" s="10">
        <v>1</v>
      </c>
      <c r="H84" s="10">
        <f t="shared" si="1"/>
        <v>8.4499999999999993</v>
      </c>
    </row>
    <row r="85" spans="1:8" x14ac:dyDescent="0.25">
      <c r="A85" s="905" t="s">
        <v>406</v>
      </c>
      <c r="B85" s="905" t="s">
        <v>1601</v>
      </c>
      <c r="C85" s="10" t="s">
        <v>1602</v>
      </c>
      <c r="D85" s="905"/>
      <c r="E85" s="10" t="s">
        <v>1291</v>
      </c>
      <c r="F85" s="10">
        <v>8.4499999999999993</v>
      </c>
      <c r="G85" s="10">
        <v>2</v>
      </c>
      <c r="H85" s="10">
        <f t="shared" si="1"/>
        <v>16.899999999999999</v>
      </c>
    </row>
    <row r="86" spans="1:8" x14ac:dyDescent="0.25">
      <c r="A86" s="905" t="s">
        <v>406</v>
      </c>
      <c r="B86" s="905" t="s">
        <v>445</v>
      </c>
      <c r="C86" s="10" t="s">
        <v>446</v>
      </c>
      <c r="D86" s="905"/>
      <c r="E86" s="10" t="s">
        <v>1291</v>
      </c>
      <c r="F86" s="10">
        <v>8.4499999999999993</v>
      </c>
      <c r="G86" s="10">
        <v>1</v>
      </c>
      <c r="H86" s="10">
        <f t="shared" si="1"/>
        <v>8.4499999999999993</v>
      </c>
    </row>
    <row r="87" spans="1:8" x14ac:dyDescent="0.25">
      <c r="A87" s="905" t="s">
        <v>406</v>
      </c>
      <c r="B87" s="905" t="s">
        <v>715</v>
      </c>
      <c r="C87" s="10" t="s">
        <v>716</v>
      </c>
      <c r="D87" s="905" t="s">
        <v>4920</v>
      </c>
      <c r="E87" s="10" t="s">
        <v>1330</v>
      </c>
      <c r="F87" s="10">
        <v>5.8199999999999994</v>
      </c>
      <c r="G87" s="10">
        <v>39</v>
      </c>
      <c r="H87" s="10">
        <f t="shared" si="1"/>
        <v>226.98</v>
      </c>
    </row>
    <row r="88" spans="1:8" x14ac:dyDescent="0.25">
      <c r="A88" s="905" t="s">
        <v>406</v>
      </c>
      <c r="B88" s="905" t="s">
        <v>715</v>
      </c>
      <c r="C88" s="10" t="s">
        <v>716</v>
      </c>
      <c r="D88" s="905"/>
      <c r="E88" s="10" t="s">
        <v>1291</v>
      </c>
      <c r="F88" s="10">
        <v>8.4499999999999993</v>
      </c>
      <c r="G88" s="10">
        <v>4</v>
      </c>
      <c r="H88" s="10">
        <f t="shared" si="1"/>
        <v>33.799999999999997</v>
      </c>
    </row>
    <row r="89" spans="1:8" x14ac:dyDescent="0.25">
      <c r="A89" s="905" t="s">
        <v>406</v>
      </c>
      <c r="B89" s="905" t="s">
        <v>885</v>
      </c>
      <c r="C89" s="10" t="s">
        <v>886</v>
      </c>
      <c r="D89" s="905"/>
      <c r="E89" s="10" t="s">
        <v>1291</v>
      </c>
      <c r="F89" s="10">
        <v>8.4499999999999993</v>
      </c>
      <c r="G89" s="10">
        <v>4</v>
      </c>
      <c r="H89" s="10">
        <f t="shared" si="1"/>
        <v>33.799999999999997</v>
      </c>
    </row>
    <row r="90" spans="1:8" x14ac:dyDescent="0.25">
      <c r="A90" s="905" t="s">
        <v>406</v>
      </c>
      <c r="B90" s="905" t="s">
        <v>451</v>
      </c>
      <c r="C90" s="10" t="s">
        <v>6</v>
      </c>
      <c r="D90" s="905" t="s">
        <v>4920</v>
      </c>
      <c r="E90" s="10" t="s">
        <v>1329</v>
      </c>
      <c r="F90" s="10">
        <v>14.66</v>
      </c>
      <c r="G90" s="10">
        <v>63</v>
      </c>
      <c r="H90" s="10">
        <f t="shared" si="1"/>
        <v>923.58</v>
      </c>
    </row>
    <row r="91" spans="1:8" x14ac:dyDescent="0.25">
      <c r="A91" s="905" t="s">
        <v>406</v>
      </c>
      <c r="B91" s="905" t="s">
        <v>452</v>
      </c>
      <c r="C91" s="10" t="s">
        <v>453</v>
      </c>
      <c r="D91" s="905" t="s">
        <v>4920</v>
      </c>
      <c r="E91" s="10" t="s">
        <v>1329</v>
      </c>
      <c r="F91" s="10">
        <v>14.66</v>
      </c>
      <c r="G91" s="10">
        <v>1</v>
      </c>
      <c r="H91" s="10">
        <f t="shared" si="1"/>
        <v>14.66</v>
      </c>
    </row>
    <row r="92" spans="1:8" x14ac:dyDescent="0.25">
      <c r="A92" s="905" t="s">
        <v>406</v>
      </c>
      <c r="B92" s="905" t="s">
        <v>452</v>
      </c>
      <c r="C92" s="10" t="s">
        <v>453</v>
      </c>
      <c r="D92" s="905" t="s">
        <v>4920</v>
      </c>
      <c r="E92" s="10" t="s">
        <v>1330</v>
      </c>
      <c r="F92" s="10">
        <v>5.82</v>
      </c>
      <c r="G92" s="10">
        <v>218</v>
      </c>
      <c r="H92" s="10">
        <f t="shared" si="1"/>
        <v>1268.76</v>
      </c>
    </row>
    <row r="93" spans="1:8" x14ac:dyDescent="0.25">
      <c r="A93" s="905" t="s">
        <v>406</v>
      </c>
      <c r="B93" s="905" t="s">
        <v>452</v>
      </c>
      <c r="C93" s="10" t="s">
        <v>453</v>
      </c>
      <c r="D93" s="905" t="s">
        <v>4920</v>
      </c>
      <c r="E93" s="10" t="s">
        <v>1291</v>
      </c>
      <c r="F93" s="10">
        <v>8.4499999999999993</v>
      </c>
      <c r="G93" s="10">
        <v>144</v>
      </c>
      <c r="H93" s="10">
        <f t="shared" si="1"/>
        <v>1216.8</v>
      </c>
    </row>
    <row r="94" spans="1:8" x14ac:dyDescent="0.25">
      <c r="A94" s="905" t="s">
        <v>406</v>
      </c>
      <c r="B94" s="905" t="s">
        <v>452</v>
      </c>
      <c r="C94" s="10" t="s">
        <v>453</v>
      </c>
      <c r="D94" s="905" t="s">
        <v>4921</v>
      </c>
      <c r="E94" s="10" t="s">
        <v>1291</v>
      </c>
      <c r="F94" s="10">
        <v>8.4499999999999993</v>
      </c>
      <c r="G94" s="10">
        <v>2</v>
      </c>
      <c r="H94" s="10">
        <f t="shared" si="1"/>
        <v>16.899999999999999</v>
      </c>
    </row>
    <row r="95" spans="1:8" x14ac:dyDescent="0.25">
      <c r="A95" s="905" t="s">
        <v>406</v>
      </c>
      <c r="B95" s="905" t="s">
        <v>452</v>
      </c>
      <c r="C95" s="10" t="s">
        <v>453</v>
      </c>
      <c r="D95" s="905" t="s">
        <v>4919</v>
      </c>
      <c r="E95" s="10" t="s">
        <v>1291</v>
      </c>
      <c r="F95" s="10">
        <v>8.4499999999999993</v>
      </c>
      <c r="G95" s="10">
        <v>4</v>
      </c>
      <c r="H95" s="10">
        <f t="shared" si="1"/>
        <v>33.799999999999997</v>
      </c>
    </row>
    <row r="96" spans="1:8" x14ac:dyDescent="0.25">
      <c r="A96" s="905" t="s">
        <v>406</v>
      </c>
      <c r="B96" s="905" t="s">
        <v>1621</v>
      </c>
      <c r="C96" s="10" t="s">
        <v>1622</v>
      </c>
      <c r="D96" s="905"/>
      <c r="E96" s="10" t="s">
        <v>1291</v>
      </c>
      <c r="F96" s="10">
        <v>8.4500000000000011</v>
      </c>
      <c r="G96" s="10">
        <v>17</v>
      </c>
      <c r="H96" s="10">
        <f t="shared" si="1"/>
        <v>143.65</v>
      </c>
    </row>
    <row r="97" spans="1:8" x14ac:dyDescent="0.25">
      <c r="A97" s="905" t="s">
        <v>406</v>
      </c>
      <c r="B97" s="905" t="s">
        <v>1629</v>
      </c>
      <c r="C97" s="10" t="s">
        <v>1630</v>
      </c>
      <c r="D97" s="905"/>
      <c r="E97" s="10" t="s">
        <v>1291</v>
      </c>
      <c r="F97" s="10">
        <v>8.4499999999999993</v>
      </c>
      <c r="G97" s="10">
        <v>2</v>
      </c>
      <c r="H97" s="10">
        <f t="shared" si="1"/>
        <v>16.899999999999999</v>
      </c>
    </row>
    <row r="98" spans="1:8" x14ac:dyDescent="0.25">
      <c r="A98" s="905" t="s">
        <v>406</v>
      </c>
      <c r="B98" s="905" t="s">
        <v>1657</v>
      </c>
      <c r="C98" s="10" t="s">
        <v>1658</v>
      </c>
      <c r="D98" s="905"/>
      <c r="E98" s="10" t="s">
        <v>1291</v>
      </c>
      <c r="F98" s="10">
        <v>8.4499999999999993</v>
      </c>
      <c r="G98" s="10">
        <v>1</v>
      </c>
      <c r="H98" s="10">
        <f t="shared" si="1"/>
        <v>8.4499999999999993</v>
      </c>
    </row>
    <row r="99" spans="1:8" x14ac:dyDescent="0.25">
      <c r="A99" s="905" t="s">
        <v>406</v>
      </c>
      <c r="B99" s="905" t="s">
        <v>1675</v>
      </c>
      <c r="C99" s="10" t="s">
        <v>1676</v>
      </c>
      <c r="D99" s="905"/>
      <c r="E99" s="10" t="s">
        <v>1291</v>
      </c>
      <c r="F99" s="10">
        <v>8.4499999999999993</v>
      </c>
      <c r="G99" s="10">
        <v>1</v>
      </c>
      <c r="H99" s="10">
        <f t="shared" si="1"/>
        <v>8.4499999999999993</v>
      </c>
    </row>
    <row r="100" spans="1:8" x14ac:dyDescent="0.25">
      <c r="A100" s="905" t="s">
        <v>406</v>
      </c>
      <c r="B100" s="905" t="s">
        <v>1677</v>
      </c>
      <c r="C100" s="10" t="s">
        <v>1678</v>
      </c>
      <c r="D100" s="905"/>
      <c r="E100" s="10" t="s">
        <v>1291</v>
      </c>
      <c r="F100" s="10">
        <v>8.4499999999999993</v>
      </c>
      <c r="G100" s="10">
        <v>1</v>
      </c>
      <c r="H100" s="10">
        <f t="shared" si="1"/>
        <v>8.4499999999999993</v>
      </c>
    </row>
    <row r="101" spans="1:8" x14ac:dyDescent="0.25">
      <c r="A101" s="905" t="s">
        <v>406</v>
      </c>
      <c r="B101" s="905" t="s">
        <v>1197</v>
      </c>
      <c r="C101" s="10" t="s">
        <v>1198</v>
      </c>
      <c r="D101" s="905"/>
      <c r="E101" s="10" t="s">
        <v>1291</v>
      </c>
      <c r="F101" s="10">
        <v>8.4499999999999993</v>
      </c>
      <c r="G101" s="10">
        <v>16</v>
      </c>
      <c r="H101" s="10">
        <f t="shared" si="1"/>
        <v>135.19999999999999</v>
      </c>
    </row>
    <row r="102" spans="1:8" x14ac:dyDescent="0.25">
      <c r="A102" s="905" t="s">
        <v>406</v>
      </c>
      <c r="B102" s="905" t="s">
        <v>1707</v>
      </c>
      <c r="C102" s="10" t="s">
        <v>1708</v>
      </c>
      <c r="D102" s="905"/>
      <c r="E102" s="10" t="s">
        <v>1291</v>
      </c>
      <c r="F102" s="10">
        <v>8.4499999999999993</v>
      </c>
      <c r="G102" s="10">
        <v>21</v>
      </c>
      <c r="H102" s="10">
        <f t="shared" si="1"/>
        <v>177.45</v>
      </c>
    </row>
    <row r="103" spans="1:8" x14ac:dyDescent="0.25">
      <c r="A103" s="905" t="s">
        <v>406</v>
      </c>
      <c r="B103" s="905" t="s">
        <v>1713</v>
      </c>
      <c r="C103" s="10" t="s">
        <v>1714</v>
      </c>
      <c r="D103" s="905"/>
      <c r="E103" s="10" t="s">
        <v>1291</v>
      </c>
      <c r="F103" s="10">
        <v>8.4500000000000011</v>
      </c>
      <c r="G103" s="10">
        <v>3</v>
      </c>
      <c r="H103" s="10">
        <f t="shared" si="1"/>
        <v>25.35</v>
      </c>
    </row>
    <row r="104" spans="1:8" x14ac:dyDescent="0.25">
      <c r="A104" s="905" t="s">
        <v>406</v>
      </c>
      <c r="B104" s="905" t="s">
        <v>917</v>
      </c>
      <c r="C104" s="10" t="s">
        <v>918</v>
      </c>
      <c r="D104" s="905"/>
      <c r="E104" s="10" t="s">
        <v>1291</v>
      </c>
      <c r="F104" s="10">
        <v>8.4499999999999993</v>
      </c>
      <c r="G104" s="10">
        <v>2</v>
      </c>
      <c r="H104" s="10">
        <f t="shared" si="1"/>
        <v>16.899999999999999</v>
      </c>
    </row>
    <row r="105" spans="1:8" x14ac:dyDescent="0.25">
      <c r="A105" s="905" t="s">
        <v>406</v>
      </c>
      <c r="B105" s="905" t="s">
        <v>1717</v>
      </c>
      <c r="C105" s="10" t="s">
        <v>1718</v>
      </c>
      <c r="D105" s="905"/>
      <c r="E105" s="10" t="s">
        <v>1291</v>
      </c>
      <c r="F105" s="10">
        <v>8.4500000000000011</v>
      </c>
      <c r="G105" s="10">
        <v>6</v>
      </c>
      <c r="H105" s="10">
        <f t="shared" si="1"/>
        <v>50.7</v>
      </c>
    </row>
    <row r="106" spans="1:8" x14ac:dyDescent="0.25">
      <c r="A106" s="905" t="s">
        <v>406</v>
      </c>
      <c r="B106" s="905" t="s">
        <v>1747</v>
      </c>
      <c r="C106" s="10" t="s">
        <v>1748</v>
      </c>
      <c r="D106" s="905" t="s">
        <v>4920</v>
      </c>
      <c r="E106" s="10" t="s">
        <v>1291</v>
      </c>
      <c r="F106" s="10">
        <v>8.4499999999999993</v>
      </c>
      <c r="G106" s="10">
        <v>2</v>
      </c>
      <c r="H106" s="10">
        <f t="shared" si="1"/>
        <v>16.899999999999999</v>
      </c>
    </row>
    <row r="107" spans="1:8" x14ac:dyDescent="0.25">
      <c r="A107" s="905" t="s">
        <v>406</v>
      </c>
      <c r="B107" s="905" t="s">
        <v>3016</v>
      </c>
      <c r="C107" s="10" t="s">
        <v>3017</v>
      </c>
      <c r="D107" s="905" t="s">
        <v>4920</v>
      </c>
      <c r="E107" s="10" t="s">
        <v>1291</v>
      </c>
      <c r="F107" s="10">
        <v>8.4499999999999993</v>
      </c>
      <c r="G107" s="10">
        <v>220</v>
      </c>
      <c r="H107" s="10">
        <f t="shared" si="1"/>
        <v>1858.9999999999998</v>
      </c>
    </row>
    <row r="108" spans="1:8" x14ac:dyDescent="0.25">
      <c r="A108" s="905" t="s">
        <v>406</v>
      </c>
      <c r="B108" s="905" t="s">
        <v>947</v>
      </c>
      <c r="C108" s="10" t="s">
        <v>948</v>
      </c>
      <c r="D108" s="905"/>
      <c r="E108" s="10" t="s">
        <v>1291</v>
      </c>
      <c r="F108" s="10">
        <v>8.4500000000000011</v>
      </c>
      <c r="G108" s="10">
        <v>3</v>
      </c>
      <c r="H108" s="10">
        <f t="shared" si="1"/>
        <v>25.35</v>
      </c>
    </row>
    <row r="109" spans="1:8" x14ac:dyDescent="0.25">
      <c r="A109" s="905" t="s">
        <v>406</v>
      </c>
      <c r="B109" s="905" t="s">
        <v>1215</v>
      </c>
      <c r="C109" s="10" t="s">
        <v>1216</v>
      </c>
      <c r="D109" s="905"/>
      <c r="E109" s="10" t="s">
        <v>1291</v>
      </c>
      <c r="F109" s="10">
        <v>8.4499999999999993</v>
      </c>
      <c r="G109" s="10">
        <v>1</v>
      </c>
      <c r="H109" s="10">
        <f t="shared" si="1"/>
        <v>8.4499999999999993</v>
      </c>
    </row>
    <row r="110" spans="1:8" x14ac:dyDescent="0.25">
      <c r="A110" s="905" t="s">
        <v>406</v>
      </c>
      <c r="B110" s="905" t="s">
        <v>1217</v>
      </c>
      <c r="C110" s="10" t="s">
        <v>1218</v>
      </c>
      <c r="D110" s="905"/>
      <c r="E110" s="10" t="s">
        <v>1291</v>
      </c>
      <c r="F110" s="10">
        <v>8.4500000000000011</v>
      </c>
      <c r="G110" s="10">
        <v>63</v>
      </c>
      <c r="H110" s="10">
        <f t="shared" si="1"/>
        <v>532.35</v>
      </c>
    </row>
    <row r="111" spans="1:8" x14ac:dyDescent="0.25">
      <c r="A111" s="905" t="s">
        <v>406</v>
      </c>
      <c r="B111" s="905" t="s">
        <v>1769</v>
      </c>
      <c r="C111" s="10" t="s">
        <v>1770</v>
      </c>
      <c r="D111" s="905" t="s">
        <v>4920</v>
      </c>
      <c r="E111" s="10" t="s">
        <v>1291</v>
      </c>
      <c r="F111" s="10">
        <v>8.4500000000000011</v>
      </c>
      <c r="G111" s="10">
        <v>88</v>
      </c>
      <c r="H111" s="10">
        <f t="shared" si="1"/>
        <v>743.60000000000014</v>
      </c>
    </row>
    <row r="112" spans="1:8" x14ac:dyDescent="0.25">
      <c r="A112" s="905" t="s">
        <v>540</v>
      </c>
      <c r="B112" s="905" t="s">
        <v>723</v>
      </c>
      <c r="C112" s="10" t="s">
        <v>724</v>
      </c>
      <c r="D112" s="905" t="s">
        <v>4920</v>
      </c>
      <c r="E112" s="10" t="s">
        <v>1329</v>
      </c>
      <c r="F112" s="10">
        <v>14.659999999999998</v>
      </c>
      <c r="G112" s="10">
        <v>3</v>
      </c>
      <c r="H112" s="10">
        <f t="shared" si="1"/>
        <v>43.98</v>
      </c>
    </row>
    <row r="113" spans="1:8" x14ac:dyDescent="0.25">
      <c r="A113" s="905" t="s">
        <v>540</v>
      </c>
      <c r="B113" s="905" t="s">
        <v>723</v>
      </c>
      <c r="C113" s="10" t="s">
        <v>724</v>
      </c>
      <c r="D113" s="905" t="s">
        <v>4920</v>
      </c>
      <c r="E113" s="10" t="s">
        <v>1330</v>
      </c>
      <c r="F113" s="10">
        <v>5.8199999999999994</v>
      </c>
      <c r="G113" s="10">
        <v>15</v>
      </c>
      <c r="H113" s="10">
        <f t="shared" si="1"/>
        <v>87.3</v>
      </c>
    </row>
    <row r="114" spans="1:8" x14ac:dyDescent="0.25">
      <c r="A114" s="905" t="s">
        <v>540</v>
      </c>
      <c r="B114" s="905" t="s">
        <v>723</v>
      </c>
      <c r="C114" s="10" t="s">
        <v>724</v>
      </c>
      <c r="D114" s="905" t="s">
        <v>4920</v>
      </c>
      <c r="E114" s="10" t="s">
        <v>1291</v>
      </c>
      <c r="F114" s="10">
        <v>8.4500000000000011</v>
      </c>
      <c r="G114" s="10">
        <v>48</v>
      </c>
      <c r="H114" s="10">
        <f t="shared" si="1"/>
        <v>405.6</v>
      </c>
    </row>
    <row r="115" spans="1:8" x14ac:dyDescent="0.25">
      <c r="A115" s="905" t="s">
        <v>540</v>
      </c>
      <c r="B115" s="905" t="s">
        <v>1799</v>
      </c>
      <c r="C115" s="10" t="s">
        <v>1800</v>
      </c>
      <c r="D115" s="905" t="s">
        <v>4920</v>
      </c>
      <c r="E115" s="10" t="s">
        <v>1329</v>
      </c>
      <c r="F115" s="10">
        <v>14.66</v>
      </c>
      <c r="G115" s="10">
        <v>1</v>
      </c>
      <c r="H115" s="10">
        <f t="shared" si="1"/>
        <v>14.66</v>
      </c>
    </row>
    <row r="116" spans="1:8" x14ac:dyDescent="0.25">
      <c r="A116" s="905" t="s">
        <v>540</v>
      </c>
      <c r="B116" s="905" t="s">
        <v>3096</v>
      </c>
      <c r="C116" s="10" t="s">
        <v>3097</v>
      </c>
      <c r="D116" s="905" t="s">
        <v>4920</v>
      </c>
      <c r="E116" s="10" t="s">
        <v>1291</v>
      </c>
      <c r="F116" s="10">
        <v>8.4499999999999993</v>
      </c>
      <c r="G116" s="10">
        <v>8</v>
      </c>
      <c r="H116" s="10">
        <f t="shared" si="1"/>
        <v>67.599999999999994</v>
      </c>
    </row>
    <row r="117" spans="1:8" x14ac:dyDescent="0.25">
      <c r="A117" s="905" t="s">
        <v>540</v>
      </c>
      <c r="B117" s="905" t="s">
        <v>1229</v>
      </c>
      <c r="C117" s="10" t="s">
        <v>1230</v>
      </c>
      <c r="D117" s="905"/>
      <c r="E117" s="10" t="s">
        <v>1291</v>
      </c>
      <c r="F117" s="10">
        <v>8.4499999999999993</v>
      </c>
      <c r="G117" s="10">
        <v>8</v>
      </c>
      <c r="H117" s="10">
        <f t="shared" si="1"/>
        <v>67.599999999999994</v>
      </c>
    </row>
    <row r="118" spans="1:8" x14ac:dyDescent="0.25">
      <c r="A118" s="905" t="s">
        <v>540</v>
      </c>
      <c r="B118" s="905" t="s">
        <v>973</v>
      </c>
      <c r="C118" s="10" t="s">
        <v>974</v>
      </c>
      <c r="D118" s="905"/>
      <c r="E118" s="10" t="s">
        <v>1291</v>
      </c>
      <c r="F118" s="10">
        <v>8.4500000000000011</v>
      </c>
      <c r="G118" s="10">
        <v>3</v>
      </c>
      <c r="H118" s="10">
        <f t="shared" si="1"/>
        <v>25.35</v>
      </c>
    </row>
    <row r="119" spans="1:8" x14ac:dyDescent="0.25">
      <c r="A119" s="905" t="s">
        <v>540</v>
      </c>
      <c r="B119" s="905" t="s">
        <v>975</v>
      </c>
      <c r="C119" s="10" t="s">
        <v>976</v>
      </c>
      <c r="D119" s="905" t="s">
        <v>4920</v>
      </c>
      <c r="E119" s="10" t="s">
        <v>1291</v>
      </c>
      <c r="F119" s="10">
        <v>8.4500000000000011</v>
      </c>
      <c r="G119" s="10">
        <v>6</v>
      </c>
      <c r="H119" s="10">
        <f t="shared" si="1"/>
        <v>50.7</v>
      </c>
    </row>
    <row r="120" spans="1:8" x14ac:dyDescent="0.25">
      <c r="A120" s="905" t="s">
        <v>540</v>
      </c>
      <c r="B120" s="905" t="s">
        <v>1805</v>
      </c>
      <c r="C120" s="10" t="s">
        <v>1806</v>
      </c>
      <c r="D120" s="905"/>
      <c r="E120" s="10" t="s">
        <v>1291</v>
      </c>
      <c r="F120" s="10">
        <v>8.4499999999999993</v>
      </c>
      <c r="G120" s="10">
        <v>2</v>
      </c>
      <c r="H120" s="10">
        <f t="shared" si="1"/>
        <v>16.899999999999999</v>
      </c>
    </row>
    <row r="121" spans="1:8" x14ac:dyDescent="0.25">
      <c r="A121" s="905" t="s">
        <v>540</v>
      </c>
      <c r="B121" s="905" t="s">
        <v>1126</v>
      </c>
      <c r="C121" s="10" t="s">
        <v>1127</v>
      </c>
      <c r="D121" s="905" t="s">
        <v>4920</v>
      </c>
      <c r="E121" s="10" t="s">
        <v>1291</v>
      </c>
      <c r="F121" s="10">
        <v>8.4499999999999993</v>
      </c>
      <c r="G121" s="10">
        <v>25</v>
      </c>
      <c r="H121" s="10">
        <f t="shared" si="1"/>
        <v>211.24999999999997</v>
      </c>
    </row>
    <row r="122" spans="1:8" x14ac:dyDescent="0.25">
      <c r="A122" s="905" t="s">
        <v>540</v>
      </c>
      <c r="B122" s="905" t="s">
        <v>725</v>
      </c>
      <c r="C122" s="10" t="s">
        <v>726</v>
      </c>
      <c r="D122" s="905" t="s">
        <v>4920</v>
      </c>
      <c r="E122" s="10" t="s">
        <v>1329</v>
      </c>
      <c r="F122" s="10">
        <v>14.66</v>
      </c>
      <c r="G122" s="10">
        <v>35</v>
      </c>
      <c r="H122" s="10">
        <f t="shared" si="1"/>
        <v>513.1</v>
      </c>
    </row>
    <row r="123" spans="1:8" x14ac:dyDescent="0.25">
      <c r="A123" s="905" t="s">
        <v>540</v>
      </c>
      <c r="B123" s="905" t="s">
        <v>725</v>
      </c>
      <c r="C123" s="10" t="s">
        <v>726</v>
      </c>
      <c r="D123" s="905" t="s">
        <v>4920</v>
      </c>
      <c r="E123" s="10" t="s">
        <v>1330</v>
      </c>
      <c r="F123" s="10">
        <v>5.82</v>
      </c>
      <c r="G123" s="10">
        <v>12</v>
      </c>
      <c r="H123" s="10">
        <f t="shared" si="1"/>
        <v>69.84</v>
      </c>
    </row>
    <row r="124" spans="1:8" x14ac:dyDescent="0.25">
      <c r="A124" s="905" t="s">
        <v>540</v>
      </c>
      <c r="B124" s="905" t="s">
        <v>1821</v>
      </c>
      <c r="C124" s="10" t="s">
        <v>1822</v>
      </c>
      <c r="D124" s="905" t="s">
        <v>4920</v>
      </c>
      <c r="E124" s="10" t="s">
        <v>1291</v>
      </c>
      <c r="F124" s="10">
        <v>8.4499999999999993</v>
      </c>
      <c r="G124" s="10">
        <v>20</v>
      </c>
      <c r="H124" s="10">
        <f t="shared" si="1"/>
        <v>169</v>
      </c>
    </row>
    <row r="125" spans="1:8" x14ac:dyDescent="0.25">
      <c r="A125" s="905" t="s">
        <v>540</v>
      </c>
      <c r="B125" s="905" t="s">
        <v>987</v>
      </c>
      <c r="C125" s="10" t="s">
        <v>988</v>
      </c>
      <c r="D125" s="905" t="s">
        <v>4920</v>
      </c>
      <c r="E125" s="10" t="s">
        <v>1291</v>
      </c>
      <c r="F125" s="10">
        <v>8.4500000000000011</v>
      </c>
      <c r="G125" s="10">
        <v>3</v>
      </c>
      <c r="H125" s="10">
        <f t="shared" si="1"/>
        <v>25.35</v>
      </c>
    </row>
    <row r="126" spans="1:8" x14ac:dyDescent="0.25">
      <c r="A126" s="905" t="s">
        <v>540</v>
      </c>
      <c r="B126" s="905" t="s">
        <v>987</v>
      </c>
      <c r="C126" s="10" t="s">
        <v>988</v>
      </c>
      <c r="D126" s="905"/>
      <c r="E126" s="10" t="s">
        <v>1291</v>
      </c>
      <c r="F126" s="10">
        <v>8.4499999999999993</v>
      </c>
      <c r="G126" s="10">
        <v>2</v>
      </c>
      <c r="H126" s="10">
        <f t="shared" si="1"/>
        <v>16.899999999999999</v>
      </c>
    </row>
    <row r="127" spans="1:8" x14ac:dyDescent="0.25">
      <c r="A127" s="905" t="s">
        <v>540</v>
      </c>
      <c r="B127" s="905" t="s">
        <v>1825</v>
      </c>
      <c r="C127" s="10" t="s">
        <v>1826</v>
      </c>
      <c r="D127" s="905"/>
      <c r="E127" s="10" t="s">
        <v>1291</v>
      </c>
      <c r="F127" s="10">
        <v>8.4499999999999993</v>
      </c>
      <c r="G127" s="10">
        <v>1</v>
      </c>
      <c r="H127" s="10">
        <f t="shared" si="1"/>
        <v>8.4499999999999993</v>
      </c>
    </row>
    <row r="128" spans="1:8" x14ac:dyDescent="0.25">
      <c r="A128" s="905" t="s">
        <v>540</v>
      </c>
      <c r="B128" s="905" t="s">
        <v>3164</v>
      </c>
      <c r="C128" s="10" t="s">
        <v>3165</v>
      </c>
      <c r="D128" s="905" t="s">
        <v>4920</v>
      </c>
      <c r="E128" s="10" t="s">
        <v>1291</v>
      </c>
      <c r="F128" s="10">
        <v>8.4499999999999993</v>
      </c>
      <c r="G128" s="10">
        <v>15</v>
      </c>
      <c r="H128" s="10">
        <f t="shared" si="1"/>
        <v>126.74999999999999</v>
      </c>
    </row>
    <row r="129" spans="1:8" x14ac:dyDescent="0.25">
      <c r="A129" s="905" t="s">
        <v>540</v>
      </c>
      <c r="B129" s="905" t="s">
        <v>3164</v>
      </c>
      <c r="C129" s="10" t="s">
        <v>3165</v>
      </c>
      <c r="D129" s="905"/>
      <c r="E129" s="10" t="s">
        <v>1291</v>
      </c>
      <c r="F129" s="10">
        <v>8.4500000000000011</v>
      </c>
      <c r="G129" s="10">
        <v>3</v>
      </c>
      <c r="H129" s="10">
        <f t="shared" si="1"/>
        <v>25.35</v>
      </c>
    </row>
    <row r="130" spans="1:8" x14ac:dyDescent="0.25">
      <c r="A130" s="905" t="s">
        <v>540</v>
      </c>
      <c r="B130" s="905" t="s">
        <v>1837</v>
      </c>
      <c r="C130" s="10" t="s">
        <v>1838</v>
      </c>
      <c r="D130" s="905" t="s">
        <v>4920</v>
      </c>
      <c r="E130" s="10" t="s">
        <v>1330</v>
      </c>
      <c r="F130" s="10">
        <v>5.82</v>
      </c>
      <c r="G130" s="10">
        <v>5</v>
      </c>
      <c r="H130" s="10">
        <f t="shared" si="1"/>
        <v>29.1</v>
      </c>
    </row>
    <row r="131" spans="1:8" x14ac:dyDescent="0.25">
      <c r="A131" s="905" t="s">
        <v>540</v>
      </c>
      <c r="B131" s="905" t="s">
        <v>601</v>
      </c>
      <c r="C131" s="10" t="s">
        <v>602</v>
      </c>
      <c r="D131" s="905" t="s">
        <v>4920</v>
      </c>
      <c r="E131" s="10" t="s">
        <v>1291</v>
      </c>
      <c r="F131" s="10">
        <v>8.4499999999999993</v>
      </c>
      <c r="G131" s="10">
        <v>20</v>
      </c>
      <c r="H131" s="10">
        <f t="shared" si="1"/>
        <v>169</v>
      </c>
    </row>
    <row r="132" spans="1:8" x14ac:dyDescent="0.25">
      <c r="A132" s="905" t="s">
        <v>540</v>
      </c>
      <c r="B132" s="905" t="s">
        <v>1845</v>
      </c>
      <c r="C132" s="10" t="s">
        <v>1846</v>
      </c>
      <c r="D132" s="905"/>
      <c r="E132" s="10" t="s">
        <v>1291</v>
      </c>
      <c r="F132" s="10">
        <v>8.4499999999999993</v>
      </c>
      <c r="G132" s="10">
        <v>5</v>
      </c>
      <c r="H132" s="10">
        <f t="shared" si="1"/>
        <v>42.25</v>
      </c>
    </row>
    <row r="133" spans="1:8" x14ac:dyDescent="0.25">
      <c r="A133" s="905" t="s">
        <v>540</v>
      </c>
      <c r="B133" s="905" t="s">
        <v>995</v>
      </c>
      <c r="C133" s="10" t="s">
        <v>996</v>
      </c>
      <c r="D133" s="905"/>
      <c r="E133" s="10" t="s">
        <v>1291</v>
      </c>
      <c r="F133" s="10">
        <v>8.4499999999999993</v>
      </c>
      <c r="G133" s="10">
        <v>9</v>
      </c>
      <c r="H133" s="10">
        <f t="shared" si="1"/>
        <v>76.05</v>
      </c>
    </row>
    <row r="134" spans="1:8" x14ac:dyDescent="0.25">
      <c r="A134" s="905" t="s">
        <v>540</v>
      </c>
      <c r="B134" s="905" t="s">
        <v>1001</v>
      </c>
      <c r="C134" s="10" t="s">
        <v>1002</v>
      </c>
      <c r="D134" s="905" t="s">
        <v>4920</v>
      </c>
      <c r="E134" s="10" t="s">
        <v>1329</v>
      </c>
      <c r="F134" s="10">
        <v>14.66</v>
      </c>
      <c r="G134" s="10">
        <v>20</v>
      </c>
      <c r="H134" s="10">
        <f t="shared" si="1"/>
        <v>293.2</v>
      </c>
    </row>
    <row r="135" spans="1:8" x14ac:dyDescent="0.25">
      <c r="A135" s="905" t="s">
        <v>540</v>
      </c>
      <c r="B135" s="905" t="s">
        <v>1001</v>
      </c>
      <c r="C135" s="10" t="s">
        <v>1002</v>
      </c>
      <c r="D135" s="905" t="s">
        <v>4920</v>
      </c>
      <c r="E135" s="10" t="s">
        <v>1291</v>
      </c>
      <c r="F135" s="10">
        <v>8.4499999999999993</v>
      </c>
      <c r="G135" s="10">
        <v>31</v>
      </c>
      <c r="H135" s="10">
        <f t="shared" ref="H135:H170" si="2">F135*G135</f>
        <v>261.95</v>
      </c>
    </row>
    <row r="136" spans="1:8" x14ac:dyDescent="0.25">
      <c r="A136" s="905" t="s">
        <v>540</v>
      </c>
      <c r="B136" s="905" t="s">
        <v>1001</v>
      </c>
      <c r="C136" s="10" t="s">
        <v>1002</v>
      </c>
      <c r="D136" s="905"/>
      <c r="E136" s="10" t="s">
        <v>1291</v>
      </c>
      <c r="F136" s="10">
        <v>8.4500000000000011</v>
      </c>
      <c r="G136" s="10">
        <v>22</v>
      </c>
      <c r="H136" s="10">
        <f t="shared" si="2"/>
        <v>185.90000000000003</v>
      </c>
    </row>
    <row r="137" spans="1:8" x14ac:dyDescent="0.25">
      <c r="A137" s="905" t="s">
        <v>540</v>
      </c>
      <c r="B137" s="905" t="s">
        <v>727</v>
      </c>
      <c r="C137" s="10" t="s">
        <v>728</v>
      </c>
      <c r="D137" s="905" t="s">
        <v>4920</v>
      </c>
      <c r="E137" s="10" t="s">
        <v>1329</v>
      </c>
      <c r="F137" s="10">
        <v>14.66</v>
      </c>
      <c r="G137" s="10">
        <v>27</v>
      </c>
      <c r="H137" s="10">
        <f t="shared" si="2"/>
        <v>395.82</v>
      </c>
    </row>
    <row r="138" spans="1:8" x14ac:dyDescent="0.25">
      <c r="A138" s="905" t="s">
        <v>540</v>
      </c>
      <c r="B138" s="905" t="s">
        <v>727</v>
      </c>
      <c r="C138" s="10" t="s">
        <v>728</v>
      </c>
      <c r="D138" s="905" t="s">
        <v>4920</v>
      </c>
      <c r="E138" s="10" t="s">
        <v>1291</v>
      </c>
      <c r="F138" s="10">
        <v>8.4499999999999993</v>
      </c>
      <c r="G138" s="10">
        <v>100</v>
      </c>
      <c r="H138" s="10">
        <f t="shared" si="2"/>
        <v>844.99999999999989</v>
      </c>
    </row>
    <row r="139" spans="1:8" x14ac:dyDescent="0.25">
      <c r="A139" s="905" t="s">
        <v>540</v>
      </c>
      <c r="B139" s="905" t="s">
        <v>1855</v>
      </c>
      <c r="C139" s="10" t="s">
        <v>1856</v>
      </c>
      <c r="D139" s="905" t="s">
        <v>4920</v>
      </c>
      <c r="E139" s="10" t="s">
        <v>1291</v>
      </c>
      <c r="F139" s="10">
        <v>8.4499999999999993</v>
      </c>
      <c r="G139" s="10">
        <v>25</v>
      </c>
      <c r="H139" s="10">
        <f t="shared" si="2"/>
        <v>211.24999999999997</v>
      </c>
    </row>
    <row r="140" spans="1:8" x14ac:dyDescent="0.25">
      <c r="A140" s="905" t="s">
        <v>540</v>
      </c>
      <c r="B140" s="905" t="s">
        <v>1863</v>
      </c>
      <c r="C140" s="10" t="s">
        <v>1864</v>
      </c>
      <c r="D140" s="905" t="s">
        <v>4920</v>
      </c>
      <c r="E140" s="10" t="s">
        <v>1291</v>
      </c>
      <c r="F140" s="10">
        <v>8.4499999999999993</v>
      </c>
      <c r="G140" s="10">
        <v>123</v>
      </c>
      <c r="H140" s="10">
        <f t="shared" si="2"/>
        <v>1039.3499999999999</v>
      </c>
    </row>
    <row r="141" spans="1:8" x14ac:dyDescent="0.25">
      <c r="A141" s="905" t="s">
        <v>540</v>
      </c>
      <c r="B141" s="905" t="s">
        <v>1869</v>
      </c>
      <c r="C141" s="10" t="s">
        <v>1870</v>
      </c>
      <c r="D141" s="905" t="s">
        <v>4920</v>
      </c>
      <c r="E141" s="10" t="s">
        <v>1291</v>
      </c>
      <c r="F141" s="10">
        <v>8.4500000000000011</v>
      </c>
      <c r="G141" s="10">
        <v>3</v>
      </c>
      <c r="H141" s="10">
        <f t="shared" si="2"/>
        <v>25.35</v>
      </c>
    </row>
    <row r="142" spans="1:8" x14ac:dyDescent="0.25">
      <c r="A142" s="905" t="s">
        <v>540</v>
      </c>
      <c r="B142" s="905" t="s">
        <v>1871</v>
      </c>
      <c r="C142" s="10" t="s">
        <v>1872</v>
      </c>
      <c r="D142" s="905"/>
      <c r="E142" s="10" t="s">
        <v>1291</v>
      </c>
      <c r="F142" s="10">
        <v>8.4500000000000011</v>
      </c>
      <c r="G142" s="10">
        <v>3</v>
      </c>
      <c r="H142" s="10">
        <f t="shared" si="2"/>
        <v>25.35</v>
      </c>
    </row>
    <row r="143" spans="1:8" x14ac:dyDescent="0.25">
      <c r="A143" s="905" t="s">
        <v>621</v>
      </c>
      <c r="B143" s="905" t="s">
        <v>1875</v>
      </c>
      <c r="C143" s="10" t="s">
        <v>1876</v>
      </c>
      <c r="D143" s="905"/>
      <c r="E143" s="10" t="s">
        <v>1291</v>
      </c>
      <c r="F143" s="10">
        <v>8.4499999999999993</v>
      </c>
      <c r="G143" s="10">
        <v>1</v>
      </c>
      <c r="H143" s="10">
        <f t="shared" si="2"/>
        <v>8.4499999999999993</v>
      </c>
    </row>
    <row r="144" spans="1:8" x14ac:dyDescent="0.25">
      <c r="A144" s="905" t="s">
        <v>621</v>
      </c>
      <c r="B144" s="905" t="s">
        <v>1877</v>
      </c>
      <c r="C144" s="10" t="s">
        <v>1878</v>
      </c>
      <c r="D144" s="905" t="s">
        <v>4920</v>
      </c>
      <c r="E144" s="10" t="s">
        <v>1330</v>
      </c>
      <c r="F144" s="10">
        <v>5.82</v>
      </c>
      <c r="G144" s="10">
        <v>1</v>
      </c>
      <c r="H144" s="10">
        <f t="shared" si="2"/>
        <v>5.82</v>
      </c>
    </row>
    <row r="145" spans="1:8" x14ac:dyDescent="0.25">
      <c r="A145" s="905" t="s">
        <v>621</v>
      </c>
      <c r="B145" s="905" t="s">
        <v>1877</v>
      </c>
      <c r="C145" s="10" t="s">
        <v>1878</v>
      </c>
      <c r="D145" s="905" t="s">
        <v>4920</v>
      </c>
      <c r="E145" s="10" t="s">
        <v>1291</v>
      </c>
      <c r="F145" s="10">
        <v>8.4499999999999993</v>
      </c>
      <c r="G145" s="10">
        <v>155</v>
      </c>
      <c r="H145" s="10">
        <f t="shared" si="2"/>
        <v>1309.75</v>
      </c>
    </row>
    <row r="146" spans="1:8" x14ac:dyDescent="0.25">
      <c r="A146" s="905" t="s">
        <v>621</v>
      </c>
      <c r="B146" s="905" t="s">
        <v>1877</v>
      </c>
      <c r="C146" s="10" t="s">
        <v>1878</v>
      </c>
      <c r="D146" s="905" t="s">
        <v>4921</v>
      </c>
      <c r="E146" s="10" t="s">
        <v>1291</v>
      </c>
      <c r="F146" s="10">
        <v>8.4499999999999993</v>
      </c>
      <c r="G146" s="10">
        <v>1</v>
      </c>
      <c r="H146" s="10">
        <f t="shared" si="2"/>
        <v>8.4499999999999993</v>
      </c>
    </row>
    <row r="147" spans="1:8" x14ac:dyDescent="0.25">
      <c r="A147" s="905" t="s">
        <v>621</v>
      </c>
      <c r="B147" s="905" t="s">
        <v>1013</v>
      </c>
      <c r="C147" s="10" t="s">
        <v>1014</v>
      </c>
      <c r="D147" s="905"/>
      <c r="E147" s="10" t="s">
        <v>1291</v>
      </c>
      <c r="F147" s="10">
        <v>8.4499999999999993</v>
      </c>
      <c r="G147" s="10">
        <v>2</v>
      </c>
      <c r="H147" s="10">
        <f t="shared" si="2"/>
        <v>16.899999999999999</v>
      </c>
    </row>
    <row r="148" spans="1:8" x14ac:dyDescent="0.25">
      <c r="A148" s="905" t="s">
        <v>621</v>
      </c>
      <c r="B148" s="905" t="s">
        <v>1017</v>
      </c>
      <c r="C148" s="10" t="s">
        <v>1018</v>
      </c>
      <c r="D148" s="905"/>
      <c r="E148" s="10" t="s">
        <v>1291</v>
      </c>
      <c r="F148" s="10">
        <v>8.4499999999999993</v>
      </c>
      <c r="G148" s="10">
        <v>4</v>
      </c>
      <c r="H148" s="10">
        <f t="shared" si="2"/>
        <v>33.799999999999997</v>
      </c>
    </row>
    <row r="149" spans="1:8" x14ac:dyDescent="0.25">
      <c r="A149" s="905" t="s">
        <v>621</v>
      </c>
      <c r="B149" s="905" t="s">
        <v>634</v>
      </c>
      <c r="C149" s="10" t="s">
        <v>635</v>
      </c>
      <c r="D149" s="905" t="s">
        <v>4920</v>
      </c>
      <c r="E149" s="10" t="s">
        <v>1291</v>
      </c>
      <c r="F149" s="10">
        <v>8.4499999999999993</v>
      </c>
      <c r="G149" s="10">
        <v>5</v>
      </c>
      <c r="H149" s="10">
        <f t="shared" si="2"/>
        <v>42.25</v>
      </c>
    </row>
    <row r="150" spans="1:8" x14ac:dyDescent="0.25">
      <c r="A150" s="905" t="s">
        <v>621</v>
      </c>
      <c r="B150" s="905" t="s">
        <v>634</v>
      </c>
      <c r="C150" s="10" t="s">
        <v>635</v>
      </c>
      <c r="D150" s="905" t="s">
        <v>4919</v>
      </c>
      <c r="E150" s="10" t="s">
        <v>1291</v>
      </c>
      <c r="F150" s="10">
        <v>8.4499999999999993</v>
      </c>
      <c r="G150" s="10">
        <v>9</v>
      </c>
      <c r="H150" s="10">
        <f t="shared" si="2"/>
        <v>76.05</v>
      </c>
    </row>
    <row r="151" spans="1:8" x14ac:dyDescent="0.25">
      <c r="A151" s="905" t="s">
        <v>621</v>
      </c>
      <c r="B151" s="905" t="s">
        <v>1025</v>
      </c>
      <c r="C151" s="10" t="s">
        <v>1026</v>
      </c>
      <c r="D151" s="905"/>
      <c r="E151" s="10" t="s">
        <v>1291</v>
      </c>
      <c r="F151" s="10">
        <v>8.4500000000000011</v>
      </c>
      <c r="G151" s="10">
        <v>6</v>
      </c>
      <c r="H151" s="10">
        <f t="shared" si="2"/>
        <v>50.7</v>
      </c>
    </row>
    <row r="152" spans="1:8" x14ac:dyDescent="0.25">
      <c r="A152" s="905" t="s">
        <v>621</v>
      </c>
      <c r="B152" s="905" t="s">
        <v>644</v>
      </c>
      <c r="C152" s="10" t="s">
        <v>645</v>
      </c>
      <c r="D152" s="905" t="s">
        <v>4921</v>
      </c>
      <c r="E152" s="10" t="s">
        <v>1291</v>
      </c>
      <c r="F152" s="10">
        <v>8.4500000000000011</v>
      </c>
      <c r="G152" s="10">
        <v>3</v>
      </c>
      <c r="H152" s="10">
        <f t="shared" si="2"/>
        <v>25.35</v>
      </c>
    </row>
    <row r="153" spans="1:8" x14ac:dyDescent="0.25">
      <c r="A153" s="905" t="s">
        <v>621</v>
      </c>
      <c r="B153" s="905" t="s">
        <v>644</v>
      </c>
      <c r="C153" s="10" t="s">
        <v>645</v>
      </c>
      <c r="D153" s="905" t="s">
        <v>4919</v>
      </c>
      <c r="E153" s="10" t="s">
        <v>1291</v>
      </c>
      <c r="F153" s="10">
        <v>8.4499999999999993</v>
      </c>
      <c r="G153" s="10">
        <v>15</v>
      </c>
      <c r="H153" s="10">
        <f t="shared" si="2"/>
        <v>126.74999999999999</v>
      </c>
    </row>
    <row r="154" spans="1:8" x14ac:dyDescent="0.25">
      <c r="A154" s="905" t="s">
        <v>621</v>
      </c>
      <c r="B154" s="905" t="s">
        <v>1033</v>
      </c>
      <c r="C154" s="10" t="s">
        <v>1034</v>
      </c>
      <c r="D154" s="905"/>
      <c r="E154" s="10" t="s">
        <v>1291</v>
      </c>
      <c r="F154" s="10">
        <v>8.4499999999999993</v>
      </c>
      <c r="G154" s="10">
        <v>4</v>
      </c>
      <c r="H154" s="10">
        <f t="shared" si="2"/>
        <v>33.799999999999997</v>
      </c>
    </row>
    <row r="155" spans="1:8" x14ac:dyDescent="0.25">
      <c r="A155" s="905" t="s">
        <v>621</v>
      </c>
      <c r="B155" s="905" t="s">
        <v>3326</v>
      </c>
      <c r="C155" s="10" t="s">
        <v>3327</v>
      </c>
      <c r="D155" s="905" t="s">
        <v>4920</v>
      </c>
      <c r="E155" s="10" t="s">
        <v>1291</v>
      </c>
      <c r="F155" s="10">
        <v>8.4500000000000011</v>
      </c>
      <c r="G155" s="10">
        <v>48</v>
      </c>
      <c r="H155" s="10">
        <f t="shared" si="2"/>
        <v>405.6</v>
      </c>
    </row>
    <row r="156" spans="1:8" x14ac:dyDescent="0.25">
      <c r="A156" s="905" t="s">
        <v>621</v>
      </c>
      <c r="B156" s="905" t="s">
        <v>3326</v>
      </c>
      <c r="C156" s="10" t="s">
        <v>3327</v>
      </c>
      <c r="D156" s="905"/>
      <c r="E156" s="10" t="s">
        <v>1291</v>
      </c>
      <c r="F156" s="10">
        <v>8.4499999999999993</v>
      </c>
      <c r="G156" s="10">
        <v>16</v>
      </c>
      <c r="H156" s="10">
        <f t="shared" si="2"/>
        <v>135.19999999999999</v>
      </c>
    </row>
    <row r="157" spans="1:8" x14ac:dyDescent="0.25">
      <c r="A157" s="905" t="s">
        <v>621</v>
      </c>
      <c r="B157" s="905" t="s">
        <v>1035</v>
      </c>
      <c r="C157" s="10" t="s">
        <v>1036</v>
      </c>
      <c r="D157" s="905" t="s">
        <v>4920</v>
      </c>
      <c r="E157" s="10" t="s">
        <v>1329</v>
      </c>
      <c r="F157" s="10">
        <v>14.66</v>
      </c>
      <c r="G157" s="10">
        <v>23</v>
      </c>
      <c r="H157" s="10">
        <f t="shared" si="2"/>
        <v>337.18</v>
      </c>
    </row>
    <row r="158" spans="1:8" x14ac:dyDescent="0.25">
      <c r="A158" s="905" t="s">
        <v>621</v>
      </c>
      <c r="B158" s="905" t="s">
        <v>1035</v>
      </c>
      <c r="C158" s="10" t="s">
        <v>1036</v>
      </c>
      <c r="D158" s="905" t="s">
        <v>4920</v>
      </c>
      <c r="E158" s="10" t="s">
        <v>1291</v>
      </c>
      <c r="F158" s="10">
        <v>8.4499999999999993</v>
      </c>
      <c r="G158" s="10">
        <v>36</v>
      </c>
      <c r="H158" s="10">
        <f t="shared" si="2"/>
        <v>304.2</v>
      </c>
    </row>
    <row r="159" spans="1:8" x14ac:dyDescent="0.25">
      <c r="A159" s="905" t="s">
        <v>621</v>
      </c>
      <c r="B159" s="905" t="s">
        <v>1035</v>
      </c>
      <c r="C159" s="10" t="s">
        <v>1036</v>
      </c>
      <c r="D159" s="905"/>
      <c r="E159" s="10" t="s">
        <v>1291</v>
      </c>
      <c r="F159" s="10">
        <v>8.4500000000000011</v>
      </c>
      <c r="G159" s="10">
        <v>11</v>
      </c>
      <c r="H159" s="10">
        <f t="shared" si="2"/>
        <v>92.950000000000017</v>
      </c>
    </row>
    <row r="160" spans="1:8" x14ac:dyDescent="0.25">
      <c r="A160" s="905" t="s">
        <v>621</v>
      </c>
      <c r="B160" s="905" t="s">
        <v>1907</v>
      </c>
      <c r="C160" s="10" t="s">
        <v>1908</v>
      </c>
      <c r="D160" s="905" t="s">
        <v>4920</v>
      </c>
      <c r="E160" s="10" t="s">
        <v>1291</v>
      </c>
      <c r="F160" s="10">
        <v>8.4500000000000011</v>
      </c>
      <c r="G160" s="10">
        <v>29</v>
      </c>
      <c r="H160" s="10">
        <f t="shared" si="2"/>
        <v>245.05000000000004</v>
      </c>
    </row>
    <row r="161" spans="1:8" x14ac:dyDescent="0.25">
      <c r="A161" s="905" t="s">
        <v>621</v>
      </c>
      <c r="B161" s="905" t="s">
        <v>1907</v>
      </c>
      <c r="C161" s="10" t="s">
        <v>1908</v>
      </c>
      <c r="D161" s="905"/>
      <c r="E161" s="10" t="s">
        <v>1291</v>
      </c>
      <c r="F161" s="10">
        <v>8.4499999999999993</v>
      </c>
      <c r="G161" s="10">
        <v>28</v>
      </c>
      <c r="H161" s="10">
        <f t="shared" si="2"/>
        <v>236.59999999999997</v>
      </c>
    </row>
    <row r="162" spans="1:8" x14ac:dyDescent="0.25">
      <c r="A162" s="905" t="s">
        <v>621</v>
      </c>
      <c r="B162" s="905" t="s">
        <v>1915</v>
      </c>
      <c r="C162" s="10" t="s">
        <v>1916</v>
      </c>
      <c r="D162" s="905" t="s">
        <v>4921</v>
      </c>
      <c r="E162" s="10" t="s">
        <v>1291</v>
      </c>
      <c r="F162" s="10">
        <v>8.4499999999999993</v>
      </c>
      <c r="G162" s="10">
        <v>2</v>
      </c>
      <c r="H162" s="10">
        <f t="shared" si="2"/>
        <v>16.899999999999999</v>
      </c>
    </row>
    <row r="163" spans="1:8" x14ac:dyDescent="0.25">
      <c r="A163" s="905" t="s">
        <v>621</v>
      </c>
      <c r="B163" s="905" t="s">
        <v>1051</v>
      </c>
      <c r="C163" s="10" t="s">
        <v>1052</v>
      </c>
      <c r="D163" s="905"/>
      <c r="E163" s="10" t="s">
        <v>1291</v>
      </c>
      <c r="F163" s="10">
        <v>8.4499999999999993</v>
      </c>
      <c r="G163" s="10">
        <v>1</v>
      </c>
      <c r="H163" s="10">
        <f t="shared" si="2"/>
        <v>8.4499999999999993</v>
      </c>
    </row>
    <row r="164" spans="1:8" x14ac:dyDescent="0.25">
      <c r="A164" s="905" t="s">
        <v>621</v>
      </c>
      <c r="B164" s="905" t="s">
        <v>1053</v>
      </c>
      <c r="C164" s="10" t="s">
        <v>1054</v>
      </c>
      <c r="D164" s="905"/>
      <c r="E164" s="10" t="s">
        <v>1291</v>
      </c>
      <c r="F164" s="10">
        <v>8.4500000000000011</v>
      </c>
      <c r="G164" s="10">
        <v>6</v>
      </c>
      <c r="H164" s="10">
        <f t="shared" si="2"/>
        <v>50.7</v>
      </c>
    </row>
    <row r="165" spans="1:8" x14ac:dyDescent="0.25">
      <c r="A165" s="905" t="s">
        <v>621</v>
      </c>
      <c r="B165" s="905" t="s">
        <v>1921</v>
      </c>
      <c r="C165" s="10" t="s">
        <v>1922</v>
      </c>
      <c r="D165" s="905" t="s">
        <v>4920</v>
      </c>
      <c r="E165" s="10" t="s">
        <v>1291</v>
      </c>
      <c r="F165" s="10">
        <v>8.4500000000000011</v>
      </c>
      <c r="G165" s="10">
        <v>63</v>
      </c>
      <c r="H165" s="10">
        <f t="shared" si="2"/>
        <v>532.35</v>
      </c>
    </row>
    <row r="166" spans="1:8" x14ac:dyDescent="0.25">
      <c r="A166" s="905" t="s">
        <v>621</v>
      </c>
      <c r="B166" s="905" t="s">
        <v>3412</v>
      </c>
      <c r="C166" s="10" t="s">
        <v>3413</v>
      </c>
      <c r="D166" s="905"/>
      <c r="E166" s="10" t="s">
        <v>1291</v>
      </c>
      <c r="F166" s="10">
        <v>8.4499999999999993</v>
      </c>
      <c r="G166" s="10">
        <v>5</v>
      </c>
      <c r="H166" s="10">
        <f t="shared" si="2"/>
        <v>42.25</v>
      </c>
    </row>
    <row r="167" spans="1:8" x14ac:dyDescent="0.25">
      <c r="A167" s="905" t="s">
        <v>621</v>
      </c>
      <c r="B167" s="905" t="s">
        <v>1929</v>
      </c>
      <c r="C167" s="10" t="s">
        <v>1930</v>
      </c>
      <c r="D167" s="905"/>
      <c r="E167" s="10" t="s">
        <v>1291</v>
      </c>
      <c r="F167" s="10">
        <v>8.4499999999999993</v>
      </c>
      <c r="G167" s="10">
        <v>2</v>
      </c>
      <c r="H167" s="10">
        <f t="shared" si="2"/>
        <v>16.899999999999999</v>
      </c>
    </row>
    <row r="168" spans="1:8" x14ac:dyDescent="0.25">
      <c r="A168" s="905" t="s">
        <v>621</v>
      </c>
      <c r="B168" s="905" t="s">
        <v>1071</v>
      </c>
      <c r="C168" s="10" t="s">
        <v>1072</v>
      </c>
      <c r="D168" s="905"/>
      <c r="E168" s="10" t="s">
        <v>1291</v>
      </c>
      <c r="F168" s="10">
        <v>8.4499999999999993</v>
      </c>
      <c r="G168" s="10">
        <v>10</v>
      </c>
      <c r="H168" s="10">
        <f t="shared" si="2"/>
        <v>84.5</v>
      </c>
    </row>
    <row r="169" spans="1:8" x14ac:dyDescent="0.25">
      <c r="A169" s="905" t="s">
        <v>621</v>
      </c>
      <c r="B169" s="905" t="s">
        <v>1275</v>
      </c>
      <c r="C169" s="10" t="s">
        <v>1276</v>
      </c>
      <c r="D169" s="905" t="s">
        <v>4920</v>
      </c>
      <c r="E169" s="10" t="s">
        <v>1291</v>
      </c>
      <c r="F169" s="10">
        <v>8.4499999999999993</v>
      </c>
      <c r="G169" s="10">
        <v>41</v>
      </c>
      <c r="H169" s="10">
        <f t="shared" si="2"/>
        <v>346.45</v>
      </c>
    </row>
    <row r="170" spans="1:8" x14ac:dyDescent="0.25">
      <c r="A170" s="905" t="s">
        <v>621</v>
      </c>
      <c r="B170" s="905" t="s">
        <v>1937</v>
      </c>
      <c r="C170" s="10" t="s">
        <v>1938</v>
      </c>
      <c r="D170" s="905" t="s">
        <v>4920</v>
      </c>
      <c r="E170" s="10" t="s">
        <v>1291</v>
      </c>
      <c r="F170" s="10">
        <v>8.4499999999999993</v>
      </c>
      <c r="G170" s="10">
        <v>15</v>
      </c>
      <c r="H170" s="10">
        <f t="shared" si="2"/>
        <v>126.74999999999999</v>
      </c>
    </row>
    <row r="171" spans="1:8" x14ac:dyDescent="0.25">
      <c r="A171" s="891"/>
      <c r="B171" s="891"/>
      <c r="D171" s="891"/>
    </row>
    <row r="172" spans="1:8" x14ac:dyDescent="0.25">
      <c r="A172" s="848"/>
      <c r="B172" s="891"/>
      <c r="D172" s="891"/>
    </row>
    <row r="173" spans="1:8" x14ac:dyDescent="0.25">
      <c r="A173" s="891"/>
      <c r="B173" s="891"/>
      <c r="D173" s="891"/>
    </row>
    <row r="174" spans="1:8" x14ac:dyDescent="0.25">
      <c r="A174" s="891"/>
      <c r="B174" s="891"/>
      <c r="D174" s="891"/>
    </row>
    <row r="175" spans="1:8" x14ac:dyDescent="0.25">
      <c r="A175" s="906"/>
      <c r="B175" s="891"/>
      <c r="D175" s="891"/>
    </row>
    <row r="176" spans="1:8" x14ac:dyDescent="0.25">
      <c r="A176" s="891"/>
      <c r="B176" s="891"/>
      <c r="D176" s="891"/>
    </row>
    <row r="177" spans="1:4" x14ac:dyDescent="0.25">
      <c r="A177" s="891"/>
      <c r="B177" s="891"/>
      <c r="D177" s="891"/>
    </row>
    <row r="178" spans="1:4" x14ac:dyDescent="0.25">
      <c r="A178" s="891"/>
      <c r="B178" s="891"/>
      <c r="D178" s="891"/>
    </row>
    <row r="179" spans="1:4" x14ac:dyDescent="0.25">
      <c r="A179" s="891"/>
      <c r="B179" s="891"/>
      <c r="D179" s="891"/>
    </row>
    <row r="180" spans="1:4" x14ac:dyDescent="0.25">
      <c r="A180" s="891"/>
      <c r="B180" s="891"/>
      <c r="D180" s="891"/>
    </row>
    <row r="181" spans="1:4" x14ac:dyDescent="0.25">
      <c r="A181" s="891"/>
      <c r="B181" s="891"/>
      <c r="D181" s="891"/>
    </row>
    <row r="182" spans="1:4" x14ac:dyDescent="0.25">
      <c r="A182" s="891"/>
      <c r="B182" s="891"/>
      <c r="D182" s="891"/>
    </row>
    <row r="183" spans="1:4" x14ac:dyDescent="0.25">
      <c r="A183" s="891"/>
      <c r="B183" s="891"/>
      <c r="D183" s="891"/>
    </row>
    <row r="184" spans="1:4" x14ac:dyDescent="0.25">
      <c r="A184" s="891"/>
      <c r="B184" s="891"/>
      <c r="D184" s="891"/>
    </row>
    <row r="185" spans="1:4" x14ac:dyDescent="0.25">
      <c r="A185" s="891"/>
      <c r="B185" s="891"/>
      <c r="D185" s="891"/>
    </row>
    <row r="186" spans="1:4" x14ac:dyDescent="0.25">
      <c r="A186" s="891"/>
      <c r="B186" s="891"/>
      <c r="D186" s="891"/>
    </row>
    <row r="187" spans="1:4" x14ac:dyDescent="0.25">
      <c r="A187" s="891"/>
      <c r="B187" s="891"/>
      <c r="D187" s="891"/>
    </row>
    <row r="188" spans="1:4" x14ac:dyDescent="0.25">
      <c r="A188" s="891"/>
      <c r="B188" s="891"/>
      <c r="D188" s="891"/>
    </row>
    <row r="189" spans="1:4" x14ac:dyDescent="0.25">
      <c r="A189" s="891"/>
      <c r="B189" s="891"/>
      <c r="D189" s="891"/>
    </row>
    <row r="190" spans="1:4" x14ac:dyDescent="0.25">
      <c r="A190" s="891"/>
      <c r="B190" s="891"/>
      <c r="D190" s="891"/>
    </row>
    <row r="191" spans="1:4" x14ac:dyDescent="0.25">
      <c r="A191" s="891"/>
      <c r="B191" s="891"/>
      <c r="D191" s="891"/>
    </row>
    <row r="192" spans="1:4" x14ac:dyDescent="0.25">
      <c r="A192" s="891"/>
      <c r="B192" s="891"/>
      <c r="D192" s="891"/>
    </row>
    <row r="193" spans="1:4" x14ac:dyDescent="0.25">
      <c r="A193" s="891"/>
      <c r="B193" s="891"/>
      <c r="D193" s="891"/>
    </row>
    <row r="194" spans="1:4" x14ac:dyDescent="0.25">
      <c r="A194" s="891"/>
      <c r="B194" s="891"/>
      <c r="D194" s="891"/>
    </row>
    <row r="195" spans="1:4" x14ac:dyDescent="0.25">
      <c r="A195" s="891"/>
      <c r="B195" s="891"/>
      <c r="D195" s="891"/>
    </row>
    <row r="196" spans="1:4" x14ac:dyDescent="0.25">
      <c r="A196" s="891"/>
      <c r="B196" s="891"/>
      <c r="D196" s="891"/>
    </row>
    <row r="197" spans="1:4" x14ac:dyDescent="0.25">
      <c r="A197" s="891"/>
      <c r="B197" s="891"/>
      <c r="D197" s="891"/>
    </row>
    <row r="198" spans="1:4" x14ac:dyDescent="0.25">
      <c r="A198" s="891"/>
      <c r="B198" s="891"/>
      <c r="D198" s="891"/>
    </row>
    <row r="199" spans="1:4" x14ac:dyDescent="0.25">
      <c r="A199" s="891"/>
      <c r="B199" s="891"/>
      <c r="D199" s="891"/>
    </row>
    <row r="200" spans="1:4" x14ac:dyDescent="0.25">
      <c r="A200" s="891"/>
      <c r="B200" s="891"/>
      <c r="D200" s="891"/>
    </row>
    <row r="201" spans="1:4" x14ac:dyDescent="0.25">
      <c r="A201" s="891"/>
      <c r="B201" s="891"/>
      <c r="D201" s="891"/>
    </row>
    <row r="202" spans="1:4" x14ac:dyDescent="0.25">
      <c r="A202" s="906"/>
      <c r="B202" s="891"/>
      <c r="D202" s="891"/>
    </row>
  </sheetData>
  <mergeCells count="3">
    <mergeCell ref="A2:H2"/>
    <mergeCell ref="A3:H3"/>
    <mergeCell ref="E1:H1"/>
  </mergeCells>
  <pageMargins left="0.11811023622047245" right="0.31496062992125984" top="0.35433070866141736" bottom="0.15748031496062992" header="0.31496062992125984" footer="0.31496062992125984"/>
  <pageSetup paperSize="9" scale="7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33BC-6CE6-4332-8A47-4C751C08C40E}">
  <sheetPr>
    <tabColor theme="4" tint="0.79998168889431442"/>
  </sheetPr>
  <dimension ref="B1:J2415"/>
  <sheetViews>
    <sheetView zoomScale="86" zoomScaleNormal="86" workbookViewId="0">
      <selection activeCell="G1" sqref="G1:J1"/>
    </sheetView>
  </sheetViews>
  <sheetFormatPr defaultRowHeight="12.75" x14ac:dyDescent="0.2"/>
  <cols>
    <col min="1" max="1" width="9.140625" style="19"/>
    <col min="2" max="2" width="14.5703125" style="19" hidden="1" customWidth="1"/>
    <col min="3" max="3" width="13.140625" style="19" customWidth="1"/>
    <col min="4" max="4" width="32" style="19" customWidth="1"/>
    <col min="5" max="7" width="11.42578125" style="19" customWidth="1"/>
    <col min="8" max="8" width="14.28515625" style="19" customWidth="1"/>
    <col min="9" max="16384" width="9.140625" style="19"/>
  </cols>
  <sheetData>
    <row r="1" spans="2:10" ht="69.75" customHeight="1" x14ac:dyDescent="0.2">
      <c r="G1" s="1351" t="s">
        <v>5061</v>
      </c>
      <c r="H1" s="1351"/>
      <c r="I1" s="1351"/>
      <c r="J1" s="1351"/>
    </row>
    <row r="3" spans="2:10" ht="15" customHeight="1" x14ac:dyDescent="0.2">
      <c r="B3" s="1358" t="s">
        <v>5115</v>
      </c>
      <c r="C3" s="1358"/>
      <c r="D3" s="1358"/>
      <c r="E3" s="1358"/>
      <c r="F3" s="1358"/>
      <c r="G3" s="1358"/>
      <c r="H3" s="1358"/>
      <c r="I3" s="1358"/>
      <c r="J3" s="1358"/>
    </row>
    <row r="4" spans="2:10" ht="15" customHeight="1" x14ac:dyDescent="0.2">
      <c r="B4" s="1358"/>
      <c r="C4" s="1358"/>
      <c r="D4" s="1358"/>
      <c r="E4" s="1358"/>
      <c r="F4" s="1358"/>
      <c r="G4" s="1358"/>
      <c r="H4" s="1358"/>
      <c r="I4" s="1358"/>
      <c r="J4" s="1358"/>
    </row>
    <row r="5" spans="2:10" x14ac:dyDescent="0.2">
      <c r="B5" s="1358"/>
      <c r="C5" s="1358"/>
      <c r="D5" s="1358"/>
      <c r="E5" s="1358"/>
      <c r="F5" s="1358"/>
      <c r="G5" s="1358"/>
      <c r="H5" s="1358"/>
      <c r="I5" s="1358"/>
      <c r="J5" s="1358"/>
    </row>
    <row r="6" spans="2:10" x14ac:dyDescent="0.2">
      <c r="B6" s="1358"/>
      <c r="C6" s="1358"/>
      <c r="D6" s="1358"/>
      <c r="E6" s="1358"/>
      <c r="F6" s="1358"/>
      <c r="G6" s="1358"/>
      <c r="H6" s="1358"/>
      <c r="I6" s="1358"/>
      <c r="J6" s="1358"/>
    </row>
    <row r="7" spans="2:10" ht="96" customHeight="1" x14ac:dyDescent="0.2">
      <c r="B7" s="1358"/>
      <c r="C7" s="1358"/>
      <c r="D7" s="1358"/>
      <c r="E7" s="1358"/>
      <c r="F7" s="1358"/>
      <c r="G7" s="1358"/>
      <c r="H7" s="1358"/>
      <c r="I7" s="1358"/>
      <c r="J7" s="1358"/>
    </row>
    <row r="8" spans="2:10" ht="38.25" x14ac:dyDescent="0.2">
      <c r="B8" s="2" t="s">
        <v>262</v>
      </c>
      <c r="C8" s="28" t="s">
        <v>263</v>
      </c>
      <c r="D8" s="28" t="s">
        <v>264</v>
      </c>
      <c r="E8" s="28" t="s">
        <v>17</v>
      </c>
      <c r="F8" s="28" t="s">
        <v>4963</v>
      </c>
      <c r="G8" s="28" t="s">
        <v>708</v>
      </c>
      <c r="H8" s="28" t="s">
        <v>269</v>
      </c>
    </row>
    <row r="9" spans="2:10" x14ac:dyDescent="0.2">
      <c r="B9" s="52"/>
      <c r="C9" s="107"/>
      <c r="D9" s="107"/>
      <c r="E9" s="107"/>
      <c r="F9" s="107"/>
      <c r="G9" s="108">
        <f>SUM(G10:G2415)</f>
        <v>302313</v>
      </c>
      <c r="H9" s="53">
        <f>ROUNDUP(SUM(H10:H2415),0)</f>
        <v>568705</v>
      </c>
    </row>
    <row r="10" spans="2:10" ht="15" x14ac:dyDescent="0.25">
      <c r="B10" s="20" t="s">
        <v>270</v>
      </c>
      <c r="C10" s="20" t="s">
        <v>1961</v>
      </c>
      <c r="D10" s="20" t="s">
        <v>1962</v>
      </c>
      <c r="E10" s="55" t="s">
        <v>1963</v>
      </c>
      <c r="F10" s="1">
        <v>2</v>
      </c>
      <c r="G10" s="55">
        <v>201</v>
      </c>
      <c r="H10" s="55">
        <f>F10*G10</f>
        <v>402</v>
      </c>
    </row>
    <row r="11" spans="2:10" ht="15" x14ac:dyDescent="0.25">
      <c r="B11" s="20" t="s">
        <v>270</v>
      </c>
      <c r="C11" s="20" t="s">
        <v>1961</v>
      </c>
      <c r="D11" s="20" t="s">
        <v>1962</v>
      </c>
      <c r="E11" s="55" t="s">
        <v>1964</v>
      </c>
      <c r="F11" s="1">
        <v>1</v>
      </c>
      <c r="G11" s="55">
        <v>190</v>
      </c>
      <c r="H11" s="55">
        <f t="shared" ref="H11:H74" si="0">F11*G11</f>
        <v>190</v>
      </c>
    </row>
    <row r="12" spans="2:10" ht="15" x14ac:dyDescent="0.25">
      <c r="B12" s="20" t="s">
        <v>270</v>
      </c>
      <c r="C12" s="20" t="s">
        <v>1135</v>
      </c>
      <c r="D12" s="20" t="s">
        <v>1136</v>
      </c>
      <c r="E12" s="55" t="s">
        <v>1963</v>
      </c>
      <c r="F12" s="1">
        <v>2</v>
      </c>
      <c r="G12" s="55">
        <v>222</v>
      </c>
      <c r="H12" s="55">
        <f t="shared" si="0"/>
        <v>444</v>
      </c>
    </row>
    <row r="13" spans="2:10" ht="15" x14ac:dyDescent="0.25">
      <c r="B13" s="20" t="s">
        <v>270</v>
      </c>
      <c r="C13" s="20" t="s">
        <v>1135</v>
      </c>
      <c r="D13" s="20" t="s">
        <v>1136</v>
      </c>
      <c r="E13" s="55" t="s">
        <v>1964</v>
      </c>
      <c r="F13" s="1">
        <v>1</v>
      </c>
      <c r="G13" s="55">
        <v>78</v>
      </c>
      <c r="H13" s="55">
        <f t="shared" si="0"/>
        <v>78</v>
      </c>
    </row>
    <row r="14" spans="2:10" ht="15" x14ac:dyDescent="0.25">
      <c r="B14" s="20" t="s">
        <v>270</v>
      </c>
      <c r="C14" s="20" t="s">
        <v>1965</v>
      </c>
      <c r="D14" s="20" t="s">
        <v>1966</v>
      </c>
      <c r="E14" s="55" t="s">
        <v>1963</v>
      </c>
      <c r="F14" s="1">
        <v>2</v>
      </c>
      <c r="G14" s="55">
        <v>52</v>
      </c>
      <c r="H14" s="55">
        <f t="shared" si="0"/>
        <v>104</v>
      </c>
    </row>
    <row r="15" spans="2:10" ht="15" x14ac:dyDescent="0.25">
      <c r="B15" s="20" t="s">
        <v>270</v>
      </c>
      <c r="C15" s="20" t="s">
        <v>1965</v>
      </c>
      <c r="D15" s="20" t="s">
        <v>1966</v>
      </c>
      <c r="E15" s="55" t="s">
        <v>1964</v>
      </c>
      <c r="F15" s="1">
        <v>1</v>
      </c>
      <c r="G15" s="55">
        <v>9</v>
      </c>
      <c r="H15" s="55">
        <f t="shared" si="0"/>
        <v>9</v>
      </c>
    </row>
    <row r="16" spans="2:10" ht="15" x14ac:dyDescent="0.25">
      <c r="B16" s="20" t="s">
        <v>270</v>
      </c>
      <c r="C16" s="20" t="s">
        <v>1967</v>
      </c>
      <c r="D16" s="20" t="s">
        <v>1968</v>
      </c>
      <c r="E16" s="55" t="s">
        <v>1963</v>
      </c>
      <c r="F16" s="1">
        <v>2</v>
      </c>
      <c r="G16" s="55">
        <v>246</v>
      </c>
      <c r="H16" s="55">
        <f t="shared" si="0"/>
        <v>492</v>
      </c>
    </row>
    <row r="17" spans="2:8" ht="15" x14ac:dyDescent="0.25">
      <c r="B17" s="20" t="s">
        <v>270</v>
      </c>
      <c r="C17" s="20" t="s">
        <v>1967</v>
      </c>
      <c r="D17" s="20" t="s">
        <v>1968</v>
      </c>
      <c r="E17" s="55" t="s">
        <v>1964</v>
      </c>
      <c r="F17" s="1">
        <v>1</v>
      </c>
      <c r="G17" s="55">
        <v>14</v>
      </c>
      <c r="H17" s="55">
        <f t="shared" si="0"/>
        <v>14</v>
      </c>
    </row>
    <row r="18" spans="2:8" ht="15" x14ac:dyDescent="0.25">
      <c r="B18" s="20" t="s">
        <v>270</v>
      </c>
      <c r="C18" s="20" t="s">
        <v>1967</v>
      </c>
      <c r="D18" s="20" t="s">
        <v>1968</v>
      </c>
      <c r="E18" s="55" t="s">
        <v>1969</v>
      </c>
      <c r="F18" s="1">
        <v>4</v>
      </c>
      <c r="G18" s="55">
        <v>1</v>
      </c>
      <c r="H18" s="55">
        <f t="shared" si="0"/>
        <v>4</v>
      </c>
    </row>
    <row r="19" spans="2:8" ht="15" x14ac:dyDescent="0.25">
      <c r="B19" s="20" t="s">
        <v>270</v>
      </c>
      <c r="C19" s="20" t="s">
        <v>1296</v>
      </c>
      <c r="D19" s="20" t="s">
        <v>1297</v>
      </c>
      <c r="E19" s="55" t="s">
        <v>1963</v>
      </c>
      <c r="F19" s="1">
        <v>2</v>
      </c>
      <c r="G19" s="55">
        <v>66</v>
      </c>
      <c r="H19" s="55">
        <f t="shared" si="0"/>
        <v>132</v>
      </c>
    </row>
    <row r="20" spans="2:8" ht="15" x14ac:dyDescent="0.25">
      <c r="B20" s="20" t="s">
        <v>270</v>
      </c>
      <c r="C20" s="20" t="s">
        <v>1296</v>
      </c>
      <c r="D20" s="20" t="s">
        <v>1297</v>
      </c>
      <c r="E20" s="55" t="s">
        <v>1964</v>
      </c>
      <c r="F20" s="1">
        <v>1</v>
      </c>
      <c r="G20" s="55">
        <v>6</v>
      </c>
      <c r="H20" s="55">
        <f t="shared" si="0"/>
        <v>6</v>
      </c>
    </row>
    <row r="21" spans="2:8" ht="15" x14ac:dyDescent="0.25">
      <c r="B21" s="20" t="s">
        <v>270</v>
      </c>
      <c r="C21" s="20" t="s">
        <v>1296</v>
      </c>
      <c r="D21" s="20" t="s">
        <v>1297</v>
      </c>
      <c r="E21" s="55" t="s">
        <v>1969</v>
      </c>
      <c r="F21" s="1">
        <v>4</v>
      </c>
      <c r="G21" s="55">
        <v>1</v>
      </c>
      <c r="H21" s="55">
        <f t="shared" si="0"/>
        <v>4</v>
      </c>
    </row>
    <row r="22" spans="2:8" ht="15" x14ac:dyDescent="0.25">
      <c r="B22" s="20" t="s">
        <v>270</v>
      </c>
      <c r="C22" s="20" t="s">
        <v>1137</v>
      </c>
      <c r="D22" s="20" t="s">
        <v>1138</v>
      </c>
      <c r="E22" s="55" t="s">
        <v>1963</v>
      </c>
      <c r="F22" s="1">
        <v>2</v>
      </c>
      <c r="G22" s="55">
        <v>134</v>
      </c>
      <c r="H22" s="55">
        <f t="shared" si="0"/>
        <v>268</v>
      </c>
    </row>
    <row r="23" spans="2:8" ht="15" x14ac:dyDescent="0.25">
      <c r="B23" s="20" t="s">
        <v>270</v>
      </c>
      <c r="C23" s="20" t="s">
        <v>1137</v>
      </c>
      <c r="D23" s="20" t="s">
        <v>1138</v>
      </c>
      <c r="E23" s="55" t="s">
        <v>1964</v>
      </c>
      <c r="F23" s="1">
        <v>1</v>
      </c>
      <c r="G23" s="55">
        <v>12</v>
      </c>
      <c r="H23" s="55">
        <f t="shared" si="0"/>
        <v>12</v>
      </c>
    </row>
    <row r="24" spans="2:8" ht="15" x14ac:dyDescent="0.25">
      <c r="B24" s="20" t="s">
        <v>270</v>
      </c>
      <c r="C24" s="20" t="s">
        <v>732</v>
      </c>
      <c r="D24" s="20" t="s">
        <v>733</v>
      </c>
      <c r="E24" s="55" t="s">
        <v>1963</v>
      </c>
      <c r="F24" s="1">
        <v>2</v>
      </c>
      <c r="G24" s="55">
        <v>306</v>
      </c>
      <c r="H24" s="55">
        <f t="shared" si="0"/>
        <v>612</v>
      </c>
    </row>
    <row r="25" spans="2:8" ht="15" x14ac:dyDescent="0.25">
      <c r="B25" s="20" t="s">
        <v>270</v>
      </c>
      <c r="C25" s="20" t="s">
        <v>732</v>
      </c>
      <c r="D25" s="20" t="s">
        <v>733</v>
      </c>
      <c r="E25" s="55" t="s">
        <v>1964</v>
      </c>
      <c r="F25" s="1">
        <v>1</v>
      </c>
      <c r="G25" s="55">
        <v>58</v>
      </c>
      <c r="H25" s="55">
        <f t="shared" si="0"/>
        <v>58</v>
      </c>
    </row>
    <row r="26" spans="2:8" ht="15" x14ac:dyDescent="0.25">
      <c r="B26" s="20" t="s">
        <v>270</v>
      </c>
      <c r="C26" s="20" t="s">
        <v>1298</v>
      </c>
      <c r="D26" s="20" t="s">
        <v>1299</v>
      </c>
      <c r="E26" s="55" t="s">
        <v>1963</v>
      </c>
      <c r="F26" s="1">
        <v>2</v>
      </c>
      <c r="G26" s="55">
        <v>104</v>
      </c>
      <c r="H26" s="55">
        <f t="shared" si="0"/>
        <v>208</v>
      </c>
    </row>
    <row r="27" spans="2:8" ht="15" x14ac:dyDescent="0.25">
      <c r="B27" s="20" t="s">
        <v>270</v>
      </c>
      <c r="C27" s="20" t="s">
        <v>1298</v>
      </c>
      <c r="D27" s="20" t="s">
        <v>1299</v>
      </c>
      <c r="E27" s="55" t="s">
        <v>1964</v>
      </c>
      <c r="F27" s="1">
        <v>1</v>
      </c>
      <c r="G27" s="55">
        <v>7</v>
      </c>
      <c r="H27" s="55">
        <f t="shared" si="0"/>
        <v>7</v>
      </c>
    </row>
    <row r="28" spans="2:8" ht="15" x14ac:dyDescent="0.25">
      <c r="B28" s="20" t="s">
        <v>270</v>
      </c>
      <c r="C28" s="20" t="s">
        <v>1970</v>
      </c>
      <c r="D28" s="20" t="s">
        <v>1971</v>
      </c>
      <c r="E28" s="55" t="s">
        <v>1963</v>
      </c>
      <c r="F28" s="1">
        <v>2</v>
      </c>
      <c r="G28" s="55">
        <v>100</v>
      </c>
      <c r="H28" s="55">
        <f t="shared" si="0"/>
        <v>200</v>
      </c>
    </row>
    <row r="29" spans="2:8" ht="15" x14ac:dyDescent="0.25">
      <c r="B29" s="20" t="s">
        <v>270</v>
      </c>
      <c r="C29" s="20" t="s">
        <v>1970</v>
      </c>
      <c r="D29" s="20" t="s">
        <v>1971</v>
      </c>
      <c r="E29" s="55" t="s">
        <v>1964</v>
      </c>
      <c r="F29" s="1">
        <v>1</v>
      </c>
      <c r="G29" s="55">
        <v>42</v>
      </c>
      <c r="H29" s="55">
        <f t="shared" si="0"/>
        <v>42</v>
      </c>
    </row>
    <row r="30" spans="2:8" ht="15" x14ac:dyDescent="0.25">
      <c r="B30" s="20" t="s">
        <v>270</v>
      </c>
      <c r="C30" s="20" t="s">
        <v>1972</v>
      </c>
      <c r="D30" s="20" t="s">
        <v>1973</v>
      </c>
      <c r="E30" s="55" t="s">
        <v>1963</v>
      </c>
      <c r="F30" s="1">
        <v>2</v>
      </c>
      <c r="G30" s="55">
        <v>241</v>
      </c>
      <c r="H30" s="55">
        <f t="shared" si="0"/>
        <v>482</v>
      </c>
    </row>
    <row r="31" spans="2:8" ht="15" x14ac:dyDescent="0.25">
      <c r="B31" s="20" t="s">
        <v>270</v>
      </c>
      <c r="C31" s="20" t="s">
        <v>1972</v>
      </c>
      <c r="D31" s="20" t="s">
        <v>1973</v>
      </c>
      <c r="E31" s="55" t="s">
        <v>1964</v>
      </c>
      <c r="F31" s="1">
        <v>1</v>
      </c>
      <c r="G31" s="55">
        <v>84</v>
      </c>
      <c r="H31" s="55">
        <f t="shared" si="0"/>
        <v>84</v>
      </c>
    </row>
    <row r="32" spans="2:8" ht="15" x14ac:dyDescent="0.25">
      <c r="B32" s="20" t="s">
        <v>270</v>
      </c>
      <c r="C32" s="20" t="s">
        <v>735</v>
      </c>
      <c r="D32" s="20" t="s">
        <v>736</v>
      </c>
      <c r="E32" s="55" t="s">
        <v>1963</v>
      </c>
      <c r="F32" s="1">
        <v>2</v>
      </c>
      <c r="G32" s="55">
        <v>261</v>
      </c>
      <c r="H32" s="55">
        <f t="shared" si="0"/>
        <v>522</v>
      </c>
    </row>
    <row r="33" spans="2:8" ht="15" x14ac:dyDescent="0.25">
      <c r="B33" s="20" t="s">
        <v>270</v>
      </c>
      <c r="C33" s="20" t="s">
        <v>735</v>
      </c>
      <c r="D33" s="20" t="s">
        <v>736</v>
      </c>
      <c r="E33" s="55" t="s">
        <v>1964</v>
      </c>
      <c r="F33" s="1">
        <v>1</v>
      </c>
      <c r="G33" s="55">
        <v>32</v>
      </c>
      <c r="H33" s="55">
        <f t="shared" si="0"/>
        <v>32</v>
      </c>
    </row>
    <row r="34" spans="2:8" ht="15" x14ac:dyDescent="0.25">
      <c r="B34" s="20" t="s">
        <v>270</v>
      </c>
      <c r="C34" s="20" t="s">
        <v>1974</v>
      </c>
      <c r="D34" s="20" t="s">
        <v>1975</v>
      </c>
      <c r="E34" s="55" t="s">
        <v>1963</v>
      </c>
      <c r="F34" s="1">
        <v>2</v>
      </c>
      <c r="G34" s="55">
        <v>87</v>
      </c>
      <c r="H34" s="55">
        <f t="shared" si="0"/>
        <v>174</v>
      </c>
    </row>
    <row r="35" spans="2:8" ht="15" x14ac:dyDescent="0.25">
      <c r="B35" s="20" t="s">
        <v>270</v>
      </c>
      <c r="C35" s="20" t="s">
        <v>1974</v>
      </c>
      <c r="D35" s="20" t="s">
        <v>1975</v>
      </c>
      <c r="E35" s="55" t="s">
        <v>1964</v>
      </c>
      <c r="F35" s="1">
        <v>1</v>
      </c>
      <c r="G35" s="55">
        <v>89</v>
      </c>
      <c r="H35" s="55">
        <f t="shared" si="0"/>
        <v>89</v>
      </c>
    </row>
    <row r="36" spans="2:8" ht="15" x14ac:dyDescent="0.25">
      <c r="B36" s="20" t="s">
        <v>270</v>
      </c>
      <c r="C36" s="20" t="s">
        <v>1974</v>
      </c>
      <c r="D36" s="20" t="s">
        <v>1975</v>
      </c>
      <c r="E36" s="55" t="s">
        <v>1969</v>
      </c>
      <c r="F36" s="1">
        <v>4</v>
      </c>
      <c r="G36" s="55">
        <v>2</v>
      </c>
      <c r="H36" s="55">
        <f t="shared" si="0"/>
        <v>8</v>
      </c>
    </row>
    <row r="37" spans="2:8" ht="15" x14ac:dyDescent="0.25">
      <c r="B37" s="20" t="s">
        <v>270</v>
      </c>
      <c r="C37" s="20" t="s">
        <v>1974</v>
      </c>
      <c r="D37" s="20" t="s">
        <v>1975</v>
      </c>
      <c r="E37" s="55" t="s">
        <v>1976</v>
      </c>
      <c r="F37" s="1">
        <v>2</v>
      </c>
      <c r="G37" s="55">
        <v>5</v>
      </c>
      <c r="H37" s="55">
        <f t="shared" si="0"/>
        <v>10</v>
      </c>
    </row>
    <row r="38" spans="2:8" ht="15" x14ac:dyDescent="0.25">
      <c r="B38" s="20" t="s">
        <v>270</v>
      </c>
      <c r="C38" s="20" t="s">
        <v>737</v>
      </c>
      <c r="D38" s="20" t="s">
        <v>738</v>
      </c>
      <c r="E38" s="55" t="s">
        <v>1963</v>
      </c>
      <c r="F38" s="1">
        <v>2</v>
      </c>
      <c r="G38" s="55">
        <v>275</v>
      </c>
      <c r="H38" s="55">
        <f t="shared" si="0"/>
        <v>550</v>
      </c>
    </row>
    <row r="39" spans="2:8" ht="15" x14ac:dyDescent="0.25">
      <c r="B39" s="20" t="s">
        <v>270</v>
      </c>
      <c r="C39" s="20" t="s">
        <v>737</v>
      </c>
      <c r="D39" s="20" t="s">
        <v>738</v>
      </c>
      <c r="E39" s="55" t="s">
        <v>1964</v>
      </c>
      <c r="F39" s="1">
        <v>1</v>
      </c>
      <c r="G39" s="55">
        <v>151</v>
      </c>
      <c r="H39" s="55">
        <f t="shared" si="0"/>
        <v>151</v>
      </c>
    </row>
    <row r="40" spans="2:8" ht="15" x14ac:dyDescent="0.25">
      <c r="B40" s="20" t="s">
        <v>270</v>
      </c>
      <c r="C40" s="20" t="s">
        <v>737</v>
      </c>
      <c r="D40" s="20" t="s">
        <v>738</v>
      </c>
      <c r="E40" s="55" t="s">
        <v>1969</v>
      </c>
      <c r="F40" s="1">
        <v>4</v>
      </c>
      <c r="G40" s="55">
        <v>10</v>
      </c>
      <c r="H40" s="55">
        <f t="shared" si="0"/>
        <v>40</v>
      </c>
    </row>
    <row r="41" spans="2:8" ht="15" x14ac:dyDescent="0.25">
      <c r="B41" s="20" t="s">
        <v>270</v>
      </c>
      <c r="C41" s="20" t="s">
        <v>1977</v>
      </c>
      <c r="D41" s="20" t="s">
        <v>1978</v>
      </c>
      <c r="E41" s="55" t="s">
        <v>1963</v>
      </c>
      <c r="F41" s="1">
        <v>2</v>
      </c>
      <c r="G41" s="55">
        <v>46</v>
      </c>
      <c r="H41" s="55">
        <f t="shared" si="0"/>
        <v>92</v>
      </c>
    </row>
    <row r="42" spans="2:8" ht="15" x14ac:dyDescent="0.25">
      <c r="B42" s="20" t="s">
        <v>270</v>
      </c>
      <c r="C42" s="20" t="s">
        <v>1977</v>
      </c>
      <c r="D42" s="20" t="s">
        <v>1978</v>
      </c>
      <c r="E42" s="55" t="s">
        <v>1964</v>
      </c>
      <c r="F42" s="1">
        <v>1</v>
      </c>
      <c r="G42" s="55">
        <v>89</v>
      </c>
      <c r="H42" s="55">
        <f t="shared" si="0"/>
        <v>89</v>
      </c>
    </row>
    <row r="43" spans="2:8" ht="15" x14ac:dyDescent="0.25">
      <c r="B43" s="20" t="s">
        <v>270</v>
      </c>
      <c r="C43" s="20" t="s">
        <v>1977</v>
      </c>
      <c r="D43" s="20" t="s">
        <v>1978</v>
      </c>
      <c r="E43" s="55" t="s">
        <v>1969</v>
      </c>
      <c r="F43" s="1">
        <v>4</v>
      </c>
      <c r="G43" s="55">
        <v>2</v>
      </c>
      <c r="H43" s="55">
        <f t="shared" si="0"/>
        <v>8</v>
      </c>
    </row>
    <row r="44" spans="2:8" ht="15" x14ac:dyDescent="0.25">
      <c r="B44" s="20" t="s">
        <v>270</v>
      </c>
      <c r="C44" s="20" t="s">
        <v>1977</v>
      </c>
      <c r="D44" s="20" t="s">
        <v>1978</v>
      </c>
      <c r="E44" s="55" t="s">
        <v>1976</v>
      </c>
      <c r="F44" s="1">
        <v>2</v>
      </c>
      <c r="G44" s="55">
        <v>1</v>
      </c>
      <c r="H44" s="55">
        <f t="shared" si="0"/>
        <v>2</v>
      </c>
    </row>
    <row r="45" spans="2:8" ht="15" x14ac:dyDescent="0.25">
      <c r="B45" s="20" t="s">
        <v>270</v>
      </c>
      <c r="C45" s="20" t="s">
        <v>1979</v>
      </c>
      <c r="D45" s="20" t="s">
        <v>1980</v>
      </c>
      <c r="E45" s="55" t="s">
        <v>1963</v>
      </c>
      <c r="F45" s="1">
        <v>2</v>
      </c>
      <c r="G45" s="55">
        <v>78</v>
      </c>
      <c r="H45" s="55">
        <f t="shared" si="0"/>
        <v>156</v>
      </c>
    </row>
    <row r="46" spans="2:8" ht="15" x14ac:dyDescent="0.25">
      <c r="B46" s="20" t="s">
        <v>270</v>
      </c>
      <c r="C46" s="20" t="s">
        <v>1979</v>
      </c>
      <c r="D46" s="20" t="s">
        <v>1980</v>
      </c>
      <c r="E46" s="55" t="s">
        <v>1964</v>
      </c>
      <c r="F46" s="1">
        <v>1</v>
      </c>
      <c r="G46" s="55">
        <v>134</v>
      </c>
      <c r="H46" s="55">
        <f t="shared" si="0"/>
        <v>134</v>
      </c>
    </row>
    <row r="47" spans="2:8" ht="15" x14ac:dyDescent="0.25">
      <c r="B47" s="20" t="s">
        <v>270</v>
      </c>
      <c r="C47" s="20" t="s">
        <v>1981</v>
      </c>
      <c r="D47" s="20" t="s">
        <v>1982</v>
      </c>
      <c r="E47" s="55" t="s">
        <v>1963</v>
      </c>
      <c r="F47" s="1">
        <v>2</v>
      </c>
      <c r="G47" s="55">
        <v>291</v>
      </c>
      <c r="H47" s="55">
        <f t="shared" si="0"/>
        <v>582</v>
      </c>
    </row>
    <row r="48" spans="2:8" ht="15" x14ac:dyDescent="0.25">
      <c r="B48" s="20" t="s">
        <v>270</v>
      </c>
      <c r="C48" s="20" t="s">
        <v>1981</v>
      </c>
      <c r="D48" s="20" t="s">
        <v>1982</v>
      </c>
      <c r="E48" s="55" t="s">
        <v>1964</v>
      </c>
      <c r="F48" s="1">
        <v>1</v>
      </c>
      <c r="G48" s="55">
        <v>43</v>
      </c>
      <c r="H48" s="55">
        <f t="shared" si="0"/>
        <v>43</v>
      </c>
    </row>
    <row r="49" spans="2:8" ht="15" x14ac:dyDescent="0.25">
      <c r="B49" s="20" t="s">
        <v>270</v>
      </c>
      <c r="C49" s="20" t="s">
        <v>1983</v>
      </c>
      <c r="D49" s="20" t="s">
        <v>1984</v>
      </c>
      <c r="E49" s="55" t="s">
        <v>1963</v>
      </c>
      <c r="F49" s="1">
        <v>2</v>
      </c>
      <c r="G49" s="55">
        <v>71</v>
      </c>
      <c r="H49" s="55">
        <f t="shared" si="0"/>
        <v>142</v>
      </c>
    </row>
    <row r="50" spans="2:8" ht="15" x14ac:dyDescent="0.25">
      <c r="B50" s="20" t="s">
        <v>270</v>
      </c>
      <c r="C50" s="20" t="s">
        <v>1983</v>
      </c>
      <c r="D50" s="20" t="s">
        <v>1984</v>
      </c>
      <c r="E50" s="55" t="s">
        <v>1964</v>
      </c>
      <c r="F50" s="1">
        <v>1</v>
      </c>
      <c r="G50" s="55">
        <v>12</v>
      </c>
      <c r="H50" s="55">
        <f t="shared" si="0"/>
        <v>12</v>
      </c>
    </row>
    <row r="51" spans="2:8" ht="15" x14ac:dyDescent="0.25">
      <c r="B51" s="20" t="s">
        <v>270</v>
      </c>
      <c r="C51" s="20" t="s">
        <v>1983</v>
      </c>
      <c r="D51" s="20" t="s">
        <v>1984</v>
      </c>
      <c r="E51" s="55" t="s">
        <v>1969</v>
      </c>
      <c r="F51" s="1">
        <v>4</v>
      </c>
      <c r="G51" s="55">
        <v>1</v>
      </c>
      <c r="H51" s="55">
        <f t="shared" si="0"/>
        <v>4</v>
      </c>
    </row>
    <row r="52" spans="2:8" ht="15" x14ac:dyDescent="0.25">
      <c r="B52" s="20" t="s">
        <v>270</v>
      </c>
      <c r="C52" s="20" t="s">
        <v>1985</v>
      </c>
      <c r="D52" s="20" t="s">
        <v>1986</v>
      </c>
      <c r="E52" s="55" t="s">
        <v>1963</v>
      </c>
      <c r="F52" s="1">
        <v>2</v>
      </c>
      <c r="G52" s="55">
        <v>118</v>
      </c>
      <c r="H52" s="55">
        <f t="shared" si="0"/>
        <v>236</v>
      </c>
    </row>
    <row r="53" spans="2:8" ht="15" x14ac:dyDescent="0.25">
      <c r="B53" s="20" t="s">
        <v>270</v>
      </c>
      <c r="C53" s="20" t="s">
        <v>1985</v>
      </c>
      <c r="D53" s="20" t="s">
        <v>1986</v>
      </c>
      <c r="E53" s="55" t="s">
        <v>1964</v>
      </c>
      <c r="F53" s="1">
        <v>1</v>
      </c>
      <c r="G53" s="55">
        <v>31</v>
      </c>
      <c r="H53" s="55">
        <f t="shared" si="0"/>
        <v>31</v>
      </c>
    </row>
    <row r="54" spans="2:8" ht="15" x14ac:dyDescent="0.25">
      <c r="B54" s="20" t="s">
        <v>270</v>
      </c>
      <c r="C54" s="20" t="s">
        <v>1987</v>
      </c>
      <c r="D54" s="20" t="s">
        <v>1988</v>
      </c>
      <c r="E54" s="55" t="s">
        <v>1989</v>
      </c>
      <c r="F54" s="1">
        <v>18.53</v>
      </c>
      <c r="G54" s="55">
        <v>1</v>
      </c>
      <c r="H54" s="55">
        <f t="shared" si="0"/>
        <v>18.53</v>
      </c>
    </row>
    <row r="55" spans="2:8" ht="15" x14ac:dyDescent="0.25">
      <c r="B55" s="20" t="s">
        <v>270</v>
      </c>
      <c r="C55" s="20" t="s">
        <v>1987</v>
      </c>
      <c r="D55" s="20" t="s">
        <v>1988</v>
      </c>
      <c r="E55" s="55" t="s">
        <v>1963</v>
      </c>
      <c r="F55" s="1">
        <v>2</v>
      </c>
      <c r="G55" s="55">
        <v>79</v>
      </c>
      <c r="H55" s="55">
        <f t="shared" si="0"/>
        <v>158</v>
      </c>
    </row>
    <row r="56" spans="2:8" ht="15" x14ac:dyDescent="0.25">
      <c r="B56" s="20" t="s">
        <v>270</v>
      </c>
      <c r="C56" s="20" t="s">
        <v>1987</v>
      </c>
      <c r="D56" s="20" t="s">
        <v>1988</v>
      </c>
      <c r="E56" s="55" t="s">
        <v>1964</v>
      </c>
      <c r="F56" s="1">
        <v>1</v>
      </c>
      <c r="G56" s="55">
        <v>72</v>
      </c>
      <c r="H56" s="55">
        <f t="shared" si="0"/>
        <v>72</v>
      </c>
    </row>
    <row r="57" spans="2:8" ht="15" x14ac:dyDescent="0.25">
      <c r="B57" s="20" t="s">
        <v>270</v>
      </c>
      <c r="C57" s="20" t="s">
        <v>1990</v>
      </c>
      <c r="D57" s="20" t="s">
        <v>1991</v>
      </c>
      <c r="E57" s="55" t="s">
        <v>1963</v>
      </c>
      <c r="F57" s="1">
        <v>2</v>
      </c>
      <c r="G57" s="55">
        <v>142</v>
      </c>
      <c r="H57" s="55">
        <f t="shared" si="0"/>
        <v>284</v>
      </c>
    </row>
    <row r="58" spans="2:8" ht="15" x14ac:dyDescent="0.25">
      <c r="B58" s="20" t="s">
        <v>270</v>
      </c>
      <c r="C58" s="20" t="s">
        <v>1990</v>
      </c>
      <c r="D58" s="20" t="s">
        <v>1991</v>
      </c>
      <c r="E58" s="55" t="s">
        <v>1964</v>
      </c>
      <c r="F58" s="1">
        <v>1</v>
      </c>
      <c r="G58" s="55">
        <v>96</v>
      </c>
      <c r="H58" s="55">
        <f t="shared" si="0"/>
        <v>96</v>
      </c>
    </row>
    <row r="59" spans="2:8" ht="15" x14ac:dyDescent="0.25">
      <c r="B59" s="20" t="s">
        <v>270</v>
      </c>
      <c r="C59" s="20" t="s">
        <v>1139</v>
      </c>
      <c r="D59" s="20" t="s">
        <v>1140</v>
      </c>
      <c r="E59" s="55" t="s">
        <v>1963</v>
      </c>
      <c r="F59" s="1">
        <v>2</v>
      </c>
      <c r="G59" s="55">
        <v>64</v>
      </c>
      <c r="H59" s="55">
        <f t="shared" si="0"/>
        <v>128</v>
      </c>
    </row>
    <row r="60" spans="2:8" ht="15" x14ac:dyDescent="0.25">
      <c r="B60" s="20" t="s">
        <v>270</v>
      </c>
      <c r="C60" s="20" t="s">
        <v>1139</v>
      </c>
      <c r="D60" s="20" t="s">
        <v>1140</v>
      </c>
      <c r="E60" s="55" t="s">
        <v>1964</v>
      </c>
      <c r="F60" s="1">
        <v>1</v>
      </c>
      <c r="G60" s="55">
        <v>19</v>
      </c>
      <c r="H60" s="55">
        <f t="shared" si="0"/>
        <v>19</v>
      </c>
    </row>
    <row r="61" spans="2:8" ht="15" x14ac:dyDescent="0.25">
      <c r="B61" s="20" t="s">
        <v>270</v>
      </c>
      <c r="C61" s="20" t="s">
        <v>1992</v>
      </c>
      <c r="D61" s="20" t="s">
        <v>1993</v>
      </c>
      <c r="E61" s="55" t="s">
        <v>1963</v>
      </c>
      <c r="F61" s="1">
        <v>2</v>
      </c>
      <c r="G61" s="55">
        <v>194</v>
      </c>
      <c r="H61" s="55">
        <f t="shared" si="0"/>
        <v>388</v>
      </c>
    </row>
    <row r="62" spans="2:8" ht="15" x14ac:dyDescent="0.25">
      <c r="B62" s="20" t="s">
        <v>270</v>
      </c>
      <c r="C62" s="20" t="s">
        <v>1992</v>
      </c>
      <c r="D62" s="20" t="s">
        <v>1993</v>
      </c>
      <c r="E62" s="55" t="s">
        <v>1964</v>
      </c>
      <c r="F62" s="1">
        <v>1</v>
      </c>
      <c r="G62" s="55">
        <v>59</v>
      </c>
      <c r="H62" s="55">
        <f t="shared" si="0"/>
        <v>59</v>
      </c>
    </row>
    <row r="63" spans="2:8" ht="15" x14ac:dyDescent="0.25">
      <c r="B63" s="20" t="s">
        <v>270</v>
      </c>
      <c r="C63" s="20" t="s">
        <v>1309</v>
      </c>
      <c r="D63" s="20" t="s">
        <v>1310</v>
      </c>
      <c r="E63" s="55" t="s">
        <v>1963</v>
      </c>
      <c r="F63" s="1">
        <v>2</v>
      </c>
      <c r="G63" s="55">
        <v>131</v>
      </c>
      <c r="H63" s="55">
        <f t="shared" si="0"/>
        <v>262</v>
      </c>
    </row>
    <row r="64" spans="2:8" ht="15" x14ac:dyDescent="0.25">
      <c r="B64" s="20" t="s">
        <v>270</v>
      </c>
      <c r="C64" s="20" t="s">
        <v>1309</v>
      </c>
      <c r="D64" s="20" t="s">
        <v>1310</v>
      </c>
      <c r="E64" s="55" t="s">
        <v>1964</v>
      </c>
      <c r="F64" s="1">
        <v>1</v>
      </c>
      <c r="G64" s="55">
        <v>12</v>
      </c>
      <c r="H64" s="55">
        <f t="shared" si="0"/>
        <v>12</v>
      </c>
    </row>
    <row r="65" spans="2:8" ht="15" x14ac:dyDescent="0.25">
      <c r="B65" s="20" t="s">
        <v>270</v>
      </c>
      <c r="C65" s="20" t="s">
        <v>1994</v>
      </c>
      <c r="D65" s="20" t="s">
        <v>1995</v>
      </c>
      <c r="E65" s="55" t="s">
        <v>1963</v>
      </c>
      <c r="F65" s="1">
        <v>2</v>
      </c>
      <c r="G65" s="55">
        <v>176</v>
      </c>
      <c r="H65" s="55">
        <f t="shared" si="0"/>
        <v>352</v>
      </c>
    </row>
    <row r="66" spans="2:8" ht="15" x14ac:dyDescent="0.25">
      <c r="B66" s="20" t="s">
        <v>270</v>
      </c>
      <c r="C66" s="20" t="s">
        <v>1994</v>
      </c>
      <c r="D66" s="20" t="s">
        <v>1995</v>
      </c>
      <c r="E66" s="55" t="s">
        <v>1964</v>
      </c>
      <c r="F66" s="1">
        <v>1</v>
      </c>
      <c r="G66" s="55">
        <v>31</v>
      </c>
      <c r="H66" s="55">
        <f t="shared" si="0"/>
        <v>31</v>
      </c>
    </row>
    <row r="67" spans="2:8" ht="15" x14ac:dyDescent="0.25">
      <c r="B67" s="20" t="s">
        <v>270</v>
      </c>
      <c r="C67" s="20" t="s">
        <v>1996</v>
      </c>
      <c r="D67" s="20" t="s">
        <v>1997</v>
      </c>
      <c r="E67" s="55" t="s">
        <v>1963</v>
      </c>
      <c r="F67" s="1">
        <v>2</v>
      </c>
      <c r="G67" s="55">
        <v>38</v>
      </c>
      <c r="H67" s="55">
        <f t="shared" si="0"/>
        <v>76</v>
      </c>
    </row>
    <row r="68" spans="2:8" ht="15" x14ac:dyDescent="0.25">
      <c r="B68" s="20" t="s">
        <v>270</v>
      </c>
      <c r="C68" s="20" t="s">
        <v>739</v>
      </c>
      <c r="D68" s="20" t="s">
        <v>740</v>
      </c>
      <c r="E68" s="55" t="s">
        <v>1963</v>
      </c>
      <c r="F68" s="1">
        <v>2</v>
      </c>
      <c r="G68" s="55">
        <v>99</v>
      </c>
      <c r="H68" s="55">
        <f t="shared" si="0"/>
        <v>198</v>
      </c>
    </row>
    <row r="69" spans="2:8" ht="15" x14ac:dyDescent="0.25">
      <c r="B69" s="20" t="s">
        <v>270</v>
      </c>
      <c r="C69" s="20" t="s">
        <v>739</v>
      </c>
      <c r="D69" s="20" t="s">
        <v>740</v>
      </c>
      <c r="E69" s="55" t="s">
        <v>1964</v>
      </c>
      <c r="F69" s="1">
        <v>1</v>
      </c>
      <c r="G69" s="55">
        <v>41</v>
      </c>
      <c r="H69" s="55">
        <f t="shared" si="0"/>
        <v>41</v>
      </c>
    </row>
    <row r="70" spans="2:8" ht="15" x14ac:dyDescent="0.25">
      <c r="B70" s="20" t="s">
        <v>270</v>
      </c>
      <c r="C70" s="20" t="s">
        <v>1998</v>
      </c>
      <c r="D70" s="20" t="s">
        <v>1999</v>
      </c>
      <c r="E70" s="55" t="s">
        <v>1963</v>
      </c>
      <c r="F70" s="1">
        <v>2</v>
      </c>
      <c r="G70" s="55">
        <v>306</v>
      </c>
      <c r="H70" s="55">
        <f t="shared" si="0"/>
        <v>612</v>
      </c>
    </row>
    <row r="71" spans="2:8" ht="15" x14ac:dyDescent="0.25">
      <c r="B71" s="20" t="s">
        <v>270</v>
      </c>
      <c r="C71" s="20" t="s">
        <v>1998</v>
      </c>
      <c r="D71" s="20" t="s">
        <v>1999</v>
      </c>
      <c r="E71" s="55" t="s">
        <v>1964</v>
      </c>
      <c r="F71" s="1">
        <v>1</v>
      </c>
      <c r="G71" s="55">
        <v>105</v>
      </c>
      <c r="H71" s="55">
        <f t="shared" si="0"/>
        <v>105</v>
      </c>
    </row>
    <row r="72" spans="2:8" ht="15" x14ac:dyDescent="0.25">
      <c r="B72" s="20" t="s">
        <v>270</v>
      </c>
      <c r="C72" s="20" t="s">
        <v>2000</v>
      </c>
      <c r="D72" s="20" t="s">
        <v>2001</v>
      </c>
      <c r="E72" s="55" t="s">
        <v>1963</v>
      </c>
      <c r="F72" s="1">
        <v>2</v>
      </c>
      <c r="G72" s="55">
        <v>29</v>
      </c>
      <c r="H72" s="55">
        <f t="shared" si="0"/>
        <v>58</v>
      </c>
    </row>
    <row r="73" spans="2:8" ht="15" x14ac:dyDescent="0.25">
      <c r="B73" s="20" t="s">
        <v>270</v>
      </c>
      <c r="C73" s="20" t="s">
        <v>2002</v>
      </c>
      <c r="D73" s="20" t="s">
        <v>2003</v>
      </c>
      <c r="E73" s="55" t="s">
        <v>1989</v>
      </c>
      <c r="F73" s="1">
        <v>18.53</v>
      </c>
      <c r="G73" s="55">
        <v>1</v>
      </c>
      <c r="H73" s="55">
        <f t="shared" si="0"/>
        <v>18.53</v>
      </c>
    </row>
    <row r="74" spans="2:8" ht="15" x14ac:dyDescent="0.25">
      <c r="B74" s="20" t="s">
        <v>270</v>
      </c>
      <c r="C74" s="20" t="s">
        <v>2002</v>
      </c>
      <c r="D74" s="20" t="s">
        <v>2003</v>
      </c>
      <c r="E74" s="55" t="s">
        <v>1963</v>
      </c>
      <c r="F74" s="1">
        <v>2</v>
      </c>
      <c r="G74" s="55">
        <v>180</v>
      </c>
      <c r="H74" s="55">
        <f t="shared" si="0"/>
        <v>360</v>
      </c>
    </row>
    <row r="75" spans="2:8" ht="15" x14ac:dyDescent="0.25">
      <c r="B75" s="20" t="s">
        <v>270</v>
      </c>
      <c r="C75" s="20" t="s">
        <v>2002</v>
      </c>
      <c r="D75" s="20" t="s">
        <v>2003</v>
      </c>
      <c r="E75" s="55" t="s">
        <v>1964</v>
      </c>
      <c r="F75" s="1">
        <v>1</v>
      </c>
      <c r="G75" s="55">
        <v>38</v>
      </c>
      <c r="H75" s="55">
        <f t="shared" ref="H75:H138" si="1">F75*G75</f>
        <v>38</v>
      </c>
    </row>
    <row r="76" spans="2:8" ht="15" x14ac:dyDescent="0.25">
      <c r="B76" s="20" t="s">
        <v>270</v>
      </c>
      <c r="C76" s="20" t="s">
        <v>2004</v>
      </c>
      <c r="D76" s="20" t="s">
        <v>2005</v>
      </c>
      <c r="E76" s="55" t="s">
        <v>1963</v>
      </c>
      <c r="F76" s="1">
        <v>2</v>
      </c>
      <c r="G76" s="55">
        <v>114</v>
      </c>
      <c r="H76" s="55">
        <f t="shared" si="1"/>
        <v>228</v>
      </c>
    </row>
    <row r="77" spans="2:8" ht="15" x14ac:dyDescent="0.25">
      <c r="B77" s="20" t="s">
        <v>270</v>
      </c>
      <c r="C77" s="20" t="s">
        <v>2004</v>
      </c>
      <c r="D77" s="20" t="s">
        <v>2005</v>
      </c>
      <c r="E77" s="55" t="s">
        <v>1964</v>
      </c>
      <c r="F77" s="1">
        <v>1</v>
      </c>
      <c r="G77" s="55">
        <v>20</v>
      </c>
      <c r="H77" s="55">
        <f t="shared" si="1"/>
        <v>20</v>
      </c>
    </row>
    <row r="78" spans="2:8" ht="15" x14ac:dyDescent="0.25">
      <c r="B78" s="20" t="s">
        <v>270</v>
      </c>
      <c r="C78" s="20" t="s">
        <v>2006</v>
      </c>
      <c r="D78" s="20" t="s">
        <v>2007</v>
      </c>
      <c r="E78" s="55" t="s">
        <v>1963</v>
      </c>
      <c r="F78" s="1">
        <v>2</v>
      </c>
      <c r="G78" s="55">
        <v>177</v>
      </c>
      <c r="H78" s="55">
        <f t="shared" si="1"/>
        <v>354</v>
      </c>
    </row>
    <row r="79" spans="2:8" ht="15" x14ac:dyDescent="0.25">
      <c r="B79" s="20" t="s">
        <v>270</v>
      </c>
      <c r="C79" s="20" t="s">
        <v>2006</v>
      </c>
      <c r="D79" s="20" t="s">
        <v>2007</v>
      </c>
      <c r="E79" s="55" t="s">
        <v>1964</v>
      </c>
      <c r="F79" s="1">
        <v>1</v>
      </c>
      <c r="G79" s="55">
        <v>27</v>
      </c>
      <c r="H79" s="55">
        <f t="shared" si="1"/>
        <v>27</v>
      </c>
    </row>
    <row r="80" spans="2:8" ht="15" x14ac:dyDescent="0.25">
      <c r="B80" s="20" t="s">
        <v>270</v>
      </c>
      <c r="C80" s="20" t="s">
        <v>2006</v>
      </c>
      <c r="D80" s="20" t="s">
        <v>2007</v>
      </c>
      <c r="E80" s="55" t="s">
        <v>1969</v>
      </c>
      <c r="F80" s="1">
        <v>4</v>
      </c>
      <c r="G80" s="55">
        <v>4</v>
      </c>
      <c r="H80" s="55">
        <f t="shared" si="1"/>
        <v>16</v>
      </c>
    </row>
    <row r="81" spans="2:8" ht="15" x14ac:dyDescent="0.25">
      <c r="B81" s="20" t="s">
        <v>270</v>
      </c>
      <c r="C81" s="20" t="s">
        <v>741</v>
      </c>
      <c r="D81" s="20" t="s">
        <v>742</v>
      </c>
      <c r="E81" s="55" t="s">
        <v>1963</v>
      </c>
      <c r="F81" s="1">
        <v>2</v>
      </c>
      <c r="G81" s="55">
        <v>255</v>
      </c>
      <c r="H81" s="55">
        <f t="shared" si="1"/>
        <v>510</v>
      </c>
    </row>
    <row r="82" spans="2:8" ht="15" x14ac:dyDescent="0.25">
      <c r="B82" s="20" t="s">
        <v>270</v>
      </c>
      <c r="C82" s="20" t="s">
        <v>741</v>
      </c>
      <c r="D82" s="20" t="s">
        <v>742</v>
      </c>
      <c r="E82" s="55" t="s">
        <v>1964</v>
      </c>
      <c r="F82" s="1">
        <v>1</v>
      </c>
      <c r="G82" s="55">
        <v>176</v>
      </c>
      <c r="H82" s="55">
        <f t="shared" si="1"/>
        <v>176</v>
      </c>
    </row>
    <row r="83" spans="2:8" ht="15" x14ac:dyDescent="0.25">
      <c r="B83" s="20" t="s">
        <v>270</v>
      </c>
      <c r="C83" s="20" t="s">
        <v>2008</v>
      </c>
      <c r="D83" s="20" t="s">
        <v>2009</v>
      </c>
      <c r="E83" s="55" t="s">
        <v>1963</v>
      </c>
      <c r="F83" s="1">
        <v>2</v>
      </c>
      <c r="G83" s="55">
        <v>427</v>
      </c>
      <c r="H83" s="55">
        <f t="shared" si="1"/>
        <v>854</v>
      </c>
    </row>
    <row r="84" spans="2:8" ht="15" x14ac:dyDescent="0.25">
      <c r="B84" s="20" t="s">
        <v>270</v>
      </c>
      <c r="C84" s="20" t="s">
        <v>2008</v>
      </c>
      <c r="D84" s="20" t="s">
        <v>2009</v>
      </c>
      <c r="E84" s="55" t="s">
        <v>1964</v>
      </c>
      <c r="F84" s="1">
        <v>1</v>
      </c>
      <c r="G84" s="55">
        <v>33</v>
      </c>
      <c r="H84" s="55">
        <f t="shared" si="1"/>
        <v>33</v>
      </c>
    </row>
    <row r="85" spans="2:8" ht="15" x14ac:dyDescent="0.25">
      <c r="B85" s="20" t="s">
        <v>270</v>
      </c>
      <c r="C85" s="20" t="s">
        <v>1087</v>
      </c>
      <c r="D85" s="20" t="s">
        <v>1088</v>
      </c>
      <c r="E85" s="55" t="s">
        <v>1963</v>
      </c>
      <c r="F85" s="1">
        <v>2</v>
      </c>
      <c r="G85" s="55">
        <v>308</v>
      </c>
      <c r="H85" s="55">
        <f t="shared" si="1"/>
        <v>616</v>
      </c>
    </row>
    <row r="86" spans="2:8" ht="15" x14ac:dyDescent="0.25">
      <c r="B86" s="20" t="s">
        <v>270</v>
      </c>
      <c r="C86" s="20" t="s">
        <v>1087</v>
      </c>
      <c r="D86" s="20" t="s">
        <v>1088</v>
      </c>
      <c r="E86" s="55" t="s">
        <v>1964</v>
      </c>
      <c r="F86" s="1">
        <v>1</v>
      </c>
      <c r="G86" s="55">
        <v>73</v>
      </c>
      <c r="H86" s="55">
        <f t="shared" si="1"/>
        <v>73</v>
      </c>
    </row>
    <row r="87" spans="2:8" ht="15" x14ac:dyDescent="0.25">
      <c r="B87" s="20" t="s">
        <v>270</v>
      </c>
      <c r="C87" s="20" t="s">
        <v>1087</v>
      </c>
      <c r="D87" s="20" t="s">
        <v>1088</v>
      </c>
      <c r="E87" s="55" t="s">
        <v>1969</v>
      </c>
      <c r="F87" s="1">
        <v>4</v>
      </c>
      <c r="G87" s="55">
        <v>7</v>
      </c>
      <c r="H87" s="55">
        <f t="shared" si="1"/>
        <v>28</v>
      </c>
    </row>
    <row r="88" spans="2:8" ht="15" x14ac:dyDescent="0.25">
      <c r="B88" s="20" t="s">
        <v>270</v>
      </c>
      <c r="C88" s="20" t="s">
        <v>2010</v>
      </c>
      <c r="D88" s="20" t="s">
        <v>2011</v>
      </c>
      <c r="E88" s="55" t="s">
        <v>1963</v>
      </c>
      <c r="F88" s="1">
        <v>2</v>
      </c>
      <c r="G88" s="55">
        <v>116</v>
      </c>
      <c r="H88" s="55">
        <f t="shared" si="1"/>
        <v>232</v>
      </c>
    </row>
    <row r="89" spans="2:8" ht="15" x14ac:dyDescent="0.25">
      <c r="B89" s="20" t="s">
        <v>270</v>
      </c>
      <c r="C89" s="20" t="s">
        <v>2010</v>
      </c>
      <c r="D89" s="20" t="s">
        <v>2011</v>
      </c>
      <c r="E89" s="55" t="s">
        <v>1964</v>
      </c>
      <c r="F89" s="1">
        <v>1</v>
      </c>
      <c r="G89" s="55">
        <v>66</v>
      </c>
      <c r="H89" s="55">
        <f t="shared" si="1"/>
        <v>66</v>
      </c>
    </row>
    <row r="90" spans="2:8" ht="15" x14ac:dyDescent="0.25">
      <c r="B90" s="20" t="s">
        <v>270</v>
      </c>
      <c r="C90" s="20" t="s">
        <v>2012</v>
      </c>
      <c r="D90" s="20" t="s">
        <v>2013</v>
      </c>
      <c r="E90" s="55" t="s">
        <v>1963</v>
      </c>
      <c r="F90" s="1">
        <v>2</v>
      </c>
      <c r="G90" s="55">
        <v>79</v>
      </c>
      <c r="H90" s="55">
        <f t="shared" si="1"/>
        <v>158</v>
      </c>
    </row>
    <row r="91" spans="2:8" ht="15" x14ac:dyDescent="0.25">
      <c r="B91" s="20" t="s">
        <v>270</v>
      </c>
      <c r="C91" s="20" t="s">
        <v>2012</v>
      </c>
      <c r="D91" s="20" t="s">
        <v>2013</v>
      </c>
      <c r="E91" s="55" t="s">
        <v>1964</v>
      </c>
      <c r="F91" s="1">
        <v>1</v>
      </c>
      <c r="G91" s="55">
        <v>11</v>
      </c>
      <c r="H91" s="55">
        <f t="shared" si="1"/>
        <v>11</v>
      </c>
    </row>
    <row r="92" spans="2:8" ht="15" x14ac:dyDescent="0.25">
      <c r="B92" s="20" t="s">
        <v>270</v>
      </c>
      <c r="C92" s="20" t="s">
        <v>2014</v>
      </c>
      <c r="D92" s="20" t="s">
        <v>2015</v>
      </c>
      <c r="E92" s="55" t="s">
        <v>1963</v>
      </c>
      <c r="F92" s="1">
        <v>2</v>
      </c>
      <c r="G92" s="55">
        <v>160</v>
      </c>
      <c r="H92" s="55">
        <f t="shared" si="1"/>
        <v>320</v>
      </c>
    </row>
    <row r="93" spans="2:8" ht="15" x14ac:dyDescent="0.25">
      <c r="B93" s="20" t="s">
        <v>270</v>
      </c>
      <c r="C93" s="20" t="s">
        <v>2014</v>
      </c>
      <c r="D93" s="20" t="s">
        <v>2015</v>
      </c>
      <c r="E93" s="55" t="s">
        <v>1964</v>
      </c>
      <c r="F93" s="1">
        <v>1</v>
      </c>
      <c r="G93" s="55">
        <v>94</v>
      </c>
      <c r="H93" s="55">
        <f t="shared" si="1"/>
        <v>94</v>
      </c>
    </row>
    <row r="94" spans="2:8" ht="15" x14ac:dyDescent="0.25">
      <c r="B94" s="20" t="s">
        <v>270</v>
      </c>
      <c r="C94" s="20" t="s">
        <v>2014</v>
      </c>
      <c r="D94" s="20" t="s">
        <v>2015</v>
      </c>
      <c r="E94" s="55" t="s">
        <v>1969</v>
      </c>
      <c r="F94" s="1">
        <v>4</v>
      </c>
      <c r="G94" s="55">
        <v>8</v>
      </c>
      <c r="H94" s="55">
        <f t="shared" si="1"/>
        <v>32</v>
      </c>
    </row>
    <row r="95" spans="2:8" ht="15" x14ac:dyDescent="0.25">
      <c r="B95" s="20" t="s">
        <v>270</v>
      </c>
      <c r="C95" s="20" t="s">
        <v>2014</v>
      </c>
      <c r="D95" s="20" t="s">
        <v>2015</v>
      </c>
      <c r="E95" s="55" t="s">
        <v>1976</v>
      </c>
      <c r="F95" s="1">
        <v>2</v>
      </c>
      <c r="G95" s="55">
        <v>3</v>
      </c>
      <c r="H95" s="55">
        <f t="shared" si="1"/>
        <v>6</v>
      </c>
    </row>
    <row r="96" spans="2:8" ht="15" x14ac:dyDescent="0.25">
      <c r="B96" s="20" t="s">
        <v>270</v>
      </c>
      <c r="C96" s="20" t="s">
        <v>2016</v>
      </c>
      <c r="D96" s="20" t="s">
        <v>2017</v>
      </c>
      <c r="E96" s="55" t="s">
        <v>1963</v>
      </c>
      <c r="F96" s="1">
        <v>2</v>
      </c>
      <c r="G96" s="55">
        <v>110</v>
      </c>
      <c r="H96" s="55">
        <f t="shared" si="1"/>
        <v>220</v>
      </c>
    </row>
    <row r="97" spans="2:8" ht="15" x14ac:dyDescent="0.25">
      <c r="B97" s="20" t="s">
        <v>270</v>
      </c>
      <c r="C97" s="20" t="s">
        <v>2016</v>
      </c>
      <c r="D97" s="20" t="s">
        <v>2017</v>
      </c>
      <c r="E97" s="55" t="s">
        <v>1964</v>
      </c>
      <c r="F97" s="1">
        <v>1</v>
      </c>
      <c r="G97" s="55">
        <v>131</v>
      </c>
      <c r="H97" s="55">
        <f t="shared" si="1"/>
        <v>131</v>
      </c>
    </row>
    <row r="98" spans="2:8" ht="15" x14ac:dyDescent="0.25">
      <c r="B98" s="20" t="s">
        <v>270</v>
      </c>
      <c r="C98" s="20" t="s">
        <v>2018</v>
      </c>
      <c r="D98" s="20" t="s">
        <v>2019</v>
      </c>
      <c r="E98" s="55" t="s">
        <v>1963</v>
      </c>
      <c r="F98" s="1">
        <v>2</v>
      </c>
      <c r="G98" s="55">
        <v>102</v>
      </c>
      <c r="H98" s="55">
        <f t="shared" si="1"/>
        <v>204</v>
      </c>
    </row>
    <row r="99" spans="2:8" ht="15" x14ac:dyDescent="0.25">
      <c r="B99" s="20" t="s">
        <v>270</v>
      </c>
      <c r="C99" s="20" t="s">
        <v>2018</v>
      </c>
      <c r="D99" s="20" t="s">
        <v>2019</v>
      </c>
      <c r="E99" s="55" t="s">
        <v>1964</v>
      </c>
      <c r="F99" s="1">
        <v>1</v>
      </c>
      <c r="G99" s="55">
        <v>13</v>
      </c>
      <c r="H99" s="55">
        <f t="shared" si="1"/>
        <v>13</v>
      </c>
    </row>
    <row r="100" spans="2:8" ht="15" x14ac:dyDescent="0.25">
      <c r="B100" s="20" t="s">
        <v>270</v>
      </c>
      <c r="C100" s="20" t="s">
        <v>743</v>
      </c>
      <c r="D100" s="20" t="s">
        <v>744</v>
      </c>
      <c r="E100" s="55" t="s">
        <v>1963</v>
      </c>
      <c r="F100" s="1">
        <v>2</v>
      </c>
      <c r="G100" s="55">
        <v>316</v>
      </c>
      <c r="H100" s="55">
        <f t="shared" si="1"/>
        <v>632</v>
      </c>
    </row>
    <row r="101" spans="2:8" ht="15" x14ac:dyDescent="0.25">
      <c r="B101" s="20" t="s">
        <v>270</v>
      </c>
      <c r="C101" s="20" t="s">
        <v>743</v>
      </c>
      <c r="D101" s="20" t="s">
        <v>744</v>
      </c>
      <c r="E101" s="55" t="s">
        <v>1964</v>
      </c>
      <c r="F101" s="1">
        <v>1</v>
      </c>
      <c r="G101" s="55">
        <v>51</v>
      </c>
      <c r="H101" s="55">
        <f t="shared" si="1"/>
        <v>51</v>
      </c>
    </row>
    <row r="102" spans="2:8" ht="15" x14ac:dyDescent="0.25">
      <c r="B102" s="20" t="s">
        <v>270</v>
      </c>
      <c r="C102" s="20" t="s">
        <v>1315</v>
      </c>
      <c r="D102" s="20" t="s">
        <v>1316</v>
      </c>
      <c r="E102" s="55" t="s">
        <v>1963</v>
      </c>
      <c r="F102" s="1">
        <v>2</v>
      </c>
      <c r="G102" s="55">
        <v>145</v>
      </c>
      <c r="H102" s="55">
        <f t="shared" si="1"/>
        <v>290</v>
      </c>
    </row>
    <row r="103" spans="2:8" ht="15" x14ac:dyDescent="0.25">
      <c r="B103" s="20" t="s">
        <v>270</v>
      </c>
      <c r="C103" s="20" t="s">
        <v>1315</v>
      </c>
      <c r="D103" s="20" t="s">
        <v>1316</v>
      </c>
      <c r="E103" s="55" t="s">
        <v>1964</v>
      </c>
      <c r="F103" s="1">
        <v>1</v>
      </c>
      <c r="G103" s="55">
        <v>112</v>
      </c>
      <c r="H103" s="55">
        <f t="shared" si="1"/>
        <v>112</v>
      </c>
    </row>
    <row r="104" spans="2:8" ht="15" x14ac:dyDescent="0.25">
      <c r="B104" s="20" t="s">
        <v>270</v>
      </c>
      <c r="C104" s="20" t="s">
        <v>2020</v>
      </c>
      <c r="D104" s="20" t="s">
        <v>2021</v>
      </c>
      <c r="E104" s="55" t="s">
        <v>1963</v>
      </c>
      <c r="F104" s="1">
        <v>2</v>
      </c>
      <c r="G104" s="55">
        <v>80</v>
      </c>
      <c r="H104" s="55">
        <f t="shared" si="1"/>
        <v>160</v>
      </c>
    </row>
    <row r="105" spans="2:8" ht="15" x14ac:dyDescent="0.25">
      <c r="B105" s="20" t="s">
        <v>270</v>
      </c>
      <c r="C105" s="20" t="s">
        <v>2020</v>
      </c>
      <c r="D105" s="20" t="s">
        <v>2021</v>
      </c>
      <c r="E105" s="55" t="s">
        <v>1964</v>
      </c>
      <c r="F105" s="1">
        <v>1</v>
      </c>
      <c r="G105" s="55">
        <v>2</v>
      </c>
      <c r="H105" s="55">
        <f t="shared" si="1"/>
        <v>2</v>
      </c>
    </row>
    <row r="106" spans="2:8" ht="15" x14ac:dyDescent="0.25">
      <c r="B106" s="20" t="s">
        <v>270</v>
      </c>
      <c r="C106" s="20" t="s">
        <v>1321</v>
      </c>
      <c r="D106" s="20" t="s">
        <v>1322</v>
      </c>
      <c r="E106" s="55" t="s">
        <v>1989</v>
      </c>
      <c r="F106" s="1">
        <v>18.53</v>
      </c>
      <c r="G106" s="55">
        <v>1</v>
      </c>
      <c r="H106" s="55">
        <f t="shared" si="1"/>
        <v>18.53</v>
      </c>
    </row>
    <row r="107" spans="2:8" ht="15" x14ac:dyDescent="0.25">
      <c r="B107" s="20" t="s">
        <v>270</v>
      </c>
      <c r="C107" s="20" t="s">
        <v>1321</v>
      </c>
      <c r="D107" s="20" t="s">
        <v>1322</v>
      </c>
      <c r="E107" s="55" t="s">
        <v>1963</v>
      </c>
      <c r="F107" s="1">
        <v>2</v>
      </c>
      <c r="G107" s="55">
        <v>85</v>
      </c>
      <c r="H107" s="55">
        <f t="shared" si="1"/>
        <v>170</v>
      </c>
    </row>
    <row r="108" spans="2:8" ht="15" x14ac:dyDescent="0.25">
      <c r="B108" s="20" t="s">
        <v>270</v>
      </c>
      <c r="C108" s="20" t="s">
        <v>1321</v>
      </c>
      <c r="D108" s="20" t="s">
        <v>1322</v>
      </c>
      <c r="E108" s="55" t="s">
        <v>1964</v>
      </c>
      <c r="F108" s="1">
        <v>1</v>
      </c>
      <c r="G108" s="55">
        <v>27</v>
      </c>
      <c r="H108" s="55">
        <f t="shared" si="1"/>
        <v>27</v>
      </c>
    </row>
    <row r="109" spans="2:8" ht="15" x14ac:dyDescent="0.25">
      <c r="B109" s="20" t="s">
        <v>270</v>
      </c>
      <c r="C109" s="20" t="s">
        <v>2022</v>
      </c>
      <c r="D109" s="20" t="s">
        <v>2023</v>
      </c>
      <c r="E109" s="55" t="s">
        <v>1963</v>
      </c>
      <c r="F109" s="1">
        <v>2</v>
      </c>
      <c r="G109" s="55">
        <v>71</v>
      </c>
      <c r="H109" s="55">
        <f t="shared" si="1"/>
        <v>142</v>
      </c>
    </row>
    <row r="110" spans="2:8" ht="15" x14ac:dyDescent="0.25">
      <c r="B110" s="20" t="s">
        <v>270</v>
      </c>
      <c r="C110" s="20" t="s">
        <v>2022</v>
      </c>
      <c r="D110" s="20" t="s">
        <v>2023</v>
      </c>
      <c r="E110" s="55" t="s">
        <v>1964</v>
      </c>
      <c r="F110" s="1">
        <v>1</v>
      </c>
      <c r="G110" s="55">
        <v>7</v>
      </c>
      <c r="H110" s="55">
        <f t="shared" si="1"/>
        <v>7</v>
      </c>
    </row>
    <row r="111" spans="2:8" ht="15" x14ac:dyDescent="0.25">
      <c r="B111" s="20" t="s">
        <v>270</v>
      </c>
      <c r="C111" s="20" t="s">
        <v>2024</v>
      </c>
      <c r="D111" s="20" t="s">
        <v>2025</v>
      </c>
      <c r="E111" s="55" t="s">
        <v>1963</v>
      </c>
      <c r="F111" s="1">
        <v>2</v>
      </c>
      <c r="G111" s="55">
        <v>67</v>
      </c>
      <c r="H111" s="55">
        <f t="shared" si="1"/>
        <v>134</v>
      </c>
    </row>
    <row r="112" spans="2:8" ht="15" x14ac:dyDescent="0.25">
      <c r="B112" s="20" t="s">
        <v>270</v>
      </c>
      <c r="C112" s="20" t="s">
        <v>2024</v>
      </c>
      <c r="D112" s="20" t="s">
        <v>2025</v>
      </c>
      <c r="E112" s="55" t="s">
        <v>1964</v>
      </c>
      <c r="F112" s="1">
        <v>1</v>
      </c>
      <c r="G112" s="55">
        <v>6</v>
      </c>
      <c r="H112" s="55">
        <f t="shared" si="1"/>
        <v>6</v>
      </c>
    </row>
    <row r="113" spans="2:8" ht="15" x14ac:dyDescent="0.25">
      <c r="B113" s="20" t="s">
        <v>270</v>
      </c>
      <c r="C113" s="20" t="s">
        <v>2026</v>
      </c>
      <c r="D113" s="20" t="s">
        <v>2027</v>
      </c>
      <c r="E113" s="55" t="s">
        <v>1963</v>
      </c>
      <c r="F113" s="1">
        <v>2</v>
      </c>
      <c r="G113" s="55">
        <v>92</v>
      </c>
      <c r="H113" s="55">
        <f t="shared" si="1"/>
        <v>184</v>
      </c>
    </row>
    <row r="114" spans="2:8" ht="15" x14ac:dyDescent="0.25">
      <c r="B114" s="20" t="s">
        <v>270</v>
      </c>
      <c r="C114" s="20" t="s">
        <v>2026</v>
      </c>
      <c r="D114" s="20" t="s">
        <v>2027</v>
      </c>
      <c r="E114" s="55" t="s">
        <v>1964</v>
      </c>
      <c r="F114" s="1">
        <v>1</v>
      </c>
      <c r="G114" s="55">
        <v>19</v>
      </c>
      <c r="H114" s="55">
        <f t="shared" si="1"/>
        <v>19</v>
      </c>
    </row>
    <row r="115" spans="2:8" ht="15" x14ac:dyDescent="0.25">
      <c r="B115" s="20" t="s">
        <v>270</v>
      </c>
      <c r="C115" s="20" t="s">
        <v>2028</v>
      </c>
      <c r="D115" s="20" t="s">
        <v>2029</v>
      </c>
      <c r="E115" s="55" t="s">
        <v>1963</v>
      </c>
      <c r="F115" s="1">
        <v>2</v>
      </c>
      <c r="G115" s="55">
        <v>81</v>
      </c>
      <c r="H115" s="55">
        <f t="shared" si="1"/>
        <v>162</v>
      </c>
    </row>
    <row r="116" spans="2:8" ht="15" x14ac:dyDescent="0.25">
      <c r="B116" s="20" t="s">
        <v>270</v>
      </c>
      <c r="C116" s="20" t="s">
        <v>2028</v>
      </c>
      <c r="D116" s="20" t="s">
        <v>2029</v>
      </c>
      <c r="E116" s="55" t="s">
        <v>1964</v>
      </c>
      <c r="F116" s="1">
        <v>1</v>
      </c>
      <c r="G116" s="55">
        <v>54</v>
      </c>
      <c r="H116" s="55">
        <f t="shared" si="1"/>
        <v>54</v>
      </c>
    </row>
    <row r="117" spans="2:8" ht="15" x14ac:dyDescent="0.25">
      <c r="B117" s="20" t="s">
        <v>270</v>
      </c>
      <c r="C117" s="20" t="s">
        <v>2030</v>
      </c>
      <c r="D117" s="20" t="s">
        <v>2031</v>
      </c>
      <c r="E117" s="55" t="s">
        <v>1963</v>
      </c>
      <c r="F117" s="1">
        <v>2</v>
      </c>
      <c r="G117" s="55">
        <v>103</v>
      </c>
      <c r="H117" s="55">
        <f t="shared" si="1"/>
        <v>206</v>
      </c>
    </row>
    <row r="118" spans="2:8" ht="15" x14ac:dyDescent="0.25">
      <c r="B118" s="20" t="s">
        <v>270</v>
      </c>
      <c r="C118" s="20" t="s">
        <v>2030</v>
      </c>
      <c r="D118" s="20" t="s">
        <v>2031</v>
      </c>
      <c r="E118" s="55" t="s">
        <v>1964</v>
      </c>
      <c r="F118" s="1">
        <v>1</v>
      </c>
      <c r="G118" s="55">
        <v>9</v>
      </c>
      <c r="H118" s="55">
        <f t="shared" si="1"/>
        <v>9</v>
      </c>
    </row>
    <row r="119" spans="2:8" ht="15" x14ac:dyDescent="0.25">
      <c r="B119" s="20" t="s">
        <v>270</v>
      </c>
      <c r="C119" s="20" t="s">
        <v>2032</v>
      </c>
      <c r="D119" s="20" t="s">
        <v>2033</v>
      </c>
      <c r="E119" s="55" t="s">
        <v>1963</v>
      </c>
      <c r="F119" s="1">
        <v>2</v>
      </c>
      <c r="G119" s="55">
        <v>39</v>
      </c>
      <c r="H119" s="55">
        <f t="shared" si="1"/>
        <v>78</v>
      </c>
    </row>
    <row r="120" spans="2:8" ht="15" x14ac:dyDescent="0.25">
      <c r="B120" s="20" t="s">
        <v>270</v>
      </c>
      <c r="C120" s="20" t="s">
        <v>2032</v>
      </c>
      <c r="D120" s="20" t="s">
        <v>2033</v>
      </c>
      <c r="E120" s="55" t="s">
        <v>1964</v>
      </c>
      <c r="F120" s="1">
        <v>1</v>
      </c>
      <c r="G120" s="55">
        <v>56</v>
      </c>
      <c r="H120" s="55">
        <f t="shared" si="1"/>
        <v>56</v>
      </c>
    </row>
    <row r="121" spans="2:8" ht="15" x14ac:dyDescent="0.25">
      <c r="B121" s="20" t="s">
        <v>270</v>
      </c>
      <c r="C121" s="20" t="s">
        <v>1327</v>
      </c>
      <c r="D121" s="20" t="s">
        <v>1328</v>
      </c>
      <c r="E121" s="55" t="s">
        <v>1963</v>
      </c>
      <c r="F121" s="1">
        <v>2</v>
      </c>
      <c r="G121" s="55">
        <v>564</v>
      </c>
      <c r="H121" s="55">
        <f t="shared" si="1"/>
        <v>1128</v>
      </c>
    </row>
    <row r="122" spans="2:8" ht="15" x14ac:dyDescent="0.25">
      <c r="B122" s="20" t="s">
        <v>270</v>
      </c>
      <c r="C122" s="20" t="s">
        <v>1327</v>
      </c>
      <c r="D122" s="20" t="s">
        <v>1328</v>
      </c>
      <c r="E122" s="55" t="s">
        <v>1964</v>
      </c>
      <c r="F122" s="1">
        <v>1</v>
      </c>
      <c r="G122" s="55">
        <v>115</v>
      </c>
      <c r="H122" s="55">
        <f t="shared" si="1"/>
        <v>115</v>
      </c>
    </row>
    <row r="123" spans="2:8" ht="15" x14ac:dyDescent="0.25">
      <c r="B123" s="20" t="s">
        <v>270</v>
      </c>
      <c r="C123" s="20" t="s">
        <v>2034</v>
      </c>
      <c r="D123" s="20" t="s">
        <v>2035</v>
      </c>
      <c r="E123" s="55" t="s">
        <v>1963</v>
      </c>
      <c r="F123" s="1">
        <v>2</v>
      </c>
      <c r="G123" s="55">
        <v>131</v>
      </c>
      <c r="H123" s="55">
        <f t="shared" si="1"/>
        <v>262</v>
      </c>
    </row>
    <row r="124" spans="2:8" ht="15" x14ac:dyDescent="0.25">
      <c r="B124" s="20" t="s">
        <v>270</v>
      </c>
      <c r="C124" s="20" t="s">
        <v>2036</v>
      </c>
      <c r="D124" s="20" t="s">
        <v>2037</v>
      </c>
      <c r="E124" s="55" t="s">
        <v>1963</v>
      </c>
      <c r="F124" s="1">
        <v>2</v>
      </c>
      <c r="G124" s="55">
        <v>81</v>
      </c>
      <c r="H124" s="55">
        <f t="shared" si="1"/>
        <v>162</v>
      </c>
    </row>
    <row r="125" spans="2:8" ht="15" x14ac:dyDescent="0.25">
      <c r="B125" s="20" t="s">
        <v>270</v>
      </c>
      <c r="C125" s="20" t="s">
        <v>709</v>
      </c>
      <c r="D125" s="20" t="s">
        <v>710</v>
      </c>
      <c r="E125" s="55" t="s">
        <v>1963</v>
      </c>
      <c r="F125" s="1">
        <v>2</v>
      </c>
      <c r="G125" s="55">
        <v>704</v>
      </c>
      <c r="H125" s="55">
        <f t="shared" si="1"/>
        <v>1408</v>
      </c>
    </row>
    <row r="126" spans="2:8" ht="15" x14ac:dyDescent="0.25">
      <c r="B126" s="20" t="s">
        <v>270</v>
      </c>
      <c r="C126" s="20" t="s">
        <v>709</v>
      </c>
      <c r="D126" s="20" t="s">
        <v>710</v>
      </c>
      <c r="E126" s="55" t="s">
        <v>1964</v>
      </c>
      <c r="F126" s="1">
        <v>1</v>
      </c>
      <c r="G126" s="55">
        <v>198</v>
      </c>
      <c r="H126" s="55">
        <f t="shared" si="1"/>
        <v>198</v>
      </c>
    </row>
    <row r="127" spans="2:8" ht="15" x14ac:dyDescent="0.25">
      <c r="B127" s="20" t="s">
        <v>270</v>
      </c>
      <c r="C127" s="20" t="s">
        <v>1333</v>
      </c>
      <c r="D127" s="20" t="s">
        <v>1334</v>
      </c>
      <c r="E127" s="55" t="s">
        <v>1963</v>
      </c>
      <c r="F127" s="1">
        <v>2</v>
      </c>
      <c r="G127" s="55">
        <v>367</v>
      </c>
      <c r="H127" s="55">
        <f t="shared" si="1"/>
        <v>734</v>
      </c>
    </row>
    <row r="128" spans="2:8" ht="15" x14ac:dyDescent="0.25">
      <c r="B128" s="20" t="s">
        <v>270</v>
      </c>
      <c r="C128" s="20" t="s">
        <v>1333</v>
      </c>
      <c r="D128" s="20" t="s">
        <v>1334</v>
      </c>
      <c r="E128" s="55" t="s">
        <v>1964</v>
      </c>
      <c r="F128" s="1">
        <v>1</v>
      </c>
      <c r="G128" s="55">
        <v>371</v>
      </c>
      <c r="H128" s="55">
        <f t="shared" si="1"/>
        <v>371</v>
      </c>
    </row>
    <row r="129" spans="2:8" ht="15" x14ac:dyDescent="0.25">
      <c r="B129" s="20" t="s">
        <v>270</v>
      </c>
      <c r="C129" s="20" t="s">
        <v>1335</v>
      </c>
      <c r="D129" s="20" t="s">
        <v>1336</v>
      </c>
      <c r="E129" s="55" t="s">
        <v>1963</v>
      </c>
      <c r="F129" s="1">
        <v>2</v>
      </c>
      <c r="G129" s="55">
        <v>246</v>
      </c>
      <c r="H129" s="55">
        <f t="shared" si="1"/>
        <v>492</v>
      </c>
    </row>
    <row r="130" spans="2:8" ht="15" x14ac:dyDescent="0.25">
      <c r="B130" s="20" t="s">
        <v>270</v>
      </c>
      <c r="C130" s="20" t="s">
        <v>1335</v>
      </c>
      <c r="D130" s="20" t="s">
        <v>1336</v>
      </c>
      <c r="E130" s="55" t="s">
        <v>1964</v>
      </c>
      <c r="F130" s="1">
        <v>1</v>
      </c>
      <c r="G130" s="55">
        <v>84</v>
      </c>
      <c r="H130" s="55">
        <f t="shared" si="1"/>
        <v>84</v>
      </c>
    </row>
    <row r="131" spans="2:8" ht="15" x14ac:dyDescent="0.25">
      <c r="B131" s="20" t="s">
        <v>270</v>
      </c>
      <c r="C131" s="20" t="s">
        <v>745</v>
      </c>
      <c r="D131" s="20" t="s">
        <v>746</v>
      </c>
      <c r="E131" s="55" t="s">
        <v>1963</v>
      </c>
      <c r="F131" s="1">
        <v>2</v>
      </c>
      <c r="G131" s="55">
        <v>186</v>
      </c>
      <c r="H131" s="55">
        <f t="shared" si="1"/>
        <v>372</v>
      </c>
    </row>
    <row r="132" spans="2:8" ht="15" x14ac:dyDescent="0.25">
      <c r="B132" s="20" t="s">
        <v>270</v>
      </c>
      <c r="C132" s="20" t="s">
        <v>745</v>
      </c>
      <c r="D132" s="20" t="s">
        <v>746</v>
      </c>
      <c r="E132" s="55" t="s">
        <v>1964</v>
      </c>
      <c r="F132" s="1">
        <v>1</v>
      </c>
      <c r="G132" s="55">
        <v>21</v>
      </c>
      <c r="H132" s="55">
        <f t="shared" si="1"/>
        <v>21</v>
      </c>
    </row>
    <row r="133" spans="2:8" ht="15" x14ac:dyDescent="0.25">
      <c r="B133" s="20" t="s">
        <v>270</v>
      </c>
      <c r="C133" s="20" t="s">
        <v>745</v>
      </c>
      <c r="D133" s="20" t="s">
        <v>746</v>
      </c>
      <c r="E133" s="55" t="s">
        <v>1969</v>
      </c>
      <c r="F133" s="1">
        <v>4</v>
      </c>
      <c r="G133" s="55">
        <v>10</v>
      </c>
      <c r="H133" s="55">
        <f t="shared" si="1"/>
        <v>40</v>
      </c>
    </row>
    <row r="134" spans="2:8" ht="15" x14ac:dyDescent="0.25">
      <c r="B134" s="20" t="s">
        <v>270</v>
      </c>
      <c r="C134" s="20" t="s">
        <v>1339</v>
      </c>
      <c r="D134" s="20" t="s">
        <v>1340</v>
      </c>
      <c r="E134" s="55" t="s">
        <v>1963</v>
      </c>
      <c r="F134" s="1">
        <v>2</v>
      </c>
      <c r="G134" s="55">
        <v>147</v>
      </c>
      <c r="H134" s="55">
        <f t="shared" si="1"/>
        <v>294</v>
      </c>
    </row>
    <row r="135" spans="2:8" ht="15" x14ac:dyDescent="0.25">
      <c r="B135" s="20" t="s">
        <v>270</v>
      </c>
      <c r="C135" s="20" t="s">
        <v>1339</v>
      </c>
      <c r="D135" s="20" t="s">
        <v>1340</v>
      </c>
      <c r="E135" s="55" t="s">
        <v>1964</v>
      </c>
      <c r="F135" s="1">
        <v>1</v>
      </c>
      <c r="G135" s="55">
        <v>51</v>
      </c>
      <c r="H135" s="55">
        <f t="shared" si="1"/>
        <v>51</v>
      </c>
    </row>
    <row r="136" spans="2:8" ht="15" x14ac:dyDescent="0.25">
      <c r="B136" s="20" t="s">
        <v>270</v>
      </c>
      <c r="C136" s="20" t="s">
        <v>2038</v>
      </c>
      <c r="D136" s="20" t="s">
        <v>2039</v>
      </c>
      <c r="E136" s="55" t="s">
        <v>1963</v>
      </c>
      <c r="F136" s="1">
        <v>2</v>
      </c>
      <c r="G136" s="55">
        <v>40</v>
      </c>
      <c r="H136" s="55">
        <f t="shared" si="1"/>
        <v>80</v>
      </c>
    </row>
    <row r="137" spans="2:8" ht="15" x14ac:dyDescent="0.25">
      <c r="B137" s="20" t="s">
        <v>270</v>
      </c>
      <c r="C137" s="20" t="s">
        <v>2038</v>
      </c>
      <c r="D137" s="20" t="s">
        <v>2039</v>
      </c>
      <c r="E137" s="55" t="s">
        <v>1964</v>
      </c>
      <c r="F137" s="1">
        <v>1</v>
      </c>
      <c r="G137" s="55">
        <v>7</v>
      </c>
      <c r="H137" s="55">
        <f t="shared" si="1"/>
        <v>7</v>
      </c>
    </row>
    <row r="138" spans="2:8" ht="15" x14ac:dyDescent="0.25">
      <c r="B138" s="20" t="s">
        <v>270</v>
      </c>
      <c r="C138" s="20" t="s">
        <v>2040</v>
      </c>
      <c r="D138" s="20" t="s">
        <v>2041</v>
      </c>
      <c r="E138" s="55" t="s">
        <v>1963</v>
      </c>
      <c r="F138" s="1">
        <v>2</v>
      </c>
      <c r="G138" s="55">
        <v>148</v>
      </c>
      <c r="H138" s="55">
        <f t="shared" si="1"/>
        <v>296</v>
      </c>
    </row>
    <row r="139" spans="2:8" ht="15" x14ac:dyDescent="0.25">
      <c r="B139" s="20" t="s">
        <v>270</v>
      </c>
      <c r="C139" s="20" t="s">
        <v>2042</v>
      </c>
      <c r="D139" s="20" t="s">
        <v>2043</v>
      </c>
      <c r="E139" s="55" t="s">
        <v>1963</v>
      </c>
      <c r="F139" s="1">
        <v>2</v>
      </c>
      <c r="G139" s="55">
        <v>273</v>
      </c>
      <c r="H139" s="55">
        <f t="shared" ref="H139:H202" si="2">F139*G139</f>
        <v>546</v>
      </c>
    </row>
    <row r="140" spans="2:8" ht="15" x14ac:dyDescent="0.25">
      <c r="B140" s="20" t="s">
        <v>270</v>
      </c>
      <c r="C140" s="20" t="s">
        <v>2042</v>
      </c>
      <c r="D140" s="20" t="s">
        <v>2043</v>
      </c>
      <c r="E140" s="55" t="s">
        <v>1964</v>
      </c>
      <c r="F140" s="1">
        <v>1</v>
      </c>
      <c r="G140" s="55">
        <v>52</v>
      </c>
      <c r="H140" s="55">
        <f t="shared" si="2"/>
        <v>52</v>
      </c>
    </row>
    <row r="141" spans="2:8" ht="15" x14ac:dyDescent="0.25">
      <c r="B141" s="20" t="s">
        <v>270</v>
      </c>
      <c r="C141" s="20" t="s">
        <v>2042</v>
      </c>
      <c r="D141" s="20" t="s">
        <v>2043</v>
      </c>
      <c r="E141" s="55" t="s">
        <v>1969</v>
      </c>
      <c r="F141" s="1">
        <v>4</v>
      </c>
      <c r="G141" s="55">
        <v>18</v>
      </c>
      <c r="H141" s="55">
        <f t="shared" si="2"/>
        <v>72</v>
      </c>
    </row>
    <row r="142" spans="2:8" ht="15" x14ac:dyDescent="0.25">
      <c r="B142" s="20" t="s">
        <v>270</v>
      </c>
      <c r="C142" s="20" t="s">
        <v>2042</v>
      </c>
      <c r="D142" s="20" t="s">
        <v>2043</v>
      </c>
      <c r="E142" s="55" t="s">
        <v>1976</v>
      </c>
      <c r="F142" s="1">
        <v>2</v>
      </c>
      <c r="G142" s="55">
        <v>3</v>
      </c>
      <c r="H142" s="55">
        <f t="shared" si="2"/>
        <v>6</v>
      </c>
    </row>
    <row r="143" spans="2:8" ht="15" x14ac:dyDescent="0.25">
      <c r="B143" s="20" t="s">
        <v>270</v>
      </c>
      <c r="C143" s="20" t="s">
        <v>2044</v>
      </c>
      <c r="D143" s="20" t="s">
        <v>2045</v>
      </c>
      <c r="E143" s="55" t="s">
        <v>1963</v>
      </c>
      <c r="F143" s="1">
        <v>2</v>
      </c>
      <c r="G143" s="55">
        <v>72</v>
      </c>
      <c r="H143" s="55">
        <f t="shared" si="2"/>
        <v>144</v>
      </c>
    </row>
    <row r="144" spans="2:8" ht="15" x14ac:dyDescent="0.25">
      <c r="B144" s="20" t="s">
        <v>270</v>
      </c>
      <c r="C144" s="20" t="s">
        <v>2044</v>
      </c>
      <c r="D144" s="20" t="s">
        <v>2045</v>
      </c>
      <c r="E144" s="55" t="s">
        <v>1964</v>
      </c>
      <c r="F144" s="1">
        <v>1</v>
      </c>
      <c r="G144" s="55">
        <v>27</v>
      </c>
      <c r="H144" s="55">
        <f t="shared" si="2"/>
        <v>27</v>
      </c>
    </row>
    <row r="145" spans="2:8" ht="15" x14ac:dyDescent="0.25">
      <c r="B145" s="20" t="s">
        <v>270</v>
      </c>
      <c r="C145" s="20" t="s">
        <v>2046</v>
      </c>
      <c r="D145" s="20" t="s">
        <v>2047</v>
      </c>
      <c r="E145" s="55" t="s">
        <v>1963</v>
      </c>
      <c r="F145" s="1">
        <v>2</v>
      </c>
      <c r="G145" s="55">
        <v>262</v>
      </c>
      <c r="H145" s="55">
        <f t="shared" si="2"/>
        <v>524</v>
      </c>
    </row>
    <row r="146" spans="2:8" ht="15" x14ac:dyDescent="0.25">
      <c r="B146" s="20" t="s">
        <v>270</v>
      </c>
      <c r="C146" s="20" t="s">
        <v>2048</v>
      </c>
      <c r="D146" s="20" t="s">
        <v>2049</v>
      </c>
      <c r="E146" s="55" t="s">
        <v>1963</v>
      </c>
      <c r="F146" s="1">
        <v>2</v>
      </c>
      <c r="G146" s="55">
        <v>117</v>
      </c>
      <c r="H146" s="55">
        <f t="shared" si="2"/>
        <v>234</v>
      </c>
    </row>
    <row r="147" spans="2:8" ht="15" x14ac:dyDescent="0.25">
      <c r="B147" s="20" t="s">
        <v>270</v>
      </c>
      <c r="C147" s="20" t="s">
        <v>747</v>
      </c>
      <c r="D147" s="20" t="s">
        <v>748</v>
      </c>
      <c r="E147" s="55" t="s">
        <v>1963</v>
      </c>
      <c r="F147" s="1">
        <v>2</v>
      </c>
      <c r="G147" s="55">
        <v>197</v>
      </c>
      <c r="H147" s="55">
        <f t="shared" si="2"/>
        <v>394</v>
      </c>
    </row>
    <row r="148" spans="2:8" ht="15" x14ac:dyDescent="0.25">
      <c r="B148" s="20" t="s">
        <v>270</v>
      </c>
      <c r="C148" s="20" t="s">
        <v>747</v>
      </c>
      <c r="D148" s="20" t="s">
        <v>748</v>
      </c>
      <c r="E148" s="55" t="s">
        <v>1964</v>
      </c>
      <c r="F148" s="1">
        <v>1</v>
      </c>
      <c r="G148" s="55">
        <v>23</v>
      </c>
      <c r="H148" s="55">
        <f t="shared" si="2"/>
        <v>23</v>
      </c>
    </row>
    <row r="149" spans="2:8" ht="15" x14ac:dyDescent="0.25">
      <c r="B149" s="20" t="s">
        <v>270</v>
      </c>
      <c r="C149" s="20" t="s">
        <v>2050</v>
      </c>
      <c r="D149" s="20" t="s">
        <v>2051</v>
      </c>
      <c r="E149" s="55" t="s">
        <v>1963</v>
      </c>
      <c r="F149" s="1">
        <v>2</v>
      </c>
      <c r="G149" s="55">
        <v>179</v>
      </c>
      <c r="H149" s="55">
        <f t="shared" si="2"/>
        <v>358</v>
      </c>
    </row>
    <row r="150" spans="2:8" ht="15" x14ac:dyDescent="0.25">
      <c r="B150" s="20" t="s">
        <v>270</v>
      </c>
      <c r="C150" s="20" t="s">
        <v>2050</v>
      </c>
      <c r="D150" s="20" t="s">
        <v>2051</v>
      </c>
      <c r="E150" s="55" t="s">
        <v>1964</v>
      </c>
      <c r="F150" s="1">
        <v>1</v>
      </c>
      <c r="G150" s="55">
        <v>162</v>
      </c>
      <c r="H150" s="55">
        <f t="shared" si="2"/>
        <v>162</v>
      </c>
    </row>
    <row r="151" spans="2:8" ht="15" x14ac:dyDescent="0.25">
      <c r="B151" s="20" t="s">
        <v>270</v>
      </c>
      <c r="C151" s="20" t="s">
        <v>2052</v>
      </c>
      <c r="D151" s="20" t="s">
        <v>2053</v>
      </c>
      <c r="E151" s="55" t="s">
        <v>1963</v>
      </c>
      <c r="F151" s="1">
        <v>2</v>
      </c>
      <c r="G151" s="55">
        <v>88</v>
      </c>
      <c r="H151" s="55">
        <f t="shared" si="2"/>
        <v>176</v>
      </c>
    </row>
    <row r="152" spans="2:8" ht="15" x14ac:dyDescent="0.25">
      <c r="B152" s="20" t="s">
        <v>270</v>
      </c>
      <c r="C152" s="20" t="s">
        <v>2052</v>
      </c>
      <c r="D152" s="20" t="s">
        <v>2053</v>
      </c>
      <c r="E152" s="55" t="s">
        <v>1964</v>
      </c>
      <c r="F152" s="1">
        <v>1</v>
      </c>
      <c r="G152" s="55">
        <v>25</v>
      </c>
      <c r="H152" s="55">
        <f t="shared" si="2"/>
        <v>25</v>
      </c>
    </row>
    <row r="153" spans="2:8" ht="15" x14ac:dyDescent="0.25">
      <c r="B153" s="20" t="s">
        <v>270</v>
      </c>
      <c r="C153" s="20" t="s">
        <v>1345</v>
      </c>
      <c r="D153" s="20" t="s">
        <v>1346</v>
      </c>
      <c r="E153" s="55" t="s">
        <v>1963</v>
      </c>
      <c r="F153" s="1">
        <v>2</v>
      </c>
      <c r="G153" s="55">
        <v>7</v>
      </c>
      <c r="H153" s="55">
        <f t="shared" si="2"/>
        <v>14</v>
      </c>
    </row>
    <row r="154" spans="2:8" ht="15" x14ac:dyDescent="0.25">
      <c r="B154" s="20" t="s">
        <v>270</v>
      </c>
      <c r="C154" s="20" t="s">
        <v>2054</v>
      </c>
      <c r="D154" s="20" t="s">
        <v>2055</v>
      </c>
      <c r="E154" s="55" t="s">
        <v>1963</v>
      </c>
      <c r="F154" s="1">
        <v>2</v>
      </c>
      <c r="G154" s="55">
        <v>14</v>
      </c>
      <c r="H154" s="55">
        <f t="shared" si="2"/>
        <v>28</v>
      </c>
    </row>
    <row r="155" spans="2:8" ht="15" x14ac:dyDescent="0.25">
      <c r="B155" s="20" t="s">
        <v>270</v>
      </c>
      <c r="C155" s="20" t="s">
        <v>2056</v>
      </c>
      <c r="D155" s="20" t="s">
        <v>2057</v>
      </c>
      <c r="E155" s="55" t="s">
        <v>1963</v>
      </c>
      <c r="F155" s="1">
        <v>2</v>
      </c>
      <c r="G155" s="55">
        <v>55</v>
      </c>
      <c r="H155" s="55">
        <f t="shared" si="2"/>
        <v>110</v>
      </c>
    </row>
    <row r="156" spans="2:8" ht="15" x14ac:dyDescent="0.25">
      <c r="B156" s="20" t="s">
        <v>270</v>
      </c>
      <c r="C156" s="20" t="s">
        <v>2056</v>
      </c>
      <c r="D156" s="20" t="s">
        <v>2057</v>
      </c>
      <c r="E156" s="55" t="s">
        <v>1964</v>
      </c>
      <c r="F156" s="1">
        <v>1</v>
      </c>
      <c r="G156" s="55">
        <v>11</v>
      </c>
      <c r="H156" s="55">
        <f t="shared" si="2"/>
        <v>11</v>
      </c>
    </row>
    <row r="157" spans="2:8" ht="15" x14ac:dyDescent="0.25">
      <c r="B157" s="20" t="s">
        <v>270</v>
      </c>
      <c r="C157" s="20" t="s">
        <v>1089</v>
      </c>
      <c r="D157" s="20" t="s">
        <v>1090</v>
      </c>
      <c r="E157" s="55" t="s">
        <v>1989</v>
      </c>
      <c r="F157" s="1">
        <v>18.53</v>
      </c>
      <c r="G157" s="55">
        <v>3</v>
      </c>
      <c r="H157" s="55">
        <f t="shared" si="2"/>
        <v>55.59</v>
      </c>
    </row>
    <row r="158" spans="2:8" ht="15" x14ac:dyDescent="0.25">
      <c r="B158" s="20" t="s">
        <v>270</v>
      </c>
      <c r="C158" s="20" t="s">
        <v>1089</v>
      </c>
      <c r="D158" s="20" t="s">
        <v>1090</v>
      </c>
      <c r="E158" s="55" t="s">
        <v>1963</v>
      </c>
      <c r="F158" s="1">
        <v>2</v>
      </c>
      <c r="G158" s="55">
        <v>220</v>
      </c>
      <c r="H158" s="55">
        <f t="shared" si="2"/>
        <v>440</v>
      </c>
    </row>
    <row r="159" spans="2:8" ht="15" x14ac:dyDescent="0.25">
      <c r="B159" s="20" t="s">
        <v>270</v>
      </c>
      <c r="C159" s="20" t="s">
        <v>1089</v>
      </c>
      <c r="D159" s="20" t="s">
        <v>1090</v>
      </c>
      <c r="E159" s="55" t="s">
        <v>1964</v>
      </c>
      <c r="F159" s="1">
        <v>1</v>
      </c>
      <c r="G159" s="55">
        <v>15</v>
      </c>
      <c r="H159" s="55">
        <f t="shared" si="2"/>
        <v>15</v>
      </c>
    </row>
    <row r="160" spans="2:8" ht="15" x14ac:dyDescent="0.25">
      <c r="B160" s="20" t="s">
        <v>270</v>
      </c>
      <c r="C160" s="20" t="s">
        <v>1089</v>
      </c>
      <c r="D160" s="20" t="s">
        <v>1090</v>
      </c>
      <c r="E160" s="55" t="s">
        <v>1969</v>
      </c>
      <c r="F160" s="1">
        <v>4</v>
      </c>
      <c r="G160" s="55">
        <v>40</v>
      </c>
      <c r="H160" s="55">
        <f t="shared" si="2"/>
        <v>160</v>
      </c>
    </row>
    <row r="161" spans="2:8" ht="15" x14ac:dyDescent="0.25">
      <c r="B161" s="20" t="s">
        <v>270</v>
      </c>
      <c r="C161" s="20" t="s">
        <v>2058</v>
      </c>
      <c r="D161" s="20" t="s">
        <v>2059</v>
      </c>
      <c r="E161" s="55" t="s">
        <v>1963</v>
      </c>
      <c r="F161" s="1">
        <v>2</v>
      </c>
      <c r="G161" s="55">
        <v>104</v>
      </c>
      <c r="H161" s="55">
        <f t="shared" si="2"/>
        <v>208</v>
      </c>
    </row>
    <row r="162" spans="2:8" ht="15" x14ac:dyDescent="0.25">
      <c r="B162" s="20" t="s">
        <v>270</v>
      </c>
      <c r="C162" s="20" t="s">
        <v>2058</v>
      </c>
      <c r="D162" s="20" t="s">
        <v>2059</v>
      </c>
      <c r="E162" s="55" t="s">
        <v>1964</v>
      </c>
      <c r="F162" s="1">
        <v>1</v>
      </c>
      <c r="G162" s="55">
        <v>2</v>
      </c>
      <c r="H162" s="55">
        <f t="shared" si="2"/>
        <v>2</v>
      </c>
    </row>
    <row r="163" spans="2:8" ht="15" x14ac:dyDescent="0.25">
      <c r="B163" s="20" t="s">
        <v>270</v>
      </c>
      <c r="C163" s="20" t="s">
        <v>2060</v>
      </c>
      <c r="D163" s="20" t="s">
        <v>2061</v>
      </c>
      <c r="E163" s="55" t="s">
        <v>1963</v>
      </c>
      <c r="F163" s="1">
        <v>2</v>
      </c>
      <c r="G163" s="55">
        <v>177</v>
      </c>
      <c r="H163" s="55">
        <f t="shared" si="2"/>
        <v>354</v>
      </c>
    </row>
    <row r="164" spans="2:8" ht="15" x14ac:dyDescent="0.25">
      <c r="B164" s="20" t="s">
        <v>270</v>
      </c>
      <c r="C164" s="20" t="s">
        <v>2060</v>
      </c>
      <c r="D164" s="20" t="s">
        <v>2061</v>
      </c>
      <c r="E164" s="55" t="s">
        <v>1964</v>
      </c>
      <c r="F164" s="1">
        <v>1</v>
      </c>
      <c r="G164" s="55">
        <v>164</v>
      </c>
      <c r="H164" s="55">
        <f t="shared" si="2"/>
        <v>164</v>
      </c>
    </row>
    <row r="165" spans="2:8" ht="15" x14ac:dyDescent="0.25">
      <c r="B165" s="20" t="s">
        <v>270</v>
      </c>
      <c r="C165" s="20" t="s">
        <v>2062</v>
      </c>
      <c r="D165" s="20" t="s">
        <v>2063</v>
      </c>
      <c r="E165" s="55" t="s">
        <v>1963</v>
      </c>
      <c r="F165" s="1">
        <v>2</v>
      </c>
      <c r="G165" s="55">
        <v>47</v>
      </c>
      <c r="H165" s="55">
        <f t="shared" si="2"/>
        <v>94</v>
      </c>
    </row>
    <row r="166" spans="2:8" ht="15" x14ac:dyDescent="0.25">
      <c r="B166" s="20" t="s">
        <v>270</v>
      </c>
      <c r="C166" s="20" t="s">
        <v>2062</v>
      </c>
      <c r="D166" s="20" t="s">
        <v>2063</v>
      </c>
      <c r="E166" s="55" t="s">
        <v>1964</v>
      </c>
      <c r="F166" s="1">
        <v>1</v>
      </c>
      <c r="G166" s="55">
        <v>1</v>
      </c>
      <c r="H166" s="55">
        <f t="shared" si="2"/>
        <v>1</v>
      </c>
    </row>
    <row r="167" spans="2:8" ht="15" x14ac:dyDescent="0.25">
      <c r="B167" s="20" t="s">
        <v>270</v>
      </c>
      <c r="C167" s="20" t="s">
        <v>1143</v>
      </c>
      <c r="D167" s="20" t="s">
        <v>1144</v>
      </c>
      <c r="E167" s="55" t="s">
        <v>1963</v>
      </c>
      <c r="F167" s="1">
        <v>2</v>
      </c>
      <c r="G167" s="55">
        <v>176</v>
      </c>
      <c r="H167" s="55">
        <f t="shared" si="2"/>
        <v>352</v>
      </c>
    </row>
    <row r="168" spans="2:8" ht="15" x14ac:dyDescent="0.25">
      <c r="B168" s="20" t="s">
        <v>270</v>
      </c>
      <c r="C168" s="20" t="s">
        <v>1143</v>
      </c>
      <c r="D168" s="20" t="s">
        <v>1144</v>
      </c>
      <c r="E168" s="55" t="s">
        <v>1964</v>
      </c>
      <c r="F168" s="1">
        <v>1</v>
      </c>
      <c r="G168" s="55">
        <v>32</v>
      </c>
      <c r="H168" s="55">
        <f t="shared" si="2"/>
        <v>32</v>
      </c>
    </row>
    <row r="169" spans="2:8" ht="15" x14ac:dyDescent="0.25">
      <c r="B169" s="20" t="s">
        <v>270</v>
      </c>
      <c r="C169" s="20" t="s">
        <v>2064</v>
      </c>
      <c r="D169" s="20" t="s">
        <v>2065</v>
      </c>
      <c r="E169" s="55" t="s">
        <v>1989</v>
      </c>
      <c r="F169" s="1">
        <v>18.53</v>
      </c>
      <c r="G169" s="55">
        <v>1</v>
      </c>
      <c r="H169" s="55">
        <f t="shared" si="2"/>
        <v>18.53</v>
      </c>
    </row>
    <row r="170" spans="2:8" ht="15" x14ac:dyDescent="0.25">
      <c r="B170" s="20" t="s">
        <v>270</v>
      </c>
      <c r="C170" s="20" t="s">
        <v>2064</v>
      </c>
      <c r="D170" s="20" t="s">
        <v>2065</v>
      </c>
      <c r="E170" s="55" t="s">
        <v>1963</v>
      </c>
      <c r="F170" s="1">
        <v>2</v>
      </c>
      <c r="G170" s="55">
        <v>32</v>
      </c>
      <c r="H170" s="55">
        <f t="shared" si="2"/>
        <v>64</v>
      </c>
    </row>
    <row r="171" spans="2:8" ht="15" x14ac:dyDescent="0.25">
      <c r="B171" s="20" t="s">
        <v>270</v>
      </c>
      <c r="C171" s="20" t="s">
        <v>2064</v>
      </c>
      <c r="D171" s="20" t="s">
        <v>2065</v>
      </c>
      <c r="E171" s="55" t="s">
        <v>1964</v>
      </c>
      <c r="F171" s="1">
        <v>1</v>
      </c>
      <c r="G171" s="55">
        <v>8</v>
      </c>
      <c r="H171" s="55">
        <f t="shared" si="2"/>
        <v>8</v>
      </c>
    </row>
    <row r="172" spans="2:8" ht="15" x14ac:dyDescent="0.25">
      <c r="B172" s="20" t="s">
        <v>270</v>
      </c>
      <c r="C172" s="20" t="s">
        <v>2066</v>
      </c>
      <c r="D172" s="20" t="s">
        <v>2067</v>
      </c>
      <c r="E172" s="55" t="s">
        <v>1963</v>
      </c>
      <c r="F172" s="1">
        <v>2</v>
      </c>
      <c r="G172" s="55">
        <v>31</v>
      </c>
      <c r="H172" s="55">
        <f t="shared" si="2"/>
        <v>62</v>
      </c>
    </row>
    <row r="173" spans="2:8" ht="15" x14ac:dyDescent="0.25">
      <c r="B173" s="20" t="s">
        <v>270</v>
      </c>
      <c r="C173" s="20" t="s">
        <v>2066</v>
      </c>
      <c r="D173" s="20" t="s">
        <v>2067</v>
      </c>
      <c r="E173" s="55" t="s">
        <v>1964</v>
      </c>
      <c r="F173" s="1">
        <v>1</v>
      </c>
      <c r="G173" s="55">
        <v>15</v>
      </c>
      <c r="H173" s="55">
        <f t="shared" si="2"/>
        <v>15</v>
      </c>
    </row>
    <row r="174" spans="2:8" ht="15" x14ac:dyDescent="0.25">
      <c r="B174" s="20" t="s">
        <v>270</v>
      </c>
      <c r="C174" s="20" t="s">
        <v>2066</v>
      </c>
      <c r="D174" s="20" t="s">
        <v>2067</v>
      </c>
      <c r="E174" s="55" t="s">
        <v>1976</v>
      </c>
      <c r="F174" s="1">
        <v>2</v>
      </c>
      <c r="G174" s="55">
        <v>1</v>
      </c>
      <c r="H174" s="55">
        <f t="shared" si="2"/>
        <v>2</v>
      </c>
    </row>
    <row r="175" spans="2:8" ht="15" x14ac:dyDescent="0.25">
      <c r="B175" s="20" t="s">
        <v>270</v>
      </c>
      <c r="C175" s="20" t="s">
        <v>2068</v>
      </c>
      <c r="D175" s="20" t="s">
        <v>2069</v>
      </c>
      <c r="E175" s="55" t="s">
        <v>1963</v>
      </c>
      <c r="F175" s="1">
        <v>2</v>
      </c>
      <c r="G175" s="55">
        <v>114</v>
      </c>
      <c r="H175" s="55">
        <f t="shared" si="2"/>
        <v>228</v>
      </c>
    </row>
    <row r="176" spans="2:8" ht="15" x14ac:dyDescent="0.25">
      <c r="B176" s="20" t="s">
        <v>270</v>
      </c>
      <c r="C176" s="20" t="s">
        <v>2068</v>
      </c>
      <c r="D176" s="20" t="s">
        <v>2069</v>
      </c>
      <c r="E176" s="55" t="s">
        <v>1964</v>
      </c>
      <c r="F176" s="1">
        <v>1</v>
      </c>
      <c r="G176" s="55">
        <v>21</v>
      </c>
      <c r="H176" s="55">
        <f t="shared" si="2"/>
        <v>21</v>
      </c>
    </row>
    <row r="177" spans="2:8" ht="15" x14ac:dyDescent="0.25">
      <c r="B177" s="20" t="s">
        <v>270</v>
      </c>
      <c r="C177" s="20" t="s">
        <v>2070</v>
      </c>
      <c r="D177" s="20" t="s">
        <v>2071</v>
      </c>
      <c r="E177" s="55" t="s">
        <v>1963</v>
      </c>
      <c r="F177" s="1">
        <v>2</v>
      </c>
      <c r="G177" s="55">
        <v>165</v>
      </c>
      <c r="H177" s="55">
        <f t="shared" si="2"/>
        <v>330</v>
      </c>
    </row>
    <row r="178" spans="2:8" ht="15" x14ac:dyDescent="0.25">
      <c r="B178" s="20" t="s">
        <v>270</v>
      </c>
      <c r="C178" s="20" t="s">
        <v>2072</v>
      </c>
      <c r="D178" s="20" t="s">
        <v>2073</v>
      </c>
      <c r="E178" s="55" t="s">
        <v>1963</v>
      </c>
      <c r="F178" s="1">
        <v>2</v>
      </c>
      <c r="G178" s="55">
        <v>104</v>
      </c>
      <c r="H178" s="55">
        <f t="shared" si="2"/>
        <v>208</v>
      </c>
    </row>
    <row r="179" spans="2:8" ht="15" x14ac:dyDescent="0.25">
      <c r="B179" s="20" t="s">
        <v>270</v>
      </c>
      <c r="C179" s="20" t="s">
        <v>2072</v>
      </c>
      <c r="D179" s="20" t="s">
        <v>2073</v>
      </c>
      <c r="E179" s="55" t="s">
        <v>1964</v>
      </c>
      <c r="F179" s="1">
        <v>1</v>
      </c>
      <c r="G179" s="55">
        <v>21</v>
      </c>
      <c r="H179" s="55">
        <f t="shared" si="2"/>
        <v>21</v>
      </c>
    </row>
    <row r="180" spans="2:8" ht="15" x14ac:dyDescent="0.25">
      <c r="B180" s="20" t="s">
        <v>270</v>
      </c>
      <c r="C180" s="20" t="s">
        <v>2072</v>
      </c>
      <c r="D180" s="20" t="s">
        <v>2073</v>
      </c>
      <c r="E180" s="55" t="s">
        <v>1969</v>
      </c>
      <c r="F180" s="1">
        <v>4</v>
      </c>
      <c r="G180" s="55">
        <v>2</v>
      </c>
      <c r="H180" s="55">
        <f t="shared" si="2"/>
        <v>8</v>
      </c>
    </row>
    <row r="181" spans="2:8" ht="15" x14ac:dyDescent="0.25">
      <c r="B181" s="20" t="s">
        <v>270</v>
      </c>
      <c r="C181" s="20" t="s">
        <v>2074</v>
      </c>
      <c r="D181" s="20" t="s">
        <v>2075</v>
      </c>
      <c r="E181" s="55" t="s">
        <v>1963</v>
      </c>
      <c r="F181" s="1">
        <v>2</v>
      </c>
      <c r="G181" s="55">
        <v>102</v>
      </c>
      <c r="H181" s="55">
        <f t="shared" si="2"/>
        <v>204</v>
      </c>
    </row>
    <row r="182" spans="2:8" ht="15" x14ac:dyDescent="0.25">
      <c r="B182" s="20" t="s">
        <v>270</v>
      </c>
      <c r="C182" s="20" t="s">
        <v>2074</v>
      </c>
      <c r="D182" s="20" t="s">
        <v>2075</v>
      </c>
      <c r="E182" s="55" t="s">
        <v>1964</v>
      </c>
      <c r="F182" s="1">
        <v>1</v>
      </c>
      <c r="G182" s="55">
        <v>2</v>
      </c>
      <c r="H182" s="55">
        <f t="shared" si="2"/>
        <v>2</v>
      </c>
    </row>
    <row r="183" spans="2:8" ht="15" x14ac:dyDescent="0.25">
      <c r="B183" s="20" t="s">
        <v>270</v>
      </c>
      <c r="C183" s="20" t="s">
        <v>749</v>
      </c>
      <c r="D183" s="20" t="s">
        <v>750</v>
      </c>
      <c r="E183" s="55" t="s">
        <v>1963</v>
      </c>
      <c r="F183" s="1">
        <v>2</v>
      </c>
      <c r="G183" s="55">
        <v>59</v>
      </c>
      <c r="H183" s="55">
        <f t="shared" si="2"/>
        <v>118</v>
      </c>
    </row>
    <row r="184" spans="2:8" ht="15" x14ac:dyDescent="0.25">
      <c r="B184" s="20" t="s">
        <v>270</v>
      </c>
      <c r="C184" s="20" t="s">
        <v>749</v>
      </c>
      <c r="D184" s="20" t="s">
        <v>750</v>
      </c>
      <c r="E184" s="55" t="s">
        <v>1964</v>
      </c>
      <c r="F184" s="1">
        <v>1</v>
      </c>
      <c r="G184" s="55">
        <v>11</v>
      </c>
      <c r="H184" s="55">
        <f t="shared" si="2"/>
        <v>11</v>
      </c>
    </row>
    <row r="185" spans="2:8" ht="15" x14ac:dyDescent="0.25">
      <c r="B185" s="20" t="s">
        <v>270</v>
      </c>
      <c r="C185" s="20" t="s">
        <v>2076</v>
      </c>
      <c r="D185" s="20" t="s">
        <v>2077</v>
      </c>
      <c r="E185" s="55" t="s">
        <v>1963</v>
      </c>
      <c r="F185" s="1">
        <v>2</v>
      </c>
      <c r="G185" s="55">
        <v>63</v>
      </c>
      <c r="H185" s="55">
        <f t="shared" si="2"/>
        <v>126</v>
      </c>
    </row>
    <row r="186" spans="2:8" ht="15" x14ac:dyDescent="0.25">
      <c r="B186" s="20" t="s">
        <v>270</v>
      </c>
      <c r="C186" s="20" t="s">
        <v>2076</v>
      </c>
      <c r="D186" s="20" t="s">
        <v>2077</v>
      </c>
      <c r="E186" s="55" t="s">
        <v>1964</v>
      </c>
      <c r="F186" s="1">
        <v>1</v>
      </c>
      <c r="G186" s="55">
        <v>44</v>
      </c>
      <c r="H186" s="55">
        <f t="shared" si="2"/>
        <v>44</v>
      </c>
    </row>
    <row r="187" spans="2:8" ht="15" x14ac:dyDescent="0.25">
      <c r="B187" s="20" t="s">
        <v>270</v>
      </c>
      <c r="C187" s="20" t="s">
        <v>1361</v>
      </c>
      <c r="D187" s="20" t="s">
        <v>1362</v>
      </c>
      <c r="E187" s="55" t="s">
        <v>1963</v>
      </c>
      <c r="F187" s="1">
        <v>2</v>
      </c>
      <c r="G187" s="55">
        <v>118</v>
      </c>
      <c r="H187" s="55">
        <f t="shared" si="2"/>
        <v>236</v>
      </c>
    </row>
    <row r="188" spans="2:8" ht="15" x14ac:dyDescent="0.25">
      <c r="B188" s="20" t="s">
        <v>270</v>
      </c>
      <c r="C188" s="20" t="s">
        <v>1361</v>
      </c>
      <c r="D188" s="20" t="s">
        <v>1362</v>
      </c>
      <c r="E188" s="55" t="s">
        <v>1964</v>
      </c>
      <c r="F188" s="1">
        <v>1</v>
      </c>
      <c r="G188" s="55">
        <v>13</v>
      </c>
      <c r="H188" s="55">
        <f t="shared" si="2"/>
        <v>13</v>
      </c>
    </row>
    <row r="189" spans="2:8" ht="15" x14ac:dyDescent="0.25">
      <c r="B189" s="20" t="s">
        <v>270</v>
      </c>
      <c r="C189" s="20" t="s">
        <v>1145</v>
      </c>
      <c r="D189" s="20" t="s">
        <v>1146</v>
      </c>
      <c r="E189" s="55" t="s">
        <v>1963</v>
      </c>
      <c r="F189" s="1">
        <v>2</v>
      </c>
      <c r="G189" s="55">
        <v>165</v>
      </c>
      <c r="H189" s="55">
        <f t="shared" si="2"/>
        <v>330</v>
      </c>
    </row>
    <row r="190" spans="2:8" ht="15" x14ac:dyDescent="0.25">
      <c r="B190" s="20" t="s">
        <v>270</v>
      </c>
      <c r="C190" s="20" t="s">
        <v>1145</v>
      </c>
      <c r="D190" s="20" t="s">
        <v>1146</v>
      </c>
      <c r="E190" s="55" t="s">
        <v>1964</v>
      </c>
      <c r="F190" s="1">
        <v>1</v>
      </c>
      <c r="G190" s="55">
        <v>35</v>
      </c>
      <c r="H190" s="55">
        <f t="shared" si="2"/>
        <v>35</v>
      </c>
    </row>
    <row r="191" spans="2:8" ht="15" x14ac:dyDescent="0.25">
      <c r="B191" s="20" t="s">
        <v>270</v>
      </c>
      <c r="C191" s="20" t="s">
        <v>1363</v>
      </c>
      <c r="D191" s="20" t="s">
        <v>1364</v>
      </c>
      <c r="E191" s="55" t="s">
        <v>1989</v>
      </c>
      <c r="F191" s="1">
        <v>18.53</v>
      </c>
      <c r="G191" s="55">
        <v>14</v>
      </c>
      <c r="H191" s="55">
        <f t="shared" si="2"/>
        <v>259.42</v>
      </c>
    </row>
    <row r="192" spans="2:8" ht="15" x14ac:dyDescent="0.25">
      <c r="B192" s="20" t="s">
        <v>270</v>
      </c>
      <c r="C192" s="20" t="s">
        <v>1363</v>
      </c>
      <c r="D192" s="20" t="s">
        <v>1364</v>
      </c>
      <c r="E192" s="55" t="s">
        <v>1963</v>
      </c>
      <c r="F192" s="1">
        <v>2</v>
      </c>
      <c r="G192" s="55">
        <v>313</v>
      </c>
      <c r="H192" s="55">
        <f t="shared" si="2"/>
        <v>626</v>
      </c>
    </row>
    <row r="193" spans="2:8" ht="15" x14ac:dyDescent="0.25">
      <c r="B193" s="20" t="s">
        <v>270</v>
      </c>
      <c r="C193" s="20" t="s">
        <v>1363</v>
      </c>
      <c r="D193" s="20" t="s">
        <v>1364</v>
      </c>
      <c r="E193" s="55" t="s">
        <v>1964</v>
      </c>
      <c r="F193" s="1">
        <v>1</v>
      </c>
      <c r="G193" s="55">
        <v>210</v>
      </c>
      <c r="H193" s="55">
        <f t="shared" si="2"/>
        <v>210</v>
      </c>
    </row>
    <row r="194" spans="2:8" ht="15" x14ac:dyDescent="0.25">
      <c r="B194" s="20" t="s">
        <v>270</v>
      </c>
      <c r="C194" s="20" t="s">
        <v>751</v>
      </c>
      <c r="D194" s="20" t="s">
        <v>752</v>
      </c>
      <c r="E194" s="55" t="s">
        <v>1963</v>
      </c>
      <c r="F194" s="1">
        <v>2</v>
      </c>
      <c r="G194" s="55">
        <v>168</v>
      </c>
      <c r="H194" s="55">
        <f t="shared" si="2"/>
        <v>336</v>
      </c>
    </row>
    <row r="195" spans="2:8" ht="15" x14ac:dyDescent="0.25">
      <c r="B195" s="20" t="s">
        <v>270</v>
      </c>
      <c r="C195" s="20" t="s">
        <v>751</v>
      </c>
      <c r="D195" s="20" t="s">
        <v>752</v>
      </c>
      <c r="E195" s="55" t="s">
        <v>1964</v>
      </c>
      <c r="F195" s="1">
        <v>1</v>
      </c>
      <c r="G195" s="55">
        <v>188</v>
      </c>
      <c r="H195" s="55">
        <f t="shared" si="2"/>
        <v>188</v>
      </c>
    </row>
    <row r="196" spans="2:8" ht="15" x14ac:dyDescent="0.25">
      <c r="B196" s="20" t="s">
        <v>270</v>
      </c>
      <c r="C196" s="20" t="s">
        <v>751</v>
      </c>
      <c r="D196" s="20" t="s">
        <v>752</v>
      </c>
      <c r="E196" s="55" t="s">
        <v>1976</v>
      </c>
      <c r="F196" s="1">
        <v>2</v>
      </c>
      <c r="G196" s="55">
        <v>2</v>
      </c>
      <c r="H196" s="55">
        <f t="shared" si="2"/>
        <v>4</v>
      </c>
    </row>
    <row r="197" spans="2:8" ht="15" x14ac:dyDescent="0.25">
      <c r="B197" s="20" t="s">
        <v>270</v>
      </c>
      <c r="C197" s="20" t="s">
        <v>2078</v>
      </c>
      <c r="D197" s="20" t="s">
        <v>2079</v>
      </c>
      <c r="E197" s="55" t="s">
        <v>1963</v>
      </c>
      <c r="F197" s="1">
        <v>2</v>
      </c>
      <c r="G197" s="55">
        <v>163</v>
      </c>
      <c r="H197" s="55">
        <f t="shared" si="2"/>
        <v>326</v>
      </c>
    </row>
    <row r="198" spans="2:8" ht="15" x14ac:dyDescent="0.25">
      <c r="B198" s="20" t="s">
        <v>270</v>
      </c>
      <c r="C198" s="20" t="s">
        <v>2078</v>
      </c>
      <c r="D198" s="20" t="s">
        <v>2079</v>
      </c>
      <c r="E198" s="55" t="s">
        <v>1964</v>
      </c>
      <c r="F198" s="1">
        <v>1</v>
      </c>
      <c r="G198" s="55">
        <v>133</v>
      </c>
      <c r="H198" s="55">
        <f t="shared" si="2"/>
        <v>133</v>
      </c>
    </row>
    <row r="199" spans="2:8" ht="15" x14ac:dyDescent="0.25">
      <c r="B199" s="20" t="s">
        <v>270</v>
      </c>
      <c r="C199" s="20" t="s">
        <v>2080</v>
      </c>
      <c r="D199" s="20" t="s">
        <v>2081</v>
      </c>
      <c r="E199" s="55" t="s">
        <v>1963</v>
      </c>
      <c r="F199" s="1">
        <v>2</v>
      </c>
      <c r="G199" s="55">
        <v>55</v>
      </c>
      <c r="H199" s="55">
        <f t="shared" si="2"/>
        <v>110</v>
      </c>
    </row>
    <row r="200" spans="2:8" ht="15" x14ac:dyDescent="0.25">
      <c r="B200" s="20" t="s">
        <v>270</v>
      </c>
      <c r="C200" s="20" t="s">
        <v>2080</v>
      </c>
      <c r="D200" s="20" t="s">
        <v>2081</v>
      </c>
      <c r="E200" s="55" t="s">
        <v>1964</v>
      </c>
      <c r="F200" s="1">
        <v>1</v>
      </c>
      <c r="G200" s="55">
        <v>58</v>
      </c>
      <c r="H200" s="55">
        <f t="shared" si="2"/>
        <v>58</v>
      </c>
    </row>
    <row r="201" spans="2:8" ht="15" x14ac:dyDescent="0.25">
      <c r="B201" s="20" t="s">
        <v>270</v>
      </c>
      <c r="C201" s="20" t="s">
        <v>1108</v>
      </c>
      <c r="D201" s="20" t="s">
        <v>1109</v>
      </c>
      <c r="E201" s="55" t="s">
        <v>1963</v>
      </c>
      <c r="F201" s="1">
        <v>2</v>
      </c>
      <c r="G201" s="55">
        <v>251</v>
      </c>
      <c r="H201" s="55">
        <f t="shared" si="2"/>
        <v>502</v>
      </c>
    </row>
    <row r="202" spans="2:8" ht="15" x14ac:dyDescent="0.25">
      <c r="B202" s="20" t="s">
        <v>270</v>
      </c>
      <c r="C202" s="20" t="s">
        <v>1108</v>
      </c>
      <c r="D202" s="20" t="s">
        <v>1109</v>
      </c>
      <c r="E202" s="55" t="s">
        <v>1964</v>
      </c>
      <c r="F202" s="1">
        <v>1</v>
      </c>
      <c r="G202" s="55">
        <v>4</v>
      </c>
      <c r="H202" s="55">
        <f t="shared" si="2"/>
        <v>4</v>
      </c>
    </row>
    <row r="203" spans="2:8" ht="15" x14ac:dyDescent="0.25">
      <c r="B203" s="20" t="s">
        <v>270</v>
      </c>
      <c r="C203" s="20" t="s">
        <v>2082</v>
      </c>
      <c r="D203" s="20" t="s">
        <v>2083</v>
      </c>
      <c r="E203" s="55" t="s">
        <v>1963</v>
      </c>
      <c r="F203" s="1">
        <v>2</v>
      </c>
      <c r="G203" s="55">
        <v>67</v>
      </c>
      <c r="H203" s="55">
        <f t="shared" ref="H203:H266" si="3">F203*G203</f>
        <v>134</v>
      </c>
    </row>
    <row r="204" spans="2:8" ht="15" x14ac:dyDescent="0.25">
      <c r="B204" s="20" t="s">
        <v>270</v>
      </c>
      <c r="C204" s="20" t="s">
        <v>2082</v>
      </c>
      <c r="D204" s="20" t="s">
        <v>2083</v>
      </c>
      <c r="E204" s="55" t="s">
        <v>1964</v>
      </c>
      <c r="F204" s="1">
        <v>1</v>
      </c>
      <c r="G204" s="55">
        <v>80</v>
      </c>
      <c r="H204" s="55">
        <f t="shared" si="3"/>
        <v>80</v>
      </c>
    </row>
    <row r="205" spans="2:8" ht="15" x14ac:dyDescent="0.25">
      <c r="B205" s="20" t="s">
        <v>270</v>
      </c>
      <c r="C205" s="20" t="s">
        <v>2084</v>
      </c>
      <c r="D205" s="20" t="s">
        <v>2085</v>
      </c>
      <c r="E205" s="55" t="s">
        <v>1963</v>
      </c>
      <c r="F205" s="1">
        <v>2</v>
      </c>
      <c r="G205" s="55">
        <v>124</v>
      </c>
      <c r="H205" s="55">
        <f t="shared" si="3"/>
        <v>248</v>
      </c>
    </row>
    <row r="206" spans="2:8" ht="15" x14ac:dyDescent="0.25">
      <c r="B206" s="20" t="s">
        <v>270</v>
      </c>
      <c r="C206" s="20" t="s">
        <v>2084</v>
      </c>
      <c r="D206" s="20" t="s">
        <v>2085</v>
      </c>
      <c r="E206" s="55" t="s">
        <v>1964</v>
      </c>
      <c r="F206" s="1">
        <v>1</v>
      </c>
      <c r="G206" s="55">
        <v>3</v>
      </c>
      <c r="H206" s="55">
        <f t="shared" si="3"/>
        <v>3</v>
      </c>
    </row>
    <row r="207" spans="2:8" ht="15" x14ac:dyDescent="0.25">
      <c r="B207" s="20" t="s">
        <v>270</v>
      </c>
      <c r="C207" s="20" t="s">
        <v>1147</v>
      </c>
      <c r="D207" s="20" t="s">
        <v>1148</v>
      </c>
      <c r="E207" s="55" t="s">
        <v>1963</v>
      </c>
      <c r="F207" s="1">
        <v>2</v>
      </c>
      <c r="G207" s="55">
        <v>214</v>
      </c>
      <c r="H207" s="55">
        <f t="shared" si="3"/>
        <v>428</v>
      </c>
    </row>
    <row r="208" spans="2:8" ht="15" x14ac:dyDescent="0.25">
      <c r="B208" s="20" t="s">
        <v>270</v>
      </c>
      <c r="C208" s="20" t="s">
        <v>1147</v>
      </c>
      <c r="D208" s="20" t="s">
        <v>1148</v>
      </c>
      <c r="E208" s="55" t="s">
        <v>1964</v>
      </c>
      <c r="F208" s="1">
        <v>1</v>
      </c>
      <c r="G208" s="55">
        <v>102</v>
      </c>
      <c r="H208" s="55">
        <f t="shared" si="3"/>
        <v>102</v>
      </c>
    </row>
    <row r="209" spans="2:8" ht="15" x14ac:dyDescent="0.25">
      <c r="B209" s="20" t="s">
        <v>270</v>
      </c>
      <c r="C209" s="20" t="s">
        <v>1147</v>
      </c>
      <c r="D209" s="20" t="s">
        <v>1148</v>
      </c>
      <c r="E209" s="55" t="s">
        <v>1969</v>
      </c>
      <c r="F209" s="1">
        <v>4</v>
      </c>
      <c r="G209" s="55">
        <v>18</v>
      </c>
      <c r="H209" s="55">
        <f t="shared" si="3"/>
        <v>72</v>
      </c>
    </row>
    <row r="210" spans="2:8" ht="15" x14ac:dyDescent="0.25">
      <c r="B210" s="20" t="s">
        <v>270</v>
      </c>
      <c r="C210" s="20" t="s">
        <v>1149</v>
      </c>
      <c r="D210" s="20" t="s">
        <v>1150</v>
      </c>
      <c r="E210" s="55" t="s">
        <v>1963</v>
      </c>
      <c r="F210" s="1">
        <v>2</v>
      </c>
      <c r="G210" s="55">
        <v>90</v>
      </c>
      <c r="H210" s="55">
        <f t="shared" si="3"/>
        <v>180</v>
      </c>
    </row>
    <row r="211" spans="2:8" ht="15" x14ac:dyDescent="0.25">
      <c r="B211" s="20" t="s">
        <v>270</v>
      </c>
      <c r="C211" s="20" t="s">
        <v>1149</v>
      </c>
      <c r="D211" s="20" t="s">
        <v>1150</v>
      </c>
      <c r="E211" s="55" t="s">
        <v>1964</v>
      </c>
      <c r="F211" s="1">
        <v>1</v>
      </c>
      <c r="G211" s="55">
        <v>31</v>
      </c>
      <c r="H211" s="55">
        <f t="shared" si="3"/>
        <v>31</v>
      </c>
    </row>
    <row r="212" spans="2:8" ht="15" x14ac:dyDescent="0.25">
      <c r="B212" s="20" t="s">
        <v>270</v>
      </c>
      <c r="C212" s="20" t="s">
        <v>753</v>
      </c>
      <c r="D212" s="20" t="s">
        <v>754</v>
      </c>
      <c r="E212" s="55" t="s">
        <v>1963</v>
      </c>
      <c r="F212" s="1">
        <v>2</v>
      </c>
      <c r="G212" s="55">
        <v>281</v>
      </c>
      <c r="H212" s="55">
        <f t="shared" si="3"/>
        <v>562</v>
      </c>
    </row>
    <row r="213" spans="2:8" ht="15" x14ac:dyDescent="0.25">
      <c r="B213" s="20" t="s">
        <v>270</v>
      </c>
      <c r="C213" s="20" t="s">
        <v>753</v>
      </c>
      <c r="D213" s="20" t="s">
        <v>754</v>
      </c>
      <c r="E213" s="55" t="s">
        <v>1964</v>
      </c>
      <c r="F213" s="1">
        <v>1</v>
      </c>
      <c r="G213" s="55">
        <v>67</v>
      </c>
      <c r="H213" s="55">
        <f t="shared" si="3"/>
        <v>67</v>
      </c>
    </row>
    <row r="214" spans="2:8" ht="15" x14ac:dyDescent="0.25">
      <c r="B214" s="20" t="s">
        <v>270</v>
      </c>
      <c r="C214" s="20" t="s">
        <v>753</v>
      </c>
      <c r="D214" s="20" t="s">
        <v>754</v>
      </c>
      <c r="E214" s="55" t="s">
        <v>1969</v>
      </c>
      <c r="F214" s="1">
        <v>4</v>
      </c>
      <c r="G214" s="55">
        <v>2</v>
      </c>
      <c r="H214" s="55">
        <f t="shared" si="3"/>
        <v>8</v>
      </c>
    </row>
    <row r="215" spans="2:8" ht="15" x14ac:dyDescent="0.25">
      <c r="B215" s="20" t="s">
        <v>270</v>
      </c>
      <c r="C215" s="20" t="s">
        <v>2086</v>
      </c>
      <c r="D215" s="20" t="s">
        <v>2087</v>
      </c>
      <c r="E215" s="55" t="s">
        <v>1963</v>
      </c>
      <c r="F215" s="1">
        <v>2</v>
      </c>
      <c r="G215" s="55">
        <v>56</v>
      </c>
      <c r="H215" s="55">
        <f t="shared" si="3"/>
        <v>112</v>
      </c>
    </row>
    <row r="216" spans="2:8" ht="15" x14ac:dyDescent="0.25">
      <c r="B216" s="20" t="s">
        <v>270</v>
      </c>
      <c r="C216" s="20" t="s">
        <v>2086</v>
      </c>
      <c r="D216" s="20" t="s">
        <v>2087</v>
      </c>
      <c r="E216" s="55" t="s">
        <v>1964</v>
      </c>
      <c r="F216" s="1">
        <v>1</v>
      </c>
      <c r="G216" s="55">
        <v>11</v>
      </c>
      <c r="H216" s="55">
        <f t="shared" si="3"/>
        <v>11</v>
      </c>
    </row>
    <row r="217" spans="2:8" ht="15" x14ac:dyDescent="0.25">
      <c r="B217" s="20" t="s">
        <v>270</v>
      </c>
      <c r="C217" s="20" t="s">
        <v>2088</v>
      </c>
      <c r="D217" s="20" t="s">
        <v>2089</v>
      </c>
      <c r="E217" s="55" t="s">
        <v>1963</v>
      </c>
      <c r="F217" s="1">
        <v>2</v>
      </c>
      <c r="G217" s="55">
        <v>112</v>
      </c>
      <c r="H217" s="55">
        <f t="shared" si="3"/>
        <v>224</v>
      </c>
    </row>
    <row r="218" spans="2:8" ht="15" x14ac:dyDescent="0.25">
      <c r="B218" s="20" t="s">
        <v>270</v>
      </c>
      <c r="C218" s="20" t="s">
        <v>2088</v>
      </c>
      <c r="D218" s="20" t="s">
        <v>2089</v>
      </c>
      <c r="E218" s="55" t="s">
        <v>1964</v>
      </c>
      <c r="F218" s="1">
        <v>1</v>
      </c>
      <c r="G218" s="55">
        <v>1</v>
      </c>
      <c r="H218" s="55">
        <f t="shared" si="3"/>
        <v>1</v>
      </c>
    </row>
    <row r="219" spans="2:8" ht="15" x14ac:dyDescent="0.25">
      <c r="B219" s="20" t="s">
        <v>270</v>
      </c>
      <c r="C219" s="20" t="s">
        <v>2090</v>
      </c>
      <c r="D219" s="20" t="s">
        <v>2091</v>
      </c>
      <c r="E219" s="55" t="s">
        <v>1963</v>
      </c>
      <c r="F219" s="1">
        <v>2</v>
      </c>
      <c r="G219" s="55">
        <v>359</v>
      </c>
      <c r="H219" s="55">
        <f t="shared" si="3"/>
        <v>718</v>
      </c>
    </row>
    <row r="220" spans="2:8" ht="15" x14ac:dyDescent="0.25">
      <c r="B220" s="20" t="s">
        <v>270</v>
      </c>
      <c r="C220" s="20" t="s">
        <v>2090</v>
      </c>
      <c r="D220" s="20" t="s">
        <v>2091</v>
      </c>
      <c r="E220" s="55" t="s">
        <v>1964</v>
      </c>
      <c r="F220" s="1">
        <v>1</v>
      </c>
      <c r="G220" s="55">
        <v>2</v>
      </c>
      <c r="H220" s="55">
        <f t="shared" si="3"/>
        <v>2</v>
      </c>
    </row>
    <row r="221" spans="2:8" ht="15" x14ac:dyDescent="0.25">
      <c r="B221" s="20" t="s">
        <v>270</v>
      </c>
      <c r="C221" s="20" t="s">
        <v>2092</v>
      </c>
      <c r="D221" s="20" t="s">
        <v>2093</v>
      </c>
      <c r="E221" s="55" t="s">
        <v>1963</v>
      </c>
      <c r="F221" s="1">
        <v>2</v>
      </c>
      <c r="G221" s="55">
        <v>104</v>
      </c>
      <c r="H221" s="55">
        <f t="shared" si="3"/>
        <v>208</v>
      </c>
    </row>
    <row r="222" spans="2:8" ht="15" x14ac:dyDescent="0.25">
      <c r="B222" s="20" t="s">
        <v>270</v>
      </c>
      <c r="C222" s="20" t="s">
        <v>2092</v>
      </c>
      <c r="D222" s="20" t="s">
        <v>2093</v>
      </c>
      <c r="E222" s="55" t="s">
        <v>1964</v>
      </c>
      <c r="F222" s="1">
        <v>1</v>
      </c>
      <c r="G222" s="55">
        <v>51</v>
      </c>
      <c r="H222" s="55">
        <f t="shared" si="3"/>
        <v>51</v>
      </c>
    </row>
    <row r="223" spans="2:8" ht="15" x14ac:dyDescent="0.25">
      <c r="B223" s="20" t="s">
        <v>270</v>
      </c>
      <c r="C223" s="20" t="s">
        <v>2094</v>
      </c>
      <c r="D223" s="20" t="s">
        <v>2095</v>
      </c>
      <c r="E223" s="55" t="s">
        <v>1963</v>
      </c>
      <c r="F223" s="1">
        <v>2</v>
      </c>
      <c r="G223" s="55">
        <v>127</v>
      </c>
      <c r="H223" s="55">
        <f t="shared" si="3"/>
        <v>254</v>
      </c>
    </row>
    <row r="224" spans="2:8" ht="15" x14ac:dyDescent="0.25">
      <c r="B224" s="20" t="s">
        <v>270</v>
      </c>
      <c r="C224" s="20" t="s">
        <v>2094</v>
      </c>
      <c r="D224" s="20" t="s">
        <v>2095</v>
      </c>
      <c r="E224" s="55" t="s">
        <v>1964</v>
      </c>
      <c r="F224" s="1">
        <v>1</v>
      </c>
      <c r="G224" s="55">
        <v>30</v>
      </c>
      <c r="H224" s="55">
        <f t="shared" si="3"/>
        <v>30</v>
      </c>
    </row>
    <row r="225" spans="2:8" ht="15" x14ac:dyDescent="0.25">
      <c r="B225" s="20" t="s">
        <v>270</v>
      </c>
      <c r="C225" s="20" t="s">
        <v>755</v>
      </c>
      <c r="D225" s="20" t="s">
        <v>756</v>
      </c>
      <c r="E225" s="55" t="s">
        <v>1963</v>
      </c>
      <c r="F225" s="1">
        <v>2</v>
      </c>
      <c r="G225" s="55">
        <v>76</v>
      </c>
      <c r="H225" s="55">
        <f t="shared" si="3"/>
        <v>152</v>
      </c>
    </row>
    <row r="226" spans="2:8" ht="15" x14ac:dyDescent="0.25">
      <c r="B226" s="20" t="s">
        <v>270</v>
      </c>
      <c r="C226" s="20" t="s">
        <v>755</v>
      </c>
      <c r="D226" s="20" t="s">
        <v>756</v>
      </c>
      <c r="E226" s="55" t="s">
        <v>1964</v>
      </c>
      <c r="F226" s="1">
        <v>1</v>
      </c>
      <c r="G226" s="55">
        <v>9</v>
      </c>
      <c r="H226" s="55">
        <f t="shared" si="3"/>
        <v>9</v>
      </c>
    </row>
    <row r="227" spans="2:8" ht="15" x14ac:dyDescent="0.25">
      <c r="B227" s="20" t="s">
        <v>270</v>
      </c>
      <c r="C227" s="20" t="s">
        <v>2096</v>
      </c>
      <c r="D227" s="20" t="s">
        <v>2097</v>
      </c>
      <c r="E227" s="55" t="s">
        <v>1963</v>
      </c>
      <c r="F227" s="1">
        <v>2</v>
      </c>
      <c r="G227" s="55">
        <v>99</v>
      </c>
      <c r="H227" s="55">
        <f t="shared" si="3"/>
        <v>198</v>
      </c>
    </row>
    <row r="228" spans="2:8" ht="15" x14ac:dyDescent="0.25">
      <c r="B228" s="20" t="s">
        <v>270</v>
      </c>
      <c r="C228" s="20" t="s">
        <v>2098</v>
      </c>
      <c r="D228" s="20" t="s">
        <v>2099</v>
      </c>
      <c r="E228" s="55" t="s">
        <v>1963</v>
      </c>
      <c r="F228" s="1">
        <v>2</v>
      </c>
      <c r="G228" s="55">
        <v>33</v>
      </c>
      <c r="H228" s="55">
        <f t="shared" si="3"/>
        <v>66</v>
      </c>
    </row>
    <row r="229" spans="2:8" ht="15" x14ac:dyDescent="0.25">
      <c r="B229" s="20" t="s">
        <v>270</v>
      </c>
      <c r="C229" s="20" t="s">
        <v>2098</v>
      </c>
      <c r="D229" s="20" t="s">
        <v>2099</v>
      </c>
      <c r="E229" s="55" t="s">
        <v>1964</v>
      </c>
      <c r="F229" s="1">
        <v>1</v>
      </c>
      <c r="G229" s="55">
        <v>12</v>
      </c>
      <c r="H229" s="55">
        <f t="shared" si="3"/>
        <v>12</v>
      </c>
    </row>
    <row r="230" spans="2:8" ht="15" x14ac:dyDescent="0.25">
      <c r="B230" s="20" t="s">
        <v>270</v>
      </c>
      <c r="C230" s="20" t="s">
        <v>757</v>
      </c>
      <c r="D230" s="20" t="s">
        <v>758</v>
      </c>
      <c r="E230" s="55" t="s">
        <v>1963</v>
      </c>
      <c r="F230" s="1">
        <v>2</v>
      </c>
      <c r="G230" s="55">
        <v>513</v>
      </c>
      <c r="H230" s="55">
        <f t="shared" si="3"/>
        <v>1026</v>
      </c>
    </row>
    <row r="231" spans="2:8" ht="15" x14ac:dyDescent="0.25">
      <c r="B231" s="20" t="s">
        <v>270</v>
      </c>
      <c r="C231" s="20" t="s">
        <v>2100</v>
      </c>
      <c r="D231" s="20" t="s">
        <v>2101</v>
      </c>
      <c r="E231" s="55" t="s">
        <v>1963</v>
      </c>
      <c r="F231" s="1">
        <v>2</v>
      </c>
      <c r="G231" s="55">
        <v>98</v>
      </c>
      <c r="H231" s="55">
        <f t="shared" si="3"/>
        <v>196</v>
      </c>
    </row>
    <row r="232" spans="2:8" ht="15" x14ac:dyDescent="0.25">
      <c r="B232" s="20" t="s">
        <v>270</v>
      </c>
      <c r="C232" s="20" t="s">
        <v>2100</v>
      </c>
      <c r="D232" s="20" t="s">
        <v>2101</v>
      </c>
      <c r="E232" s="55" t="s">
        <v>1964</v>
      </c>
      <c r="F232" s="1">
        <v>1</v>
      </c>
      <c r="G232" s="55">
        <v>25</v>
      </c>
      <c r="H232" s="55">
        <f t="shared" si="3"/>
        <v>25</v>
      </c>
    </row>
    <row r="233" spans="2:8" ht="15" x14ac:dyDescent="0.25">
      <c r="B233" s="20" t="s">
        <v>270</v>
      </c>
      <c r="C233" s="20" t="s">
        <v>1369</v>
      </c>
      <c r="D233" s="20" t="s">
        <v>1370</v>
      </c>
      <c r="E233" s="55" t="s">
        <v>1989</v>
      </c>
      <c r="F233" s="1">
        <v>18.53</v>
      </c>
      <c r="G233" s="55">
        <v>3</v>
      </c>
      <c r="H233" s="55">
        <f t="shared" si="3"/>
        <v>55.59</v>
      </c>
    </row>
    <row r="234" spans="2:8" ht="15" x14ac:dyDescent="0.25">
      <c r="B234" s="20" t="s">
        <v>270</v>
      </c>
      <c r="C234" s="20" t="s">
        <v>1369</v>
      </c>
      <c r="D234" s="20" t="s">
        <v>1370</v>
      </c>
      <c r="E234" s="55" t="s">
        <v>1963</v>
      </c>
      <c r="F234" s="1">
        <v>2</v>
      </c>
      <c r="G234" s="55">
        <v>35</v>
      </c>
      <c r="H234" s="55">
        <f t="shared" si="3"/>
        <v>70</v>
      </c>
    </row>
    <row r="235" spans="2:8" ht="15" x14ac:dyDescent="0.25">
      <c r="B235" s="20" t="s">
        <v>270</v>
      </c>
      <c r="C235" s="20" t="s">
        <v>1369</v>
      </c>
      <c r="D235" s="20" t="s">
        <v>1370</v>
      </c>
      <c r="E235" s="55" t="s">
        <v>1964</v>
      </c>
      <c r="F235" s="1">
        <v>1</v>
      </c>
      <c r="G235" s="55">
        <v>37</v>
      </c>
      <c r="H235" s="55">
        <f t="shared" si="3"/>
        <v>37</v>
      </c>
    </row>
    <row r="236" spans="2:8" ht="15" x14ac:dyDescent="0.25">
      <c r="B236" s="20" t="s">
        <v>270</v>
      </c>
      <c r="C236" s="20" t="s">
        <v>761</v>
      </c>
      <c r="D236" s="20" t="s">
        <v>762</v>
      </c>
      <c r="E236" s="55" t="s">
        <v>1963</v>
      </c>
      <c r="F236" s="1">
        <v>2</v>
      </c>
      <c r="G236" s="55">
        <v>142</v>
      </c>
      <c r="H236" s="55">
        <f t="shared" si="3"/>
        <v>284</v>
      </c>
    </row>
    <row r="237" spans="2:8" ht="15" x14ac:dyDescent="0.25">
      <c r="B237" s="20" t="s">
        <v>270</v>
      </c>
      <c r="C237" s="20" t="s">
        <v>761</v>
      </c>
      <c r="D237" s="20" t="s">
        <v>762</v>
      </c>
      <c r="E237" s="55" t="s">
        <v>1964</v>
      </c>
      <c r="F237" s="1">
        <v>1</v>
      </c>
      <c r="G237" s="55">
        <v>122</v>
      </c>
      <c r="H237" s="55">
        <f t="shared" si="3"/>
        <v>122</v>
      </c>
    </row>
    <row r="238" spans="2:8" ht="15" x14ac:dyDescent="0.25">
      <c r="B238" s="20" t="s">
        <v>270</v>
      </c>
      <c r="C238" s="20" t="s">
        <v>763</v>
      </c>
      <c r="D238" s="20" t="s">
        <v>764</v>
      </c>
      <c r="E238" s="55" t="s">
        <v>1989</v>
      </c>
      <c r="F238" s="1">
        <v>18.53</v>
      </c>
      <c r="G238" s="55">
        <v>5</v>
      </c>
      <c r="H238" s="55">
        <f t="shared" si="3"/>
        <v>92.65</v>
      </c>
    </row>
    <row r="239" spans="2:8" ht="15" x14ac:dyDescent="0.25">
      <c r="B239" s="20" t="s">
        <v>270</v>
      </c>
      <c r="C239" s="20" t="s">
        <v>763</v>
      </c>
      <c r="D239" s="20" t="s">
        <v>764</v>
      </c>
      <c r="E239" s="55" t="s">
        <v>1963</v>
      </c>
      <c r="F239" s="1">
        <v>2</v>
      </c>
      <c r="G239" s="55">
        <v>726</v>
      </c>
      <c r="H239" s="55">
        <f t="shared" si="3"/>
        <v>1452</v>
      </c>
    </row>
    <row r="240" spans="2:8" ht="15" x14ac:dyDescent="0.25">
      <c r="B240" s="20" t="s">
        <v>270</v>
      </c>
      <c r="C240" s="20" t="s">
        <v>763</v>
      </c>
      <c r="D240" s="20" t="s">
        <v>764</v>
      </c>
      <c r="E240" s="55" t="s">
        <v>1964</v>
      </c>
      <c r="F240" s="1">
        <v>1</v>
      </c>
      <c r="G240" s="55">
        <v>196</v>
      </c>
      <c r="H240" s="55">
        <f t="shared" si="3"/>
        <v>196</v>
      </c>
    </row>
    <row r="241" spans="2:8" ht="15" x14ac:dyDescent="0.25">
      <c r="B241" s="20" t="s">
        <v>270</v>
      </c>
      <c r="C241" s="20" t="s">
        <v>2102</v>
      </c>
      <c r="D241" s="20" t="s">
        <v>2103</v>
      </c>
      <c r="E241" s="55" t="s">
        <v>1963</v>
      </c>
      <c r="F241" s="1">
        <v>2</v>
      </c>
      <c r="G241" s="55">
        <v>448</v>
      </c>
      <c r="H241" s="55">
        <f t="shared" si="3"/>
        <v>896</v>
      </c>
    </row>
    <row r="242" spans="2:8" ht="15" x14ac:dyDescent="0.25">
      <c r="B242" s="20" t="s">
        <v>270</v>
      </c>
      <c r="C242" s="20" t="s">
        <v>2102</v>
      </c>
      <c r="D242" s="20" t="s">
        <v>2103</v>
      </c>
      <c r="E242" s="55" t="s">
        <v>1964</v>
      </c>
      <c r="F242" s="1">
        <v>1</v>
      </c>
      <c r="G242" s="55">
        <v>79</v>
      </c>
      <c r="H242" s="55">
        <f t="shared" si="3"/>
        <v>79</v>
      </c>
    </row>
    <row r="243" spans="2:8" ht="15" x14ac:dyDescent="0.25">
      <c r="B243" s="20" t="s">
        <v>270</v>
      </c>
      <c r="C243" s="20" t="s">
        <v>765</v>
      </c>
      <c r="D243" s="20" t="s">
        <v>766</v>
      </c>
      <c r="E243" s="55" t="s">
        <v>1989</v>
      </c>
      <c r="F243" s="1">
        <v>18.53</v>
      </c>
      <c r="G243" s="55">
        <v>1</v>
      </c>
      <c r="H243" s="55">
        <f t="shared" si="3"/>
        <v>18.53</v>
      </c>
    </row>
    <row r="244" spans="2:8" ht="15" x14ac:dyDescent="0.25">
      <c r="B244" s="20" t="s">
        <v>270</v>
      </c>
      <c r="C244" s="20" t="s">
        <v>765</v>
      </c>
      <c r="D244" s="20" t="s">
        <v>766</v>
      </c>
      <c r="E244" s="55" t="s">
        <v>1963</v>
      </c>
      <c r="F244" s="1">
        <v>2</v>
      </c>
      <c r="G244" s="55">
        <v>84</v>
      </c>
      <c r="H244" s="55">
        <f t="shared" si="3"/>
        <v>168</v>
      </c>
    </row>
    <row r="245" spans="2:8" ht="15" x14ac:dyDescent="0.25">
      <c r="B245" s="20" t="s">
        <v>270</v>
      </c>
      <c r="C245" s="20" t="s">
        <v>2104</v>
      </c>
      <c r="D245" s="20" t="s">
        <v>2105</v>
      </c>
      <c r="E245" s="55" t="s">
        <v>1963</v>
      </c>
      <c r="F245" s="1">
        <v>2</v>
      </c>
      <c r="G245" s="55">
        <v>34</v>
      </c>
      <c r="H245" s="55">
        <f t="shared" si="3"/>
        <v>68</v>
      </c>
    </row>
    <row r="246" spans="2:8" ht="15" x14ac:dyDescent="0.25">
      <c r="B246" s="20" t="s">
        <v>270</v>
      </c>
      <c r="C246" s="20" t="s">
        <v>2104</v>
      </c>
      <c r="D246" s="20" t="s">
        <v>2105</v>
      </c>
      <c r="E246" s="55" t="s">
        <v>1964</v>
      </c>
      <c r="F246" s="1">
        <v>1</v>
      </c>
      <c r="G246" s="55">
        <v>25</v>
      </c>
      <c r="H246" s="55">
        <f t="shared" si="3"/>
        <v>25</v>
      </c>
    </row>
    <row r="247" spans="2:8" ht="15" x14ac:dyDescent="0.25">
      <c r="B247" s="20" t="s">
        <v>270</v>
      </c>
      <c r="C247" s="20" t="s">
        <v>1151</v>
      </c>
      <c r="D247" s="20" t="s">
        <v>1152</v>
      </c>
      <c r="E247" s="55" t="s">
        <v>1963</v>
      </c>
      <c r="F247" s="1">
        <v>2</v>
      </c>
      <c r="G247" s="55">
        <v>242</v>
      </c>
      <c r="H247" s="55">
        <f t="shared" si="3"/>
        <v>484</v>
      </c>
    </row>
    <row r="248" spans="2:8" ht="15" x14ac:dyDescent="0.25">
      <c r="B248" s="20" t="s">
        <v>270</v>
      </c>
      <c r="C248" s="20" t="s">
        <v>1151</v>
      </c>
      <c r="D248" s="20" t="s">
        <v>1152</v>
      </c>
      <c r="E248" s="55" t="s">
        <v>1964</v>
      </c>
      <c r="F248" s="1">
        <v>1</v>
      </c>
      <c r="G248" s="55">
        <v>30</v>
      </c>
      <c r="H248" s="55">
        <f t="shared" si="3"/>
        <v>30</v>
      </c>
    </row>
    <row r="249" spans="2:8" ht="15" x14ac:dyDescent="0.25">
      <c r="B249" s="20" t="s">
        <v>270</v>
      </c>
      <c r="C249" s="20" t="s">
        <v>2106</v>
      </c>
      <c r="D249" s="20" t="s">
        <v>2107</v>
      </c>
      <c r="E249" s="55" t="s">
        <v>1963</v>
      </c>
      <c r="F249" s="1">
        <v>2</v>
      </c>
      <c r="G249" s="55">
        <v>26</v>
      </c>
      <c r="H249" s="55">
        <f t="shared" si="3"/>
        <v>52</v>
      </c>
    </row>
    <row r="250" spans="2:8" ht="15" x14ac:dyDescent="0.25">
      <c r="B250" s="20" t="s">
        <v>270</v>
      </c>
      <c r="C250" s="20" t="s">
        <v>2106</v>
      </c>
      <c r="D250" s="20" t="s">
        <v>2107</v>
      </c>
      <c r="E250" s="55" t="s">
        <v>1964</v>
      </c>
      <c r="F250" s="1">
        <v>1</v>
      </c>
      <c r="G250" s="55">
        <v>27</v>
      </c>
      <c r="H250" s="55">
        <f t="shared" si="3"/>
        <v>27</v>
      </c>
    </row>
    <row r="251" spans="2:8" ht="15" x14ac:dyDescent="0.25">
      <c r="B251" s="20" t="s">
        <v>270</v>
      </c>
      <c r="C251" s="20" t="s">
        <v>2108</v>
      </c>
      <c r="D251" s="20" t="s">
        <v>2109</v>
      </c>
      <c r="E251" s="55" t="s">
        <v>1963</v>
      </c>
      <c r="F251" s="1">
        <v>2</v>
      </c>
      <c r="G251" s="55">
        <v>371</v>
      </c>
      <c r="H251" s="55">
        <f t="shared" si="3"/>
        <v>742</v>
      </c>
    </row>
    <row r="252" spans="2:8" ht="15" x14ac:dyDescent="0.25">
      <c r="B252" s="20" t="s">
        <v>270</v>
      </c>
      <c r="C252" s="20" t="s">
        <v>2108</v>
      </c>
      <c r="D252" s="20" t="s">
        <v>2109</v>
      </c>
      <c r="E252" s="55" t="s">
        <v>1964</v>
      </c>
      <c r="F252" s="1">
        <v>1</v>
      </c>
      <c r="G252" s="55">
        <v>120</v>
      </c>
      <c r="H252" s="55">
        <f t="shared" si="3"/>
        <v>120</v>
      </c>
    </row>
    <row r="253" spans="2:8" ht="15" x14ac:dyDescent="0.25">
      <c r="B253" s="20" t="s">
        <v>270</v>
      </c>
      <c r="C253" s="20" t="s">
        <v>1371</v>
      </c>
      <c r="D253" s="20" t="s">
        <v>1372</v>
      </c>
      <c r="E253" s="55" t="s">
        <v>1989</v>
      </c>
      <c r="F253" s="1">
        <v>18.53</v>
      </c>
      <c r="G253" s="55">
        <v>1</v>
      </c>
      <c r="H253" s="55">
        <f t="shared" si="3"/>
        <v>18.53</v>
      </c>
    </row>
    <row r="254" spans="2:8" ht="15" x14ac:dyDescent="0.25">
      <c r="B254" s="20" t="s">
        <v>270</v>
      </c>
      <c r="C254" s="20" t="s">
        <v>1371</v>
      </c>
      <c r="D254" s="20" t="s">
        <v>1372</v>
      </c>
      <c r="E254" s="55" t="s">
        <v>1963</v>
      </c>
      <c r="F254" s="1">
        <v>2</v>
      </c>
      <c r="G254" s="55">
        <v>99</v>
      </c>
      <c r="H254" s="55">
        <f t="shared" si="3"/>
        <v>198</v>
      </c>
    </row>
    <row r="255" spans="2:8" ht="15" x14ac:dyDescent="0.25">
      <c r="B255" s="20" t="s">
        <v>270</v>
      </c>
      <c r="C255" s="20" t="s">
        <v>1371</v>
      </c>
      <c r="D255" s="20" t="s">
        <v>1372</v>
      </c>
      <c r="E255" s="55" t="s">
        <v>1964</v>
      </c>
      <c r="F255" s="1">
        <v>1</v>
      </c>
      <c r="G255" s="55">
        <v>20</v>
      </c>
      <c r="H255" s="55">
        <f t="shared" si="3"/>
        <v>20</v>
      </c>
    </row>
    <row r="256" spans="2:8" ht="15" x14ac:dyDescent="0.25">
      <c r="B256" s="20" t="s">
        <v>270</v>
      </c>
      <c r="C256" s="20" t="s">
        <v>2110</v>
      </c>
      <c r="D256" s="20" t="s">
        <v>2111</v>
      </c>
      <c r="E256" s="55" t="s">
        <v>1963</v>
      </c>
      <c r="F256" s="1">
        <v>2</v>
      </c>
      <c r="G256" s="55">
        <v>56</v>
      </c>
      <c r="H256" s="55">
        <f t="shared" si="3"/>
        <v>112</v>
      </c>
    </row>
    <row r="257" spans="2:8" ht="15" x14ac:dyDescent="0.25">
      <c r="B257" s="20" t="s">
        <v>270</v>
      </c>
      <c r="C257" s="20" t="s">
        <v>2110</v>
      </c>
      <c r="D257" s="20" t="s">
        <v>2111</v>
      </c>
      <c r="E257" s="55" t="s">
        <v>1964</v>
      </c>
      <c r="F257" s="1">
        <v>1</v>
      </c>
      <c r="G257" s="55">
        <v>23</v>
      </c>
      <c r="H257" s="55">
        <f t="shared" si="3"/>
        <v>23</v>
      </c>
    </row>
    <row r="258" spans="2:8" ht="15" x14ac:dyDescent="0.25">
      <c r="B258" s="20" t="s">
        <v>270</v>
      </c>
      <c r="C258" s="20" t="s">
        <v>2112</v>
      </c>
      <c r="D258" s="20" t="s">
        <v>2113</v>
      </c>
      <c r="E258" s="55" t="s">
        <v>1963</v>
      </c>
      <c r="F258" s="1">
        <v>2</v>
      </c>
      <c r="G258" s="55">
        <v>87</v>
      </c>
      <c r="H258" s="55">
        <f t="shared" si="3"/>
        <v>174</v>
      </c>
    </row>
    <row r="259" spans="2:8" ht="15" x14ac:dyDescent="0.25">
      <c r="B259" s="20" t="s">
        <v>270</v>
      </c>
      <c r="C259" s="20" t="s">
        <v>2112</v>
      </c>
      <c r="D259" s="20" t="s">
        <v>2113</v>
      </c>
      <c r="E259" s="55" t="s">
        <v>1964</v>
      </c>
      <c r="F259" s="1">
        <v>1</v>
      </c>
      <c r="G259" s="55">
        <v>23</v>
      </c>
      <c r="H259" s="55">
        <f t="shared" si="3"/>
        <v>23</v>
      </c>
    </row>
    <row r="260" spans="2:8" ht="15" x14ac:dyDescent="0.25">
      <c r="B260" s="20" t="s">
        <v>270</v>
      </c>
      <c r="C260" s="20" t="s">
        <v>2112</v>
      </c>
      <c r="D260" s="20" t="s">
        <v>2113</v>
      </c>
      <c r="E260" s="55" t="s">
        <v>1976</v>
      </c>
      <c r="F260" s="1">
        <v>2</v>
      </c>
      <c r="G260" s="55">
        <v>1</v>
      </c>
      <c r="H260" s="55">
        <f t="shared" si="3"/>
        <v>2</v>
      </c>
    </row>
    <row r="261" spans="2:8" ht="15" x14ac:dyDescent="0.25">
      <c r="B261" s="20" t="s">
        <v>270</v>
      </c>
      <c r="C261" s="20" t="s">
        <v>767</v>
      </c>
      <c r="D261" s="20" t="s">
        <v>768</v>
      </c>
      <c r="E261" s="55" t="s">
        <v>1963</v>
      </c>
      <c r="F261" s="1">
        <v>2</v>
      </c>
      <c r="G261" s="55">
        <v>352</v>
      </c>
      <c r="H261" s="55">
        <f t="shared" si="3"/>
        <v>704</v>
      </c>
    </row>
    <row r="262" spans="2:8" ht="15" x14ac:dyDescent="0.25">
      <c r="B262" s="20" t="s">
        <v>270</v>
      </c>
      <c r="C262" s="20" t="s">
        <v>767</v>
      </c>
      <c r="D262" s="20" t="s">
        <v>768</v>
      </c>
      <c r="E262" s="55" t="s">
        <v>1964</v>
      </c>
      <c r="F262" s="1">
        <v>1</v>
      </c>
      <c r="G262" s="55">
        <v>38</v>
      </c>
      <c r="H262" s="55">
        <f t="shared" si="3"/>
        <v>38</v>
      </c>
    </row>
    <row r="263" spans="2:8" ht="15" x14ac:dyDescent="0.25">
      <c r="B263" s="20" t="s">
        <v>270</v>
      </c>
      <c r="C263" s="20" t="s">
        <v>767</v>
      </c>
      <c r="D263" s="20" t="s">
        <v>768</v>
      </c>
      <c r="E263" s="55" t="s">
        <v>1969</v>
      </c>
      <c r="F263" s="1">
        <v>4</v>
      </c>
      <c r="G263" s="55">
        <v>11</v>
      </c>
      <c r="H263" s="55">
        <f t="shared" si="3"/>
        <v>44</v>
      </c>
    </row>
    <row r="264" spans="2:8" ht="15" x14ac:dyDescent="0.25">
      <c r="B264" s="20" t="s">
        <v>270</v>
      </c>
      <c r="C264" s="20" t="s">
        <v>769</v>
      </c>
      <c r="D264" s="20" t="s">
        <v>770</v>
      </c>
      <c r="E264" s="55" t="s">
        <v>1963</v>
      </c>
      <c r="F264" s="1">
        <v>2</v>
      </c>
      <c r="G264" s="55">
        <v>495</v>
      </c>
      <c r="H264" s="55">
        <f t="shared" si="3"/>
        <v>990</v>
      </c>
    </row>
    <row r="265" spans="2:8" ht="15" x14ac:dyDescent="0.25">
      <c r="B265" s="20" t="s">
        <v>270</v>
      </c>
      <c r="C265" s="20" t="s">
        <v>769</v>
      </c>
      <c r="D265" s="20" t="s">
        <v>770</v>
      </c>
      <c r="E265" s="55" t="s">
        <v>1964</v>
      </c>
      <c r="F265" s="1">
        <v>1</v>
      </c>
      <c r="G265" s="55">
        <v>226</v>
      </c>
      <c r="H265" s="55">
        <f t="shared" si="3"/>
        <v>226</v>
      </c>
    </row>
    <row r="266" spans="2:8" ht="15" x14ac:dyDescent="0.25">
      <c r="B266" s="20" t="s">
        <v>270</v>
      </c>
      <c r="C266" s="20" t="s">
        <v>2114</v>
      </c>
      <c r="D266" s="20" t="s">
        <v>2115</v>
      </c>
      <c r="E266" s="55" t="s">
        <v>1963</v>
      </c>
      <c r="F266" s="1">
        <v>2</v>
      </c>
      <c r="G266" s="55">
        <v>339</v>
      </c>
      <c r="H266" s="55">
        <f t="shared" si="3"/>
        <v>678</v>
      </c>
    </row>
    <row r="267" spans="2:8" ht="15" x14ac:dyDescent="0.25">
      <c r="B267" s="20" t="s">
        <v>270</v>
      </c>
      <c r="C267" s="20" t="s">
        <v>2114</v>
      </c>
      <c r="D267" s="20" t="s">
        <v>2115</v>
      </c>
      <c r="E267" s="55" t="s">
        <v>1964</v>
      </c>
      <c r="F267" s="1">
        <v>1</v>
      </c>
      <c r="G267" s="55">
        <v>109</v>
      </c>
      <c r="H267" s="55">
        <f t="shared" ref="H267:H330" si="4">F267*G267</f>
        <v>109</v>
      </c>
    </row>
    <row r="268" spans="2:8" ht="15" x14ac:dyDescent="0.25">
      <c r="B268" s="20" t="s">
        <v>270</v>
      </c>
      <c r="C268" s="20" t="s">
        <v>771</v>
      </c>
      <c r="D268" s="20" t="s">
        <v>772</v>
      </c>
      <c r="E268" s="55" t="s">
        <v>1963</v>
      </c>
      <c r="F268" s="1">
        <v>2</v>
      </c>
      <c r="G268" s="55">
        <v>238</v>
      </c>
      <c r="H268" s="55">
        <f t="shared" si="4"/>
        <v>476</v>
      </c>
    </row>
    <row r="269" spans="2:8" ht="15" x14ac:dyDescent="0.25">
      <c r="B269" s="20" t="s">
        <v>270</v>
      </c>
      <c r="C269" s="20" t="s">
        <v>771</v>
      </c>
      <c r="D269" s="20" t="s">
        <v>772</v>
      </c>
      <c r="E269" s="55" t="s">
        <v>1964</v>
      </c>
      <c r="F269" s="1">
        <v>1</v>
      </c>
      <c r="G269" s="55">
        <v>32</v>
      </c>
      <c r="H269" s="55">
        <f t="shared" si="4"/>
        <v>32</v>
      </c>
    </row>
    <row r="270" spans="2:8" ht="15" x14ac:dyDescent="0.25">
      <c r="B270" s="20" t="s">
        <v>270</v>
      </c>
      <c r="C270" s="20" t="s">
        <v>2116</v>
      </c>
      <c r="D270" s="20" t="s">
        <v>2117</v>
      </c>
      <c r="E270" s="55" t="s">
        <v>1963</v>
      </c>
      <c r="F270" s="1">
        <v>2</v>
      </c>
      <c r="G270" s="55">
        <v>51</v>
      </c>
      <c r="H270" s="55">
        <f t="shared" si="4"/>
        <v>102</v>
      </c>
    </row>
    <row r="271" spans="2:8" ht="15" x14ac:dyDescent="0.25">
      <c r="B271" s="20" t="s">
        <v>270</v>
      </c>
      <c r="C271" s="20" t="s">
        <v>2116</v>
      </c>
      <c r="D271" s="20" t="s">
        <v>2117</v>
      </c>
      <c r="E271" s="55" t="s">
        <v>1964</v>
      </c>
      <c r="F271" s="1">
        <v>1</v>
      </c>
      <c r="G271" s="55">
        <v>18</v>
      </c>
      <c r="H271" s="55">
        <f t="shared" si="4"/>
        <v>18</v>
      </c>
    </row>
    <row r="272" spans="2:8" ht="15" x14ac:dyDescent="0.25">
      <c r="B272" s="20" t="s">
        <v>270</v>
      </c>
      <c r="C272" s="20" t="s">
        <v>773</v>
      </c>
      <c r="D272" s="20" t="s">
        <v>774</v>
      </c>
      <c r="E272" s="55" t="s">
        <v>1963</v>
      </c>
      <c r="F272" s="1">
        <v>2</v>
      </c>
      <c r="G272" s="55">
        <v>518</v>
      </c>
      <c r="H272" s="55">
        <f t="shared" si="4"/>
        <v>1036</v>
      </c>
    </row>
    <row r="273" spans="2:8" ht="15" x14ac:dyDescent="0.25">
      <c r="B273" s="20" t="s">
        <v>270</v>
      </c>
      <c r="C273" s="20" t="s">
        <v>773</v>
      </c>
      <c r="D273" s="20" t="s">
        <v>774</v>
      </c>
      <c r="E273" s="55" t="s">
        <v>1964</v>
      </c>
      <c r="F273" s="1">
        <v>1</v>
      </c>
      <c r="G273" s="55">
        <v>155</v>
      </c>
      <c r="H273" s="55">
        <f t="shared" si="4"/>
        <v>155</v>
      </c>
    </row>
    <row r="274" spans="2:8" ht="15" x14ac:dyDescent="0.25">
      <c r="B274" s="20" t="s">
        <v>270</v>
      </c>
      <c r="C274" s="20" t="s">
        <v>2118</v>
      </c>
      <c r="D274" s="20" t="s">
        <v>2119</v>
      </c>
      <c r="E274" s="55" t="s">
        <v>1963</v>
      </c>
      <c r="F274" s="1">
        <v>2</v>
      </c>
      <c r="G274" s="55">
        <v>219</v>
      </c>
      <c r="H274" s="55">
        <f t="shared" si="4"/>
        <v>438</v>
      </c>
    </row>
    <row r="275" spans="2:8" ht="15" x14ac:dyDescent="0.25">
      <c r="B275" s="20" t="s">
        <v>270</v>
      </c>
      <c r="C275" s="20" t="s">
        <v>2118</v>
      </c>
      <c r="D275" s="20" t="s">
        <v>2119</v>
      </c>
      <c r="E275" s="55" t="s">
        <v>1964</v>
      </c>
      <c r="F275" s="1">
        <v>1</v>
      </c>
      <c r="G275" s="55">
        <v>42</v>
      </c>
      <c r="H275" s="55">
        <f t="shared" si="4"/>
        <v>42</v>
      </c>
    </row>
    <row r="276" spans="2:8" ht="15" x14ac:dyDescent="0.25">
      <c r="B276" s="20" t="s">
        <v>270</v>
      </c>
      <c r="C276" s="20" t="s">
        <v>2120</v>
      </c>
      <c r="D276" s="20" t="s">
        <v>2121</v>
      </c>
      <c r="E276" s="55" t="s">
        <v>1963</v>
      </c>
      <c r="F276" s="1">
        <v>2</v>
      </c>
      <c r="G276" s="55">
        <v>295</v>
      </c>
      <c r="H276" s="55">
        <f t="shared" si="4"/>
        <v>590</v>
      </c>
    </row>
    <row r="277" spans="2:8" ht="15" x14ac:dyDescent="0.25">
      <c r="B277" s="20" t="s">
        <v>270</v>
      </c>
      <c r="C277" s="20" t="s">
        <v>2122</v>
      </c>
      <c r="D277" s="20" t="s">
        <v>2123</v>
      </c>
      <c r="E277" s="55" t="s">
        <v>1963</v>
      </c>
      <c r="F277" s="1">
        <v>2</v>
      </c>
      <c r="G277" s="55">
        <v>313</v>
      </c>
      <c r="H277" s="55">
        <f t="shared" si="4"/>
        <v>626</v>
      </c>
    </row>
    <row r="278" spans="2:8" ht="15" x14ac:dyDescent="0.25">
      <c r="B278" s="20" t="s">
        <v>270</v>
      </c>
      <c r="C278" s="20" t="s">
        <v>2122</v>
      </c>
      <c r="D278" s="20" t="s">
        <v>2123</v>
      </c>
      <c r="E278" s="55" t="s">
        <v>1964</v>
      </c>
      <c r="F278" s="1">
        <v>1</v>
      </c>
      <c r="G278" s="55">
        <v>5</v>
      </c>
      <c r="H278" s="55">
        <f t="shared" si="4"/>
        <v>5</v>
      </c>
    </row>
    <row r="279" spans="2:8" ht="15" x14ac:dyDescent="0.25">
      <c r="B279" s="20" t="s">
        <v>270</v>
      </c>
      <c r="C279" s="20" t="s">
        <v>2124</v>
      </c>
      <c r="D279" s="20" t="s">
        <v>2125</v>
      </c>
      <c r="E279" s="55" t="s">
        <v>1963</v>
      </c>
      <c r="F279" s="1">
        <v>2</v>
      </c>
      <c r="G279" s="55">
        <v>184</v>
      </c>
      <c r="H279" s="55">
        <f t="shared" si="4"/>
        <v>368</v>
      </c>
    </row>
    <row r="280" spans="2:8" ht="15" x14ac:dyDescent="0.25">
      <c r="B280" s="20" t="s">
        <v>270</v>
      </c>
      <c r="C280" s="20" t="s">
        <v>2124</v>
      </c>
      <c r="D280" s="20" t="s">
        <v>2125</v>
      </c>
      <c r="E280" s="55" t="s">
        <v>1964</v>
      </c>
      <c r="F280" s="1">
        <v>1</v>
      </c>
      <c r="G280" s="55">
        <v>17</v>
      </c>
      <c r="H280" s="55">
        <f t="shared" si="4"/>
        <v>17</v>
      </c>
    </row>
    <row r="281" spans="2:8" ht="15" x14ac:dyDescent="0.25">
      <c r="B281" s="20" t="s">
        <v>270</v>
      </c>
      <c r="C281" s="20" t="s">
        <v>2126</v>
      </c>
      <c r="D281" s="20" t="s">
        <v>2127</v>
      </c>
      <c r="E281" s="55" t="s">
        <v>1963</v>
      </c>
      <c r="F281" s="1">
        <v>2</v>
      </c>
      <c r="G281" s="55">
        <v>543</v>
      </c>
      <c r="H281" s="55">
        <f t="shared" si="4"/>
        <v>1086</v>
      </c>
    </row>
    <row r="282" spans="2:8" ht="15" x14ac:dyDescent="0.25">
      <c r="B282" s="20" t="s">
        <v>270</v>
      </c>
      <c r="C282" s="20" t="s">
        <v>2126</v>
      </c>
      <c r="D282" s="20" t="s">
        <v>2127</v>
      </c>
      <c r="E282" s="55" t="s">
        <v>1964</v>
      </c>
      <c r="F282" s="1">
        <v>1</v>
      </c>
      <c r="G282" s="55">
        <v>480</v>
      </c>
      <c r="H282" s="55">
        <f t="shared" si="4"/>
        <v>480</v>
      </c>
    </row>
    <row r="283" spans="2:8" ht="15" x14ac:dyDescent="0.25">
      <c r="B283" s="20" t="s">
        <v>270</v>
      </c>
      <c r="C283" s="20" t="s">
        <v>2126</v>
      </c>
      <c r="D283" s="20" t="s">
        <v>2127</v>
      </c>
      <c r="E283" s="55" t="s">
        <v>1969</v>
      </c>
      <c r="F283" s="1">
        <v>4</v>
      </c>
      <c r="G283" s="55">
        <v>37</v>
      </c>
      <c r="H283" s="55">
        <f t="shared" si="4"/>
        <v>148</v>
      </c>
    </row>
    <row r="284" spans="2:8" ht="15" x14ac:dyDescent="0.25">
      <c r="B284" s="20" t="s">
        <v>270</v>
      </c>
      <c r="C284" s="20" t="s">
        <v>2126</v>
      </c>
      <c r="D284" s="20" t="s">
        <v>2127</v>
      </c>
      <c r="E284" s="55" t="s">
        <v>1976</v>
      </c>
      <c r="F284" s="1">
        <v>2</v>
      </c>
      <c r="G284" s="55">
        <v>41</v>
      </c>
      <c r="H284" s="55">
        <f t="shared" si="4"/>
        <v>82</v>
      </c>
    </row>
    <row r="285" spans="2:8" ht="15" x14ac:dyDescent="0.25">
      <c r="B285" s="20" t="s">
        <v>270</v>
      </c>
      <c r="C285" s="20" t="s">
        <v>2128</v>
      </c>
      <c r="D285" s="20" t="s">
        <v>2129</v>
      </c>
      <c r="E285" s="55" t="s">
        <v>1963</v>
      </c>
      <c r="F285" s="1">
        <v>2</v>
      </c>
      <c r="G285" s="55">
        <v>666</v>
      </c>
      <c r="H285" s="55">
        <f t="shared" si="4"/>
        <v>1332</v>
      </c>
    </row>
    <row r="286" spans="2:8" ht="15" x14ac:dyDescent="0.25">
      <c r="B286" s="20" t="s">
        <v>270</v>
      </c>
      <c r="C286" s="20" t="s">
        <v>2128</v>
      </c>
      <c r="D286" s="20" t="s">
        <v>2129</v>
      </c>
      <c r="E286" s="55" t="s">
        <v>1964</v>
      </c>
      <c r="F286" s="1">
        <v>1</v>
      </c>
      <c r="G286" s="55">
        <v>113</v>
      </c>
      <c r="H286" s="55">
        <f t="shared" si="4"/>
        <v>113</v>
      </c>
    </row>
    <row r="287" spans="2:8" ht="15" x14ac:dyDescent="0.25">
      <c r="B287" s="20" t="s">
        <v>270</v>
      </c>
      <c r="C287" s="20" t="s">
        <v>775</v>
      </c>
      <c r="D287" s="20" t="s">
        <v>776</v>
      </c>
      <c r="E287" s="55" t="s">
        <v>1963</v>
      </c>
      <c r="F287" s="1">
        <v>2</v>
      </c>
      <c r="G287" s="55">
        <v>85</v>
      </c>
      <c r="H287" s="55">
        <f t="shared" si="4"/>
        <v>170</v>
      </c>
    </row>
    <row r="288" spans="2:8" ht="15" x14ac:dyDescent="0.25">
      <c r="B288" s="20" t="s">
        <v>270</v>
      </c>
      <c r="C288" s="20" t="s">
        <v>775</v>
      </c>
      <c r="D288" s="20" t="s">
        <v>776</v>
      </c>
      <c r="E288" s="55" t="s">
        <v>1964</v>
      </c>
      <c r="F288" s="1">
        <v>1</v>
      </c>
      <c r="G288" s="55">
        <v>66</v>
      </c>
      <c r="H288" s="55">
        <f t="shared" si="4"/>
        <v>66</v>
      </c>
    </row>
    <row r="289" spans="2:8" ht="15" x14ac:dyDescent="0.25">
      <c r="B289" s="20" t="s">
        <v>270</v>
      </c>
      <c r="C289" s="20" t="s">
        <v>775</v>
      </c>
      <c r="D289" s="20" t="s">
        <v>776</v>
      </c>
      <c r="E289" s="55" t="s">
        <v>1969</v>
      </c>
      <c r="F289" s="1">
        <v>4</v>
      </c>
      <c r="G289" s="55">
        <v>4</v>
      </c>
      <c r="H289" s="55">
        <f t="shared" si="4"/>
        <v>16</v>
      </c>
    </row>
    <row r="290" spans="2:8" ht="15" x14ac:dyDescent="0.25">
      <c r="B290" s="20" t="s">
        <v>270</v>
      </c>
      <c r="C290" s="20" t="s">
        <v>2130</v>
      </c>
      <c r="D290" s="20" t="s">
        <v>2131</v>
      </c>
      <c r="E290" s="55" t="s">
        <v>1963</v>
      </c>
      <c r="F290" s="1">
        <v>2</v>
      </c>
      <c r="G290" s="55">
        <v>61</v>
      </c>
      <c r="H290" s="55">
        <f t="shared" si="4"/>
        <v>122</v>
      </c>
    </row>
    <row r="291" spans="2:8" ht="15" x14ac:dyDescent="0.25">
      <c r="B291" s="20" t="s">
        <v>270</v>
      </c>
      <c r="C291" s="20" t="s">
        <v>2132</v>
      </c>
      <c r="D291" s="20" t="s">
        <v>2133</v>
      </c>
      <c r="E291" s="55" t="s">
        <v>1963</v>
      </c>
      <c r="F291" s="1">
        <v>2</v>
      </c>
      <c r="G291" s="55">
        <v>26</v>
      </c>
      <c r="H291" s="55">
        <f t="shared" si="4"/>
        <v>52</v>
      </c>
    </row>
    <row r="292" spans="2:8" ht="15" x14ac:dyDescent="0.25">
      <c r="B292" s="20" t="s">
        <v>270</v>
      </c>
      <c r="C292" s="20" t="s">
        <v>2132</v>
      </c>
      <c r="D292" s="20" t="s">
        <v>2133</v>
      </c>
      <c r="E292" s="55" t="s">
        <v>1964</v>
      </c>
      <c r="F292" s="1">
        <v>1</v>
      </c>
      <c r="G292" s="55">
        <v>13</v>
      </c>
      <c r="H292" s="55">
        <f t="shared" si="4"/>
        <v>13</v>
      </c>
    </row>
    <row r="293" spans="2:8" ht="15" x14ac:dyDescent="0.25">
      <c r="B293" s="20" t="s">
        <v>270</v>
      </c>
      <c r="C293" s="20" t="s">
        <v>2134</v>
      </c>
      <c r="D293" s="20" t="s">
        <v>2135</v>
      </c>
      <c r="E293" s="55" t="s">
        <v>1963</v>
      </c>
      <c r="F293" s="1">
        <v>2</v>
      </c>
      <c r="G293" s="55">
        <v>101</v>
      </c>
      <c r="H293" s="55">
        <f t="shared" si="4"/>
        <v>202</v>
      </c>
    </row>
    <row r="294" spans="2:8" ht="15" x14ac:dyDescent="0.25">
      <c r="B294" s="20" t="s">
        <v>270</v>
      </c>
      <c r="C294" s="20" t="s">
        <v>2134</v>
      </c>
      <c r="D294" s="20" t="s">
        <v>2135</v>
      </c>
      <c r="E294" s="55" t="s">
        <v>1964</v>
      </c>
      <c r="F294" s="1">
        <v>1</v>
      </c>
      <c r="G294" s="55">
        <v>2</v>
      </c>
      <c r="H294" s="55">
        <f t="shared" si="4"/>
        <v>2</v>
      </c>
    </row>
    <row r="295" spans="2:8" ht="15" x14ac:dyDescent="0.25">
      <c r="B295" s="20" t="s">
        <v>270</v>
      </c>
      <c r="C295" s="20" t="s">
        <v>2136</v>
      </c>
      <c r="D295" s="20" t="s">
        <v>2137</v>
      </c>
      <c r="E295" s="55" t="s">
        <v>1963</v>
      </c>
      <c r="F295" s="1">
        <v>2</v>
      </c>
      <c r="G295" s="55">
        <v>60</v>
      </c>
      <c r="H295" s="55">
        <f t="shared" si="4"/>
        <v>120</v>
      </c>
    </row>
    <row r="296" spans="2:8" ht="15" x14ac:dyDescent="0.25">
      <c r="B296" s="20" t="s">
        <v>270</v>
      </c>
      <c r="C296" s="20" t="s">
        <v>2136</v>
      </c>
      <c r="D296" s="20" t="s">
        <v>2137</v>
      </c>
      <c r="E296" s="55" t="s">
        <v>1964</v>
      </c>
      <c r="F296" s="1">
        <v>1</v>
      </c>
      <c r="G296" s="55">
        <v>16</v>
      </c>
      <c r="H296" s="55">
        <f t="shared" si="4"/>
        <v>16</v>
      </c>
    </row>
    <row r="297" spans="2:8" ht="15" x14ac:dyDescent="0.25">
      <c r="B297" s="20" t="s">
        <v>270</v>
      </c>
      <c r="C297" s="20" t="s">
        <v>2138</v>
      </c>
      <c r="D297" s="20" t="s">
        <v>2139</v>
      </c>
      <c r="E297" s="55" t="s">
        <v>1963</v>
      </c>
      <c r="F297" s="1">
        <v>2</v>
      </c>
      <c r="G297" s="55">
        <v>82</v>
      </c>
      <c r="H297" s="55">
        <f t="shared" si="4"/>
        <v>164</v>
      </c>
    </row>
    <row r="298" spans="2:8" ht="15" x14ac:dyDescent="0.25">
      <c r="B298" s="20" t="s">
        <v>270</v>
      </c>
      <c r="C298" s="20" t="s">
        <v>2138</v>
      </c>
      <c r="D298" s="20" t="s">
        <v>2139</v>
      </c>
      <c r="E298" s="55" t="s">
        <v>1964</v>
      </c>
      <c r="F298" s="1">
        <v>1</v>
      </c>
      <c r="G298" s="55">
        <v>115</v>
      </c>
      <c r="H298" s="55">
        <f t="shared" si="4"/>
        <v>115</v>
      </c>
    </row>
    <row r="299" spans="2:8" ht="15" x14ac:dyDescent="0.25">
      <c r="B299" s="20" t="s">
        <v>270</v>
      </c>
      <c r="C299" s="20" t="s">
        <v>2140</v>
      </c>
      <c r="D299" s="20" t="s">
        <v>2141</v>
      </c>
      <c r="E299" s="55" t="s">
        <v>1963</v>
      </c>
      <c r="F299" s="1">
        <v>2</v>
      </c>
      <c r="G299" s="55">
        <v>108</v>
      </c>
      <c r="H299" s="55">
        <f t="shared" si="4"/>
        <v>216</v>
      </c>
    </row>
    <row r="300" spans="2:8" ht="15" x14ac:dyDescent="0.25">
      <c r="B300" s="20" t="s">
        <v>270</v>
      </c>
      <c r="C300" s="20" t="s">
        <v>2140</v>
      </c>
      <c r="D300" s="20" t="s">
        <v>2141</v>
      </c>
      <c r="E300" s="55" t="s">
        <v>1964</v>
      </c>
      <c r="F300" s="1">
        <v>1</v>
      </c>
      <c r="G300" s="55">
        <v>91</v>
      </c>
      <c r="H300" s="55">
        <f t="shared" si="4"/>
        <v>91</v>
      </c>
    </row>
    <row r="301" spans="2:8" ht="15" x14ac:dyDescent="0.25">
      <c r="B301" s="20" t="s">
        <v>270</v>
      </c>
      <c r="C301" s="20" t="s">
        <v>2142</v>
      </c>
      <c r="D301" s="20" t="s">
        <v>2143</v>
      </c>
      <c r="E301" s="55" t="s">
        <v>1989</v>
      </c>
      <c r="F301" s="1">
        <v>18.53</v>
      </c>
      <c r="G301" s="55">
        <v>2</v>
      </c>
      <c r="H301" s="55">
        <f t="shared" si="4"/>
        <v>37.06</v>
      </c>
    </row>
    <row r="302" spans="2:8" ht="15" x14ac:dyDescent="0.25">
      <c r="B302" s="20" t="s">
        <v>270</v>
      </c>
      <c r="C302" s="20" t="s">
        <v>2142</v>
      </c>
      <c r="D302" s="20" t="s">
        <v>2143</v>
      </c>
      <c r="E302" s="55" t="s">
        <v>1963</v>
      </c>
      <c r="F302" s="1">
        <v>2</v>
      </c>
      <c r="G302" s="55">
        <v>314</v>
      </c>
      <c r="H302" s="55">
        <f t="shared" si="4"/>
        <v>628</v>
      </c>
    </row>
    <row r="303" spans="2:8" ht="15" x14ac:dyDescent="0.25">
      <c r="B303" s="20" t="s">
        <v>270</v>
      </c>
      <c r="C303" s="20" t="s">
        <v>2142</v>
      </c>
      <c r="D303" s="20" t="s">
        <v>2143</v>
      </c>
      <c r="E303" s="55" t="s">
        <v>1964</v>
      </c>
      <c r="F303" s="1">
        <v>1</v>
      </c>
      <c r="G303" s="55">
        <v>49</v>
      </c>
      <c r="H303" s="55">
        <f t="shared" si="4"/>
        <v>49</v>
      </c>
    </row>
    <row r="304" spans="2:8" ht="15" x14ac:dyDescent="0.25">
      <c r="B304" s="20" t="s">
        <v>270</v>
      </c>
      <c r="C304" s="20" t="s">
        <v>2144</v>
      </c>
      <c r="D304" s="20" t="s">
        <v>2145</v>
      </c>
      <c r="E304" s="55" t="s">
        <v>1963</v>
      </c>
      <c r="F304" s="1">
        <v>2</v>
      </c>
      <c r="G304" s="55">
        <v>451</v>
      </c>
      <c r="H304" s="55">
        <f t="shared" si="4"/>
        <v>902</v>
      </c>
    </row>
    <row r="305" spans="2:8" ht="15" x14ac:dyDescent="0.25">
      <c r="B305" s="20" t="s">
        <v>270</v>
      </c>
      <c r="C305" s="20" t="s">
        <v>2144</v>
      </c>
      <c r="D305" s="20" t="s">
        <v>2145</v>
      </c>
      <c r="E305" s="55" t="s">
        <v>1964</v>
      </c>
      <c r="F305" s="1">
        <v>1</v>
      </c>
      <c r="G305" s="55">
        <v>134</v>
      </c>
      <c r="H305" s="55">
        <f t="shared" si="4"/>
        <v>134</v>
      </c>
    </row>
    <row r="306" spans="2:8" ht="15" x14ac:dyDescent="0.25">
      <c r="B306" s="20" t="s">
        <v>270</v>
      </c>
      <c r="C306" s="20" t="s">
        <v>2144</v>
      </c>
      <c r="D306" s="20" t="s">
        <v>2145</v>
      </c>
      <c r="E306" s="55" t="s">
        <v>1969</v>
      </c>
      <c r="F306" s="1">
        <v>4</v>
      </c>
      <c r="G306" s="55">
        <v>12</v>
      </c>
      <c r="H306" s="55">
        <f t="shared" si="4"/>
        <v>48</v>
      </c>
    </row>
    <row r="307" spans="2:8" ht="15" x14ac:dyDescent="0.25">
      <c r="B307" s="20" t="s">
        <v>270</v>
      </c>
      <c r="C307" s="20" t="s">
        <v>2146</v>
      </c>
      <c r="D307" s="20" t="s">
        <v>2147</v>
      </c>
      <c r="E307" s="55" t="s">
        <v>1963</v>
      </c>
      <c r="F307" s="1">
        <v>2</v>
      </c>
      <c r="G307" s="55">
        <v>116</v>
      </c>
      <c r="H307" s="55">
        <f t="shared" si="4"/>
        <v>232</v>
      </c>
    </row>
    <row r="308" spans="2:8" ht="15" x14ac:dyDescent="0.25">
      <c r="B308" s="20" t="s">
        <v>270</v>
      </c>
      <c r="C308" s="20" t="s">
        <v>2146</v>
      </c>
      <c r="D308" s="20" t="s">
        <v>2147</v>
      </c>
      <c r="E308" s="55" t="s">
        <v>1964</v>
      </c>
      <c r="F308" s="1">
        <v>1</v>
      </c>
      <c r="G308" s="55">
        <v>226</v>
      </c>
      <c r="H308" s="55">
        <f t="shared" si="4"/>
        <v>226</v>
      </c>
    </row>
    <row r="309" spans="2:8" ht="15" x14ac:dyDescent="0.25">
      <c r="B309" s="20" t="s">
        <v>270</v>
      </c>
      <c r="C309" s="20" t="s">
        <v>2148</v>
      </c>
      <c r="D309" s="20" t="s">
        <v>2149</v>
      </c>
      <c r="E309" s="55" t="s">
        <v>1963</v>
      </c>
      <c r="F309" s="1">
        <v>2</v>
      </c>
      <c r="G309" s="55">
        <v>372</v>
      </c>
      <c r="H309" s="55">
        <f t="shared" si="4"/>
        <v>744</v>
      </c>
    </row>
    <row r="310" spans="2:8" ht="15" x14ac:dyDescent="0.25">
      <c r="B310" s="20" t="s">
        <v>270</v>
      </c>
      <c r="C310" s="20" t="s">
        <v>2148</v>
      </c>
      <c r="D310" s="20" t="s">
        <v>2149</v>
      </c>
      <c r="E310" s="55" t="s">
        <v>1964</v>
      </c>
      <c r="F310" s="1">
        <v>1</v>
      </c>
      <c r="G310" s="55">
        <v>217</v>
      </c>
      <c r="H310" s="55">
        <f t="shared" si="4"/>
        <v>217</v>
      </c>
    </row>
    <row r="311" spans="2:8" ht="15" x14ac:dyDescent="0.25">
      <c r="B311" s="20" t="s">
        <v>270</v>
      </c>
      <c r="C311" s="20" t="s">
        <v>2148</v>
      </c>
      <c r="D311" s="20" t="s">
        <v>2149</v>
      </c>
      <c r="E311" s="55" t="s">
        <v>1969</v>
      </c>
      <c r="F311" s="1">
        <v>4</v>
      </c>
      <c r="G311" s="55">
        <v>2</v>
      </c>
      <c r="H311" s="55">
        <f t="shared" si="4"/>
        <v>8</v>
      </c>
    </row>
    <row r="312" spans="2:8" ht="15" x14ac:dyDescent="0.25">
      <c r="B312" s="20" t="s">
        <v>270</v>
      </c>
      <c r="C312" s="20" t="s">
        <v>2150</v>
      </c>
      <c r="D312" s="20" t="s">
        <v>2151</v>
      </c>
      <c r="E312" s="55" t="s">
        <v>1963</v>
      </c>
      <c r="F312" s="1">
        <v>2</v>
      </c>
      <c r="G312" s="55">
        <v>252</v>
      </c>
      <c r="H312" s="55">
        <f t="shared" si="4"/>
        <v>504</v>
      </c>
    </row>
    <row r="313" spans="2:8" ht="15" x14ac:dyDescent="0.25">
      <c r="B313" s="20" t="s">
        <v>270</v>
      </c>
      <c r="C313" s="20" t="s">
        <v>2152</v>
      </c>
      <c r="D313" s="20" t="s">
        <v>2153</v>
      </c>
      <c r="E313" s="55" t="s">
        <v>1963</v>
      </c>
      <c r="F313" s="1">
        <v>2</v>
      </c>
      <c r="G313" s="55">
        <v>226</v>
      </c>
      <c r="H313" s="55">
        <f t="shared" si="4"/>
        <v>452</v>
      </c>
    </row>
    <row r="314" spans="2:8" ht="15" x14ac:dyDescent="0.25">
      <c r="B314" s="20" t="s">
        <v>270</v>
      </c>
      <c r="C314" s="20" t="s">
        <v>2152</v>
      </c>
      <c r="D314" s="20" t="s">
        <v>2153</v>
      </c>
      <c r="E314" s="55" t="s">
        <v>1964</v>
      </c>
      <c r="F314" s="1">
        <v>1</v>
      </c>
      <c r="G314" s="55">
        <v>1</v>
      </c>
      <c r="H314" s="55">
        <f t="shared" si="4"/>
        <v>1</v>
      </c>
    </row>
    <row r="315" spans="2:8" ht="15" x14ac:dyDescent="0.25">
      <c r="B315" s="20" t="s">
        <v>270</v>
      </c>
      <c r="C315" s="20" t="s">
        <v>2154</v>
      </c>
      <c r="D315" s="20" t="s">
        <v>2155</v>
      </c>
      <c r="E315" s="55" t="s">
        <v>1963</v>
      </c>
      <c r="F315" s="1">
        <v>2</v>
      </c>
      <c r="G315" s="55">
        <v>320</v>
      </c>
      <c r="H315" s="55">
        <f t="shared" si="4"/>
        <v>640</v>
      </c>
    </row>
    <row r="316" spans="2:8" ht="15" x14ac:dyDescent="0.25">
      <c r="B316" s="20" t="s">
        <v>270</v>
      </c>
      <c r="C316" s="20" t="s">
        <v>2154</v>
      </c>
      <c r="D316" s="20" t="s">
        <v>2155</v>
      </c>
      <c r="E316" s="55" t="s">
        <v>1964</v>
      </c>
      <c r="F316" s="1">
        <v>1</v>
      </c>
      <c r="G316" s="55">
        <v>20</v>
      </c>
      <c r="H316" s="55">
        <f t="shared" si="4"/>
        <v>20</v>
      </c>
    </row>
    <row r="317" spans="2:8" ht="15" x14ac:dyDescent="0.25">
      <c r="B317" s="20" t="s">
        <v>270</v>
      </c>
      <c r="C317" s="20" t="s">
        <v>2154</v>
      </c>
      <c r="D317" s="20" t="s">
        <v>2155</v>
      </c>
      <c r="E317" s="55" t="s">
        <v>1969</v>
      </c>
      <c r="F317" s="1">
        <v>4</v>
      </c>
      <c r="G317" s="55">
        <v>1</v>
      </c>
      <c r="H317" s="55">
        <f t="shared" si="4"/>
        <v>4</v>
      </c>
    </row>
    <row r="318" spans="2:8" ht="15" x14ac:dyDescent="0.25">
      <c r="B318" s="20" t="s">
        <v>270</v>
      </c>
      <c r="C318" s="20" t="s">
        <v>2156</v>
      </c>
      <c r="D318" s="20" t="s">
        <v>2157</v>
      </c>
      <c r="E318" s="55" t="s">
        <v>1963</v>
      </c>
      <c r="F318" s="1">
        <v>2</v>
      </c>
      <c r="G318" s="55">
        <v>150</v>
      </c>
      <c r="H318" s="55">
        <f t="shared" si="4"/>
        <v>300</v>
      </c>
    </row>
    <row r="319" spans="2:8" ht="15" x14ac:dyDescent="0.25">
      <c r="B319" s="20" t="s">
        <v>270</v>
      </c>
      <c r="C319" s="20" t="s">
        <v>2156</v>
      </c>
      <c r="D319" s="20" t="s">
        <v>2157</v>
      </c>
      <c r="E319" s="55" t="s">
        <v>1964</v>
      </c>
      <c r="F319" s="1">
        <v>1</v>
      </c>
      <c r="G319" s="55">
        <v>2</v>
      </c>
      <c r="H319" s="55">
        <f t="shared" si="4"/>
        <v>2</v>
      </c>
    </row>
    <row r="320" spans="2:8" ht="15" x14ac:dyDescent="0.25">
      <c r="B320" s="20" t="s">
        <v>270</v>
      </c>
      <c r="C320" s="20" t="s">
        <v>1097</v>
      </c>
      <c r="D320" s="20" t="s">
        <v>1098</v>
      </c>
      <c r="E320" s="55" t="s">
        <v>1963</v>
      </c>
      <c r="F320" s="1">
        <v>2</v>
      </c>
      <c r="G320" s="55">
        <v>1148</v>
      </c>
      <c r="H320" s="55">
        <f t="shared" si="4"/>
        <v>2296</v>
      </c>
    </row>
    <row r="321" spans="2:8" ht="15" x14ac:dyDescent="0.25">
      <c r="B321" s="20" t="s">
        <v>270</v>
      </c>
      <c r="C321" s="20" t="s">
        <v>1097</v>
      </c>
      <c r="D321" s="20" t="s">
        <v>1098</v>
      </c>
      <c r="E321" s="55" t="s">
        <v>1964</v>
      </c>
      <c r="F321" s="1">
        <v>1</v>
      </c>
      <c r="G321" s="55">
        <v>1586</v>
      </c>
      <c r="H321" s="55">
        <f t="shared" si="4"/>
        <v>1586</v>
      </c>
    </row>
    <row r="322" spans="2:8" ht="15" x14ac:dyDescent="0.25">
      <c r="B322" s="20" t="s">
        <v>270</v>
      </c>
      <c r="C322" s="20" t="s">
        <v>1097</v>
      </c>
      <c r="D322" s="20" t="s">
        <v>1098</v>
      </c>
      <c r="E322" s="55" t="s">
        <v>1969</v>
      </c>
      <c r="F322" s="1">
        <v>4</v>
      </c>
      <c r="G322" s="55">
        <v>68</v>
      </c>
      <c r="H322" s="55">
        <f t="shared" si="4"/>
        <v>272</v>
      </c>
    </row>
    <row r="323" spans="2:8" ht="15" x14ac:dyDescent="0.25">
      <c r="B323" s="20" t="s">
        <v>270</v>
      </c>
      <c r="C323" s="20" t="s">
        <v>1097</v>
      </c>
      <c r="D323" s="20" t="s">
        <v>1098</v>
      </c>
      <c r="E323" s="55" t="s">
        <v>1976</v>
      </c>
      <c r="F323" s="1">
        <v>2</v>
      </c>
      <c r="G323" s="55">
        <v>90</v>
      </c>
      <c r="H323" s="55">
        <f t="shared" si="4"/>
        <v>180</v>
      </c>
    </row>
    <row r="324" spans="2:8" ht="15" x14ac:dyDescent="0.25">
      <c r="B324" s="20" t="s">
        <v>270</v>
      </c>
      <c r="C324" s="20" t="s">
        <v>1153</v>
      </c>
      <c r="D324" s="20" t="s">
        <v>1154</v>
      </c>
      <c r="E324" s="55" t="s">
        <v>1963</v>
      </c>
      <c r="F324" s="1">
        <v>2</v>
      </c>
      <c r="G324" s="55">
        <v>192</v>
      </c>
      <c r="H324" s="55">
        <f t="shared" si="4"/>
        <v>384</v>
      </c>
    </row>
    <row r="325" spans="2:8" ht="15" x14ac:dyDescent="0.25">
      <c r="B325" s="20" t="s">
        <v>270</v>
      </c>
      <c r="C325" s="20" t="s">
        <v>1153</v>
      </c>
      <c r="D325" s="20" t="s">
        <v>1154</v>
      </c>
      <c r="E325" s="55" t="s">
        <v>1964</v>
      </c>
      <c r="F325" s="1">
        <v>1</v>
      </c>
      <c r="G325" s="55">
        <v>68</v>
      </c>
      <c r="H325" s="55">
        <f t="shared" si="4"/>
        <v>68</v>
      </c>
    </row>
    <row r="326" spans="2:8" ht="15" x14ac:dyDescent="0.25">
      <c r="B326" s="20" t="s">
        <v>270</v>
      </c>
      <c r="C326" s="20" t="s">
        <v>777</v>
      </c>
      <c r="D326" s="20" t="s">
        <v>778</v>
      </c>
      <c r="E326" s="55" t="s">
        <v>1963</v>
      </c>
      <c r="F326" s="1">
        <v>2</v>
      </c>
      <c r="G326" s="55">
        <v>150</v>
      </c>
      <c r="H326" s="55">
        <f t="shared" si="4"/>
        <v>300</v>
      </c>
    </row>
    <row r="327" spans="2:8" ht="15" x14ac:dyDescent="0.25">
      <c r="B327" s="20" t="s">
        <v>270</v>
      </c>
      <c r="C327" s="20" t="s">
        <v>777</v>
      </c>
      <c r="D327" s="20" t="s">
        <v>778</v>
      </c>
      <c r="E327" s="55" t="s">
        <v>1964</v>
      </c>
      <c r="F327" s="1">
        <v>1</v>
      </c>
      <c r="G327" s="55">
        <v>42</v>
      </c>
      <c r="H327" s="55">
        <f t="shared" si="4"/>
        <v>42</v>
      </c>
    </row>
    <row r="328" spans="2:8" ht="15" x14ac:dyDescent="0.25">
      <c r="B328" s="20" t="s">
        <v>270</v>
      </c>
      <c r="C328" s="20" t="s">
        <v>777</v>
      </c>
      <c r="D328" s="20" t="s">
        <v>778</v>
      </c>
      <c r="E328" s="55" t="s">
        <v>1969</v>
      </c>
      <c r="F328" s="1">
        <v>4</v>
      </c>
      <c r="G328" s="55">
        <v>11</v>
      </c>
      <c r="H328" s="55">
        <f t="shared" si="4"/>
        <v>44</v>
      </c>
    </row>
    <row r="329" spans="2:8" ht="15" x14ac:dyDescent="0.25">
      <c r="B329" s="20" t="s">
        <v>270</v>
      </c>
      <c r="C329" s="20" t="s">
        <v>777</v>
      </c>
      <c r="D329" s="20" t="s">
        <v>778</v>
      </c>
      <c r="E329" s="55" t="s">
        <v>1976</v>
      </c>
      <c r="F329" s="1">
        <v>2</v>
      </c>
      <c r="G329" s="55">
        <v>2</v>
      </c>
      <c r="H329" s="55">
        <f t="shared" si="4"/>
        <v>4</v>
      </c>
    </row>
    <row r="330" spans="2:8" ht="15" x14ac:dyDescent="0.25">
      <c r="B330" s="20" t="s">
        <v>270</v>
      </c>
      <c r="C330" s="20" t="s">
        <v>1389</v>
      </c>
      <c r="D330" s="20" t="s">
        <v>1390</v>
      </c>
      <c r="E330" s="55" t="s">
        <v>1963</v>
      </c>
      <c r="F330" s="1">
        <v>2</v>
      </c>
      <c r="G330" s="55">
        <v>187</v>
      </c>
      <c r="H330" s="55">
        <f t="shared" si="4"/>
        <v>374</v>
      </c>
    </row>
    <row r="331" spans="2:8" ht="15" x14ac:dyDescent="0.25">
      <c r="B331" s="20" t="s">
        <v>270</v>
      </c>
      <c r="C331" s="20" t="s">
        <v>1389</v>
      </c>
      <c r="D331" s="20" t="s">
        <v>1390</v>
      </c>
      <c r="E331" s="55" t="s">
        <v>1964</v>
      </c>
      <c r="F331" s="1">
        <v>1</v>
      </c>
      <c r="G331" s="55">
        <v>7</v>
      </c>
      <c r="H331" s="55">
        <f t="shared" ref="H331:H394" si="5">F331*G331</f>
        <v>7</v>
      </c>
    </row>
    <row r="332" spans="2:8" ht="15" x14ac:dyDescent="0.25">
      <c r="B332" s="20" t="s">
        <v>270</v>
      </c>
      <c r="C332" s="20" t="s">
        <v>1389</v>
      </c>
      <c r="D332" s="20" t="s">
        <v>1390</v>
      </c>
      <c r="E332" s="55" t="s">
        <v>1969</v>
      </c>
      <c r="F332" s="1">
        <v>4</v>
      </c>
      <c r="G332" s="55">
        <v>8</v>
      </c>
      <c r="H332" s="55">
        <f t="shared" si="5"/>
        <v>32</v>
      </c>
    </row>
    <row r="333" spans="2:8" ht="15" x14ac:dyDescent="0.25">
      <c r="B333" s="20" t="s">
        <v>270</v>
      </c>
      <c r="C333" s="20" t="s">
        <v>1391</v>
      </c>
      <c r="D333" s="20" t="s">
        <v>1392</v>
      </c>
      <c r="E333" s="55" t="s">
        <v>1963</v>
      </c>
      <c r="F333" s="1">
        <v>2</v>
      </c>
      <c r="G333" s="55">
        <v>98</v>
      </c>
      <c r="H333" s="55">
        <f t="shared" si="5"/>
        <v>196</v>
      </c>
    </row>
    <row r="334" spans="2:8" ht="15" x14ac:dyDescent="0.25">
      <c r="B334" s="20" t="s">
        <v>270</v>
      </c>
      <c r="C334" s="20" t="s">
        <v>1391</v>
      </c>
      <c r="D334" s="20" t="s">
        <v>1392</v>
      </c>
      <c r="E334" s="55" t="s">
        <v>1964</v>
      </c>
      <c r="F334" s="1">
        <v>1</v>
      </c>
      <c r="G334" s="55">
        <v>86</v>
      </c>
      <c r="H334" s="55">
        <f t="shared" si="5"/>
        <v>86</v>
      </c>
    </row>
    <row r="335" spans="2:8" ht="15" x14ac:dyDescent="0.25">
      <c r="B335" s="20" t="s">
        <v>270</v>
      </c>
      <c r="C335" s="20" t="s">
        <v>1391</v>
      </c>
      <c r="D335" s="20" t="s">
        <v>1392</v>
      </c>
      <c r="E335" s="55" t="s">
        <v>1969</v>
      </c>
      <c r="F335" s="1">
        <v>4</v>
      </c>
      <c r="G335" s="55">
        <v>3</v>
      </c>
      <c r="H335" s="55">
        <f t="shared" si="5"/>
        <v>12</v>
      </c>
    </row>
    <row r="336" spans="2:8" ht="15" x14ac:dyDescent="0.25">
      <c r="B336" s="20" t="s">
        <v>270</v>
      </c>
      <c r="C336" s="20" t="s">
        <v>1391</v>
      </c>
      <c r="D336" s="20" t="s">
        <v>1392</v>
      </c>
      <c r="E336" s="55" t="s">
        <v>1976</v>
      </c>
      <c r="F336" s="1">
        <v>2</v>
      </c>
      <c r="G336" s="55">
        <v>4</v>
      </c>
      <c r="H336" s="55">
        <f t="shared" si="5"/>
        <v>8</v>
      </c>
    </row>
    <row r="337" spans="2:8" ht="15" x14ac:dyDescent="0.25">
      <c r="B337" s="20" t="s">
        <v>270</v>
      </c>
      <c r="C337" s="20" t="s">
        <v>2158</v>
      </c>
      <c r="D337" s="20" t="s">
        <v>2159</v>
      </c>
      <c r="E337" s="55" t="s">
        <v>1963</v>
      </c>
      <c r="F337" s="1">
        <v>2</v>
      </c>
      <c r="G337" s="55">
        <v>517</v>
      </c>
      <c r="H337" s="55">
        <f t="shared" si="5"/>
        <v>1034</v>
      </c>
    </row>
    <row r="338" spans="2:8" ht="15" x14ac:dyDescent="0.25">
      <c r="B338" s="20" t="s">
        <v>270</v>
      </c>
      <c r="C338" s="20" t="s">
        <v>2158</v>
      </c>
      <c r="D338" s="20" t="s">
        <v>2159</v>
      </c>
      <c r="E338" s="55" t="s">
        <v>1964</v>
      </c>
      <c r="F338" s="1">
        <v>1</v>
      </c>
      <c r="G338" s="55">
        <v>30</v>
      </c>
      <c r="H338" s="55">
        <f t="shared" si="5"/>
        <v>30</v>
      </c>
    </row>
    <row r="339" spans="2:8" ht="15" x14ac:dyDescent="0.25">
      <c r="B339" s="20" t="s">
        <v>270</v>
      </c>
      <c r="C339" s="20" t="s">
        <v>2160</v>
      </c>
      <c r="D339" s="20" t="s">
        <v>2161</v>
      </c>
      <c r="E339" s="55" t="s">
        <v>1963</v>
      </c>
      <c r="F339" s="1">
        <v>2</v>
      </c>
      <c r="G339" s="55">
        <v>115</v>
      </c>
      <c r="H339" s="55">
        <f t="shared" si="5"/>
        <v>230</v>
      </c>
    </row>
    <row r="340" spans="2:8" ht="15" x14ac:dyDescent="0.25">
      <c r="B340" s="20" t="s">
        <v>270</v>
      </c>
      <c r="C340" s="20" t="s">
        <v>2160</v>
      </c>
      <c r="D340" s="20" t="s">
        <v>2161</v>
      </c>
      <c r="E340" s="55" t="s">
        <v>1964</v>
      </c>
      <c r="F340" s="1">
        <v>1</v>
      </c>
      <c r="G340" s="55">
        <v>19</v>
      </c>
      <c r="H340" s="55">
        <f t="shared" si="5"/>
        <v>19</v>
      </c>
    </row>
    <row r="341" spans="2:8" ht="15" x14ac:dyDescent="0.25">
      <c r="B341" s="20" t="s">
        <v>270</v>
      </c>
      <c r="C341" s="20" t="s">
        <v>2162</v>
      </c>
      <c r="D341" s="20" t="s">
        <v>2163</v>
      </c>
      <c r="E341" s="55" t="s">
        <v>1963</v>
      </c>
      <c r="F341" s="1">
        <v>2</v>
      </c>
      <c r="G341" s="55">
        <v>443</v>
      </c>
      <c r="H341" s="55">
        <f t="shared" si="5"/>
        <v>886</v>
      </c>
    </row>
    <row r="342" spans="2:8" ht="15" x14ac:dyDescent="0.25">
      <c r="B342" s="20" t="s">
        <v>270</v>
      </c>
      <c r="C342" s="20" t="s">
        <v>2162</v>
      </c>
      <c r="D342" s="20" t="s">
        <v>2163</v>
      </c>
      <c r="E342" s="55" t="s">
        <v>1964</v>
      </c>
      <c r="F342" s="1">
        <v>1</v>
      </c>
      <c r="G342" s="55">
        <v>54</v>
      </c>
      <c r="H342" s="55">
        <f t="shared" si="5"/>
        <v>54</v>
      </c>
    </row>
    <row r="343" spans="2:8" ht="15" x14ac:dyDescent="0.25">
      <c r="B343" s="20" t="s">
        <v>270</v>
      </c>
      <c r="C343" s="20" t="s">
        <v>2164</v>
      </c>
      <c r="D343" s="20" t="s">
        <v>2165</v>
      </c>
      <c r="E343" s="55" t="s">
        <v>1963</v>
      </c>
      <c r="F343" s="1">
        <v>2</v>
      </c>
      <c r="G343" s="55">
        <v>85</v>
      </c>
      <c r="H343" s="55">
        <f t="shared" si="5"/>
        <v>170</v>
      </c>
    </row>
    <row r="344" spans="2:8" ht="15" x14ac:dyDescent="0.25">
      <c r="B344" s="20" t="s">
        <v>270</v>
      </c>
      <c r="C344" s="20" t="s">
        <v>2164</v>
      </c>
      <c r="D344" s="20" t="s">
        <v>2165</v>
      </c>
      <c r="E344" s="55" t="s">
        <v>1964</v>
      </c>
      <c r="F344" s="1">
        <v>1</v>
      </c>
      <c r="G344" s="55">
        <v>4</v>
      </c>
      <c r="H344" s="55">
        <f t="shared" si="5"/>
        <v>4</v>
      </c>
    </row>
    <row r="345" spans="2:8" ht="15" x14ac:dyDescent="0.25">
      <c r="B345" s="20" t="s">
        <v>270</v>
      </c>
      <c r="C345" s="20" t="s">
        <v>2166</v>
      </c>
      <c r="D345" s="20" t="s">
        <v>2167</v>
      </c>
      <c r="E345" s="55" t="s">
        <v>1963</v>
      </c>
      <c r="F345" s="1">
        <v>2</v>
      </c>
      <c r="G345" s="55">
        <v>95</v>
      </c>
      <c r="H345" s="55">
        <f t="shared" si="5"/>
        <v>190</v>
      </c>
    </row>
    <row r="346" spans="2:8" ht="15" x14ac:dyDescent="0.25">
      <c r="B346" s="20" t="s">
        <v>270</v>
      </c>
      <c r="C346" s="20" t="s">
        <v>2166</v>
      </c>
      <c r="D346" s="20" t="s">
        <v>2167</v>
      </c>
      <c r="E346" s="55" t="s">
        <v>1964</v>
      </c>
      <c r="F346" s="1">
        <v>1</v>
      </c>
      <c r="G346" s="55">
        <v>10</v>
      </c>
      <c r="H346" s="55">
        <f t="shared" si="5"/>
        <v>10</v>
      </c>
    </row>
    <row r="347" spans="2:8" ht="15" x14ac:dyDescent="0.25">
      <c r="B347" s="20" t="s">
        <v>270</v>
      </c>
      <c r="C347" s="20" t="s">
        <v>2168</v>
      </c>
      <c r="D347" s="20" t="s">
        <v>2169</v>
      </c>
      <c r="E347" s="55" t="s">
        <v>1963</v>
      </c>
      <c r="F347" s="1">
        <v>2</v>
      </c>
      <c r="G347" s="55">
        <v>2</v>
      </c>
      <c r="H347" s="55">
        <f t="shared" si="5"/>
        <v>4</v>
      </c>
    </row>
    <row r="348" spans="2:8" ht="15" x14ac:dyDescent="0.25">
      <c r="B348" s="20" t="s">
        <v>270</v>
      </c>
      <c r="C348" s="20" t="s">
        <v>1401</v>
      </c>
      <c r="D348" s="20" t="s">
        <v>1402</v>
      </c>
      <c r="E348" s="55" t="s">
        <v>1963</v>
      </c>
      <c r="F348" s="1">
        <v>2</v>
      </c>
      <c r="G348" s="55">
        <v>38</v>
      </c>
      <c r="H348" s="55">
        <f t="shared" si="5"/>
        <v>76</v>
      </c>
    </row>
    <row r="349" spans="2:8" ht="15" x14ac:dyDescent="0.25">
      <c r="B349" s="20" t="s">
        <v>270</v>
      </c>
      <c r="C349" s="20" t="s">
        <v>779</v>
      </c>
      <c r="D349" s="20" t="s">
        <v>780</v>
      </c>
      <c r="E349" s="55" t="s">
        <v>1963</v>
      </c>
      <c r="F349" s="1">
        <v>2</v>
      </c>
      <c r="G349" s="55">
        <v>542</v>
      </c>
      <c r="H349" s="55">
        <f t="shared" si="5"/>
        <v>1084</v>
      </c>
    </row>
    <row r="350" spans="2:8" ht="15" x14ac:dyDescent="0.25">
      <c r="B350" s="20" t="s">
        <v>270</v>
      </c>
      <c r="C350" s="20" t="s">
        <v>779</v>
      </c>
      <c r="D350" s="20" t="s">
        <v>780</v>
      </c>
      <c r="E350" s="55" t="s">
        <v>1964</v>
      </c>
      <c r="F350" s="1">
        <v>1</v>
      </c>
      <c r="G350" s="55">
        <v>234</v>
      </c>
      <c r="H350" s="55">
        <f t="shared" si="5"/>
        <v>234</v>
      </c>
    </row>
    <row r="351" spans="2:8" ht="15" x14ac:dyDescent="0.25">
      <c r="B351" s="20" t="s">
        <v>270</v>
      </c>
      <c r="C351" s="20" t="s">
        <v>2170</v>
      </c>
      <c r="D351" s="20" t="s">
        <v>2171</v>
      </c>
      <c r="E351" s="55" t="s">
        <v>1963</v>
      </c>
      <c r="F351" s="1">
        <v>2</v>
      </c>
      <c r="G351" s="55">
        <v>192</v>
      </c>
      <c r="H351" s="55">
        <f t="shared" si="5"/>
        <v>384</v>
      </c>
    </row>
    <row r="352" spans="2:8" ht="15" x14ac:dyDescent="0.25">
      <c r="B352" s="20" t="s">
        <v>270</v>
      </c>
      <c r="C352" s="20" t="s">
        <v>2170</v>
      </c>
      <c r="D352" s="20" t="s">
        <v>2171</v>
      </c>
      <c r="E352" s="55" t="s">
        <v>1964</v>
      </c>
      <c r="F352" s="1">
        <v>1</v>
      </c>
      <c r="G352" s="55">
        <v>73</v>
      </c>
      <c r="H352" s="55">
        <f t="shared" si="5"/>
        <v>73</v>
      </c>
    </row>
    <row r="353" spans="2:8" ht="15" x14ac:dyDescent="0.25">
      <c r="B353" s="20" t="s">
        <v>270</v>
      </c>
      <c r="C353" s="20" t="s">
        <v>2172</v>
      </c>
      <c r="D353" s="20" t="s">
        <v>2173</v>
      </c>
      <c r="E353" s="55" t="s">
        <v>1963</v>
      </c>
      <c r="F353" s="1">
        <v>2</v>
      </c>
      <c r="G353" s="55">
        <v>113</v>
      </c>
      <c r="H353" s="55">
        <f t="shared" si="5"/>
        <v>226</v>
      </c>
    </row>
    <row r="354" spans="2:8" ht="15" x14ac:dyDescent="0.25">
      <c r="B354" s="20" t="s">
        <v>270</v>
      </c>
      <c r="C354" s="20" t="s">
        <v>2172</v>
      </c>
      <c r="D354" s="20" t="s">
        <v>2173</v>
      </c>
      <c r="E354" s="55" t="s">
        <v>1964</v>
      </c>
      <c r="F354" s="1">
        <v>1</v>
      </c>
      <c r="G354" s="55">
        <v>27</v>
      </c>
      <c r="H354" s="55">
        <f t="shared" si="5"/>
        <v>27</v>
      </c>
    </row>
    <row r="355" spans="2:8" ht="15" x14ac:dyDescent="0.25">
      <c r="B355" s="20" t="s">
        <v>270</v>
      </c>
      <c r="C355" s="20" t="s">
        <v>2174</v>
      </c>
      <c r="D355" s="20" t="s">
        <v>2175</v>
      </c>
      <c r="E355" s="55" t="s">
        <v>1963</v>
      </c>
      <c r="F355" s="1">
        <v>2</v>
      </c>
      <c r="G355" s="55">
        <v>112</v>
      </c>
      <c r="H355" s="55">
        <f t="shared" si="5"/>
        <v>224</v>
      </c>
    </row>
    <row r="356" spans="2:8" ht="15" x14ac:dyDescent="0.25">
      <c r="B356" s="20" t="s">
        <v>270</v>
      </c>
      <c r="C356" s="20" t="s">
        <v>2174</v>
      </c>
      <c r="D356" s="20" t="s">
        <v>2175</v>
      </c>
      <c r="E356" s="55" t="s">
        <v>1964</v>
      </c>
      <c r="F356" s="1">
        <v>1</v>
      </c>
      <c r="G356" s="55">
        <v>23</v>
      </c>
      <c r="H356" s="55">
        <f t="shared" si="5"/>
        <v>23</v>
      </c>
    </row>
    <row r="357" spans="2:8" ht="15" x14ac:dyDescent="0.25">
      <c r="B357" s="20" t="s">
        <v>270</v>
      </c>
      <c r="C357" s="20" t="s">
        <v>781</v>
      </c>
      <c r="D357" s="20" t="s">
        <v>782</v>
      </c>
      <c r="E357" s="55" t="s">
        <v>1963</v>
      </c>
      <c r="F357" s="1">
        <v>2</v>
      </c>
      <c r="G357" s="55">
        <v>168</v>
      </c>
      <c r="H357" s="55">
        <f t="shared" si="5"/>
        <v>336</v>
      </c>
    </row>
    <row r="358" spans="2:8" ht="15" x14ac:dyDescent="0.25">
      <c r="B358" s="20" t="s">
        <v>270</v>
      </c>
      <c r="C358" s="20" t="s">
        <v>781</v>
      </c>
      <c r="D358" s="20" t="s">
        <v>782</v>
      </c>
      <c r="E358" s="55" t="s">
        <v>1964</v>
      </c>
      <c r="F358" s="1">
        <v>1</v>
      </c>
      <c r="G358" s="55">
        <v>65</v>
      </c>
      <c r="H358" s="55">
        <f t="shared" si="5"/>
        <v>65</v>
      </c>
    </row>
    <row r="359" spans="2:8" ht="15" x14ac:dyDescent="0.25">
      <c r="B359" s="20" t="s">
        <v>270</v>
      </c>
      <c r="C359" s="20" t="s">
        <v>781</v>
      </c>
      <c r="D359" s="20" t="s">
        <v>782</v>
      </c>
      <c r="E359" s="55" t="s">
        <v>1969</v>
      </c>
      <c r="F359" s="1">
        <v>4</v>
      </c>
      <c r="G359" s="55">
        <v>9</v>
      </c>
      <c r="H359" s="55">
        <f t="shared" si="5"/>
        <v>36</v>
      </c>
    </row>
    <row r="360" spans="2:8" ht="15" x14ac:dyDescent="0.25">
      <c r="B360" s="20" t="s">
        <v>270</v>
      </c>
      <c r="C360" s="20" t="s">
        <v>781</v>
      </c>
      <c r="D360" s="20" t="s">
        <v>782</v>
      </c>
      <c r="E360" s="55" t="s">
        <v>1976</v>
      </c>
      <c r="F360" s="1">
        <v>2</v>
      </c>
      <c r="G360" s="55">
        <v>26</v>
      </c>
      <c r="H360" s="55">
        <f t="shared" si="5"/>
        <v>52</v>
      </c>
    </row>
    <row r="361" spans="2:8" ht="15" x14ac:dyDescent="0.25">
      <c r="B361" s="20" t="s">
        <v>270</v>
      </c>
      <c r="C361" s="20" t="s">
        <v>2176</v>
      </c>
      <c r="D361" s="20" t="s">
        <v>2177</v>
      </c>
      <c r="E361" s="55" t="s">
        <v>1963</v>
      </c>
      <c r="F361" s="1">
        <v>2</v>
      </c>
      <c r="G361" s="55">
        <v>194</v>
      </c>
      <c r="H361" s="55">
        <f t="shared" si="5"/>
        <v>388</v>
      </c>
    </row>
    <row r="362" spans="2:8" ht="15" x14ac:dyDescent="0.25">
      <c r="B362" s="20" t="s">
        <v>270</v>
      </c>
      <c r="C362" s="20" t="s">
        <v>2176</v>
      </c>
      <c r="D362" s="20" t="s">
        <v>2177</v>
      </c>
      <c r="E362" s="55" t="s">
        <v>1964</v>
      </c>
      <c r="F362" s="1">
        <v>1</v>
      </c>
      <c r="G362" s="55">
        <v>18</v>
      </c>
      <c r="H362" s="55">
        <f t="shared" si="5"/>
        <v>18</v>
      </c>
    </row>
    <row r="363" spans="2:8" ht="15" x14ac:dyDescent="0.25">
      <c r="B363" s="20" t="s">
        <v>355</v>
      </c>
      <c r="C363" s="20" t="s">
        <v>2178</v>
      </c>
      <c r="D363" s="20" t="s">
        <v>2179</v>
      </c>
      <c r="E363" s="55" t="s">
        <v>1963</v>
      </c>
      <c r="F363" s="1">
        <v>2</v>
      </c>
      <c r="G363" s="55">
        <v>268</v>
      </c>
      <c r="H363" s="55">
        <f t="shared" si="5"/>
        <v>536</v>
      </c>
    </row>
    <row r="364" spans="2:8" ht="15" x14ac:dyDescent="0.25">
      <c r="B364" s="20" t="s">
        <v>355</v>
      </c>
      <c r="C364" s="20" t="s">
        <v>2178</v>
      </c>
      <c r="D364" s="20" t="s">
        <v>2179</v>
      </c>
      <c r="E364" s="55" t="s">
        <v>1964</v>
      </c>
      <c r="F364" s="1">
        <v>1</v>
      </c>
      <c r="G364" s="55">
        <v>150</v>
      </c>
      <c r="H364" s="55">
        <f t="shared" si="5"/>
        <v>150</v>
      </c>
    </row>
    <row r="365" spans="2:8" ht="15" x14ac:dyDescent="0.25">
      <c r="B365" s="20" t="s">
        <v>355</v>
      </c>
      <c r="C365" s="20" t="s">
        <v>1405</v>
      </c>
      <c r="D365" s="20" t="s">
        <v>1406</v>
      </c>
      <c r="E365" s="55" t="s">
        <v>1963</v>
      </c>
      <c r="F365" s="1">
        <v>2</v>
      </c>
      <c r="G365" s="55">
        <v>112</v>
      </c>
      <c r="H365" s="55">
        <f t="shared" si="5"/>
        <v>224</v>
      </c>
    </row>
    <row r="366" spans="2:8" ht="15" x14ac:dyDescent="0.25">
      <c r="B366" s="20" t="s">
        <v>355</v>
      </c>
      <c r="C366" s="20" t="s">
        <v>1405</v>
      </c>
      <c r="D366" s="20" t="s">
        <v>1406</v>
      </c>
      <c r="E366" s="55" t="s">
        <v>1964</v>
      </c>
      <c r="F366" s="1">
        <v>1</v>
      </c>
      <c r="G366" s="55">
        <v>55</v>
      </c>
      <c r="H366" s="55">
        <f t="shared" si="5"/>
        <v>55</v>
      </c>
    </row>
    <row r="367" spans="2:8" ht="15" x14ac:dyDescent="0.25">
      <c r="B367" s="20" t="s">
        <v>355</v>
      </c>
      <c r="C367" s="20" t="s">
        <v>2180</v>
      </c>
      <c r="D367" s="20" t="s">
        <v>2181</v>
      </c>
      <c r="E367" s="55" t="s">
        <v>1963</v>
      </c>
      <c r="F367" s="1">
        <v>2</v>
      </c>
      <c r="G367" s="55">
        <v>129</v>
      </c>
      <c r="H367" s="55">
        <f t="shared" si="5"/>
        <v>258</v>
      </c>
    </row>
    <row r="368" spans="2:8" ht="15" x14ac:dyDescent="0.25">
      <c r="B368" s="20" t="s">
        <v>355</v>
      </c>
      <c r="C368" s="20" t="s">
        <v>2180</v>
      </c>
      <c r="D368" s="20" t="s">
        <v>2181</v>
      </c>
      <c r="E368" s="55" t="s">
        <v>1964</v>
      </c>
      <c r="F368" s="1">
        <v>1</v>
      </c>
      <c r="G368" s="55">
        <v>11</v>
      </c>
      <c r="H368" s="55">
        <f t="shared" si="5"/>
        <v>11</v>
      </c>
    </row>
    <row r="369" spans="2:8" ht="15" x14ac:dyDescent="0.25">
      <c r="B369" s="20" t="s">
        <v>355</v>
      </c>
      <c r="C369" s="20" t="s">
        <v>783</v>
      </c>
      <c r="D369" s="20" t="s">
        <v>784</v>
      </c>
      <c r="E369" s="55" t="s">
        <v>1963</v>
      </c>
      <c r="F369" s="1">
        <v>2</v>
      </c>
      <c r="G369" s="55">
        <v>212</v>
      </c>
      <c r="H369" s="55">
        <f t="shared" si="5"/>
        <v>424</v>
      </c>
    </row>
    <row r="370" spans="2:8" ht="15" x14ac:dyDescent="0.25">
      <c r="B370" s="20" t="s">
        <v>355</v>
      </c>
      <c r="C370" s="20" t="s">
        <v>783</v>
      </c>
      <c r="D370" s="20" t="s">
        <v>784</v>
      </c>
      <c r="E370" s="55" t="s">
        <v>1964</v>
      </c>
      <c r="F370" s="1">
        <v>1</v>
      </c>
      <c r="G370" s="55">
        <v>79</v>
      </c>
      <c r="H370" s="55">
        <f t="shared" si="5"/>
        <v>79</v>
      </c>
    </row>
    <row r="371" spans="2:8" ht="15" x14ac:dyDescent="0.25">
      <c r="B371" s="20" t="s">
        <v>355</v>
      </c>
      <c r="C371" s="20" t="s">
        <v>785</v>
      </c>
      <c r="D371" s="20" t="s">
        <v>786</v>
      </c>
      <c r="E371" s="55" t="s">
        <v>1963</v>
      </c>
      <c r="F371" s="1">
        <v>2</v>
      </c>
      <c r="G371" s="55">
        <v>381</v>
      </c>
      <c r="H371" s="55">
        <f t="shared" si="5"/>
        <v>762</v>
      </c>
    </row>
    <row r="372" spans="2:8" ht="15" x14ac:dyDescent="0.25">
      <c r="B372" s="20" t="s">
        <v>355</v>
      </c>
      <c r="C372" s="20" t="s">
        <v>785</v>
      </c>
      <c r="D372" s="20" t="s">
        <v>786</v>
      </c>
      <c r="E372" s="55" t="s">
        <v>1964</v>
      </c>
      <c r="F372" s="1">
        <v>1</v>
      </c>
      <c r="G372" s="55">
        <v>67</v>
      </c>
      <c r="H372" s="55">
        <f t="shared" si="5"/>
        <v>67</v>
      </c>
    </row>
    <row r="373" spans="2:8" ht="15" x14ac:dyDescent="0.25">
      <c r="B373" s="20" t="s">
        <v>355</v>
      </c>
      <c r="C373" s="20" t="s">
        <v>2182</v>
      </c>
      <c r="D373" s="20" t="s">
        <v>2183</v>
      </c>
      <c r="E373" s="55" t="s">
        <v>1963</v>
      </c>
      <c r="F373" s="1">
        <v>2</v>
      </c>
      <c r="G373" s="55">
        <v>433</v>
      </c>
      <c r="H373" s="55">
        <f t="shared" si="5"/>
        <v>866</v>
      </c>
    </row>
    <row r="374" spans="2:8" ht="15" x14ac:dyDescent="0.25">
      <c r="B374" s="20" t="s">
        <v>355</v>
      </c>
      <c r="C374" s="20" t="s">
        <v>2184</v>
      </c>
      <c r="D374" s="20" t="s">
        <v>2185</v>
      </c>
      <c r="E374" s="55" t="s">
        <v>1963</v>
      </c>
      <c r="F374" s="1">
        <v>2</v>
      </c>
      <c r="G374" s="55">
        <v>323</v>
      </c>
      <c r="H374" s="55">
        <f t="shared" si="5"/>
        <v>646</v>
      </c>
    </row>
    <row r="375" spans="2:8" ht="15" x14ac:dyDescent="0.25">
      <c r="B375" s="20" t="s">
        <v>355</v>
      </c>
      <c r="C375" s="20" t="s">
        <v>2184</v>
      </c>
      <c r="D375" s="20" t="s">
        <v>2185</v>
      </c>
      <c r="E375" s="55" t="s">
        <v>1964</v>
      </c>
      <c r="F375" s="1">
        <v>1</v>
      </c>
      <c r="G375" s="55">
        <v>18</v>
      </c>
      <c r="H375" s="55">
        <f t="shared" si="5"/>
        <v>18</v>
      </c>
    </row>
    <row r="376" spans="2:8" ht="15" x14ac:dyDescent="0.25">
      <c r="B376" s="20" t="s">
        <v>355</v>
      </c>
      <c r="C376" s="20" t="s">
        <v>1155</v>
      </c>
      <c r="D376" s="20" t="s">
        <v>1156</v>
      </c>
      <c r="E376" s="55" t="s">
        <v>1963</v>
      </c>
      <c r="F376" s="1">
        <v>2</v>
      </c>
      <c r="G376" s="55">
        <v>360</v>
      </c>
      <c r="H376" s="55">
        <f t="shared" si="5"/>
        <v>720</v>
      </c>
    </row>
    <row r="377" spans="2:8" ht="15" x14ac:dyDescent="0.25">
      <c r="B377" s="20" t="s">
        <v>355</v>
      </c>
      <c r="C377" s="20" t="s">
        <v>1155</v>
      </c>
      <c r="D377" s="20" t="s">
        <v>1156</v>
      </c>
      <c r="E377" s="55" t="s">
        <v>1964</v>
      </c>
      <c r="F377" s="1">
        <v>1</v>
      </c>
      <c r="G377" s="55">
        <v>23</v>
      </c>
      <c r="H377" s="55">
        <f t="shared" si="5"/>
        <v>23</v>
      </c>
    </row>
    <row r="378" spans="2:8" ht="15" x14ac:dyDescent="0.25">
      <c r="B378" s="20" t="s">
        <v>355</v>
      </c>
      <c r="C378" s="20" t="s">
        <v>2186</v>
      </c>
      <c r="D378" s="20" t="s">
        <v>2187</v>
      </c>
      <c r="E378" s="55" t="s">
        <v>1963</v>
      </c>
      <c r="F378" s="1">
        <v>2</v>
      </c>
      <c r="G378" s="55">
        <v>155</v>
      </c>
      <c r="H378" s="55">
        <f t="shared" si="5"/>
        <v>310</v>
      </c>
    </row>
    <row r="379" spans="2:8" ht="15" x14ac:dyDescent="0.25">
      <c r="B379" s="20" t="s">
        <v>355</v>
      </c>
      <c r="C379" s="20" t="s">
        <v>2186</v>
      </c>
      <c r="D379" s="20" t="s">
        <v>2187</v>
      </c>
      <c r="E379" s="55" t="s">
        <v>1964</v>
      </c>
      <c r="F379" s="1">
        <v>1</v>
      </c>
      <c r="G379" s="55">
        <v>1</v>
      </c>
      <c r="H379" s="55">
        <f t="shared" si="5"/>
        <v>1</v>
      </c>
    </row>
    <row r="380" spans="2:8" ht="15" x14ac:dyDescent="0.25">
      <c r="B380" s="20" t="s">
        <v>355</v>
      </c>
      <c r="C380" s="20" t="s">
        <v>2188</v>
      </c>
      <c r="D380" s="20" t="s">
        <v>2189</v>
      </c>
      <c r="E380" s="55" t="s">
        <v>1963</v>
      </c>
      <c r="F380" s="1">
        <v>2</v>
      </c>
      <c r="G380" s="55">
        <v>221</v>
      </c>
      <c r="H380" s="55">
        <f t="shared" si="5"/>
        <v>442</v>
      </c>
    </row>
    <row r="381" spans="2:8" ht="15" x14ac:dyDescent="0.25">
      <c r="B381" s="20" t="s">
        <v>355</v>
      </c>
      <c r="C381" s="20" t="s">
        <v>2188</v>
      </c>
      <c r="D381" s="20" t="s">
        <v>2189</v>
      </c>
      <c r="E381" s="55" t="s">
        <v>1964</v>
      </c>
      <c r="F381" s="1">
        <v>1</v>
      </c>
      <c r="G381" s="55">
        <v>30</v>
      </c>
      <c r="H381" s="55">
        <f t="shared" si="5"/>
        <v>30</v>
      </c>
    </row>
    <row r="382" spans="2:8" ht="15" x14ac:dyDescent="0.25">
      <c r="B382" s="20" t="s">
        <v>355</v>
      </c>
      <c r="C382" s="20" t="s">
        <v>2190</v>
      </c>
      <c r="D382" s="20" t="s">
        <v>2191</v>
      </c>
      <c r="E382" s="55" t="s">
        <v>1963</v>
      </c>
      <c r="F382" s="1">
        <v>2</v>
      </c>
      <c r="G382" s="55">
        <v>266</v>
      </c>
      <c r="H382" s="55">
        <f t="shared" si="5"/>
        <v>532</v>
      </c>
    </row>
    <row r="383" spans="2:8" ht="15" x14ac:dyDescent="0.25">
      <c r="B383" s="20" t="s">
        <v>355</v>
      </c>
      <c r="C383" s="20" t="s">
        <v>2190</v>
      </c>
      <c r="D383" s="20" t="s">
        <v>2191</v>
      </c>
      <c r="E383" s="55" t="s">
        <v>1964</v>
      </c>
      <c r="F383" s="1">
        <v>1</v>
      </c>
      <c r="G383" s="55">
        <v>88</v>
      </c>
      <c r="H383" s="55">
        <f t="shared" si="5"/>
        <v>88</v>
      </c>
    </row>
    <row r="384" spans="2:8" ht="15" x14ac:dyDescent="0.25">
      <c r="B384" s="20" t="s">
        <v>355</v>
      </c>
      <c r="C384" s="20" t="s">
        <v>1157</v>
      </c>
      <c r="D384" s="20" t="s">
        <v>1158</v>
      </c>
      <c r="E384" s="55" t="s">
        <v>1963</v>
      </c>
      <c r="F384" s="1">
        <v>2</v>
      </c>
      <c r="G384" s="55">
        <v>138</v>
      </c>
      <c r="H384" s="55">
        <f t="shared" si="5"/>
        <v>276</v>
      </c>
    </row>
    <row r="385" spans="2:8" ht="15" x14ac:dyDescent="0.25">
      <c r="B385" s="20" t="s">
        <v>355</v>
      </c>
      <c r="C385" s="20" t="s">
        <v>1157</v>
      </c>
      <c r="D385" s="20" t="s">
        <v>1158</v>
      </c>
      <c r="E385" s="55" t="s">
        <v>1964</v>
      </c>
      <c r="F385" s="1">
        <v>1</v>
      </c>
      <c r="G385" s="55">
        <v>108</v>
      </c>
      <c r="H385" s="55">
        <f t="shared" si="5"/>
        <v>108</v>
      </c>
    </row>
    <row r="386" spans="2:8" ht="15" x14ac:dyDescent="0.25">
      <c r="B386" s="20" t="s">
        <v>355</v>
      </c>
      <c r="C386" s="20" t="s">
        <v>2192</v>
      </c>
      <c r="D386" s="20" t="s">
        <v>2193</v>
      </c>
      <c r="E386" s="55" t="s">
        <v>1963</v>
      </c>
      <c r="F386" s="1">
        <v>2</v>
      </c>
      <c r="G386" s="55">
        <v>234</v>
      </c>
      <c r="H386" s="55">
        <f t="shared" si="5"/>
        <v>468</v>
      </c>
    </row>
    <row r="387" spans="2:8" ht="15" x14ac:dyDescent="0.25">
      <c r="B387" s="20" t="s">
        <v>355</v>
      </c>
      <c r="C387" s="20" t="s">
        <v>2192</v>
      </c>
      <c r="D387" s="20" t="s">
        <v>2193</v>
      </c>
      <c r="E387" s="55" t="s">
        <v>1964</v>
      </c>
      <c r="F387" s="1">
        <v>1</v>
      </c>
      <c r="G387" s="55">
        <v>33</v>
      </c>
      <c r="H387" s="55">
        <f t="shared" si="5"/>
        <v>33</v>
      </c>
    </row>
    <row r="388" spans="2:8" ht="15" x14ac:dyDescent="0.25">
      <c r="B388" s="20" t="s">
        <v>355</v>
      </c>
      <c r="C388" s="20" t="s">
        <v>2194</v>
      </c>
      <c r="D388" s="20" t="s">
        <v>2195</v>
      </c>
      <c r="E388" s="55" t="s">
        <v>1963</v>
      </c>
      <c r="F388" s="1">
        <v>2</v>
      </c>
      <c r="G388" s="55">
        <v>219</v>
      </c>
      <c r="H388" s="55">
        <f t="shared" si="5"/>
        <v>438</v>
      </c>
    </row>
    <row r="389" spans="2:8" ht="15" x14ac:dyDescent="0.25">
      <c r="B389" s="20" t="s">
        <v>355</v>
      </c>
      <c r="C389" s="20" t="s">
        <v>2194</v>
      </c>
      <c r="D389" s="20" t="s">
        <v>2195</v>
      </c>
      <c r="E389" s="55" t="s">
        <v>1964</v>
      </c>
      <c r="F389" s="1">
        <v>1</v>
      </c>
      <c r="G389" s="55">
        <v>174</v>
      </c>
      <c r="H389" s="55">
        <f t="shared" si="5"/>
        <v>174</v>
      </c>
    </row>
    <row r="390" spans="2:8" ht="15" x14ac:dyDescent="0.25">
      <c r="B390" s="20" t="s">
        <v>355</v>
      </c>
      <c r="C390" s="20" t="s">
        <v>2196</v>
      </c>
      <c r="D390" s="20" t="s">
        <v>2197</v>
      </c>
      <c r="E390" s="55" t="s">
        <v>1963</v>
      </c>
      <c r="F390" s="1">
        <v>2</v>
      </c>
      <c r="G390" s="55">
        <v>215</v>
      </c>
      <c r="H390" s="55">
        <f t="shared" si="5"/>
        <v>430</v>
      </c>
    </row>
    <row r="391" spans="2:8" ht="15" x14ac:dyDescent="0.25">
      <c r="B391" s="20" t="s">
        <v>355</v>
      </c>
      <c r="C391" s="20" t="s">
        <v>2196</v>
      </c>
      <c r="D391" s="20" t="s">
        <v>2197</v>
      </c>
      <c r="E391" s="55" t="s">
        <v>1964</v>
      </c>
      <c r="F391" s="1">
        <v>1</v>
      </c>
      <c r="G391" s="55">
        <v>96</v>
      </c>
      <c r="H391" s="55">
        <f t="shared" si="5"/>
        <v>96</v>
      </c>
    </row>
    <row r="392" spans="2:8" ht="15" x14ac:dyDescent="0.25">
      <c r="B392" s="20" t="s">
        <v>355</v>
      </c>
      <c r="C392" s="20" t="s">
        <v>2196</v>
      </c>
      <c r="D392" s="20" t="s">
        <v>2197</v>
      </c>
      <c r="E392" s="55" t="s">
        <v>1969</v>
      </c>
      <c r="F392" s="1">
        <v>4</v>
      </c>
      <c r="G392" s="55">
        <v>2</v>
      </c>
      <c r="H392" s="55">
        <f t="shared" si="5"/>
        <v>8</v>
      </c>
    </row>
    <row r="393" spans="2:8" ht="15" x14ac:dyDescent="0.25">
      <c r="B393" s="20" t="s">
        <v>355</v>
      </c>
      <c r="C393" s="20" t="s">
        <v>2196</v>
      </c>
      <c r="D393" s="20" t="s">
        <v>2197</v>
      </c>
      <c r="E393" s="55" t="s">
        <v>1976</v>
      </c>
      <c r="F393" s="1">
        <v>2</v>
      </c>
      <c r="G393" s="55">
        <v>1</v>
      </c>
      <c r="H393" s="55">
        <f t="shared" si="5"/>
        <v>2</v>
      </c>
    </row>
    <row r="394" spans="2:8" ht="15" x14ac:dyDescent="0.25">
      <c r="B394" s="20" t="s">
        <v>355</v>
      </c>
      <c r="C394" s="20" t="s">
        <v>2196</v>
      </c>
      <c r="D394" s="20" t="s">
        <v>2197</v>
      </c>
      <c r="E394" s="55" t="s">
        <v>2198</v>
      </c>
      <c r="F394" s="1">
        <v>8.86</v>
      </c>
      <c r="G394" s="55">
        <v>6</v>
      </c>
      <c r="H394" s="55">
        <f t="shared" si="5"/>
        <v>53.16</v>
      </c>
    </row>
    <row r="395" spans="2:8" ht="15" x14ac:dyDescent="0.25">
      <c r="B395" s="20" t="s">
        <v>355</v>
      </c>
      <c r="C395" s="20" t="s">
        <v>1159</v>
      </c>
      <c r="D395" s="20" t="s">
        <v>1160</v>
      </c>
      <c r="E395" s="55" t="s">
        <v>1963</v>
      </c>
      <c r="F395" s="1">
        <v>2</v>
      </c>
      <c r="G395" s="55">
        <v>316</v>
      </c>
      <c r="H395" s="55">
        <f t="shared" ref="H395:H458" si="6">F395*G395</f>
        <v>632</v>
      </c>
    </row>
    <row r="396" spans="2:8" ht="15" x14ac:dyDescent="0.25">
      <c r="B396" s="20" t="s">
        <v>355</v>
      </c>
      <c r="C396" s="20" t="s">
        <v>1159</v>
      </c>
      <c r="D396" s="20" t="s">
        <v>1160</v>
      </c>
      <c r="E396" s="55" t="s">
        <v>1964</v>
      </c>
      <c r="F396" s="1">
        <v>1</v>
      </c>
      <c r="G396" s="55">
        <v>103</v>
      </c>
      <c r="H396" s="55">
        <f t="shared" si="6"/>
        <v>103</v>
      </c>
    </row>
    <row r="397" spans="2:8" ht="15" x14ac:dyDescent="0.25">
      <c r="B397" s="20" t="s">
        <v>355</v>
      </c>
      <c r="C397" s="20" t="s">
        <v>1159</v>
      </c>
      <c r="D397" s="20" t="s">
        <v>1160</v>
      </c>
      <c r="E397" s="55" t="s">
        <v>1969</v>
      </c>
      <c r="F397" s="1">
        <v>4</v>
      </c>
      <c r="G397" s="55">
        <v>6</v>
      </c>
      <c r="H397" s="55">
        <f t="shared" si="6"/>
        <v>24</v>
      </c>
    </row>
    <row r="398" spans="2:8" ht="15" x14ac:dyDescent="0.25">
      <c r="B398" s="20" t="s">
        <v>355</v>
      </c>
      <c r="C398" s="20" t="s">
        <v>2199</v>
      </c>
      <c r="D398" s="20" t="s">
        <v>2200</v>
      </c>
      <c r="E398" s="55" t="s">
        <v>1963</v>
      </c>
      <c r="F398" s="1">
        <v>2</v>
      </c>
      <c r="G398" s="55">
        <v>341</v>
      </c>
      <c r="H398" s="55">
        <f t="shared" si="6"/>
        <v>682</v>
      </c>
    </row>
    <row r="399" spans="2:8" ht="15" x14ac:dyDescent="0.25">
      <c r="B399" s="20" t="s">
        <v>355</v>
      </c>
      <c r="C399" s="20" t="s">
        <v>2201</v>
      </c>
      <c r="D399" s="20" t="s">
        <v>2202</v>
      </c>
      <c r="E399" s="55" t="s">
        <v>1963</v>
      </c>
      <c r="F399" s="1">
        <v>2</v>
      </c>
      <c r="G399" s="55">
        <v>341</v>
      </c>
      <c r="H399" s="55">
        <f t="shared" si="6"/>
        <v>682</v>
      </c>
    </row>
    <row r="400" spans="2:8" ht="15" x14ac:dyDescent="0.25">
      <c r="B400" s="20" t="s">
        <v>355</v>
      </c>
      <c r="C400" s="20" t="s">
        <v>2201</v>
      </c>
      <c r="D400" s="20" t="s">
        <v>2202</v>
      </c>
      <c r="E400" s="55" t="s">
        <v>1964</v>
      </c>
      <c r="F400" s="1">
        <v>1</v>
      </c>
      <c r="G400" s="55">
        <v>4</v>
      </c>
      <c r="H400" s="55">
        <f t="shared" si="6"/>
        <v>4</v>
      </c>
    </row>
    <row r="401" spans="2:8" ht="15" x14ac:dyDescent="0.25">
      <c r="B401" s="20" t="s">
        <v>355</v>
      </c>
      <c r="C401" s="20" t="s">
        <v>2203</v>
      </c>
      <c r="D401" s="20" t="s">
        <v>2204</v>
      </c>
      <c r="E401" s="55" t="s">
        <v>1963</v>
      </c>
      <c r="F401" s="1">
        <v>2</v>
      </c>
      <c r="G401" s="55">
        <v>102</v>
      </c>
      <c r="H401" s="55">
        <f t="shared" si="6"/>
        <v>204</v>
      </c>
    </row>
    <row r="402" spans="2:8" ht="15" x14ac:dyDescent="0.25">
      <c r="B402" s="20" t="s">
        <v>355</v>
      </c>
      <c r="C402" s="20" t="s">
        <v>787</v>
      </c>
      <c r="D402" s="20" t="s">
        <v>788</v>
      </c>
      <c r="E402" s="55" t="s">
        <v>1963</v>
      </c>
      <c r="F402" s="1">
        <v>2</v>
      </c>
      <c r="G402" s="55">
        <v>504</v>
      </c>
      <c r="H402" s="55">
        <f t="shared" si="6"/>
        <v>1008</v>
      </c>
    </row>
    <row r="403" spans="2:8" ht="15" x14ac:dyDescent="0.25">
      <c r="B403" s="20" t="s">
        <v>355</v>
      </c>
      <c r="C403" s="20" t="s">
        <v>787</v>
      </c>
      <c r="D403" s="20" t="s">
        <v>788</v>
      </c>
      <c r="E403" s="55" t="s">
        <v>1964</v>
      </c>
      <c r="F403" s="1">
        <v>1</v>
      </c>
      <c r="G403" s="55">
        <v>116</v>
      </c>
      <c r="H403" s="55">
        <f t="shared" si="6"/>
        <v>116</v>
      </c>
    </row>
    <row r="404" spans="2:8" ht="15" x14ac:dyDescent="0.25">
      <c r="B404" s="20" t="s">
        <v>355</v>
      </c>
      <c r="C404" s="20" t="s">
        <v>787</v>
      </c>
      <c r="D404" s="20" t="s">
        <v>788</v>
      </c>
      <c r="E404" s="55" t="s">
        <v>1969</v>
      </c>
      <c r="F404" s="1">
        <v>4</v>
      </c>
      <c r="G404" s="55">
        <v>12</v>
      </c>
      <c r="H404" s="55">
        <f t="shared" si="6"/>
        <v>48</v>
      </c>
    </row>
    <row r="405" spans="2:8" ht="15" x14ac:dyDescent="0.25">
      <c r="B405" s="20" t="s">
        <v>355</v>
      </c>
      <c r="C405" s="20" t="s">
        <v>2205</v>
      </c>
      <c r="D405" s="20" t="s">
        <v>2206</v>
      </c>
      <c r="E405" s="55" t="s">
        <v>1963</v>
      </c>
      <c r="F405" s="1">
        <v>2</v>
      </c>
      <c r="G405" s="55">
        <v>198</v>
      </c>
      <c r="H405" s="55">
        <f t="shared" si="6"/>
        <v>396</v>
      </c>
    </row>
    <row r="406" spans="2:8" ht="15" x14ac:dyDescent="0.25">
      <c r="B406" s="20" t="s">
        <v>355</v>
      </c>
      <c r="C406" s="20" t="s">
        <v>2205</v>
      </c>
      <c r="D406" s="20" t="s">
        <v>2206</v>
      </c>
      <c r="E406" s="55" t="s">
        <v>1964</v>
      </c>
      <c r="F406" s="1">
        <v>1</v>
      </c>
      <c r="G406" s="55">
        <v>51</v>
      </c>
      <c r="H406" s="55">
        <f t="shared" si="6"/>
        <v>51</v>
      </c>
    </row>
    <row r="407" spans="2:8" ht="15" x14ac:dyDescent="0.25">
      <c r="B407" s="20" t="s">
        <v>355</v>
      </c>
      <c r="C407" s="20" t="s">
        <v>2205</v>
      </c>
      <c r="D407" s="20" t="s">
        <v>2206</v>
      </c>
      <c r="E407" s="55" t="s">
        <v>1969</v>
      </c>
      <c r="F407" s="1">
        <v>4</v>
      </c>
      <c r="G407" s="55">
        <v>2</v>
      </c>
      <c r="H407" s="55">
        <f t="shared" si="6"/>
        <v>8</v>
      </c>
    </row>
    <row r="408" spans="2:8" ht="15" x14ac:dyDescent="0.25">
      <c r="B408" s="20" t="s">
        <v>355</v>
      </c>
      <c r="C408" s="20" t="s">
        <v>1432</v>
      </c>
      <c r="D408" s="20" t="s">
        <v>1433</v>
      </c>
      <c r="E408" s="55" t="s">
        <v>1963</v>
      </c>
      <c r="F408" s="1">
        <v>2</v>
      </c>
      <c r="G408" s="55">
        <v>789</v>
      </c>
      <c r="H408" s="55">
        <f t="shared" si="6"/>
        <v>1578</v>
      </c>
    </row>
    <row r="409" spans="2:8" ht="15" x14ac:dyDescent="0.25">
      <c r="B409" s="20" t="s">
        <v>355</v>
      </c>
      <c r="C409" s="20" t="s">
        <v>1432</v>
      </c>
      <c r="D409" s="20" t="s">
        <v>1433</v>
      </c>
      <c r="E409" s="55" t="s">
        <v>1964</v>
      </c>
      <c r="F409" s="1">
        <v>1</v>
      </c>
      <c r="G409" s="55">
        <v>110</v>
      </c>
      <c r="H409" s="55">
        <f t="shared" si="6"/>
        <v>110</v>
      </c>
    </row>
    <row r="410" spans="2:8" ht="15" x14ac:dyDescent="0.25">
      <c r="B410" s="20" t="s">
        <v>355</v>
      </c>
      <c r="C410" s="20" t="s">
        <v>1432</v>
      </c>
      <c r="D410" s="20" t="s">
        <v>1433</v>
      </c>
      <c r="E410" s="55" t="s">
        <v>1969</v>
      </c>
      <c r="F410" s="1">
        <v>4</v>
      </c>
      <c r="G410" s="55">
        <v>23</v>
      </c>
      <c r="H410" s="55">
        <f t="shared" si="6"/>
        <v>92</v>
      </c>
    </row>
    <row r="411" spans="2:8" ht="15" x14ac:dyDescent="0.25">
      <c r="B411" s="20" t="s">
        <v>355</v>
      </c>
      <c r="C411" s="20" t="s">
        <v>1432</v>
      </c>
      <c r="D411" s="20" t="s">
        <v>1433</v>
      </c>
      <c r="E411" s="55" t="s">
        <v>1976</v>
      </c>
      <c r="F411" s="1">
        <v>2</v>
      </c>
      <c r="G411" s="55">
        <v>5</v>
      </c>
      <c r="H411" s="55">
        <f t="shared" si="6"/>
        <v>10</v>
      </c>
    </row>
    <row r="412" spans="2:8" ht="15" x14ac:dyDescent="0.25">
      <c r="B412" s="20" t="s">
        <v>355</v>
      </c>
      <c r="C412" s="20" t="s">
        <v>2207</v>
      </c>
      <c r="D412" s="20" t="s">
        <v>2208</v>
      </c>
      <c r="E412" s="55" t="s">
        <v>1963</v>
      </c>
      <c r="F412" s="1">
        <v>2</v>
      </c>
      <c r="G412" s="55">
        <v>425</v>
      </c>
      <c r="H412" s="55">
        <f t="shared" si="6"/>
        <v>850</v>
      </c>
    </row>
    <row r="413" spans="2:8" ht="15" x14ac:dyDescent="0.25">
      <c r="B413" s="20" t="s">
        <v>355</v>
      </c>
      <c r="C413" s="20" t="s">
        <v>2207</v>
      </c>
      <c r="D413" s="20" t="s">
        <v>2208</v>
      </c>
      <c r="E413" s="55" t="s">
        <v>1964</v>
      </c>
      <c r="F413" s="1">
        <v>1</v>
      </c>
      <c r="G413" s="55">
        <v>170</v>
      </c>
      <c r="H413" s="55">
        <f t="shared" si="6"/>
        <v>170</v>
      </c>
    </row>
    <row r="414" spans="2:8" ht="15" x14ac:dyDescent="0.25">
      <c r="B414" s="20" t="s">
        <v>355</v>
      </c>
      <c r="C414" s="20" t="s">
        <v>2207</v>
      </c>
      <c r="D414" s="20" t="s">
        <v>2208</v>
      </c>
      <c r="E414" s="55" t="s">
        <v>1969</v>
      </c>
      <c r="F414" s="1">
        <v>4</v>
      </c>
      <c r="G414" s="55">
        <v>19</v>
      </c>
      <c r="H414" s="55">
        <f t="shared" si="6"/>
        <v>76</v>
      </c>
    </row>
    <row r="415" spans="2:8" ht="15" x14ac:dyDescent="0.25">
      <c r="B415" s="20" t="s">
        <v>355</v>
      </c>
      <c r="C415" s="20" t="s">
        <v>2207</v>
      </c>
      <c r="D415" s="20" t="s">
        <v>2208</v>
      </c>
      <c r="E415" s="55" t="s">
        <v>1976</v>
      </c>
      <c r="F415" s="1">
        <v>2</v>
      </c>
      <c r="G415" s="55">
        <v>3</v>
      </c>
      <c r="H415" s="55">
        <f t="shared" si="6"/>
        <v>6</v>
      </c>
    </row>
    <row r="416" spans="2:8" ht="15" x14ac:dyDescent="0.25">
      <c r="B416" s="20" t="s">
        <v>355</v>
      </c>
      <c r="C416" s="20" t="s">
        <v>2209</v>
      </c>
      <c r="D416" s="20" t="s">
        <v>2210</v>
      </c>
      <c r="E416" s="55" t="s">
        <v>1963</v>
      </c>
      <c r="F416" s="1">
        <v>2</v>
      </c>
      <c r="G416" s="55">
        <v>185</v>
      </c>
      <c r="H416" s="55">
        <f t="shared" si="6"/>
        <v>370</v>
      </c>
    </row>
    <row r="417" spans="2:8" ht="15" x14ac:dyDescent="0.25">
      <c r="B417" s="20" t="s">
        <v>355</v>
      </c>
      <c r="C417" s="20" t="s">
        <v>2209</v>
      </c>
      <c r="D417" s="20" t="s">
        <v>2210</v>
      </c>
      <c r="E417" s="55" t="s">
        <v>1964</v>
      </c>
      <c r="F417" s="1">
        <v>1</v>
      </c>
      <c r="G417" s="55">
        <v>126</v>
      </c>
      <c r="H417" s="55">
        <f t="shared" si="6"/>
        <v>126</v>
      </c>
    </row>
    <row r="418" spans="2:8" ht="15" x14ac:dyDescent="0.25">
      <c r="B418" s="20" t="s">
        <v>355</v>
      </c>
      <c r="C418" s="20" t="s">
        <v>2209</v>
      </c>
      <c r="D418" s="20" t="s">
        <v>2210</v>
      </c>
      <c r="E418" s="55" t="s">
        <v>1976</v>
      </c>
      <c r="F418" s="1">
        <v>2</v>
      </c>
      <c r="G418" s="55">
        <v>1</v>
      </c>
      <c r="H418" s="55">
        <f t="shared" si="6"/>
        <v>2</v>
      </c>
    </row>
    <row r="419" spans="2:8" ht="15" x14ac:dyDescent="0.25">
      <c r="B419" s="20" t="s">
        <v>355</v>
      </c>
      <c r="C419" s="20" t="s">
        <v>789</v>
      </c>
      <c r="D419" s="20" t="s">
        <v>790</v>
      </c>
      <c r="E419" s="55" t="s">
        <v>1963</v>
      </c>
      <c r="F419" s="1">
        <v>2</v>
      </c>
      <c r="G419" s="55">
        <v>608</v>
      </c>
      <c r="H419" s="55">
        <f t="shared" si="6"/>
        <v>1216</v>
      </c>
    </row>
    <row r="420" spans="2:8" ht="15" x14ac:dyDescent="0.25">
      <c r="B420" s="20" t="s">
        <v>355</v>
      </c>
      <c r="C420" s="20" t="s">
        <v>789</v>
      </c>
      <c r="D420" s="20" t="s">
        <v>790</v>
      </c>
      <c r="E420" s="55" t="s">
        <v>1964</v>
      </c>
      <c r="F420" s="1">
        <v>1</v>
      </c>
      <c r="G420" s="55">
        <v>158</v>
      </c>
      <c r="H420" s="55">
        <f t="shared" si="6"/>
        <v>158</v>
      </c>
    </row>
    <row r="421" spans="2:8" ht="15" x14ac:dyDescent="0.25">
      <c r="B421" s="20" t="s">
        <v>355</v>
      </c>
      <c r="C421" s="20" t="s">
        <v>789</v>
      </c>
      <c r="D421" s="20" t="s">
        <v>790</v>
      </c>
      <c r="E421" s="55" t="s">
        <v>1969</v>
      </c>
      <c r="F421" s="1">
        <v>4</v>
      </c>
      <c r="G421" s="55">
        <v>40</v>
      </c>
      <c r="H421" s="55">
        <f t="shared" si="6"/>
        <v>160</v>
      </c>
    </row>
    <row r="422" spans="2:8" ht="15" x14ac:dyDescent="0.25">
      <c r="B422" s="20" t="s">
        <v>355</v>
      </c>
      <c r="C422" s="20" t="s">
        <v>789</v>
      </c>
      <c r="D422" s="20" t="s">
        <v>790</v>
      </c>
      <c r="E422" s="55" t="s">
        <v>1976</v>
      </c>
      <c r="F422" s="1">
        <v>2</v>
      </c>
      <c r="G422" s="55">
        <v>7</v>
      </c>
      <c r="H422" s="55">
        <f t="shared" si="6"/>
        <v>14</v>
      </c>
    </row>
    <row r="423" spans="2:8" ht="15" x14ac:dyDescent="0.25">
      <c r="B423" s="20" t="s">
        <v>355</v>
      </c>
      <c r="C423" s="20" t="s">
        <v>2211</v>
      </c>
      <c r="D423" s="20" t="s">
        <v>2212</v>
      </c>
      <c r="E423" s="55" t="s">
        <v>1963</v>
      </c>
      <c r="F423" s="1">
        <v>2</v>
      </c>
      <c r="G423" s="55">
        <v>159</v>
      </c>
      <c r="H423" s="55">
        <f t="shared" si="6"/>
        <v>318</v>
      </c>
    </row>
    <row r="424" spans="2:8" ht="15" x14ac:dyDescent="0.25">
      <c r="B424" s="20" t="s">
        <v>355</v>
      </c>
      <c r="C424" s="20" t="s">
        <v>2211</v>
      </c>
      <c r="D424" s="20" t="s">
        <v>2212</v>
      </c>
      <c r="E424" s="55" t="s">
        <v>1964</v>
      </c>
      <c r="F424" s="1">
        <v>1</v>
      </c>
      <c r="G424" s="55">
        <v>27</v>
      </c>
      <c r="H424" s="55">
        <f t="shared" si="6"/>
        <v>27</v>
      </c>
    </row>
    <row r="425" spans="2:8" ht="15" x14ac:dyDescent="0.25">
      <c r="B425" s="20" t="s">
        <v>355</v>
      </c>
      <c r="C425" s="20" t="s">
        <v>2213</v>
      </c>
      <c r="D425" s="20" t="s">
        <v>2214</v>
      </c>
      <c r="E425" s="55" t="s">
        <v>1963</v>
      </c>
      <c r="F425" s="1">
        <v>2</v>
      </c>
      <c r="G425" s="55">
        <v>376</v>
      </c>
      <c r="H425" s="55">
        <f t="shared" si="6"/>
        <v>752</v>
      </c>
    </row>
    <row r="426" spans="2:8" ht="15" x14ac:dyDescent="0.25">
      <c r="B426" s="20" t="s">
        <v>355</v>
      </c>
      <c r="C426" s="20" t="s">
        <v>2213</v>
      </c>
      <c r="D426" s="20" t="s">
        <v>2214</v>
      </c>
      <c r="E426" s="55" t="s">
        <v>1964</v>
      </c>
      <c r="F426" s="1">
        <v>1</v>
      </c>
      <c r="G426" s="55">
        <v>97</v>
      </c>
      <c r="H426" s="55">
        <f t="shared" si="6"/>
        <v>97</v>
      </c>
    </row>
    <row r="427" spans="2:8" ht="15" x14ac:dyDescent="0.25">
      <c r="B427" s="20" t="s">
        <v>355</v>
      </c>
      <c r="C427" s="20" t="s">
        <v>1434</v>
      </c>
      <c r="D427" s="20" t="s">
        <v>1435</v>
      </c>
      <c r="E427" s="55" t="s">
        <v>1963</v>
      </c>
      <c r="F427" s="1">
        <v>2</v>
      </c>
      <c r="G427" s="55">
        <v>523</v>
      </c>
      <c r="H427" s="55">
        <f t="shared" si="6"/>
        <v>1046</v>
      </c>
    </row>
    <row r="428" spans="2:8" ht="15" x14ac:dyDescent="0.25">
      <c r="B428" s="20" t="s">
        <v>355</v>
      </c>
      <c r="C428" s="20" t="s">
        <v>1434</v>
      </c>
      <c r="D428" s="20" t="s">
        <v>1435</v>
      </c>
      <c r="E428" s="55" t="s">
        <v>1964</v>
      </c>
      <c r="F428" s="1">
        <v>1</v>
      </c>
      <c r="G428" s="55">
        <v>59</v>
      </c>
      <c r="H428" s="55">
        <f t="shared" si="6"/>
        <v>59</v>
      </c>
    </row>
    <row r="429" spans="2:8" ht="15" x14ac:dyDescent="0.25">
      <c r="B429" s="20" t="s">
        <v>355</v>
      </c>
      <c r="C429" s="20" t="s">
        <v>1434</v>
      </c>
      <c r="D429" s="20" t="s">
        <v>1435</v>
      </c>
      <c r="E429" s="55" t="s">
        <v>1969</v>
      </c>
      <c r="F429" s="1">
        <v>4</v>
      </c>
      <c r="G429" s="55">
        <v>46</v>
      </c>
      <c r="H429" s="55">
        <f t="shared" si="6"/>
        <v>184</v>
      </c>
    </row>
    <row r="430" spans="2:8" ht="15" x14ac:dyDescent="0.25">
      <c r="B430" s="20" t="s">
        <v>355</v>
      </c>
      <c r="C430" s="20" t="s">
        <v>1434</v>
      </c>
      <c r="D430" s="20" t="s">
        <v>1435</v>
      </c>
      <c r="E430" s="55" t="s">
        <v>1976</v>
      </c>
      <c r="F430" s="1">
        <v>2</v>
      </c>
      <c r="G430" s="55">
        <v>1</v>
      </c>
      <c r="H430" s="55">
        <f t="shared" si="6"/>
        <v>2</v>
      </c>
    </row>
    <row r="431" spans="2:8" ht="15" x14ac:dyDescent="0.25">
      <c r="B431" s="20" t="s">
        <v>355</v>
      </c>
      <c r="C431" s="20" t="s">
        <v>2215</v>
      </c>
      <c r="D431" s="20" t="s">
        <v>2216</v>
      </c>
      <c r="E431" s="55" t="s">
        <v>1963</v>
      </c>
      <c r="F431" s="1">
        <v>2</v>
      </c>
      <c r="G431" s="55">
        <v>270</v>
      </c>
      <c r="H431" s="55">
        <f t="shared" si="6"/>
        <v>540</v>
      </c>
    </row>
    <row r="432" spans="2:8" ht="15" x14ac:dyDescent="0.25">
      <c r="B432" s="20" t="s">
        <v>355</v>
      </c>
      <c r="C432" s="20" t="s">
        <v>2215</v>
      </c>
      <c r="D432" s="20" t="s">
        <v>2216</v>
      </c>
      <c r="E432" s="55" t="s">
        <v>1964</v>
      </c>
      <c r="F432" s="1">
        <v>1</v>
      </c>
      <c r="G432" s="55">
        <v>14</v>
      </c>
      <c r="H432" s="55">
        <f t="shared" si="6"/>
        <v>14</v>
      </c>
    </row>
    <row r="433" spans="2:8" ht="15" x14ac:dyDescent="0.25">
      <c r="B433" s="20" t="s">
        <v>355</v>
      </c>
      <c r="C433" s="20" t="s">
        <v>2217</v>
      </c>
      <c r="D433" s="20" t="s">
        <v>2218</v>
      </c>
      <c r="E433" s="55" t="s">
        <v>1963</v>
      </c>
      <c r="F433" s="1">
        <v>2</v>
      </c>
      <c r="G433" s="55">
        <v>371</v>
      </c>
      <c r="H433" s="55">
        <f t="shared" si="6"/>
        <v>742</v>
      </c>
    </row>
    <row r="434" spans="2:8" ht="15" x14ac:dyDescent="0.25">
      <c r="B434" s="20" t="s">
        <v>355</v>
      </c>
      <c r="C434" s="20" t="s">
        <v>2217</v>
      </c>
      <c r="D434" s="20" t="s">
        <v>2218</v>
      </c>
      <c r="E434" s="55" t="s">
        <v>1964</v>
      </c>
      <c r="F434" s="1">
        <v>1</v>
      </c>
      <c r="G434" s="55">
        <v>51</v>
      </c>
      <c r="H434" s="55">
        <f t="shared" si="6"/>
        <v>51</v>
      </c>
    </row>
    <row r="435" spans="2:8" ht="15" x14ac:dyDescent="0.25">
      <c r="B435" s="20" t="s">
        <v>355</v>
      </c>
      <c r="C435" s="20" t="s">
        <v>2219</v>
      </c>
      <c r="D435" s="20" t="s">
        <v>2220</v>
      </c>
      <c r="E435" s="55" t="s">
        <v>1963</v>
      </c>
      <c r="F435" s="1">
        <v>2</v>
      </c>
      <c r="G435" s="55">
        <v>441</v>
      </c>
      <c r="H435" s="55">
        <f t="shared" si="6"/>
        <v>882</v>
      </c>
    </row>
    <row r="436" spans="2:8" ht="15" x14ac:dyDescent="0.25">
      <c r="B436" s="20" t="s">
        <v>355</v>
      </c>
      <c r="C436" s="20" t="s">
        <v>2219</v>
      </c>
      <c r="D436" s="20" t="s">
        <v>2220</v>
      </c>
      <c r="E436" s="55" t="s">
        <v>1964</v>
      </c>
      <c r="F436" s="1">
        <v>1</v>
      </c>
      <c r="G436" s="55">
        <v>42</v>
      </c>
      <c r="H436" s="55">
        <f t="shared" si="6"/>
        <v>42</v>
      </c>
    </row>
    <row r="437" spans="2:8" ht="15" x14ac:dyDescent="0.25">
      <c r="B437" s="20" t="s">
        <v>355</v>
      </c>
      <c r="C437" s="20" t="s">
        <v>2219</v>
      </c>
      <c r="D437" s="20" t="s">
        <v>2220</v>
      </c>
      <c r="E437" s="55" t="s">
        <v>1969</v>
      </c>
      <c r="F437" s="1">
        <v>4</v>
      </c>
      <c r="G437" s="55">
        <v>2</v>
      </c>
      <c r="H437" s="55">
        <f t="shared" si="6"/>
        <v>8</v>
      </c>
    </row>
    <row r="438" spans="2:8" ht="15" x14ac:dyDescent="0.25">
      <c r="B438" s="20" t="s">
        <v>355</v>
      </c>
      <c r="C438" s="20" t="s">
        <v>1436</v>
      </c>
      <c r="D438" s="20" t="s">
        <v>1437</v>
      </c>
      <c r="E438" s="55" t="s">
        <v>1963</v>
      </c>
      <c r="F438" s="1">
        <v>2</v>
      </c>
      <c r="G438" s="55">
        <v>419</v>
      </c>
      <c r="H438" s="55">
        <f t="shared" si="6"/>
        <v>838</v>
      </c>
    </row>
    <row r="439" spans="2:8" ht="15" x14ac:dyDescent="0.25">
      <c r="B439" s="20" t="s">
        <v>355</v>
      </c>
      <c r="C439" s="20" t="s">
        <v>1436</v>
      </c>
      <c r="D439" s="20" t="s">
        <v>1437</v>
      </c>
      <c r="E439" s="55" t="s">
        <v>1964</v>
      </c>
      <c r="F439" s="1">
        <v>1</v>
      </c>
      <c r="G439" s="55">
        <v>125</v>
      </c>
      <c r="H439" s="55">
        <f t="shared" si="6"/>
        <v>125</v>
      </c>
    </row>
    <row r="440" spans="2:8" ht="15" x14ac:dyDescent="0.25">
      <c r="B440" s="20" t="s">
        <v>355</v>
      </c>
      <c r="C440" s="20" t="s">
        <v>2221</v>
      </c>
      <c r="D440" s="20" t="s">
        <v>2222</v>
      </c>
      <c r="E440" s="55" t="s">
        <v>1963</v>
      </c>
      <c r="F440" s="1">
        <v>2</v>
      </c>
      <c r="G440" s="55">
        <v>227</v>
      </c>
      <c r="H440" s="55">
        <f t="shared" si="6"/>
        <v>454</v>
      </c>
    </row>
    <row r="441" spans="2:8" ht="15" x14ac:dyDescent="0.25">
      <c r="B441" s="20" t="s">
        <v>355</v>
      </c>
      <c r="C441" s="20" t="s">
        <v>2221</v>
      </c>
      <c r="D441" s="20" t="s">
        <v>2222</v>
      </c>
      <c r="E441" s="55" t="s">
        <v>1964</v>
      </c>
      <c r="F441" s="1">
        <v>1</v>
      </c>
      <c r="G441" s="55">
        <v>141</v>
      </c>
      <c r="H441" s="55">
        <f t="shared" si="6"/>
        <v>141</v>
      </c>
    </row>
    <row r="442" spans="2:8" ht="15" x14ac:dyDescent="0.25">
      <c r="B442" s="20" t="s">
        <v>355</v>
      </c>
      <c r="C442" s="20" t="s">
        <v>2223</v>
      </c>
      <c r="D442" s="20" t="s">
        <v>2224</v>
      </c>
      <c r="E442" s="55" t="s">
        <v>1963</v>
      </c>
      <c r="F442" s="1">
        <v>2</v>
      </c>
      <c r="G442" s="55">
        <v>259</v>
      </c>
      <c r="H442" s="55">
        <f t="shared" si="6"/>
        <v>518</v>
      </c>
    </row>
    <row r="443" spans="2:8" ht="15" x14ac:dyDescent="0.25">
      <c r="B443" s="20" t="s">
        <v>355</v>
      </c>
      <c r="C443" s="20" t="s">
        <v>2223</v>
      </c>
      <c r="D443" s="20" t="s">
        <v>2224</v>
      </c>
      <c r="E443" s="55" t="s">
        <v>1964</v>
      </c>
      <c r="F443" s="1">
        <v>1</v>
      </c>
      <c r="G443" s="55">
        <v>2</v>
      </c>
      <c r="H443" s="55">
        <f t="shared" si="6"/>
        <v>2</v>
      </c>
    </row>
    <row r="444" spans="2:8" ht="15" x14ac:dyDescent="0.25">
      <c r="B444" s="20" t="s">
        <v>355</v>
      </c>
      <c r="C444" s="20" t="s">
        <v>2223</v>
      </c>
      <c r="D444" s="20" t="s">
        <v>2224</v>
      </c>
      <c r="E444" s="55" t="s">
        <v>1969</v>
      </c>
      <c r="F444" s="1">
        <v>4</v>
      </c>
      <c r="G444" s="55">
        <v>4</v>
      </c>
      <c r="H444" s="55">
        <f t="shared" si="6"/>
        <v>16</v>
      </c>
    </row>
    <row r="445" spans="2:8" ht="15" x14ac:dyDescent="0.25">
      <c r="B445" s="20" t="s">
        <v>355</v>
      </c>
      <c r="C445" s="20" t="s">
        <v>2225</v>
      </c>
      <c r="D445" s="20" t="s">
        <v>2226</v>
      </c>
      <c r="E445" s="55" t="s">
        <v>1963</v>
      </c>
      <c r="F445" s="1">
        <v>2</v>
      </c>
      <c r="G445" s="55">
        <v>160</v>
      </c>
      <c r="H445" s="55">
        <f t="shared" si="6"/>
        <v>320</v>
      </c>
    </row>
    <row r="446" spans="2:8" ht="15" x14ac:dyDescent="0.25">
      <c r="B446" s="20" t="s">
        <v>355</v>
      </c>
      <c r="C446" s="20" t="s">
        <v>2225</v>
      </c>
      <c r="D446" s="20" t="s">
        <v>2226</v>
      </c>
      <c r="E446" s="55" t="s">
        <v>1964</v>
      </c>
      <c r="F446" s="1">
        <v>1</v>
      </c>
      <c r="G446" s="55">
        <v>49</v>
      </c>
      <c r="H446" s="55">
        <f t="shared" si="6"/>
        <v>49</v>
      </c>
    </row>
    <row r="447" spans="2:8" ht="15" x14ac:dyDescent="0.25">
      <c r="B447" s="20" t="s">
        <v>355</v>
      </c>
      <c r="C447" s="20" t="s">
        <v>2227</v>
      </c>
      <c r="D447" s="20" t="s">
        <v>2228</v>
      </c>
      <c r="E447" s="55" t="s">
        <v>1963</v>
      </c>
      <c r="F447" s="1">
        <v>2</v>
      </c>
      <c r="G447" s="55">
        <v>145</v>
      </c>
      <c r="H447" s="55">
        <f t="shared" si="6"/>
        <v>290</v>
      </c>
    </row>
    <row r="448" spans="2:8" ht="15" x14ac:dyDescent="0.25">
      <c r="B448" s="20" t="s">
        <v>355</v>
      </c>
      <c r="C448" s="20" t="s">
        <v>2227</v>
      </c>
      <c r="D448" s="20" t="s">
        <v>2228</v>
      </c>
      <c r="E448" s="55" t="s">
        <v>1964</v>
      </c>
      <c r="F448" s="1">
        <v>1</v>
      </c>
      <c r="G448" s="55">
        <v>31</v>
      </c>
      <c r="H448" s="55">
        <f t="shared" si="6"/>
        <v>31</v>
      </c>
    </row>
    <row r="449" spans="2:8" ht="15" x14ac:dyDescent="0.25">
      <c r="B449" s="20" t="s">
        <v>355</v>
      </c>
      <c r="C449" s="20" t="s">
        <v>2229</v>
      </c>
      <c r="D449" s="20" t="s">
        <v>2230</v>
      </c>
      <c r="E449" s="55" t="s">
        <v>1963</v>
      </c>
      <c r="F449" s="1">
        <v>2</v>
      </c>
      <c r="G449" s="55">
        <v>393</v>
      </c>
      <c r="H449" s="55">
        <f t="shared" si="6"/>
        <v>786</v>
      </c>
    </row>
    <row r="450" spans="2:8" ht="15" x14ac:dyDescent="0.25">
      <c r="B450" s="20" t="s">
        <v>355</v>
      </c>
      <c r="C450" s="20" t="s">
        <v>2229</v>
      </c>
      <c r="D450" s="20" t="s">
        <v>2230</v>
      </c>
      <c r="E450" s="55" t="s">
        <v>1964</v>
      </c>
      <c r="F450" s="1">
        <v>1</v>
      </c>
      <c r="G450" s="55">
        <v>281</v>
      </c>
      <c r="H450" s="55">
        <f t="shared" si="6"/>
        <v>281</v>
      </c>
    </row>
    <row r="451" spans="2:8" ht="15" x14ac:dyDescent="0.25">
      <c r="B451" s="20" t="s">
        <v>355</v>
      </c>
      <c r="C451" s="20" t="s">
        <v>2231</v>
      </c>
      <c r="D451" s="20" t="s">
        <v>2232</v>
      </c>
      <c r="E451" s="55" t="s">
        <v>1963</v>
      </c>
      <c r="F451" s="1">
        <v>2</v>
      </c>
      <c r="G451" s="55">
        <v>149</v>
      </c>
      <c r="H451" s="55">
        <f t="shared" si="6"/>
        <v>298</v>
      </c>
    </row>
    <row r="452" spans="2:8" ht="15" x14ac:dyDescent="0.25">
      <c r="B452" s="20" t="s">
        <v>355</v>
      </c>
      <c r="C452" s="20" t="s">
        <v>2231</v>
      </c>
      <c r="D452" s="20" t="s">
        <v>2232</v>
      </c>
      <c r="E452" s="55" t="s">
        <v>1969</v>
      </c>
      <c r="F452" s="1">
        <v>4</v>
      </c>
      <c r="G452" s="55">
        <v>7</v>
      </c>
      <c r="H452" s="55">
        <f t="shared" si="6"/>
        <v>28</v>
      </c>
    </row>
    <row r="453" spans="2:8" ht="15" x14ac:dyDescent="0.25">
      <c r="B453" s="20" t="s">
        <v>355</v>
      </c>
      <c r="C453" s="20" t="s">
        <v>791</v>
      </c>
      <c r="D453" s="20" t="s">
        <v>792</v>
      </c>
      <c r="E453" s="55" t="s">
        <v>1989</v>
      </c>
      <c r="F453" s="1">
        <v>18.53</v>
      </c>
      <c r="G453" s="55">
        <v>1</v>
      </c>
      <c r="H453" s="55">
        <f t="shared" si="6"/>
        <v>18.53</v>
      </c>
    </row>
    <row r="454" spans="2:8" ht="15" x14ac:dyDescent="0.25">
      <c r="B454" s="20" t="s">
        <v>355</v>
      </c>
      <c r="C454" s="20" t="s">
        <v>791</v>
      </c>
      <c r="D454" s="20" t="s">
        <v>792</v>
      </c>
      <c r="E454" s="55" t="s">
        <v>1963</v>
      </c>
      <c r="F454" s="1">
        <v>2</v>
      </c>
      <c r="G454" s="55">
        <v>447</v>
      </c>
      <c r="H454" s="55">
        <f t="shared" si="6"/>
        <v>894</v>
      </c>
    </row>
    <row r="455" spans="2:8" ht="15" x14ac:dyDescent="0.25">
      <c r="B455" s="20" t="s">
        <v>355</v>
      </c>
      <c r="C455" s="20" t="s">
        <v>791</v>
      </c>
      <c r="D455" s="20" t="s">
        <v>792</v>
      </c>
      <c r="E455" s="55" t="s">
        <v>1964</v>
      </c>
      <c r="F455" s="1">
        <v>1</v>
      </c>
      <c r="G455" s="55">
        <v>8</v>
      </c>
      <c r="H455" s="55">
        <f t="shared" si="6"/>
        <v>8</v>
      </c>
    </row>
    <row r="456" spans="2:8" ht="15" x14ac:dyDescent="0.25">
      <c r="B456" s="20" t="s">
        <v>355</v>
      </c>
      <c r="C456" s="20" t="s">
        <v>791</v>
      </c>
      <c r="D456" s="20" t="s">
        <v>792</v>
      </c>
      <c r="E456" s="55" t="s">
        <v>1969</v>
      </c>
      <c r="F456" s="1">
        <v>4</v>
      </c>
      <c r="G456" s="55">
        <v>37</v>
      </c>
      <c r="H456" s="55">
        <f t="shared" si="6"/>
        <v>148</v>
      </c>
    </row>
    <row r="457" spans="2:8" ht="15" x14ac:dyDescent="0.25">
      <c r="B457" s="20" t="s">
        <v>355</v>
      </c>
      <c r="C457" s="20" t="s">
        <v>791</v>
      </c>
      <c r="D457" s="20" t="s">
        <v>792</v>
      </c>
      <c r="E457" s="55" t="s">
        <v>1976</v>
      </c>
      <c r="F457" s="1">
        <v>2</v>
      </c>
      <c r="G457" s="55">
        <v>2</v>
      </c>
      <c r="H457" s="55">
        <f t="shared" si="6"/>
        <v>4</v>
      </c>
    </row>
    <row r="458" spans="2:8" ht="15" x14ac:dyDescent="0.25">
      <c r="B458" s="20" t="s">
        <v>355</v>
      </c>
      <c r="C458" s="20" t="s">
        <v>2233</v>
      </c>
      <c r="D458" s="20" t="s">
        <v>2234</v>
      </c>
      <c r="E458" s="55" t="s">
        <v>1963</v>
      </c>
      <c r="F458" s="1">
        <v>2</v>
      </c>
      <c r="G458" s="55">
        <v>102</v>
      </c>
      <c r="H458" s="55">
        <f t="shared" si="6"/>
        <v>204</v>
      </c>
    </row>
    <row r="459" spans="2:8" ht="15" x14ac:dyDescent="0.25">
      <c r="B459" s="20" t="s">
        <v>355</v>
      </c>
      <c r="C459" s="20" t="s">
        <v>1161</v>
      </c>
      <c r="D459" s="20" t="s">
        <v>1162</v>
      </c>
      <c r="E459" s="55" t="s">
        <v>1963</v>
      </c>
      <c r="F459" s="1">
        <v>2</v>
      </c>
      <c r="G459" s="55">
        <v>414</v>
      </c>
      <c r="H459" s="55">
        <f t="shared" ref="H459:H522" si="7">F459*G459</f>
        <v>828</v>
      </c>
    </row>
    <row r="460" spans="2:8" ht="15" x14ac:dyDescent="0.25">
      <c r="B460" s="20" t="s">
        <v>355</v>
      </c>
      <c r="C460" s="20" t="s">
        <v>1161</v>
      </c>
      <c r="D460" s="20" t="s">
        <v>1162</v>
      </c>
      <c r="E460" s="55" t="s">
        <v>1964</v>
      </c>
      <c r="F460" s="1">
        <v>1</v>
      </c>
      <c r="G460" s="55">
        <v>19</v>
      </c>
      <c r="H460" s="55">
        <f t="shared" si="7"/>
        <v>19</v>
      </c>
    </row>
    <row r="461" spans="2:8" ht="15" x14ac:dyDescent="0.25">
      <c r="B461" s="20" t="s">
        <v>355</v>
      </c>
      <c r="C461" s="20" t="s">
        <v>1161</v>
      </c>
      <c r="D461" s="20" t="s">
        <v>1162</v>
      </c>
      <c r="E461" s="55" t="s">
        <v>1969</v>
      </c>
      <c r="F461" s="1">
        <v>4</v>
      </c>
      <c r="G461" s="55">
        <v>12</v>
      </c>
      <c r="H461" s="55">
        <f t="shared" si="7"/>
        <v>48</v>
      </c>
    </row>
    <row r="462" spans="2:8" ht="15" x14ac:dyDescent="0.25">
      <c r="B462" s="20" t="s">
        <v>355</v>
      </c>
      <c r="C462" s="20" t="s">
        <v>1163</v>
      </c>
      <c r="D462" s="20" t="s">
        <v>1164</v>
      </c>
      <c r="E462" s="55" t="s">
        <v>1963</v>
      </c>
      <c r="F462" s="1">
        <v>2</v>
      </c>
      <c r="G462" s="55">
        <v>130</v>
      </c>
      <c r="H462" s="55">
        <f t="shared" si="7"/>
        <v>260</v>
      </c>
    </row>
    <row r="463" spans="2:8" ht="15" x14ac:dyDescent="0.25">
      <c r="B463" s="20" t="s">
        <v>355</v>
      </c>
      <c r="C463" s="20" t="s">
        <v>2235</v>
      </c>
      <c r="D463" s="20" t="s">
        <v>2236</v>
      </c>
      <c r="E463" s="55" t="s">
        <v>1963</v>
      </c>
      <c r="F463" s="1">
        <v>2</v>
      </c>
      <c r="G463" s="55">
        <v>211</v>
      </c>
      <c r="H463" s="55">
        <f t="shared" si="7"/>
        <v>422</v>
      </c>
    </row>
    <row r="464" spans="2:8" ht="15" x14ac:dyDescent="0.25">
      <c r="B464" s="20" t="s">
        <v>355</v>
      </c>
      <c r="C464" s="20" t="s">
        <v>2235</v>
      </c>
      <c r="D464" s="20" t="s">
        <v>2236</v>
      </c>
      <c r="E464" s="55" t="s">
        <v>1964</v>
      </c>
      <c r="F464" s="1">
        <v>1</v>
      </c>
      <c r="G464" s="55">
        <v>32</v>
      </c>
      <c r="H464" s="55">
        <f t="shared" si="7"/>
        <v>32</v>
      </c>
    </row>
    <row r="465" spans="2:8" ht="15" x14ac:dyDescent="0.25">
      <c r="B465" s="20" t="s">
        <v>355</v>
      </c>
      <c r="C465" s="20" t="s">
        <v>2237</v>
      </c>
      <c r="D465" s="20" t="s">
        <v>2238</v>
      </c>
      <c r="E465" s="55" t="s">
        <v>1963</v>
      </c>
      <c r="F465" s="1">
        <v>2</v>
      </c>
      <c r="G465" s="55">
        <v>126</v>
      </c>
      <c r="H465" s="55">
        <f t="shared" si="7"/>
        <v>252</v>
      </c>
    </row>
    <row r="466" spans="2:8" ht="15" x14ac:dyDescent="0.25">
      <c r="B466" s="20" t="s">
        <v>355</v>
      </c>
      <c r="C466" s="20" t="s">
        <v>2237</v>
      </c>
      <c r="D466" s="20" t="s">
        <v>2238</v>
      </c>
      <c r="E466" s="55" t="s">
        <v>1964</v>
      </c>
      <c r="F466" s="1">
        <v>1</v>
      </c>
      <c r="G466" s="55">
        <v>45</v>
      </c>
      <c r="H466" s="55">
        <f t="shared" si="7"/>
        <v>45</v>
      </c>
    </row>
    <row r="467" spans="2:8" ht="15" x14ac:dyDescent="0.25">
      <c r="B467" s="20" t="s">
        <v>355</v>
      </c>
      <c r="C467" s="20" t="s">
        <v>793</v>
      </c>
      <c r="D467" s="20" t="s">
        <v>794</v>
      </c>
      <c r="E467" s="55" t="s">
        <v>1989</v>
      </c>
      <c r="F467" s="1">
        <v>18.53</v>
      </c>
      <c r="G467" s="55">
        <v>29</v>
      </c>
      <c r="H467" s="55">
        <f t="shared" si="7"/>
        <v>537.37</v>
      </c>
    </row>
    <row r="468" spans="2:8" ht="15" x14ac:dyDescent="0.25">
      <c r="B468" s="20" t="s">
        <v>355</v>
      </c>
      <c r="C468" s="20" t="s">
        <v>793</v>
      </c>
      <c r="D468" s="20" t="s">
        <v>794</v>
      </c>
      <c r="E468" s="55" t="s">
        <v>1963</v>
      </c>
      <c r="F468" s="1">
        <v>2</v>
      </c>
      <c r="G468" s="55">
        <v>369</v>
      </c>
      <c r="H468" s="55">
        <f t="shared" si="7"/>
        <v>738</v>
      </c>
    </row>
    <row r="469" spans="2:8" ht="15" x14ac:dyDescent="0.25">
      <c r="B469" s="20" t="s">
        <v>355</v>
      </c>
      <c r="C469" s="20" t="s">
        <v>793</v>
      </c>
      <c r="D469" s="20" t="s">
        <v>794</v>
      </c>
      <c r="E469" s="55" t="s">
        <v>1964</v>
      </c>
      <c r="F469" s="1">
        <v>1</v>
      </c>
      <c r="G469" s="55">
        <v>89</v>
      </c>
      <c r="H469" s="55">
        <f t="shared" si="7"/>
        <v>89</v>
      </c>
    </row>
    <row r="470" spans="2:8" ht="15" x14ac:dyDescent="0.25">
      <c r="B470" s="20" t="s">
        <v>355</v>
      </c>
      <c r="C470" s="20" t="s">
        <v>793</v>
      </c>
      <c r="D470" s="20" t="s">
        <v>794</v>
      </c>
      <c r="E470" s="55" t="s">
        <v>1969</v>
      </c>
      <c r="F470" s="1">
        <v>4</v>
      </c>
      <c r="G470" s="55">
        <v>4</v>
      </c>
      <c r="H470" s="55">
        <f t="shared" si="7"/>
        <v>16</v>
      </c>
    </row>
    <row r="471" spans="2:8" ht="15" x14ac:dyDescent="0.25">
      <c r="B471" s="20" t="s">
        <v>355</v>
      </c>
      <c r="C471" s="20" t="s">
        <v>793</v>
      </c>
      <c r="D471" s="20" t="s">
        <v>794</v>
      </c>
      <c r="E471" s="55" t="s">
        <v>1976</v>
      </c>
      <c r="F471" s="1">
        <v>2</v>
      </c>
      <c r="G471" s="55">
        <v>3</v>
      </c>
      <c r="H471" s="55">
        <f t="shared" si="7"/>
        <v>6</v>
      </c>
    </row>
    <row r="472" spans="2:8" ht="15" x14ac:dyDescent="0.25">
      <c r="B472" s="20" t="s">
        <v>355</v>
      </c>
      <c r="C472" s="20" t="s">
        <v>2239</v>
      </c>
      <c r="D472" s="20" t="s">
        <v>2240</v>
      </c>
      <c r="E472" s="55" t="s">
        <v>1963</v>
      </c>
      <c r="F472" s="1">
        <v>2</v>
      </c>
      <c r="G472" s="55">
        <v>180</v>
      </c>
      <c r="H472" s="55">
        <f t="shared" si="7"/>
        <v>360</v>
      </c>
    </row>
    <row r="473" spans="2:8" ht="15" x14ac:dyDescent="0.25">
      <c r="B473" s="20" t="s">
        <v>355</v>
      </c>
      <c r="C473" s="20" t="s">
        <v>2239</v>
      </c>
      <c r="D473" s="20" t="s">
        <v>2240</v>
      </c>
      <c r="E473" s="55" t="s">
        <v>1964</v>
      </c>
      <c r="F473" s="1">
        <v>1</v>
      </c>
      <c r="G473" s="55">
        <v>124</v>
      </c>
      <c r="H473" s="55">
        <f t="shared" si="7"/>
        <v>124</v>
      </c>
    </row>
    <row r="474" spans="2:8" ht="15" x14ac:dyDescent="0.25">
      <c r="B474" s="20" t="s">
        <v>355</v>
      </c>
      <c r="C474" s="20" t="s">
        <v>2241</v>
      </c>
      <c r="D474" s="20" t="s">
        <v>2242</v>
      </c>
      <c r="E474" s="55" t="s">
        <v>1963</v>
      </c>
      <c r="F474" s="1">
        <v>2</v>
      </c>
      <c r="G474" s="55">
        <v>298</v>
      </c>
      <c r="H474" s="55">
        <f t="shared" si="7"/>
        <v>596</v>
      </c>
    </row>
    <row r="475" spans="2:8" ht="15" x14ac:dyDescent="0.25">
      <c r="B475" s="20" t="s">
        <v>355</v>
      </c>
      <c r="C475" s="20" t="s">
        <v>2243</v>
      </c>
      <c r="D475" s="20" t="s">
        <v>2244</v>
      </c>
      <c r="E475" s="55" t="s">
        <v>1963</v>
      </c>
      <c r="F475" s="1">
        <v>2</v>
      </c>
      <c r="G475" s="55">
        <v>109</v>
      </c>
      <c r="H475" s="55">
        <f t="shared" si="7"/>
        <v>218</v>
      </c>
    </row>
    <row r="476" spans="2:8" ht="15" x14ac:dyDescent="0.25">
      <c r="B476" s="20" t="s">
        <v>355</v>
      </c>
      <c r="C476" s="20" t="s">
        <v>1440</v>
      </c>
      <c r="D476" s="20" t="s">
        <v>1441</v>
      </c>
      <c r="E476" s="55" t="s">
        <v>1963</v>
      </c>
      <c r="F476" s="1">
        <v>2</v>
      </c>
      <c r="G476" s="55">
        <v>568</v>
      </c>
      <c r="H476" s="55">
        <f t="shared" si="7"/>
        <v>1136</v>
      </c>
    </row>
    <row r="477" spans="2:8" ht="15" x14ac:dyDescent="0.25">
      <c r="B477" s="20" t="s">
        <v>355</v>
      </c>
      <c r="C477" s="20" t="s">
        <v>1440</v>
      </c>
      <c r="D477" s="20" t="s">
        <v>1441</v>
      </c>
      <c r="E477" s="55" t="s">
        <v>1964</v>
      </c>
      <c r="F477" s="1">
        <v>1</v>
      </c>
      <c r="G477" s="55">
        <v>417</v>
      </c>
      <c r="H477" s="55">
        <f t="shared" si="7"/>
        <v>417</v>
      </c>
    </row>
    <row r="478" spans="2:8" ht="15" x14ac:dyDescent="0.25">
      <c r="B478" s="20" t="s">
        <v>355</v>
      </c>
      <c r="C478" s="20" t="s">
        <v>2245</v>
      </c>
      <c r="D478" s="20" t="s">
        <v>2246</v>
      </c>
      <c r="E478" s="55" t="s">
        <v>1963</v>
      </c>
      <c r="F478" s="1">
        <v>2</v>
      </c>
      <c r="G478" s="55">
        <v>152</v>
      </c>
      <c r="H478" s="55">
        <f t="shared" si="7"/>
        <v>304</v>
      </c>
    </row>
    <row r="479" spans="2:8" ht="15" x14ac:dyDescent="0.25">
      <c r="B479" s="20" t="s">
        <v>355</v>
      </c>
      <c r="C479" s="20" t="s">
        <v>2245</v>
      </c>
      <c r="D479" s="20" t="s">
        <v>2246</v>
      </c>
      <c r="E479" s="55" t="s">
        <v>1964</v>
      </c>
      <c r="F479" s="1">
        <v>1</v>
      </c>
      <c r="G479" s="55">
        <v>23</v>
      </c>
      <c r="H479" s="55">
        <f t="shared" si="7"/>
        <v>23</v>
      </c>
    </row>
    <row r="480" spans="2:8" ht="15" x14ac:dyDescent="0.25">
      <c r="B480" s="20" t="s">
        <v>355</v>
      </c>
      <c r="C480" s="20" t="s">
        <v>2247</v>
      </c>
      <c r="D480" s="20" t="s">
        <v>2248</v>
      </c>
      <c r="E480" s="55" t="s">
        <v>1963</v>
      </c>
      <c r="F480" s="1">
        <v>2</v>
      </c>
      <c r="G480" s="55">
        <v>74</v>
      </c>
      <c r="H480" s="55">
        <f t="shared" si="7"/>
        <v>148</v>
      </c>
    </row>
    <row r="481" spans="2:8" ht="15" x14ac:dyDescent="0.25">
      <c r="B481" s="20" t="s">
        <v>355</v>
      </c>
      <c r="C481" s="20" t="s">
        <v>2247</v>
      </c>
      <c r="D481" s="20" t="s">
        <v>2248</v>
      </c>
      <c r="E481" s="55" t="s">
        <v>1964</v>
      </c>
      <c r="F481" s="1">
        <v>1</v>
      </c>
      <c r="G481" s="55">
        <v>11</v>
      </c>
      <c r="H481" s="55">
        <f t="shared" si="7"/>
        <v>11</v>
      </c>
    </row>
    <row r="482" spans="2:8" ht="15" x14ac:dyDescent="0.25">
      <c r="B482" s="20" t="s">
        <v>355</v>
      </c>
      <c r="C482" s="20" t="s">
        <v>2249</v>
      </c>
      <c r="D482" s="20" t="s">
        <v>2250</v>
      </c>
      <c r="E482" s="55" t="s">
        <v>1963</v>
      </c>
      <c r="F482" s="1">
        <v>2</v>
      </c>
      <c r="G482" s="55">
        <v>108</v>
      </c>
      <c r="H482" s="55">
        <f t="shared" si="7"/>
        <v>216</v>
      </c>
    </row>
    <row r="483" spans="2:8" ht="15" x14ac:dyDescent="0.25">
      <c r="B483" s="20" t="s">
        <v>355</v>
      </c>
      <c r="C483" s="20" t="s">
        <v>2249</v>
      </c>
      <c r="D483" s="20" t="s">
        <v>2250</v>
      </c>
      <c r="E483" s="55" t="s">
        <v>1964</v>
      </c>
      <c r="F483" s="1">
        <v>1</v>
      </c>
      <c r="G483" s="55">
        <v>17</v>
      </c>
      <c r="H483" s="55">
        <f t="shared" si="7"/>
        <v>17</v>
      </c>
    </row>
    <row r="484" spans="2:8" ht="15" x14ac:dyDescent="0.25">
      <c r="B484" s="20" t="s">
        <v>355</v>
      </c>
      <c r="C484" s="20" t="s">
        <v>1442</v>
      </c>
      <c r="D484" s="20" t="s">
        <v>1443</v>
      </c>
      <c r="E484" s="55" t="s">
        <v>1963</v>
      </c>
      <c r="F484" s="1">
        <v>2</v>
      </c>
      <c r="G484" s="55">
        <v>200</v>
      </c>
      <c r="H484" s="55">
        <f t="shared" si="7"/>
        <v>400</v>
      </c>
    </row>
    <row r="485" spans="2:8" ht="15" x14ac:dyDescent="0.25">
      <c r="B485" s="20" t="s">
        <v>355</v>
      </c>
      <c r="C485" s="20" t="s">
        <v>2251</v>
      </c>
      <c r="D485" s="20" t="s">
        <v>2252</v>
      </c>
      <c r="E485" s="55" t="s">
        <v>1963</v>
      </c>
      <c r="F485" s="1">
        <v>2</v>
      </c>
      <c r="G485" s="55">
        <v>742</v>
      </c>
      <c r="H485" s="55">
        <f t="shared" si="7"/>
        <v>1484</v>
      </c>
    </row>
    <row r="486" spans="2:8" ht="15" x14ac:dyDescent="0.25">
      <c r="B486" s="20" t="s">
        <v>355</v>
      </c>
      <c r="C486" s="20" t="s">
        <v>2251</v>
      </c>
      <c r="D486" s="20" t="s">
        <v>2252</v>
      </c>
      <c r="E486" s="55" t="s">
        <v>1964</v>
      </c>
      <c r="F486" s="1">
        <v>1</v>
      </c>
      <c r="G486" s="55">
        <v>26</v>
      </c>
      <c r="H486" s="55">
        <f t="shared" si="7"/>
        <v>26</v>
      </c>
    </row>
    <row r="487" spans="2:8" ht="15" x14ac:dyDescent="0.25">
      <c r="B487" s="20" t="s">
        <v>355</v>
      </c>
      <c r="C487" s="20" t="s">
        <v>2251</v>
      </c>
      <c r="D487" s="20" t="s">
        <v>2252</v>
      </c>
      <c r="E487" s="55" t="s">
        <v>1969</v>
      </c>
      <c r="F487" s="1">
        <v>4</v>
      </c>
      <c r="G487" s="55">
        <v>77</v>
      </c>
      <c r="H487" s="55">
        <f t="shared" si="7"/>
        <v>308</v>
      </c>
    </row>
    <row r="488" spans="2:8" ht="15" x14ac:dyDescent="0.25">
      <c r="B488" s="20" t="s">
        <v>355</v>
      </c>
      <c r="C488" s="20" t="s">
        <v>2251</v>
      </c>
      <c r="D488" s="20" t="s">
        <v>2252</v>
      </c>
      <c r="E488" s="55" t="s">
        <v>1976</v>
      </c>
      <c r="F488" s="1">
        <v>2</v>
      </c>
      <c r="G488" s="55">
        <v>3</v>
      </c>
      <c r="H488" s="55">
        <f t="shared" si="7"/>
        <v>6</v>
      </c>
    </row>
    <row r="489" spans="2:8" ht="15" x14ac:dyDescent="0.25">
      <c r="B489" s="20" t="s">
        <v>355</v>
      </c>
      <c r="C489" s="20" t="s">
        <v>2253</v>
      </c>
      <c r="D489" s="20" t="s">
        <v>2254</v>
      </c>
      <c r="E489" s="55" t="s">
        <v>1963</v>
      </c>
      <c r="F489" s="1">
        <v>2</v>
      </c>
      <c r="G489" s="55">
        <v>180</v>
      </c>
      <c r="H489" s="55">
        <f t="shared" si="7"/>
        <v>360</v>
      </c>
    </row>
    <row r="490" spans="2:8" ht="15" x14ac:dyDescent="0.25">
      <c r="B490" s="20" t="s">
        <v>355</v>
      </c>
      <c r="C490" s="20" t="s">
        <v>1444</v>
      </c>
      <c r="D490" s="20" t="s">
        <v>1445</v>
      </c>
      <c r="E490" s="55" t="s">
        <v>1963</v>
      </c>
      <c r="F490" s="1">
        <v>2</v>
      </c>
      <c r="G490" s="55">
        <v>320</v>
      </c>
      <c r="H490" s="55">
        <f t="shared" si="7"/>
        <v>640</v>
      </c>
    </row>
    <row r="491" spans="2:8" ht="15" x14ac:dyDescent="0.25">
      <c r="B491" s="20" t="s">
        <v>355</v>
      </c>
      <c r="C491" s="20" t="s">
        <v>1444</v>
      </c>
      <c r="D491" s="20" t="s">
        <v>1445</v>
      </c>
      <c r="E491" s="55" t="s">
        <v>1964</v>
      </c>
      <c r="F491" s="1">
        <v>1</v>
      </c>
      <c r="G491" s="55">
        <v>94</v>
      </c>
      <c r="H491" s="55">
        <f t="shared" si="7"/>
        <v>94</v>
      </c>
    </row>
    <row r="492" spans="2:8" ht="15" x14ac:dyDescent="0.25">
      <c r="B492" s="20" t="s">
        <v>355</v>
      </c>
      <c r="C492" s="20" t="s">
        <v>2255</v>
      </c>
      <c r="D492" s="20" t="s">
        <v>2256</v>
      </c>
      <c r="E492" s="55" t="s">
        <v>1963</v>
      </c>
      <c r="F492" s="1">
        <v>2</v>
      </c>
      <c r="G492" s="55">
        <v>192</v>
      </c>
      <c r="H492" s="55">
        <f t="shared" si="7"/>
        <v>384</v>
      </c>
    </row>
    <row r="493" spans="2:8" ht="15" x14ac:dyDescent="0.25">
      <c r="B493" s="20" t="s">
        <v>355</v>
      </c>
      <c r="C493" s="20" t="s">
        <v>2257</v>
      </c>
      <c r="D493" s="20" t="s">
        <v>2258</v>
      </c>
      <c r="E493" s="55" t="s">
        <v>1963</v>
      </c>
      <c r="F493" s="1">
        <v>2</v>
      </c>
      <c r="G493" s="55">
        <v>106</v>
      </c>
      <c r="H493" s="55">
        <f t="shared" si="7"/>
        <v>212</v>
      </c>
    </row>
    <row r="494" spans="2:8" ht="15" x14ac:dyDescent="0.25">
      <c r="B494" s="20" t="s">
        <v>355</v>
      </c>
      <c r="C494" s="20" t="s">
        <v>2259</v>
      </c>
      <c r="D494" s="20" t="s">
        <v>2260</v>
      </c>
      <c r="E494" s="55" t="s">
        <v>1963</v>
      </c>
      <c r="F494" s="1">
        <v>2</v>
      </c>
      <c r="G494" s="55">
        <v>227</v>
      </c>
      <c r="H494" s="55">
        <f t="shared" si="7"/>
        <v>454</v>
      </c>
    </row>
    <row r="495" spans="2:8" ht="15" x14ac:dyDescent="0.25">
      <c r="B495" s="20" t="s">
        <v>355</v>
      </c>
      <c r="C495" s="20" t="s">
        <v>2259</v>
      </c>
      <c r="D495" s="20" t="s">
        <v>2260</v>
      </c>
      <c r="E495" s="55" t="s">
        <v>1964</v>
      </c>
      <c r="F495" s="1">
        <v>1</v>
      </c>
      <c r="G495" s="55">
        <v>38</v>
      </c>
      <c r="H495" s="55">
        <f t="shared" si="7"/>
        <v>38</v>
      </c>
    </row>
    <row r="496" spans="2:8" ht="15" x14ac:dyDescent="0.25">
      <c r="B496" s="20" t="s">
        <v>355</v>
      </c>
      <c r="C496" s="20" t="s">
        <v>2261</v>
      </c>
      <c r="D496" s="20" t="s">
        <v>2262</v>
      </c>
      <c r="E496" s="55" t="s">
        <v>1963</v>
      </c>
      <c r="F496" s="1">
        <v>2</v>
      </c>
      <c r="G496" s="55">
        <v>123</v>
      </c>
      <c r="H496" s="55">
        <f t="shared" si="7"/>
        <v>246</v>
      </c>
    </row>
    <row r="497" spans="2:8" ht="15" x14ac:dyDescent="0.25">
      <c r="B497" s="20" t="s">
        <v>355</v>
      </c>
      <c r="C497" s="20" t="s">
        <v>2261</v>
      </c>
      <c r="D497" s="20" t="s">
        <v>2262</v>
      </c>
      <c r="E497" s="55" t="s">
        <v>1969</v>
      </c>
      <c r="F497" s="1">
        <v>4</v>
      </c>
      <c r="G497" s="55">
        <v>2</v>
      </c>
      <c r="H497" s="55">
        <f t="shared" si="7"/>
        <v>8</v>
      </c>
    </row>
    <row r="498" spans="2:8" ht="15" x14ac:dyDescent="0.25">
      <c r="B498" s="20" t="s">
        <v>355</v>
      </c>
      <c r="C498" s="20" t="s">
        <v>2263</v>
      </c>
      <c r="D498" s="20" t="s">
        <v>2264</v>
      </c>
      <c r="E498" s="55" t="s">
        <v>1963</v>
      </c>
      <c r="F498" s="1">
        <v>2</v>
      </c>
      <c r="G498" s="55">
        <v>139</v>
      </c>
      <c r="H498" s="55">
        <f t="shared" si="7"/>
        <v>278</v>
      </c>
    </row>
    <row r="499" spans="2:8" ht="15" x14ac:dyDescent="0.25">
      <c r="B499" s="20" t="s">
        <v>355</v>
      </c>
      <c r="C499" s="20" t="s">
        <v>2263</v>
      </c>
      <c r="D499" s="20" t="s">
        <v>2264</v>
      </c>
      <c r="E499" s="55" t="s">
        <v>1964</v>
      </c>
      <c r="F499" s="1">
        <v>1</v>
      </c>
      <c r="G499" s="55">
        <v>53</v>
      </c>
      <c r="H499" s="55">
        <f t="shared" si="7"/>
        <v>53</v>
      </c>
    </row>
    <row r="500" spans="2:8" ht="15" x14ac:dyDescent="0.25">
      <c r="B500" s="20" t="s">
        <v>355</v>
      </c>
      <c r="C500" s="20" t="s">
        <v>795</v>
      </c>
      <c r="D500" s="20" t="s">
        <v>796</v>
      </c>
      <c r="E500" s="55" t="s">
        <v>1963</v>
      </c>
      <c r="F500" s="1">
        <v>2</v>
      </c>
      <c r="G500" s="55">
        <v>552</v>
      </c>
      <c r="H500" s="55">
        <f t="shared" si="7"/>
        <v>1104</v>
      </c>
    </row>
    <row r="501" spans="2:8" ht="15" x14ac:dyDescent="0.25">
      <c r="B501" s="20" t="s">
        <v>355</v>
      </c>
      <c r="C501" s="20" t="s">
        <v>795</v>
      </c>
      <c r="D501" s="20" t="s">
        <v>796</v>
      </c>
      <c r="E501" s="55" t="s">
        <v>1964</v>
      </c>
      <c r="F501" s="1">
        <v>1</v>
      </c>
      <c r="G501" s="55">
        <v>135</v>
      </c>
      <c r="H501" s="55">
        <f t="shared" si="7"/>
        <v>135</v>
      </c>
    </row>
    <row r="502" spans="2:8" ht="15" x14ac:dyDescent="0.25">
      <c r="B502" s="20" t="s">
        <v>355</v>
      </c>
      <c r="C502" s="20" t="s">
        <v>2265</v>
      </c>
      <c r="D502" s="20" t="s">
        <v>2266</v>
      </c>
      <c r="E502" s="55" t="s">
        <v>1963</v>
      </c>
      <c r="F502" s="1">
        <v>2</v>
      </c>
      <c r="G502" s="55">
        <v>543</v>
      </c>
      <c r="H502" s="55">
        <f t="shared" si="7"/>
        <v>1086</v>
      </c>
    </row>
    <row r="503" spans="2:8" ht="15" x14ac:dyDescent="0.25">
      <c r="B503" s="20" t="s">
        <v>355</v>
      </c>
      <c r="C503" s="20" t="s">
        <v>797</v>
      </c>
      <c r="D503" s="20" t="s">
        <v>798</v>
      </c>
      <c r="E503" s="55" t="s">
        <v>1963</v>
      </c>
      <c r="F503" s="1">
        <v>2</v>
      </c>
      <c r="G503" s="55">
        <v>688</v>
      </c>
      <c r="H503" s="55">
        <f t="shared" si="7"/>
        <v>1376</v>
      </c>
    </row>
    <row r="504" spans="2:8" ht="15" x14ac:dyDescent="0.25">
      <c r="B504" s="20" t="s">
        <v>355</v>
      </c>
      <c r="C504" s="20" t="s">
        <v>797</v>
      </c>
      <c r="D504" s="20" t="s">
        <v>798</v>
      </c>
      <c r="E504" s="55" t="s">
        <v>1964</v>
      </c>
      <c r="F504" s="1">
        <v>1</v>
      </c>
      <c r="G504" s="55">
        <v>81</v>
      </c>
      <c r="H504" s="55">
        <f t="shared" si="7"/>
        <v>81</v>
      </c>
    </row>
    <row r="505" spans="2:8" ht="15" x14ac:dyDescent="0.25">
      <c r="B505" s="20" t="s">
        <v>355</v>
      </c>
      <c r="C505" s="20" t="s">
        <v>2267</v>
      </c>
      <c r="D505" s="20" t="s">
        <v>2268</v>
      </c>
      <c r="E505" s="55" t="s">
        <v>1963</v>
      </c>
      <c r="F505" s="1">
        <v>2</v>
      </c>
      <c r="G505" s="55">
        <v>58</v>
      </c>
      <c r="H505" s="55">
        <f t="shared" si="7"/>
        <v>116</v>
      </c>
    </row>
    <row r="506" spans="2:8" ht="15" x14ac:dyDescent="0.25">
      <c r="B506" s="20" t="s">
        <v>355</v>
      </c>
      <c r="C506" s="20" t="s">
        <v>2267</v>
      </c>
      <c r="D506" s="20" t="s">
        <v>2268</v>
      </c>
      <c r="E506" s="55" t="s">
        <v>1964</v>
      </c>
      <c r="F506" s="1">
        <v>1</v>
      </c>
      <c r="G506" s="55">
        <v>62</v>
      </c>
      <c r="H506" s="55">
        <f t="shared" si="7"/>
        <v>62</v>
      </c>
    </row>
    <row r="507" spans="2:8" ht="15" x14ac:dyDescent="0.25">
      <c r="B507" s="20" t="s">
        <v>355</v>
      </c>
      <c r="C507" s="20" t="s">
        <v>799</v>
      </c>
      <c r="D507" s="20" t="s">
        <v>800</v>
      </c>
      <c r="E507" s="55" t="s">
        <v>1963</v>
      </c>
      <c r="F507" s="1">
        <v>2</v>
      </c>
      <c r="G507" s="55">
        <v>478</v>
      </c>
      <c r="H507" s="55">
        <f t="shared" si="7"/>
        <v>956</v>
      </c>
    </row>
    <row r="508" spans="2:8" ht="15" x14ac:dyDescent="0.25">
      <c r="B508" s="20" t="s">
        <v>355</v>
      </c>
      <c r="C508" s="20" t="s">
        <v>799</v>
      </c>
      <c r="D508" s="20" t="s">
        <v>800</v>
      </c>
      <c r="E508" s="55" t="s">
        <v>1964</v>
      </c>
      <c r="F508" s="1">
        <v>1</v>
      </c>
      <c r="G508" s="55">
        <v>3</v>
      </c>
      <c r="H508" s="55">
        <f t="shared" si="7"/>
        <v>3</v>
      </c>
    </row>
    <row r="509" spans="2:8" ht="15" x14ac:dyDescent="0.25">
      <c r="B509" s="20" t="s">
        <v>355</v>
      </c>
      <c r="C509" s="20" t="s">
        <v>2269</v>
      </c>
      <c r="D509" s="20" t="s">
        <v>2270</v>
      </c>
      <c r="E509" s="55" t="s">
        <v>1963</v>
      </c>
      <c r="F509" s="1">
        <v>2</v>
      </c>
      <c r="G509" s="55">
        <v>570</v>
      </c>
      <c r="H509" s="55">
        <f t="shared" si="7"/>
        <v>1140</v>
      </c>
    </row>
    <row r="510" spans="2:8" ht="15" x14ac:dyDescent="0.25">
      <c r="B510" s="20" t="s">
        <v>355</v>
      </c>
      <c r="C510" s="20" t="s">
        <v>2269</v>
      </c>
      <c r="D510" s="20" t="s">
        <v>2270</v>
      </c>
      <c r="E510" s="55" t="s">
        <v>1964</v>
      </c>
      <c r="F510" s="1">
        <v>1</v>
      </c>
      <c r="G510" s="55">
        <v>5</v>
      </c>
      <c r="H510" s="55">
        <f t="shared" si="7"/>
        <v>5</v>
      </c>
    </row>
    <row r="511" spans="2:8" ht="15" x14ac:dyDescent="0.25">
      <c r="B511" s="20" t="s">
        <v>355</v>
      </c>
      <c r="C511" s="20" t="s">
        <v>2271</v>
      </c>
      <c r="D511" s="20" t="s">
        <v>2272</v>
      </c>
      <c r="E511" s="55" t="s">
        <v>1963</v>
      </c>
      <c r="F511" s="1">
        <v>2</v>
      </c>
      <c r="G511" s="55">
        <v>267</v>
      </c>
      <c r="H511" s="55">
        <f t="shared" si="7"/>
        <v>534</v>
      </c>
    </row>
    <row r="512" spans="2:8" ht="15" x14ac:dyDescent="0.25">
      <c r="B512" s="20" t="s">
        <v>355</v>
      </c>
      <c r="C512" s="20" t="s">
        <v>1165</v>
      </c>
      <c r="D512" s="20" t="s">
        <v>1166</v>
      </c>
      <c r="E512" s="55" t="s">
        <v>1963</v>
      </c>
      <c r="F512" s="1">
        <v>2</v>
      </c>
      <c r="G512" s="55">
        <v>395</v>
      </c>
      <c r="H512" s="55">
        <f t="shared" si="7"/>
        <v>790</v>
      </c>
    </row>
    <row r="513" spans="2:8" ht="15" x14ac:dyDescent="0.25">
      <c r="B513" s="20" t="s">
        <v>355</v>
      </c>
      <c r="C513" s="20" t="s">
        <v>801</v>
      </c>
      <c r="D513" s="20" t="s">
        <v>802</v>
      </c>
      <c r="E513" s="55" t="s">
        <v>1963</v>
      </c>
      <c r="F513" s="1">
        <v>2</v>
      </c>
      <c r="G513" s="55">
        <v>676</v>
      </c>
      <c r="H513" s="55">
        <f t="shared" si="7"/>
        <v>1352</v>
      </c>
    </row>
    <row r="514" spans="2:8" ht="15" x14ac:dyDescent="0.25">
      <c r="B514" s="20" t="s">
        <v>355</v>
      </c>
      <c r="C514" s="20" t="s">
        <v>801</v>
      </c>
      <c r="D514" s="20" t="s">
        <v>802</v>
      </c>
      <c r="E514" s="55" t="s">
        <v>1964</v>
      </c>
      <c r="F514" s="1">
        <v>1</v>
      </c>
      <c r="G514" s="55">
        <v>1</v>
      </c>
      <c r="H514" s="55">
        <f t="shared" si="7"/>
        <v>1</v>
      </c>
    </row>
    <row r="515" spans="2:8" ht="15" x14ac:dyDescent="0.25">
      <c r="B515" s="20" t="s">
        <v>355</v>
      </c>
      <c r="C515" s="20" t="s">
        <v>2273</v>
      </c>
      <c r="D515" s="20" t="s">
        <v>2274</v>
      </c>
      <c r="E515" s="55" t="s">
        <v>1963</v>
      </c>
      <c r="F515" s="1">
        <v>2</v>
      </c>
      <c r="G515" s="55">
        <v>526</v>
      </c>
      <c r="H515" s="55">
        <f t="shared" si="7"/>
        <v>1052</v>
      </c>
    </row>
    <row r="516" spans="2:8" ht="15" x14ac:dyDescent="0.25">
      <c r="B516" s="20" t="s">
        <v>355</v>
      </c>
      <c r="C516" s="20" t="s">
        <v>2273</v>
      </c>
      <c r="D516" s="20" t="s">
        <v>2274</v>
      </c>
      <c r="E516" s="55" t="s">
        <v>1964</v>
      </c>
      <c r="F516" s="1">
        <v>1</v>
      </c>
      <c r="G516" s="55">
        <v>12</v>
      </c>
      <c r="H516" s="55">
        <f t="shared" si="7"/>
        <v>12</v>
      </c>
    </row>
    <row r="517" spans="2:8" ht="15" x14ac:dyDescent="0.25">
      <c r="B517" s="20" t="s">
        <v>355</v>
      </c>
      <c r="C517" s="20" t="s">
        <v>2275</v>
      </c>
      <c r="D517" s="20" t="s">
        <v>2276</v>
      </c>
      <c r="E517" s="55" t="s">
        <v>1963</v>
      </c>
      <c r="F517" s="1">
        <v>2</v>
      </c>
      <c r="G517" s="55">
        <v>497</v>
      </c>
      <c r="H517" s="55">
        <f t="shared" si="7"/>
        <v>994</v>
      </c>
    </row>
    <row r="518" spans="2:8" ht="15" x14ac:dyDescent="0.25">
      <c r="B518" s="20" t="s">
        <v>355</v>
      </c>
      <c r="C518" s="20" t="s">
        <v>2275</v>
      </c>
      <c r="D518" s="20" t="s">
        <v>2276</v>
      </c>
      <c r="E518" s="55" t="s">
        <v>1964</v>
      </c>
      <c r="F518" s="1">
        <v>1</v>
      </c>
      <c r="G518" s="55">
        <v>91</v>
      </c>
      <c r="H518" s="55">
        <f t="shared" si="7"/>
        <v>91</v>
      </c>
    </row>
    <row r="519" spans="2:8" ht="15" x14ac:dyDescent="0.25">
      <c r="B519" s="20" t="s">
        <v>355</v>
      </c>
      <c r="C519" s="20" t="s">
        <v>2275</v>
      </c>
      <c r="D519" s="20" t="s">
        <v>2276</v>
      </c>
      <c r="E519" s="55" t="s">
        <v>1969</v>
      </c>
      <c r="F519" s="1">
        <v>4</v>
      </c>
      <c r="G519" s="55">
        <v>1</v>
      </c>
      <c r="H519" s="55">
        <f t="shared" si="7"/>
        <v>4</v>
      </c>
    </row>
    <row r="520" spans="2:8" ht="15" x14ac:dyDescent="0.25">
      <c r="B520" s="20" t="s">
        <v>355</v>
      </c>
      <c r="C520" s="20" t="s">
        <v>2275</v>
      </c>
      <c r="D520" s="20" t="s">
        <v>2276</v>
      </c>
      <c r="E520" s="55" t="s">
        <v>1976</v>
      </c>
      <c r="F520" s="1">
        <v>2</v>
      </c>
      <c r="G520" s="55">
        <v>1</v>
      </c>
      <c r="H520" s="55">
        <f t="shared" si="7"/>
        <v>2</v>
      </c>
    </row>
    <row r="521" spans="2:8" ht="15" x14ac:dyDescent="0.25">
      <c r="B521" s="20" t="s">
        <v>355</v>
      </c>
      <c r="C521" s="20" t="s">
        <v>803</v>
      </c>
      <c r="D521" s="20" t="s">
        <v>804</v>
      </c>
      <c r="E521" s="55" t="s">
        <v>1963</v>
      </c>
      <c r="F521" s="1">
        <v>2</v>
      </c>
      <c r="G521" s="55">
        <v>551</v>
      </c>
      <c r="H521" s="55">
        <f t="shared" si="7"/>
        <v>1102</v>
      </c>
    </row>
    <row r="522" spans="2:8" ht="15" x14ac:dyDescent="0.25">
      <c r="B522" s="20" t="s">
        <v>355</v>
      </c>
      <c r="C522" s="20" t="s">
        <v>2277</v>
      </c>
      <c r="D522" s="20" t="s">
        <v>2278</v>
      </c>
      <c r="E522" s="55" t="s">
        <v>1989</v>
      </c>
      <c r="F522" s="1">
        <v>18.53</v>
      </c>
      <c r="G522" s="55">
        <v>1</v>
      </c>
      <c r="H522" s="55">
        <f t="shared" si="7"/>
        <v>18.53</v>
      </c>
    </row>
    <row r="523" spans="2:8" ht="15" x14ac:dyDescent="0.25">
      <c r="B523" s="20" t="s">
        <v>355</v>
      </c>
      <c r="C523" s="20" t="s">
        <v>2277</v>
      </c>
      <c r="D523" s="20" t="s">
        <v>2278</v>
      </c>
      <c r="E523" s="55" t="s">
        <v>1963</v>
      </c>
      <c r="F523" s="1">
        <v>2</v>
      </c>
      <c r="G523" s="55">
        <v>166</v>
      </c>
      <c r="H523" s="55">
        <f t="shared" ref="H523:H586" si="8">F523*G523</f>
        <v>332</v>
      </c>
    </row>
    <row r="524" spans="2:8" ht="15" x14ac:dyDescent="0.25">
      <c r="B524" s="20" t="s">
        <v>355</v>
      </c>
      <c r="C524" s="20" t="s">
        <v>2277</v>
      </c>
      <c r="D524" s="20" t="s">
        <v>2278</v>
      </c>
      <c r="E524" s="55" t="s">
        <v>1964</v>
      </c>
      <c r="F524" s="1">
        <v>1</v>
      </c>
      <c r="G524" s="55">
        <v>40</v>
      </c>
      <c r="H524" s="55">
        <f t="shared" si="8"/>
        <v>40</v>
      </c>
    </row>
    <row r="525" spans="2:8" ht="15" x14ac:dyDescent="0.25">
      <c r="B525" s="20" t="s">
        <v>355</v>
      </c>
      <c r="C525" s="20" t="s">
        <v>2279</v>
      </c>
      <c r="D525" s="20" t="s">
        <v>2280</v>
      </c>
      <c r="E525" s="55" t="s">
        <v>1963</v>
      </c>
      <c r="F525" s="1">
        <v>2</v>
      </c>
      <c r="G525" s="55">
        <v>158</v>
      </c>
      <c r="H525" s="55">
        <f t="shared" si="8"/>
        <v>316</v>
      </c>
    </row>
    <row r="526" spans="2:8" ht="15" x14ac:dyDescent="0.25">
      <c r="B526" s="20" t="s">
        <v>355</v>
      </c>
      <c r="C526" s="20" t="s">
        <v>2279</v>
      </c>
      <c r="D526" s="20" t="s">
        <v>2280</v>
      </c>
      <c r="E526" s="55" t="s">
        <v>1964</v>
      </c>
      <c r="F526" s="1">
        <v>1</v>
      </c>
      <c r="G526" s="55">
        <v>57</v>
      </c>
      <c r="H526" s="55">
        <f t="shared" si="8"/>
        <v>57</v>
      </c>
    </row>
    <row r="527" spans="2:8" ht="15" x14ac:dyDescent="0.25">
      <c r="B527" s="20" t="s">
        <v>355</v>
      </c>
      <c r="C527" s="20" t="s">
        <v>2281</v>
      </c>
      <c r="D527" s="20" t="s">
        <v>2282</v>
      </c>
      <c r="E527" s="55" t="s">
        <v>1963</v>
      </c>
      <c r="F527" s="1">
        <v>2</v>
      </c>
      <c r="G527" s="55">
        <v>242</v>
      </c>
      <c r="H527" s="55">
        <f t="shared" si="8"/>
        <v>484</v>
      </c>
    </row>
    <row r="528" spans="2:8" ht="15" x14ac:dyDescent="0.25">
      <c r="B528" s="20" t="s">
        <v>355</v>
      </c>
      <c r="C528" s="20" t="s">
        <v>2281</v>
      </c>
      <c r="D528" s="20" t="s">
        <v>2282</v>
      </c>
      <c r="E528" s="55" t="s">
        <v>1964</v>
      </c>
      <c r="F528" s="1">
        <v>1</v>
      </c>
      <c r="G528" s="55">
        <v>37</v>
      </c>
      <c r="H528" s="55">
        <f t="shared" si="8"/>
        <v>37</v>
      </c>
    </row>
    <row r="529" spans="2:8" ht="15" x14ac:dyDescent="0.25">
      <c r="B529" s="20" t="s">
        <v>355</v>
      </c>
      <c r="C529" s="20" t="s">
        <v>2281</v>
      </c>
      <c r="D529" s="20" t="s">
        <v>2282</v>
      </c>
      <c r="E529" s="55" t="s">
        <v>2283</v>
      </c>
      <c r="F529" s="1">
        <v>7.86</v>
      </c>
      <c r="G529" s="55">
        <v>2</v>
      </c>
      <c r="H529" s="55">
        <f t="shared" si="8"/>
        <v>15.72</v>
      </c>
    </row>
    <row r="530" spans="2:8" ht="15" x14ac:dyDescent="0.25">
      <c r="B530" s="20" t="s">
        <v>355</v>
      </c>
      <c r="C530" s="20" t="s">
        <v>805</v>
      </c>
      <c r="D530" s="20" t="s">
        <v>806</v>
      </c>
      <c r="E530" s="55" t="s">
        <v>1963</v>
      </c>
      <c r="F530" s="1">
        <v>2</v>
      </c>
      <c r="G530" s="55">
        <v>352</v>
      </c>
      <c r="H530" s="55">
        <f t="shared" si="8"/>
        <v>704</v>
      </c>
    </row>
    <row r="531" spans="2:8" ht="15" x14ac:dyDescent="0.25">
      <c r="B531" s="20" t="s">
        <v>355</v>
      </c>
      <c r="C531" s="20" t="s">
        <v>805</v>
      </c>
      <c r="D531" s="20" t="s">
        <v>806</v>
      </c>
      <c r="E531" s="55" t="s">
        <v>1964</v>
      </c>
      <c r="F531" s="1">
        <v>1</v>
      </c>
      <c r="G531" s="55">
        <v>175</v>
      </c>
      <c r="H531" s="55">
        <f t="shared" si="8"/>
        <v>175</v>
      </c>
    </row>
    <row r="532" spans="2:8" ht="15" x14ac:dyDescent="0.25">
      <c r="B532" s="20" t="s">
        <v>355</v>
      </c>
      <c r="C532" s="20" t="s">
        <v>805</v>
      </c>
      <c r="D532" s="20" t="s">
        <v>806</v>
      </c>
      <c r="E532" s="55" t="s">
        <v>1969</v>
      </c>
      <c r="F532" s="1">
        <v>4</v>
      </c>
      <c r="G532" s="55">
        <v>2</v>
      </c>
      <c r="H532" s="55">
        <f t="shared" si="8"/>
        <v>8</v>
      </c>
    </row>
    <row r="533" spans="2:8" ht="15" x14ac:dyDescent="0.25">
      <c r="B533" s="20" t="s">
        <v>355</v>
      </c>
      <c r="C533" s="20" t="s">
        <v>805</v>
      </c>
      <c r="D533" s="20" t="s">
        <v>806</v>
      </c>
      <c r="E533" s="55" t="s">
        <v>1976</v>
      </c>
      <c r="F533" s="1">
        <v>2</v>
      </c>
      <c r="G533" s="55">
        <v>4</v>
      </c>
      <c r="H533" s="55">
        <f t="shared" si="8"/>
        <v>8</v>
      </c>
    </row>
    <row r="534" spans="2:8" ht="15" x14ac:dyDescent="0.25">
      <c r="B534" s="20" t="s">
        <v>355</v>
      </c>
      <c r="C534" s="20" t="s">
        <v>2284</v>
      </c>
      <c r="D534" s="20" t="s">
        <v>2285</v>
      </c>
      <c r="E534" s="55" t="s">
        <v>1963</v>
      </c>
      <c r="F534" s="1">
        <v>2</v>
      </c>
      <c r="G534" s="55">
        <v>18</v>
      </c>
      <c r="H534" s="55">
        <f t="shared" si="8"/>
        <v>36</v>
      </c>
    </row>
    <row r="535" spans="2:8" ht="15" x14ac:dyDescent="0.25">
      <c r="B535" s="20" t="s">
        <v>355</v>
      </c>
      <c r="C535" s="20" t="s">
        <v>2286</v>
      </c>
      <c r="D535" s="20" t="s">
        <v>2287</v>
      </c>
      <c r="E535" s="55" t="s">
        <v>1989</v>
      </c>
      <c r="F535" s="1">
        <v>18.53</v>
      </c>
      <c r="G535" s="55">
        <v>1</v>
      </c>
      <c r="H535" s="55">
        <f t="shared" si="8"/>
        <v>18.53</v>
      </c>
    </row>
    <row r="536" spans="2:8" ht="15" x14ac:dyDescent="0.25">
      <c r="B536" s="20" t="s">
        <v>355</v>
      </c>
      <c r="C536" s="20" t="s">
        <v>2286</v>
      </c>
      <c r="D536" s="20" t="s">
        <v>2287</v>
      </c>
      <c r="E536" s="55" t="s">
        <v>1963</v>
      </c>
      <c r="F536" s="1">
        <v>2</v>
      </c>
      <c r="G536" s="55">
        <v>146</v>
      </c>
      <c r="H536" s="55">
        <f t="shared" si="8"/>
        <v>292</v>
      </c>
    </row>
    <row r="537" spans="2:8" ht="15" x14ac:dyDescent="0.25">
      <c r="B537" s="20" t="s">
        <v>355</v>
      </c>
      <c r="C537" s="20" t="s">
        <v>2286</v>
      </c>
      <c r="D537" s="20" t="s">
        <v>2287</v>
      </c>
      <c r="E537" s="55" t="s">
        <v>1964</v>
      </c>
      <c r="F537" s="1">
        <v>1</v>
      </c>
      <c r="G537" s="55">
        <v>45</v>
      </c>
      <c r="H537" s="55">
        <f t="shared" si="8"/>
        <v>45</v>
      </c>
    </row>
    <row r="538" spans="2:8" ht="15" x14ac:dyDescent="0.25">
      <c r="B538" s="20" t="s">
        <v>355</v>
      </c>
      <c r="C538" s="20" t="s">
        <v>2286</v>
      </c>
      <c r="D538" s="20" t="s">
        <v>2287</v>
      </c>
      <c r="E538" s="55" t="s">
        <v>1969</v>
      </c>
      <c r="F538" s="1">
        <v>4</v>
      </c>
      <c r="G538" s="55">
        <v>2</v>
      </c>
      <c r="H538" s="55">
        <f t="shared" si="8"/>
        <v>8</v>
      </c>
    </row>
    <row r="539" spans="2:8" ht="15" x14ac:dyDescent="0.25">
      <c r="B539" s="20" t="s">
        <v>355</v>
      </c>
      <c r="C539" s="20" t="s">
        <v>2288</v>
      </c>
      <c r="D539" s="20" t="s">
        <v>2289</v>
      </c>
      <c r="E539" s="55" t="s">
        <v>1963</v>
      </c>
      <c r="F539" s="1">
        <v>2</v>
      </c>
      <c r="G539" s="55">
        <v>375</v>
      </c>
      <c r="H539" s="55">
        <f t="shared" si="8"/>
        <v>750</v>
      </c>
    </row>
    <row r="540" spans="2:8" ht="15" x14ac:dyDescent="0.25">
      <c r="B540" s="20" t="s">
        <v>355</v>
      </c>
      <c r="C540" s="20" t="s">
        <v>2288</v>
      </c>
      <c r="D540" s="20" t="s">
        <v>2289</v>
      </c>
      <c r="E540" s="55" t="s">
        <v>1964</v>
      </c>
      <c r="F540" s="1">
        <v>1</v>
      </c>
      <c r="G540" s="55">
        <v>188</v>
      </c>
      <c r="H540" s="55">
        <f t="shared" si="8"/>
        <v>188</v>
      </c>
    </row>
    <row r="541" spans="2:8" ht="15" x14ac:dyDescent="0.25">
      <c r="B541" s="20" t="s">
        <v>355</v>
      </c>
      <c r="C541" s="20" t="s">
        <v>2288</v>
      </c>
      <c r="D541" s="20" t="s">
        <v>2289</v>
      </c>
      <c r="E541" s="55" t="s">
        <v>2198</v>
      </c>
      <c r="F541" s="1">
        <v>8.86</v>
      </c>
      <c r="G541" s="55">
        <v>3</v>
      </c>
      <c r="H541" s="55">
        <f t="shared" si="8"/>
        <v>26.58</v>
      </c>
    </row>
    <row r="542" spans="2:8" ht="15" x14ac:dyDescent="0.25">
      <c r="B542" s="20" t="s">
        <v>355</v>
      </c>
      <c r="C542" s="20" t="s">
        <v>2290</v>
      </c>
      <c r="D542" s="20" t="s">
        <v>2291</v>
      </c>
      <c r="E542" s="55" t="s">
        <v>1963</v>
      </c>
      <c r="F542" s="1">
        <v>2</v>
      </c>
      <c r="G542" s="55">
        <v>439</v>
      </c>
      <c r="H542" s="55">
        <f t="shared" si="8"/>
        <v>878</v>
      </c>
    </row>
    <row r="543" spans="2:8" ht="15" x14ac:dyDescent="0.25">
      <c r="B543" s="20" t="s">
        <v>355</v>
      </c>
      <c r="C543" s="20" t="s">
        <v>2290</v>
      </c>
      <c r="D543" s="20" t="s">
        <v>2291</v>
      </c>
      <c r="E543" s="55" t="s">
        <v>1964</v>
      </c>
      <c r="F543" s="1">
        <v>1</v>
      </c>
      <c r="G543" s="55">
        <v>107</v>
      </c>
      <c r="H543" s="55">
        <f t="shared" si="8"/>
        <v>107</v>
      </c>
    </row>
    <row r="544" spans="2:8" ht="15" x14ac:dyDescent="0.25">
      <c r="B544" s="20" t="s">
        <v>355</v>
      </c>
      <c r="C544" s="20" t="s">
        <v>2292</v>
      </c>
      <c r="D544" s="20" t="s">
        <v>2293</v>
      </c>
      <c r="E544" s="55" t="s">
        <v>1963</v>
      </c>
      <c r="F544" s="1">
        <v>2</v>
      </c>
      <c r="G544" s="55">
        <v>118</v>
      </c>
      <c r="H544" s="55">
        <f t="shared" si="8"/>
        <v>236</v>
      </c>
    </row>
    <row r="545" spans="2:8" ht="15" x14ac:dyDescent="0.25">
      <c r="B545" s="20" t="s">
        <v>355</v>
      </c>
      <c r="C545" s="20" t="s">
        <v>2292</v>
      </c>
      <c r="D545" s="20" t="s">
        <v>2293</v>
      </c>
      <c r="E545" s="55" t="s">
        <v>1964</v>
      </c>
      <c r="F545" s="1">
        <v>1</v>
      </c>
      <c r="G545" s="55">
        <v>33</v>
      </c>
      <c r="H545" s="55">
        <f t="shared" si="8"/>
        <v>33</v>
      </c>
    </row>
    <row r="546" spans="2:8" ht="15" x14ac:dyDescent="0.25">
      <c r="B546" s="20" t="s">
        <v>355</v>
      </c>
      <c r="C546" s="20" t="s">
        <v>1458</v>
      </c>
      <c r="D546" s="20" t="s">
        <v>1459</v>
      </c>
      <c r="E546" s="55" t="s">
        <v>1963</v>
      </c>
      <c r="F546" s="1">
        <v>2</v>
      </c>
      <c r="G546" s="55">
        <v>173</v>
      </c>
      <c r="H546" s="55">
        <f t="shared" si="8"/>
        <v>346</v>
      </c>
    </row>
    <row r="547" spans="2:8" ht="15" x14ac:dyDescent="0.25">
      <c r="B547" s="20" t="s">
        <v>355</v>
      </c>
      <c r="C547" s="20" t="s">
        <v>1458</v>
      </c>
      <c r="D547" s="20" t="s">
        <v>1459</v>
      </c>
      <c r="E547" s="55" t="s">
        <v>1964</v>
      </c>
      <c r="F547" s="1">
        <v>1</v>
      </c>
      <c r="G547" s="55">
        <v>17</v>
      </c>
      <c r="H547" s="55">
        <f t="shared" si="8"/>
        <v>17</v>
      </c>
    </row>
    <row r="548" spans="2:8" ht="15" x14ac:dyDescent="0.25">
      <c r="B548" s="20" t="s">
        <v>355</v>
      </c>
      <c r="C548" s="20" t="s">
        <v>1458</v>
      </c>
      <c r="D548" s="20" t="s">
        <v>1459</v>
      </c>
      <c r="E548" s="55" t="s">
        <v>1969</v>
      </c>
      <c r="F548" s="1">
        <v>4</v>
      </c>
      <c r="G548" s="55">
        <v>1</v>
      </c>
      <c r="H548" s="55">
        <f t="shared" si="8"/>
        <v>4</v>
      </c>
    </row>
    <row r="549" spans="2:8" ht="15" x14ac:dyDescent="0.25">
      <c r="B549" s="20" t="s">
        <v>355</v>
      </c>
      <c r="C549" s="20" t="s">
        <v>1458</v>
      </c>
      <c r="D549" s="20" t="s">
        <v>1459</v>
      </c>
      <c r="E549" s="55" t="s">
        <v>2198</v>
      </c>
      <c r="F549" s="1">
        <v>8.86</v>
      </c>
      <c r="G549" s="55">
        <v>1</v>
      </c>
      <c r="H549" s="55">
        <f t="shared" si="8"/>
        <v>8.86</v>
      </c>
    </row>
    <row r="550" spans="2:8" ht="15" x14ac:dyDescent="0.25">
      <c r="B550" s="20" t="s">
        <v>355</v>
      </c>
      <c r="C550" s="20" t="s">
        <v>2294</v>
      </c>
      <c r="D550" s="20" t="s">
        <v>2295</v>
      </c>
      <c r="E550" s="55" t="s">
        <v>1963</v>
      </c>
      <c r="F550" s="1">
        <v>2</v>
      </c>
      <c r="G550" s="55">
        <v>295</v>
      </c>
      <c r="H550" s="55">
        <f t="shared" si="8"/>
        <v>590</v>
      </c>
    </row>
    <row r="551" spans="2:8" ht="15" x14ac:dyDescent="0.25">
      <c r="B551" s="20" t="s">
        <v>355</v>
      </c>
      <c r="C551" s="20" t="s">
        <v>2294</v>
      </c>
      <c r="D551" s="20" t="s">
        <v>2295</v>
      </c>
      <c r="E551" s="55" t="s">
        <v>1964</v>
      </c>
      <c r="F551" s="1">
        <v>1</v>
      </c>
      <c r="G551" s="55">
        <v>109</v>
      </c>
      <c r="H551" s="55">
        <f t="shared" si="8"/>
        <v>109</v>
      </c>
    </row>
    <row r="552" spans="2:8" ht="15" x14ac:dyDescent="0.25">
      <c r="B552" s="20" t="s">
        <v>355</v>
      </c>
      <c r="C552" s="20" t="s">
        <v>2296</v>
      </c>
      <c r="D552" s="20" t="s">
        <v>2297</v>
      </c>
      <c r="E552" s="55" t="s">
        <v>1963</v>
      </c>
      <c r="F552" s="1">
        <v>2</v>
      </c>
      <c r="G552" s="55">
        <v>36</v>
      </c>
      <c r="H552" s="55">
        <f t="shared" si="8"/>
        <v>72</v>
      </c>
    </row>
    <row r="553" spans="2:8" ht="15" x14ac:dyDescent="0.25">
      <c r="B553" s="20" t="s">
        <v>355</v>
      </c>
      <c r="C553" s="20" t="s">
        <v>2296</v>
      </c>
      <c r="D553" s="20" t="s">
        <v>2297</v>
      </c>
      <c r="E553" s="55" t="s">
        <v>1964</v>
      </c>
      <c r="F553" s="1">
        <v>1</v>
      </c>
      <c r="G553" s="55">
        <v>7</v>
      </c>
      <c r="H553" s="55">
        <f t="shared" si="8"/>
        <v>7</v>
      </c>
    </row>
    <row r="554" spans="2:8" ht="15" x14ac:dyDescent="0.25">
      <c r="B554" s="20" t="s">
        <v>355</v>
      </c>
      <c r="C554" s="20" t="s">
        <v>2298</v>
      </c>
      <c r="D554" s="20" t="s">
        <v>2299</v>
      </c>
      <c r="E554" s="55" t="s">
        <v>1963</v>
      </c>
      <c r="F554" s="1">
        <v>2</v>
      </c>
      <c r="G554" s="55">
        <v>247</v>
      </c>
      <c r="H554" s="55">
        <f t="shared" si="8"/>
        <v>494</v>
      </c>
    </row>
    <row r="555" spans="2:8" ht="15" x14ac:dyDescent="0.25">
      <c r="B555" s="20" t="s">
        <v>355</v>
      </c>
      <c r="C555" s="20" t="s">
        <v>2298</v>
      </c>
      <c r="D555" s="20" t="s">
        <v>2299</v>
      </c>
      <c r="E555" s="55" t="s">
        <v>1964</v>
      </c>
      <c r="F555" s="1">
        <v>1</v>
      </c>
      <c r="G555" s="55">
        <v>21</v>
      </c>
      <c r="H555" s="55">
        <f t="shared" si="8"/>
        <v>21</v>
      </c>
    </row>
    <row r="556" spans="2:8" ht="15" x14ac:dyDescent="0.25">
      <c r="B556" s="20" t="s">
        <v>355</v>
      </c>
      <c r="C556" s="20" t="s">
        <v>807</v>
      </c>
      <c r="D556" s="20" t="s">
        <v>808</v>
      </c>
      <c r="E556" s="55" t="s">
        <v>1963</v>
      </c>
      <c r="F556" s="1">
        <v>2</v>
      </c>
      <c r="G556" s="55">
        <v>575</v>
      </c>
      <c r="H556" s="55">
        <f t="shared" si="8"/>
        <v>1150</v>
      </c>
    </row>
    <row r="557" spans="2:8" ht="15" x14ac:dyDescent="0.25">
      <c r="B557" s="20" t="s">
        <v>355</v>
      </c>
      <c r="C557" s="20" t="s">
        <v>807</v>
      </c>
      <c r="D557" s="20" t="s">
        <v>808</v>
      </c>
      <c r="E557" s="55" t="s">
        <v>1964</v>
      </c>
      <c r="F557" s="1">
        <v>1</v>
      </c>
      <c r="G557" s="55">
        <v>164</v>
      </c>
      <c r="H557" s="55">
        <f t="shared" si="8"/>
        <v>164</v>
      </c>
    </row>
    <row r="558" spans="2:8" ht="15" x14ac:dyDescent="0.25">
      <c r="B558" s="20" t="s">
        <v>355</v>
      </c>
      <c r="C558" s="20" t="s">
        <v>807</v>
      </c>
      <c r="D558" s="20" t="s">
        <v>808</v>
      </c>
      <c r="E558" s="55" t="s">
        <v>1969</v>
      </c>
      <c r="F558" s="1">
        <v>4</v>
      </c>
      <c r="G558" s="55">
        <v>10</v>
      </c>
      <c r="H558" s="55">
        <f t="shared" si="8"/>
        <v>40</v>
      </c>
    </row>
    <row r="559" spans="2:8" ht="15" x14ac:dyDescent="0.25">
      <c r="B559" s="20" t="s">
        <v>355</v>
      </c>
      <c r="C559" s="20" t="s">
        <v>2300</v>
      </c>
      <c r="D559" s="20" t="s">
        <v>2301</v>
      </c>
      <c r="E559" s="55" t="s">
        <v>1963</v>
      </c>
      <c r="F559" s="1">
        <v>2</v>
      </c>
      <c r="G559" s="55">
        <v>152</v>
      </c>
      <c r="H559" s="55">
        <f t="shared" si="8"/>
        <v>304</v>
      </c>
    </row>
    <row r="560" spans="2:8" ht="15" x14ac:dyDescent="0.25">
      <c r="B560" s="20" t="s">
        <v>355</v>
      </c>
      <c r="C560" s="20" t="s">
        <v>2300</v>
      </c>
      <c r="D560" s="20" t="s">
        <v>2301</v>
      </c>
      <c r="E560" s="55" t="s">
        <v>1964</v>
      </c>
      <c r="F560" s="1">
        <v>1</v>
      </c>
      <c r="G560" s="55">
        <v>4</v>
      </c>
      <c r="H560" s="55">
        <f t="shared" si="8"/>
        <v>4</v>
      </c>
    </row>
    <row r="561" spans="2:8" ht="15" x14ac:dyDescent="0.25">
      <c r="B561" s="20" t="s">
        <v>355</v>
      </c>
      <c r="C561" s="20" t="s">
        <v>1478</v>
      </c>
      <c r="D561" s="20" t="s">
        <v>1479</v>
      </c>
      <c r="E561" s="55" t="s">
        <v>1963</v>
      </c>
      <c r="F561" s="1">
        <v>2</v>
      </c>
      <c r="G561" s="55">
        <v>242</v>
      </c>
      <c r="H561" s="55">
        <f t="shared" si="8"/>
        <v>484</v>
      </c>
    </row>
    <row r="562" spans="2:8" ht="15" x14ac:dyDescent="0.25">
      <c r="B562" s="20" t="s">
        <v>355</v>
      </c>
      <c r="C562" s="20" t="s">
        <v>1478</v>
      </c>
      <c r="D562" s="20" t="s">
        <v>1479</v>
      </c>
      <c r="E562" s="55" t="s">
        <v>1964</v>
      </c>
      <c r="F562" s="1">
        <v>1</v>
      </c>
      <c r="G562" s="55">
        <v>14</v>
      </c>
      <c r="H562" s="55">
        <f t="shared" si="8"/>
        <v>14</v>
      </c>
    </row>
    <row r="563" spans="2:8" ht="15" x14ac:dyDescent="0.25">
      <c r="B563" s="20" t="s">
        <v>355</v>
      </c>
      <c r="C563" s="20" t="s">
        <v>2302</v>
      </c>
      <c r="D563" s="20" t="s">
        <v>2303</v>
      </c>
      <c r="E563" s="55" t="s">
        <v>1963</v>
      </c>
      <c r="F563" s="1">
        <v>2</v>
      </c>
      <c r="G563" s="55">
        <v>96</v>
      </c>
      <c r="H563" s="55">
        <f t="shared" si="8"/>
        <v>192</v>
      </c>
    </row>
    <row r="564" spans="2:8" ht="15" x14ac:dyDescent="0.25">
      <c r="B564" s="20" t="s">
        <v>355</v>
      </c>
      <c r="C564" s="20" t="s">
        <v>2302</v>
      </c>
      <c r="D564" s="20" t="s">
        <v>2303</v>
      </c>
      <c r="E564" s="55" t="s">
        <v>1964</v>
      </c>
      <c r="F564" s="1">
        <v>1</v>
      </c>
      <c r="G564" s="55">
        <v>2</v>
      </c>
      <c r="H564" s="55">
        <f t="shared" si="8"/>
        <v>2</v>
      </c>
    </row>
    <row r="565" spans="2:8" ht="15" x14ac:dyDescent="0.25">
      <c r="B565" s="20" t="s">
        <v>355</v>
      </c>
      <c r="C565" s="20" t="s">
        <v>2304</v>
      </c>
      <c r="D565" s="20" t="s">
        <v>2305</v>
      </c>
      <c r="E565" s="55" t="s">
        <v>1963</v>
      </c>
      <c r="F565" s="1">
        <v>2</v>
      </c>
      <c r="G565" s="55">
        <v>87</v>
      </c>
      <c r="H565" s="55">
        <f t="shared" si="8"/>
        <v>174</v>
      </c>
    </row>
    <row r="566" spans="2:8" ht="15" x14ac:dyDescent="0.25">
      <c r="B566" s="20" t="s">
        <v>355</v>
      </c>
      <c r="C566" s="20" t="s">
        <v>2304</v>
      </c>
      <c r="D566" s="20" t="s">
        <v>2305</v>
      </c>
      <c r="E566" s="55" t="s">
        <v>1964</v>
      </c>
      <c r="F566" s="1">
        <v>1</v>
      </c>
      <c r="G566" s="55">
        <v>15</v>
      </c>
      <c r="H566" s="55">
        <f t="shared" si="8"/>
        <v>15</v>
      </c>
    </row>
    <row r="567" spans="2:8" ht="15" x14ac:dyDescent="0.25">
      <c r="B567" s="20" t="s">
        <v>355</v>
      </c>
      <c r="C567" s="20" t="s">
        <v>2304</v>
      </c>
      <c r="D567" s="20" t="s">
        <v>2305</v>
      </c>
      <c r="E567" s="55" t="s">
        <v>1969</v>
      </c>
      <c r="F567" s="1">
        <v>4</v>
      </c>
      <c r="G567" s="55">
        <v>9</v>
      </c>
      <c r="H567" s="55">
        <f t="shared" si="8"/>
        <v>36</v>
      </c>
    </row>
    <row r="568" spans="2:8" ht="15" x14ac:dyDescent="0.25">
      <c r="B568" s="20" t="s">
        <v>355</v>
      </c>
      <c r="C568" s="20" t="s">
        <v>1167</v>
      </c>
      <c r="D568" s="20" t="s">
        <v>1168</v>
      </c>
      <c r="E568" s="55" t="s">
        <v>1963</v>
      </c>
      <c r="F568" s="1">
        <v>2</v>
      </c>
      <c r="G568" s="55">
        <v>290</v>
      </c>
      <c r="H568" s="55">
        <f t="shared" si="8"/>
        <v>580</v>
      </c>
    </row>
    <row r="569" spans="2:8" ht="15" x14ac:dyDescent="0.25">
      <c r="B569" s="20" t="s">
        <v>355</v>
      </c>
      <c r="C569" s="20" t="s">
        <v>1167</v>
      </c>
      <c r="D569" s="20" t="s">
        <v>1168</v>
      </c>
      <c r="E569" s="55" t="s">
        <v>1964</v>
      </c>
      <c r="F569" s="1">
        <v>1</v>
      </c>
      <c r="G569" s="55">
        <v>59</v>
      </c>
      <c r="H569" s="55">
        <f t="shared" si="8"/>
        <v>59</v>
      </c>
    </row>
    <row r="570" spans="2:8" ht="15" x14ac:dyDescent="0.25">
      <c r="B570" s="20" t="s">
        <v>355</v>
      </c>
      <c r="C570" s="20" t="s">
        <v>1169</v>
      </c>
      <c r="D570" s="20" t="s">
        <v>1170</v>
      </c>
      <c r="E570" s="55" t="s">
        <v>1963</v>
      </c>
      <c r="F570" s="1">
        <v>2</v>
      </c>
      <c r="G570" s="55">
        <v>6</v>
      </c>
      <c r="H570" s="55">
        <f t="shared" si="8"/>
        <v>12</v>
      </c>
    </row>
    <row r="571" spans="2:8" ht="15" x14ac:dyDescent="0.25">
      <c r="B571" s="20" t="s">
        <v>355</v>
      </c>
      <c r="C571" s="20" t="s">
        <v>809</v>
      </c>
      <c r="D571" s="20" t="s">
        <v>810</v>
      </c>
      <c r="E571" s="55" t="s">
        <v>1963</v>
      </c>
      <c r="F571" s="1">
        <v>2</v>
      </c>
      <c r="G571" s="55">
        <v>413</v>
      </c>
      <c r="H571" s="55">
        <f t="shared" si="8"/>
        <v>826</v>
      </c>
    </row>
    <row r="572" spans="2:8" ht="15" x14ac:dyDescent="0.25">
      <c r="B572" s="20" t="s">
        <v>355</v>
      </c>
      <c r="C572" s="20" t="s">
        <v>809</v>
      </c>
      <c r="D572" s="20" t="s">
        <v>810</v>
      </c>
      <c r="E572" s="55" t="s">
        <v>1964</v>
      </c>
      <c r="F572" s="1">
        <v>1</v>
      </c>
      <c r="G572" s="55">
        <v>13</v>
      </c>
      <c r="H572" s="55">
        <f t="shared" si="8"/>
        <v>13</v>
      </c>
    </row>
    <row r="573" spans="2:8" ht="15" x14ac:dyDescent="0.25">
      <c r="B573" s="20" t="s">
        <v>355</v>
      </c>
      <c r="C573" s="20" t="s">
        <v>809</v>
      </c>
      <c r="D573" s="20" t="s">
        <v>810</v>
      </c>
      <c r="E573" s="55" t="s">
        <v>1969</v>
      </c>
      <c r="F573" s="1">
        <v>4</v>
      </c>
      <c r="G573" s="55">
        <v>13</v>
      </c>
      <c r="H573" s="55">
        <f t="shared" si="8"/>
        <v>52</v>
      </c>
    </row>
    <row r="574" spans="2:8" ht="15" x14ac:dyDescent="0.25">
      <c r="B574" s="20" t="s">
        <v>355</v>
      </c>
      <c r="C574" s="20" t="s">
        <v>2306</v>
      </c>
      <c r="D574" s="20" t="s">
        <v>2307</v>
      </c>
      <c r="E574" s="55" t="s">
        <v>1963</v>
      </c>
      <c r="F574" s="1">
        <v>2</v>
      </c>
      <c r="G574" s="55">
        <v>173</v>
      </c>
      <c r="H574" s="55">
        <f t="shared" si="8"/>
        <v>346</v>
      </c>
    </row>
    <row r="575" spans="2:8" ht="15" x14ac:dyDescent="0.25">
      <c r="B575" s="20" t="s">
        <v>355</v>
      </c>
      <c r="C575" s="20" t="s">
        <v>2306</v>
      </c>
      <c r="D575" s="20" t="s">
        <v>2307</v>
      </c>
      <c r="E575" s="55" t="s">
        <v>1964</v>
      </c>
      <c r="F575" s="1">
        <v>1</v>
      </c>
      <c r="G575" s="55">
        <v>159</v>
      </c>
      <c r="H575" s="55">
        <f t="shared" si="8"/>
        <v>159</v>
      </c>
    </row>
    <row r="576" spans="2:8" ht="15" x14ac:dyDescent="0.25">
      <c r="B576" s="20" t="s">
        <v>355</v>
      </c>
      <c r="C576" s="20" t="s">
        <v>811</v>
      </c>
      <c r="D576" s="20" t="s">
        <v>812</v>
      </c>
      <c r="E576" s="55" t="s">
        <v>1963</v>
      </c>
      <c r="F576" s="1">
        <v>2</v>
      </c>
      <c r="G576" s="55">
        <v>461</v>
      </c>
      <c r="H576" s="55">
        <f t="shared" si="8"/>
        <v>922</v>
      </c>
    </row>
    <row r="577" spans="2:8" ht="15" x14ac:dyDescent="0.25">
      <c r="B577" s="20" t="s">
        <v>355</v>
      </c>
      <c r="C577" s="20" t="s">
        <v>811</v>
      </c>
      <c r="D577" s="20" t="s">
        <v>812</v>
      </c>
      <c r="E577" s="55" t="s">
        <v>1964</v>
      </c>
      <c r="F577" s="1">
        <v>1</v>
      </c>
      <c r="G577" s="55">
        <v>37</v>
      </c>
      <c r="H577" s="55">
        <f t="shared" si="8"/>
        <v>37</v>
      </c>
    </row>
    <row r="578" spans="2:8" ht="15" x14ac:dyDescent="0.25">
      <c r="B578" s="20" t="s">
        <v>355</v>
      </c>
      <c r="C578" s="20" t="s">
        <v>811</v>
      </c>
      <c r="D578" s="20" t="s">
        <v>812</v>
      </c>
      <c r="E578" s="55" t="s">
        <v>1969</v>
      </c>
      <c r="F578" s="1">
        <v>4</v>
      </c>
      <c r="G578" s="55">
        <v>1</v>
      </c>
      <c r="H578" s="55">
        <f t="shared" si="8"/>
        <v>4</v>
      </c>
    </row>
    <row r="579" spans="2:8" ht="15" x14ac:dyDescent="0.25">
      <c r="B579" s="20" t="s">
        <v>355</v>
      </c>
      <c r="C579" s="20" t="s">
        <v>2308</v>
      </c>
      <c r="D579" s="20" t="s">
        <v>2309</v>
      </c>
      <c r="E579" s="55" t="s">
        <v>1963</v>
      </c>
      <c r="F579" s="1">
        <v>2</v>
      </c>
      <c r="G579" s="55">
        <v>301</v>
      </c>
      <c r="H579" s="55">
        <f t="shared" si="8"/>
        <v>602</v>
      </c>
    </row>
    <row r="580" spans="2:8" ht="15" x14ac:dyDescent="0.25">
      <c r="B580" s="20" t="s">
        <v>355</v>
      </c>
      <c r="C580" s="20" t="s">
        <v>2308</v>
      </c>
      <c r="D580" s="20" t="s">
        <v>2309</v>
      </c>
      <c r="E580" s="55" t="s">
        <v>1964</v>
      </c>
      <c r="F580" s="1">
        <v>1</v>
      </c>
      <c r="G580" s="55">
        <v>8</v>
      </c>
      <c r="H580" s="55">
        <f t="shared" si="8"/>
        <v>8</v>
      </c>
    </row>
    <row r="581" spans="2:8" ht="15" x14ac:dyDescent="0.25">
      <c r="B581" s="20" t="s">
        <v>355</v>
      </c>
      <c r="C581" s="20" t="s">
        <v>2310</v>
      </c>
      <c r="D581" s="20" t="s">
        <v>2311</v>
      </c>
      <c r="E581" s="55" t="s">
        <v>1963</v>
      </c>
      <c r="F581" s="1">
        <v>2</v>
      </c>
      <c r="G581" s="55">
        <v>565</v>
      </c>
      <c r="H581" s="55">
        <f t="shared" si="8"/>
        <v>1130</v>
      </c>
    </row>
    <row r="582" spans="2:8" ht="15" x14ac:dyDescent="0.25">
      <c r="B582" s="20" t="s">
        <v>355</v>
      </c>
      <c r="C582" s="20" t="s">
        <v>2310</v>
      </c>
      <c r="D582" s="20" t="s">
        <v>2311</v>
      </c>
      <c r="E582" s="55" t="s">
        <v>1964</v>
      </c>
      <c r="F582" s="1">
        <v>1</v>
      </c>
      <c r="G582" s="55">
        <v>159</v>
      </c>
      <c r="H582" s="55">
        <f t="shared" si="8"/>
        <v>159</v>
      </c>
    </row>
    <row r="583" spans="2:8" ht="15" x14ac:dyDescent="0.25">
      <c r="B583" s="20" t="s">
        <v>355</v>
      </c>
      <c r="C583" s="20" t="s">
        <v>813</v>
      </c>
      <c r="D583" s="20" t="s">
        <v>814</v>
      </c>
      <c r="E583" s="55" t="s">
        <v>1963</v>
      </c>
      <c r="F583" s="1">
        <v>2</v>
      </c>
      <c r="G583" s="55">
        <v>93</v>
      </c>
      <c r="H583" s="55">
        <f t="shared" si="8"/>
        <v>186</v>
      </c>
    </row>
    <row r="584" spans="2:8" ht="15" x14ac:dyDescent="0.25">
      <c r="B584" s="20" t="s">
        <v>355</v>
      </c>
      <c r="C584" s="20" t="s">
        <v>813</v>
      </c>
      <c r="D584" s="20" t="s">
        <v>814</v>
      </c>
      <c r="E584" s="55" t="s">
        <v>1964</v>
      </c>
      <c r="F584" s="1">
        <v>1</v>
      </c>
      <c r="G584" s="55">
        <v>11</v>
      </c>
      <c r="H584" s="55">
        <f t="shared" si="8"/>
        <v>11</v>
      </c>
    </row>
    <row r="585" spans="2:8" ht="15" x14ac:dyDescent="0.25">
      <c r="B585" s="20" t="s">
        <v>355</v>
      </c>
      <c r="C585" s="20" t="s">
        <v>813</v>
      </c>
      <c r="D585" s="20" t="s">
        <v>814</v>
      </c>
      <c r="E585" s="55" t="s">
        <v>1976</v>
      </c>
      <c r="F585" s="1">
        <v>2</v>
      </c>
      <c r="G585" s="55">
        <v>6</v>
      </c>
      <c r="H585" s="55">
        <f t="shared" si="8"/>
        <v>12</v>
      </c>
    </row>
    <row r="586" spans="2:8" ht="15" x14ac:dyDescent="0.25">
      <c r="B586" s="20" t="s">
        <v>355</v>
      </c>
      <c r="C586" s="20" t="s">
        <v>2312</v>
      </c>
      <c r="D586" s="20" t="s">
        <v>2313</v>
      </c>
      <c r="E586" s="55" t="s">
        <v>1963</v>
      </c>
      <c r="F586" s="1">
        <v>2</v>
      </c>
      <c r="G586" s="55">
        <v>293</v>
      </c>
      <c r="H586" s="55">
        <f t="shared" si="8"/>
        <v>586</v>
      </c>
    </row>
    <row r="587" spans="2:8" ht="15" x14ac:dyDescent="0.25">
      <c r="B587" s="20" t="s">
        <v>355</v>
      </c>
      <c r="C587" s="20" t="s">
        <v>2312</v>
      </c>
      <c r="D587" s="20" t="s">
        <v>2313</v>
      </c>
      <c r="E587" s="55" t="s">
        <v>1964</v>
      </c>
      <c r="F587" s="1">
        <v>1</v>
      </c>
      <c r="G587" s="55">
        <v>85</v>
      </c>
      <c r="H587" s="55">
        <f t="shared" ref="H587:H650" si="9">F587*G587</f>
        <v>85</v>
      </c>
    </row>
    <row r="588" spans="2:8" ht="15" x14ac:dyDescent="0.25">
      <c r="B588" s="20" t="s">
        <v>355</v>
      </c>
      <c r="C588" s="20" t="s">
        <v>2314</v>
      </c>
      <c r="D588" s="20" t="s">
        <v>2315</v>
      </c>
      <c r="E588" s="55" t="s">
        <v>1963</v>
      </c>
      <c r="F588" s="1">
        <v>2</v>
      </c>
      <c r="G588" s="55">
        <v>93</v>
      </c>
      <c r="H588" s="55">
        <f t="shared" si="9"/>
        <v>186</v>
      </c>
    </row>
    <row r="589" spans="2:8" ht="15" x14ac:dyDescent="0.25">
      <c r="B589" s="20" t="s">
        <v>355</v>
      </c>
      <c r="C589" s="20" t="s">
        <v>2314</v>
      </c>
      <c r="D589" s="20" t="s">
        <v>2315</v>
      </c>
      <c r="E589" s="55" t="s">
        <v>1964</v>
      </c>
      <c r="F589" s="1">
        <v>1</v>
      </c>
      <c r="G589" s="55">
        <v>49</v>
      </c>
      <c r="H589" s="55">
        <f t="shared" si="9"/>
        <v>49</v>
      </c>
    </row>
    <row r="590" spans="2:8" ht="15" x14ac:dyDescent="0.25">
      <c r="B590" s="20" t="s">
        <v>355</v>
      </c>
      <c r="C590" s="20" t="s">
        <v>815</v>
      </c>
      <c r="D590" s="20" t="s">
        <v>816</v>
      </c>
      <c r="E590" s="55" t="s">
        <v>1963</v>
      </c>
      <c r="F590" s="1">
        <v>2</v>
      </c>
      <c r="G590" s="55">
        <v>337</v>
      </c>
      <c r="H590" s="55">
        <f t="shared" si="9"/>
        <v>674</v>
      </c>
    </row>
    <row r="591" spans="2:8" ht="15" x14ac:dyDescent="0.25">
      <c r="B591" s="20" t="s">
        <v>355</v>
      </c>
      <c r="C591" s="20" t="s">
        <v>815</v>
      </c>
      <c r="D591" s="20" t="s">
        <v>816</v>
      </c>
      <c r="E591" s="55" t="s">
        <v>1964</v>
      </c>
      <c r="F591" s="1">
        <v>1</v>
      </c>
      <c r="G591" s="55">
        <v>24</v>
      </c>
      <c r="H591" s="55">
        <f t="shared" si="9"/>
        <v>24</v>
      </c>
    </row>
    <row r="592" spans="2:8" ht="15" x14ac:dyDescent="0.25">
      <c r="B592" s="20" t="s">
        <v>355</v>
      </c>
      <c r="C592" s="20" t="s">
        <v>1488</v>
      </c>
      <c r="D592" s="20" t="s">
        <v>1489</v>
      </c>
      <c r="E592" s="55" t="s">
        <v>1989</v>
      </c>
      <c r="F592" s="1">
        <v>18.53</v>
      </c>
      <c r="G592" s="55">
        <v>10</v>
      </c>
      <c r="H592" s="55">
        <f t="shared" si="9"/>
        <v>185.3</v>
      </c>
    </row>
    <row r="593" spans="2:8" ht="15" x14ac:dyDescent="0.25">
      <c r="B593" s="20" t="s">
        <v>355</v>
      </c>
      <c r="C593" s="20" t="s">
        <v>1488</v>
      </c>
      <c r="D593" s="20" t="s">
        <v>1489</v>
      </c>
      <c r="E593" s="55" t="s">
        <v>1963</v>
      </c>
      <c r="F593" s="1">
        <v>2</v>
      </c>
      <c r="G593" s="55">
        <v>63</v>
      </c>
      <c r="H593" s="55">
        <f t="shared" si="9"/>
        <v>126</v>
      </c>
    </row>
    <row r="594" spans="2:8" ht="15" x14ac:dyDescent="0.25">
      <c r="B594" s="20" t="s">
        <v>355</v>
      </c>
      <c r="C594" s="20" t="s">
        <v>1488</v>
      </c>
      <c r="D594" s="20" t="s">
        <v>1489</v>
      </c>
      <c r="E594" s="55" t="s">
        <v>1964</v>
      </c>
      <c r="F594" s="1">
        <v>1</v>
      </c>
      <c r="G594" s="55">
        <v>24</v>
      </c>
      <c r="H594" s="55">
        <f t="shared" si="9"/>
        <v>24</v>
      </c>
    </row>
    <row r="595" spans="2:8" ht="15" x14ac:dyDescent="0.25">
      <c r="B595" s="20" t="s">
        <v>355</v>
      </c>
      <c r="C595" s="20" t="s">
        <v>1488</v>
      </c>
      <c r="D595" s="20" t="s">
        <v>1489</v>
      </c>
      <c r="E595" s="55" t="s">
        <v>1969</v>
      </c>
      <c r="F595" s="1">
        <v>4</v>
      </c>
      <c r="G595" s="55">
        <v>2</v>
      </c>
      <c r="H595" s="55">
        <f t="shared" si="9"/>
        <v>8</v>
      </c>
    </row>
    <row r="596" spans="2:8" ht="15" x14ac:dyDescent="0.25">
      <c r="B596" s="20" t="s">
        <v>355</v>
      </c>
      <c r="C596" s="20" t="s">
        <v>817</v>
      </c>
      <c r="D596" s="20" t="s">
        <v>818</v>
      </c>
      <c r="E596" s="55" t="s">
        <v>1963</v>
      </c>
      <c r="F596" s="1">
        <v>2</v>
      </c>
      <c r="G596" s="55">
        <v>221</v>
      </c>
      <c r="H596" s="55">
        <f t="shared" si="9"/>
        <v>442</v>
      </c>
    </row>
    <row r="597" spans="2:8" ht="15" x14ac:dyDescent="0.25">
      <c r="B597" s="20" t="s">
        <v>355</v>
      </c>
      <c r="C597" s="20" t="s">
        <v>817</v>
      </c>
      <c r="D597" s="20" t="s">
        <v>818</v>
      </c>
      <c r="E597" s="55" t="s">
        <v>1964</v>
      </c>
      <c r="F597" s="1">
        <v>1</v>
      </c>
      <c r="G597" s="55">
        <v>97</v>
      </c>
      <c r="H597" s="55">
        <f t="shared" si="9"/>
        <v>97</v>
      </c>
    </row>
    <row r="598" spans="2:8" ht="15" x14ac:dyDescent="0.25">
      <c r="B598" s="20" t="s">
        <v>355</v>
      </c>
      <c r="C598" s="20" t="s">
        <v>817</v>
      </c>
      <c r="D598" s="20" t="s">
        <v>818</v>
      </c>
      <c r="E598" s="55" t="s">
        <v>1976</v>
      </c>
      <c r="F598" s="1">
        <v>2</v>
      </c>
      <c r="G598" s="55">
        <v>1</v>
      </c>
      <c r="H598" s="55">
        <f t="shared" si="9"/>
        <v>2</v>
      </c>
    </row>
    <row r="599" spans="2:8" ht="15" x14ac:dyDescent="0.25">
      <c r="B599" s="20" t="s">
        <v>355</v>
      </c>
      <c r="C599" s="20" t="s">
        <v>2316</v>
      </c>
      <c r="D599" s="20" t="s">
        <v>2317</v>
      </c>
      <c r="E599" s="55" t="s">
        <v>1963</v>
      </c>
      <c r="F599" s="1">
        <v>2</v>
      </c>
      <c r="G599" s="55">
        <v>249</v>
      </c>
      <c r="H599" s="55">
        <f t="shared" si="9"/>
        <v>498</v>
      </c>
    </row>
    <row r="600" spans="2:8" ht="15" x14ac:dyDescent="0.25">
      <c r="B600" s="20" t="s">
        <v>355</v>
      </c>
      <c r="C600" s="20" t="s">
        <v>2318</v>
      </c>
      <c r="D600" s="20" t="s">
        <v>2319</v>
      </c>
      <c r="E600" s="55" t="s">
        <v>1963</v>
      </c>
      <c r="F600" s="1">
        <v>2</v>
      </c>
      <c r="G600" s="55">
        <v>370</v>
      </c>
      <c r="H600" s="55">
        <f t="shared" si="9"/>
        <v>740</v>
      </c>
    </row>
    <row r="601" spans="2:8" ht="15" x14ac:dyDescent="0.25">
      <c r="B601" s="20" t="s">
        <v>355</v>
      </c>
      <c r="C601" s="20" t="s">
        <v>2320</v>
      </c>
      <c r="D601" s="20" t="s">
        <v>2321</v>
      </c>
      <c r="E601" s="55" t="s">
        <v>1963</v>
      </c>
      <c r="F601" s="1">
        <v>2</v>
      </c>
      <c r="G601" s="55">
        <v>391</v>
      </c>
      <c r="H601" s="55">
        <f t="shared" si="9"/>
        <v>782</v>
      </c>
    </row>
    <row r="602" spans="2:8" ht="15" x14ac:dyDescent="0.25">
      <c r="B602" s="20" t="s">
        <v>355</v>
      </c>
      <c r="C602" s="20" t="s">
        <v>2320</v>
      </c>
      <c r="D602" s="20" t="s">
        <v>2321</v>
      </c>
      <c r="E602" s="55" t="s">
        <v>1964</v>
      </c>
      <c r="F602" s="1">
        <v>1</v>
      </c>
      <c r="G602" s="55">
        <v>3</v>
      </c>
      <c r="H602" s="55">
        <f t="shared" si="9"/>
        <v>3</v>
      </c>
    </row>
    <row r="603" spans="2:8" ht="15" x14ac:dyDescent="0.25">
      <c r="B603" s="20" t="s">
        <v>355</v>
      </c>
      <c r="C603" s="20" t="s">
        <v>2322</v>
      </c>
      <c r="D603" s="20" t="s">
        <v>2323</v>
      </c>
      <c r="E603" s="55" t="s">
        <v>1963</v>
      </c>
      <c r="F603" s="1">
        <v>2</v>
      </c>
      <c r="G603" s="55">
        <v>131</v>
      </c>
      <c r="H603" s="55">
        <f t="shared" si="9"/>
        <v>262</v>
      </c>
    </row>
    <row r="604" spans="2:8" ht="15" x14ac:dyDescent="0.25">
      <c r="B604" s="20" t="s">
        <v>355</v>
      </c>
      <c r="C604" s="20" t="s">
        <v>2322</v>
      </c>
      <c r="D604" s="20" t="s">
        <v>2323</v>
      </c>
      <c r="E604" s="55" t="s">
        <v>1964</v>
      </c>
      <c r="F604" s="1">
        <v>1</v>
      </c>
      <c r="G604" s="55">
        <v>11</v>
      </c>
      <c r="H604" s="55">
        <f t="shared" si="9"/>
        <v>11</v>
      </c>
    </row>
    <row r="605" spans="2:8" ht="15" x14ac:dyDescent="0.25">
      <c r="B605" s="20" t="s">
        <v>355</v>
      </c>
      <c r="C605" s="20" t="s">
        <v>2322</v>
      </c>
      <c r="D605" s="20" t="s">
        <v>2323</v>
      </c>
      <c r="E605" s="55" t="s">
        <v>1969</v>
      </c>
      <c r="F605" s="1">
        <v>4</v>
      </c>
      <c r="G605" s="55">
        <v>7</v>
      </c>
      <c r="H605" s="55">
        <f t="shared" si="9"/>
        <v>28</v>
      </c>
    </row>
    <row r="606" spans="2:8" ht="15" x14ac:dyDescent="0.25">
      <c r="B606" s="20" t="s">
        <v>355</v>
      </c>
      <c r="C606" s="20" t="s">
        <v>1171</v>
      </c>
      <c r="D606" s="20" t="s">
        <v>1172</v>
      </c>
      <c r="E606" s="55" t="s">
        <v>1989</v>
      </c>
      <c r="F606" s="1">
        <v>18.53</v>
      </c>
      <c r="G606" s="55">
        <v>3</v>
      </c>
      <c r="H606" s="55">
        <f t="shared" si="9"/>
        <v>55.59</v>
      </c>
    </row>
    <row r="607" spans="2:8" ht="15" x14ac:dyDescent="0.25">
      <c r="B607" s="20" t="s">
        <v>355</v>
      </c>
      <c r="C607" s="20" t="s">
        <v>1171</v>
      </c>
      <c r="D607" s="20" t="s">
        <v>1172</v>
      </c>
      <c r="E607" s="55" t="s">
        <v>1963</v>
      </c>
      <c r="F607" s="1">
        <v>2</v>
      </c>
      <c r="G607" s="55">
        <v>212</v>
      </c>
      <c r="H607" s="55">
        <f t="shared" si="9"/>
        <v>424</v>
      </c>
    </row>
    <row r="608" spans="2:8" ht="15" x14ac:dyDescent="0.25">
      <c r="B608" s="20" t="s">
        <v>355</v>
      </c>
      <c r="C608" s="20" t="s">
        <v>1171</v>
      </c>
      <c r="D608" s="20" t="s">
        <v>1172</v>
      </c>
      <c r="E608" s="55" t="s">
        <v>1964</v>
      </c>
      <c r="F608" s="1">
        <v>1</v>
      </c>
      <c r="G608" s="55">
        <v>101</v>
      </c>
      <c r="H608" s="55">
        <f t="shared" si="9"/>
        <v>101</v>
      </c>
    </row>
    <row r="609" spans="2:8" ht="15" x14ac:dyDescent="0.25">
      <c r="B609" s="20" t="s">
        <v>355</v>
      </c>
      <c r="C609" s="20" t="s">
        <v>1171</v>
      </c>
      <c r="D609" s="20" t="s">
        <v>1172</v>
      </c>
      <c r="E609" s="55" t="s">
        <v>1969</v>
      </c>
      <c r="F609" s="1">
        <v>4</v>
      </c>
      <c r="G609" s="55">
        <v>3</v>
      </c>
      <c r="H609" s="55">
        <f t="shared" si="9"/>
        <v>12</v>
      </c>
    </row>
    <row r="610" spans="2:8" ht="15" x14ac:dyDescent="0.25">
      <c r="B610" s="20" t="s">
        <v>355</v>
      </c>
      <c r="C610" s="20" t="s">
        <v>1496</v>
      </c>
      <c r="D610" s="20" t="s">
        <v>1497</v>
      </c>
      <c r="E610" s="55" t="s">
        <v>1963</v>
      </c>
      <c r="F610" s="1">
        <v>2</v>
      </c>
      <c r="G610" s="55">
        <v>165</v>
      </c>
      <c r="H610" s="55">
        <f t="shared" si="9"/>
        <v>330</v>
      </c>
    </row>
    <row r="611" spans="2:8" ht="15" x14ac:dyDescent="0.25">
      <c r="B611" s="20" t="s">
        <v>355</v>
      </c>
      <c r="C611" s="20" t="s">
        <v>1496</v>
      </c>
      <c r="D611" s="20" t="s">
        <v>1497</v>
      </c>
      <c r="E611" s="55" t="s">
        <v>1964</v>
      </c>
      <c r="F611" s="1">
        <v>1</v>
      </c>
      <c r="G611" s="55">
        <v>118</v>
      </c>
      <c r="H611" s="55">
        <f t="shared" si="9"/>
        <v>118</v>
      </c>
    </row>
    <row r="612" spans="2:8" ht="15" x14ac:dyDescent="0.25">
      <c r="B612" s="20" t="s">
        <v>355</v>
      </c>
      <c r="C612" s="20" t="s">
        <v>2324</v>
      </c>
      <c r="D612" s="20" t="s">
        <v>2325</v>
      </c>
      <c r="E612" s="55" t="s">
        <v>1963</v>
      </c>
      <c r="F612" s="1">
        <v>2</v>
      </c>
      <c r="G612" s="55">
        <v>15</v>
      </c>
      <c r="H612" s="55">
        <f t="shared" si="9"/>
        <v>30</v>
      </c>
    </row>
    <row r="613" spans="2:8" ht="15" x14ac:dyDescent="0.25">
      <c r="B613" s="20" t="s">
        <v>355</v>
      </c>
      <c r="C613" s="20" t="s">
        <v>2324</v>
      </c>
      <c r="D613" s="20" t="s">
        <v>2325</v>
      </c>
      <c r="E613" s="55" t="s">
        <v>1964</v>
      </c>
      <c r="F613" s="1">
        <v>1</v>
      </c>
      <c r="G613" s="55">
        <v>1</v>
      </c>
      <c r="H613" s="55">
        <f t="shared" si="9"/>
        <v>1</v>
      </c>
    </row>
    <row r="614" spans="2:8" ht="15" x14ac:dyDescent="0.25">
      <c r="B614" s="20" t="s">
        <v>355</v>
      </c>
      <c r="C614" s="20" t="s">
        <v>2326</v>
      </c>
      <c r="D614" s="20" t="s">
        <v>2327</v>
      </c>
      <c r="E614" s="55" t="s">
        <v>1963</v>
      </c>
      <c r="F614" s="1">
        <v>2</v>
      </c>
      <c r="G614" s="55">
        <v>65</v>
      </c>
      <c r="H614" s="55">
        <f t="shared" si="9"/>
        <v>130</v>
      </c>
    </row>
    <row r="615" spans="2:8" ht="15" x14ac:dyDescent="0.25">
      <c r="B615" s="20" t="s">
        <v>355</v>
      </c>
      <c r="C615" s="20" t="s">
        <v>2326</v>
      </c>
      <c r="D615" s="20" t="s">
        <v>2327</v>
      </c>
      <c r="E615" s="55" t="s">
        <v>1969</v>
      </c>
      <c r="F615" s="1">
        <v>4</v>
      </c>
      <c r="G615" s="55">
        <v>1</v>
      </c>
      <c r="H615" s="55">
        <f t="shared" si="9"/>
        <v>4</v>
      </c>
    </row>
    <row r="616" spans="2:8" ht="15" x14ac:dyDescent="0.25">
      <c r="B616" s="20" t="s">
        <v>355</v>
      </c>
      <c r="C616" s="20" t="s">
        <v>2328</v>
      </c>
      <c r="D616" s="20" t="s">
        <v>2329</v>
      </c>
      <c r="E616" s="55" t="s">
        <v>1963</v>
      </c>
      <c r="F616" s="1">
        <v>2</v>
      </c>
      <c r="G616" s="55">
        <v>158</v>
      </c>
      <c r="H616" s="55">
        <f t="shared" si="9"/>
        <v>316</v>
      </c>
    </row>
    <row r="617" spans="2:8" ht="15" x14ac:dyDescent="0.25">
      <c r="B617" s="20" t="s">
        <v>355</v>
      </c>
      <c r="C617" s="20" t="s">
        <v>2328</v>
      </c>
      <c r="D617" s="20" t="s">
        <v>2329</v>
      </c>
      <c r="E617" s="55" t="s">
        <v>1964</v>
      </c>
      <c r="F617" s="1">
        <v>1</v>
      </c>
      <c r="G617" s="55">
        <v>13</v>
      </c>
      <c r="H617" s="55">
        <f t="shared" si="9"/>
        <v>13</v>
      </c>
    </row>
    <row r="618" spans="2:8" ht="15" x14ac:dyDescent="0.25">
      <c r="B618" s="20" t="s">
        <v>355</v>
      </c>
      <c r="C618" s="20" t="s">
        <v>2330</v>
      </c>
      <c r="D618" s="20" t="s">
        <v>2331</v>
      </c>
      <c r="E618" s="55" t="s">
        <v>1963</v>
      </c>
      <c r="F618" s="1">
        <v>2</v>
      </c>
      <c r="G618" s="55">
        <v>43</v>
      </c>
      <c r="H618" s="55">
        <f t="shared" si="9"/>
        <v>86</v>
      </c>
    </row>
    <row r="619" spans="2:8" ht="15" x14ac:dyDescent="0.25">
      <c r="B619" s="20" t="s">
        <v>355</v>
      </c>
      <c r="C619" s="20" t="s">
        <v>2332</v>
      </c>
      <c r="D619" s="20" t="s">
        <v>2333</v>
      </c>
      <c r="E619" s="55" t="s">
        <v>1963</v>
      </c>
      <c r="F619" s="1">
        <v>2</v>
      </c>
      <c r="G619" s="55">
        <v>73</v>
      </c>
      <c r="H619" s="55">
        <f t="shared" si="9"/>
        <v>146</v>
      </c>
    </row>
    <row r="620" spans="2:8" ht="15" x14ac:dyDescent="0.25">
      <c r="B620" s="20" t="s">
        <v>355</v>
      </c>
      <c r="C620" s="20" t="s">
        <v>2332</v>
      </c>
      <c r="D620" s="20" t="s">
        <v>2333</v>
      </c>
      <c r="E620" s="55" t="s">
        <v>1964</v>
      </c>
      <c r="F620" s="1">
        <v>1</v>
      </c>
      <c r="G620" s="55">
        <v>81</v>
      </c>
      <c r="H620" s="55">
        <f t="shared" si="9"/>
        <v>81</v>
      </c>
    </row>
    <row r="621" spans="2:8" ht="15" x14ac:dyDescent="0.25">
      <c r="B621" s="20" t="s">
        <v>355</v>
      </c>
      <c r="C621" s="20" t="s">
        <v>2334</v>
      </c>
      <c r="D621" s="20" t="s">
        <v>2335</v>
      </c>
      <c r="E621" s="55" t="s">
        <v>1963</v>
      </c>
      <c r="F621" s="1">
        <v>2</v>
      </c>
      <c r="G621" s="55">
        <v>22</v>
      </c>
      <c r="H621" s="55">
        <f t="shared" si="9"/>
        <v>44</v>
      </c>
    </row>
    <row r="622" spans="2:8" ht="15" x14ac:dyDescent="0.25">
      <c r="B622" s="20" t="s">
        <v>355</v>
      </c>
      <c r="C622" s="20" t="s">
        <v>2336</v>
      </c>
      <c r="D622" s="20" t="s">
        <v>2337</v>
      </c>
      <c r="E622" s="55" t="s">
        <v>1963</v>
      </c>
      <c r="F622" s="1">
        <v>2</v>
      </c>
      <c r="G622" s="55">
        <v>12</v>
      </c>
      <c r="H622" s="55">
        <f t="shared" si="9"/>
        <v>24</v>
      </c>
    </row>
    <row r="623" spans="2:8" ht="15" x14ac:dyDescent="0.25">
      <c r="B623" s="20" t="s">
        <v>355</v>
      </c>
      <c r="C623" s="20" t="s">
        <v>2338</v>
      </c>
      <c r="D623" s="20" t="s">
        <v>2339</v>
      </c>
      <c r="E623" s="55" t="s">
        <v>1963</v>
      </c>
      <c r="F623" s="1">
        <v>2</v>
      </c>
      <c r="G623" s="55">
        <v>131</v>
      </c>
      <c r="H623" s="55">
        <f t="shared" si="9"/>
        <v>262</v>
      </c>
    </row>
    <row r="624" spans="2:8" ht="15" x14ac:dyDescent="0.25">
      <c r="B624" s="20" t="s">
        <v>355</v>
      </c>
      <c r="C624" s="20" t="s">
        <v>2338</v>
      </c>
      <c r="D624" s="20" t="s">
        <v>2339</v>
      </c>
      <c r="E624" s="55" t="s">
        <v>1964</v>
      </c>
      <c r="F624" s="1">
        <v>1</v>
      </c>
      <c r="G624" s="55">
        <v>1</v>
      </c>
      <c r="H624" s="55">
        <f t="shared" si="9"/>
        <v>1</v>
      </c>
    </row>
    <row r="625" spans="2:8" ht="15" x14ac:dyDescent="0.25">
      <c r="B625" s="20" t="s">
        <v>355</v>
      </c>
      <c r="C625" s="20" t="s">
        <v>1173</v>
      </c>
      <c r="D625" s="20" t="s">
        <v>1174</v>
      </c>
      <c r="E625" s="55" t="s">
        <v>1963</v>
      </c>
      <c r="F625" s="1">
        <v>2</v>
      </c>
      <c r="G625" s="55">
        <v>219</v>
      </c>
      <c r="H625" s="55">
        <f t="shared" si="9"/>
        <v>438</v>
      </c>
    </row>
    <row r="626" spans="2:8" ht="15" x14ac:dyDescent="0.25">
      <c r="B626" s="20" t="s">
        <v>355</v>
      </c>
      <c r="C626" s="20" t="s">
        <v>1173</v>
      </c>
      <c r="D626" s="20" t="s">
        <v>1174</v>
      </c>
      <c r="E626" s="55" t="s">
        <v>1964</v>
      </c>
      <c r="F626" s="1">
        <v>1</v>
      </c>
      <c r="G626" s="55">
        <v>9</v>
      </c>
      <c r="H626" s="55">
        <f t="shared" si="9"/>
        <v>9</v>
      </c>
    </row>
    <row r="627" spans="2:8" ht="15" x14ac:dyDescent="0.25">
      <c r="B627" s="20" t="s">
        <v>355</v>
      </c>
      <c r="C627" s="20" t="s">
        <v>1173</v>
      </c>
      <c r="D627" s="20" t="s">
        <v>1174</v>
      </c>
      <c r="E627" s="55" t="s">
        <v>1969</v>
      </c>
      <c r="F627" s="1">
        <v>4</v>
      </c>
      <c r="G627" s="55">
        <v>16</v>
      </c>
      <c r="H627" s="55">
        <f t="shared" si="9"/>
        <v>64</v>
      </c>
    </row>
    <row r="628" spans="2:8" ht="15" x14ac:dyDescent="0.25">
      <c r="B628" s="20" t="s">
        <v>355</v>
      </c>
      <c r="C628" s="20" t="s">
        <v>819</v>
      </c>
      <c r="D628" s="20" t="s">
        <v>820</v>
      </c>
      <c r="E628" s="55" t="s">
        <v>1963</v>
      </c>
      <c r="F628" s="1">
        <v>2</v>
      </c>
      <c r="G628" s="55">
        <v>31</v>
      </c>
      <c r="H628" s="55">
        <f t="shared" si="9"/>
        <v>62</v>
      </c>
    </row>
    <row r="629" spans="2:8" ht="15" x14ac:dyDescent="0.25">
      <c r="B629" s="20" t="s">
        <v>355</v>
      </c>
      <c r="C629" s="20" t="s">
        <v>819</v>
      </c>
      <c r="D629" s="20" t="s">
        <v>820</v>
      </c>
      <c r="E629" s="55" t="s">
        <v>1964</v>
      </c>
      <c r="F629" s="1">
        <v>1</v>
      </c>
      <c r="G629" s="55">
        <v>27</v>
      </c>
      <c r="H629" s="55">
        <f t="shared" si="9"/>
        <v>27</v>
      </c>
    </row>
    <row r="630" spans="2:8" ht="15" x14ac:dyDescent="0.25">
      <c r="B630" s="20" t="s">
        <v>355</v>
      </c>
      <c r="C630" s="20" t="s">
        <v>819</v>
      </c>
      <c r="D630" s="20" t="s">
        <v>820</v>
      </c>
      <c r="E630" s="55" t="s">
        <v>1969</v>
      </c>
      <c r="F630" s="1">
        <v>4</v>
      </c>
      <c r="G630" s="55">
        <v>2</v>
      </c>
      <c r="H630" s="55">
        <f t="shared" si="9"/>
        <v>8</v>
      </c>
    </row>
    <row r="631" spans="2:8" ht="15" x14ac:dyDescent="0.25">
      <c r="B631" s="20" t="s">
        <v>355</v>
      </c>
      <c r="C631" s="20" t="s">
        <v>821</v>
      </c>
      <c r="D631" s="20" t="s">
        <v>822</v>
      </c>
      <c r="E631" s="55" t="s">
        <v>1963</v>
      </c>
      <c r="F631" s="1">
        <v>2</v>
      </c>
      <c r="G631" s="55">
        <v>70</v>
      </c>
      <c r="H631" s="55">
        <f t="shared" si="9"/>
        <v>140</v>
      </c>
    </row>
    <row r="632" spans="2:8" ht="15" x14ac:dyDescent="0.25">
      <c r="B632" s="20" t="s">
        <v>355</v>
      </c>
      <c r="C632" s="20" t="s">
        <v>821</v>
      </c>
      <c r="D632" s="20" t="s">
        <v>822</v>
      </c>
      <c r="E632" s="55" t="s">
        <v>1964</v>
      </c>
      <c r="F632" s="1">
        <v>1</v>
      </c>
      <c r="G632" s="55">
        <v>7</v>
      </c>
      <c r="H632" s="55">
        <f t="shared" si="9"/>
        <v>7</v>
      </c>
    </row>
    <row r="633" spans="2:8" ht="15" x14ac:dyDescent="0.25">
      <c r="B633" s="20" t="s">
        <v>355</v>
      </c>
      <c r="C633" s="20" t="s">
        <v>823</v>
      </c>
      <c r="D633" s="20" t="s">
        <v>824</v>
      </c>
      <c r="E633" s="55" t="s">
        <v>1963</v>
      </c>
      <c r="F633" s="1">
        <v>2</v>
      </c>
      <c r="G633" s="55">
        <v>352</v>
      </c>
      <c r="H633" s="55">
        <f t="shared" si="9"/>
        <v>704</v>
      </c>
    </row>
    <row r="634" spans="2:8" ht="15" x14ac:dyDescent="0.25">
      <c r="B634" s="20" t="s">
        <v>355</v>
      </c>
      <c r="C634" s="20" t="s">
        <v>823</v>
      </c>
      <c r="D634" s="20" t="s">
        <v>824</v>
      </c>
      <c r="E634" s="55" t="s">
        <v>1964</v>
      </c>
      <c r="F634" s="1">
        <v>1</v>
      </c>
      <c r="G634" s="55">
        <v>10</v>
      </c>
      <c r="H634" s="55">
        <f t="shared" si="9"/>
        <v>10</v>
      </c>
    </row>
    <row r="635" spans="2:8" ht="15" x14ac:dyDescent="0.25">
      <c r="B635" s="20" t="s">
        <v>355</v>
      </c>
      <c r="C635" s="20" t="s">
        <v>823</v>
      </c>
      <c r="D635" s="20" t="s">
        <v>824</v>
      </c>
      <c r="E635" s="55" t="s">
        <v>1969</v>
      </c>
      <c r="F635" s="1">
        <v>4</v>
      </c>
      <c r="G635" s="55">
        <v>27</v>
      </c>
      <c r="H635" s="55">
        <f t="shared" si="9"/>
        <v>108</v>
      </c>
    </row>
    <row r="636" spans="2:8" ht="15" x14ac:dyDescent="0.25">
      <c r="B636" s="20" t="s">
        <v>355</v>
      </c>
      <c r="C636" s="20" t="s">
        <v>825</v>
      </c>
      <c r="D636" s="20" t="s">
        <v>826</v>
      </c>
      <c r="E636" s="55" t="s">
        <v>1989</v>
      </c>
      <c r="F636" s="1">
        <v>18.53</v>
      </c>
      <c r="G636" s="55">
        <v>11</v>
      </c>
      <c r="H636" s="55">
        <f t="shared" si="9"/>
        <v>203.83</v>
      </c>
    </row>
    <row r="637" spans="2:8" ht="15" x14ac:dyDescent="0.25">
      <c r="B637" s="20" t="s">
        <v>355</v>
      </c>
      <c r="C637" s="20" t="s">
        <v>825</v>
      </c>
      <c r="D637" s="20" t="s">
        <v>826</v>
      </c>
      <c r="E637" s="55" t="s">
        <v>1963</v>
      </c>
      <c r="F637" s="1">
        <v>2</v>
      </c>
      <c r="G637" s="55">
        <v>233</v>
      </c>
      <c r="H637" s="55">
        <f t="shared" si="9"/>
        <v>466</v>
      </c>
    </row>
    <row r="638" spans="2:8" ht="15" x14ac:dyDescent="0.25">
      <c r="B638" s="20" t="s">
        <v>355</v>
      </c>
      <c r="C638" s="20" t="s">
        <v>825</v>
      </c>
      <c r="D638" s="20" t="s">
        <v>826</v>
      </c>
      <c r="E638" s="55" t="s">
        <v>1964</v>
      </c>
      <c r="F638" s="1">
        <v>1</v>
      </c>
      <c r="G638" s="55">
        <v>71</v>
      </c>
      <c r="H638" s="55">
        <f t="shared" si="9"/>
        <v>71</v>
      </c>
    </row>
    <row r="639" spans="2:8" ht="15" x14ac:dyDescent="0.25">
      <c r="B639" s="20" t="s">
        <v>355</v>
      </c>
      <c r="C639" s="20" t="s">
        <v>825</v>
      </c>
      <c r="D639" s="20" t="s">
        <v>826</v>
      </c>
      <c r="E639" s="55" t="s">
        <v>1969</v>
      </c>
      <c r="F639" s="1">
        <v>4</v>
      </c>
      <c r="G639" s="55">
        <v>15</v>
      </c>
      <c r="H639" s="55">
        <f t="shared" si="9"/>
        <v>60</v>
      </c>
    </row>
    <row r="640" spans="2:8" ht="15" x14ac:dyDescent="0.25">
      <c r="B640" s="20" t="s">
        <v>355</v>
      </c>
      <c r="C640" s="20" t="s">
        <v>1175</v>
      </c>
      <c r="D640" s="20" t="s">
        <v>1176</v>
      </c>
      <c r="E640" s="55" t="s">
        <v>1963</v>
      </c>
      <c r="F640" s="1">
        <v>2</v>
      </c>
      <c r="G640" s="55">
        <v>60</v>
      </c>
      <c r="H640" s="55">
        <f t="shared" si="9"/>
        <v>120</v>
      </c>
    </row>
    <row r="641" spans="2:8" ht="15" x14ac:dyDescent="0.25">
      <c r="B641" s="20" t="s">
        <v>355</v>
      </c>
      <c r="C641" s="20" t="s">
        <v>1175</v>
      </c>
      <c r="D641" s="20" t="s">
        <v>1176</v>
      </c>
      <c r="E641" s="55" t="s">
        <v>1964</v>
      </c>
      <c r="F641" s="1">
        <v>1</v>
      </c>
      <c r="G641" s="55">
        <v>4</v>
      </c>
      <c r="H641" s="55">
        <f t="shared" si="9"/>
        <v>4</v>
      </c>
    </row>
    <row r="642" spans="2:8" ht="15" x14ac:dyDescent="0.25">
      <c r="B642" s="20" t="s">
        <v>355</v>
      </c>
      <c r="C642" s="20" t="s">
        <v>2340</v>
      </c>
      <c r="D642" s="20" t="s">
        <v>2341</v>
      </c>
      <c r="E642" s="55" t="s">
        <v>1963</v>
      </c>
      <c r="F642" s="1">
        <v>2</v>
      </c>
      <c r="G642" s="55">
        <v>379</v>
      </c>
      <c r="H642" s="55">
        <f t="shared" si="9"/>
        <v>758</v>
      </c>
    </row>
    <row r="643" spans="2:8" ht="15" x14ac:dyDescent="0.25">
      <c r="B643" s="20" t="s">
        <v>355</v>
      </c>
      <c r="C643" s="20" t="s">
        <v>2340</v>
      </c>
      <c r="D643" s="20" t="s">
        <v>2341</v>
      </c>
      <c r="E643" s="55" t="s">
        <v>1964</v>
      </c>
      <c r="F643" s="1">
        <v>1</v>
      </c>
      <c r="G643" s="55">
        <v>103</v>
      </c>
      <c r="H643" s="55">
        <f t="shared" si="9"/>
        <v>103</v>
      </c>
    </row>
    <row r="644" spans="2:8" ht="15" x14ac:dyDescent="0.25">
      <c r="B644" s="20" t="s">
        <v>355</v>
      </c>
      <c r="C644" s="20" t="s">
        <v>2340</v>
      </c>
      <c r="D644" s="20" t="s">
        <v>2341</v>
      </c>
      <c r="E644" s="55" t="s">
        <v>1969</v>
      </c>
      <c r="F644" s="1">
        <v>4</v>
      </c>
      <c r="G644" s="55">
        <v>17</v>
      </c>
      <c r="H644" s="55">
        <f t="shared" si="9"/>
        <v>68</v>
      </c>
    </row>
    <row r="645" spans="2:8" ht="15" x14ac:dyDescent="0.25">
      <c r="B645" s="20" t="s">
        <v>355</v>
      </c>
      <c r="C645" s="20" t="s">
        <v>2342</v>
      </c>
      <c r="D645" s="20" t="s">
        <v>2343</v>
      </c>
      <c r="E645" s="55" t="s">
        <v>1963</v>
      </c>
      <c r="F645" s="1">
        <v>2</v>
      </c>
      <c r="G645" s="55">
        <v>215</v>
      </c>
      <c r="H645" s="55">
        <f t="shared" si="9"/>
        <v>430</v>
      </c>
    </row>
    <row r="646" spans="2:8" ht="15" x14ac:dyDescent="0.25">
      <c r="B646" s="20" t="s">
        <v>355</v>
      </c>
      <c r="C646" s="20" t="s">
        <v>2342</v>
      </c>
      <c r="D646" s="20" t="s">
        <v>2343</v>
      </c>
      <c r="E646" s="55" t="s">
        <v>1964</v>
      </c>
      <c r="F646" s="1">
        <v>1</v>
      </c>
      <c r="G646" s="55">
        <v>82</v>
      </c>
      <c r="H646" s="55">
        <f t="shared" si="9"/>
        <v>82</v>
      </c>
    </row>
    <row r="647" spans="2:8" ht="15" x14ac:dyDescent="0.25">
      <c r="B647" s="20" t="s">
        <v>355</v>
      </c>
      <c r="C647" s="20" t="s">
        <v>1504</v>
      </c>
      <c r="D647" s="20" t="s">
        <v>1505</v>
      </c>
      <c r="E647" s="55" t="s">
        <v>1989</v>
      </c>
      <c r="F647" s="1">
        <v>18.53</v>
      </c>
      <c r="G647" s="55">
        <v>1</v>
      </c>
      <c r="H647" s="55">
        <f t="shared" si="9"/>
        <v>18.53</v>
      </c>
    </row>
    <row r="648" spans="2:8" ht="15" x14ac:dyDescent="0.25">
      <c r="B648" s="20" t="s">
        <v>355</v>
      </c>
      <c r="C648" s="20" t="s">
        <v>1504</v>
      </c>
      <c r="D648" s="20" t="s">
        <v>1505</v>
      </c>
      <c r="E648" s="55" t="s">
        <v>1963</v>
      </c>
      <c r="F648" s="1">
        <v>2</v>
      </c>
      <c r="G648" s="55">
        <v>405</v>
      </c>
      <c r="H648" s="55">
        <f t="shared" si="9"/>
        <v>810</v>
      </c>
    </row>
    <row r="649" spans="2:8" ht="15" x14ac:dyDescent="0.25">
      <c r="B649" s="20" t="s">
        <v>355</v>
      </c>
      <c r="C649" s="20" t="s">
        <v>1504</v>
      </c>
      <c r="D649" s="20" t="s">
        <v>1505</v>
      </c>
      <c r="E649" s="55" t="s">
        <v>1964</v>
      </c>
      <c r="F649" s="1">
        <v>1</v>
      </c>
      <c r="G649" s="55">
        <v>73</v>
      </c>
      <c r="H649" s="55">
        <f t="shared" si="9"/>
        <v>73</v>
      </c>
    </row>
    <row r="650" spans="2:8" ht="15" x14ac:dyDescent="0.25">
      <c r="B650" s="20" t="s">
        <v>355</v>
      </c>
      <c r="C650" s="20" t="s">
        <v>2344</v>
      </c>
      <c r="D650" s="20" t="s">
        <v>2345</v>
      </c>
      <c r="E650" s="55" t="s">
        <v>1963</v>
      </c>
      <c r="F650" s="1">
        <v>2</v>
      </c>
      <c r="G650" s="55">
        <v>43</v>
      </c>
      <c r="H650" s="55">
        <f t="shared" si="9"/>
        <v>86</v>
      </c>
    </row>
    <row r="651" spans="2:8" ht="15" x14ac:dyDescent="0.25">
      <c r="B651" s="20" t="s">
        <v>355</v>
      </c>
      <c r="C651" s="20" t="s">
        <v>2344</v>
      </c>
      <c r="D651" s="20" t="s">
        <v>2345</v>
      </c>
      <c r="E651" s="55" t="s">
        <v>1964</v>
      </c>
      <c r="F651" s="1">
        <v>1</v>
      </c>
      <c r="G651" s="55">
        <v>10</v>
      </c>
      <c r="H651" s="55">
        <f t="shared" ref="H651:H714" si="10">F651*G651</f>
        <v>10</v>
      </c>
    </row>
    <row r="652" spans="2:8" ht="15" x14ac:dyDescent="0.25">
      <c r="B652" s="20" t="s">
        <v>355</v>
      </c>
      <c r="C652" s="20" t="s">
        <v>2346</v>
      </c>
      <c r="D652" s="20" t="s">
        <v>2347</v>
      </c>
      <c r="E652" s="55" t="s">
        <v>1989</v>
      </c>
      <c r="F652" s="1">
        <v>18.53</v>
      </c>
      <c r="G652" s="55">
        <v>2</v>
      </c>
      <c r="H652" s="55">
        <f t="shared" si="10"/>
        <v>37.06</v>
      </c>
    </row>
    <row r="653" spans="2:8" ht="15" x14ac:dyDescent="0.25">
      <c r="B653" s="20" t="s">
        <v>355</v>
      </c>
      <c r="C653" s="20" t="s">
        <v>2346</v>
      </c>
      <c r="D653" s="20" t="s">
        <v>2347</v>
      </c>
      <c r="E653" s="55" t="s">
        <v>1963</v>
      </c>
      <c r="F653" s="1">
        <v>2</v>
      </c>
      <c r="G653" s="55">
        <v>1172</v>
      </c>
      <c r="H653" s="55">
        <f t="shared" si="10"/>
        <v>2344</v>
      </c>
    </row>
    <row r="654" spans="2:8" ht="15" x14ac:dyDescent="0.25">
      <c r="B654" s="20" t="s">
        <v>355</v>
      </c>
      <c r="C654" s="20" t="s">
        <v>2346</v>
      </c>
      <c r="D654" s="20" t="s">
        <v>2347</v>
      </c>
      <c r="E654" s="55" t="s">
        <v>1964</v>
      </c>
      <c r="F654" s="1">
        <v>1</v>
      </c>
      <c r="G654" s="55">
        <v>206</v>
      </c>
      <c r="H654" s="55">
        <f t="shared" si="10"/>
        <v>206</v>
      </c>
    </row>
    <row r="655" spans="2:8" ht="15" x14ac:dyDescent="0.25">
      <c r="B655" s="20" t="s">
        <v>355</v>
      </c>
      <c r="C655" s="20" t="s">
        <v>827</v>
      </c>
      <c r="D655" s="20" t="s">
        <v>828</v>
      </c>
      <c r="E655" s="55" t="s">
        <v>1963</v>
      </c>
      <c r="F655" s="1">
        <v>2</v>
      </c>
      <c r="G655" s="55">
        <v>248</v>
      </c>
      <c r="H655" s="55">
        <f t="shared" si="10"/>
        <v>496</v>
      </c>
    </row>
    <row r="656" spans="2:8" ht="15" x14ac:dyDescent="0.25">
      <c r="B656" s="20" t="s">
        <v>355</v>
      </c>
      <c r="C656" s="20" t="s">
        <v>827</v>
      </c>
      <c r="D656" s="20" t="s">
        <v>828</v>
      </c>
      <c r="E656" s="55" t="s">
        <v>1964</v>
      </c>
      <c r="F656" s="1">
        <v>1</v>
      </c>
      <c r="G656" s="55">
        <v>18</v>
      </c>
      <c r="H656" s="55">
        <f t="shared" si="10"/>
        <v>18</v>
      </c>
    </row>
    <row r="657" spans="2:8" ht="15" x14ac:dyDescent="0.25">
      <c r="B657" s="20" t="s">
        <v>355</v>
      </c>
      <c r="C657" s="20" t="s">
        <v>2348</v>
      </c>
      <c r="D657" s="20" t="s">
        <v>2349</v>
      </c>
      <c r="E657" s="55" t="s">
        <v>1963</v>
      </c>
      <c r="F657" s="1">
        <v>2</v>
      </c>
      <c r="G657" s="55">
        <v>93</v>
      </c>
      <c r="H657" s="55">
        <f t="shared" si="10"/>
        <v>186</v>
      </c>
    </row>
    <row r="658" spans="2:8" ht="15" x14ac:dyDescent="0.25">
      <c r="B658" s="20" t="s">
        <v>355</v>
      </c>
      <c r="C658" s="20" t="s">
        <v>2350</v>
      </c>
      <c r="D658" s="20" t="s">
        <v>2351</v>
      </c>
      <c r="E658" s="55" t="s">
        <v>1963</v>
      </c>
      <c r="F658" s="1">
        <v>2</v>
      </c>
      <c r="G658" s="55">
        <v>530</v>
      </c>
      <c r="H658" s="55">
        <f t="shared" si="10"/>
        <v>1060</v>
      </c>
    </row>
    <row r="659" spans="2:8" ht="15" x14ac:dyDescent="0.25">
      <c r="B659" s="20" t="s">
        <v>355</v>
      </c>
      <c r="C659" s="20" t="s">
        <v>2350</v>
      </c>
      <c r="D659" s="20" t="s">
        <v>2351</v>
      </c>
      <c r="E659" s="55" t="s">
        <v>1964</v>
      </c>
      <c r="F659" s="1">
        <v>1</v>
      </c>
      <c r="G659" s="55">
        <v>22</v>
      </c>
      <c r="H659" s="55">
        <f t="shared" si="10"/>
        <v>22</v>
      </c>
    </row>
    <row r="660" spans="2:8" ht="15" x14ac:dyDescent="0.25">
      <c r="B660" s="20" t="s">
        <v>355</v>
      </c>
      <c r="C660" s="20" t="s">
        <v>829</v>
      </c>
      <c r="D660" s="20" t="s">
        <v>830</v>
      </c>
      <c r="E660" s="55" t="s">
        <v>1989</v>
      </c>
      <c r="F660" s="1">
        <v>18.53</v>
      </c>
      <c r="G660" s="55">
        <v>1</v>
      </c>
      <c r="H660" s="55">
        <f t="shared" si="10"/>
        <v>18.53</v>
      </c>
    </row>
    <row r="661" spans="2:8" ht="15" x14ac:dyDescent="0.25">
      <c r="B661" s="20" t="s">
        <v>355</v>
      </c>
      <c r="C661" s="20" t="s">
        <v>829</v>
      </c>
      <c r="D661" s="20" t="s">
        <v>830</v>
      </c>
      <c r="E661" s="55" t="s">
        <v>1963</v>
      </c>
      <c r="F661" s="1">
        <v>2</v>
      </c>
      <c r="G661" s="55">
        <v>407</v>
      </c>
      <c r="H661" s="55">
        <f t="shared" si="10"/>
        <v>814</v>
      </c>
    </row>
    <row r="662" spans="2:8" ht="15" x14ac:dyDescent="0.25">
      <c r="B662" s="20" t="s">
        <v>355</v>
      </c>
      <c r="C662" s="20" t="s">
        <v>829</v>
      </c>
      <c r="D662" s="20" t="s">
        <v>830</v>
      </c>
      <c r="E662" s="55" t="s">
        <v>1964</v>
      </c>
      <c r="F662" s="1">
        <v>1</v>
      </c>
      <c r="G662" s="55">
        <v>61</v>
      </c>
      <c r="H662" s="55">
        <f t="shared" si="10"/>
        <v>61</v>
      </c>
    </row>
    <row r="663" spans="2:8" ht="15" x14ac:dyDescent="0.25">
      <c r="B663" s="20" t="s">
        <v>355</v>
      </c>
      <c r="C663" s="20" t="s">
        <v>2352</v>
      </c>
      <c r="D663" s="20" t="s">
        <v>2353</v>
      </c>
      <c r="E663" s="55" t="s">
        <v>1963</v>
      </c>
      <c r="F663" s="1">
        <v>2</v>
      </c>
      <c r="G663" s="55">
        <v>73</v>
      </c>
      <c r="H663" s="55">
        <f t="shared" si="10"/>
        <v>146</v>
      </c>
    </row>
    <row r="664" spans="2:8" ht="15" x14ac:dyDescent="0.25">
      <c r="B664" s="20" t="s">
        <v>355</v>
      </c>
      <c r="C664" s="20" t="s">
        <v>2352</v>
      </c>
      <c r="D664" s="20" t="s">
        <v>2353</v>
      </c>
      <c r="E664" s="55" t="s">
        <v>1964</v>
      </c>
      <c r="F664" s="1">
        <v>1</v>
      </c>
      <c r="G664" s="55">
        <v>18</v>
      </c>
      <c r="H664" s="55">
        <f t="shared" si="10"/>
        <v>18</v>
      </c>
    </row>
    <row r="665" spans="2:8" ht="15" x14ac:dyDescent="0.25">
      <c r="B665" s="20" t="s">
        <v>355</v>
      </c>
      <c r="C665" s="20" t="s">
        <v>831</v>
      </c>
      <c r="D665" s="20" t="s">
        <v>832</v>
      </c>
      <c r="E665" s="55" t="s">
        <v>1989</v>
      </c>
      <c r="F665" s="1">
        <v>18.53</v>
      </c>
      <c r="G665" s="55">
        <v>1</v>
      </c>
      <c r="H665" s="55">
        <f t="shared" si="10"/>
        <v>18.53</v>
      </c>
    </row>
    <row r="666" spans="2:8" ht="15" x14ac:dyDescent="0.25">
      <c r="B666" s="20" t="s">
        <v>355</v>
      </c>
      <c r="C666" s="20" t="s">
        <v>831</v>
      </c>
      <c r="D666" s="20" t="s">
        <v>832</v>
      </c>
      <c r="E666" s="55" t="s">
        <v>1963</v>
      </c>
      <c r="F666" s="1">
        <v>2</v>
      </c>
      <c r="G666" s="55">
        <v>73</v>
      </c>
      <c r="H666" s="55">
        <f t="shared" si="10"/>
        <v>146</v>
      </c>
    </row>
    <row r="667" spans="2:8" ht="15" x14ac:dyDescent="0.25">
      <c r="B667" s="20" t="s">
        <v>355</v>
      </c>
      <c r="C667" s="20" t="s">
        <v>831</v>
      </c>
      <c r="D667" s="20" t="s">
        <v>832</v>
      </c>
      <c r="E667" s="55" t="s">
        <v>1964</v>
      </c>
      <c r="F667" s="1">
        <v>1</v>
      </c>
      <c r="G667" s="55">
        <v>1</v>
      </c>
      <c r="H667" s="55">
        <f t="shared" si="10"/>
        <v>1</v>
      </c>
    </row>
    <row r="668" spans="2:8" ht="15" x14ac:dyDescent="0.25">
      <c r="B668" s="20" t="s">
        <v>355</v>
      </c>
      <c r="C668" s="20" t="s">
        <v>831</v>
      </c>
      <c r="D668" s="20" t="s">
        <v>832</v>
      </c>
      <c r="E668" s="55" t="s">
        <v>1969</v>
      </c>
      <c r="F668" s="1">
        <v>4</v>
      </c>
      <c r="G668" s="55">
        <v>8</v>
      </c>
      <c r="H668" s="55">
        <f t="shared" si="10"/>
        <v>32</v>
      </c>
    </row>
    <row r="669" spans="2:8" ht="15" x14ac:dyDescent="0.25">
      <c r="B669" s="20" t="s">
        <v>355</v>
      </c>
      <c r="C669" s="20" t="s">
        <v>831</v>
      </c>
      <c r="D669" s="20" t="s">
        <v>832</v>
      </c>
      <c r="E669" s="55" t="s">
        <v>1976</v>
      </c>
      <c r="F669" s="1">
        <v>2</v>
      </c>
      <c r="G669" s="55">
        <v>1</v>
      </c>
      <c r="H669" s="55">
        <f t="shared" si="10"/>
        <v>2</v>
      </c>
    </row>
    <row r="670" spans="2:8" ht="15" x14ac:dyDescent="0.25">
      <c r="B670" s="20" t="s">
        <v>355</v>
      </c>
      <c r="C670" s="20" t="s">
        <v>2354</v>
      </c>
      <c r="D670" s="20" t="s">
        <v>2355</v>
      </c>
      <c r="E670" s="55" t="s">
        <v>1963</v>
      </c>
      <c r="F670" s="1">
        <v>2</v>
      </c>
      <c r="G670" s="55">
        <v>585</v>
      </c>
      <c r="H670" s="55">
        <f t="shared" si="10"/>
        <v>1170</v>
      </c>
    </row>
    <row r="671" spans="2:8" ht="15" x14ac:dyDescent="0.25">
      <c r="B671" s="20" t="s">
        <v>355</v>
      </c>
      <c r="C671" s="20" t="s">
        <v>2354</v>
      </c>
      <c r="D671" s="20" t="s">
        <v>2355</v>
      </c>
      <c r="E671" s="55" t="s">
        <v>1964</v>
      </c>
      <c r="F671" s="1">
        <v>1</v>
      </c>
      <c r="G671" s="55">
        <v>1</v>
      </c>
      <c r="H671" s="55">
        <f t="shared" si="10"/>
        <v>1</v>
      </c>
    </row>
    <row r="672" spans="2:8" ht="15" x14ac:dyDescent="0.25">
      <c r="B672" s="20" t="s">
        <v>355</v>
      </c>
      <c r="C672" s="20" t="s">
        <v>2356</v>
      </c>
      <c r="D672" s="20" t="s">
        <v>2357</v>
      </c>
      <c r="E672" s="55" t="s">
        <v>1963</v>
      </c>
      <c r="F672" s="1">
        <v>2</v>
      </c>
      <c r="G672" s="55">
        <v>215</v>
      </c>
      <c r="H672" s="55">
        <f t="shared" si="10"/>
        <v>430</v>
      </c>
    </row>
    <row r="673" spans="2:8" ht="15" x14ac:dyDescent="0.25">
      <c r="B673" s="20" t="s">
        <v>355</v>
      </c>
      <c r="C673" s="20" t="s">
        <v>2356</v>
      </c>
      <c r="D673" s="20" t="s">
        <v>2357</v>
      </c>
      <c r="E673" s="55" t="s">
        <v>1964</v>
      </c>
      <c r="F673" s="1">
        <v>1</v>
      </c>
      <c r="G673" s="55">
        <v>2</v>
      </c>
      <c r="H673" s="55">
        <f t="shared" si="10"/>
        <v>2</v>
      </c>
    </row>
    <row r="674" spans="2:8" ht="15" x14ac:dyDescent="0.25">
      <c r="B674" s="20" t="s">
        <v>355</v>
      </c>
      <c r="C674" s="20" t="s">
        <v>833</v>
      </c>
      <c r="D674" s="20" t="s">
        <v>834</v>
      </c>
      <c r="E674" s="55" t="s">
        <v>1989</v>
      </c>
      <c r="F674" s="1">
        <v>18.53</v>
      </c>
      <c r="G674" s="55">
        <v>11</v>
      </c>
      <c r="H674" s="55">
        <f t="shared" si="10"/>
        <v>203.83</v>
      </c>
    </row>
    <row r="675" spans="2:8" ht="15" x14ac:dyDescent="0.25">
      <c r="B675" s="20" t="s">
        <v>355</v>
      </c>
      <c r="C675" s="20" t="s">
        <v>833</v>
      </c>
      <c r="D675" s="20" t="s">
        <v>834</v>
      </c>
      <c r="E675" s="55" t="s">
        <v>1963</v>
      </c>
      <c r="F675" s="1">
        <v>2</v>
      </c>
      <c r="G675" s="55">
        <v>30</v>
      </c>
      <c r="H675" s="55">
        <f t="shared" si="10"/>
        <v>60</v>
      </c>
    </row>
    <row r="676" spans="2:8" ht="15" x14ac:dyDescent="0.25">
      <c r="B676" s="20" t="s">
        <v>355</v>
      </c>
      <c r="C676" s="20" t="s">
        <v>833</v>
      </c>
      <c r="D676" s="20" t="s">
        <v>834</v>
      </c>
      <c r="E676" s="55" t="s">
        <v>1964</v>
      </c>
      <c r="F676" s="1">
        <v>1</v>
      </c>
      <c r="G676" s="55">
        <v>12</v>
      </c>
      <c r="H676" s="55">
        <f t="shared" si="10"/>
        <v>12</v>
      </c>
    </row>
    <row r="677" spans="2:8" ht="15" x14ac:dyDescent="0.25">
      <c r="B677" s="20" t="s">
        <v>355</v>
      </c>
      <c r="C677" s="20" t="s">
        <v>2358</v>
      </c>
      <c r="D677" s="20" t="s">
        <v>2359</v>
      </c>
      <c r="E677" s="55" t="s">
        <v>1963</v>
      </c>
      <c r="F677" s="1">
        <v>2</v>
      </c>
      <c r="G677" s="55">
        <v>146</v>
      </c>
      <c r="H677" s="55">
        <f t="shared" si="10"/>
        <v>292</v>
      </c>
    </row>
    <row r="678" spans="2:8" ht="15" x14ac:dyDescent="0.25">
      <c r="B678" s="20" t="s">
        <v>355</v>
      </c>
      <c r="C678" s="20" t="s">
        <v>2358</v>
      </c>
      <c r="D678" s="20" t="s">
        <v>2359</v>
      </c>
      <c r="E678" s="55" t="s">
        <v>1964</v>
      </c>
      <c r="F678" s="1">
        <v>1</v>
      </c>
      <c r="G678" s="55">
        <v>57</v>
      </c>
      <c r="H678" s="55">
        <f t="shared" si="10"/>
        <v>57</v>
      </c>
    </row>
    <row r="679" spans="2:8" ht="15" x14ac:dyDescent="0.25">
      <c r="B679" s="20" t="s">
        <v>355</v>
      </c>
      <c r="C679" s="20" t="s">
        <v>2360</v>
      </c>
      <c r="D679" s="20" t="s">
        <v>2361</v>
      </c>
      <c r="E679" s="55" t="s">
        <v>1963</v>
      </c>
      <c r="F679" s="1">
        <v>2</v>
      </c>
      <c r="G679" s="55">
        <v>122</v>
      </c>
      <c r="H679" s="55">
        <f t="shared" si="10"/>
        <v>244</v>
      </c>
    </row>
    <row r="680" spans="2:8" ht="15" x14ac:dyDescent="0.25">
      <c r="B680" s="20" t="s">
        <v>355</v>
      </c>
      <c r="C680" s="20" t="s">
        <v>2360</v>
      </c>
      <c r="D680" s="20" t="s">
        <v>2361</v>
      </c>
      <c r="E680" s="55" t="s">
        <v>1964</v>
      </c>
      <c r="F680" s="1">
        <v>1</v>
      </c>
      <c r="G680" s="55">
        <v>1</v>
      </c>
      <c r="H680" s="55">
        <f t="shared" si="10"/>
        <v>1</v>
      </c>
    </row>
    <row r="681" spans="2:8" ht="15" x14ac:dyDescent="0.25">
      <c r="B681" s="20" t="s">
        <v>355</v>
      </c>
      <c r="C681" s="20" t="s">
        <v>2362</v>
      </c>
      <c r="D681" s="20" t="s">
        <v>2363</v>
      </c>
      <c r="E681" s="55" t="s">
        <v>1963</v>
      </c>
      <c r="F681" s="1">
        <v>2</v>
      </c>
      <c r="G681" s="55">
        <v>87</v>
      </c>
      <c r="H681" s="55">
        <f t="shared" si="10"/>
        <v>174</v>
      </c>
    </row>
    <row r="682" spans="2:8" ht="15" x14ac:dyDescent="0.25">
      <c r="B682" s="20" t="s">
        <v>355</v>
      </c>
      <c r="C682" s="20" t="s">
        <v>2362</v>
      </c>
      <c r="D682" s="20" t="s">
        <v>2363</v>
      </c>
      <c r="E682" s="55" t="s">
        <v>1964</v>
      </c>
      <c r="F682" s="1">
        <v>1</v>
      </c>
      <c r="G682" s="55">
        <v>2</v>
      </c>
      <c r="H682" s="55">
        <f t="shared" si="10"/>
        <v>2</v>
      </c>
    </row>
    <row r="683" spans="2:8" ht="15" x14ac:dyDescent="0.25">
      <c r="B683" s="20" t="s">
        <v>355</v>
      </c>
      <c r="C683" s="20" t="s">
        <v>2364</v>
      </c>
      <c r="D683" s="20" t="s">
        <v>2365</v>
      </c>
      <c r="E683" s="55" t="s">
        <v>1963</v>
      </c>
      <c r="F683" s="1">
        <v>2</v>
      </c>
      <c r="G683" s="55">
        <v>214</v>
      </c>
      <c r="H683" s="55">
        <f t="shared" si="10"/>
        <v>428</v>
      </c>
    </row>
    <row r="684" spans="2:8" ht="15" x14ac:dyDescent="0.25">
      <c r="B684" s="20" t="s">
        <v>355</v>
      </c>
      <c r="C684" s="20" t="s">
        <v>2364</v>
      </c>
      <c r="D684" s="20" t="s">
        <v>2365</v>
      </c>
      <c r="E684" s="55" t="s">
        <v>1964</v>
      </c>
      <c r="F684" s="1">
        <v>1</v>
      </c>
      <c r="G684" s="55">
        <v>188</v>
      </c>
      <c r="H684" s="55">
        <f t="shared" si="10"/>
        <v>188</v>
      </c>
    </row>
    <row r="685" spans="2:8" ht="15" x14ac:dyDescent="0.25">
      <c r="B685" s="20" t="s">
        <v>355</v>
      </c>
      <c r="C685" s="20" t="s">
        <v>2366</v>
      </c>
      <c r="D685" s="20" t="s">
        <v>2367</v>
      </c>
      <c r="E685" s="55" t="s">
        <v>1963</v>
      </c>
      <c r="F685" s="1">
        <v>2</v>
      </c>
      <c r="G685" s="55">
        <v>606</v>
      </c>
      <c r="H685" s="55">
        <f t="shared" si="10"/>
        <v>1212</v>
      </c>
    </row>
    <row r="686" spans="2:8" ht="15" x14ac:dyDescent="0.25">
      <c r="B686" s="20" t="s">
        <v>355</v>
      </c>
      <c r="C686" s="20" t="s">
        <v>2366</v>
      </c>
      <c r="D686" s="20" t="s">
        <v>2367</v>
      </c>
      <c r="E686" s="55" t="s">
        <v>1964</v>
      </c>
      <c r="F686" s="1">
        <v>1</v>
      </c>
      <c r="G686" s="55">
        <v>65</v>
      </c>
      <c r="H686" s="55">
        <f t="shared" si="10"/>
        <v>65</v>
      </c>
    </row>
    <row r="687" spans="2:8" ht="15" x14ac:dyDescent="0.25">
      <c r="B687" s="20" t="s">
        <v>355</v>
      </c>
      <c r="C687" s="20" t="s">
        <v>2368</v>
      </c>
      <c r="D687" s="20" t="s">
        <v>2369</v>
      </c>
      <c r="E687" s="55" t="s">
        <v>1963</v>
      </c>
      <c r="F687" s="1">
        <v>2</v>
      </c>
      <c r="G687" s="55">
        <v>91</v>
      </c>
      <c r="H687" s="55">
        <f t="shared" si="10"/>
        <v>182</v>
      </c>
    </row>
    <row r="688" spans="2:8" ht="15" x14ac:dyDescent="0.25">
      <c r="B688" s="20" t="s">
        <v>355</v>
      </c>
      <c r="C688" s="20" t="s">
        <v>2368</v>
      </c>
      <c r="D688" s="20" t="s">
        <v>2369</v>
      </c>
      <c r="E688" s="55" t="s">
        <v>1964</v>
      </c>
      <c r="F688" s="1">
        <v>1</v>
      </c>
      <c r="G688" s="55">
        <v>107</v>
      </c>
      <c r="H688" s="55">
        <f t="shared" si="10"/>
        <v>107</v>
      </c>
    </row>
    <row r="689" spans="2:8" ht="15" x14ac:dyDescent="0.25">
      <c r="B689" s="20" t="s">
        <v>355</v>
      </c>
      <c r="C689" s="20" t="s">
        <v>404</v>
      </c>
      <c r="D689" s="20" t="s">
        <v>405</v>
      </c>
      <c r="E689" s="55" t="s">
        <v>1963</v>
      </c>
      <c r="F689" s="1">
        <v>2</v>
      </c>
      <c r="G689" s="55">
        <v>379</v>
      </c>
      <c r="H689" s="55">
        <f t="shared" si="10"/>
        <v>758</v>
      </c>
    </row>
    <row r="690" spans="2:8" ht="15" x14ac:dyDescent="0.25">
      <c r="B690" s="20" t="s">
        <v>355</v>
      </c>
      <c r="C690" s="20" t="s">
        <v>404</v>
      </c>
      <c r="D690" s="20" t="s">
        <v>405</v>
      </c>
      <c r="E690" s="55" t="s">
        <v>1964</v>
      </c>
      <c r="F690" s="1">
        <v>1</v>
      </c>
      <c r="G690" s="55">
        <v>25</v>
      </c>
      <c r="H690" s="55">
        <f t="shared" si="10"/>
        <v>25</v>
      </c>
    </row>
    <row r="691" spans="2:8" ht="15" x14ac:dyDescent="0.25">
      <c r="B691" s="20" t="s">
        <v>355</v>
      </c>
      <c r="C691" s="20" t="s">
        <v>2370</v>
      </c>
      <c r="D691" s="20" t="s">
        <v>2371</v>
      </c>
      <c r="E691" s="55" t="s">
        <v>1963</v>
      </c>
      <c r="F691" s="1">
        <v>2</v>
      </c>
      <c r="G691" s="55">
        <v>258</v>
      </c>
      <c r="H691" s="55">
        <f t="shared" si="10"/>
        <v>516</v>
      </c>
    </row>
    <row r="692" spans="2:8" ht="15" x14ac:dyDescent="0.25">
      <c r="B692" s="20" t="s">
        <v>355</v>
      </c>
      <c r="C692" s="20" t="s">
        <v>2370</v>
      </c>
      <c r="D692" s="20" t="s">
        <v>2371</v>
      </c>
      <c r="E692" s="55" t="s">
        <v>1964</v>
      </c>
      <c r="F692" s="1">
        <v>1</v>
      </c>
      <c r="G692" s="55">
        <v>21</v>
      </c>
      <c r="H692" s="55">
        <f t="shared" si="10"/>
        <v>21</v>
      </c>
    </row>
    <row r="693" spans="2:8" ht="15" x14ac:dyDescent="0.25">
      <c r="B693" s="20" t="s">
        <v>355</v>
      </c>
      <c r="C693" s="20" t="s">
        <v>2370</v>
      </c>
      <c r="D693" s="20" t="s">
        <v>2371</v>
      </c>
      <c r="E693" s="55" t="s">
        <v>1969</v>
      </c>
      <c r="F693" s="1">
        <v>4</v>
      </c>
      <c r="G693" s="55">
        <v>8</v>
      </c>
      <c r="H693" s="55">
        <f t="shared" si="10"/>
        <v>32</v>
      </c>
    </row>
    <row r="694" spans="2:8" ht="15" x14ac:dyDescent="0.25">
      <c r="B694" s="20" t="s">
        <v>355</v>
      </c>
      <c r="C694" s="20" t="s">
        <v>2370</v>
      </c>
      <c r="D694" s="20" t="s">
        <v>2371</v>
      </c>
      <c r="E694" s="55" t="s">
        <v>1976</v>
      </c>
      <c r="F694" s="1">
        <v>2</v>
      </c>
      <c r="G694" s="55">
        <v>1</v>
      </c>
      <c r="H694" s="55">
        <f t="shared" si="10"/>
        <v>2</v>
      </c>
    </row>
    <row r="695" spans="2:8" ht="15" x14ac:dyDescent="0.25">
      <c r="B695" s="20" t="s">
        <v>355</v>
      </c>
      <c r="C695" s="20" t="s">
        <v>2372</v>
      </c>
      <c r="D695" s="20" t="s">
        <v>2373</v>
      </c>
      <c r="E695" s="55" t="s">
        <v>1963</v>
      </c>
      <c r="F695" s="1">
        <v>2</v>
      </c>
      <c r="G695" s="55">
        <v>305</v>
      </c>
      <c r="H695" s="55">
        <f t="shared" si="10"/>
        <v>610</v>
      </c>
    </row>
    <row r="696" spans="2:8" ht="15" x14ac:dyDescent="0.25">
      <c r="B696" s="20" t="s">
        <v>355</v>
      </c>
      <c r="C696" s="20" t="s">
        <v>2374</v>
      </c>
      <c r="D696" s="20" t="s">
        <v>2375</v>
      </c>
      <c r="E696" s="55" t="s">
        <v>1963</v>
      </c>
      <c r="F696" s="1">
        <v>2</v>
      </c>
      <c r="G696" s="55">
        <v>35</v>
      </c>
      <c r="H696" s="55">
        <f t="shared" si="10"/>
        <v>70</v>
      </c>
    </row>
    <row r="697" spans="2:8" ht="15" x14ac:dyDescent="0.25">
      <c r="B697" s="20" t="s">
        <v>355</v>
      </c>
      <c r="C697" s="20" t="s">
        <v>835</v>
      </c>
      <c r="D697" s="20" t="s">
        <v>836</v>
      </c>
      <c r="E697" s="55" t="s">
        <v>1963</v>
      </c>
      <c r="F697" s="1">
        <v>2</v>
      </c>
      <c r="G697" s="55">
        <v>220</v>
      </c>
      <c r="H697" s="55">
        <f t="shared" si="10"/>
        <v>440</v>
      </c>
    </row>
    <row r="698" spans="2:8" ht="15" x14ac:dyDescent="0.25">
      <c r="B698" s="20" t="s">
        <v>355</v>
      </c>
      <c r="C698" s="20" t="s">
        <v>835</v>
      </c>
      <c r="D698" s="20" t="s">
        <v>836</v>
      </c>
      <c r="E698" s="55" t="s">
        <v>1964</v>
      </c>
      <c r="F698" s="1">
        <v>1</v>
      </c>
      <c r="G698" s="55">
        <v>127</v>
      </c>
      <c r="H698" s="55">
        <f t="shared" si="10"/>
        <v>127</v>
      </c>
    </row>
    <row r="699" spans="2:8" ht="15" x14ac:dyDescent="0.25">
      <c r="B699" s="20" t="s">
        <v>355</v>
      </c>
      <c r="C699" s="20" t="s">
        <v>835</v>
      </c>
      <c r="D699" s="20" t="s">
        <v>836</v>
      </c>
      <c r="E699" s="55" t="s">
        <v>1969</v>
      </c>
      <c r="F699" s="1">
        <v>4</v>
      </c>
      <c r="G699" s="55">
        <v>17</v>
      </c>
      <c r="H699" s="55">
        <f t="shared" si="10"/>
        <v>68</v>
      </c>
    </row>
    <row r="700" spans="2:8" ht="15" x14ac:dyDescent="0.25">
      <c r="B700" s="20" t="s">
        <v>355</v>
      </c>
      <c r="C700" s="20" t="s">
        <v>835</v>
      </c>
      <c r="D700" s="20" t="s">
        <v>836</v>
      </c>
      <c r="E700" s="55" t="s">
        <v>1976</v>
      </c>
      <c r="F700" s="1">
        <v>2</v>
      </c>
      <c r="G700" s="55">
        <v>2</v>
      </c>
      <c r="H700" s="55">
        <f t="shared" si="10"/>
        <v>4</v>
      </c>
    </row>
    <row r="701" spans="2:8" ht="15" x14ac:dyDescent="0.25">
      <c r="B701" s="20" t="s">
        <v>355</v>
      </c>
      <c r="C701" s="20" t="s">
        <v>2376</v>
      </c>
      <c r="D701" s="20" t="s">
        <v>2377</v>
      </c>
      <c r="E701" s="55" t="s">
        <v>1963</v>
      </c>
      <c r="F701" s="1">
        <v>2</v>
      </c>
      <c r="G701" s="55">
        <v>239</v>
      </c>
      <c r="H701" s="55">
        <f t="shared" si="10"/>
        <v>478</v>
      </c>
    </row>
    <row r="702" spans="2:8" ht="15" x14ac:dyDescent="0.25">
      <c r="B702" s="20" t="s">
        <v>355</v>
      </c>
      <c r="C702" s="20" t="s">
        <v>2376</v>
      </c>
      <c r="D702" s="20" t="s">
        <v>2377</v>
      </c>
      <c r="E702" s="55" t="s">
        <v>1964</v>
      </c>
      <c r="F702" s="1">
        <v>1</v>
      </c>
      <c r="G702" s="55">
        <v>38</v>
      </c>
      <c r="H702" s="55">
        <f t="shared" si="10"/>
        <v>38</v>
      </c>
    </row>
    <row r="703" spans="2:8" ht="15" x14ac:dyDescent="0.25">
      <c r="B703" s="20" t="s">
        <v>355</v>
      </c>
      <c r="C703" s="20" t="s">
        <v>2376</v>
      </c>
      <c r="D703" s="20" t="s">
        <v>2377</v>
      </c>
      <c r="E703" s="55" t="s">
        <v>1969</v>
      </c>
      <c r="F703" s="1">
        <v>4</v>
      </c>
      <c r="G703" s="55">
        <v>1</v>
      </c>
      <c r="H703" s="55">
        <f t="shared" si="10"/>
        <v>4</v>
      </c>
    </row>
    <row r="704" spans="2:8" ht="15" x14ac:dyDescent="0.25">
      <c r="B704" s="20" t="s">
        <v>355</v>
      </c>
      <c r="C704" s="20" t="s">
        <v>2378</v>
      </c>
      <c r="D704" s="20" t="s">
        <v>2379</v>
      </c>
      <c r="E704" s="55" t="s">
        <v>1963</v>
      </c>
      <c r="F704" s="1">
        <v>2</v>
      </c>
      <c r="G704" s="55">
        <v>680</v>
      </c>
      <c r="H704" s="55">
        <f t="shared" si="10"/>
        <v>1360</v>
      </c>
    </row>
    <row r="705" spans="2:8" ht="15" x14ac:dyDescent="0.25">
      <c r="B705" s="20" t="s">
        <v>406</v>
      </c>
      <c r="C705" s="20" t="s">
        <v>2380</v>
      </c>
      <c r="D705" s="20" t="s">
        <v>2381</v>
      </c>
      <c r="E705" s="55" t="s">
        <v>1989</v>
      </c>
      <c r="F705" s="1">
        <v>18.53</v>
      </c>
      <c r="G705" s="55">
        <v>3</v>
      </c>
      <c r="H705" s="55">
        <f t="shared" si="10"/>
        <v>55.59</v>
      </c>
    </row>
    <row r="706" spans="2:8" ht="15" x14ac:dyDescent="0.25">
      <c r="B706" s="20" t="s">
        <v>406</v>
      </c>
      <c r="C706" s="20" t="s">
        <v>2380</v>
      </c>
      <c r="D706" s="20" t="s">
        <v>2381</v>
      </c>
      <c r="E706" s="55" t="s">
        <v>1963</v>
      </c>
      <c r="F706" s="1">
        <v>2</v>
      </c>
      <c r="G706" s="55">
        <v>182</v>
      </c>
      <c r="H706" s="55">
        <f t="shared" si="10"/>
        <v>364</v>
      </c>
    </row>
    <row r="707" spans="2:8" ht="15" x14ac:dyDescent="0.25">
      <c r="B707" s="20" t="s">
        <v>406</v>
      </c>
      <c r="C707" s="20" t="s">
        <v>2380</v>
      </c>
      <c r="D707" s="20" t="s">
        <v>2381</v>
      </c>
      <c r="E707" s="55" t="s">
        <v>1964</v>
      </c>
      <c r="F707" s="1">
        <v>1</v>
      </c>
      <c r="G707" s="55">
        <v>90</v>
      </c>
      <c r="H707" s="55">
        <f t="shared" si="10"/>
        <v>90</v>
      </c>
    </row>
    <row r="708" spans="2:8" ht="15" x14ac:dyDescent="0.25">
      <c r="B708" s="20" t="s">
        <v>406</v>
      </c>
      <c r="C708" s="20" t="s">
        <v>2382</v>
      </c>
      <c r="D708" s="20" t="s">
        <v>2383</v>
      </c>
      <c r="E708" s="55" t="s">
        <v>1963</v>
      </c>
      <c r="F708" s="1">
        <v>2</v>
      </c>
      <c r="G708" s="55">
        <v>320</v>
      </c>
      <c r="H708" s="55">
        <f t="shared" si="10"/>
        <v>640</v>
      </c>
    </row>
    <row r="709" spans="2:8" ht="15" x14ac:dyDescent="0.25">
      <c r="B709" s="20" t="s">
        <v>406</v>
      </c>
      <c r="C709" s="20" t="s">
        <v>837</v>
      </c>
      <c r="D709" s="20" t="s">
        <v>838</v>
      </c>
      <c r="E709" s="55" t="s">
        <v>1963</v>
      </c>
      <c r="F709" s="1">
        <v>2</v>
      </c>
      <c r="G709" s="55">
        <v>1023</v>
      </c>
      <c r="H709" s="55">
        <f t="shared" si="10"/>
        <v>2046</v>
      </c>
    </row>
    <row r="710" spans="2:8" ht="15" x14ac:dyDescent="0.25">
      <c r="B710" s="20" t="s">
        <v>406</v>
      </c>
      <c r="C710" s="20" t="s">
        <v>837</v>
      </c>
      <c r="D710" s="20" t="s">
        <v>838</v>
      </c>
      <c r="E710" s="55" t="s">
        <v>1964</v>
      </c>
      <c r="F710" s="1">
        <v>1</v>
      </c>
      <c r="G710" s="55">
        <v>149</v>
      </c>
      <c r="H710" s="55">
        <f t="shared" si="10"/>
        <v>149</v>
      </c>
    </row>
    <row r="711" spans="2:8" ht="15" x14ac:dyDescent="0.25">
      <c r="B711" s="20" t="s">
        <v>406</v>
      </c>
      <c r="C711" s="20" t="s">
        <v>2384</v>
      </c>
      <c r="D711" s="20" t="s">
        <v>2385</v>
      </c>
      <c r="E711" s="55" t="s">
        <v>1963</v>
      </c>
      <c r="F711" s="1">
        <v>2</v>
      </c>
      <c r="G711" s="55">
        <v>177</v>
      </c>
      <c r="H711" s="55">
        <f t="shared" si="10"/>
        <v>354</v>
      </c>
    </row>
    <row r="712" spans="2:8" ht="15" x14ac:dyDescent="0.25">
      <c r="B712" s="20" t="s">
        <v>406</v>
      </c>
      <c r="C712" s="20" t="s">
        <v>2386</v>
      </c>
      <c r="D712" s="20" t="s">
        <v>2387</v>
      </c>
      <c r="E712" s="55" t="s">
        <v>1963</v>
      </c>
      <c r="F712" s="1">
        <v>2</v>
      </c>
      <c r="G712" s="55">
        <v>397</v>
      </c>
      <c r="H712" s="55">
        <f t="shared" si="10"/>
        <v>794</v>
      </c>
    </row>
    <row r="713" spans="2:8" ht="15" x14ac:dyDescent="0.25">
      <c r="B713" s="20" t="s">
        <v>406</v>
      </c>
      <c r="C713" s="20" t="s">
        <v>2386</v>
      </c>
      <c r="D713" s="20" t="s">
        <v>2387</v>
      </c>
      <c r="E713" s="55" t="s">
        <v>1964</v>
      </c>
      <c r="F713" s="1">
        <v>1</v>
      </c>
      <c r="G713" s="55">
        <v>10</v>
      </c>
      <c r="H713" s="55">
        <f t="shared" si="10"/>
        <v>10</v>
      </c>
    </row>
    <row r="714" spans="2:8" ht="15" x14ac:dyDescent="0.25">
      <c r="B714" s="20" t="s">
        <v>406</v>
      </c>
      <c r="C714" s="20" t="s">
        <v>2388</v>
      </c>
      <c r="D714" s="20" t="s">
        <v>2389</v>
      </c>
      <c r="E714" s="55" t="s">
        <v>1963</v>
      </c>
      <c r="F714" s="1">
        <v>2</v>
      </c>
      <c r="G714" s="55">
        <v>281</v>
      </c>
      <c r="H714" s="55">
        <f t="shared" si="10"/>
        <v>562</v>
      </c>
    </row>
    <row r="715" spans="2:8" ht="15" x14ac:dyDescent="0.25">
      <c r="B715" s="20" t="s">
        <v>406</v>
      </c>
      <c r="C715" s="20" t="s">
        <v>2388</v>
      </c>
      <c r="D715" s="20" t="s">
        <v>2389</v>
      </c>
      <c r="E715" s="55" t="s">
        <v>1964</v>
      </c>
      <c r="F715" s="1">
        <v>1</v>
      </c>
      <c r="G715" s="55">
        <v>129</v>
      </c>
      <c r="H715" s="55">
        <f t="shared" ref="H715:H778" si="11">F715*G715</f>
        <v>129</v>
      </c>
    </row>
    <row r="716" spans="2:8" ht="15" x14ac:dyDescent="0.25">
      <c r="B716" s="20" t="s">
        <v>406</v>
      </c>
      <c r="C716" s="20" t="s">
        <v>2390</v>
      </c>
      <c r="D716" s="20" t="s">
        <v>2391</v>
      </c>
      <c r="E716" s="55" t="s">
        <v>1963</v>
      </c>
      <c r="F716" s="1">
        <v>2</v>
      </c>
      <c r="G716" s="55">
        <v>93</v>
      </c>
      <c r="H716" s="55">
        <f t="shared" si="11"/>
        <v>186</v>
      </c>
    </row>
    <row r="717" spans="2:8" ht="15" x14ac:dyDescent="0.25">
      <c r="B717" s="20" t="s">
        <v>406</v>
      </c>
      <c r="C717" s="20" t="s">
        <v>2390</v>
      </c>
      <c r="D717" s="20" t="s">
        <v>2391</v>
      </c>
      <c r="E717" s="55" t="s">
        <v>1964</v>
      </c>
      <c r="F717" s="1">
        <v>1</v>
      </c>
      <c r="G717" s="55">
        <v>19</v>
      </c>
      <c r="H717" s="55">
        <f t="shared" si="11"/>
        <v>19</v>
      </c>
    </row>
    <row r="718" spans="2:8" ht="15" x14ac:dyDescent="0.25">
      <c r="B718" s="20" t="s">
        <v>406</v>
      </c>
      <c r="C718" s="20" t="s">
        <v>2392</v>
      </c>
      <c r="D718" s="20" t="s">
        <v>2393</v>
      </c>
      <c r="E718" s="55" t="s">
        <v>1963</v>
      </c>
      <c r="F718" s="1">
        <v>2</v>
      </c>
      <c r="G718" s="55">
        <v>124</v>
      </c>
      <c r="H718" s="55">
        <f t="shared" si="11"/>
        <v>248</v>
      </c>
    </row>
    <row r="719" spans="2:8" ht="15" x14ac:dyDescent="0.25">
      <c r="B719" s="20" t="s">
        <v>406</v>
      </c>
      <c r="C719" s="20" t="s">
        <v>2392</v>
      </c>
      <c r="D719" s="20" t="s">
        <v>2393</v>
      </c>
      <c r="E719" s="55" t="s">
        <v>1964</v>
      </c>
      <c r="F719" s="1">
        <v>1</v>
      </c>
      <c r="G719" s="55">
        <v>4</v>
      </c>
      <c r="H719" s="55">
        <f t="shared" si="11"/>
        <v>4</v>
      </c>
    </row>
    <row r="720" spans="2:8" ht="15" x14ac:dyDescent="0.25">
      <c r="B720" s="20" t="s">
        <v>406</v>
      </c>
      <c r="C720" s="20" t="s">
        <v>2394</v>
      </c>
      <c r="D720" s="20" t="s">
        <v>2395</v>
      </c>
      <c r="E720" s="55" t="s">
        <v>1963</v>
      </c>
      <c r="F720" s="1">
        <v>2</v>
      </c>
      <c r="G720" s="55">
        <v>239</v>
      </c>
      <c r="H720" s="55">
        <f t="shared" si="11"/>
        <v>478</v>
      </c>
    </row>
    <row r="721" spans="2:8" ht="15" x14ac:dyDescent="0.25">
      <c r="B721" s="20" t="s">
        <v>406</v>
      </c>
      <c r="C721" s="20" t="s">
        <v>2394</v>
      </c>
      <c r="D721" s="20" t="s">
        <v>2395</v>
      </c>
      <c r="E721" s="55" t="s">
        <v>1964</v>
      </c>
      <c r="F721" s="1">
        <v>1</v>
      </c>
      <c r="G721" s="55">
        <v>12</v>
      </c>
      <c r="H721" s="55">
        <f t="shared" si="11"/>
        <v>12</v>
      </c>
    </row>
    <row r="722" spans="2:8" ht="15" x14ac:dyDescent="0.25">
      <c r="B722" s="20" t="s">
        <v>406</v>
      </c>
      <c r="C722" s="20" t="s">
        <v>1520</v>
      </c>
      <c r="D722" s="20" t="s">
        <v>1521</v>
      </c>
      <c r="E722" s="55" t="s">
        <v>1963</v>
      </c>
      <c r="F722" s="1">
        <v>2</v>
      </c>
      <c r="G722" s="55">
        <v>165</v>
      </c>
      <c r="H722" s="55">
        <f t="shared" si="11"/>
        <v>330</v>
      </c>
    </row>
    <row r="723" spans="2:8" ht="15" x14ac:dyDescent="0.25">
      <c r="B723" s="20" t="s">
        <v>406</v>
      </c>
      <c r="C723" s="20" t="s">
        <v>1520</v>
      </c>
      <c r="D723" s="20" t="s">
        <v>1521</v>
      </c>
      <c r="E723" s="55" t="s">
        <v>1964</v>
      </c>
      <c r="F723" s="1">
        <v>1</v>
      </c>
      <c r="G723" s="55">
        <v>57</v>
      </c>
      <c r="H723" s="55">
        <f t="shared" si="11"/>
        <v>57</v>
      </c>
    </row>
    <row r="724" spans="2:8" ht="15" x14ac:dyDescent="0.25">
      <c r="B724" s="20" t="s">
        <v>406</v>
      </c>
      <c r="C724" s="20" t="s">
        <v>839</v>
      </c>
      <c r="D724" s="20" t="s">
        <v>840</v>
      </c>
      <c r="E724" s="55" t="s">
        <v>1963</v>
      </c>
      <c r="F724" s="1">
        <v>2</v>
      </c>
      <c r="G724" s="55">
        <v>179</v>
      </c>
      <c r="H724" s="55">
        <f t="shared" si="11"/>
        <v>358</v>
      </c>
    </row>
    <row r="725" spans="2:8" ht="15" x14ac:dyDescent="0.25">
      <c r="B725" s="20" t="s">
        <v>406</v>
      </c>
      <c r="C725" s="20" t="s">
        <v>839</v>
      </c>
      <c r="D725" s="20" t="s">
        <v>840</v>
      </c>
      <c r="E725" s="55" t="s">
        <v>1964</v>
      </c>
      <c r="F725" s="1">
        <v>1</v>
      </c>
      <c r="G725" s="55">
        <v>80</v>
      </c>
      <c r="H725" s="55">
        <f t="shared" si="11"/>
        <v>80</v>
      </c>
    </row>
    <row r="726" spans="2:8" ht="15" x14ac:dyDescent="0.25">
      <c r="B726" s="20" t="s">
        <v>406</v>
      </c>
      <c r="C726" s="20" t="s">
        <v>841</v>
      </c>
      <c r="D726" s="20" t="s">
        <v>842</v>
      </c>
      <c r="E726" s="55" t="s">
        <v>1963</v>
      </c>
      <c r="F726" s="1">
        <v>2</v>
      </c>
      <c r="G726" s="55">
        <v>272</v>
      </c>
      <c r="H726" s="55">
        <f t="shared" si="11"/>
        <v>544</v>
      </c>
    </row>
    <row r="727" spans="2:8" ht="15" x14ac:dyDescent="0.25">
      <c r="B727" s="20" t="s">
        <v>406</v>
      </c>
      <c r="C727" s="20" t="s">
        <v>841</v>
      </c>
      <c r="D727" s="20" t="s">
        <v>842</v>
      </c>
      <c r="E727" s="55" t="s">
        <v>1964</v>
      </c>
      <c r="F727" s="1">
        <v>1</v>
      </c>
      <c r="G727" s="55">
        <v>27</v>
      </c>
      <c r="H727" s="55">
        <f t="shared" si="11"/>
        <v>27</v>
      </c>
    </row>
    <row r="728" spans="2:8" ht="15" x14ac:dyDescent="0.25">
      <c r="B728" s="20" t="s">
        <v>406</v>
      </c>
      <c r="C728" s="20" t="s">
        <v>2396</v>
      </c>
      <c r="D728" s="20" t="s">
        <v>2397</v>
      </c>
      <c r="E728" s="55" t="s">
        <v>1963</v>
      </c>
      <c r="F728" s="1">
        <v>2</v>
      </c>
      <c r="G728" s="55">
        <v>53</v>
      </c>
      <c r="H728" s="55">
        <f t="shared" si="11"/>
        <v>106</v>
      </c>
    </row>
    <row r="729" spans="2:8" ht="15" x14ac:dyDescent="0.25">
      <c r="B729" s="20" t="s">
        <v>406</v>
      </c>
      <c r="C729" s="20" t="s">
        <v>2396</v>
      </c>
      <c r="D729" s="20" t="s">
        <v>2397</v>
      </c>
      <c r="E729" s="55" t="s">
        <v>1964</v>
      </c>
      <c r="F729" s="1">
        <v>1</v>
      </c>
      <c r="G729" s="55">
        <v>53</v>
      </c>
      <c r="H729" s="55">
        <f t="shared" si="11"/>
        <v>53</v>
      </c>
    </row>
    <row r="730" spans="2:8" ht="15" x14ac:dyDescent="0.25">
      <c r="B730" s="20" t="s">
        <v>406</v>
      </c>
      <c r="C730" s="20" t="s">
        <v>2398</v>
      </c>
      <c r="D730" s="20" t="s">
        <v>2399</v>
      </c>
      <c r="E730" s="55" t="s">
        <v>1963</v>
      </c>
      <c r="F730" s="1">
        <v>2</v>
      </c>
      <c r="G730" s="55">
        <v>178</v>
      </c>
      <c r="H730" s="55">
        <f t="shared" si="11"/>
        <v>356</v>
      </c>
    </row>
    <row r="731" spans="2:8" ht="15" x14ac:dyDescent="0.25">
      <c r="B731" s="20" t="s">
        <v>406</v>
      </c>
      <c r="C731" s="20" t="s">
        <v>2398</v>
      </c>
      <c r="D731" s="20" t="s">
        <v>2399</v>
      </c>
      <c r="E731" s="55" t="s">
        <v>1964</v>
      </c>
      <c r="F731" s="1">
        <v>1</v>
      </c>
      <c r="G731" s="55">
        <v>143</v>
      </c>
      <c r="H731" s="55">
        <f t="shared" si="11"/>
        <v>143</v>
      </c>
    </row>
    <row r="732" spans="2:8" ht="15" x14ac:dyDescent="0.25">
      <c r="B732" s="20" t="s">
        <v>406</v>
      </c>
      <c r="C732" s="20" t="s">
        <v>2400</v>
      </c>
      <c r="D732" s="20" t="s">
        <v>2401</v>
      </c>
      <c r="E732" s="55" t="s">
        <v>1963</v>
      </c>
      <c r="F732" s="1">
        <v>2</v>
      </c>
      <c r="G732" s="55">
        <v>3</v>
      </c>
      <c r="H732" s="55">
        <f t="shared" si="11"/>
        <v>6</v>
      </c>
    </row>
    <row r="733" spans="2:8" ht="15" x14ac:dyDescent="0.25">
      <c r="B733" s="20" t="s">
        <v>406</v>
      </c>
      <c r="C733" s="20" t="s">
        <v>2402</v>
      </c>
      <c r="D733" s="20" t="s">
        <v>2403</v>
      </c>
      <c r="E733" s="55" t="s">
        <v>1963</v>
      </c>
      <c r="F733" s="1">
        <v>2</v>
      </c>
      <c r="G733" s="55">
        <v>144</v>
      </c>
      <c r="H733" s="55">
        <f t="shared" si="11"/>
        <v>288</v>
      </c>
    </row>
    <row r="734" spans="2:8" ht="15" x14ac:dyDescent="0.25">
      <c r="B734" s="20" t="s">
        <v>406</v>
      </c>
      <c r="C734" s="20" t="s">
        <v>2402</v>
      </c>
      <c r="D734" s="20" t="s">
        <v>2403</v>
      </c>
      <c r="E734" s="55" t="s">
        <v>1964</v>
      </c>
      <c r="F734" s="1">
        <v>1</v>
      </c>
      <c r="G734" s="55">
        <v>47</v>
      </c>
      <c r="H734" s="55">
        <f t="shared" si="11"/>
        <v>47</v>
      </c>
    </row>
    <row r="735" spans="2:8" ht="15" x14ac:dyDescent="0.25">
      <c r="B735" s="20" t="s">
        <v>406</v>
      </c>
      <c r="C735" s="20" t="s">
        <v>2404</v>
      </c>
      <c r="D735" s="20" t="s">
        <v>2405</v>
      </c>
      <c r="E735" s="55" t="s">
        <v>1963</v>
      </c>
      <c r="F735" s="1">
        <v>2</v>
      </c>
      <c r="G735" s="55">
        <v>147</v>
      </c>
      <c r="H735" s="55">
        <f t="shared" si="11"/>
        <v>294</v>
      </c>
    </row>
    <row r="736" spans="2:8" ht="15" x14ac:dyDescent="0.25">
      <c r="B736" s="20" t="s">
        <v>406</v>
      </c>
      <c r="C736" s="20" t="s">
        <v>2404</v>
      </c>
      <c r="D736" s="20" t="s">
        <v>2405</v>
      </c>
      <c r="E736" s="55" t="s">
        <v>1964</v>
      </c>
      <c r="F736" s="1">
        <v>1</v>
      </c>
      <c r="G736" s="55">
        <v>19</v>
      </c>
      <c r="H736" s="55">
        <f t="shared" si="11"/>
        <v>19</v>
      </c>
    </row>
    <row r="737" spans="2:8" ht="15" x14ac:dyDescent="0.25">
      <c r="B737" s="20" t="s">
        <v>406</v>
      </c>
      <c r="C737" s="20" t="s">
        <v>2404</v>
      </c>
      <c r="D737" s="20" t="s">
        <v>2405</v>
      </c>
      <c r="E737" s="55" t="s">
        <v>1969</v>
      </c>
      <c r="F737" s="1">
        <v>4</v>
      </c>
      <c r="G737" s="55">
        <v>1</v>
      </c>
      <c r="H737" s="55">
        <f t="shared" si="11"/>
        <v>4</v>
      </c>
    </row>
    <row r="738" spans="2:8" ht="15" x14ac:dyDescent="0.25">
      <c r="B738" s="20" t="s">
        <v>406</v>
      </c>
      <c r="C738" s="20" t="s">
        <v>2404</v>
      </c>
      <c r="D738" s="20" t="s">
        <v>2405</v>
      </c>
      <c r="E738" s="55" t="s">
        <v>1976</v>
      </c>
      <c r="F738" s="1">
        <v>2</v>
      </c>
      <c r="G738" s="55">
        <v>4</v>
      </c>
      <c r="H738" s="55">
        <f t="shared" si="11"/>
        <v>8</v>
      </c>
    </row>
    <row r="739" spans="2:8" ht="15" x14ac:dyDescent="0.25">
      <c r="B739" s="20" t="s">
        <v>406</v>
      </c>
      <c r="C739" s="20" t="s">
        <v>2406</v>
      </c>
      <c r="D739" s="20" t="s">
        <v>2407</v>
      </c>
      <c r="E739" s="55" t="s">
        <v>1963</v>
      </c>
      <c r="F739" s="1">
        <v>2</v>
      </c>
      <c r="G739" s="55">
        <v>404</v>
      </c>
      <c r="H739" s="55">
        <f t="shared" si="11"/>
        <v>808</v>
      </c>
    </row>
    <row r="740" spans="2:8" ht="15" x14ac:dyDescent="0.25">
      <c r="B740" s="20" t="s">
        <v>406</v>
      </c>
      <c r="C740" s="20" t="s">
        <v>2406</v>
      </c>
      <c r="D740" s="20" t="s">
        <v>2407</v>
      </c>
      <c r="E740" s="55" t="s">
        <v>1964</v>
      </c>
      <c r="F740" s="1">
        <v>1</v>
      </c>
      <c r="G740" s="55">
        <v>24</v>
      </c>
      <c r="H740" s="55">
        <f t="shared" si="11"/>
        <v>24</v>
      </c>
    </row>
    <row r="741" spans="2:8" ht="15" x14ac:dyDescent="0.25">
      <c r="B741" s="20" t="s">
        <v>406</v>
      </c>
      <c r="C741" s="20" t="s">
        <v>2406</v>
      </c>
      <c r="D741" s="20" t="s">
        <v>2407</v>
      </c>
      <c r="E741" s="55" t="s">
        <v>2198</v>
      </c>
      <c r="F741" s="1">
        <v>8.8600000000000012</v>
      </c>
      <c r="G741" s="55">
        <v>14</v>
      </c>
      <c r="H741" s="55">
        <f t="shared" si="11"/>
        <v>124.04000000000002</v>
      </c>
    </row>
    <row r="742" spans="2:8" ht="15" x14ac:dyDescent="0.25">
      <c r="B742" s="20" t="s">
        <v>406</v>
      </c>
      <c r="C742" s="20" t="s">
        <v>1526</v>
      </c>
      <c r="D742" s="20" t="s">
        <v>1527</v>
      </c>
      <c r="E742" s="55" t="s">
        <v>1963</v>
      </c>
      <c r="F742" s="1">
        <v>2</v>
      </c>
      <c r="G742" s="55">
        <v>155</v>
      </c>
      <c r="H742" s="55">
        <f t="shared" si="11"/>
        <v>310</v>
      </c>
    </row>
    <row r="743" spans="2:8" ht="15" x14ac:dyDescent="0.25">
      <c r="B743" s="20" t="s">
        <v>406</v>
      </c>
      <c r="C743" s="20" t="s">
        <v>1526</v>
      </c>
      <c r="D743" s="20" t="s">
        <v>1527</v>
      </c>
      <c r="E743" s="55" t="s">
        <v>1964</v>
      </c>
      <c r="F743" s="1">
        <v>1</v>
      </c>
      <c r="G743" s="55">
        <v>110</v>
      </c>
      <c r="H743" s="55">
        <f t="shared" si="11"/>
        <v>110</v>
      </c>
    </row>
    <row r="744" spans="2:8" ht="15" x14ac:dyDescent="0.25">
      <c r="B744" s="20" t="s">
        <v>406</v>
      </c>
      <c r="C744" s="20" t="s">
        <v>1529</v>
      </c>
      <c r="D744" s="20" t="s">
        <v>1530</v>
      </c>
      <c r="E744" s="55" t="s">
        <v>1963</v>
      </c>
      <c r="F744" s="1">
        <v>2</v>
      </c>
      <c r="G744" s="55">
        <v>340</v>
      </c>
      <c r="H744" s="55">
        <f t="shared" si="11"/>
        <v>680</v>
      </c>
    </row>
    <row r="745" spans="2:8" ht="15" x14ac:dyDescent="0.25">
      <c r="B745" s="20" t="s">
        <v>406</v>
      </c>
      <c r="C745" s="20" t="s">
        <v>1529</v>
      </c>
      <c r="D745" s="20" t="s">
        <v>1530</v>
      </c>
      <c r="E745" s="55" t="s">
        <v>1964</v>
      </c>
      <c r="F745" s="1">
        <v>1</v>
      </c>
      <c r="G745" s="55">
        <v>4</v>
      </c>
      <c r="H745" s="55">
        <f t="shared" si="11"/>
        <v>4</v>
      </c>
    </row>
    <row r="746" spans="2:8" ht="15" x14ac:dyDescent="0.25">
      <c r="B746" s="20" t="s">
        <v>406</v>
      </c>
      <c r="C746" s="20" t="s">
        <v>843</v>
      </c>
      <c r="D746" s="20" t="s">
        <v>844</v>
      </c>
      <c r="E746" s="55" t="s">
        <v>1963</v>
      </c>
      <c r="F746" s="1">
        <v>2</v>
      </c>
      <c r="G746" s="55">
        <v>500</v>
      </c>
      <c r="H746" s="55">
        <f t="shared" si="11"/>
        <v>1000</v>
      </c>
    </row>
    <row r="747" spans="2:8" ht="15" x14ac:dyDescent="0.25">
      <c r="B747" s="20" t="s">
        <v>406</v>
      </c>
      <c r="C747" s="20" t="s">
        <v>843</v>
      </c>
      <c r="D747" s="20" t="s">
        <v>844</v>
      </c>
      <c r="E747" s="55" t="s">
        <v>1964</v>
      </c>
      <c r="F747" s="1">
        <v>1</v>
      </c>
      <c r="G747" s="55">
        <v>39</v>
      </c>
      <c r="H747" s="55">
        <f t="shared" si="11"/>
        <v>39</v>
      </c>
    </row>
    <row r="748" spans="2:8" ht="15" x14ac:dyDescent="0.25">
      <c r="B748" s="20" t="s">
        <v>406</v>
      </c>
      <c r="C748" s="20" t="s">
        <v>845</v>
      </c>
      <c r="D748" s="20" t="s">
        <v>846</v>
      </c>
      <c r="E748" s="55" t="s">
        <v>1963</v>
      </c>
      <c r="F748" s="1">
        <v>2</v>
      </c>
      <c r="G748" s="55">
        <v>446</v>
      </c>
      <c r="H748" s="55">
        <f t="shared" si="11"/>
        <v>892</v>
      </c>
    </row>
    <row r="749" spans="2:8" ht="15" x14ac:dyDescent="0.25">
      <c r="B749" s="20" t="s">
        <v>406</v>
      </c>
      <c r="C749" s="20" t="s">
        <v>845</v>
      </c>
      <c r="D749" s="20" t="s">
        <v>846</v>
      </c>
      <c r="E749" s="55" t="s">
        <v>1964</v>
      </c>
      <c r="F749" s="1">
        <v>1</v>
      </c>
      <c r="G749" s="55">
        <v>27</v>
      </c>
      <c r="H749" s="55">
        <f t="shared" si="11"/>
        <v>27</v>
      </c>
    </row>
    <row r="750" spans="2:8" ht="15" x14ac:dyDescent="0.25">
      <c r="B750" s="20" t="s">
        <v>406</v>
      </c>
      <c r="C750" s="20" t="s">
        <v>845</v>
      </c>
      <c r="D750" s="20" t="s">
        <v>846</v>
      </c>
      <c r="E750" s="55" t="s">
        <v>1969</v>
      </c>
      <c r="F750" s="1">
        <v>4</v>
      </c>
      <c r="G750" s="55">
        <v>4</v>
      </c>
      <c r="H750" s="55">
        <f t="shared" si="11"/>
        <v>16</v>
      </c>
    </row>
    <row r="751" spans="2:8" ht="15" x14ac:dyDescent="0.25">
      <c r="B751" s="20" t="s">
        <v>406</v>
      </c>
      <c r="C751" s="20" t="s">
        <v>1177</v>
      </c>
      <c r="D751" s="20" t="s">
        <v>1178</v>
      </c>
      <c r="E751" s="55" t="s">
        <v>1963</v>
      </c>
      <c r="F751" s="1">
        <v>2</v>
      </c>
      <c r="G751" s="55">
        <v>503</v>
      </c>
      <c r="H751" s="55">
        <f t="shared" si="11"/>
        <v>1006</v>
      </c>
    </row>
    <row r="752" spans="2:8" ht="15" x14ac:dyDescent="0.25">
      <c r="B752" s="20" t="s">
        <v>406</v>
      </c>
      <c r="C752" s="20" t="s">
        <v>1177</v>
      </c>
      <c r="D752" s="20" t="s">
        <v>1178</v>
      </c>
      <c r="E752" s="55" t="s">
        <v>1964</v>
      </c>
      <c r="F752" s="1">
        <v>1</v>
      </c>
      <c r="G752" s="55">
        <v>1</v>
      </c>
      <c r="H752" s="55">
        <f t="shared" si="11"/>
        <v>1</v>
      </c>
    </row>
    <row r="753" spans="2:8" ht="15" x14ac:dyDescent="0.25">
      <c r="B753" s="20" t="s">
        <v>406</v>
      </c>
      <c r="C753" s="20" t="s">
        <v>2408</v>
      </c>
      <c r="D753" s="20" t="s">
        <v>2409</v>
      </c>
      <c r="E753" s="55" t="s">
        <v>1963</v>
      </c>
      <c r="F753" s="1">
        <v>2</v>
      </c>
      <c r="G753" s="55">
        <v>261</v>
      </c>
      <c r="H753" s="55">
        <f t="shared" si="11"/>
        <v>522</v>
      </c>
    </row>
    <row r="754" spans="2:8" ht="15" x14ac:dyDescent="0.25">
      <c r="B754" s="20" t="s">
        <v>406</v>
      </c>
      <c r="C754" s="20" t="s">
        <v>2408</v>
      </c>
      <c r="D754" s="20" t="s">
        <v>2409</v>
      </c>
      <c r="E754" s="55" t="s">
        <v>1964</v>
      </c>
      <c r="F754" s="1">
        <v>1</v>
      </c>
      <c r="G754" s="55">
        <v>29</v>
      </c>
      <c r="H754" s="55">
        <f t="shared" si="11"/>
        <v>29</v>
      </c>
    </row>
    <row r="755" spans="2:8" ht="15" x14ac:dyDescent="0.25">
      <c r="B755" s="20" t="s">
        <v>406</v>
      </c>
      <c r="C755" s="20" t="s">
        <v>2410</v>
      </c>
      <c r="D755" s="20" t="s">
        <v>2411</v>
      </c>
      <c r="E755" s="55" t="s">
        <v>1963</v>
      </c>
      <c r="F755" s="1">
        <v>2</v>
      </c>
      <c r="G755" s="55">
        <v>163</v>
      </c>
      <c r="H755" s="55">
        <f t="shared" si="11"/>
        <v>326</v>
      </c>
    </row>
    <row r="756" spans="2:8" ht="15" x14ac:dyDescent="0.25">
      <c r="B756" s="20" t="s">
        <v>406</v>
      </c>
      <c r="C756" s="20" t="s">
        <v>2412</v>
      </c>
      <c r="D756" s="20" t="s">
        <v>2413</v>
      </c>
      <c r="E756" s="55" t="s">
        <v>1963</v>
      </c>
      <c r="F756" s="1">
        <v>2</v>
      </c>
      <c r="G756" s="55">
        <v>200</v>
      </c>
      <c r="H756" s="55">
        <f t="shared" si="11"/>
        <v>400</v>
      </c>
    </row>
    <row r="757" spans="2:8" ht="15" x14ac:dyDescent="0.25">
      <c r="B757" s="20" t="s">
        <v>406</v>
      </c>
      <c r="C757" s="20" t="s">
        <v>2414</v>
      </c>
      <c r="D757" s="20" t="s">
        <v>2415</v>
      </c>
      <c r="E757" s="55" t="s">
        <v>1963</v>
      </c>
      <c r="F757" s="1">
        <v>2</v>
      </c>
      <c r="G757" s="55">
        <v>109</v>
      </c>
      <c r="H757" s="55">
        <f t="shared" si="11"/>
        <v>218</v>
      </c>
    </row>
    <row r="758" spans="2:8" ht="15" x14ac:dyDescent="0.25">
      <c r="B758" s="20" t="s">
        <v>406</v>
      </c>
      <c r="C758" s="20" t="s">
        <v>2414</v>
      </c>
      <c r="D758" s="20" t="s">
        <v>2415</v>
      </c>
      <c r="E758" s="55" t="s">
        <v>1964</v>
      </c>
      <c r="F758" s="1">
        <v>1</v>
      </c>
      <c r="G758" s="55">
        <v>43</v>
      </c>
      <c r="H758" s="55">
        <f t="shared" si="11"/>
        <v>43</v>
      </c>
    </row>
    <row r="759" spans="2:8" ht="15" x14ac:dyDescent="0.25">
      <c r="B759" s="20" t="s">
        <v>406</v>
      </c>
      <c r="C759" s="20" t="s">
        <v>1539</v>
      </c>
      <c r="D759" s="20" t="s">
        <v>1540</v>
      </c>
      <c r="E759" s="55" t="s">
        <v>1989</v>
      </c>
      <c r="F759" s="1">
        <v>18.53</v>
      </c>
      <c r="G759" s="55">
        <v>2</v>
      </c>
      <c r="H759" s="55">
        <f t="shared" si="11"/>
        <v>37.06</v>
      </c>
    </row>
    <row r="760" spans="2:8" ht="15" x14ac:dyDescent="0.25">
      <c r="B760" s="20" t="s">
        <v>406</v>
      </c>
      <c r="C760" s="20" t="s">
        <v>1539</v>
      </c>
      <c r="D760" s="20" t="s">
        <v>1540</v>
      </c>
      <c r="E760" s="55" t="s">
        <v>1963</v>
      </c>
      <c r="F760" s="1">
        <v>2</v>
      </c>
      <c r="G760" s="55">
        <v>152</v>
      </c>
      <c r="H760" s="55">
        <f t="shared" si="11"/>
        <v>304</v>
      </c>
    </row>
    <row r="761" spans="2:8" ht="15" x14ac:dyDescent="0.25">
      <c r="B761" s="20" t="s">
        <v>406</v>
      </c>
      <c r="C761" s="20" t="s">
        <v>1539</v>
      </c>
      <c r="D761" s="20" t="s">
        <v>1540</v>
      </c>
      <c r="E761" s="55" t="s">
        <v>1964</v>
      </c>
      <c r="F761" s="1">
        <v>1</v>
      </c>
      <c r="G761" s="55">
        <v>56</v>
      </c>
      <c r="H761" s="55">
        <f t="shared" si="11"/>
        <v>56</v>
      </c>
    </row>
    <row r="762" spans="2:8" ht="15" x14ac:dyDescent="0.25">
      <c r="B762" s="20" t="s">
        <v>406</v>
      </c>
      <c r="C762" s="20" t="s">
        <v>2416</v>
      </c>
      <c r="D762" s="20" t="s">
        <v>2417</v>
      </c>
      <c r="E762" s="55" t="s">
        <v>1963</v>
      </c>
      <c r="F762" s="1">
        <v>2</v>
      </c>
      <c r="G762" s="55">
        <v>351</v>
      </c>
      <c r="H762" s="55">
        <f t="shared" si="11"/>
        <v>702</v>
      </c>
    </row>
    <row r="763" spans="2:8" ht="15" x14ac:dyDescent="0.25">
      <c r="B763" s="20" t="s">
        <v>406</v>
      </c>
      <c r="C763" s="20" t="s">
        <v>2416</v>
      </c>
      <c r="D763" s="20" t="s">
        <v>2417</v>
      </c>
      <c r="E763" s="55" t="s">
        <v>1964</v>
      </c>
      <c r="F763" s="1">
        <v>1</v>
      </c>
      <c r="G763" s="55">
        <v>196</v>
      </c>
      <c r="H763" s="55">
        <f t="shared" si="11"/>
        <v>196</v>
      </c>
    </row>
    <row r="764" spans="2:8" ht="15" x14ac:dyDescent="0.25">
      <c r="B764" s="20" t="s">
        <v>406</v>
      </c>
      <c r="C764" s="20" t="s">
        <v>411</v>
      </c>
      <c r="D764" s="20" t="s">
        <v>412</v>
      </c>
      <c r="E764" s="55" t="s">
        <v>1963</v>
      </c>
      <c r="F764" s="1">
        <v>2</v>
      </c>
      <c r="G764" s="55">
        <v>43</v>
      </c>
      <c r="H764" s="55">
        <f t="shared" si="11"/>
        <v>86</v>
      </c>
    </row>
    <row r="765" spans="2:8" ht="15" x14ac:dyDescent="0.25">
      <c r="B765" s="20" t="s">
        <v>406</v>
      </c>
      <c r="C765" s="20" t="s">
        <v>1541</v>
      </c>
      <c r="D765" s="20" t="s">
        <v>1542</v>
      </c>
      <c r="E765" s="55" t="s">
        <v>1989</v>
      </c>
      <c r="F765" s="1">
        <v>18.53</v>
      </c>
      <c r="G765" s="55">
        <v>1</v>
      </c>
      <c r="H765" s="55">
        <f t="shared" si="11"/>
        <v>18.53</v>
      </c>
    </row>
    <row r="766" spans="2:8" ht="15" x14ac:dyDescent="0.25">
      <c r="B766" s="20" t="s">
        <v>406</v>
      </c>
      <c r="C766" s="20" t="s">
        <v>1541</v>
      </c>
      <c r="D766" s="20" t="s">
        <v>1542</v>
      </c>
      <c r="E766" s="55" t="s">
        <v>1963</v>
      </c>
      <c r="F766" s="1">
        <v>2</v>
      </c>
      <c r="G766" s="55">
        <v>317</v>
      </c>
      <c r="H766" s="55">
        <f t="shared" si="11"/>
        <v>634</v>
      </c>
    </row>
    <row r="767" spans="2:8" ht="15" x14ac:dyDescent="0.25">
      <c r="B767" s="20" t="s">
        <v>406</v>
      </c>
      <c r="C767" s="20" t="s">
        <v>1541</v>
      </c>
      <c r="D767" s="20" t="s">
        <v>1542</v>
      </c>
      <c r="E767" s="55" t="s">
        <v>1964</v>
      </c>
      <c r="F767" s="1">
        <v>1</v>
      </c>
      <c r="G767" s="55">
        <v>172</v>
      </c>
      <c r="H767" s="55">
        <f t="shared" si="11"/>
        <v>172</v>
      </c>
    </row>
    <row r="768" spans="2:8" ht="15" x14ac:dyDescent="0.25">
      <c r="B768" s="20" t="s">
        <v>406</v>
      </c>
      <c r="C768" s="20" t="s">
        <v>2418</v>
      </c>
      <c r="D768" s="20" t="s">
        <v>2419</v>
      </c>
      <c r="E768" s="55" t="s">
        <v>1963</v>
      </c>
      <c r="F768" s="1">
        <v>2</v>
      </c>
      <c r="G768" s="55">
        <v>163</v>
      </c>
      <c r="H768" s="55">
        <f t="shared" si="11"/>
        <v>326</v>
      </c>
    </row>
    <row r="769" spans="2:8" ht="15" x14ac:dyDescent="0.25">
      <c r="B769" s="20" t="s">
        <v>406</v>
      </c>
      <c r="C769" s="20" t="s">
        <v>2418</v>
      </c>
      <c r="D769" s="20" t="s">
        <v>2419</v>
      </c>
      <c r="E769" s="55" t="s">
        <v>1964</v>
      </c>
      <c r="F769" s="1">
        <v>1</v>
      </c>
      <c r="G769" s="55">
        <v>18</v>
      </c>
      <c r="H769" s="55">
        <f t="shared" si="11"/>
        <v>18</v>
      </c>
    </row>
    <row r="770" spans="2:8" ht="15" x14ac:dyDescent="0.25">
      <c r="B770" s="20" t="s">
        <v>406</v>
      </c>
      <c r="C770" s="20" t="s">
        <v>1179</v>
      </c>
      <c r="D770" s="20" t="s">
        <v>1180</v>
      </c>
      <c r="E770" s="55" t="s">
        <v>1963</v>
      </c>
      <c r="F770" s="1">
        <v>2</v>
      </c>
      <c r="G770" s="55">
        <v>233</v>
      </c>
      <c r="H770" s="55">
        <f t="shared" si="11"/>
        <v>466</v>
      </c>
    </row>
    <row r="771" spans="2:8" ht="15" x14ac:dyDescent="0.25">
      <c r="B771" s="20" t="s">
        <v>406</v>
      </c>
      <c r="C771" s="20" t="s">
        <v>1179</v>
      </c>
      <c r="D771" s="20" t="s">
        <v>1180</v>
      </c>
      <c r="E771" s="55" t="s">
        <v>1964</v>
      </c>
      <c r="F771" s="1">
        <v>1</v>
      </c>
      <c r="G771" s="55">
        <v>23</v>
      </c>
      <c r="H771" s="55">
        <f t="shared" si="11"/>
        <v>23</v>
      </c>
    </row>
    <row r="772" spans="2:8" ht="15" x14ac:dyDescent="0.25">
      <c r="B772" s="20" t="s">
        <v>406</v>
      </c>
      <c r="C772" s="20" t="s">
        <v>2420</v>
      </c>
      <c r="D772" s="20" t="s">
        <v>2421</v>
      </c>
      <c r="E772" s="55" t="s">
        <v>1963</v>
      </c>
      <c r="F772" s="1">
        <v>2</v>
      </c>
      <c r="G772" s="55">
        <v>307</v>
      </c>
      <c r="H772" s="55">
        <f t="shared" si="11"/>
        <v>614</v>
      </c>
    </row>
    <row r="773" spans="2:8" ht="15" x14ac:dyDescent="0.25">
      <c r="B773" s="20" t="s">
        <v>406</v>
      </c>
      <c r="C773" s="20" t="s">
        <v>2420</v>
      </c>
      <c r="D773" s="20" t="s">
        <v>2421</v>
      </c>
      <c r="E773" s="55" t="s">
        <v>1964</v>
      </c>
      <c r="F773" s="1">
        <v>1</v>
      </c>
      <c r="G773" s="55">
        <v>30</v>
      </c>
      <c r="H773" s="55">
        <f t="shared" si="11"/>
        <v>30</v>
      </c>
    </row>
    <row r="774" spans="2:8" ht="15" x14ac:dyDescent="0.25">
      <c r="B774" s="20" t="s">
        <v>406</v>
      </c>
      <c r="C774" s="20" t="s">
        <v>847</v>
      </c>
      <c r="D774" s="20" t="s">
        <v>848</v>
      </c>
      <c r="E774" s="55" t="s">
        <v>1963</v>
      </c>
      <c r="F774" s="1">
        <v>2</v>
      </c>
      <c r="G774" s="55">
        <v>219</v>
      </c>
      <c r="H774" s="55">
        <f t="shared" si="11"/>
        <v>438</v>
      </c>
    </row>
    <row r="775" spans="2:8" ht="15" x14ac:dyDescent="0.25">
      <c r="B775" s="20" t="s">
        <v>406</v>
      </c>
      <c r="C775" s="20" t="s">
        <v>847</v>
      </c>
      <c r="D775" s="20" t="s">
        <v>848</v>
      </c>
      <c r="E775" s="55" t="s">
        <v>1964</v>
      </c>
      <c r="F775" s="1">
        <v>1</v>
      </c>
      <c r="G775" s="55">
        <v>44</v>
      </c>
      <c r="H775" s="55">
        <f t="shared" si="11"/>
        <v>44</v>
      </c>
    </row>
    <row r="776" spans="2:8" ht="15" x14ac:dyDescent="0.25">
      <c r="B776" s="20" t="s">
        <v>406</v>
      </c>
      <c r="C776" s="20" t="s">
        <v>2422</v>
      </c>
      <c r="D776" s="20" t="s">
        <v>2423</v>
      </c>
      <c r="E776" s="55" t="s">
        <v>1963</v>
      </c>
      <c r="F776" s="1">
        <v>2</v>
      </c>
      <c r="G776" s="55">
        <v>138</v>
      </c>
      <c r="H776" s="55">
        <f t="shared" si="11"/>
        <v>276</v>
      </c>
    </row>
    <row r="777" spans="2:8" ht="15" x14ac:dyDescent="0.25">
      <c r="B777" s="20" t="s">
        <v>406</v>
      </c>
      <c r="C777" s="20" t="s">
        <v>2422</v>
      </c>
      <c r="D777" s="20" t="s">
        <v>2423</v>
      </c>
      <c r="E777" s="55" t="s">
        <v>1964</v>
      </c>
      <c r="F777" s="1">
        <v>1</v>
      </c>
      <c r="G777" s="55">
        <v>32</v>
      </c>
      <c r="H777" s="55">
        <f t="shared" si="11"/>
        <v>32</v>
      </c>
    </row>
    <row r="778" spans="2:8" ht="15" x14ac:dyDescent="0.25">
      <c r="B778" s="20" t="s">
        <v>406</v>
      </c>
      <c r="C778" s="20" t="s">
        <v>2424</v>
      </c>
      <c r="D778" s="20" t="s">
        <v>2425</v>
      </c>
      <c r="E778" s="55" t="s">
        <v>1963</v>
      </c>
      <c r="F778" s="1">
        <v>2</v>
      </c>
      <c r="G778" s="55">
        <v>55</v>
      </c>
      <c r="H778" s="55">
        <f t="shared" si="11"/>
        <v>110</v>
      </c>
    </row>
    <row r="779" spans="2:8" ht="15" x14ac:dyDescent="0.25">
      <c r="B779" s="20" t="s">
        <v>406</v>
      </c>
      <c r="C779" s="20" t="s">
        <v>2424</v>
      </c>
      <c r="D779" s="20" t="s">
        <v>2425</v>
      </c>
      <c r="E779" s="55" t="s">
        <v>1964</v>
      </c>
      <c r="F779" s="1">
        <v>1</v>
      </c>
      <c r="G779" s="55">
        <v>10</v>
      </c>
      <c r="H779" s="55">
        <f t="shared" ref="H779:H842" si="12">F779*G779</f>
        <v>10</v>
      </c>
    </row>
    <row r="780" spans="2:8" ht="15" x14ac:dyDescent="0.25">
      <c r="B780" s="20" t="s">
        <v>406</v>
      </c>
      <c r="C780" s="20" t="s">
        <v>849</v>
      </c>
      <c r="D780" s="20" t="s">
        <v>850</v>
      </c>
      <c r="E780" s="55" t="s">
        <v>1963</v>
      </c>
      <c r="F780" s="1">
        <v>2</v>
      </c>
      <c r="G780" s="55">
        <v>175</v>
      </c>
      <c r="H780" s="55">
        <f t="shared" si="12"/>
        <v>350</v>
      </c>
    </row>
    <row r="781" spans="2:8" ht="15" x14ac:dyDescent="0.25">
      <c r="B781" s="20" t="s">
        <v>406</v>
      </c>
      <c r="C781" s="20" t="s">
        <v>849</v>
      </c>
      <c r="D781" s="20" t="s">
        <v>850</v>
      </c>
      <c r="E781" s="55" t="s">
        <v>1964</v>
      </c>
      <c r="F781" s="1">
        <v>1</v>
      </c>
      <c r="G781" s="55">
        <v>20</v>
      </c>
      <c r="H781" s="55">
        <f t="shared" si="12"/>
        <v>20</v>
      </c>
    </row>
    <row r="782" spans="2:8" ht="15" x14ac:dyDescent="0.25">
      <c r="B782" s="20" t="s">
        <v>406</v>
      </c>
      <c r="C782" s="20" t="s">
        <v>2426</v>
      </c>
      <c r="D782" s="20" t="s">
        <v>2427</v>
      </c>
      <c r="E782" s="55" t="s">
        <v>1963</v>
      </c>
      <c r="F782" s="1">
        <v>2</v>
      </c>
      <c r="G782" s="55">
        <v>21</v>
      </c>
      <c r="H782" s="55">
        <f t="shared" si="12"/>
        <v>42</v>
      </c>
    </row>
    <row r="783" spans="2:8" ht="15" x14ac:dyDescent="0.25">
      <c r="B783" s="20" t="s">
        <v>406</v>
      </c>
      <c r="C783" s="20" t="s">
        <v>2428</v>
      </c>
      <c r="D783" s="20" t="s">
        <v>2429</v>
      </c>
      <c r="E783" s="55" t="s">
        <v>1963</v>
      </c>
      <c r="F783" s="1">
        <v>2</v>
      </c>
      <c r="G783" s="55">
        <v>356</v>
      </c>
      <c r="H783" s="55">
        <f t="shared" si="12"/>
        <v>712</v>
      </c>
    </row>
    <row r="784" spans="2:8" ht="15" x14ac:dyDescent="0.25">
      <c r="B784" s="20" t="s">
        <v>406</v>
      </c>
      <c r="C784" s="20" t="s">
        <v>2428</v>
      </c>
      <c r="D784" s="20" t="s">
        <v>2429</v>
      </c>
      <c r="E784" s="55" t="s">
        <v>1964</v>
      </c>
      <c r="F784" s="1">
        <v>1</v>
      </c>
      <c r="G784" s="55">
        <v>1</v>
      </c>
      <c r="H784" s="55">
        <f t="shared" si="12"/>
        <v>1</v>
      </c>
    </row>
    <row r="785" spans="2:8" ht="15" x14ac:dyDescent="0.25">
      <c r="B785" s="20" t="s">
        <v>406</v>
      </c>
      <c r="C785" s="20" t="s">
        <v>1181</v>
      </c>
      <c r="D785" s="20" t="s">
        <v>1182</v>
      </c>
      <c r="E785" s="55" t="s">
        <v>1963</v>
      </c>
      <c r="F785" s="1">
        <v>2</v>
      </c>
      <c r="G785" s="55">
        <v>241</v>
      </c>
      <c r="H785" s="55">
        <f t="shared" si="12"/>
        <v>482</v>
      </c>
    </row>
    <row r="786" spans="2:8" ht="15" x14ac:dyDescent="0.25">
      <c r="B786" s="20" t="s">
        <v>406</v>
      </c>
      <c r="C786" s="20" t="s">
        <v>851</v>
      </c>
      <c r="D786" s="20" t="s">
        <v>852</v>
      </c>
      <c r="E786" s="55" t="s">
        <v>1963</v>
      </c>
      <c r="F786" s="1">
        <v>2</v>
      </c>
      <c r="G786" s="55">
        <v>165</v>
      </c>
      <c r="H786" s="55">
        <f t="shared" si="12"/>
        <v>330</v>
      </c>
    </row>
    <row r="787" spans="2:8" ht="15" x14ac:dyDescent="0.25">
      <c r="B787" s="20" t="s">
        <v>406</v>
      </c>
      <c r="C787" s="20" t="s">
        <v>851</v>
      </c>
      <c r="D787" s="20" t="s">
        <v>852</v>
      </c>
      <c r="E787" s="55" t="s">
        <v>1964</v>
      </c>
      <c r="F787" s="1">
        <v>1</v>
      </c>
      <c r="G787" s="55">
        <v>1</v>
      </c>
      <c r="H787" s="55">
        <f t="shared" si="12"/>
        <v>1</v>
      </c>
    </row>
    <row r="788" spans="2:8" ht="15" x14ac:dyDescent="0.25">
      <c r="B788" s="20" t="s">
        <v>406</v>
      </c>
      <c r="C788" s="20" t="s">
        <v>2430</v>
      </c>
      <c r="D788" s="20" t="s">
        <v>2431</v>
      </c>
      <c r="E788" s="55" t="s">
        <v>1963</v>
      </c>
      <c r="F788" s="1">
        <v>2</v>
      </c>
      <c r="G788" s="55">
        <v>70</v>
      </c>
      <c r="H788" s="55">
        <f t="shared" si="12"/>
        <v>140</v>
      </c>
    </row>
    <row r="789" spans="2:8" ht="15" x14ac:dyDescent="0.25">
      <c r="B789" s="20" t="s">
        <v>406</v>
      </c>
      <c r="C789" s="20" t="s">
        <v>2430</v>
      </c>
      <c r="D789" s="20" t="s">
        <v>2431</v>
      </c>
      <c r="E789" s="55" t="s">
        <v>1964</v>
      </c>
      <c r="F789" s="1">
        <v>1</v>
      </c>
      <c r="G789" s="55">
        <v>4</v>
      </c>
      <c r="H789" s="55">
        <f t="shared" si="12"/>
        <v>4</v>
      </c>
    </row>
    <row r="790" spans="2:8" ht="15" x14ac:dyDescent="0.25">
      <c r="B790" s="20" t="s">
        <v>406</v>
      </c>
      <c r="C790" s="20" t="s">
        <v>2432</v>
      </c>
      <c r="D790" s="20" t="s">
        <v>2433</v>
      </c>
      <c r="E790" s="55" t="s">
        <v>1963</v>
      </c>
      <c r="F790" s="1">
        <v>2</v>
      </c>
      <c r="G790" s="55">
        <v>228</v>
      </c>
      <c r="H790" s="55">
        <f t="shared" si="12"/>
        <v>456</v>
      </c>
    </row>
    <row r="791" spans="2:8" ht="15" x14ac:dyDescent="0.25">
      <c r="B791" s="20" t="s">
        <v>406</v>
      </c>
      <c r="C791" s="20" t="s">
        <v>2432</v>
      </c>
      <c r="D791" s="20" t="s">
        <v>2433</v>
      </c>
      <c r="E791" s="55" t="s">
        <v>1964</v>
      </c>
      <c r="F791" s="1">
        <v>1</v>
      </c>
      <c r="G791" s="55">
        <v>26</v>
      </c>
      <c r="H791" s="55">
        <f t="shared" si="12"/>
        <v>26</v>
      </c>
    </row>
    <row r="792" spans="2:8" ht="15" x14ac:dyDescent="0.25">
      <c r="B792" s="20" t="s">
        <v>406</v>
      </c>
      <c r="C792" s="20" t="s">
        <v>2434</v>
      </c>
      <c r="D792" s="20" t="s">
        <v>2435</v>
      </c>
      <c r="E792" s="55" t="s">
        <v>1963</v>
      </c>
      <c r="F792" s="1">
        <v>2</v>
      </c>
      <c r="G792" s="55">
        <v>81</v>
      </c>
      <c r="H792" s="55">
        <f t="shared" si="12"/>
        <v>162</v>
      </c>
    </row>
    <row r="793" spans="2:8" ht="15" x14ac:dyDescent="0.25">
      <c r="B793" s="20" t="s">
        <v>406</v>
      </c>
      <c r="C793" s="20" t="s">
        <v>2434</v>
      </c>
      <c r="D793" s="20" t="s">
        <v>2435</v>
      </c>
      <c r="E793" s="55" t="s">
        <v>1964</v>
      </c>
      <c r="F793" s="1">
        <v>1</v>
      </c>
      <c r="G793" s="55">
        <v>5</v>
      </c>
      <c r="H793" s="55">
        <f t="shared" si="12"/>
        <v>5</v>
      </c>
    </row>
    <row r="794" spans="2:8" ht="15" x14ac:dyDescent="0.25">
      <c r="B794" s="20" t="s">
        <v>406</v>
      </c>
      <c r="C794" s="20" t="s">
        <v>2436</v>
      </c>
      <c r="D794" s="20" t="s">
        <v>2437</v>
      </c>
      <c r="E794" s="55" t="s">
        <v>1963</v>
      </c>
      <c r="F794" s="1">
        <v>2</v>
      </c>
      <c r="G794" s="55">
        <v>210</v>
      </c>
      <c r="H794" s="55">
        <f t="shared" si="12"/>
        <v>420</v>
      </c>
    </row>
    <row r="795" spans="2:8" ht="15" x14ac:dyDescent="0.25">
      <c r="B795" s="20" t="s">
        <v>406</v>
      </c>
      <c r="C795" s="20" t="s">
        <v>2436</v>
      </c>
      <c r="D795" s="20" t="s">
        <v>2437</v>
      </c>
      <c r="E795" s="55" t="s">
        <v>1964</v>
      </c>
      <c r="F795" s="1">
        <v>1</v>
      </c>
      <c r="G795" s="55">
        <v>56</v>
      </c>
      <c r="H795" s="55">
        <f t="shared" si="12"/>
        <v>56</v>
      </c>
    </row>
    <row r="796" spans="2:8" ht="15" x14ac:dyDescent="0.25">
      <c r="B796" s="20" t="s">
        <v>406</v>
      </c>
      <c r="C796" s="20" t="s">
        <v>2438</v>
      </c>
      <c r="D796" s="20" t="s">
        <v>2439</v>
      </c>
      <c r="E796" s="55" t="s">
        <v>1963</v>
      </c>
      <c r="F796" s="1">
        <v>2</v>
      </c>
      <c r="G796" s="55">
        <v>189</v>
      </c>
      <c r="H796" s="55">
        <f t="shared" si="12"/>
        <v>378</v>
      </c>
    </row>
    <row r="797" spans="2:8" ht="15" x14ac:dyDescent="0.25">
      <c r="B797" s="20" t="s">
        <v>406</v>
      </c>
      <c r="C797" s="20" t="s">
        <v>2438</v>
      </c>
      <c r="D797" s="20" t="s">
        <v>2439</v>
      </c>
      <c r="E797" s="55" t="s">
        <v>1964</v>
      </c>
      <c r="F797" s="1">
        <v>1</v>
      </c>
      <c r="G797" s="55">
        <v>120</v>
      </c>
      <c r="H797" s="55">
        <f t="shared" si="12"/>
        <v>120</v>
      </c>
    </row>
    <row r="798" spans="2:8" ht="15" x14ac:dyDescent="0.25">
      <c r="B798" s="20" t="s">
        <v>406</v>
      </c>
      <c r="C798" s="20" t="s">
        <v>2440</v>
      </c>
      <c r="D798" s="20" t="s">
        <v>2441</v>
      </c>
      <c r="E798" s="55" t="s">
        <v>1963</v>
      </c>
      <c r="F798" s="1">
        <v>2</v>
      </c>
      <c r="G798" s="55">
        <v>391</v>
      </c>
      <c r="H798" s="55">
        <f t="shared" si="12"/>
        <v>782</v>
      </c>
    </row>
    <row r="799" spans="2:8" ht="15" x14ac:dyDescent="0.25">
      <c r="B799" s="20" t="s">
        <v>406</v>
      </c>
      <c r="C799" s="20" t="s">
        <v>2440</v>
      </c>
      <c r="D799" s="20" t="s">
        <v>2441</v>
      </c>
      <c r="E799" s="55" t="s">
        <v>1964</v>
      </c>
      <c r="F799" s="1">
        <v>1</v>
      </c>
      <c r="G799" s="55">
        <v>16</v>
      </c>
      <c r="H799" s="55">
        <f t="shared" si="12"/>
        <v>16</v>
      </c>
    </row>
    <row r="800" spans="2:8" ht="15" x14ac:dyDescent="0.25">
      <c r="B800" s="20" t="s">
        <v>406</v>
      </c>
      <c r="C800" s="20" t="s">
        <v>2442</v>
      </c>
      <c r="D800" s="20" t="s">
        <v>2443</v>
      </c>
      <c r="E800" s="55" t="s">
        <v>1963</v>
      </c>
      <c r="F800" s="1">
        <v>2</v>
      </c>
      <c r="G800" s="55">
        <v>146</v>
      </c>
      <c r="H800" s="55">
        <f t="shared" si="12"/>
        <v>292</v>
      </c>
    </row>
    <row r="801" spans="2:8" ht="15" x14ac:dyDescent="0.25">
      <c r="B801" s="20" t="s">
        <v>406</v>
      </c>
      <c r="C801" s="20" t="s">
        <v>2442</v>
      </c>
      <c r="D801" s="20" t="s">
        <v>2443</v>
      </c>
      <c r="E801" s="55" t="s">
        <v>1964</v>
      </c>
      <c r="F801" s="1">
        <v>1</v>
      </c>
      <c r="G801" s="55">
        <v>58</v>
      </c>
      <c r="H801" s="55">
        <f t="shared" si="12"/>
        <v>58</v>
      </c>
    </row>
    <row r="802" spans="2:8" ht="15" x14ac:dyDescent="0.25">
      <c r="B802" s="20" t="s">
        <v>406</v>
      </c>
      <c r="C802" s="20" t="s">
        <v>853</v>
      </c>
      <c r="D802" s="20" t="s">
        <v>854</v>
      </c>
      <c r="E802" s="55" t="s">
        <v>1963</v>
      </c>
      <c r="F802" s="1">
        <v>2</v>
      </c>
      <c r="G802" s="55">
        <v>376</v>
      </c>
      <c r="H802" s="55">
        <f t="shared" si="12"/>
        <v>752</v>
      </c>
    </row>
    <row r="803" spans="2:8" ht="15" x14ac:dyDescent="0.25">
      <c r="B803" s="20" t="s">
        <v>406</v>
      </c>
      <c r="C803" s="20" t="s">
        <v>853</v>
      </c>
      <c r="D803" s="20" t="s">
        <v>854</v>
      </c>
      <c r="E803" s="55" t="s">
        <v>1964</v>
      </c>
      <c r="F803" s="1">
        <v>1</v>
      </c>
      <c r="G803" s="55">
        <v>179</v>
      </c>
      <c r="H803" s="55">
        <f t="shared" si="12"/>
        <v>179</v>
      </c>
    </row>
    <row r="804" spans="2:8" ht="15" x14ac:dyDescent="0.25">
      <c r="B804" s="20" t="s">
        <v>406</v>
      </c>
      <c r="C804" s="20" t="s">
        <v>2444</v>
      </c>
      <c r="D804" s="20" t="s">
        <v>2445</v>
      </c>
      <c r="E804" s="55" t="s">
        <v>1963</v>
      </c>
      <c r="F804" s="1">
        <v>2</v>
      </c>
      <c r="G804" s="55">
        <v>114</v>
      </c>
      <c r="H804" s="55">
        <f t="shared" si="12"/>
        <v>228</v>
      </c>
    </row>
    <row r="805" spans="2:8" ht="15" x14ac:dyDescent="0.25">
      <c r="B805" s="20" t="s">
        <v>406</v>
      </c>
      <c r="C805" s="20" t="s">
        <v>2444</v>
      </c>
      <c r="D805" s="20" t="s">
        <v>2445</v>
      </c>
      <c r="E805" s="55" t="s">
        <v>1964</v>
      </c>
      <c r="F805" s="1">
        <v>1</v>
      </c>
      <c r="G805" s="55">
        <v>6</v>
      </c>
      <c r="H805" s="55">
        <f t="shared" si="12"/>
        <v>6</v>
      </c>
    </row>
    <row r="806" spans="2:8" ht="15" x14ac:dyDescent="0.25">
      <c r="B806" s="20" t="s">
        <v>406</v>
      </c>
      <c r="C806" s="20" t="s">
        <v>2446</v>
      </c>
      <c r="D806" s="20" t="s">
        <v>2447</v>
      </c>
      <c r="E806" s="55" t="s">
        <v>1963</v>
      </c>
      <c r="F806" s="1">
        <v>2</v>
      </c>
      <c r="G806" s="55">
        <v>50</v>
      </c>
      <c r="H806" s="55">
        <f t="shared" si="12"/>
        <v>100</v>
      </c>
    </row>
    <row r="807" spans="2:8" ht="15" x14ac:dyDescent="0.25">
      <c r="B807" s="20" t="s">
        <v>406</v>
      </c>
      <c r="C807" s="20" t="s">
        <v>2446</v>
      </c>
      <c r="D807" s="20" t="s">
        <v>2447</v>
      </c>
      <c r="E807" s="55" t="s">
        <v>1964</v>
      </c>
      <c r="F807" s="1">
        <v>1</v>
      </c>
      <c r="G807" s="55">
        <v>19</v>
      </c>
      <c r="H807" s="55">
        <f t="shared" si="12"/>
        <v>19</v>
      </c>
    </row>
    <row r="808" spans="2:8" ht="15" x14ac:dyDescent="0.25">
      <c r="B808" s="20" t="s">
        <v>406</v>
      </c>
      <c r="C808" s="20" t="s">
        <v>855</v>
      </c>
      <c r="D808" s="20" t="s">
        <v>856</v>
      </c>
      <c r="E808" s="55" t="s">
        <v>1963</v>
      </c>
      <c r="F808" s="1">
        <v>2</v>
      </c>
      <c r="G808" s="55">
        <v>459</v>
      </c>
      <c r="H808" s="55">
        <f t="shared" si="12"/>
        <v>918</v>
      </c>
    </row>
    <row r="809" spans="2:8" ht="15" x14ac:dyDescent="0.25">
      <c r="B809" s="20" t="s">
        <v>406</v>
      </c>
      <c r="C809" s="20" t="s">
        <v>855</v>
      </c>
      <c r="D809" s="20" t="s">
        <v>856</v>
      </c>
      <c r="E809" s="55" t="s">
        <v>1964</v>
      </c>
      <c r="F809" s="1">
        <v>1</v>
      </c>
      <c r="G809" s="55">
        <v>89</v>
      </c>
      <c r="H809" s="55">
        <f t="shared" si="12"/>
        <v>89</v>
      </c>
    </row>
    <row r="810" spans="2:8" ht="15" x14ac:dyDescent="0.25">
      <c r="B810" s="20" t="s">
        <v>406</v>
      </c>
      <c r="C810" s="20" t="s">
        <v>2448</v>
      </c>
      <c r="D810" s="20" t="s">
        <v>2449</v>
      </c>
      <c r="E810" s="55" t="s">
        <v>1963</v>
      </c>
      <c r="F810" s="1">
        <v>2</v>
      </c>
      <c r="G810" s="55">
        <v>192</v>
      </c>
      <c r="H810" s="55">
        <f t="shared" si="12"/>
        <v>384</v>
      </c>
    </row>
    <row r="811" spans="2:8" ht="15" x14ac:dyDescent="0.25">
      <c r="B811" s="20" t="s">
        <v>406</v>
      </c>
      <c r="C811" s="20" t="s">
        <v>2450</v>
      </c>
      <c r="D811" s="20" t="s">
        <v>2451</v>
      </c>
      <c r="E811" s="55" t="s">
        <v>1963</v>
      </c>
      <c r="F811" s="1">
        <v>2</v>
      </c>
      <c r="G811" s="55">
        <v>6</v>
      </c>
      <c r="H811" s="55">
        <f t="shared" si="12"/>
        <v>12</v>
      </c>
    </row>
    <row r="812" spans="2:8" ht="15" x14ac:dyDescent="0.25">
      <c r="B812" s="20" t="s">
        <v>406</v>
      </c>
      <c r="C812" s="20" t="s">
        <v>2452</v>
      </c>
      <c r="D812" s="20" t="s">
        <v>2453</v>
      </c>
      <c r="E812" s="55" t="s">
        <v>1963</v>
      </c>
      <c r="F812" s="1">
        <v>2</v>
      </c>
      <c r="G812" s="55">
        <v>194</v>
      </c>
      <c r="H812" s="55">
        <f t="shared" si="12"/>
        <v>388</v>
      </c>
    </row>
    <row r="813" spans="2:8" ht="15" x14ac:dyDescent="0.25">
      <c r="B813" s="20" t="s">
        <v>406</v>
      </c>
      <c r="C813" s="20" t="s">
        <v>2452</v>
      </c>
      <c r="D813" s="20" t="s">
        <v>2453</v>
      </c>
      <c r="E813" s="55" t="s">
        <v>1964</v>
      </c>
      <c r="F813" s="1">
        <v>1</v>
      </c>
      <c r="G813" s="55">
        <v>50</v>
      </c>
      <c r="H813" s="55">
        <f t="shared" si="12"/>
        <v>50</v>
      </c>
    </row>
    <row r="814" spans="2:8" ht="15" x14ac:dyDescent="0.25">
      <c r="B814" s="20" t="s">
        <v>406</v>
      </c>
      <c r="C814" s="20" t="s">
        <v>2454</v>
      </c>
      <c r="D814" s="20" t="s">
        <v>2455</v>
      </c>
      <c r="E814" s="55" t="s">
        <v>1963</v>
      </c>
      <c r="F814" s="1">
        <v>2</v>
      </c>
      <c r="G814" s="55">
        <v>107</v>
      </c>
      <c r="H814" s="55">
        <f t="shared" si="12"/>
        <v>214</v>
      </c>
    </row>
    <row r="815" spans="2:8" ht="15" x14ac:dyDescent="0.25">
      <c r="B815" s="20" t="s">
        <v>406</v>
      </c>
      <c r="C815" s="20" t="s">
        <v>2454</v>
      </c>
      <c r="D815" s="20" t="s">
        <v>2455</v>
      </c>
      <c r="E815" s="55" t="s">
        <v>1964</v>
      </c>
      <c r="F815" s="1">
        <v>1</v>
      </c>
      <c r="G815" s="55">
        <v>38</v>
      </c>
      <c r="H815" s="55">
        <f t="shared" si="12"/>
        <v>38</v>
      </c>
    </row>
    <row r="816" spans="2:8" ht="15" x14ac:dyDescent="0.25">
      <c r="B816" s="20" t="s">
        <v>406</v>
      </c>
      <c r="C816" s="20" t="s">
        <v>2456</v>
      </c>
      <c r="D816" s="20" t="s">
        <v>2457</v>
      </c>
      <c r="E816" s="55" t="s">
        <v>1963</v>
      </c>
      <c r="F816" s="1">
        <v>2</v>
      </c>
      <c r="G816" s="55">
        <v>49</v>
      </c>
      <c r="H816" s="55">
        <f t="shared" si="12"/>
        <v>98</v>
      </c>
    </row>
    <row r="817" spans="2:8" ht="15" x14ac:dyDescent="0.25">
      <c r="B817" s="20" t="s">
        <v>406</v>
      </c>
      <c r="C817" s="20" t="s">
        <v>2456</v>
      </c>
      <c r="D817" s="20" t="s">
        <v>2457</v>
      </c>
      <c r="E817" s="55" t="s">
        <v>1964</v>
      </c>
      <c r="F817" s="1">
        <v>1</v>
      </c>
      <c r="G817" s="55">
        <v>6</v>
      </c>
      <c r="H817" s="55">
        <f t="shared" si="12"/>
        <v>6</v>
      </c>
    </row>
    <row r="818" spans="2:8" ht="15" x14ac:dyDescent="0.25">
      <c r="B818" s="20" t="s">
        <v>406</v>
      </c>
      <c r="C818" s="20" t="s">
        <v>2458</v>
      </c>
      <c r="D818" s="20" t="s">
        <v>2459</v>
      </c>
      <c r="E818" s="55" t="s">
        <v>1963</v>
      </c>
      <c r="F818" s="1">
        <v>2</v>
      </c>
      <c r="G818" s="55">
        <v>175</v>
      </c>
      <c r="H818" s="55">
        <f t="shared" si="12"/>
        <v>350</v>
      </c>
    </row>
    <row r="819" spans="2:8" ht="15" x14ac:dyDescent="0.25">
      <c r="B819" s="20" t="s">
        <v>406</v>
      </c>
      <c r="C819" s="20" t="s">
        <v>2458</v>
      </c>
      <c r="D819" s="20" t="s">
        <v>2459</v>
      </c>
      <c r="E819" s="55" t="s">
        <v>1964</v>
      </c>
      <c r="F819" s="1">
        <v>1</v>
      </c>
      <c r="G819" s="55">
        <v>6</v>
      </c>
      <c r="H819" s="55">
        <f t="shared" si="12"/>
        <v>6</v>
      </c>
    </row>
    <row r="820" spans="2:8" ht="15" x14ac:dyDescent="0.25">
      <c r="B820" s="20" t="s">
        <v>406</v>
      </c>
      <c r="C820" s="20" t="s">
        <v>2460</v>
      </c>
      <c r="D820" s="20" t="s">
        <v>2461</v>
      </c>
      <c r="E820" s="55" t="s">
        <v>1963</v>
      </c>
      <c r="F820" s="1">
        <v>2</v>
      </c>
      <c r="G820" s="55">
        <v>137</v>
      </c>
      <c r="H820" s="55">
        <f t="shared" si="12"/>
        <v>274</v>
      </c>
    </row>
    <row r="821" spans="2:8" ht="15" x14ac:dyDescent="0.25">
      <c r="B821" s="20" t="s">
        <v>406</v>
      </c>
      <c r="C821" s="20" t="s">
        <v>2460</v>
      </c>
      <c r="D821" s="20" t="s">
        <v>2461</v>
      </c>
      <c r="E821" s="55" t="s">
        <v>1964</v>
      </c>
      <c r="F821" s="1">
        <v>1</v>
      </c>
      <c r="G821" s="55">
        <v>39</v>
      </c>
      <c r="H821" s="55">
        <f t="shared" si="12"/>
        <v>39</v>
      </c>
    </row>
    <row r="822" spans="2:8" ht="15" x14ac:dyDescent="0.25">
      <c r="B822" s="20" t="s">
        <v>406</v>
      </c>
      <c r="C822" s="20" t="s">
        <v>2462</v>
      </c>
      <c r="D822" s="20" t="s">
        <v>2463</v>
      </c>
      <c r="E822" s="55" t="s">
        <v>1963</v>
      </c>
      <c r="F822" s="1">
        <v>2</v>
      </c>
      <c r="G822" s="55">
        <v>133</v>
      </c>
      <c r="H822" s="55">
        <f t="shared" si="12"/>
        <v>266</v>
      </c>
    </row>
    <row r="823" spans="2:8" ht="15" x14ac:dyDescent="0.25">
      <c r="B823" s="20" t="s">
        <v>406</v>
      </c>
      <c r="C823" s="20" t="s">
        <v>2462</v>
      </c>
      <c r="D823" s="20" t="s">
        <v>2463</v>
      </c>
      <c r="E823" s="55" t="s">
        <v>1964</v>
      </c>
      <c r="F823" s="1">
        <v>1</v>
      </c>
      <c r="G823" s="55">
        <v>72</v>
      </c>
      <c r="H823" s="55">
        <f t="shared" si="12"/>
        <v>72</v>
      </c>
    </row>
    <row r="824" spans="2:8" ht="15" x14ac:dyDescent="0.25">
      <c r="B824" s="20" t="s">
        <v>406</v>
      </c>
      <c r="C824" s="20" t="s">
        <v>859</v>
      </c>
      <c r="D824" s="20" t="s">
        <v>860</v>
      </c>
      <c r="E824" s="55" t="s">
        <v>1963</v>
      </c>
      <c r="F824" s="1">
        <v>2</v>
      </c>
      <c r="G824" s="55">
        <v>216</v>
      </c>
      <c r="H824" s="55">
        <f t="shared" si="12"/>
        <v>432</v>
      </c>
    </row>
    <row r="825" spans="2:8" ht="15" x14ac:dyDescent="0.25">
      <c r="B825" s="20" t="s">
        <v>406</v>
      </c>
      <c r="C825" s="20" t="s">
        <v>859</v>
      </c>
      <c r="D825" s="20" t="s">
        <v>860</v>
      </c>
      <c r="E825" s="55" t="s">
        <v>1964</v>
      </c>
      <c r="F825" s="1">
        <v>1</v>
      </c>
      <c r="G825" s="55">
        <v>72</v>
      </c>
      <c r="H825" s="55">
        <f t="shared" si="12"/>
        <v>72</v>
      </c>
    </row>
    <row r="826" spans="2:8" ht="15" x14ac:dyDescent="0.25">
      <c r="B826" s="20" t="s">
        <v>406</v>
      </c>
      <c r="C826" s="20" t="s">
        <v>2464</v>
      </c>
      <c r="D826" s="20" t="s">
        <v>2465</v>
      </c>
      <c r="E826" s="55" t="s">
        <v>1963</v>
      </c>
      <c r="F826" s="1">
        <v>2</v>
      </c>
      <c r="G826" s="55">
        <v>56</v>
      </c>
      <c r="H826" s="55">
        <f t="shared" si="12"/>
        <v>112</v>
      </c>
    </row>
    <row r="827" spans="2:8" ht="15" x14ac:dyDescent="0.25">
      <c r="B827" s="20" t="s">
        <v>406</v>
      </c>
      <c r="C827" s="20" t="s">
        <v>2464</v>
      </c>
      <c r="D827" s="20" t="s">
        <v>2465</v>
      </c>
      <c r="E827" s="55" t="s">
        <v>1964</v>
      </c>
      <c r="F827" s="1">
        <v>1</v>
      </c>
      <c r="G827" s="55">
        <v>9</v>
      </c>
      <c r="H827" s="55">
        <f t="shared" si="12"/>
        <v>9</v>
      </c>
    </row>
    <row r="828" spans="2:8" ht="15" x14ac:dyDescent="0.25">
      <c r="B828" s="20" t="s">
        <v>406</v>
      </c>
      <c r="C828" s="20" t="s">
        <v>1559</v>
      </c>
      <c r="D828" s="20" t="s">
        <v>1560</v>
      </c>
      <c r="E828" s="55" t="s">
        <v>1963</v>
      </c>
      <c r="F828" s="1">
        <v>2</v>
      </c>
      <c r="G828" s="55">
        <v>224</v>
      </c>
      <c r="H828" s="55">
        <f t="shared" si="12"/>
        <v>448</v>
      </c>
    </row>
    <row r="829" spans="2:8" ht="15" x14ac:dyDescent="0.25">
      <c r="B829" s="20" t="s">
        <v>406</v>
      </c>
      <c r="C829" s="20" t="s">
        <v>1559</v>
      </c>
      <c r="D829" s="20" t="s">
        <v>1560</v>
      </c>
      <c r="E829" s="55" t="s">
        <v>1964</v>
      </c>
      <c r="F829" s="1">
        <v>1</v>
      </c>
      <c r="G829" s="55">
        <v>29</v>
      </c>
      <c r="H829" s="55">
        <f t="shared" si="12"/>
        <v>29</v>
      </c>
    </row>
    <row r="830" spans="2:8" ht="15" x14ac:dyDescent="0.25">
      <c r="B830" s="20" t="s">
        <v>406</v>
      </c>
      <c r="C830" s="20" t="s">
        <v>2466</v>
      </c>
      <c r="D830" s="20" t="s">
        <v>2467</v>
      </c>
      <c r="E830" s="55" t="s">
        <v>1963</v>
      </c>
      <c r="F830" s="1">
        <v>2</v>
      </c>
      <c r="G830" s="55">
        <v>151</v>
      </c>
      <c r="H830" s="55">
        <f t="shared" si="12"/>
        <v>302</v>
      </c>
    </row>
    <row r="831" spans="2:8" ht="15" x14ac:dyDescent="0.25">
      <c r="B831" s="20" t="s">
        <v>406</v>
      </c>
      <c r="C831" s="20" t="s">
        <v>2466</v>
      </c>
      <c r="D831" s="20" t="s">
        <v>2467</v>
      </c>
      <c r="E831" s="55" t="s">
        <v>1964</v>
      </c>
      <c r="F831" s="1">
        <v>1</v>
      </c>
      <c r="G831" s="55">
        <v>15</v>
      </c>
      <c r="H831" s="55">
        <f t="shared" si="12"/>
        <v>15</v>
      </c>
    </row>
    <row r="832" spans="2:8" ht="15" x14ac:dyDescent="0.25">
      <c r="B832" s="20" t="s">
        <v>406</v>
      </c>
      <c r="C832" s="20" t="s">
        <v>2468</v>
      </c>
      <c r="D832" s="20" t="s">
        <v>2469</v>
      </c>
      <c r="E832" s="55" t="s">
        <v>1963</v>
      </c>
      <c r="F832" s="1">
        <v>2</v>
      </c>
      <c r="G832" s="55">
        <v>97</v>
      </c>
      <c r="H832" s="55">
        <f t="shared" si="12"/>
        <v>194</v>
      </c>
    </row>
    <row r="833" spans="2:8" ht="15" x14ac:dyDescent="0.25">
      <c r="B833" s="20" t="s">
        <v>406</v>
      </c>
      <c r="C833" s="20" t="s">
        <v>2468</v>
      </c>
      <c r="D833" s="20" t="s">
        <v>2469</v>
      </c>
      <c r="E833" s="55" t="s">
        <v>1964</v>
      </c>
      <c r="F833" s="1">
        <v>1</v>
      </c>
      <c r="G833" s="55">
        <v>12</v>
      </c>
      <c r="H833" s="55">
        <f t="shared" si="12"/>
        <v>12</v>
      </c>
    </row>
    <row r="834" spans="2:8" ht="15" x14ac:dyDescent="0.25">
      <c r="B834" s="20" t="s">
        <v>406</v>
      </c>
      <c r="C834" s="20" t="s">
        <v>2470</v>
      </c>
      <c r="D834" s="20" t="s">
        <v>2471</v>
      </c>
      <c r="E834" s="55" t="s">
        <v>1963</v>
      </c>
      <c r="F834" s="1">
        <v>2</v>
      </c>
      <c r="G834" s="55">
        <v>393</v>
      </c>
      <c r="H834" s="55">
        <f t="shared" si="12"/>
        <v>786</v>
      </c>
    </row>
    <row r="835" spans="2:8" ht="15" x14ac:dyDescent="0.25">
      <c r="B835" s="20" t="s">
        <v>406</v>
      </c>
      <c r="C835" s="20" t="s">
        <v>2472</v>
      </c>
      <c r="D835" s="20" t="s">
        <v>2473</v>
      </c>
      <c r="E835" s="55" t="s">
        <v>1963</v>
      </c>
      <c r="F835" s="1">
        <v>2</v>
      </c>
      <c r="G835" s="55">
        <v>332</v>
      </c>
      <c r="H835" s="55">
        <f t="shared" si="12"/>
        <v>664</v>
      </c>
    </row>
    <row r="836" spans="2:8" ht="15" x14ac:dyDescent="0.25">
      <c r="B836" s="20" t="s">
        <v>406</v>
      </c>
      <c r="C836" s="20" t="s">
        <v>2472</v>
      </c>
      <c r="D836" s="20" t="s">
        <v>2473</v>
      </c>
      <c r="E836" s="55" t="s">
        <v>1964</v>
      </c>
      <c r="F836" s="1">
        <v>1</v>
      </c>
      <c r="G836" s="55">
        <v>27</v>
      </c>
      <c r="H836" s="55">
        <f t="shared" si="12"/>
        <v>27</v>
      </c>
    </row>
    <row r="837" spans="2:8" ht="15" x14ac:dyDescent="0.25">
      <c r="B837" s="20" t="s">
        <v>406</v>
      </c>
      <c r="C837" s="20" t="s">
        <v>1183</v>
      </c>
      <c r="D837" s="20" t="s">
        <v>1184</v>
      </c>
      <c r="E837" s="55" t="s">
        <v>1963</v>
      </c>
      <c r="F837" s="1">
        <v>2</v>
      </c>
      <c r="G837" s="55">
        <v>154</v>
      </c>
      <c r="H837" s="55">
        <f t="shared" si="12"/>
        <v>308</v>
      </c>
    </row>
    <row r="838" spans="2:8" ht="15" x14ac:dyDescent="0.25">
      <c r="B838" s="20" t="s">
        <v>406</v>
      </c>
      <c r="C838" s="20" t="s">
        <v>1183</v>
      </c>
      <c r="D838" s="20" t="s">
        <v>1184</v>
      </c>
      <c r="E838" s="55" t="s">
        <v>1964</v>
      </c>
      <c r="F838" s="1">
        <v>1</v>
      </c>
      <c r="G838" s="55">
        <v>8</v>
      </c>
      <c r="H838" s="55">
        <f t="shared" si="12"/>
        <v>8</v>
      </c>
    </row>
    <row r="839" spans="2:8" ht="15" x14ac:dyDescent="0.25">
      <c r="B839" s="20" t="s">
        <v>406</v>
      </c>
      <c r="C839" s="20" t="s">
        <v>2474</v>
      </c>
      <c r="D839" s="20" t="s">
        <v>2475</v>
      </c>
      <c r="E839" s="55" t="s">
        <v>1963</v>
      </c>
      <c r="F839" s="1">
        <v>2</v>
      </c>
      <c r="G839" s="55">
        <v>263</v>
      </c>
      <c r="H839" s="55">
        <f t="shared" si="12"/>
        <v>526</v>
      </c>
    </row>
    <row r="840" spans="2:8" ht="15" x14ac:dyDescent="0.25">
      <c r="B840" s="20" t="s">
        <v>406</v>
      </c>
      <c r="C840" s="20" t="s">
        <v>2476</v>
      </c>
      <c r="D840" s="20" t="s">
        <v>2477</v>
      </c>
      <c r="E840" s="55" t="s">
        <v>1963</v>
      </c>
      <c r="F840" s="1">
        <v>2</v>
      </c>
      <c r="G840" s="55">
        <v>287</v>
      </c>
      <c r="H840" s="55">
        <f t="shared" si="12"/>
        <v>574</v>
      </c>
    </row>
    <row r="841" spans="2:8" ht="15" x14ac:dyDescent="0.25">
      <c r="B841" s="20" t="s">
        <v>406</v>
      </c>
      <c r="C841" s="20" t="s">
        <v>2476</v>
      </c>
      <c r="D841" s="20" t="s">
        <v>2477</v>
      </c>
      <c r="E841" s="55" t="s">
        <v>1964</v>
      </c>
      <c r="F841" s="1">
        <v>1</v>
      </c>
      <c r="G841" s="55">
        <v>15</v>
      </c>
      <c r="H841" s="55">
        <f t="shared" si="12"/>
        <v>15</v>
      </c>
    </row>
    <row r="842" spans="2:8" ht="15" x14ac:dyDescent="0.25">
      <c r="B842" s="20" t="s">
        <v>406</v>
      </c>
      <c r="C842" s="20" t="s">
        <v>1118</v>
      </c>
      <c r="D842" s="20" t="s">
        <v>1119</v>
      </c>
      <c r="E842" s="55" t="s">
        <v>1963</v>
      </c>
      <c r="F842" s="1">
        <v>2</v>
      </c>
      <c r="G842" s="55">
        <v>160</v>
      </c>
      <c r="H842" s="55">
        <f t="shared" si="12"/>
        <v>320</v>
      </c>
    </row>
    <row r="843" spans="2:8" ht="15" x14ac:dyDescent="0.25">
      <c r="B843" s="20" t="s">
        <v>406</v>
      </c>
      <c r="C843" s="20" t="s">
        <v>1118</v>
      </c>
      <c r="D843" s="20" t="s">
        <v>1119</v>
      </c>
      <c r="E843" s="55" t="s">
        <v>1964</v>
      </c>
      <c r="F843" s="1">
        <v>1</v>
      </c>
      <c r="G843" s="55">
        <v>30</v>
      </c>
      <c r="H843" s="55">
        <f t="shared" ref="H843:H906" si="13">F843*G843</f>
        <v>30</v>
      </c>
    </row>
    <row r="844" spans="2:8" ht="15" x14ac:dyDescent="0.25">
      <c r="B844" s="20" t="s">
        <v>406</v>
      </c>
      <c r="C844" s="20" t="s">
        <v>1185</v>
      </c>
      <c r="D844" s="20" t="s">
        <v>1186</v>
      </c>
      <c r="E844" s="55" t="s">
        <v>1963</v>
      </c>
      <c r="F844" s="1">
        <v>2</v>
      </c>
      <c r="G844" s="55">
        <v>99</v>
      </c>
      <c r="H844" s="55">
        <f t="shared" si="13"/>
        <v>198</v>
      </c>
    </row>
    <row r="845" spans="2:8" ht="15" x14ac:dyDescent="0.25">
      <c r="B845" s="20" t="s">
        <v>406</v>
      </c>
      <c r="C845" s="20" t="s">
        <v>1185</v>
      </c>
      <c r="D845" s="20" t="s">
        <v>1186</v>
      </c>
      <c r="E845" s="55" t="s">
        <v>1964</v>
      </c>
      <c r="F845" s="1">
        <v>1</v>
      </c>
      <c r="G845" s="55">
        <v>15</v>
      </c>
      <c r="H845" s="55">
        <f t="shared" si="13"/>
        <v>15</v>
      </c>
    </row>
    <row r="846" spans="2:8" ht="15" x14ac:dyDescent="0.25">
      <c r="B846" s="20" t="s">
        <v>406</v>
      </c>
      <c r="C846" s="20" t="s">
        <v>2478</v>
      </c>
      <c r="D846" s="20" t="s">
        <v>2479</v>
      </c>
      <c r="E846" s="55" t="s">
        <v>1963</v>
      </c>
      <c r="F846" s="1">
        <v>2</v>
      </c>
      <c r="G846" s="55">
        <v>105</v>
      </c>
      <c r="H846" s="55">
        <f t="shared" si="13"/>
        <v>210</v>
      </c>
    </row>
    <row r="847" spans="2:8" ht="15" x14ac:dyDescent="0.25">
      <c r="B847" s="20" t="s">
        <v>406</v>
      </c>
      <c r="C847" s="20" t="s">
        <v>2478</v>
      </c>
      <c r="D847" s="20" t="s">
        <v>2479</v>
      </c>
      <c r="E847" s="55" t="s">
        <v>1964</v>
      </c>
      <c r="F847" s="1">
        <v>1</v>
      </c>
      <c r="G847" s="55">
        <v>89</v>
      </c>
      <c r="H847" s="55">
        <f t="shared" si="13"/>
        <v>89</v>
      </c>
    </row>
    <row r="848" spans="2:8" ht="15" x14ac:dyDescent="0.25">
      <c r="B848" s="20" t="s">
        <v>406</v>
      </c>
      <c r="C848" s="20" t="s">
        <v>2480</v>
      </c>
      <c r="D848" s="20" t="s">
        <v>2481</v>
      </c>
      <c r="E848" s="55" t="s">
        <v>1963</v>
      </c>
      <c r="F848" s="1">
        <v>2</v>
      </c>
      <c r="G848" s="55">
        <v>332</v>
      </c>
      <c r="H848" s="55">
        <f t="shared" si="13"/>
        <v>664</v>
      </c>
    </row>
    <row r="849" spans="2:8" ht="15" x14ac:dyDescent="0.25">
      <c r="B849" s="20" t="s">
        <v>406</v>
      </c>
      <c r="C849" s="20" t="s">
        <v>2480</v>
      </c>
      <c r="D849" s="20" t="s">
        <v>2481</v>
      </c>
      <c r="E849" s="55" t="s">
        <v>1964</v>
      </c>
      <c r="F849" s="1">
        <v>1</v>
      </c>
      <c r="G849" s="55">
        <v>44</v>
      </c>
      <c r="H849" s="55">
        <f t="shared" si="13"/>
        <v>44</v>
      </c>
    </row>
    <row r="850" spans="2:8" ht="15" x14ac:dyDescent="0.25">
      <c r="B850" s="20" t="s">
        <v>406</v>
      </c>
      <c r="C850" s="20" t="s">
        <v>861</v>
      </c>
      <c r="D850" s="20" t="s">
        <v>862</v>
      </c>
      <c r="E850" s="55" t="s">
        <v>1963</v>
      </c>
      <c r="F850" s="1">
        <v>2</v>
      </c>
      <c r="G850" s="55">
        <v>341</v>
      </c>
      <c r="H850" s="55">
        <f t="shared" si="13"/>
        <v>682</v>
      </c>
    </row>
    <row r="851" spans="2:8" ht="15" x14ac:dyDescent="0.25">
      <c r="B851" s="20" t="s">
        <v>406</v>
      </c>
      <c r="C851" s="20" t="s">
        <v>861</v>
      </c>
      <c r="D851" s="20" t="s">
        <v>862</v>
      </c>
      <c r="E851" s="55" t="s">
        <v>1964</v>
      </c>
      <c r="F851" s="1">
        <v>1</v>
      </c>
      <c r="G851" s="55">
        <v>32</v>
      </c>
      <c r="H851" s="55">
        <f t="shared" si="13"/>
        <v>32</v>
      </c>
    </row>
    <row r="852" spans="2:8" ht="15" x14ac:dyDescent="0.25">
      <c r="B852" s="20" t="s">
        <v>406</v>
      </c>
      <c r="C852" s="20" t="s">
        <v>2482</v>
      </c>
      <c r="D852" s="20" t="s">
        <v>2483</v>
      </c>
      <c r="E852" s="55" t="s">
        <v>1963</v>
      </c>
      <c r="F852" s="1">
        <v>2</v>
      </c>
      <c r="G852" s="55">
        <v>162</v>
      </c>
      <c r="H852" s="55">
        <f t="shared" si="13"/>
        <v>324</v>
      </c>
    </row>
    <row r="853" spans="2:8" ht="15" x14ac:dyDescent="0.25">
      <c r="B853" s="20" t="s">
        <v>406</v>
      </c>
      <c r="C853" s="20" t="s">
        <v>863</v>
      </c>
      <c r="D853" s="20" t="s">
        <v>864</v>
      </c>
      <c r="E853" s="55" t="s">
        <v>1963</v>
      </c>
      <c r="F853" s="1">
        <v>2</v>
      </c>
      <c r="G853" s="55">
        <v>31</v>
      </c>
      <c r="H853" s="55">
        <f t="shared" si="13"/>
        <v>62</v>
      </c>
    </row>
    <row r="854" spans="2:8" ht="15" x14ac:dyDescent="0.25">
      <c r="B854" s="20" t="s">
        <v>406</v>
      </c>
      <c r="C854" s="20" t="s">
        <v>863</v>
      </c>
      <c r="D854" s="20" t="s">
        <v>864</v>
      </c>
      <c r="E854" s="55" t="s">
        <v>1964</v>
      </c>
      <c r="F854" s="1">
        <v>1</v>
      </c>
      <c r="G854" s="55">
        <v>1</v>
      </c>
      <c r="H854" s="55">
        <f t="shared" si="13"/>
        <v>1</v>
      </c>
    </row>
    <row r="855" spans="2:8" ht="15" x14ac:dyDescent="0.25">
      <c r="B855" s="20" t="s">
        <v>406</v>
      </c>
      <c r="C855" s="20" t="s">
        <v>2484</v>
      </c>
      <c r="D855" s="20" t="s">
        <v>2485</v>
      </c>
      <c r="E855" s="55" t="s">
        <v>1963</v>
      </c>
      <c r="F855" s="1">
        <v>2</v>
      </c>
      <c r="G855" s="55">
        <v>245</v>
      </c>
      <c r="H855" s="55">
        <f t="shared" si="13"/>
        <v>490</v>
      </c>
    </row>
    <row r="856" spans="2:8" ht="15" x14ac:dyDescent="0.25">
      <c r="B856" s="20" t="s">
        <v>406</v>
      </c>
      <c r="C856" s="20" t="s">
        <v>2484</v>
      </c>
      <c r="D856" s="20" t="s">
        <v>2485</v>
      </c>
      <c r="E856" s="55" t="s">
        <v>1964</v>
      </c>
      <c r="F856" s="1">
        <v>1</v>
      </c>
      <c r="G856" s="55">
        <v>19</v>
      </c>
      <c r="H856" s="55">
        <f t="shared" si="13"/>
        <v>19</v>
      </c>
    </row>
    <row r="857" spans="2:8" ht="15" x14ac:dyDescent="0.25">
      <c r="B857" s="20" t="s">
        <v>406</v>
      </c>
      <c r="C857" s="20" t="s">
        <v>2486</v>
      </c>
      <c r="D857" s="20" t="s">
        <v>2487</v>
      </c>
      <c r="E857" s="55" t="s">
        <v>1963</v>
      </c>
      <c r="F857" s="1">
        <v>2</v>
      </c>
      <c r="G857" s="55">
        <v>111</v>
      </c>
      <c r="H857" s="55">
        <f t="shared" si="13"/>
        <v>222</v>
      </c>
    </row>
    <row r="858" spans="2:8" ht="15" x14ac:dyDescent="0.25">
      <c r="B858" s="20" t="s">
        <v>406</v>
      </c>
      <c r="C858" s="20" t="s">
        <v>1579</v>
      </c>
      <c r="D858" s="20" t="s">
        <v>1580</v>
      </c>
      <c r="E858" s="55" t="s">
        <v>1963</v>
      </c>
      <c r="F858" s="1">
        <v>2</v>
      </c>
      <c r="G858" s="55">
        <v>110</v>
      </c>
      <c r="H858" s="55">
        <f t="shared" si="13"/>
        <v>220</v>
      </c>
    </row>
    <row r="859" spans="2:8" ht="15" x14ac:dyDescent="0.25">
      <c r="B859" s="20" t="s">
        <v>406</v>
      </c>
      <c r="C859" s="20" t="s">
        <v>1579</v>
      </c>
      <c r="D859" s="20" t="s">
        <v>1580</v>
      </c>
      <c r="E859" s="55" t="s">
        <v>1964</v>
      </c>
      <c r="F859" s="1">
        <v>1</v>
      </c>
      <c r="G859" s="55">
        <v>37</v>
      </c>
      <c r="H859" s="55">
        <f t="shared" si="13"/>
        <v>37</v>
      </c>
    </row>
    <row r="860" spans="2:8" ht="15" x14ac:dyDescent="0.25">
      <c r="B860" s="20" t="s">
        <v>406</v>
      </c>
      <c r="C860" s="20" t="s">
        <v>1581</v>
      </c>
      <c r="D860" s="20" t="s">
        <v>1582</v>
      </c>
      <c r="E860" s="55" t="s">
        <v>1963</v>
      </c>
      <c r="F860" s="1">
        <v>2</v>
      </c>
      <c r="G860" s="55">
        <v>254</v>
      </c>
      <c r="H860" s="55">
        <f t="shared" si="13"/>
        <v>508</v>
      </c>
    </row>
    <row r="861" spans="2:8" ht="15" x14ac:dyDescent="0.25">
      <c r="B861" s="20" t="s">
        <v>406</v>
      </c>
      <c r="C861" s="20" t="s">
        <v>1581</v>
      </c>
      <c r="D861" s="20" t="s">
        <v>1582</v>
      </c>
      <c r="E861" s="55" t="s">
        <v>1964</v>
      </c>
      <c r="F861" s="1">
        <v>1</v>
      </c>
      <c r="G861" s="55">
        <v>1</v>
      </c>
      <c r="H861" s="55">
        <f t="shared" si="13"/>
        <v>1</v>
      </c>
    </row>
    <row r="862" spans="2:8" ht="15" x14ac:dyDescent="0.25">
      <c r="B862" s="20" t="s">
        <v>406</v>
      </c>
      <c r="C862" s="20" t="s">
        <v>1583</v>
      </c>
      <c r="D862" s="20" t="s">
        <v>1584</v>
      </c>
      <c r="E862" s="55" t="s">
        <v>1963</v>
      </c>
      <c r="F862" s="1">
        <v>2</v>
      </c>
      <c r="G862" s="55">
        <v>157</v>
      </c>
      <c r="H862" s="55">
        <f t="shared" si="13"/>
        <v>314</v>
      </c>
    </row>
    <row r="863" spans="2:8" ht="15" x14ac:dyDescent="0.25">
      <c r="B863" s="20" t="s">
        <v>406</v>
      </c>
      <c r="C863" s="20" t="s">
        <v>1583</v>
      </c>
      <c r="D863" s="20" t="s">
        <v>1584</v>
      </c>
      <c r="E863" s="55" t="s">
        <v>1964</v>
      </c>
      <c r="F863" s="1">
        <v>1</v>
      </c>
      <c r="G863" s="55">
        <v>128</v>
      </c>
      <c r="H863" s="55">
        <f t="shared" si="13"/>
        <v>128</v>
      </c>
    </row>
    <row r="864" spans="2:8" ht="15" x14ac:dyDescent="0.25">
      <c r="B864" s="20" t="s">
        <v>406</v>
      </c>
      <c r="C864" s="20" t="s">
        <v>1583</v>
      </c>
      <c r="D864" s="20" t="s">
        <v>1584</v>
      </c>
      <c r="E864" s="55" t="s">
        <v>2198</v>
      </c>
      <c r="F864" s="1">
        <v>8.86</v>
      </c>
      <c r="G864" s="55">
        <v>1</v>
      </c>
      <c r="H864" s="55">
        <f t="shared" si="13"/>
        <v>8.86</v>
      </c>
    </row>
    <row r="865" spans="2:8" ht="15" x14ac:dyDescent="0.25">
      <c r="B865" s="20" t="s">
        <v>406</v>
      </c>
      <c r="C865" s="20" t="s">
        <v>865</v>
      </c>
      <c r="D865" s="20" t="s">
        <v>866</v>
      </c>
      <c r="E865" s="55" t="s">
        <v>1963</v>
      </c>
      <c r="F865" s="1">
        <v>2</v>
      </c>
      <c r="G865" s="55">
        <v>242</v>
      </c>
      <c r="H865" s="55">
        <f t="shared" si="13"/>
        <v>484</v>
      </c>
    </row>
    <row r="866" spans="2:8" ht="15" x14ac:dyDescent="0.25">
      <c r="B866" s="20" t="s">
        <v>406</v>
      </c>
      <c r="C866" s="20" t="s">
        <v>865</v>
      </c>
      <c r="D866" s="20" t="s">
        <v>866</v>
      </c>
      <c r="E866" s="55" t="s">
        <v>1964</v>
      </c>
      <c r="F866" s="1">
        <v>1</v>
      </c>
      <c r="G866" s="55">
        <v>21</v>
      </c>
      <c r="H866" s="55">
        <f t="shared" si="13"/>
        <v>21</v>
      </c>
    </row>
    <row r="867" spans="2:8" ht="15" x14ac:dyDescent="0.25">
      <c r="B867" s="20" t="s">
        <v>406</v>
      </c>
      <c r="C867" s="20" t="s">
        <v>1587</v>
      </c>
      <c r="D867" s="20" t="s">
        <v>1588</v>
      </c>
      <c r="E867" s="55" t="s">
        <v>1989</v>
      </c>
      <c r="F867" s="1">
        <v>18.53</v>
      </c>
      <c r="G867" s="55">
        <v>59</v>
      </c>
      <c r="H867" s="55">
        <f t="shared" si="13"/>
        <v>1093.27</v>
      </c>
    </row>
    <row r="868" spans="2:8" ht="15" x14ac:dyDescent="0.25">
      <c r="B868" s="20" t="s">
        <v>406</v>
      </c>
      <c r="C868" s="20" t="s">
        <v>1587</v>
      </c>
      <c r="D868" s="20" t="s">
        <v>1588</v>
      </c>
      <c r="E868" s="55" t="s">
        <v>1963</v>
      </c>
      <c r="F868" s="1">
        <v>2</v>
      </c>
      <c r="G868" s="55">
        <v>102</v>
      </c>
      <c r="H868" s="55">
        <f t="shared" si="13"/>
        <v>204</v>
      </c>
    </row>
    <row r="869" spans="2:8" ht="15" x14ac:dyDescent="0.25">
      <c r="B869" s="20" t="s">
        <v>406</v>
      </c>
      <c r="C869" s="20" t="s">
        <v>1587</v>
      </c>
      <c r="D869" s="20" t="s">
        <v>1588</v>
      </c>
      <c r="E869" s="55" t="s">
        <v>1964</v>
      </c>
      <c r="F869" s="1">
        <v>1</v>
      </c>
      <c r="G869" s="55">
        <v>68</v>
      </c>
      <c r="H869" s="55">
        <f t="shared" si="13"/>
        <v>68</v>
      </c>
    </row>
    <row r="870" spans="2:8" ht="15" x14ac:dyDescent="0.25">
      <c r="B870" s="20" t="s">
        <v>406</v>
      </c>
      <c r="C870" s="20" t="s">
        <v>867</v>
      </c>
      <c r="D870" s="20" t="s">
        <v>868</v>
      </c>
      <c r="E870" s="55" t="s">
        <v>1963</v>
      </c>
      <c r="F870" s="1">
        <v>2</v>
      </c>
      <c r="G870" s="55">
        <v>380</v>
      </c>
      <c r="H870" s="55">
        <f t="shared" si="13"/>
        <v>760</v>
      </c>
    </row>
    <row r="871" spans="2:8" ht="15" x14ac:dyDescent="0.25">
      <c r="B871" s="20" t="s">
        <v>406</v>
      </c>
      <c r="C871" s="20" t="s">
        <v>867</v>
      </c>
      <c r="D871" s="20" t="s">
        <v>868</v>
      </c>
      <c r="E871" s="55" t="s">
        <v>1964</v>
      </c>
      <c r="F871" s="1">
        <v>1</v>
      </c>
      <c r="G871" s="55">
        <v>43</v>
      </c>
      <c r="H871" s="55">
        <f t="shared" si="13"/>
        <v>43</v>
      </c>
    </row>
    <row r="872" spans="2:8" ht="15" x14ac:dyDescent="0.25">
      <c r="B872" s="20" t="s">
        <v>406</v>
      </c>
      <c r="C872" s="20" t="s">
        <v>2488</v>
      </c>
      <c r="D872" s="20" t="s">
        <v>2489</v>
      </c>
      <c r="E872" s="55" t="s">
        <v>1963</v>
      </c>
      <c r="F872" s="1">
        <v>2</v>
      </c>
      <c r="G872" s="55">
        <v>92</v>
      </c>
      <c r="H872" s="55">
        <f t="shared" si="13"/>
        <v>184</v>
      </c>
    </row>
    <row r="873" spans="2:8" ht="15" x14ac:dyDescent="0.25">
      <c r="B873" s="20" t="s">
        <v>406</v>
      </c>
      <c r="C873" s="20" t="s">
        <v>2488</v>
      </c>
      <c r="D873" s="20" t="s">
        <v>2489</v>
      </c>
      <c r="E873" s="55" t="s">
        <v>1964</v>
      </c>
      <c r="F873" s="1">
        <v>1</v>
      </c>
      <c r="G873" s="55">
        <v>11</v>
      </c>
      <c r="H873" s="55">
        <f t="shared" si="13"/>
        <v>11</v>
      </c>
    </row>
    <row r="874" spans="2:8" ht="15" x14ac:dyDescent="0.25">
      <c r="B874" s="20" t="s">
        <v>406</v>
      </c>
      <c r="C874" s="20" t="s">
        <v>1589</v>
      </c>
      <c r="D874" s="20" t="s">
        <v>1590</v>
      </c>
      <c r="E874" s="55" t="s">
        <v>1963</v>
      </c>
      <c r="F874" s="1">
        <v>2</v>
      </c>
      <c r="G874" s="55">
        <v>124</v>
      </c>
      <c r="H874" s="55">
        <f t="shared" si="13"/>
        <v>248</v>
      </c>
    </row>
    <row r="875" spans="2:8" ht="15" x14ac:dyDescent="0.25">
      <c r="B875" s="20" t="s">
        <v>406</v>
      </c>
      <c r="C875" s="20" t="s">
        <v>1589</v>
      </c>
      <c r="D875" s="20" t="s">
        <v>1590</v>
      </c>
      <c r="E875" s="55" t="s">
        <v>1964</v>
      </c>
      <c r="F875" s="1">
        <v>1</v>
      </c>
      <c r="G875" s="55">
        <v>60</v>
      </c>
      <c r="H875" s="55">
        <f t="shared" si="13"/>
        <v>60</v>
      </c>
    </row>
    <row r="876" spans="2:8" ht="15" x14ac:dyDescent="0.25">
      <c r="B876" s="20" t="s">
        <v>406</v>
      </c>
      <c r="C876" s="20" t="s">
        <v>2490</v>
      </c>
      <c r="D876" s="20" t="s">
        <v>2491</v>
      </c>
      <c r="E876" s="55" t="s">
        <v>1963</v>
      </c>
      <c r="F876" s="1">
        <v>2</v>
      </c>
      <c r="G876" s="55">
        <v>48</v>
      </c>
      <c r="H876" s="55">
        <f t="shared" si="13"/>
        <v>96</v>
      </c>
    </row>
    <row r="877" spans="2:8" ht="15" x14ac:dyDescent="0.25">
      <c r="B877" s="20" t="s">
        <v>406</v>
      </c>
      <c r="C877" s="20" t="s">
        <v>2492</v>
      </c>
      <c r="D877" s="20" t="s">
        <v>2493</v>
      </c>
      <c r="E877" s="55" t="s">
        <v>1963</v>
      </c>
      <c r="F877" s="1">
        <v>2</v>
      </c>
      <c r="G877" s="55">
        <v>84</v>
      </c>
      <c r="H877" s="55">
        <f t="shared" si="13"/>
        <v>168</v>
      </c>
    </row>
    <row r="878" spans="2:8" ht="15" x14ac:dyDescent="0.25">
      <c r="B878" s="20" t="s">
        <v>406</v>
      </c>
      <c r="C878" s="20" t="s">
        <v>2492</v>
      </c>
      <c r="D878" s="20" t="s">
        <v>2493</v>
      </c>
      <c r="E878" s="55" t="s">
        <v>1964</v>
      </c>
      <c r="F878" s="1">
        <v>1</v>
      </c>
      <c r="G878" s="55">
        <v>46</v>
      </c>
      <c r="H878" s="55">
        <f t="shared" si="13"/>
        <v>46</v>
      </c>
    </row>
    <row r="879" spans="2:8" ht="15" x14ac:dyDescent="0.25">
      <c r="B879" s="20" t="s">
        <v>406</v>
      </c>
      <c r="C879" s="20" t="s">
        <v>2494</v>
      </c>
      <c r="D879" s="20" t="s">
        <v>2495</v>
      </c>
      <c r="E879" s="55" t="s">
        <v>1963</v>
      </c>
      <c r="F879" s="1">
        <v>2</v>
      </c>
      <c r="G879" s="55">
        <v>173</v>
      </c>
      <c r="H879" s="55">
        <f t="shared" si="13"/>
        <v>346</v>
      </c>
    </row>
    <row r="880" spans="2:8" ht="15" x14ac:dyDescent="0.25">
      <c r="B880" s="20" t="s">
        <v>406</v>
      </c>
      <c r="C880" s="20" t="s">
        <v>2494</v>
      </c>
      <c r="D880" s="20" t="s">
        <v>2495</v>
      </c>
      <c r="E880" s="55" t="s">
        <v>1964</v>
      </c>
      <c r="F880" s="1">
        <v>1</v>
      </c>
      <c r="G880" s="55">
        <v>8</v>
      </c>
      <c r="H880" s="55">
        <f t="shared" si="13"/>
        <v>8</v>
      </c>
    </row>
    <row r="881" spans="2:8" ht="15" x14ac:dyDescent="0.25">
      <c r="B881" s="20" t="s">
        <v>406</v>
      </c>
      <c r="C881" s="20" t="s">
        <v>869</v>
      </c>
      <c r="D881" s="20" t="s">
        <v>870</v>
      </c>
      <c r="E881" s="55" t="s">
        <v>1963</v>
      </c>
      <c r="F881" s="1">
        <v>2</v>
      </c>
      <c r="G881" s="55">
        <v>157</v>
      </c>
      <c r="H881" s="55">
        <f t="shared" si="13"/>
        <v>314</v>
      </c>
    </row>
    <row r="882" spans="2:8" ht="15" x14ac:dyDescent="0.25">
      <c r="B882" s="20" t="s">
        <v>406</v>
      </c>
      <c r="C882" s="20" t="s">
        <v>869</v>
      </c>
      <c r="D882" s="20" t="s">
        <v>870</v>
      </c>
      <c r="E882" s="55" t="s">
        <v>1964</v>
      </c>
      <c r="F882" s="1">
        <v>1</v>
      </c>
      <c r="G882" s="55">
        <v>69</v>
      </c>
      <c r="H882" s="55">
        <f t="shared" si="13"/>
        <v>69</v>
      </c>
    </row>
    <row r="883" spans="2:8" ht="15" x14ac:dyDescent="0.25">
      <c r="B883" s="20" t="s">
        <v>406</v>
      </c>
      <c r="C883" s="20" t="s">
        <v>2496</v>
      </c>
      <c r="D883" s="20" t="s">
        <v>2497</v>
      </c>
      <c r="E883" s="55" t="s">
        <v>1989</v>
      </c>
      <c r="F883" s="1">
        <v>18.53</v>
      </c>
      <c r="G883" s="55">
        <v>1</v>
      </c>
      <c r="H883" s="55">
        <f t="shared" si="13"/>
        <v>18.53</v>
      </c>
    </row>
    <row r="884" spans="2:8" ht="15" x14ac:dyDescent="0.25">
      <c r="B884" s="20" t="s">
        <v>406</v>
      </c>
      <c r="C884" s="20" t="s">
        <v>2496</v>
      </c>
      <c r="D884" s="20" t="s">
        <v>2497</v>
      </c>
      <c r="E884" s="55" t="s">
        <v>1963</v>
      </c>
      <c r="F884" s="1">
        <v>2</v>
      </c>
      <c r="G884" s="55">
        <v>139</v>
      </c>
      <c r="H884" s="55">
        <f t="shared" si="13"/>
        <v>278</v>
      </c>
    </row>
    <row r="885" spans="2:8" ht="15" x14ac:dyDescent="0.25">
      <c r="B885" s="20" t="s">
        <v>406</v>
      </c>
      <c r="C885" s="20" t="s">
        <v>2496</v>
      </c>
      <c r="D885" s="20" t="s">
        <v>2497</v>
      </c>
      <c r="E885" s="55" t="s">
        <v>1964</v>
      </c>
      <c r="F885" s="1">
        <v>1</v>
      </c>
      <c r="G885" s="55">
        <v>23</v>
      </c>
      <c r="H885" s="55">
        <f t="shared" si="13"/>
        <v>23</v>
      </c>
    </row>
    <row r="886" spans="2:8" ht="15" x14ac:dyDescent="0.25">
      <c r="B886" s="20" t="s">
        <v>406</v>
      </c>
      <c r="C886" s="20" t="s">
        <v>2498</v>
      </c>
      <c r="D886" s="20" t="s">
        <v>2499</v>
      </c>
      <c r="E886" s="55" t="s">
        <v>1963</v>
      </c>
      <c r="F886" s="1">
        <v>2</v>
      </c>
      <c r="G886" s="55">
        <v>19</v>
      </c>
      <c r="H886" s="55">
        <f t="shared" si="13"/>
        <v>38</v>
      </c>
    </row>
    <row r="887" spans="2:8" ht="15" x14ac:dyDescent="0.25">
      <c r="B887" s="20" t="s">
        <v>406</v>
      </c>
      <c r="C887" s="20" t="s">
        <v>2500</v>
      </c>
      <c r="D887" s="20" t="s">
        <v>2501</v>
      </c>
      <c r="E887" s="55" t="s">
        <v>1963</v>
      </c>
      <c r="F887" s="1">
        <v>2</v>
      </c>
      <c r="G887" s="55">
        <v>39</v>
      </c>
      <c r="H887" s="55">
        <f t="shared" si="13"/>
        <v>78</v>
      </c>
    </row>
    <row r="888" spans="2:8" ht="15" x14ac:dyDescent="0.25">
      <c r="B888" s="20" t="s">
        <v>406</v>
      </c>
      <c r="C888" s="20" t="s">
        <v>2500</v>
      </c>
      <c r="D888" s="20" t="s">
        <v>2501</v>
      </c>
      <c r="E888" s="55" t="s">
        <v>1964</v>
      </c>
      <c r="F888" s="1">
        <v>1</v>
      </c>
      <c r="G888" s="55">
        <v>8</v>
      </c>
      <c r="H888" s="55">
        <f t="shared" si="13"/>
        <v>8</v>
      </c>
    </row>
    <row r="889" spans="2:8" ht="15" x14ac:dyDescent="0.25">
      <c r="B889" s="20" t="s">
        <v>406</v>
      </c>
      <c r="C889" s="20" t="s">
        <v>2502</v>
      </c>
      <c r="D889" s="20" t="s">
        <v>2503</v>
      </c>
      <c r="E889" s="55" t="s">
        <v>1963</v>
      </c>
      <c r="F889" s="1">
        <v>2</v>
      </c>
      <c r="G889" s="55">
        <v>408</v>
      </c>
      <c r="H889" s="55">
        <f t="shared" si="13"/>
        <v>816</v>
      </c>
    </row>
    <row r="890" spans="2:8" ht="15" x14ac:dyDescent="0.25">
      <c r="B890" s="20" t="s">
        <v>406</v>
      </c>
      <c r="C890" s="20" t="s">
        <v>2502</v>
      </c>
      <c r="D890" s="20" t="s">
        <v>2503</v>
      </c>
      <c r="E890" s="55" t="s">
        <v>1964</v>
      </c>
      <c r="F890" s="1">
        <v>1</v>
      </c>
      <c r="G890" s="55">
        <v>199</v>
      </c>
      <c r="H890" s="55">
        <f t="shared" si="13"/>
        <v>199</v>
      </c>
    </row>
    <row r="891" spans="2:8" ht="15" x14ac:dyDescent="0.25">
      <c r="B891" s="20" t="s">
        <v>406</v>
      </c>
      <c r="C891" s="20" t="s">
        <v>2504</v>
      </c>
      <c r="D891" s="20" t="s">
        <v>2505</v>
      </c>
      <c r="E891" s="55" t="s">
        <v>1963</v>
      </c>
      <c r="F891" s="1">
        <v>2</v>
      </c>
      <c r="G891" s="55">
        <v>284</v>
      </c>
      <c r="H891" s="55">
        <f t="shared" si="13"/>
        <v>568</v>
      </c>
    </row>
    <row r="892" spans="2:8" ht="15" x14ac:dyDescent="0.25">
      <c r="B892" s="20" t="s">
        <v>406</v>
      </c>
      <c r="C892" s="20" t="s">
        <v>2504</v>
      </c>
      <c r="D892" s="20" t="s">
        <v>2505</v>
      </c>
      <c r="E892" s="55" t="s">
        <v>1964</v>
      </c>
      <c r="F892" s="1">
        <v>1</v>
      </c>
      <c r="G892" s="55">
        <v>25</v>
      </c>
      <c r="H892" s="55">
        <f t="shared" si="13"/>
        <v>25</v>
      </c>
    </row>
    <row r="893" spans="2:8" ht="15" x14ac:dyDescent="0.25">
      <c r="B893" s="20" t="s">
        <v>406</v>
      </c>
      <c r="C893" s="20" t="s">
        <v>2506</v>
      </c>
      <c r="D893" s="20" t="s">
        <v>2507</v>
      </c>
      <c r="E893" s="55" t="s">
        <v>1963</v>
      </c>
      <c r="F893" s="1">
        <v>2</v>
      </c>
      <c r="G893" s="55">
        <v>202</v>
      </c>
      <c r="H893" s="55">
        <f t="shared" si="13"/>
        <v>404</v>
      </c>
    </row>
    <row r="894" spans="2:8" ht="15" x14ac:dyDescent="0.25">
      <c r="B894" s="20" t="s">
        <v>406</v>
      </c>
      <c r="C894" s="20" t="s">
        <v>2506</v>
      </c>
      <c r="D894" s="20" t="s">
        <v>2507</v>
      </c>
      <c r="E894" s="55" t="s">
        <v>1964</v>
      </c>
      <c r="F894" s="1">
        <v>1</v>
      </c>
      <c r="G894" s="55">
        <v>118</v>
      </c>
      <c r="H894" s="55">
        <f t="shared" si="13"/>
        <v>118</v>
      </c>
    </row>
    <row r="895" spans="2:8" ht="15" x14ac:dyDescent="0.25">
      <c r="B895" s="20" t="s">
        <v>406</v>
      </c>
      <c r="C895" s="20" t="s">
        <v>2508</v>
      </c>
      <c r="D895" s="20" t="s">
        <v>2509</v>
      </c>
      <c r="E895" s="55" t="s">
        <v>1963</v>
      </c>
      <c r="F895" s="1">
        <v>2</v>
      </c>
      <c r="G895" s="55">
        <v>148</v>
      </c>
      <c r="H895" s="55">
        <f t="shared" si="13"/>
        <v>296</v>
      </c>
    </row>
    <row r="896" spans="2:8" ht="15" x14ac:dyDescent="0.25">
      <c r="B896" s="20" t="s">
        <v>406</v>
      </c>
      <c r="C896" s="20" t="s">
        <v>2508</v>
      </c>
      <c r="D896" s="20" t="s">
        <v>2509</v>
      </c>
      <c r="E896" s="55" t="s">
        <v>1964</v>
      </c>
      <c r="F896" s="1">
        <v>1</v>
      </c>
      <c r="G896" s="55">
        <v>5</v>
      </c>
      <c r="H896" s="55">
        <f t="shared" si="13"/>
        <v>5</v>
      </c>
    </row>
    <row r="897" spans="2:8" ht="15" x14ac:dyDescent="0.25">
      <c r="B897" s="20" t="s">
        <v>406</v>
      </c>
      <c r="C897" s="20" t="s">
        <v>2510</v>
      </c>
      <c r="D897" s="20" t="s">
        <v>2511</v>
      </c>
      <c r="E897" s="55" t="s">
        <v>1963</v>
      </c>
      <c r="F897" s="1">
        <v>2</v>
      </c>
      <c r="G897" s="55">
        <v>182</v>
      </c>
      <c r="H897" s="55">
        <f t="shared" si="13"/>
        <v>364</v>
      </c>
    </row>
    <row r="898" spans="2:8" ht="15" x14ac:dyDescent="0.25">
      <c r="B898" s="20" t="s">
        <v>406</v>
      </c>
      <c r="C898" s="20" t="s">
        <v>2510</v>
      </c>
      <c r="D898" s="20" t="s">
        <v>2511</v>
      </c>
      <c r="E898" s="55" t="s">
        <v>1964</v>
      </c>
      <c r="F898" s="1">
        <v>1</v>
      </c>
      <c r="G898" s="55">
        <v>15</v>
      </c>
      <c r="H898" s="55">
        <f t="shared" si="13"/>
        <v>15</v>
      </c>
    </row>
    <row r="899" spans="2:8" ht="15" x14ac:dyDescent="0.25">
      <c r="B899" s="20" t="s">
        <v>406</v>
      </c>
      <c r="C899" s="20" t="s">
        <v>2512</v>
      </c>
      <c r="D899" s="20" t="s">
        <v>2513</v>
      </c>
      <c r="E899" s="55" t="s">
        <v>1963</v>
      </c>
      <c r="F899" s="1">
        <v>2</v>
      </c>
      <c r="G899" s="55">
        <v>256</v>
      </c>
      <c r="H899" s="55">
        <f t="shared" si="13"/>
        <v>512</v>
      </c>
    </row>
    <row r="900" spans="2:8" ht="15" x14ac:dyDescent="0.25">
      <c r="B900" s="20" t="s">
        <v>406</v>
      </c>
      <c r="C900" s="20" t="s">
        <v>2514</v>
      </c>
      <c r="D900" s="20" t="s">
        <v>2515</v>
      </c>
      <c r="E900" s="55" t="s">
        <v>1963</v>
      </c>
      <c r="F900" s="1">
        <v>2</v>
      </c>
      <c r="G900" s="55">
        <v>80</v>
      </c>
      <c r="H900" s="55">
        <f t="shared" si="13"/>
        <v>160</v>
      </c>
    </row>
    <row r="901" spans="2:8" ht="15" x14ac:dyDescent="0.25">
      <c r="B901" s="20" t="s">
        <v>406</v>
      </c>
      <c r="C901" s="20" t="s">
        <v>2514</v>
      </c>
      <c r="D901" s="20" t="s">
        <v>2515</v>
      </c>
      <c r="E901" s="55" t="s">
        <v>1964</v>
      </c>
      <c r="F901" s="1">
        <v>1</v>
      </c>
      <c r="G901" s="55">
        <v>13</v>
      </c>
      <c r="H901" s="55">
        <f t="shared" si="13"/>
        <v>13</v>
      </c>
    </row>
    <row r="902" spans="2:8" ht="15" x14ac:dyDescent="0.25">
      <c r="B902" s="20" t="s">
        <v>406</v>
      </c>
      <c r="C902" s="20" t="s">
        <v>2516</v>
      </c>
      <c r="D902" s="20" t="s">
        <v>2517</v>
      </c>
      <c r="E902" s="55" t="s">
        <v>1963</v>
      </c>
      <c r="F902" s="1">
        <v>2</v>
      </c>
      <c r="G902" s="55">
        <v>461</v>
      </c>
      <c r="H902" s="55">
        <f t="shared" si="13"/>
        <v>922</v>
      </c>
    </row>
    <row r="903" spans="2:8" ht="15" x14ac:dyDescent="0.25">
      <c r="B903" s="20" t="s">
        <v>406</v>
      </c>
      <c r="C903" s="20" t="s">
        <v>2516</v>
      </c>
      <c r="D903" s="20" t="s">
        <v>2517</v>
      </c>
      <c r="E903" s="55" t="s">
        <v>1964</v>
      </c>
      <c r="F903" s="1">
        <v>1</v>
      </c>
      <c r="G903" s="55">
        <v>24</v>
      </c>
      <c r="H903" s="55">
        <f t="shared" si="13"/>
        <v>24</v>
      </c>
    </row>
    <row r="904" spans="2:8" ht="15" x14ac:dyDescent="0.25">
      <c r="B904" s="20" t="s">
        <v>406</v>
      </c>
      <c r="C904" s="20" t="s">
        <v>871</v>
      </c>
      <c r="D904" s="20" t="s">
        <v>872</v>
      </c>
      <c r="E904" s="55" t="s">
        <v>1989</v>
      </c>
      <c r="F904" s="1">
        <v>18.53</v>
      </c>
      <c r="G904" s="55">
        <v>164</v>
      </c>
      <c r="H904" s="55">
        <f t="shared" si="13"/>
        <v>3038.92</v>
      </c>
    </row>
    <row r="905" spans="2:8" ht="15" x14ac:dyDescent="0.25">
      <c r="B905" s="20" t="s">
        <v>406</v>
      </c>
      <c r="C905" s="20" t="s">
        <v>871</v>
      </c>
      <c r="D905" s="20" t="s">
        <v>872</v>
      </c>
      <c r="E905" s="55" t="s">
        <v>1963</v>
      </c>
      <c r="F905" s="1">
        <v>2</v>
      </c>
      <c r="G905" s="55">
        <v>31</v>
      </c>
      <c r="H905" s="55">
        <f t="shared" si="13"/>
        <v>62</v>
      </c>
    </row>
    <row r="906" spans="2:8" ht="15" x14ac:dyDescent="0.25">
      <c r="B906" s="20" t="s">
        <v>406</v>
      </c>
      <c r="C906" s="20" t="s">
        <v>871</v>
      </c>
      <c r="D906" s="20" t="s">
        <v>872</v>
      </c>
      <c r="E906" s="55" t="s">
        <v>1964</v>
      </c>
      <c r="F906" s="1">
        <v>1</v>
      </c>
      <c r="G906" s="55">
        <v>41</v>
      </c>
      <c r="H906" s="55">
        <f t="shared" si="13"/>
        <v>41</v>
      </c>
    </row>
    <row r="907" spans="2:8" ht="15" x14ac:dyDescent="0.25">
      <c r="B907" s="20" t="s">
        <v>406</v>
      </c>
      <c r="C907" s="20" t="s">
        <v>2518</v>
      </c>
      <c r="D907" s="20" t="s">
        <v>2519</v>
      </c>
      <c r="E907" s="55" t="s">
        <v>1963</v>
      </c>
      <c r="F907" s="1">
        <v>2</v>
      </c>
      <c r="G907" s="55">
        <v>183</v>
      </c>
      <c r="H907" s="55">
        <f t="shared" ref="H907:H970" si="14">F907*G907</f>
        <v>366</v>
      </c>
    </row>
    <row r="908" spans="2:8" ht="15" x14ac:dyDescent="0.25">
      <c r="B908" s="20" t="s">
        <v>406</v>
      </c>
      <c r="C908" s="20" t="s">
        <v>2518</v>
      </c>
      <c r="D908" s="20" t="s">
        <v>2519</v>
      </c>
      <c r="E908" s="55" t="s">
        <v>1964</v>
      </c>
      <c r="F908" s="1">
        <v>1</v>
      </c>
      <c r="G908" s="55">
        <v>57</v>
      </c>
      <c r="H908" s="55">
        <f t="shared" si="14"/>
        <v>57</v>
      </c>
    </row>
    <row r="909" spans="2:8" ht="15" x14ac:dyDescent="0.25">
      <c r="B909" s="20" t="s">
        <v>406</v>
      </c>
      <c r="C909" s="20" t="s">
        <v>1187</v>
      </c>
      <c r="D909" s="20" t="s">
        <v>1188</v>
      </c>
      <c r="E909" s="55" t="s">
        <v>1963</v>
      </c>
      <c r="F909" s="1">
        <v>2</v>
      </c>
      <c r="G909" s="55">
        <v>256</v>
      </c>
      <c r="H909" s="55">
        <f t="shared" si="14"/>
        <v>512</v>
      </c>
    </row>
    <row r="910" spans="2:8" ht="15" x14ac:dyDescent="0.25">
      <c r="B910" s="20" t="s">
        <v>406</v>
      </c>
      <c r="C910" s="20" t="s">
        <v>1187</v>
      </c>
      <c r="D910" s="20" t="s">
        <v>1188</v>
      </c>
      <c r="E910" s="55" t="s">
        <v>1964</v>
      </c>
      <c r="F910" s="1">
        <v>1</v>
      </c>
      <c r="G910" s="55">
        <v>58</v>
      </c>
      <c r="H910" s="55">
        <f t="shared" si="14"/>
        <v>58</v>
      </c>
    </row>
    <row r="911" spans="2:8" ht="15" x14ac:dyDescent="0.25">
      <c r="B911" s="20" t="s">
        <v>406</v>
      </c>
      <c r="C911" s="20" t="s">
        <v>2520</v>
      </c>
      <c r="D911" s="20" t="s">
        <v>2521</v>
      </c>
      <c r="E911" s="55" t="s">
        <v>1963</v>
      </c>
      <c r="F911" s="1">
        <v>2</v>
      </c>
      <c r="G911" s="55">
        <v>178</v>
      </c>
      <c r="H911" s="55">
        <f t="shared" si="14"/>
        <v>356</v>
      </c>
    </row>
    <row r="912" spans="2:8" ht="15" x14ac:dyDescent="0.25">
      <c r="B912" s="20" t="s">
        <v>406</v>
      </c>
      <c r="C912" s="20" t="s">
        <v>2520</v>
      </c>
      <c r="D912" s="20" t="s">
        <v>2521</v>
      </c>
      <c r="E912" s="55" t="s">
        <v>1964</v>
      </c>
      <c r="F912" s="1">
        <v>1</v>
      </c>
      <c r="G912" s="55">
        <v>27</v>
      </c>
      <c r="H912" s="55">
        <f t="shared" si="14"/>
        <v>27</v>
      </c>
    </row>
    <row r="913" spans="2:8" ht="15" x14ac:dyDescent="0.25">
      <c r="B913" s="20" t="s">
        <v>406</v>
      </c>
      <c r="C913" s="20" t="s">
        <v>2520</v>
      </c>
      <c r="D913" s="20" t="s">
        <v>2521</v>
      </c>
      <c r="E913" s="55" t="s">
        <v>2198</v>
      </c>
      <c r="F913" s="1">
        <v>8.86</v>
      </c>
      <c r="G913" s="55">
        <v>2</v>
      </c>
      <c r="H913" s="55">
        <f t="shared" si="14"/>
        <v>17.72</v>
      </c>
    </row>
    <row r="914" spans="2:8" ht="15" x14ac:dyDescent="0.25">
      <c r="B914" s="20" t="s">
        <v>406</v>
      </c>
      <c r="C914" s="20" t="s">
        <v>2522</v>
      </c>
      <c r="D914" s="20" t="s">
        <v>2523</v>
      </c>
      <c r="E914" s="55" t="s">
        <v>1963</v>
      </c>
      <c r="F914" s="1">
        <v>2</v>
      </c>
      <c r="G914" s="55">
        <v>278</v>
      </c>
      <c r="H914" s="55">
        <f t="shared" si="14"/>
        <v>556</v>
      </c>
    </row>
    <row r="915" spans="2:8" ht="15" x14ac:dyDescent="0.25">
      <c r="B915" s="20" t="s">
        <v>406</v>
      </c>
      <c r="C915" s="20" t="s">
        <v>2522</v>
      </c>
      <c r="D915" s="20" t="s">
        <v>2523</v>
      </c>
      <c r="E915" s="55" t="s">
        <v>1964</v>
      </c>
      <c r="F915" s="1">
        <v>1</v>
      </c>
      <c r="G915" s="55">
        <v>43</v>
      </c>
      <c r="H915" s="55">
        <f t="shared" si="14"/>
        <v>43</v>
      </c>
    </row>
    <row r="916" spans="2:8" ht="15" x14ac:dyDescent="0.25">
      <c r="B916" s="20" t="s">
        <v>406</v>
      </c>
      <c r="C916" s="20" t="s">
        <v>2524</v>
      </c>
      <c r="D916" s="20" t="s">
        <v>2525</v>
      </c>
      <c r="E916" s="55" t="s">
        <v>1963</v>
      </c>
      <c r="F916" s="1">
        <v>2</v>
      </c>
      <c r="G916" s="55">
        <v>103</v>
      </c>
      <c r="H916" s="55">
        <f t="shared" si="14"/>
        <v>206</v>
      </c>
    </row>
    <row r="917" spans="2:8" ht="15" x14ac:dyDescent="0.25">
      <c r="B917" s="20" t="s">
        <v>406</v>
      </c>
      <c r="C917" s="20" t="s">
        <v>2524</v>
      </c>
      <c r="D917" s="20" t="s">
        <v>2525</v>
      </c>
      <c r="E917" s="55" t="s">
        <v>1964</v>
      </c>
      <c r="F917" s="1">
        <v>1</v>
      </c>
      <c r="G917" s="55">
        <v>124</v>
      </c>
      <c r="H917" s="55">
        <f t="shared" si="14"/>
        <v>124</v>
      </c>
    </row>
    <row r="918" spans="2:8" ht="15" x14ac:dyDescent="0.25">
      <c r="B918" s="20" t="s">
        <v>406</v>
      </c>
      <c r="C918" s="20" t="s">
        <v>2526</v>
      </c>
      <c r="D918" s="20" t="s">
        <v>2527</v>
      </c>
      <c r="E918" s="55" t="s">
        <v>1963</v>
      </c>
      <c r="F918" s="1">
        <v>2</v>
      </c>
      <c r="G918" s="55">
        <v>55</v>
      </c>
      <c r="H918" s="55">
        <f t="shared" si="14"/>
        <v>110</v>
      </c>
    </row>
    <row r="919" spans="2:8" ht="15" x14ac:dyDescent="0.25">
      <c r="B919" s="20" t="s">
        <v>406</v>
      </c>
      <c r="C919" s="20" t="s">
        <v>2526</v>
      </c>
      <c r="D919" s="20" t="s">
        <v>2527</v>
      </c>
      <c r="E919" s="55" t="s">
        <v>1964</v>
      </c>
      <c r="F919" s="1">
        <v>1</v>
      </c>
      <c r="G919" s="55">
        <v>4</v>
      </c>
      <c r="H919" s="55">
        <f t="shared" si="14"/>
        <v>4</v>
      </c>
    </row>
    <row r="920" spans="2:8" ht="15" x14ac:dyDescent="0.25">
      <c r="B920" s="20" t="s">
        <v>406</v>
      </c>
      <c r="C920" s="20" t="s">
        <v>2528</v>
      </c>
      <c r="D920" s="20" t="s">
        <v>2529</v>
      </c>
      <c r="E920" s="55" t="s">
        <v>1989</v>
      </c>
      <c r="F920" s="1">
        <v>18.53</v>
      </c>
      <c r="G920" s="55">
        <v>6</v>
      </c>
      <c r="H920" s="55">
        <f t="shared" si="14"/>
        <v>111.18</v>
      </c>
    </row>
    <row r="921" spans="2:8" ht="15" x14ac:dyDescent="0.25">
      <c r="B921" s="20" t="s">
        <v>406</v>
      </c>
      <c r="C921" s="20" t="s">
        <v>2528</v>
      </c>
      <c r="D921" s="20" t="s">
        <v>2529</v>
      </c>
      <c r="E921" s="55" t="s">
        <v>1963</v>
      </c>
      <c r="F921" s="1">
        <v>2</v>
      </c>
      <c r="G921" s="55">
        <v>157</v>
      </c>
      <c r="H921" s="55">
        <f t="shared" si="14"/>
        <v>314</v>
      </c>
    </row>
    <row r="922" spans="2:8" ht="15" x14ac:dyDescent="0.25">
      <c r="B922" s="20" t="s">
        <v>406</v>
      </c>
      <c r="C922" s="20" t="s">
        <v>2528</v>
      </c>
      <c r="D922" s="20" t="s">
        <v>2529</v>
      </c>
      <c r="E922" s="55" t="s">
        <v>1964</v>
      </c>
      <c r="F922" s="1">
        <v>1</v>
      </c>
      <c r="G922" s="55">
        <v>47</v>
      </c>
      <c r="H922" s="55">
        <f t="shared" si="14"/>
        <v>47</v>
      </c>
    </row>
    <row r="923" spans="2:8" ht="15" x14ac:dyDescent="0.25">
      <c r="B923" s="20" t="s">
        <v>406</v>
      </c>
      <c r="C923" s="20" t="s">
        <v>2528</v>
      </c>
      <c r="D923" s="20" t="s">
        <v>2529</v>
      </c>
      <c r="E923" s="55" t="s">
        <v>2198</v>
      </c>
      <c r="F923" s="1">
        <v>8.86</v>
      </c>
      <c r="G923" s="55">
        <v>5</v>
      </c>
      <c r="H923" s="55">
        <f t="shared" si="14"/>
        <v>44.3</v>
      </c>
    </row>
    <row r="924" spans="2:8" ht="15" x14ac:dyDescent="0.25">
      <c r="B924" s="20" t="s">
        <v>406</v>
      </c>
      <c r="C924" s="20" t="s">
        <v>2530</v>
      </c>
      <c r="D924" s="20" t="s">
        <v>2531</v>
      </c>
      <c r="E924" s="55" t="s">
        <v>1963</v>
      </c>
      <c r="F924" s="1">
        <v>2</v>
      </c>
      <c r="G924" s="55">
        <v>134</v>
      </c>
      <c r="H924" s="55">
        <f t="shared" si="14"/>
        <v>268</v>
      </c>
    </row>
    <row r="925" spans="2:8" ht="15" x14ac:dyDescent="0.25">
      <c r="B925" s="20" t="s">
        <v>406</v>
      </c>
      <c r="C925" s="20" t="s">
        <v>873</v>
      </c>
      <c r="D925" s="20" t="s">
        <v>874</v>
      </c>
      <c r="E925" s="55" t="s">
        <v>1963</v>
      </c>
      <c r="F925" s="1">
        <v>2</v>
      </c>
      <c r="G925" s="55">
        <v>355</v>
      </c>
      <c r="H925" s="55">
        <f t="shared" si="14"/>
        <v>710</v>
      </c>
    </row>
    <row r="926" spans="2:8" ht="15" x14ac:dyDescent="0.25">
      <c r="B926" s="20" t="s">
        <v>406</v>
      </c>
      <c r="C926" s="20" t="s">
        <v>873</v>
      </c>
      <c r="D926" s="20" t="s">
        <v>874</v>
      </c>
      <c r="E926" s="55" t="s">
        <v>1964</v>
      </c>
      <c r="F926" s="1">
        <v>1</v>
      </c>
      <c r="G926" s="55">
        <v>37</v>
      </c>
      <c r="H926" s="55">
        <f t="shared" si="14"/>
        <v>37</v>
      </c>
    </row>
    <row r="927" spans="2:8" ht="15" x14ac:dyDescent="0.25">
      <c r="B927" s="20" t="s">
        <v>406</v>
      </c>
      <c r="C927" s="20" t="s">
        <v>2532</v>
      </c>
      <c r="D927" s="20" t="s">
        <v>2533</v>
      </c>
      <c r="E927" s="55" t="s">
        <v>1963</v>
      </c>
      <c r="F927" s="1">
        <v>2</v>
      </c>
      <c r="G927" s="55">
        <v>189</v>
      </c>
      <c r="H927" s="55">
        <f t="shared" si="14"/>
        <v>378</v>
      </c>
    </row>
    <row r="928" spans="2:8" ht="15" x14ac:dyDescent="0.25">
      <c r="B928" s="20" t="s">
        <v>406</v>
      </c>
      <c r="C928" s="20" t="s">
        <v>2532</v>
      </c>
      <c r="D928" s="20" t="s">
        <v>2533</v>
      </c>
      <c r="E928" s="55" t="s">
        <v>1964</v>
      </c>
      <c r="F928" s="1">
        <v>1</v>
      </c>
      <c r="G928" s="55">
        <v>61</v>
      </c>
      <c r="H928" s="55">
        <f t="shared" si="14"/>
        <v>61</v>
      </c>
    </row>
    <row r="929" spans="2:8" ht="15" x14ac:dyDescent="0.25">
      <c r="B929" s="20" t="s">
        <v>406</v>
      </c>
      <c r="C929" s="20" t="s">
        <v>2532</v>
      </c>
      <c r="D929" s="20" t="s">
        <v>2533</v>
      </c>
      <c r="E929" s="55" t="s">
        <v>2198</v>
      </c>
      <c r="F929" s="1">
        <v>8.86</v>
      </c>
      <c r="G929" s="55">
        <v>6</v>
      </c>
      <c r="H929" s="55">
        <f t="shared" si="14"/>
        <v>53.16</v>
      </c>
    </row>
    <row r="930" spans="2:8" ht="15" x14ac:dyDescent="0.25">
      <c r="B930" s="20" t="s">
        <v>406</v>
      </c>
      <c r="C930" s="20" t="s">
        <v>2534</v>
      </c>
      <c r="D930" s="20" t="s">
        <v>2535</v>
      </c>
      <c r="E930" s="55" t="s">
        <v>1963</v>
      </c>
      <c r="F930" s="1">
        <v>2</v>
      </c>
      <c r="G930" s="55">
        <v>288</v>
      </c>
      <c r="H930" s="55">
        <f t="shared" si="14"/>
        <v>576</v>
      </c>
    </row>
    <row r="931" spans="2:8" ht="15" x14ac:dyDescent="0.25">
      <c r="B931" s="20" t="s">
        <v>406</v>
      </c>
      <c r="C931" s="20" t="s">
        <v>2534</v>
      </c>
      <c r="D931" s="20" t="s">
        <v>2535</v>
      </c>
      <c r="E931" s="55" t="s">
        <v>1964</v>
      </c>
      <c r="F931" s="1">
        <v>1</v>
      </c>
      <c r="G931" s="55">
        <v>182</v>
      </c>
      <c r="H931" s="55">
        <f t="shared" si="14"/>
        <v>182</v>
      </c>
    </row>
    <row r="932" spans="2:8" ht="15" x14ac:dyDescent="0.25">
      <c r="B932" s="20" t="s">
        <v>406</v>
      </c>
      <c r="C932" s="20" t="s">
        <v>2534</v>
      </c>
      <c r="D932" s="20" t="s">
        <v>2535</v>
      </c>
      <c r="E932" s="55" t="s">
        <v>1969</v>
      </c>
      <c r="F932" s="1">
        <v>4</v>
      </c>
      <c r="G932" s="55">
        <v>2</v>
      </c>
      <c r="H932" s="55">
        <f t="shared" si="14"/>
        <v>8</v>
      </c>
    </row>
    <row r="933" spans="2:8" ht="15" x14ac:dyDescent="0.25">
      <c r="B933" s="20" t="s">
        <v>406</v>
      </c>
      <c r="C933" s="20" t="s">
        <v>2536</v>
      </c>
      <c r="D933" s="20" t="s">
        <v>2537</v>
      </c>
      <c r="E933" s="55" t="s">
        <v>1963</v>
      </c>
      <c r="F933" s="1">
        <v>2</v>
      </c>
      <c r="G933" s="55">
        <v>305</v>
      </c>
      <c r="H933" s="55">
        <f t="shared" si="14"/>
        <v>610</v>
      </c>
    </row>
    <row r="934" spans="2:8" ht="15" x14ac:dyDescent="0.25">
      <c r="B934" s="20" t="s">
        <v>406</v>
      </c>
      <c r="C934" s="20" t="s">
        <v>2538</v>
      </c>
      <c r="D934" s="20" t="s">
        <v>2539</v>
      </c>
      <c r="E934" s="55" t="s">
        <v>1963</v>
      </c>
      <c r="F934" s="1">
        <v>2</v>
      </c>
      <c r="G934" s="55">
        <v>42</v>
      </c>
      <c r="H934" s="55">
        <f t="shared" si="14"/>
        <v>84</v>
      </c>
    </row>
    <row r="935" spans="2:8" ht="15" x14ac:dyDescent="0.25">
      <c r="B935" s="20" t="s">
        <v>406</v>
      </c>
      <c r="C935" s="20" t="s">
        <v>2538</v>
      </c>
      <c r="D935" s="20" t="s">
        <v>2539</v>
      </c>
      <c r="E935" s="55" t="s">
        <v>1964</v>
      </c>
      <c r="F935" s="1">
        <v>1</v>
      </c>
      <c r="G935" s="55">
        <v>11</v>
      </c>
      <c r="H935" s="55">
        <f t="shared" si="14"/>
        <v>11</v>
      </c>
    </row>
    <row r="936" spans="2:8" ht="15" x14ac:dyDescent="0.25">
      <c r="B936" s="20" t="s">
        <v>406</v>
      </c>
      <c r="C936" s="20" t="s">
        <v>2538</v>
      </c>
      <c r="D936" s="20" t="s">
        <v>2539</v>
      </c>
      <c r="E936" s="55" t="s">
        <v>2198</v>
      </c>
      <c r="F936" s="1">
        <v>8.86</v>
      </c>
      <c r="G936" s="55">
        <v>1</v>
      </c>
      <c r="H936" s="55">
        <f t="shared" si="14"/>
        <v>8.86</v>
      </c>
    </row>
    <row r="937" spans="2:8" ht="15" x14ac:dyDescent="0.25">
      <c r="B937" s="20" t="s">
        <v>406</v>
      </c>
      <c r="C937" s="20" t="s">
        <v>2540</v>
      </c>
      <c r="D937" s="20" t="s">
        <v>2541</v>
      </c>
      <c r="E937" s="55" t="s">
        <v>1963</v>
      </c>
      <c r="F937" s="1">
        <v>2</v>
      </c>
      <c r="G937" s="55">
        <v>294</v>
      </c>
      <c r="H937" s="55">
        <f t="shared" si="14"/>
        <v>588</v>
      </c>
    </row>
    <row r="938" spans="2:8" ht="15" x14ac:dyDescent="0.25">
      <c r="B938" s="20" t="s">
        <v>406</v>
      </c>
      <c r="C938" s="20" t="s">
        <v>2540</v>
      </c>
      <c r="D938" s="20" t="s">
        <v>2541</v>
      </c>
      <c r="E938" s="55" t="s">
        <v>1964</v>
      </c>
      <c r="F938" s="1">
        <v>1</v>
      </c>
      <c r="G938" s="55">
        <v>83</v>
      </c>
      <c r="H938" s="55">
        <f t="shared" si="14"/>
        <v>83</v>
      </c>
    </row>
    <row r="939" spans="2:8" ht="15" x14ac:dyDescent="0.25">
      <c r="B939" s="20" t="s">
        <v>406</v>
      </c>
      <c r="C939" s="20" t="s">
        <v>1591</v>
      </c>
      <c r="D939" s="20" t="s">
        <v>1592</v>
      </c>
      <c r="E939" s="55" t="s">
        <v>1963</v>
      </c>
      <c r="F939" s="1">
        <v>2</v>
      </c>
      <c r="G939" s="55">
        <v>102</v>
      </c>
      <c r="H939" s="55">
        <f t="shared" si="14"/>
        <v>204</v>
      </c>
    </row>
    <row r="940" spans="2:8" ht="15" x14ac:dyDescent="0.25">
      <c r="B940" s="20" t="s">
        <v>406</v>
      </c>
      <c r="C940" s="20" t="s">
        <v>1591</v>
      </c>
      <c r="D940" s="20" t="s">
        <v>1592</v>
      </c>
      <c r="E940" s="55" t="s">
        <v>1964</v>
      </c>
      <c r="F940" s="1">
        <v>1</v>
      </c>
      <c r="G940" s="55">
        <v>17</v>
      </c>
      <c r="H940" s="55">
        <f t="shared" si="14"/>
        <v>17</v>
      </c>
    </row>
    <row r="941" spans="2:8" ht="15" x14ac:dyDescent="0.25">
      <c r="B941" s="20" t="s">
        <v>406</v>
      </c>
      <c r="C941" s="20" t="s">
        <v>2542</v>
      </c>
      <c r="D941" s="20" t="s">
        <v>2543</v>
      </c>
      <c r="E941" s="55" t="s">
        <v>1963</v>
      </c>
      <c r="F941" s="1">
        <v>2</v>
      </c>
      <c r="G941" s="55">
        <v>627</v>
      </c>
      <c r="H941" s="55">
        <f t="shared" si="14"/>
        <v>1254</v>
      </c>
    </row>
    <row r="942" spans="2:8" ht="15" x14ac:dyDescent="0.25">
      <c r="B942" s="20" t="s">
        <v>406</v>
      </c>
      <c r="C942" s="20" t="s">
        <v>431</v>
      </c>
      <c r="D942" s="20" t="s">
        <v>432</v>
      </c>
      <c r="E942" s="55" t="s">
        <v>1963</v>
      </c>
      <c r="F942" s="1">
        <v>2</v>
      </c>
      <c r="G942" s="55">
        <v>693</v>
      </c>
      <c r="H942" s="55">
        <f t="shared" si="14"/>
        <v>1386</v>
      </c>
    </row>
    <row r="943" spans="2:8" ht="15" x14ac:dyDescent="0.25">
      <c r="B943" s="20" t="s">
        <v>406</v>
      </c>
      <c r="C943" s="20" t="s">
        <v>431</v>
      </c>
      <c r="D943" s="20" t="s">
        <v>432</v>
      </c>
      <c r="E943" s="55" t="s">
        <v>1964</v>
      </c>
      <c r="F943" s="1">
        <v>1</v>
      </c>
      <c r="G943" s="55">
        <v>113</v>
      </c>
      <c r="H943" s="55">
        <f t="shared" si="14"/>
        <v>113</v>
      </c>
    </row>
    <row r="944" spans="2:8" ht="15" x14ac:dyDescent="0.25">
      <c r="B944" s="20" t="s">
        <v>406</v>
      </c>
      <c r="C944" s="20" t="s">
        <v>2544</v>
      </c>
      <c r="D944" s="20" t="s">
        <v>2545</v>
      </c>
      <c r="E944" s="55" t="s">
        <v>1963</v>
      </c>
      <c r="F944" s="1">
        <v>2</v>
      </c>
      <c r="G944" s="55">
        <v>263</v>
      </c>
      <c r="H944" s="55">
        <f t="shared" si="14"/>
        <v>526</v>
      </c>
    </row>
    <row r="945" spans="2:8" ht="15" x14ac:dyDescent="0.25">
      <c r="B945" s="20" t="s">
        <v>406</v>
      </c>
      <c r="C945" s="20" t="s">
        <v>2544</v>
      </c>
      <c r="D945" s="20" t="s">
        <v>2545</v>
      </c>
      <c r="E945" s="55" t="s">
        <v>1964</v>
      </c>
      <c r="F945" s="1">
        <v>1</v>
      </c>
      <c r="G945" s="55">
        <v>9</v>
      </c>
      <c r="H945" s="55">
        <f t="shared" si="14"/>
        <v>9</v>
      </c>
    </row>
    <row r="946" spans="2:8" ht="15" x14ac:dyDescent="0.25">
      <c r="B946" s="20" t="s">
        <v>406</v>
      </c>
      <c r="C946" s="20" t="s">
        <v>2546</v>
      </c>
      <c r="D946" s="20" t="s">
        <v>2547</v>
      </c>
      <c r="E946" s="55" t="s">
        <v>1963</v>
      </c>
      <c r="F946" s="1">
        <v>2</v>
      </c>
      <c r="G946" s="55">
        <v>148</v>
      </c>
      <c r="H946" s="55">
        <f t="shared" si="14"/>
        <v>296</v>
      </c>
    </row>
    <row r="947" spans="2:8" ht="15" x14ac:dyDescent="0.25">
      <c r="B947" s="20" t="s">
        <v>406</v>
      </c>
      <c r="C947" s="20" t="s">
        <v>2546</v>
      </c>
      <c r="D947" s="20" t="s">
        <v>2547</v>
      </c>
      <c r="E947" s="55" t="s">
        <v>1964</v>
      </c>
      <c r="F947" s="1">
        <v>1</v>
      </c>
      <c r="G947" s="55">
        <v>30</v>
      </c>
      <c r="H947" s="55">
        <f t="shared" si="14"/>
        <v>30</v>
      </c>
    </row>
    <row r="948" spans="2:8" ht="15" x14ac:dyDescent="0.25">
      <c r="B948" s="20" t="s">
        <v>406</v>
      </c>
      <c r="C948" s="20" t="s">
        <v>2548</v>
      </c>
      <c r="D948" s="20" t="s">
        <v>2549</v>
      </c>
      <c r="E948" s="55" t="s">
        <v>1963</v>
      </c>
      <c r="F948" s="1">
        <v>2</v>
      </c>
      <c r="G948" s="55">
        <v>89</v>
      </c>
      <c r="H948" s="55">
        <f t="shared" si="14"/>
        <v>178</v>
      </c>
    </row>
    <row r="949" spans="2:8" ht="15" x14ac:dyDescent="0.25">
      <c r="B949" s="20" t="s">
        <v>406</v>
      </c>
      <c r="C949" s="20" t="s">
        <v>2548</v>
      </c>
      <c r="D949" s="20" t="s">
        <v>2549</v>
      </c>
      <c r="E949" s="55" t="s">
        <v>1964</v>
      </c>
      <c r="F949" s="1">
        <v>1</v>
      </c>
      <c r="G949" s="55">
        <v>55</v>
      </c>
      <c r="H949" s="55">
        <f t="shared" si="14"/>
        <v>55</v>
      </c>
    </row>
    <row r="950" spans="2:8" ht="15" x14ac:dyDescent="0.25">
      <c r="B950" s="20" t="s">
        <v>406</v>
      </c>
      <c r="C950" s="20" t="s">
        <v>2550</v>
      </c>
      <c r="D950" s="20" t="s">
        <v>2551</v>
      </c>
      <c r="E950" s="55" t="s">
        <v>1989</v>
      </c>
      <c r="F950" s="1">
        <v>18.529999999999998</v>
      </c>
      <c r="G950" s="55">
        <v>133</v>
      </c>
      <c r="H950" s="55">
        <f t="shared" si="14"/>
        <v>2464.4899999999998</v>
      </c>
    </row>
    <row r="951" spans="2:8" ht="15" x14ac:dyDescent="0.25">
      <c r="B951" s="20" t="s">
        <v>406</v>
      </c>
      <c r="C951" s="20" t="s">
        <v>2552</v>
      </c>
      <c r="D951" s="20" t="s">
        <v>2553</v>
      </c>
      <c r="E951" s="55" t="s">
        <v>1963</v>
      </c>
      <c r="F951" s="1">
        <v>2</v>
      </c>
      <c r="G951" s="55">
        <v>259</v>
      </c>
      <c r="H951" s="55">
        <f t="shared" si="14"/>
        <v>518</v>
      </c>
    </row>
    <row r="952" spans="2:8" ht="15" x14ac:dyDescent="0.25">
      <c r="B952" s="20" t="s">
        <v>406</v>
      </c>
      <c r="C952" s="20" t="s">
        <v>2552</v>
      </c>
      <c r="D952" s="20" t="s">
        <v>2553</v>
      </c>
      <c r="E952" s="55" t="s">
        <v>1964</v>
      </c>
      <c r="F952" s="1">
        <v>1</v>
      </c>
      <c r="G952" s="55">
        <v>52</v>
      </c>
      <c r="H952" s="55">
        <f t="shared" si="14"/>
        <v>52</v>
      </c>
    </row>
    <row r="953" spans="2:8" ht="15" x14ac:dyDescent="0.25">
      <c r="B953" s="20" t="s">
        <v>406</v>
      </c>
      <c r="C953" s="20" t="s">
        <v>2554</v>
      </c>
      <c r="D953" s="20" t="s">
        <v>2555</v>
      </c>
      <c r="E953" s="55" t="s">
        <v>1963</v>
      </c>
      <c r="F953" s="1">
        <v>2</v>
      </c>
      <c r="G953" s="55">
        <v>75</v>
      </c>
      <c r="H953" s="55">
        <f t="shared" si="14"/>
        <v>150</v>
      </c>
    </row>
    <row r="954" spans="2:8" ht="15" x14ac:dyDescent="0.25">
      <c r="B954" s="20" t="s">
        <v>406</v>
      </c>
      <c r="C954" s="20" t="s">
        <v>2554</v>
      </c>
      <c r="D954" s="20" t="s">
        <v>2555</v>
      </c>
      <c r="E954" s="55" t="s">
        <v>1964</v>
      </c>
      <c r="F954" s="1">
        <v>1</v>
      </c>
      <c r="G954" s="55">
        <v>8</v>
      </c>
      <c r="H954" s="55">
        <f t="shared" si="14"/>
        <v>8</v>
      </c>
    </row>
    <row r="955" spans="2:8" ht="15" x14ac:dyDescent="0.25">
      <c r="B955" s="20" t="s">
        <v>406</v>
      </c>
      <c r="C955" s="20" t="s">
        <v>2556</v>
      </c>
      <c r="D955" s="20" t="s">
        <v>2557</v>
      </c>
      <c r="E955" s="55" t="s">
        <v>1963</v>
      </c>
      <c r="F955" s="1">
        <v>2</v>
      </c>
      <c r="G955" s="55">
        <v>135</v>
      </c>
      <c r="H955" s="55">
        <f t="shared" si="14"/>
        <v>270</v>
      </c>
    </row>
    <row r="956" spans="2:8" ht="15" x14ac:dyDescent="0.25">
      <c r="B956" s="20" t="s">
        <v>406</v>
      </c>
      <c r="C956" s="20" t="s">
        <v>2556</v>
      </c>
      <c r="D956" s="20" t="s">
        <v>2557</v>
      </c>
      <c r="E956" s="55" t="s">
        <v>1964</v>
      </c>
      <c r="F956" s="1">
        <v>1</v>
      </c>
      <c r="G956" s="55">
        <v>46</v>
      </c>
      <c r="H956" s="55">
        <f t="shared" si="14"/>
        <v>46</v>
      </c>
    </row>
    <row r="957" spans="2:8" ht="15" x14ac:dyDescent="0.25">
      <c r="B957" s="20" t="s">
        <v>406</v>
      </c>
      <c r="C957" s="20" t="s">
        <v>2558</v>
      </c>
      <c r="D957" s="20" t="s">
        <v>2559</v>
      </c>
      <c r="E957" s="55" t="s">
        <v>1963</v>
      </c>
      <c r="F957" s="1">
        <v>2</v>
      </c>
      <c r="G957" s="55">
        <v>121</v>
      </c>
      <c r="H957" s="55">
        <f t="shared" si="14"/>
        <v>242</v>
      </c>
    </row>
    <row r="958" spans="2:8" ht="15" x14ac:dyDescent="0.25">
      <c r="B958" s="20" t="s">
        <v>406</v>
      </c>
      <c r="C958" s="20" t="s">
        <v>2558</v>
      </c>
      <c r="D958" s="20" t="s">
        <v>2559</v>
      </c>
      <c r="E958" s="55" t="s">
        <v>1964</v>
      </c>
      <c r="F958" s="1">
        <v>1</v>
      </c>
      <c r="G958" s="55">
        <v>3</v>
      </c>
      <c r="H958" s="55">
        <f t="shared" si="14"/>
        <v>3</v>
      </c>
    </row>
    <row r="959" spans="2:8" ht="15" x14ac:dyDescent="0.25">
      <c r="B959" s="20" t="s">
        <v>406</v>
      </c>
      <c r="C959" s="20" t="s">
        <v>875</v>
      </c>
      <c r="D959" s="20" t="s">
        <v>876</v>
      </c>
      <c r="E959" s="55" t="s">
        <v>1963</v>
      </c>
      <c r="F959" s="1">
        <v>2</v>
      </c>
      <c r="G959" s="55">
        <v>55</v>
      </c>
      <c r="H959" s="55">
        <f t="shared" si="14"/>
        <v>110</v>
      </c>
    </row>
    <row r="960" spans="2:8" ht="15" x14ac:dyDescent="0.25">
      <c r="B960" s="20" t="s">
        <v>406</v>
      </c>
      <c r="C960" s="20" t="s">
        <v>875</v>
      </c>
      <c r="D960" s="20" t="s">
        <v>876</v>
      </c>
      <c r="E960" s="55" t="s">
        <v>1964</v>
      </c>
      <c r="F960" s="1">
        <v>1</v>
      </c>
      <c r="G960" s="55">
        <v>18</v>
      </c>
      <c r="H960" s="55">
        <f t="shared" si="14"/>
        <v>18</v>
      </c>
    </row>
    <row r="961" spans="2:8" ht="15" x14ac:dyDescent="0.25">
      <c r="B961" s="20" t="s">
        <v>406</v>
      </c>
      <c r="C961" s="20" t="s">
        <v>2560</v>
      </c>
      <c r="D961" s="20" t="s">
        <v>2561</v>
      </c>
      <c r="E961" s="55" t="s">
        <v>1963</v>
      </c>
      <c r="F961" s="1">
        <v>2</v>
      </c>
      <c r="G961" s="55">
        <v>52</v>
      </c>
      <c r="H961" s="55">
        <f t="shared" si="14"/>
        <v>104</v>
      </c>
    </row>
    <row r="962" spans="2:8" ht="15" x14ac:dyDescent="0.25">
      <c r="B962" s="20" t="s">
        <v>406</v>
      </c>
      <c r="C962" s="20" t="s">
        <v>2562</v>
      </c>
      <c r="D962" s="20" t="s">
        <v>2563</v>
      </c>
      <c r="E962" s="55" t="s">
        <v>1963</v>
      </c>
      <c r="F962" s="1">
        <v>2</v>
      </c>
      <c r="G962" s="55">
        <v>188</v>
      </c>
      <c r="H962" s="55">
        <f t="shared" si="14"/>
        <v>376</v>
      </c>
    </row>
    <row r="963" spans="2:8" ht="15" x14ac:dyDescent="0.25">
      <c r="B963" s="20" t="s">
        <v>406</v>
      </c>
      <c r="C963" s="20" t="s">
        <v>2562</v>
      </c>
      <c r="D963" s="20" t="s">
        <v>2563</v>
      </c>
      <c r="E963" s="55" t="s">
        <v>1964</v>
      </c>
      <c r="F963" s="1">
        <v>1</v>
      </c>
      <c r="G963" s="55">
        <v>22</v>
      </c>
      <c r="H963" s="55">
        <f t="shared" si="14"/>
        <v>22</v>
      </c>
    </row>
    <row r="964" spans="2:8" ht="15" x14ac:dyDescent="0.25">
      <c r="B964" s="20" t="s">
        <v>406</v>
      </c>
      <c r="C964" s="20" t="s">
        <v>877</v>
      </c>
      <c r="D964" s="20" t="s">
        <v>878</v>
      </c>
      <c r="E964" s="55" t="s">
        <v>1963</v>
      </c>
      <c r="F964" s="1">
        <v>2</v>
      </c>
      <c r="G964" s="55">
        <v>232</v>
      </c>
      <c r="H964" s="55">
        <f t="shared" si="14"/>
        <v>464</v>
      </c>
    </row>
    <row r="965" spans="2:8" ht="15" x14ac:dyDescent="0.25">
      <c r="B965" s="20" t="s">
        <v>406</v>
      </c>
      <c r="C965" s="20" t="s">
        <v>877</v>
      </c>
      <c r="D965" s="20" t="s">
        <v>878</v>
      </c>
      <c r="E965" s="55" t="s">
        <v>1964</v>
      </c>
      <c r="F965" s="1">
        <v>1</v>
      </c>
      <c r="G965" s="55">
        <v>3</v>
      </c>
      <c r="H965" s="55">
        <f t="shared" si="14"/>
        <v>3</v>
      </c>
    </row>
    <row r="966" spans="2:8" ht="15" x14ac:dyDescent="0.25">
      <c r="B966" s="20" t="s">
        <v>406</v>
      </c>
      <c r="C966" s="20" t="s">
        <v>2564</v>
      </c>
      <c r="D966" s="20" t="s">
        <v>2565</v>
      </c>
      <c r="E966" s="55" t="s">
        <v>1963</v>
      </c>
      <c r="F966" s="1">
        <v>2</v>
      </c>
      <c r="G966" s="55">
        <v>194</v>
      </c>
      <c r="H966" s="55">
        <f t="shared" si="14"/>
        <v>388</v>
      </c>
    </row>
    <row r="967" spans="2:8" ht="15" x14ac:dyDescent="0.25">
      <c r="B967" s="20" t="s">
        <v>406</v>
      </c>
      <c r="C967" s="20" t="s">
        <v>2564</v>
      </c>
      <c r="D967" s="20" t="s">
        <v>2565</v>
      </c>
      <c r="E967" s="55" t="s">
        <v>1964</v>
      </c>
      <c r="F967" s="1">
        <v>1</v>
      </c>
      <c r="G967" s="55">
        <v>39</v>
      </c>
      <c r="H967" s="55">
        <f t="shared" si="14"/>
        <v>39</v>
      </c>
    </row>
    <row r="968" spans="2:8" ht="15" x14ac:dyDescent="0.25">
      <c r="B968" s="20" t="s">
        <v>406</v>
      </c>
      <c r="C968" s="20" t="s">
        <v>1597</v>
      </c>
      <c r="D968" s="20" t="s">
        <v>1598</v>
      </c>
      <c r="E968" s="55" t="s">
        <v>1963</v>
      </c>
      <c r="F968" s="1">
        <v>2</v>
      </c>
      <c r="G968" s="55">
        <v>244</v>
      </c>
      <c r="H968" s="55">
        <f t="shared" si="14"/>
        <v>488</v>
      </c>
    </row>
    <row r="969" spans="2:8" ht="15" x14ac:dyDescent="0.25">
      <c r="B969" s="20" t="s">
        <v>406</v>
      </c>
      <c r="C969" s="20" t="s">
        <v>1597</v>
      </c>
      <c r="D969" s="20" t="s">
        <v>1598</v>
      </c>
      <c r="E969" s="55" t="s">
        <v>1964</v>
      </c>
      <c r="F969" s="1">
        <v>1</v>
      </c>
      <c r="G969" s="55">
        <v>68</v>
      </c>
      <c r="H969" s="55">
        <f t="shared" si="14"/>
        <v>68</v>
      </c>
    </row>
    <row r="970" spans="2:8" ht="15" x14ac:dyDescent="0.25">
      <c r="B970" s="20" t="s">
        <v>406</v>
      </c>
      <c r="C970" s="20" t="s">
        <v>1597</v>
      </c>
      <c r="D970" s="20" t="s">
        <v>1598</v>
      </c>
      <c r="E970" s="55" t="s">
        <v>2198</v>
      </c>
      <c r="F970" s="1">
        <v>8.8600000000000012</v>
      </c>
      <c r="G970" s="55">
        <v>13</v>
      </c>
      <c r="H970" s="55">
        <f t="shared" si="14"/>
        <v>115.18000000000002</v>
      </c>
    </row>
    <row r="971" spans="2:8" ht="15" x14ac:dyDescent="0.25">
      <c r="B971" s="20" t="s">
        <v>406</v>
      </c>
      <c r="C971" s="20" t="s">
        <v>879</v>
      </c>
      <c r="D971" s="20" t="s">
        <v>880</v>
      </c>
      <c r="E971" s="55" t="s">
        <v>1963</v>
      </c>
      <c r="F971" s="1">
        <v>2</v>
      </c>
      <c r="G971" s="55">
        <v>251</v>
      </c>
      <c r="H971" s="55">
        <f t="shared" ref="H971:H1034" si="15">F971*G971</f>
        <v>502</v>
      </c>
    </row>
    <row r="972" spans="2:8" ht="15" x14ac:dyDescent="0.25">
      <c r="B972" s="20" t="s">
        <v>406</v>
      </c>
      <c r="C972" s="20" t="s">
        <v>879</v>
      </c>
      <c r="D972" s="20" t="s">
        <v>880</v>
      </c>
      <c r="E972" s="55" t="s">
        <v>1964</v>
      </c>
      <c r="F972" s="1">
        <v>1</v>
      </c>
      <c r="G972" s="55">
        <v>46</v>
      </c>
      <c r="H972" s="55">
        <f t="shared" si="15"/>
        <v>46</v>
      </c>
    </row>
    <row r="973" spans="2:8" ht="15" x14ac:dyDescent="0.25">
      <c r="B973" s="20" t="s">
        <v>406</v>
      </c>
      <c r="C973" s="20" t="s">
        <v>2566</v>
      </c>
      <c r="D973" s="20" t="s">
        <v>2567</v>
      </c>
      <c r="E973" s="55" t="s">
        <v>1963</v>
      </c>
      <c r="F973" s="1">
        <v>2</v>
      </c>
      <c r="G973" s="55">
        <v>105</v>
      </c>
      <c r="H973" s="55">
        <f t="shared" si="15"/>
        <v>210</v>
      </c>
    </row>
    <row r="974" spans="2:8" ht="15" x14ac:dyDescent="0.25">
      <c r="B974" s="20" t="s">
        <v>406</v>
      </c>
      <c r="C974" s="20" t="s">
        <v>2566</v>
      </c>
      <c r="D974" s="20" t="s">
        <v>2567</v>
      </c>
      <c r="E974" s="55" t="s">
        <v>1964</v>
      </c>
      <c r="F974" s="1">
        <v>1</v>
      </c>
      <c r="G974" s="55">
        <v>82</v>
      </c>
      <c r="H974" s="55">
        <f t="shared" si="15"/>
        <v>82</v>
      </c>
    </row>
    <row r="975" spans="2:8" ht="15" x14ac:dyDescent="0.25">
      <c r="B975" s="20" t="s">
        <v>406</v>
      </c>
      <c r="C975" s="20" t="s">
        <v>2568</v>
      </c>
      <c r="D975" s="20" t="s">
        <v>2569</v>
      </c>
      <c r="E975" s="55" t="s">
        <v>1963</v>
      </c>
      <c r="F975" s="1">
        <v>2</v>
      </c>
      <c r="G975" s="55">
        <v>41</v>
      </c>
      <c r="H975" s="55">
        <f t="shared" si="15"/>
        <v>82</v>
      </c>
    </row>
    <row r="976" spans="2:8" ht="15" x14ac:dyDescent="0.25">
      <c r="B976" s="20" t="s">
        <v>406</v>
      </c>
      <c r="C976" s="20" t="s">
        <v>2568</v>
      </c>
      <c r="D976" s="20" t="s">
        <v>2569</v>
      </c>
      <c r="E976" s="55" t="s">
        <v>1964</v>
      </c>
      <c r="F976" s="1">
        <v>1</v>
      </c>
      <c r="G976" s="55">
        <v>12</v>
      </c>
      <c r="H976" s="55">
        <f t="shared" si="15"/>
        <v>12</v>
      </c>
    </row>
    <row r="977" spans="2:8" ht="15" x14ac:dyDescent="0.25">
      <c r="B977" s="20" t="s">
        <v>406</v>
      </c>
      <c r="C977" s="20" t="s">
        <v>2570</v>
      </c>
      <c r="D977" s="20" t="s">
        <v>2571</v>
      </c>
      <c r="E977" s="55" t="s">
        <v>1963</v>
      </c>
      <c r="F977" s="1">
        <v>2</v>
      </c>
      <c r="G977" s="55">
        <v>159</v>
      </c>
      <c r="H977" s="55">
        <f t="shared" si="15"/>
        <v>318</v>
      </c>
    </row>
    <row r="978" spans="2:8" ht="15" x14ac:dyDescent="0.25">
      <c r="B978" s="20" t="s">
        <v>406</v>
      </c>
      <c r="C978" s="20" t="s">
        <v>2570</v>
      </c>
      <c r="D978" s="20" t="s">
        <v>2571</v>
      </c>
      <c r="E978" s="55" t="s">
        <v>1964</v>
      </c>
      <c r="F978" s="1">
        <v>1</v>
      </c>
      <c r="G978" s="55">
        <v>9</v>
      </c>
      <c r="H978" s="55">
        <f t="shared" si="15"/>
        <v>9</v>
      </c>
    </row>
    <row r="979" spans="2:8" ht="15" x14ac:dyDescent="0.25">
      <c r="B979" s="20" t="s">
        <v>406</v>
      </c>
      <c r="C979" s="20" t="s">
        <v>2572</v>
      </c>
      <c r="D979" s="20" t="s">
        <v>2573</v>
      </c>
      <c r="E979" s="55" t="s">
        <v>1963</v>
      </c>
      <c r="F979" s="1">
        <v>2</v>
      </c>
      <c r="G979" s="55">
        <v>140</v>
      </c>
      <c r="H979" s="55">
        <f t="shared" si="15"/>
        <v>280</v>
      </c>
    </row>
    <row r="980" spans="2:8" ht="15" x14ac:dyDescent="0.25">
      <c r="B980" s="20" t="s">
        <v>406</v>
      </c>
      <c r="C980" s="20" t="s">
        <v>2572</v>
      </c>
      <c r="D980" s="20" t="s">
        <v>2573</v>
      </c>
      <c r="E980" s="55" t="s">
        <v>1964</v>
      </c>
      <c r="F980" s="1">
        <v>1</v>
      </c>
      <c r="G980" s="55">
        <v>11</v>
      </c>
      <c r="H980" s="55">
        <f t="shared" si="15"/>
        <v>11</v>
      </c>
    </row>
    <row r="981" spans="2:8" ht="15" x14ac:dyDescent="0.25">
      <c r="B981" s="20" t="s">
        <v>406</v>
      </c>
      <c r="C981" s="20" t="s">
        <v>881</v>
      </c>
      <c r="D981" s="20" t="s">
        <v>882</v>
      </c>
      <c r="E981" s="55" t="s">
        <v>1963</v>
      </c>
      <c r="F981" s="1">
        <v>2</v>
      </c>
      <c r="G981" s="55">
        <v>154</v>
      </c>
      <c r="H981" s="55">
        <f t="shared" si="15"/>
        <v>308</v>
      </c>
    </row>
    <row r="982" spans="2:8" ht="15" x14ac:dyDescent="0.25">
      <c r="B982" s="20" t="s">
        <v>406</v>
      </c>
      <c r="C982" s="20" t="s">
        <v>881</v>
      </c>
      <c r="D982" s="20" t="s">
        <v>882</v>
      </c>
      <c r="E982" s="55" t="s">
        <v>1964</v>
      </c>
      <c r="F982" s="1">
        <v>1</v>
      </c>
      <c r="G982" s="55">
        <v>19</v>
      </c>
      <c r="H982" s="55">
        <f t="shared" si="15"/>
        <v>19</v>
      </c>
    </row>
    <row r="983" spans="2:8" ht="15" x14ac:dyDescent="0.25">
      <c r="B983" s="20" t="s">
        <v>406</v>
      </c>
      <c r="C983" s="20" t="s">
        <v>1120</v>
      </c>
      <c r="D983" s="20" t="s">
        <v>1121</v>
      </c>
      <c r="E983" s="55" t="s">
        <v>1989</v>
      </c>
      <c r="F983" s="1">
        <v>18.53</v>
      </c>
      <c r="G983" s="55">
        <v>10</v>
      </c>
      <c r="H983" s="55">
        <f t="shared" si="15"/>
        <v>185.3</v>
      </c>
    </row>
    <row r="984" spans="2:8" ht="15" x14ac:dyDescent="0.25">
      <c r="B984" s="20" t="s">
        <v>406</v>
      </c>
      <c r="C984" s="20" t="s">
        <v>1120</v>
      </c>
      <c r="D984" s="20" t="s">
        <v>1121</v>
      </c>
      <c r="E984" s="55" t="s">
        <v>1963</v>
      </c>
      <c r="F984" s="1">
        <v>2</v>
      </c>
      <c r="G984" s="55">
        <v>396</v>
      </c>
      <c r="H984" s="55">
        <f t="shared" si="15"/>
        <v>792</v>
      </c>
    </row>
    <row r="985" spans="2:8" ht="15" x14ac:dyDescent="0.25">
      <c r="B985" s="20" t="s">
        <v>406</v>
      </c>
      <c r="C985" s="20" t="s">
        <v>1120</v>
      </c>
      <c r="D985" s="20" t="s">
        <v>1121</v>
      </c>
      <c r="E985" s="55" t="s">
        <v>1964</v>
      </c>
      <c r="F985" s="1">
        <v>1</v>
      </c>
      <c r="G985" s="55">
        <v>82</v>
      </c>
      <c r="H985" s="55">
        <f t="shared" si="15"/>
        <v>82</v>
      </c>
    </row>
    <row r="986" spans="2:8" ht="15" x14ac:dyDescent="0.25">
      <c r="B986" s="20" t="s">
        <v>406</v>
      </c>
      <c r="C986" s="20" t="s">
        <v>2574</v>
      </c>
      <c r="D986" s="20" t="s">
        <v>2575</v>
      </c>
      <c r="E986" s="55" t="s">
        <v>1963</v>
      </c>
      <c r="F986" s="1">
        <v>2</v>
      </c>
      <c r="G986" s="55">
        <v>218</v>
      </c>
      <c r="H986" s="55">
        <f t="shared" si="15"/>
        <v>436</v>
      </c>
    </row>
    <row r="987" spans="2:8" ht="15" x14ac:dyDescent="0.25">
      <c r="B987" s="20" t="s">
        <v>406</v>
      </c>
      <c r="C987" s="20" t="s">
        <v>2576</v>
      </c>
      <c r="D987" s="20" t="s">
        <v>2577</v>
      </c>
      <c r="E987" s="55" t="s">
        <v>1963</v>
      </c>
      <c r="F987" s="1">
        <v>2</v>
      </c>
      <c r="G987" s="55">
        <v>184</v>
      </c>
      <c r="H987" s="55">
        <f t="shared" si="15"/>
        <v>368</v>
      </c>
    </row>
    <row r="988" spans="2:8" ht="15" x14ac:dyDescent="0.25">
      <c r="B988" s="20" t="s">
        <v>406</v>
      </c>
      <c r="C988" s="20" t="s">
        <v>2576</v>
      </c>
      <c r="D988" s="20" t="s">
        <v>2577</v>
      </c>
      <c r="E988" s="55" t="s">
        <v>1964</v>
      </c>
      <c r="F988" s="1">
        <v>1</v>
      </c>
      <c r="G988" s="55">
        <v>109</v>
      </c>
      <c r="H988" s="55">
        <f t="shared" si="15"/>
        <v>109</v>
      </c>
    </row>
    <row r="989" spans="2:8" ht="15" x14ac:dyDescent="0.25">
      <c r="B989" s="20" t="s">
        <v>406</v>
      </c>
      <c r="C989" s="20" t="s">
        <v>2578</v>
      </c>
      <c r="D989" s="20" t="s">
        <v>2579</v>
      </c>
      <c r="E989" s="55" t="s">
        <v>1963</v>
      </c>
      <c r="F989" s="1">
        <v>2</v>
      </c>
      <c r="G989" s="55">
        <v>140</v>
      </c>
      <c r="H989" s="55">
        <f t="shared" si="15"/>
        <v>280</v>
      </c>
    </row>
    <row r="990" spans="2:8" ht="15" x14ac:dyDescent="0.25">
      <c r="B990" s="20" t="s">
        <v>406</v>
      </c>
      <c r="C990" s="20" t="s">
        <v>2578</v>
      </c>
      <c r="D990" s="20" t="s">
        <v>2579</v>
      </c>
      <c r="E990" s="55" t="s">
        <v>1964</v>
      </c>
      <c r="F990" s="1">
        <v>1</v>
      </c>
      <c r="G990" s="55">
        <v>27</v>
      </c>
      <c r="H990" s="55">
        <f t="shared" si="15"/>
        <v>27</v>
      </c>
    </row>
    <row r="991" spans="2:8" ht="15" x14ac:dyDescent="0.25">
      <c r="B991" s="20" t="s">
        <v>406</v>
      </c>
      <c r="C991" s="20" t="s">
        <v>2578</v>
      </c>
      <c r="D991" s="20" t="s">
        <v>2579</v>
      </c>
      <c r="E991" s="55" t="s">
        <v>2198</v>
      </c>
      <c r="F991" s="1">
        <v>8.86</v>
      </c>
      <c r="G991" s="55">
        <v>8</v>
      </c>
      <c r="H991" s="55">
        <f t="shared" si="15"/>
        <v>70.88</v>
      </c>
    </row>
    <row r="992" spans="2:8" ht="15" x14ac:dyDescent="0.25">
      <c r="B992" s="20" t="s">
        <v>406</v>
      </c>
      <c r="C992" s="20" t="s">
        <v>2580</v>
      </c>
      <c r="D992" s="20" t="s">
        <v>2581</v>
      </c>
      <c r="E992" s="55" t="s">
        <v>1963</v>
      </c>
      <c r="F992" s="1">
        <v>2</v>
      </c>
      <c r="G992" s="55">
        <v>198</v>
      </c>
      <c r="H992" s="55">
        <f t="shared" si="15"/>
        <v>396</v>
      </c>
    </row>
    <row r="993" spans="2:8" ht="15" x14ac:dyDescent="0.25">
      <c r="B993" s="20" t="s">
        <v>406</v>
      </c>
      <c r="C993" s="20" t="s">
        <v>2582</v>
      </c>
      <c r="D993" s="20" t="s">
        <v>2583</v>
      </c>
      <c r="E993" s="55" t="s">
        <v>1963</v>
      </c>
      <c r="F993" s="1">
        <v>2</v>
      </c>
      <c r="G993" s="55">
        <v>135</v>
      </c>
      <c r="H993" s="55">
        <f t="shared" si="15"/>
        <v>270</v>
      </c>
    </row>
    <row r="994" spans="2:8" ht="15" x14ac:dyDescent="0.25">
      <c r="B994" s="20" t="s">
        <v>406</v>
      </c>
      <c r="C994" s="20" t="s">
        <v>2582</v>
      </c>
      <c r="D994" s="20" t="s">
        <v>2583</v>
      </c>
      <c r="E994" s="55" t="s">
        <v>1964</v>
      </c>
      <c r="F994" s="1">
        <v>1</v>
      </c>
      <c r="G994" s="55">
        <v>6</v>
      </c>
      <c r="H994" s="55">
        <f t="shared" si="15"/>
        <v>6</v>
      </c>
    </row>
    <row r="995" spans="2:8" ht="15" x14ac:dyDescent="0.25">
      <c r="B995" s="20" t="s">
        <v>406</v>
      </c>
      <c r="C995" s="20" t="s">
        <v>2584</v>
      </c>
      <c r="D995" s="20" t="s">
        <v>2585</v>
      </c>
      <c r="E995" s="55" t="s">
        <v>1963</v>
      </c>
      <c r="F995" s="1">
        <v>2</v>
      </c>
      <c r="G995" s="55">
        <v>177</v>
      </c>
      <c r="H995" s="55">
        <f t="shared" si="15"/>
        <v>354</v>
      </c>
    </row>
    <row r="996" spans="2:8" ht="15" x14ac:dyDescent="0.25">
      <c r="B996" s="20" t="s">
        <v>406</v>
      </c>
      <c r="C996" s="20" t="s">
        <v>2584</v>
      </c>
      <c r="D996" s="20" t="s">
        <v>2585</v>
      </c>
      <c r="E996" s="55" t="s">
        <v>1964</v>
      </c>
      <c r="F996" s="1">
        <v>1</v>
      </c>
      <c r="G996" s="55">
        <v>115</v>
      </c>
      <c r="H996" s="55">
        <f t="shared" si="15"/>
        <v>115</v>
      </c>
    </row>
    <row r="997" spans="2:8" ht="15" x14ac:dyDescent="0.25">
      <c r="B997" s="20" t="s">
        <v>406</v>
      </c>
      <c r="C997" s="20" t="s">
        <v>2586</v>
      </c>
      <c r="D997" s="20" t="s">
        <v>2587</v>
      </c>
      <c r="E997" s="55" t="s">
        <v>1963</v>
      </c>
      <c r="F997" s="1">
        <v>2</v>
      </c>
      <c r="G997" s="55">
        <v>78</v>
      </c>
      <c r="H997" s="55">
        <f t="shared" si="15"/>
        <v>156</v>
      </c>
    </row>
    <row r="998" spans="2:8" ht="15" x14ac:dyDescent="0.25">
      <c r="B998" s="20" t="s">
        <v>406</v>
      </c>
      <c r="C998" s="20" t="s">
        <v>2586</v>
      </c>
      <c r="D998" s="20" t="s">
        <v>2587</v>
      </c>
      <c r="E998" s="55" t="s">
        <v>1964</v>
      </c>
      <c r="F998" s="1">
        <v>1</v>
      </c>
      <c r="G998" s="55">
        <v>58</v>
      </c>
      <c r="H998" s="55">
        <f t="shared" si="15"/>
        <v>58</v>
      </c>
    </row>
    <row r="999" spans="2:8" ht="15" x14ac:dyDescent="0.25">
      <c r="B999" s="20" t="s">
        <v>406</v>
      </c>
      <c r="C999" s="20" t="s">
        <v>2588</v>
      </c>
      <c r="D999" s="20" t="s">
        <v>2589</v>
      </c>
      <c r="E999" s="55" t="s">
        <v>1963</v>
      </c>
      <c r="F999" s="1">
        <v>2</v>
      </c>
      <c r="G999" s="55">
        <v>67</v>
      </c>
      <c r="H999" s="55">
        <f t="shared" si="15"/>
        <v>134</v>
      </c>
    </row>
    <row r="1000" spans="2:8" ht="15" x14ac:dyDescent="0.25">
      <c r="B1000" s="20" t="s">
        <v>406</v>
      </c>
      <c r="C1000" s="20" t="s">
        <v>2588</v>
      </c>
      <c r="D1000" s="20" t="s">
        <v>2589</v>
      </c>
      <c r="E1000" s="55" t="s">
        <v>1964</v>
      </c>
      <c r="F1000" s="1">
        <v>1</v>
      </c>
      <c r="G1000" s="55">
        <v>27</v>
      </c>
      <c r="H1000" s="55">
        <f t="shared" si="15"/>
        <v>27</v>
      </c>
    </row>
    <row r="1001" spans="2:8" ht="15" x14ac:dyDescent="0.25">
      <c r="B1001" s="20" t="s">
        <v>406</v>
      </c>
      <c r="C1001" s="20" t="s">
        <v>2590</v>
      </c>
      <c r="D1001" s="20" t="s">
        <v>2591</v>
      </c>
      <c r="E1001" s="55" t="s">
        <v>1963</v>
      </c>
      <c r="F1001" s="1">
        <v>2</v>
      </c>
      <c r="G1001" s="55">
        <v>87</v>
      </c>
      <c r="H1001" s="55">
        <f t="shared" si="15"/>
        <v>174</v>
      </c>
    </row>
    <row r="1002" spans="2:8" ht="15" x14ac:dyDescent="0.25">
      <c r="B1002" s="20" t="s">
        <v>406</v>
      </c>
      <c r="C1002" s="20" t="s">
        <v>2590</v>
      </c>
      <c r="D1002" s="20" t="s">
        <v>2591</v>
      </c>
      <c r="E1002" s="55" t="s">
        <v>1964</v>
      </c>
      <c r="F1002" s="1">
        <v>1</v>
      </c>
      <c r="G1002" s="55">
        <v>2</v>
      </c>
      <c r="H1002" s="55">
        <f t="shared" si="15"/>
        <v>2</v>
      </c>
    </row>
    <row r="1003" spans="2:8" ht="15" x14ac:dyDescent="0.25">
      <c r="B1003" s="20" t="s">
        <v>406</v>
      </c>
      <c r="C1003" s="20" t="s">
        <v>2592</v>
      </c>
      <c r="D1003" s="20" t="s">
        <v>2593</v>
      </c>
      <c r="E1003" s="55" t="s">
        <v>1963</v>
      </c>
      <c r="F1003" s="1">
        <v>2</v>
      </c>
      <c r="G1003" s="55">
        <v>213</v>
      </c>
      <c r="H1003" s="55">
        <f t="shared" si="15"/>
        <v>426</v>
      </c>
    </row>
    <row r="1004" spans="2:8" ht="15" x14ac:dyDescent="0.25">
      <c r="B1004" s="20" t="s">
        <v>406</v>
      </c>
      <c r="C1004" s="20" t="s">
        <v>2592</v>
      </c>
      <c r="D1004" s="20" t="s">
        <v>2593</v>
      </c>
      <c r="E1004" s="55" t="s">
        <v>1964</v>
      </c>
      <c r="F1004" s="1">
        <v>1</v>
      </c>
      <c r="G1004" s="55">
        <v>54</v>
      </c>
      <c r="H1004" s="55">
        <f t="shared" si="15"/>
        <v>54</v>
      </c>
    </row>
    <row r="1005" spans="2:8" ht="15" x14ac:dyDescent="0.25">
      <c r="B1005" s="20" t="s">
        <v>406</v>
      </c>
      <c r="C1005" s="20" t="s">
        <v>2592</v>
      </c>
      <c r="D1005" s="20" t="s">
        <v>2593</v>
      </c>
      <c r="E1005" s="55" t="s">
        <v>1976</v>
      </c>
      <c r="F1005" s="1">
        <v>2</v>
      </c>
      <c r="G1005" s="55">
        <v>3</v>
      </c>
      <c r="H1005" s="55">
        <f t="shared" si="15"/>
        <v>6</v>
      </c>
    </row>
    <row r="1006" spans="2:8" ht="15" x14ac:dyDescent="0.25">
      <c r="B1006" s="20" t="s">
        <v>406</v>
      </c>
      <c r="C1006" s="20" t="s">
        <v>2594</v>
      </c>
      <c r="D1006" s="20" t="s">
        <v>2595</v>
      </c>
      <c r="E1006" s="55" t="s">
        <v>1963</v>
      </c>
      <c r="F1006" s="1">
        <v>2</v>
      </c>
      <c r="G1006" s="55">
        <v>613</v>
      </c>
      <c r="H1006" s="55">
        <f t="shared" si="15"/>
        <v>1226</v>
      </c>
    </row>
    <row r="1007" spans="2:8" ht="15" x14ac:dyDescent="0.25">
      <c r="B1007" s="20" t="s">
        <v>406</v>
      </c>
      <c r="C1007" s="20" t="s">
        <v>2594</v>
      </c>
      <c r="D1007" s="20" t="s">
        <v>2595</v>
      </c>
      <c r="E1007" s="55" t="s">
        <v>1964</v>
      </c>
      <c r="F1007" s="1">
        <v>1</v>
      </c>
      <c r="G1007" s="55">
        <v>2</v>
      </c>
      <c r="H1007" s="55">
        <f t="shared" si="15"/>
        <v>2</v>
      </c>
    </row>
    <row r="1008" spans="2:8" ht="15" x14ac:dyDescent="0.25">
      <c r="B1008" s="20" t="s">
        <v>406</v>
      </c>
      <c r="C1008" s="20" t="s">
        <v>2596</v>
      </c>
      <c r="D1008" s="20" t="s">
        <v>2597</v>
      </c>
      <c r="E1008" s="55" t="s">
        <v>1963</v>
      </c>
      <c r="F1008" s="1">
        <v>2</v>
      </c>
      <c r="G1008" s="55">
        <v>73</v>
      </c>
      <c r="H1008" s="55">
        <f t="shared" si="15"/>
        <v>146</v>
      </c>
    </row>
    <row r="1009" spans="2:8" ht="15" x14ac:dyDescent="0.25">
      <c r="B1009" s="20" t="s">
        <v>406</v>
      </c>
      <c r="C1009" s="20" t="s">
        <v>2596</v>
      </c>
      <c r="D1009" s="20" t="s">
        <v>2597</v>
      </c>
      <c r="E1009" s="55" t="s">
        <v>1964</v>
      </c>
      <c r="F1009" s="1">
        <v>1</v>
      </c>
      <c r="G1009" s="55">
        <v>171</v>
      </c>
      <c r="H1009" s="55">
        <f t="shared" si="15"/>
        <v>171</v>
      </c>
    </row>
    <row r="1010" spans="2:8" ht="15" x14ac:dyDescent="0.25">
      <c r="B1010" s="20" t="s">
        <v>406</v>
      </c>
      <c r="C1010" s="20" t="s">
        <v>2598</v>
      </c>
      <c r="D1010" s="20" t="s">
        <v>2599</v>
      </c>
      <c r="E1010" s="55" t="s">
        <v>1963</v>
      </c>
      <c r="F1010" s="1">
        <v>2</v>
      </c>
      <c r="G1010" s="55">
        <v>80</v>
      </c>
      <c r="H1010" s="55">
        <f t="shared" si="15"/>
        <v>160</v>
      </c>
    </row>
    <row r="1011" spans="2:8" ht="15" x14ac:dyDescent="0.25">
      <c r="B1011" s="20" t="s">
        <v>406</v>
      </c>
      <c r="C1011" s="20" t="s">
        <v>2598</v>
      </c>
      <c r="D1011" s="20" t="s">
        <v>2599</v>
      </c>
      <c r="E1011" s="55" t="s">
        <v>1964</v>
      </c>
      <c r="F1011" s="1">
        <v>1</v>
      </c>
      <c r="G1011" s="55">
        <v>29</v>
      </c>
      <c r="H1011" s="55">
        <f t="shared" si="15"/>
        <v>29</v>
      </c>
    </row>
    <row r="1012" spans="2:8" ht="15" x14ac:dyDescent="0.25">
      <c r="B1012" s="20" t="s">
        <v>406</v>
      </c>
      <c r="C1012" s="20" t="s">
        <v>2598</v>
      </c>
      <c r="D1012" s="20" t="s">
        <v>2599</v>
      </c>
      <c r="E1012" s="55" t="s">
        <v>1969</v>
      </c>
      <c r="F1012" s="1">
        <v>4</v>
      </c>
      <c r="G1012" s="55">
        <v>5</v>
      </c>
      <c r="H1012" s="55">
        <f t="shared" si="15"/>
        <v>20</v>
      </c>
    </row>
    <row r="1013" spans="2:8" ht="15" x14ac:dyDescent="0.25">
      <c r="B1013" s="20" t="s">
        <v>406</v>
      </c>
      <c r="C1013" s="20" t="s">
        <v>2598</v>
      </c>
      <c r="D1013" s="20" t="s">
        <v>2599</v>
      </c>
      <c r="E1013" s="55" t="s">
        <v>1976</v>
      </c>
      <c r="F1013" s="1">
        <v>2</v>
      </c>
      <c r="G1013" s="55">
        <v>2</v>
      </c>
      <c r="H1013" s="55">
        <f t="shared" si="15"/>
        <v>4</v>
      </c>
    </row>
    <row r="1014" spans="2:8" ht="15" x14ac:dyDescent="0.25">
      <c r="B1014" s="20" t="s">
        <v>406</v>
      </c>
      <c r="C1014" s="20" t="s">
        <v>2600</v>
      </c>
      <c r="D1014" s="20" t="s">
        <v>2601</v>
      </c>
      <c r="E1014" s="55" t="s">
        <v>1963</v>
      </c>
      <c r="F1014" s="1">
        <v>2</v>
      </c>
      <c r="G1014" s="55">
        <v>310</v>
      </c>
      <c r="H1014" s="55">
        <f t="shared" si="15"/>
        <v>620</v>
      </c>
    </row>
    <row r="1015" spans="2:8" ht="15" x14ac:dyDescent="0.25">
      <c r="B1015" s="20" t="s">
        <v>406</v>
      </c>
      <c r="C1015" s="20" t="s">
        <v>2600</v>
      </c>
      <c r="D1015" s="20" t="s">
        <v>2601</v>
      </c>
      <c r="E1015" s="55" t="s">
        <v>1964</v>
      </c>
      <c r="F1015" s="1">
        <v>1</v>
      </c>
      <c r="G1015" s="55">
        <v>2</v>
      </c>
      <c r="H1015" s="55">
        <f t="shared" si="15"/>
        <v>2</v>
      </c>
    </row>
    <row r="1016" spans="2:8" ht="15" x14ac:dyDescent="0.25">
      <c r="B1016" s="20" t="s">
        <v>406</v>
      </c>
      <c r="C1016" s="20" t="s">
        <v>2602</v>
      </c>
      <c r="D1016" s="20" t="s">
        <v>2603</v>
      </c>
      <c r="E1016" s="55" t="s">
        <v>1963</v>
      </c>
      <c r="F1016" s="1">
        <v>2</v>
      </c>
      <c r="G1016" s="55">
        <v>213</v>
      </c>
      <c r="H1016" s="55">
        <f t="shared" si="15"/>
        <v>426</v>
      </c>
    </row>
    <row r="1017" spans="2:8" ht="15" x14ac:dyDescent="0.25">
      <c r="B1017" s="20" t="s">
        <v>406</v>
      </c>
      <c r="C1017" s="20" t="s">
        <v>2602</v>
      </c>
      <c r="D1017" s="20" t="s">
        <v>2603</v>
      </c>
      <c r="E1017" s="55" t="s">
        <v>1964</v>
      </c>
      <c r="F1017" s="1">
        <v>1</v>
      </c>
      <c r="G1017" s="55">
        <v>105</v>
      </c>
      <c r="H1017" s="55">
        <f t="shared" si="15"/>
        <v>105</v>
      </c>
    </row>
    <row r="1018" spans="2:8" ht="15" x14ac:dyDescent="0.25">
      <c r="B1018" s="20" t="s">
        <v>406</v>
      </c>
      <c r="C1018" s="20" t="s">
        <v>2604</v>
      </c>
      <c r="D1018" s="20" t="s">
        <v>2605</v>
      </c>
      <c r="E1018" s="55" t="s">
        <v>1963</v>
      </c>
      <c r="F1018" s="1">
        <v>2</v>
      </c>
      <c r="G1018" s="55">
        <v>56</v>
      </c>
      <c r="H1018" s="55">
        <f t="shared" si="15"/>
        <v>112</v>
      </c>
    </row>
    <row r="1019" spans="2:8" ht="15" x14ac:dyDescent="0.25">
      <c r="B1019" s="20" t="s">
        <v>406</v>
      </c>
      <c r="C1019" s="20" t="s">
        <v>2604</v>
      </c>
      <c r="D1019" s="20" t="s">
        <v>2605</v>
      </c>
      <c r="E1019" s="55" t="s">
        <v>1964</v>
      </c>
      <c r="F1019" s="1">
        <v>1</v>
      </c>
      <c r="G1019" s="55">
        <v>43</v>
      </c>
      <c r="H1019" s="55">
        <f t="shared" si="15"/>
        <v>43</v>
      </c>
    </row>
    <row r="1020" spans="2:8" ht="15" x14ac:dyDescent="0.25">
      <c r="B1020" s="20" t="s">
        <v>406</v>
      </c>
      <c r="C1020" s="20" t="s">
        <v>2606</v>
      </c>
      <c r="D1020" s="20" t="s">
        <v>2607</v>
      </c>
      <c r="E1020" s="55" t="s">
        <v>1963</v>
      </c>
      <c r="F1020" s="1">
        <v>2</v>
      </c>
      <c r="G1020" s="55">
        <v>51</v>
      </c>
      <c r="H1020" s="55">
        <f t="shared" si="15"/>
        <v>102</v>
      </c>
    </row>
    <row r="1021" spans="2:8" ht="15" x14ac:dyDescent="0.25">
      <c r="B1021" s="20" t="s">
        <v>406</v>
      </c>
      <c r="C1021" s="20" t="s">
        <v>2606</v>
      </c>
      <c r="D1021" s="20" t="s">
        <v>2607</v>
      </c>
      <c r="E1021" s="55" t="s">
        <v>1964</v>
      </c>
      <c r="F1021" s="1">
        <v>1</v>
      </c>
      <c r="G1021" s="55">
        <v>3</v>
      </c>
      <c r="H1021" s="55">
        <f t="shared" si="15"/>
        <v>3</v>
      </c>
    </row>
    <row r="1022" spans="2:8" ht="15" x14ac:dyDescent="0.25">
      <c r="B1022" s="20" t="s">
        <v>406</v>
      </c>
      <c r="C1022" s="20" t="s">
        <v>2608</v>
      </c>
      <c r="D1022" s="20" t="s">
        <v>2609</v>
      </c>
      <c r="E1022" s="55" t="s">
        <v>1963</v>
      </c>
      <c r="F1022" s="1">
        <v>2</v>
      </c>
      <c r="G1022" s="55">
        <v>65</v>
      </c>
      <c r="H1022" s="55">
        <f t="shared" si="15"/>
        <v>130</v>
      </c>
    </row>
    <row r="1023" spans="2:8" ht="15" x14ac:dyDescent="0.25">
      <c r="B1023" s="20" t="s">
        <v>406</v>
      </c>
      <c r="C1023" s="20" t="s">
        <v>2608</v>
      </c>
      <c r="D1023" s="20" t="s">
        <v>2609</v>
      </c>
      <c r="E1023" s="55" t="s">
        <v>1964</v>
      </c>
      <c r="F1023" s="1">
        <v>1</v>
      </c>
      <c r="G1023" s="55">
        <v>48</v>
      </c>
      <c r="H1023" s="55">
        <f t="shared" si="15"/>
        <v>48</v>
      </c>
    </row>
    <row r="1024" spans="2:8" ht="15" x14ac:dyDescent="0.25">
      <c r="B1024" s="20" t="s">
        <v>406</v>
      </c>
      <c r="C1024" s="20" t="s">
        <v>1189</v>
      </c>
      <c r="D1024" s="20" t="s">
        <v>1190</v>
      </c>
      <c r="E1024" s="55" t="s">
        <v>1963</v>
      </c>
      <c r="F1024" s="1">
        <v>2</v>
      </c>
      <c r="G1024" s="55">
        <v>136</v>
      </c>
      <c r="H1024" s="55">
        <f t="shared" si="15"/>
        <v>272</v>
      </c>
    </row>
    <row r="1025" spans="2:8" ht="15" x14ac:dyDescent="0.25">
      <c r="B1025" s="20" t="s">
        <v>406</v>
      </c>
      <c r="C1025" s="20" t="s">
        <v>1189</v>
      </c>
      <c r="D1025" s="20" t="s">
        <v>1190</v>
      </c>
      <c r="E1025" s="55" t="s">
        <v>1964</v>
      </c>
      <c r="F1025" s="1">
        <v>1</v>
      </c>
      <c r="G1025" s="55">
        <v>2</v>
      </c>
      <c r="H1025" s="55">
        <f t="shared" si="15"/>
        <v>2</v>
      </c>
    </row>
    <row r="1026" spans="2:8" ht="15" x14ac:dyDescent="0.25">
      <c r="B1026" s="20" t="s">
        <v>406</v>
      </c>
      <c r="C1026" s="20" t="s">
        <v>1599</v>
      </c>
      <c r="D1026" s="20" t="s">
        <v>1600</v>
      </c>
      <c r="E1026" s="55" t="s">
        <v>1963</v>
      </c>
      <c r="F1026" s="1">
        <v>2</v>
      </c>
      <c r="G1026" s="55">
        <v>185</v>
      </c>
      <c r="H1026" s="55">
        <f t="shared" si="15"/>
        <v>370</v>
      </c>
    </row>
    <row r="1027" spans="2:8" ht="15" x14ac:dyDescent="0.25">
      <c r="B1027" s="20" t="s">
        <v>406</v>
      </c>
      <c r="C1027" s="20" t="s">
        <v>1599</v>
      </c>
      <c r="D1027" s="20" t="s">
        <v>1600</v>
      </c>
      <c r="E1027" s="55" t="s">
        <v>1964</v>
      </c>
      <c r="F1027" s="1">
        <v>1</v>
      </c>
      <c r="G1027" s="55">
        <v>53</v>
      </c>
      <c r="H1027" s="55">
        <f t="shared" si="15"/>
        <v>53</v>
      </c>
    </row>
    <row r="1028" spans="2:8" ht="15" x14ac:dyDescent="0.25">
      <c r="B1028" s="20" t="s">
        <v>406</v>
      </c>
      <c r="C1028" s="20" t="s">
        <v>2610</v>
      </c>
      <c r="D1028" s="20" t="s">
        <v>2611</v>
      </c>
      <c r="E1028" s="55" t="s">
        <v>1963</v>
      </c>
      <c r="F1028" s="1">
        <v>2</v>
      </c>
      <c r="G1028" s="55">
        <v>201</v>
      </c>
      <c r="H1028" s="55">
        <f t="shared" si="15"/>
        <v>402</v>
      </c>
    </row>
    <row r="1029" spans="2:8" ht="15" x14ac:dyDescent="0.25">
      <c r="B1029" s="20" t="s">
        <v>406</v>
      </c>
      <c r="C1029" s="20" t="s">
        <v>2610</v>
      </c>
      <c r="D1029" s="20" t="s">
        <v>2611</v>
      </c>
      <c r="E1029" s="55" t="s">
        <v>1964</v>
      </c>
      <c r="F1029" s="1">
        <v>1</v>
      </c>
      <c r="G1029" s="55">
        <v>12</v>
      </c>
      <c r="H1029" s="55">
        <f t="shared" si="15"/>
        <v>12</v>
      </c>
    </row>
    <row r="1030" spans="2:8" ht="15" x14ac:dyDescent="0.25">
      <c r="B1030" s="20" t="s">
        <v>406</v>
      </c>
      <c r="C1030" s="20" t="s">
        <v>2612</v>
      </c>
      <c r="D1030" s="20" t="s">
        <v>2613</v>
      </c>
      <c r="E1030" s="55" t="s">
        <v>1963</v>
      </c>
      <c r="F1030" s="1">
        <v>2</v>
      </c>
      <c r="G1030" s="55">
        <v>271</v>
      </c>
      <c r="H1030" s="55">
        <f t="shared" si="15"/>
        <v>542</v>
      </c>
    </row>
    <row r="1031" spans="2:8" ht="15" x14ac:dyDescent="0.25">
      <c r="B1031" s="20" t="s">
        <v>406</v>
      </c>
      <c r="C1031" s="20" t="s">
        <v>2612</v>
      </c>
      <c r="D1031" s="20" t="s">
        <v>2613</v>
      </c>
      <c r="E1031" s="55" t="s">
        <v>1964</v>
      </c>
      <c r="F1031" s="1">
        <v>1</v>
      </c>
      <c r="G1031" s="55">
        <v>31</v>
      </c>
      <c r="H1031" s="55">
        <f t="shared" si="15"/>
        <v>31</v>
      </c>
    </row>
    <row r="1032" spans="2:8" ht="15" x14ac:dyDescent="0.25">
      <c r="B1032" s="20" t="s">
        <v>406</v>
      </c>
      <c r="C1032" s="20" t="s">
        <v>883</v>
      </c>
      <c r="D1032" s="20" t="s">
        <v>884</v>
      </c>
      <c r="E1032" s="55" t="s">
        <v>1963</v>
      </c>
      <c r="F1032" s="1">
        <v>2</v>
      </c>
      <c r="G1032" s="55">
        <v>332</v>
      </c>
      <c r="H1032" s="55">
        <f t="shared" si="15"/>
        <v>664</v>
      </c>
    </row>
    <row r="1033" spans="2:8" ht="15" x14ac:dyDescent="0.25">
      <c r="B1033" s="20" t="s">
        <v>406</v>
      </c>
      <c r="C1033" s="20" t="s">
        <v>883</v>
      </c>
      <c r="D1033" s="20" t="s">
        <v>884</v>
      </c>
      <c r="E1033" s="55" t="s">
        <v>1964</v>
      </c>
      <c r="F1033" s="1">
        <v>1</v>
      </c>
      <c r="G1033" s="55">
        <v>12</v>
      </c>
      <c r="H1033" s="55">
        <f t="shared" si="15"/>
        <v>12</v>
      </c>
    </row>
    <row r="1034" spans="2:8" ht="15" x14ac:dyDescent="0.25">
      <c r="B1034" s="20" t="s">
        <v>406</v>
      </c>
      <c r="C1034" s="20" t="s">
        <v>883</v>
      </c>
      <c r="D1034" s="20" t="s">
        <v>884</v>
      </c>
      <c r="E1034" s="55" t="s">
        <v>1969</v>
      </c>
      <c r="F1034" s="1">
        <v>4</v>
      </c>
      <c r="G1034" s="55">
        <v>4</v>
      </c>
      <c r="H1034" s="55">
        <f t="shared" si="15"/>
        <v>16</v>
      </c>
    </row>
    <row r="1035" spans="2:8" ht="15" x14ac:dyDescent="0.25">
      <c r="B1035" s="20" t="s">
        <v>406</v>
      </c>
      <c r="C1035" s="20" t="s">
        <v>883</v>
      </c>
      <c r="D1035" s="20" t="s">
        <v>884</v>
      </c>
      <c r="E1035" s="55" t="s">
        <v>1976</v>
      </c>
      <c r="F1035" s="1">
        <v>2</v>
      </c>
      <c r="G1035" s="55">
        <v>1</v>
      </c>
      <c r="H1035" s="55">
        <f t="shared" ref="H1035:H1098" si="16">F1035*G1035</f>
        <v>2</v>
      </c>
    </row>
    <row r="1036" spans="2:8" ht="15" x14ac:dyDescent="0.25">
      <c r="B1036" s="20" t="s">
        <v>406</v>
      </c>
      <c r="C1036" s="20" t="s">
        <v>2614</v>
      </c>
      <c r="D1036" s="20" t="s">
        <v>2615</v>
      </c>
      <c r="E1036" s="55" t="s">
        <v>1963</v>
      </c>
      <c r="F1036" s="1">
        <v>2</v>
      </c>
      <c r="G1036" s="55">
        <v>244</v>
      </c>
      <c r="H1036" s="55">
        <f t="shared" si="16"/>
        <v>488</v>
      </c>
    </row>
    <row r="1037" spans="2:8" ht="15" x14ac:dyDescent="0.25">
      <c r="B1037" s="20" t="s">
        <v>406</v>
      </c>
      <c r="C1037" s="20" t="s">
        <v>2614</v>
      </c>
      <c r="D1037" s="20" t="s">
        <v>2615</v>
      </c>
      <c r="E1037" s="55" t="s">
        <v>1964</v>
      </c>
      <c r="F1037" s="1">
        <v>1</v>
      </c>
      <c r="G1037" s="55">
        <v>42</v>
      </c>
      <c r="H1037" s="55">
        <f t="shared" si="16"/>
        <v>42</v>
      </c>
    </row>
    <row r="1038" spans="2:8" ht="15" x14ac:dyDescent="0.25">
      <c r="B1038" s="20" t="s">
        <v>406</v>
      </c>
      <c r="C1038" s="20" t="s">
        <v>1601</v>
      </c>
      <c r="D1038" s="20" t="s">
        <v>1602</v>
      </c>
      <c r="E1038" s="55" t="s">
        <v>1963</v>
      </c>
      <c r="F1038" s="1">
        <v>2</v>
      </c>
      <c r="G1038" s="55">
        <v>37</v>
      </c>
      <c r="H1038" s="55">
        <f t="shared" si="16"/>
        <v>74</v>
      </c>
    </row>
    <row r="1039" spans="2:8" ht="15" x14ac:dyDescent="0.25">
      <c r="B1039" s="20" t="s">
        <v>406</v>
      </c>
      <c r="C1039" s="20" t="s">
        <v>1601</v>
      </c>
      <c r="D1039" s="20" t="s">
        <v>1602</v>
      </c>
      <c r="E1039" s="55" t="s">
        <v>1964</v>
      </c>
      <c r="F1039" s="1">
        <v>1</v>
      </c>
      <c r="G1039" s="55">
        <v>29</v>
      </c>
      <c r="H1039" s="55">
        <f t="shared" si="16"/>
        <v>29</v>
      </c>
    </row>
    <row r="1040" spans="2:8" ht="15" x14ac:dyDescent="0.25">
      <c r="B1040" s="20" t="s">
        <v>406</v>
      </c>
      <c r="C1040" s="20" t="s">
        <v>2616</v>
      </c>
      <c r="D1040" s="20" t="s">
        <v>2617</v>
      </c>
      <c r="E1040" s="55" t="s">
        <v>1963</v>
      </c>
      <c r="F1040" s="1">
        <v>2</v>
      </c>
      <c r="G1040" s="55">
        <v>96</v>
      </c>
      <c r="H1040" s="55">
        <f t="shared" si="16"/>
        <v>192</v>
      </c>
    </row>
    <row r="1041" spans="2:8" ht="15" x14ac:dyDescent="0.25">
      <c r="B1041" s="20" t="s">
        <v>406</v>
      </c>
      <c r="C1041" s="20" t="s">
        <v>2616</v>
      </c>
      <c r="D1041" s="20" t="s">
        <v>2617</v>
      </c>
      <c r="E1041" s="55" t="s">
        <v>1964</v>
      </c>
      <c r="F1041" s="1">
        <v>1</v>
      </c>
      <c r="G1041" s="55">
        <v>12</v>
      </c>
      <c r="H1041" s="55">
        <f t="shared" si="16"/>
        <v>12</v>
      </c>
    </row>
    <row r="1042" spans="2:8" ht="15" x14ac:dyDescent="0.25">
      <c r="B1042" s="20" t="s">
        <v>406</v>
      </c>
      <c r="C1042" s="20" t="s">
        <v>2618</v>
      </c>
      <c r="D1042" s="20" t="s">
        <v>2619</v>
      </c>
      <c r="E1042" s="55" t="s">
        <v>1963</v>
      </c>
      <c r="F1042" s="1">
        <v>2</v>
      </c>
      <c r="G1042" s="55">
        <v>28</v>
      </c>
      <c r="H1042" s="55">
        <f t="shared" si="16"/>
        <v>56</v>
      </c>
    </row>
    <row r="1043" spans="2:8" ht="15" x14ac:dyDescent="0.25">
      <c r="B1043" s="20" t="s">
        <v>406</v>
      </c>
      <c r="C1043" s="20" t="s">
        <v>2618</v>
      </c>
      <c r="D1043" s="20" t="s">
        <v>2619</v>
      </c>
      <c r="E1043" s="55" t="s">
        <v>1964</v>
      </c>
      <c r="F1043" s="1">
        <v>1</v>
      </c>
      <c r="G1043" s="55">
        <v>12</v>
      </c>
      <c r="H1043" s="55">
        <f t="shared" si="16"/>
        <v>12</v>
      </c>
    </row>
    <row r="1044" spans="2:8" ht="15" x14ac:dyDescent="0.25">
      <c r="B1044" s="20" t="s">
        <v>406</v>
      </c>
      <c r="C1044" s="20" t="s">
        <v>445</v>
      </c>
      <c r="D1044" s="20" t="s">
        <v>446</v>
      </c>
      <c r="E1044" s="55" t="s">
        <v>1963</v>
      </c>
      <c r="F1044" s="1">
        <v>2</v>
      </c>
      <c r="G1044" s="55">
        <v>837</v>
      </c>
      <c r="H1044" s="55">
        <f t="shared" si="16"/>
        <v>1674</v>
      </c>
    </row>
    <row r="1045" spans="2:8" ht="15" x14ac:dyDescent="0.25">
      <c r="B1045" s="20" t="s">
        <v>406</v>
      </c>
      <c r="C1045" s="20" t="s">
        <v>445</v>
      </c>
      <c r="D1045" s="20" t="s">
        <v>446</v>
      </c>
      <c r="E1045" s="55" t="s">
        <v>1964</v>
      </c>
      <c r="F1045" s="1">
        <v>1</v>
      </c>
      <c r="G1045" s="55">
        <v>11</v>
      </c>
      <c r="H1045" s="55">
        <f t="shared" si="16"/>
        <v>11</v>
      </c>
    </row>
    <row r="1046" spans="2:8" ht="15" x14ac:dyDescent="0.25">
      <c r="B1046" s="20" t="s">
        <v>406</v>
      </c>
      <c r="C1046" s="20" t="s">
        <v>715</v>
      </c>
      <c r="D1046" s="20" t="s">
        <v>716</v>
      </c>
      <c r="E1046" s="55" t="s">
        <v>1963</v>
      </c>
      <c r="F1046" s="1">
        <v>2</v>
      </c>
      <c r="G1046" s="55">
        <v>1472</v>
      </c>
      <c r="H1046" s="55">
        <f t="shared" si="16"/>
        <v>2944</v>
      </c>
    </row>
    <row r="1047" spans="2:8" ht="15" x14ac:dyDescent="0.25">
      <c r="B1047" s="20" t="s">
        <v>406</v>
      </c>
      <c r="C1047" s="20" t="s">
        <v>715</v>
      </c>
      <c r="D1047" s="20" t="s">
        <v>716</v>
      </c>
      <c r="E1047" s="55" t="s">
        <v>1964</v>
      </c>
      <c r="F1047" s="1">
        <v>1</v>
      </c>
      <c r="G1047" s="55">
        <v>293</v>
      </c>
      <c r="H1047" s="55">
        <f t="shared" si="16"/>
        <v>293</v>
      </c>
    </row>
    <row r="1048" spans="2:8" ht="15" x14ac:dyDescent="0.25">
      <c r="B1048" s="20" t="s">
        <v>406</v>
      </c>
      <c r="C1048" s="20" t="s">
        <v>1607</v>
      </c>
      <c r="D1048" s="20" t="s">
        <v>1608</v>
      </c>
      <c r="E1048" s="55" t="s">
        <v>1963</v>
      </c>
      <c r="F1048" s="1">
        <v>2</v>
      </c>
      <c r="G1048" s="55">
        <v>1511</v>
      </c>
      <c r="H1048" s="55">
        <f t="shared" si="16"/>
        <v>3022</v>
      </c>
    </row>
    <row r="1049" spans="2:8" ht="15" x14ac:dyDescent="0.25">
      <c r="B1049" s="20" t="s">
        <v>406</v>
      </c>
      <c r="C1049" s="20" t="s">
        <v>1607</v>
      </c>
      <c r="D1049" s="20" t="s">
        <v>1608</v>
      </c>
      <c r="E1049" s="55" t="s">
        <v>1964</v>
      </c>
      <c r="F1049" s="1">
        <v>1</v>
      </c>
      <c r="G1049" s="55">
        <v>282</v>
      </c>
      <c r="H1049" s="55">
        <f t="shared" si="16"/>
        <v>282</v>
      </c>
    </row>
    <row r="1050" spans="2:8" ht="15" x14ac:dyDescent="0.25">
      <c r="B1050" s="20" t="s">
        <v>406</v>
      </c>
      <c r="C1050" s="20" t="s">
        <v>449</v>
      </c>
      <c r="D1050" s="20" t="s">
        <v>450</v>
      </c>
      <c r="E1050" s="55" t="s">
        <v>1963</v>
      </c>
      <c r="F1050" s="1">
        <v>2</v>
      </c>
      <c r="G1050" s="55">
        <v>146</v>
      </c>
      <c r="H1050" s="55">
        <f t="shared" si="16"/>
        <v>292</v>
      </c>
    </row>
    <row r="1051" spans="2:8" ht="15" x14ac:dyDescent="0.25">
      <c r="B1051" s="20" t="s">
        <v>406</v>
      </c>
      <c r="C1051" s="20" t="s">
        <v>449</v>
      </c>
      <c r="D1051" s="20" t="s">
        <v>450</v>
      </c>
      <c r="E1051" s="55" t="s">
        <v>1964</v>
      </c>
      <c r="F1051" s="1">
        <v>1</v>
      </c>
      <c r="G1051" s="55">
        <v>8</v>
      </c>
      <c r="H1051" s="55">
        <f t="shared" si="16"/>
        <v>8</v>
      </c>
    </row>
    <row r="1052" spans="2:8" ht="15" x14ac:dyDescent="0.25">
      <c r="B1052" s="20" t="s">
        <v>406</v>
      </c>
      <c r="C1052" s="20" t="s">
        <v>2620</v>
      </c>
      <c r="D1052" s="20" t="s">
        <v>2621</v>
      </c>
      <c r="E1052" s="55" t="s">
        <v>1963</v>
      </c>
      <c r="F1052" s="1">
        <v>2</v>
      </c>
      <c r="G1052" s="55">
        <v>81</v>
      </c>
      <c r="H1052" s="55">
        <f t="shared" si="16"/>
        <v>162</v>
      </c>
    </row>
    <row r="1053" spans="2:8" ht="15" x14ac:dyDescent="0.25">
      <c r="B1053" s="20" t="s">
        <v>406</v>
      </c>
      <c r="C1053" s="20" t="s">
        <v>2620</v>
      </c>
      <c r="D1053" s="20" t="s">
        <v>2621</v>
      </c>
      <c r="E1053" s="55" t="s">
        <v>2198</v>
      </c>
      <c r="F1053" s="1">
        <v>8.8600000000000012</v>
      </c>
      <c r="G1053" s="55">
        <v>35</v>
      </c>
      <c r="H1053" s="55">
        <f t="shared" si="16"/>
        <v>310.10000000000002</v>
      </c>
    </row>
    <row r="1054" spans="2:8" ht="15" x14ac:dyDescent="0.25">
      <c r="B1054" s="20" t="s">
        <v>406</v>
      </c>
      <c r="C1054" s="20" t="s">
        <v>885</v>
      </c>
      <c r="D1054" s="20" t="s">
        <v>886</v>
      </c>
      <c r="E1054" s="55" t="s">
        <v>1963</v>
      </c>
      <c r="F1054" s="1">
        <v>2</v>
      </c>
      <c r="G1054" s="55">
        <v>1619</v>
      </c>
      <c r="H1054" s="55">
        <f t="shared" si="16"/>
        <v>3238</v>
      </c>
    </row>
    <row r="1055" spans="2:8" ht="15" x14ac:dyDescent="0.25">
      <c r="B1055" s="20" t="s">
        <v>406</v>
      </c>
      <c r="C1055" s="20" t="s">
        <v>885</v>
      </c>
      <c r="D1055" s="20" t="s">
        <v>886</v>
      </c>
      <c r="E1055" s="55" t="s">
        <v>1964</v>
      </c>
      <c r="F1055" s="1">
        <v>1</v>
      </c>
      <c r="G1055" s="55">
        <v>644</v>
      </c>
      <c r="H1055" s="55">
        <f t="shared" si="16"/>
        <v>644</v>
      </c>
    </row>
    <row r="1056" spans="2:8" ht="15" x14ac:dyDescent="0.25">
      <c r="B1056" s="20" t="s">
        <v>406</v>
      </c>
      <c r="C1056" s="20" t="s">
        <v>885</v>
      </c>
      <c r="D1056" s="20" t="s">
        <v>886</v>
      </c>
      <c r="E1056" s="55" t="s">
        <v>1969</v>
      </c>
      <c r="F1056" s="1">
        <v>4</v>
      </c>
      <c r="G1056" s="55">
        <v>2</v>
      </c>
      <c r="H1056" s="55">
        <f t="shared" si="16"/>
        <v>8</v>
      </c>
    </row>
    <row r="1057" spans="2:8" ht="15" x14ac:dyDescent="0.25">
      <c r="B1057" s="20" t="s">
        <v>406</v>
      </c>
      <c r="C1057" s="20" t="s">
        <v>885</v>
      </c>
      <c r="D1057" s="20" t="s">
        <v>886</v>
      </c>
      <c r="E1057" s="55" t="s">
        <v>1976</v>
      </c>
      <c r="F1057" s="1">
        <v>2</v>
      </c>
      <c r="G1057" s="55">
        <v>14</v>
      </c>
      <c r="H1057" s="55">
        <f t="shared" si="16"/>
        <v>28</v>
      </c>
    </row>
    <row r="1058" spans="2:8" ht="15" x14ac:dyDescent="0.25">
      <c r="B1058" s="20" t="s">
        <v>406</v>
      </c>
      <c r="C1058" s="20" t="s">
        <v>885</v>
      </c>
      <c r="D1058" s="20" t="s">
        <v>886</v>
      </c>
      <c r="E1058" s="55" t="s">
        <v>2198</v>
      </c>
      <c r="F1058" s="1">
        <v>8.86</v>
      </c>
      <c r="G1058" s="55">
        <v>102</v>
      </c>
      <c r="H1058" s="55">
        <f t="shared" si="16"/>
        <v>903.71999999999991</v>
      </c>
    </row>
    <row r="1059" spans="2:8" ht="15" x14ac:dyDescent="0.25">
      <c r="B1059" s="20" t="s">
        <v>406</v>
      </c>
      <c r="C1059" s="20" t="s">
        <v>451</v>
      </c>
      <c r="D1059" s="20" t="s">
        <v>6</v>
      </c>
      <c r="E1059" s="55" t="s">
        <v>1963</v>
      </c>
      <c r="F1059" s="1">
        <v>2</v>
      </c>
      <c r="G1059" s="55">
        <v>1307</v>
      </c>
      <c r="H1059" s="55">
        <f t="shared" si="16"/>
        <v>2614</v>
      </c>
    </row>
    <row r="1060" spans="2:8" ht="15" x14ac:dyDescent="0.25">
      <c r="B1060" s="20" t="s">
        <v>406</v>
      </c>
      <c r="C1060" s="20" t="s">
        <v>451</v>
      </c>
      <c r="D1060" s="20" t="s">
        <v>6</v>
      </c>
      <c r="E1060" s="55" t="s">
        <v>1964</v>
      </c>
      <c r="F1060" s="1">
        <v>1</v>
      </c>
      <c r="G1060" s="55">
        <v>593</v>
      </c>
      <c r="H1060" s="55">
        <f t="shared" si="16"/>
        <v>593</v>
      </c>
    </row>
    <row r="1061" spans="2:8" ht="15" x14ac:dyDescent="0.25">
      <c r="B1061" s="20" t="s">
        <v>406</v>
      </c>
      <c r="C1061" s="20" t="s">
        <v>451</v>
      </c>
      <c r="D1061" s="20" t="s">
        <v>6</v>
      </c>
      <c r="E1061" s="55" t="s">
        <v>1969</v>
      </c>
      <c r="F1061" s="1">
        <v>4</v>
      </c>
      <c r="G1061" s="55">
        <v>2</v>
      </c>
      <c r="H1061" s="55">
        <f t="shared" si="16"/>
        <v>8</v>
      </c>
    </row>
    <row r="1062" spans="2:8" ht="15" x14ac:dyDescent="0.25">
      <c r="B1062" s="20" t="s">
        <v>406</v>
      </c>
      <c r="C1062" s="20" t="s">
        <v>451</v>
      </c>
      <c r="D1062" s="20" t="s">
        <v>6</v>
      </c>
      <c r="E1062" s="55" t="s">
        <v>1976</v>
      </c>
      <c r="F1062" s="1">
        <v>2</v>
      </c>
      <c r="G1062" s="55">
        <v>4</v>
      </c>
      <c r="H1062" s="55">
        <f t="shared" si="16"/>
        <v>8</v>
      </c>
    </row>
    <row r="1063" spans="2:8" ht="15" x14ac:dyDescent="0.25">
      <c r="B1063" s="20" t="s">
        <v>406</v>
      </c>
      <c r="C1063" s="20" t="s">
        <v>451</v>
      </c>
      <c r="D1063" s="20" t="s">
        <v>6</v>
      </c>
      <c r="E1063" s="55" t="s">
        <v>2198</v>
      </c>
      <c r="F1063" s="1">
        <v>8.8600000000000012</v>
      </c>
      <c r="G1063" s="55">
        <v>30</v>
      </c>
      <c r="H1063" s="55">
        <f t="shared" si="16"/>
        <v>265.8</v>
      </c>
    </row>
    <row r="1064" spans="2:8" ht="15" x14ac:dyDescent="0.25">
      <c r="B1064" s="20" t="s">
        <v>406</v>
      </c>
      <c r="C1064" s="20" t="s">
        <v>451</v>
      </c>
      <c r="D1064" s="20" t="s">
        <v>6</v>
      </c>
      <c r="E1064" s="55" t="s">
        <v>2283</v>
      </c>
      <c r="F1064" s="1">
        <v>7.86</v>
      </c>
      <c r="G1064" s="55">
        <v>2</v>
      </c>
      <c r="H1064" s="55">
        <f t="shared" si="16"/>
        <v>15.72</v>
      </c>
    </row>
    <row r="1065" spans="2:8" ht="15" x14ac:dyDescent="0.25">
      <c r="B1065" s="20" t="s">
        <v>406</v>
      </c>
      <c r="C1065" s="20" t="s">
        <v>452</v>
      </c>
      <c r="D1065" s="20" t="s">
        <v>453</v>
      </c>
      <c r="E1065" s="55" t="s">
        <v>1963</v>
      </c>
      <c r="F1065" s="1">
        <v>2</v>
      </c>
      <c r="G1065" s="55">
        <v>2136</v>
      </c>
      <c r="H1065" s="55">
        <f t="shared" si="16"/>
        <v>4272</v>
      </c>
    </row>
    <row r="1066" spans="2:8" ht="15" x14ac:dyDescent="0.25">
      <c r="B1066" s="20" t="s">
        <v>406</v>
      </c>
      <c r="C1066" s="20" t="s">
        <v>452</v>
      </c>
      <c r="D1066" s="20" t="s">
        <v>453</v>
      </c>
      <c r="E1066" s="55" t="s">
        <v>1964</v>
      </c>
      <c r="F1066" s="1">
        <v>1</v>
      </c>
      <c r="G1066" s="55">
        <v>1694</v>
      </c>
      <c r="H1066" s="55">
        <f t="shared" si="16"/>
        <v>1694</v>
      </c>
    </row>
    <row r="1067" spans="2:8" ht="15" x14ac:dyDescent="0.25">
      <c r="B1067" s="20" t="s">
        <v>406</v>
      </c>
      <c r="C1067" s="20" t="s">
        <v>2622</v>
      </c>
      <c r="D1067" s="20" t="s">
        <v>2623</v>
      </c>
      <c r="E1067" s="55" t="s">
        <v>1963</v>
      </c>
      <c r="F1067" s="1">
        <v>2</v>
      </c>
      <c r="G1067" s="55">
        <v>333</v>
      </c>
      <c r="H1067" s="55">
        <f t="shared" si="16"/>
        <v>666</v>
      </c>
    </row>
    <row r="1068" spans="2:8" ht="15" x14ac:dyDescent="0.25">
      <c r="B1068" s="20" t="s">
        <v>406</v>
      </c>
      <c r="C1068" s="20" t="s">
        <v>2624</v>
      </c>
      <c r="D1068" s="20" t="s">
        <v>2625</v>
      </c>
      <c r="E1068" s="55" t="s">
        <v>1963</v>
      </c>
      <c r="F1068" s="1">
        <v>2</v>
      </c>
      <c r="G1068" s="55">
        <v>53</v>
      </c>
      <c r="H1068" s="55">
        <f t="shared" si="16"/>
        <v>106</v>
      </c>
    </row>
    <row r="1069" spans="2:8" ht="15" x14ac:dyDescent="0.25">
      <c r="B1069" s="20" t="s">
        <v>406</v>
      </c>
      <c r="C1069" s="20" t="s">
        <v>2624</v>
      </c>
      <c r="D1069" s="20" t="s">
        <v>2625</v>
      </c>
      <c r="E1069" s="55" t="s">
        <v>1964</v>
      </c>
      <c r="F1069" s="1">
        <v>1</v>
      </c>
      <c r="G1069" s="55">
        <v>19</v>
      </c>
      <c r="H1069" s="55">
        <f t="shared" si="16"/>
        <v>19</v>
      </c>
    </row>
    <row r="1070" spans="2:8" ht="15" x14ac:dyDescent="0.25">
      <c r="B1070" s="20" t="s">
        <v>406</v>
      </c>
      <c r="C1070" s="20" t="s">
        <v>2626</v>
      </c>
      <c r="D1070" s="20" t="s">
        <v>2627</v>
      </c>
      <c r="E1070" s="55" t="s">
        <v>1963</v>
      </c>
      <c r="F1070" s="1">
        <v>2</v>
      </c>
      <c r="G1070" s="55">
        <v>157</v>
      </c>
      <c r="H1070" s="55">
        <f t="shared" si="16"/>
        <v>314</v>
      </c>
    </row>
    <row r="1071" spans="2:8" ht="15" x14ac:dyDescent="0.25">
      <c r="B1071" s="20" t="s">
        <v>406</v>
      </c>
      <c r="C1071" s="20" t="s">
        <v>2626</v>
      </c>
      <c r="D1071" s="20" t="s">
        <v>2627</v>
      </c>
      <c r="E1071" s="55" t="s">
        <v>1964</v>
      </c>
      <c r="F1071" s="1">
        <v>1</v>
      </c>
      <c r="G1071" s="55">
        <v>10</v>
      </c>
      <c r="H1071" s="55">
        <f t="shared" si="16"/>
        <v>10</v>
      </c>
    </row>
    <row r="1072" spans="2:8" ht="15" x14ac:dyDescent="0.25">
      <c r="B1072" s="20" t="s">
        <v>406</v>
      </c>
      <c r="C1072" s="20" t="s">
        <v>2626</v>
      </c>
      <c r="D1072" s="20" t="s">
        <v>2627</v>
      </c>
      <c r="E1072" s="55" t="s">
        <v>1969</v>
      </c>
      <c r="F1072" s="1">
        <v>4</v>
      </c>
      <c r="G1072" s="55">
        <v>2</v>
      </c>
      <c r="H1072" s="55">
        <f t="shared" si="16"/>
        <v>8</v>
      </c>
    </row>
    <row r="1073" spans="2:8" ht="15" x14ac:dyDescent="0.25">
      <c r="B1073" s="20" t="s">
        <v>406</v>
      </c>
      <c r="C1073" s="20" t="s">
        <v>2628</v>
      </c>
      <c r="D1073" s="20" t="s">
        <v>2629</v>
      </c>
      <c r="E1073" s="55" t="s">
        <v>1963</v>
      </c>
      <c r="F1073" s="1">
        <v>2</v>
      </c>
      <c r="G1073" s="55">
        <v>172</v>
      </c>
      <c r="H1073" s="55">
        <f t="shared" si="16"/>
        <v>344</v>
      </c>
    </row>
    <row r="1074" spans="2:8" ht="15" x14ac:dyDescent="0.25">
      <c r="B1074" s="20" t="s">
        <v>406</v>
      </c>
      <c r="C1074" s="20" t="s">
        <v>2628</v>
      </c>
      <c r="D1074" s="20" t="s">
        <v>2629</v>
      </c>
      <c r="E1074" s="55" t="s">
        <v>1964</v>
      </c>
      <c r="F1074" s="1">
        <v>1</v>
      </c>
      <c r="G1074" s="55">
        <v>55</v>
      </c>
      <c r="H1074" s="55">
        <f t="shared" si="16"/>
        <v>55</v>
      </c>
    </row>
    <row r="1075" spans="2:8" ht="15" x14ac:dyDescent="0.25">
      <c r="B1075" s="20" t="s">
        <v>406</v>
      </c>
      <c r="C1075" s="20" t="s">
        <v>2630</v>
      </c>
      <c r="D1075" s="20" t="s">
        <v>2631</v>
      </c>
      <c r="E1075" s="55" t="s">
        <v>1963</v>
      </c>
      <c r="F1075" s="1">
        <v>2</v>
      </c>
      <c r="G1075" s="55">
        <v>126</v>
      </c>
      <c r="H1075" s="55">
        <f t="shared" si="16"/>
        <v>252</v>
      </c>
    </row>
    <row r="1076" spans="2:8" ht="15" x14ac:dyDescent="0.25">
      <c r="B1076" s="20" t="s">
        <v>406</v>
      </c>
      <c r="C1076" s="20" t="s">
        <v>2630</v>
      </c>
      <c r="D1076" s="20" t="s">
        <v>2631</v>
      </c>
      <c r="E1076" s="55" t="s">
        <v>1964</v>
      </c>
      <c r="F1076" s="1">
        <v>1</v>
      </c>
      <c r="G1076" s="55">
        <v>22</v>
      </c>
      <c r="H1076" s="55">
        <f t="shared" si="16"/>
        <v>22</v>
      </c>
    </row>
    <row r="1077" spans="2:8" ht="15" x14ac:dyDescent="0.25">
      <c r="B1077" s="20" t="s">
        <v>406</v>
      </c>
      <c r="C1077" s="20" t="s">
        <v>2632</v>
      </c>
      <c r="D1077" s="20" t="s">
        <v>2633</v>
      </c>
      <c r="E1077" s="55" t="s">
        <v>1963</v>
      </c>
      <c r="F1077" s="1">
        <v>2</v>
      </c>
      <c r="G1077" s="55">
        <v>471</v>
      </c>
      <c r="H1077" s="55">
        <f t="shared" si="16"/>
        <v>942</v>
      </c>
    </row>
    <row r="1078" spans="2:8" ht="15" x14ac:dyDescent="0.25">
      <c r="B1078" s="20" t="s">
        <v>406</v>
      </c>
      <c r="C1078" s="20" t="s">
        <v>2632</v>
      </c>
      <c r="D1078" s="20" t="s">
        <v>2633</v>
      </c>
      <c r="E1078" s="55" t="s">
        <v>1964</v>
      </c>
      <c r="F1078" s="1">
        <v>1</v>
      </c>
      <c r="G1078" s="55">
        <v>32</v>
      </c>
      <c r="H1078" s="55">
        <f t="shared" si="16"/>
        <v>32</v>
      </c>
    </row>
    <row r="1079" spans="2:8" ht="15" x14ac:dyDescent="0.25">
      <c r="B1079" s="20" t="s">
        <v>406</v>
      </c>
      <c r="C1079" s="20" t="s">
        <v>2634</v>
      </c>
      <c r="D1079" s="20" t="s">
        <v>2635</v>
      </c>
      <c r="E1079" s="55" t="s">
        <v>1963</v>
      </c>
      <c r="F1079" s="1">
        <v>2</v>
      </c>
      <c r="G1079" s="55">
        <v>255</v>
      </c>
      <c r="H1079" s="55">
        <f t="shared" si="16"/>
        <v>510</v>
      </c>
    </row>
    <row r="1080" spans="2:8" ht="15" x14ac:dyDescent="0.25">
      <c r="B1080" s="20" t="s">
        <v>406</v>
      </c>
      <c r="C1080" s="20" t="s">
        <v>2634</v>
      </c>
      <c r="D1080" s="20" t="s">
        <v>2635</v>
      </c>
      <c r="E1080" s="55" t="s">
        <v>1964</v>
      </c>
      <c r="F1080" s="1">
        <v>1</v>
      </c>
      <c r="G1080" s="55">
        <v>94</v>
      </c>
      <c r="H1080" s="55">
        <f t="shared" si="16"/>
        <v>94</v>
      </c>
    </row>
    <row r="1081" spans="2:8" ht="15" x14ac:dyDescent="0.25">
      <c r="B1081" s="20" t="s">
        <v>406</v>
      </c>
      <c r="C1081" s="20" t="s">
        <v>2636</v>
      </c>
      <c r="D1081" s="20" t="s">
        <v>2637</v>
      </c>
      <c r="E1081" s="55" t="s">
        <v>1963</v>
      </c>
      <c r="F1081" s="1">
        <v>2</v>
      </c>
      <c r="G1081" s="55">
        <v>354</v>
      </c>
      <c r="H1081" s="55">
        <f t="shared" si="16"/>
        <v>708</v>
      </c>
    </row>
    <row r="1082" spans="2:8" ht="15" x14ac:dyDescent="0.25">
      <c r="B1082" s="20" t="s">
        <v>406</v>
      </c>
      <c r="C1082" s="20" t="s">
        <v>2636</v>
      </c>
      <c r="D1082" s="20" t="s">
        <v>2637</v>
      </c>
      <c r="E1082" s="55" t="s">
        <v>1964</v>
      </c>
      <c r="F1082" s="1">
        <v>1</v>
      </c>
      <c r="G1082" s="55">
        <v>11</v>
      </c>
      <c r="H1082" s="55">
        <f t="shared" si="16"/>
        <v>11</v>
      </c>
    </row>
    <row r="1083" spans="2:8" ht="15" x14ac:dyDescent="0.25">
      <c r="B1083" s="20" t="s">
        <v>406</v>
      </c>
      <c r="C1083" s="20" t="s">
        <v>2638</v>
      </c>
      <c r="D1083" s="20" t="s">
        <v>2639</v>
      </c>
      <c r="E1083" s="55" t="s">
        <v>1963</v>
      </c>
      <c r="F1083" s="1">
        <v>2</v>
      </c>
      <c r="G1083" s="55">
        <v>393</v>
      </c>
      <c r="H1083" s="55">
        <f t="shared" si="16"/>
        <v>786</v>
      </c>
    </row>
    <row r="1084" spans="2:8" ht="15" x14ac:dyDescent="0.25">
      <c r="B1084" s="20" t="s">
        <v>406</v>
      </c>
      <c r="C1084" s="20" t="s">
        <v>2638</v>
      </c>
      <c r="D1084" s="20" t="s">
        <v>2639</v>
      </c>
      <c r="E1084" s="55" t="s">
        <v>1964</v>
      </c>
      <c r="F1084" s="1">
        <v>1</v>
      </c>
      <c r="G1084" s="55">
        <v>13</v>
      </c>
      <c r="H1084" s="55">
        <f t="shared" si="16"/>
        <v>13</v>
      </c>
    </row>
    <row r="1085" spans="2:8" ht="15" x14ac:dyDescent="0.25">
      <c r="B1085" s="20" t="s">
        <v>406</v>
      </c>
      <c r="C1085" s="20" t="s">
        <v>2638</v>
      </c>
      <c r="D1085" s="20" t="s">
        <v>2639</v>
      </c>
      <c r="E1085" s="55" t="s">
        <v>2198</v>
      </c>
      <c r="F1085" s="1">
        <v>8.86</v>
      </c>
      <c r="G1085" s="55">
        <v>5</v>
      </c>
      <c r="H1085" s="55">
        <f t="shared" si="16"/>
        <v>44.3</v>
      </c>
    </row>
    <row r="1086" spans="2:8" ht="15" x14ac:dyDescent="0.25">
      <c r="B1086" s="20" t="s">
        <v>406</v>
      </c>
      <c r="C1086" s="20" t="s">
        <v>887</v>
      </c>
      <c r="D1086" s="20" t="s">
        <v>888</v>
      </c>
      <c r="E1086" s="55" t="s">
        <v>1989</v>
      </c>
      <c r="F1086" s="1">
        <v>18.53</v>
      </c>
      <c r="G1086" s="55">
        <v>1</v>
      </c>
      <c r="H1086" s="55">
        <f t="shared" si="16"/>
        <v>18.53</v>
      </c>
    </row>
    <row r="1087" spans="2:8" ht="15" x14ac:dyDescent="0.25">
      <c r="B1087" s="20" t="s">
        <v>406</v>
      </c>
      <c r="C1087" s="20" t="s">
        <v>887</v>
      </c>
      <c r="D1087" s="20" t="s">
        <v>888</v>
      </c>
      <c r="E1087" s="55" t="s">
        <v>1963</v>
      </c>
      <c r="F1087" s="1">
        <v>2</v>
      </c>
      <c r="G1087" s="55">
        <v>172</v>
      </c>
      <c r="H1087" s="55">
        <f t="shared" si="16"/>
        <v>344</v>
      </c>
    </row>
    <row r="1088" spans="2:8" ht="15" x14ac:dyDescent="0.25">
      <c r="B1088" s="20" t="s">
        <v>406</v>
      </c>
      <c r="C1088" s="20" t="s">
        <v>887</v>
      </c>
      <c r="D1088" s="20" t="s">
        <v>888</v>
      </c>
      <c r="E1088" s="55" t="s">
        <v>1964</v>
      </c>
      <c r="F1088" s="1">
        <v>1</v>
      </c>
      <c r="G1088" s="55">
        <v>21</v>
      </c>
      <c r="H1088" s="55">
        <f t="shared" si="16"/>
        <v>21</v>
      </c>
    </row>
    <row r="1089" spans="2:8" ht="15" x14ac:dyDescent="0.25">
      <c r="B1089" s="20" t="s">
        <v>406</v>
      </c>
      <c r="C1089" s="20" t="s">
        <v>2640</v>
      </c>
      <c r="D1089" s="20" t="s">
        <v>2641</v>
      </c>
      <c r="E1089" s="55" t="s">
        <v>1963</v>
      </c>
      <c r="F1089" s="1">
        <v>2</v>
      </c>
      <c r="G1089" s="55">
        <v>35</v>
      </c>
      <c r="H1089" s="55">
        <f t="shared" si="16"/>
        <v>70</v>
      </c>
    </row>
    <row r="1090" spans="2:8" ht="15" x14ac:dyDescent="0.25">
      <c r="B1090" s="20" t="s">
        <v>406</v>
      </c>
      <c r="C1090" s="20" t="s">
        <v>1621</v>
      </c>
      <c r="D1090" s="20" t="s">
        <v>1622</v>
      </c>
      <c r="E1090" s="55" t="s">
        <v>1963</v>
      </c>
      <c r="F1090" s="1">
        <v>2</v>
      </c>
      <c r="G1090" s="55">
        <v>513</v>
      </c>
      <c r="H1090" s="55">
        <f t="shared" si="16"/>
        <v>1026</v>
      </c>
    </row>
    <row r="1091" spans="2:8" ht="15" x14ac:dyDescent="0.25">
      <c r="B1091" s="20" t="s">
        <v>406</v>
      </c>
      <c r="C1091" s="20" t="s">
        <v>1621</v>
      </c>
      <c r="D1091" s="20" t="s">
        <v>1622</v>
      </c>
      <c r="E1091" s="55" t="s">
        <v>1964</v>
      </c>
      <c r="F1091" s="1">
        <v>1</v>
      </c>
      <c r="G1091" s="55">
        <v>333</v>
      </c>
      <c r="H1091" s="55">
        <f t="shared" si="16"/>
        <v>333</v>
      </c>
    </row>
    <row r="1092" spans="2:8" ht="15" x14ac:dyDescent="0.25">
      <c r="B1092" s="20" t="s">
        <v>406</v>
      </c>
      <c r="C1092" s="20" t="s">
        <v>2642</v>
      </c>
      <c r="D1092" s="20" t="s">
        <v>2643</v>
      </c>
      <c r="E1092" s="55" t="s">
        <v>1963</v>
      </c>
      <c r="F1092" s="1">
        <v>2</v>
      </c>
      <c r="G1092" s="55">
        <v>51</v>
      </c>
      <c r="H1092" s="55">
        <f t="shared" si="16"/>
        <v>102</v>
      </c>
    </row>
    <row r="1093" spans="2:8" ht="15" x14ac:dyDescent="0.25">
      <c r="B1093" s="20" t="s">
        <v>406</v>
      </c>
      <c r="C1093" s="20" t="s">
        <v>2642</v>
      </c>
      <c r="D1093" s="20" t="s">
        <v>2643</v>
      </c>
      <c r="E1093" s="55" t="s">
        <v>1964</v>
      </c>
      <c r="F1093" s="1">
        <v>1</v>
      </c>
      <c r="G1093" s="55">
        <v>9</v>
      </c>
      <c r="H1093" s="55">
        <f t="shared" si="16"/>
        <v>9</v>
      </c>
    </row>
    <row r="1094" spans="2:8" ht="15" x14ac:dyDescent="0.25">
      <c r="B1094" s="20" t="s">
        <v>406</v>
      </c>
      <c r="C1094" s="20" t="s">
        <v>2644</v>
      </c>
      <c r="D1094" s="20" t="s">
        <v>2645</v>
      </c>
      <c r="E1094" s="55" t="s">
        <v>1963</v>
      </c>
      <c r="F1094" s="1">
        <v>2</v>
      </c>
      <c r="G1094" s="55">
        <v>303</v>
      </c>
      <c r="H1094" s="55">
        <f t="shared" si="16"/>
        <v>606</v>
      </c>
    </row>
    <row r="1095" spans="2:8" ht="15" x14ac:dyDescent="0.25">
      <c r="B1095" s="20" t="s">
        <v>406</v>
      </c>
      <c r="C1095" s="20" t="s">
        <v>2644</v>
      </c>
      <c r="D1095" s="20" t="s">
        <v>2645</v>
      </c>
      <c r="E1095" s="55" t="s">
        <v>1964</v>
      </c>
      <c r="F1095" s="1">
        <v>1</v>
      </c>
      <c r="G1095" s="55">
        <v>71</v>
      </c>
      <c r="H1095" s="55">
        <f t="shared" si="16"/>
        <v>71</v>
      </c>
    </row>
    <row r="1096" spans="2:8" ht="15" x14ac:dyDescent="0.25">
      <c r="B1096" s="20" t="s">
        <v>406</v>
      </c>
      <c r="C1096" s="20" t="s">
        <v>2646</v>
      </c>
      <c r="D1096" s="20" t="s">
        <v>2647</v>
      </c>
      <c r="E1096" s="55" t="s">
        <v>1963</v>
      </c>
      <c r="F1096" s="1">
        <v>2</v>
      </c>
      <c r="G1096" s="55">
        <v>84</v>
      </c>
      <c r="H1096" s="55">
        <f t="shared" si="16"/>
        <v>168</v>
      </c>
    </row>
    <row r="1097" spans="2:8" ht="15" x14ac:dyDescent="0.25">
      <c r="B1097" s="20" t="s">
        <v>406</v>
      </c>
      <c r="C1097" s="20" t="s">
        <v>2646</v>
      </c>
      <c r="D1097" s="20" t="s">
        <v>2647</v>
      </c>
      <c r="E1097" s="55" t="s">
        <v>1964</v>
      </c>
      <c r="F1097" s="1">
        <v>1</v>
      </c>
      <c r="G1097" s="55">
        <v>12</v>
      </c>
      <c r="H1097" s="55">
        <f t="shared" si="16"/>
        <v>12</v>
      </c>
    </row>
    <row r="1098" spans="2:8" ht="15" x14ac:dyDescent="0.25">
      <c r="B1098" s="20" t="s">
        <v>406</v>
      </c>
      <c r="C1098" s="20" t="s">
        <v>2648</v>
      </c>
      <c r="D1098" s="20" t="s">
        <v>2649</v>
      </c>
      <c r="E1098" s="55" t="s">
        <v>1963</v>
      </c>
      <c r="F1098" s="1">
        <v>2</v>
      </c>
      <c r="G1098" s="55">
        <v>364</v>
      </c>
      <c r="H1098" s="55">
        <f t="shared" si="16"/>
        <v>728</v>
      </c>
    </row>
    <row r="1099" spans="2:8" ht="15" x14ac:dyDescent="0.25">
      <c r="B1099" s="20" t="s">
        <v>406</v>
      </c>
      <c r="C1099" s="20" t="s">
        <v>2648</v>
      </c>
      <c r="D1099" s="20" t="s">
        <v>2649</v>
      </c>
      <c r="E1099" s="55" t="s">
        <v>1964</v>
      </c>
      <c r="F1099" s="1">
        <v>1</v>
      </c>
      <c r="G1099" s="55">
        <v>12</v>
      </c>
      <c r="H1099" s="55">
        <f t="shared" ref="H1099:H1162" si="17">F1099*G1099</f>
        <v>12</v>
      </c>
    </row>
    <row r="1100" spans="2:8" ht="15" x14ac:dyDescent="0.25">
      <c r="B1100" s="20" t="s">
        <v>406</v>
      </c>
      <c r="C1100" s="20" t="s">
        <v>889</v>
      </c>
      <c r="D1100" s="20" t="s">
        <v>890</v>
      </c>
      <c r="E1100" s="55" t="s">
        <v>1963</v>
      </c>
      <c r="F1100" s="1">
        <v>2</v>
      </c>
      <c r="G1100" s="55">
        <v>173</v>
      </c>
      <c r="H1100" s="55">
        <f t="shared" si="17"/>
        <v>346</v>
      </c>
    </row>
    <row r="1101" spans="2:8" ht="15" x14ac:dyDescent="0.25">
      <c r="B1101" s="20" t="s">
        <v>406</v>
      </c>
      <c r="C1101" s="20" t="s">
        <v>889</v>
      </c>
      <c r="D1101" s="20" t="s">
        <v>890</v>
      </c>
      <c r="E1101" s="55" t="s">
        <v>1964</v>
      </c>
      <c r="F1101" s="1">
        <v>1</v>
      </c>
      <c r="G1101" s="55">
        <v>34</v>
      </c>
      <c r="H1101" s="55">
        <f t="shared" si="17"/>
        <v>34</v>
      </c>
    </row>
    <row r="1102" spans="2:8" ht="15" x14ac:dyDescent="0.25">
      <c r="B1102" s="20" t="s">
        <v>406</v>
      </c>
      <c r="C1102" s="20" t="s">
        <v>891</v>
      </c>
      <c r="D1102" s="20" t="s">
        <v>892</v>
      </c>
      <c r="E1102" s="55" t="s">
        <v>1963</v>
      </c>
      <c r="F1102" s="1">
        <v>2</v>
      </c>
      <c r="G1102" s="55">
        <v>177</v>
      </c>
      <c r="H1102" s="55">
        <f t="shared" si="17"/>
        <v>354</v>
      </c>
    </row>
    <row r="1103" spans="2:8" ht="15" x14ac:dyDescent="0.25">
      <c r="B1103" s="20" t="s">
        <v>406</v>
      </c>
      <c r="C1103" s="20" t="s">
        <v>891</v>
      </c>
      <c r="D1103" s="20" t="s">
        <v>892</v>
      </c>
      <c r="E1103" s="55" t="s">
        <v>1964</v>
      </c>
      <c r="F1103" s="1">
        <v>1</v>
      </c>
      <c r="G1103" s="55">
        <v>40</v>
      </c>
      <c r="H1103" s="55">
        <f t="shared" si="17"/>
        <v>40</v>
      </c>
    </row>
    <row r="1104" spans="2:8" ht="15" x14ac:dyDescent="0.25">
      <c r="B1104" s="20" t="s">
        <v>406</v>
      </c>
      <c r="C1104" s="20" t="s">
        <v>2650</v>
      </c>
      <c r="D1104" s="20" t="s">
        <v>2651</v>
      </c>
      <c r="E1104" s="55" t="s">
        <v>1989</v>
      </c>
      <c r="F1104" s="1">
        <v>18.53</v>
      </c>
      <c r="G1104" s="55">
        <v>3</v>
      </c>
      <c r="H1104" s="55">
        <f t="shared" si="17"/>
        <v>55.59</v>
      </c>
    </row>
    <row r="1105" spans="2:8" ht="15" x14ac:dyDescent="0.25">
      <c r="B1105" s="20" t="s">
        <v>406</v>
      </c>
      <c r="C1105" s="20" t="s">
        <v>2650</v>
      </c>
      <c r="D1105" s="20" t="s">
        <v>2651</v>
      </c>
      <c r="E1105" s="55" t="s">
        <v>1963</v>
      </c>
      <c r="F1105" s="1">
        <v>2</v>
      </c>
      <c r="G1105" s="55">
        <v>195</v>
      </c>
      <c r="H1105" s="55">
        <f t="shared" si="17"/>
        <v>390</v>
      </c>
    </row>
    <row r="1106" spans="2:8" ht="15" x14ac:dyDescent="0.25">
      <c r="B1106" s="20" t="s">
        <v>406</v>
      </c>
      <c r="C1106" s="20" t="s">
        <v>2652</v>
      </c>
      <c r="D1106" s="20" t="s">
        <v>2653</v>
      </c>
      <c r="E1106" s="55" t="s">
        <v>1963</v>
      </c>
      <c r="F1106" s="1">
        <v>2</v>
      </c>
      <c r="G1106" s="55">
        <v>283</v>
      </c>
      <c r="H1106" s="55">
        <f t="shared" si="17"/>
        <v>566</v>
      </c>
    </row>
    <row r="1107" spans="2:8" ht="15" x14ac:dyDescent="0.25">
      <c r="B1107" s="20" t="s">
        <v>406</v>
      </c>
      <c r="C1107" s="20" t="s">
        <v>2652</v>
      </c>
      <c r="D1107" s="20" t="s">
        <v>2653</v>
      </c>
      <c r="E1107" s="55" t="s">
        <v>1964</v>
      </c>
      <c r="F1107" s="1">
        <v>1</v>
      </c>
      <c r="G1107" s="55">
        <v>9</v>
      </c>
      <c r="H1107" s="55">
        <f t="shared" si="17"/>
        <v>9</v>
      </c>
    </row>
    <row r="1108" spans="2:8" ht="15" x14ac:dyDescent="0.25">
      <c r="B1108" s="20" t="s">
        <v>406</v>
      </c>
      <c r="C1108" s="20" t="s">
        <v>2654</v>
      </c>
      <c r="D1108" s="20" t="s">
        <v>2655</v>
      </c>
      <c r="E1108" s="55" t="s">
        <v>1963</v>
      </c>
      <c r="F1108" s="1">
        <v>2</v>
      </c>
      <c r="G1108" s="55">
        <v>130</v>
      </c>
      <c r="H1108" s="55">
        <f t="shared" si="17"/>
        <v>260</v>
      </c>
    </row>
    <row r="1109" spans="2:8" ht="15" x14ac:dyDescent="0.25">
      <c r="B1109" s="20" t="s">
        <v>406</v>
      </c>
      <c r="C1109" s="20" t="s">
        <v>2654</v>
      </c>
      <c r="D1109" s="20" t="s">
        <v>2655</v>
      </c>
      <c r="E1109" s="55" t="s">
        <v>1964</v>
      </c>
      <c r="F1109" s="1">
        <v>1</v>
      </c>
      <c r="G1109" s="55">
        <v>62</v>
      </c>
      <c r="H1109" s="55">
        <f t="shared" si="17"/>
        <v>62</v>
      </c>
    </row>
    <row r="1110" spans="2:8" ht="15" x14ac:dyDescent="0.25">
      <c r="B1110" s="20" t="s">
        <v>406</v>
      </c>
      <c r="C1110" s="20" t="s">
        <v>2654</v>
      </c>
      <c r="D1110" s="20" t="s">
        <v>2655</v>
      </c>
      <c r="E1110" s="55" t="s">
        <v>2198</v>
      </c>
      <c r="F1110" s="1">
        <v>8.86</v>
      </c>
      <c r="G1110" s="55">
        <v>5</v>
      </c>
      <c r="H1110" s="55">
        <f t="shared" si="17"/>
        <v>44.3</v>
      </c>
    </row>
    <row r="1111" spans="2:8" ht="15" x14ac:dyDescent="0.25">
      <c r="B1111" s="20" t="s">
        <v>406</v>
      </c>
      <c r="C1111" s="20" t="s">
        <v>2656</v>
      </c>
      <c r="D1111" s="20" t="s">
        <v>2657</v>
      </c>
      <c r="E1111" s="55" t="s">
        <v>1963</v>
      </c>
      <c r="F1111" s="1">
        <v>2</v>
      </c>
      <c r="G1111" s="55">
        <v>132</v>
      </c>
      <c r="H1111" s="55">
        <f t="shared" si="17"/>
        <v>264</v>
      </c>
    </row>
    <row r="1112" spans="2:8" ht="15" x14ac:dyDescent="0.25">
      <c r="B1112" s="20" t="s">
        <v>406</v>
      </c>
      <c r="C1112" s="20" t="s">
        <v>2656</v>
      </c>
      <c r="D1112" s="20" t="s">
        <v>2657</v>
      </c>
      <c r="E1112" s="55" t="s">
        <v>1964</v>
      </c>
      <c r="F1112" s="1">
        <v>1</v>
      </c>
      <c r="G1112" s="55">
        <v>65</v>
      </c>
      <c r="H1112" s="55">
        <f t="shared" si="17"/>
        <v>65</v>
      </c>
    </row>
    <row r="1113" spans="2:8" ht="15" x14ac:dyDescent="0.25">
      <c r="B1113" s="20" t="s">
        <v>406</v>
      </c>
      <c r="C1113" s="20" t="s">
        <v>2658</v>
      </c>
      <c r="D1113" s="20" t="s">
        <v>2659</v>
      </c>
      <c r="E1113" s="55" t="s">
        <v>1963</v>
      </c>
      <c r="F1113" s="1">
        <v>2</v>
      </c>
      <c r="G1113" s="55">
        <v>258</v>
      </c>
      <c r="H1113" s="55">
        <f t="shared" si="17"/>
        <v>516</v>
      </c>
    </row>
    <row r="1114" spans="2:8" ht="15" x14ac:dyDescent="0.25">
      <c r="B1114" s="20" t="s">
        <v>406</v>
      </c>
      <c r="C1114" s="20" t="s">
        <v>2660</v>
      </c>
      <c r="D1114" s="20" t="s">
        <v>2661</v>
      </c>
      <c r="E1114" s="55" t="s">
        <v>1963</v>
      </c>
      <c r="F1114" s="1">
        <v>2</v>
      </c>
      <c r="G1114" s="55">
        <v>81</v>
      </c>
      <c r="H1114" s="55">
        <f t="shared" si="17"/>
        <v>162</v>
      </c>
    </row>
    <row r="1115" spans="2:8" ht="15" x14ac:dyDescent="0.25">
      <c r="B1115" s="20" t="s">
        <v>406</v>
      </c>
      <c r="C1115" s="20" t="s">
        <v>2660</v>
      </c>
      <c r="D1115" s="20" t="s">
        <v>2661</v>
      </c>
      <c r="E1115" s="55" t="s">
        <v>1964</v>
      </c>
      <c r="F1115" s="1">
        <v>1</v>
      </c>
      <c r="G1115" s="55">
        <v>36</v>
      </c>
      <c r="H1115" s="55">
        <f t="shared" si="17"/>
        <v>36</v>
      </c>
    </row>
    <row r="1116" spans="2:8" ht="15" x14ac:dyDescent="0.25">
      <c r="B1116" s="20" t="s">
        <v>406</v>
      </c>
      <c r="C1116" s="20" t="s">
        <v>2662</v>
      </c>
      <c r="D1116" s="20" t="s">
        <v>2663</v>
      </c>
      <c r="E1116" s="55" t="s">
        <v>1963</v>
      </c>
      <c r="F1116" s="1">
        <v>2</v>
      </c>
      <c r="G1116" s="55">
        <v>281</v>
      </c>
      <c r="H1116" s="55">
        <f t="shared" si="17"/>
        <v>562</v>
      </c>
    </row>
    <row r="1117" spans="2:8" ht="15" x14ac:dyDescent="0.25">
      <c r="B1117" s="20" t="s">
        <v>406</v>
      </c>
      <c r="C1117" s="20" t="s">
        <v>2662</v>
      </c>
      <c r="D1117" s="20" t="s">
        <v>2663</v>
      </c>
      <c r="E1117" s="55" t="s">
        <v>1964</v>
      </c>
      <c r="F1117" s="1">
        <v>1</v>
      </c>
      <c r="G1117" s="55">
        <v>10</v>
      </c>
      <c r="H1117" s="55">
        <f t="shared" si="17"/>
        <v>10</v>
      </c>
    </row>
    <row r="1118" spans="2:8" ht="15" x14ac:dyDescent="0.25">
      <c r="B1118" s="20" t="s">
        <v>406</v>
      </c>
      <c r="C1118" s="20" t="s">
        <v>2664</v>
      </c>
      <c r="D1118" s="20" t="s">
        <v>2665</v>
      </c>
      <c r="E1118" s="55" t="s">
        <v>1963</v>
      </c>
      <c r="F1118" s="1">
        <v>2</v>
      </c>
      <c r="G1118" s="55">
        <v>62</v>
      </c>
      <c r="H1118" s="55">
        <f t="shared" si="17"/>
        <v>124</v>
      </c>
    </row>
    <row r="1119" spans="2:8" ht="15" x14ac:dyDescent="0.25">
      <c r="B1119" s="20" t="s">
        <v>406</v>
      </c>
      <c r="C1119" s="20" t="s">
        <v>2664</v>
      </c>
      <c r="D1119" s="20" t="s">
        <v>2665</v>
      </c>
      <c r="E1119" s="55" t="s">
        <v>1964</v>
      </c>
      <c r="F1119" s="1">
        <v>1</v>
      </c>
      <c r="G1119" s="55">
        <v>18</v>
      </c>
      <c r="H1119" s="55">
        <f t="shared" si="17"/>
        <v>18</v>
      </c>
    </row>
    <row r="1120" spans="2:8" ht="15" x14ac:dyDescent="0.25">
      <c r="B1120" s="20" t="s">
        <v>406</v>
      </c>
      <c r="C1120" s="20" t="s">
        <v>893</v>
      </c>
      <c r="D1120" s="20" t="s">
        <v>894</v>
      </c>
      <c r="E1120" s="55" t="s">
        <v>1963</v>
      </c>
      <c r="F1120" s="1">
        <v>2</v>
      </c>
      <c r="G1120" s="55">
        <v>403</v>
      </c>
      <c r="H1120" s="55">
        <f t="shared" si="17"/>
        <v>806</v>
      </c>
    </row>
    <row r="1121" spans="2:8" ht="15" x14ac:dyDescent="0.25">
      <c r="B1121" s="20" t="s">
        <v>406</v>
      </c>
      <c r="C1121" s="20" t="s">
        <v>893</v>
      </c>
      <c r="D1121" s="20" t="s">
        <v>894</v>
      </c>
      <c r="E1121" s="55" t="s">
        <v>1964</v>
      </c>
      <c r="F1121" s="1">
        <v>1</v>
      </c>
      <c r="G1121" s="55">
        <v>124</v>
      </c>
      <c r="H1121" s="55">
        <f t="shared" si="17"/>
        <v>124</v>
      </c>
    </row>
    <row r="1122" spans="2:8" ht="15" x14ac:dyDescent="0.25">
      <c r="B1122" s="20" t="s">
        <v>406</v>
      </c>
      <c r="C1122" s="20" t="s">
        <v>2666</v>
      </c>
      <c r="D1122" s="20" t="s">
        <v>2667</v>
      </c>
      <c r="E1122" s="55" t="s">
        <v>1963</v>
      </c>
      <c r="F1122" s="1">
        <v>2</v>
      </c>
      <c r="G1122" s="55">
        <v>415</v>
      </c>
      <c r="H1122" s="55">
        <f t="shared" si="17"/>
        <v>830</v>
      </c>
    </row>
    <row r="1123" spans="2:8" ht="15" x14ac:dyDescent="0.25">
      <c r="B1123" s="20" t="s">
        <v>406</v>
      </c>
      <c r="C1123" s="20" t="s">
        <v>2668</v>
      </c>
      <c r="D1123" s="20" t="s">
        <v>2669</v>
      </c>
      <c r="E1123" s="55" t="s">
        <v>1963</v>
      </c>
      <c r="F1123" s="1">
        <v>2</v>
      </c>
      <c r="G1123" s="55">
        <v>188</v>
      </c>
      <c r="H1123" s="55">
        <f t="shared" si="17"/>
        <v>376</v>
      </c>
    </row>
    <row r="1124" spans="2:8" ht="15" x14ac:dyDescent="0.25">
      <c r="B1124" s="20" t="s">
        <v>406</v>
      </c>
      <c r="C1124" s="20" t="s">
        <v>2668</v>
      </c>
      <c r="D1124" s="20" t="s">
        <v>2669</v>
      </c>
      <c r="E1124" s="55" t="s">
        <v>1964</v>
      </c>
      <c r="F1124" s="1">
        <v>1</v>
      </c>
      <c r="G1124" s="55">
        <v>5</v>
      </c>
      <c r="H1124" s="55">
        <f t="shared" si="17"/>
        <v>5</v>
      </c>
    </row>
    <row r="1125" spans="2:8" ht="15" x14ac:dyDescent="0.25">
      <c r="B1125" s="20" t="s">
        <v>406</v>
      </c>
      <c r="C1125" s="20" t="s">
        <v>2670</v>
      </c>
      <c r="D1125" s="20" t="s">
        <v>2671</v>
      </c>
      <c r="E1125" s="55" t="s">
        <v>1963</v>
      </c>
      <c r="F1125" s="1">
        <v>2</v>
      </c>
      <c r="G1125" s="55">
        <v>567</v>
      </c>
      <c r="H1125" s="55">
        <f t="shared" si="17"/>
        <v>1134</v>
      </c>
    </row>
    <row r="1126" spans="2:8" ht="15" x14ac:dyDescent="0.25">
      <c r="B1126" s="20" t="s">
        <v>406</v>
      </c>
      <c r="C1126" s="20" t="s">
        <v>2672</v>
      </c>
      <c r="D1126" s="20" t="s">
        <v>2673</v>
      </c>
      <c r="E1126" s="55" t="s">
        <v>1963</v>
      </c>
      <c r="F1126" s="1">
        <v>2</v>
      </c>
      <c r="G1126" s="55">
        <v>276</v>
      </c>
      <c r="H1126" s="55">
        <f t="shared" si="17"/>
        <v>552</v>
      </c>
    </row>
    <row r="1127" spans="2:8" ht="15" x14ac:dyDescent="0.25">
      <c r="B1127" s="20" t="s">
        <v>406</v>
      </c>
      <c r="C1127" s="20" t="s">
        <v>2674</v>
      </c>
      <c r="D1127" s="20" t="s">
        <v>2675</v>
      </c>
      <c r="E1127" s="55" t="s">
        <v>1963</v>
      </c>
      <c r="F1127" s="1">
        <v>2</v>
      </c>
      <c r="G1127" s="55">
        <v>129</v>
      </c>
      <c r="H1127" s="55">
        <f t="shared" si="17"/>
        <v>258</v>
      </c>
    </row>
    <row r="1128" spans="2:8" ht="15" x14ac:dyDescent="0.25">
      <c r="B1128" s="20" t="s">
        <v>406</v>
      </c>
      <c r="C1128" s="20" t="s">
        <v>2674</v>
      </c>
      <c r="D1128" s="20" t="s">
        <v>2675</v>
      </c>
      <c r="E1128" s="55" t="s">
        <v>1964</v>
      </c>
      <c r="F1128" s="1">
        <v>1</v>
      </c>
      <c r="G1128" s="55">
        <v>18</v>
      </c>
      <c r="H1128" s="55">
        <f t="shared" si="17"/>
        <v>18</v>
      </c>
    </row>
    <row r="1129" spans="2:8" ht="15" x14ac:dyDescent="0.25">
      <c r="B1129" s="20" t="s">
        <v>406</v>
      </c>
      <c r="C1129" s="20" t="s">
        <v>2676</v>
      </c>
      <c r="D1129" s="20" t="s">
        <v>2677</v>
      </c>
      <c r="E1129" s="55" t="s">
        <v>1963</v>
      </c>
      <c r="F1129" s="1">
        <v>2</v>
      </c>
      <c r="G1129" s="55">
        <v>357</v>
      </c>
      <c r="H1129" s="55">
        <f t="shared" si="17"/>
        <v>714</v>
      </c>
    </row>
    <row r="1130" spans="2:8" ht="15" x14ac:dyDescent="0.25">
      <c r="B1130" s="20" t="s">
        <v>406</v>
      </c>
      <c r="C1130" s="20" t="s">
        <v>2676</v>
      </c>
      <c r="D1130" s="20" t="s">
        <v>2677</v>
      </c>
      <c r="E1130" s="55" t="s">
        <v>1964</v>
      </c>
      <c r="F1130" s="1">
        <v>1</v>
      </c>
      <c r="G1130" s="55">
        <v>53</v>
      </c>
      <c r="H1130" s="55">
        <f t="shared" si="17"/>
        <v>53</v>
      </c>
    </row>
    <row r="1131" spans="2:8" ht="15" x14ac:dyDescent="0.25">
      <c r="B1131" s="20" t="s">
        <v>406</v>
      </c>
      <c r="C1131" s="20" t="s">
        <v>1191</v>
      </c>
      <c r="D1131" s="20" t="s">
        <v>1192</v>
      </c>
      <c r="E1131" s="55" t="s">
        <v>1963</v>
      </c>
      <c r="F1131" s="1">
        <v>2</v>
      </c>
      <c r="G1131" s="55">
        <v>609</v>
      </c>
      <c r="H1131" s="55">
        <f t="shared" si="17"/>
        <v>1218</v>
      </c>
    </row>
    <row r="1132" spans="2:8" ht="15" x14ac:dyDescent="0.25">
      <c r="B1132" s="20" t="s">
        <v>406</v>
      </c>
      <c r="C1132" s="20" t="s">
        <v>1191</v>
      </c>
      <c r="D1132" s="20" t="s">
        <v>1192</v>
      </c>
      <c r="E1132" s="55" t="s">
        <v>1964</v>
      </c>
      <c r="F1132" s="1">
        <v>1</v>
      </c>
      <c r="G1132" s="55">
        <v>35</v>
      </c>
      <c r="H1132" s="55">
        <f t="shared" si="17"/>
        <v>35</v>
      </c>
    </row>
    <row r="1133" spans="2:8" ht="15" x14ac:dyDescent="0.25">
      <c r="B1133" s="20" t="s">
        <v>406</v>
      </c>
      <c r="C1133" s="20" t="s">
        <v>2678</v>
      </c>
      <c r="D1133" s="20" t="s">
        <v>2679</v>
      </c>
      <c r="E1133" s="55" t="s">
        <v>1963</v>
      </c>
      <c r="F1133" s="1">
        <v>2</v>
      </c>
      <c r="G1133" s="55">
        <v>124</v>
      </c>
      <c r="H1133" s="55">
        <f t="shared" si="17"/>
        <v>248</v>
      </c>
    </row>
    <row r="1134" spans="2:8" ht="15" x14ac:dyDescent="0.25">
      <c r="B1134" s="20" t="s">
        <v>406</v>
      </c>
      <c r="C1134" s="20" t="s">
        <v>2678</v>
      </c>
      <c r="D1134" s="20" t="s">
        <v>2679</v>
      </c>
      <c r="E1134" s="55" t="s">
        <v>1964</v>
      </c>
      <c r="F1134" s="1">
        <v>1</v>
      </c>
      <c r="G1134" s="55">
        <v>66</v>
      </c>
      <c r="H1134" s="55">
        <f t="shared" si="17"/>
        <v>66</v>
      </c>
    </row>
    <row r="1135" spans="2:8" ht="15" x14ac:dyDescent="0.25">
      <c r="B1135" s="20" t="s">
        <v>406</v>
      </c>
      <c r="C1135" s="20" t="s">
        <v>2680</v>
      </c>
      <c r="D1135" s="20" t="s">
        <v>2681</v>
      </c>
      <c r="E1135" s="55" t="s">
        <v>1963</v>
      </c>
      <c r="F1135" s="1">
        <v>2</v>
      </c>
      <c r="G1135" s="55">
        <v>339</v>
      </c>
      <c r="H1135" s="55">
        <f t="shared" si="17"/>
        <v>678</v>
      </c>
    </row>
    <row r="1136" spans="2:8" ht="15" x14ac:dyDescent="0.25">
      <c r="B1136" s="20" t="s">
        <v>406</v>
      </c>
      <c r="C1136" s="20" t="s">
        <v>2680</v>
      </c>
      <c r="D1136" s="20" t="s">
        <v>2681</v>
      </c>
      <c r="E1136" s="55" t="s">
        <v>1964</v>
      </c>
      <c r="F1136" s="1">
        <v>1</v>
      </c>
      <c r="G1136" s="55">
        <v>180</v>
      </c>
      <c r="H1136" s="55">
        <f t="shared" si="17"/>
        <v>180</v>
      </c>
    </row>
    <row r="1137" spans="2:8" ht="15" x14ac:dyDescent="0.25">
      <c r="B1137" s="20" t="s">
        <v>406</v>
      </c>
      <c r="C1137" s="20" t="s">
        <v>2682</v>
      </c>
      <c r="D1137" s="20" t="s">
        <v>2683</v>
      </c>
      <c r="E1137" s="55" t="s">
        <v>1963</v>
      </c>
      <c r="F1137" s="1">
        <v>2</v>
      </c>
      <c r="G1137" s="55">
        <v>77</v>
      </c>
      <c r="H1137" s="55">
        <f t="shared" si="17"/>
        <v>154</v>
      </c>
    </row>
    <row r="1138" spans="2:8" ht="15" x14ac:dyDescent="0.25">
      <c r="B1138" s="20" t="s">
        <v>406</v>
      </c>
      <c r="C1138" s="20" t="s">
        <v>2682</v>
      </c>
      <c r="D1138" s="20" t="s">
        <v>2683</v>
      </c>
      <c r="E1138" s="55" t="s">
        <v>1964</v>
      </c>
      <c r="F1138" s="1">
        <v>1</v>
      </c>
      <c r="G1138" s="55">
        <v>46</v>
      </c>
      <c r="H1138" s="55">
        <f t="shared" si="17"/>
        <v>46</v>
      </c>
    </row>
    <row r="1139" spans="2:8" ht="15" x14ac:dyDescent="0.25">
      <c r="B1139" s="20" t="s">
        <v>406</v>
      </c>
      <c r="C1139" s="20" t="s">
        <v>2684</v>
      </c>
      <c r="D1139" s="20" t="s">
        <v>2685</v>
      </c>
      <c r="E1139" s="55" t="s">
        <v>1963</v>
      </c>
      <c r="F1139" s="1">
        <v>2</v>
      </c>
      <c r="G1139" s="55">
        <v>98</v>
      </c>
      <c r="H1139" s="55">
        <f t="shared" si="17"/>
        <v>196</v>
      </c>
    </row>
    <row r="1140" spans="2:8" ht="15" x14ac:dyDescent="0.25">
      <c r="B1140" s="20" t="s">
        <v>406</v>
      </c>
      <c r="C1140" s="20" t="s">
        <v>2684</v>
      </c>
      <c r="D1140" s="20" t="s">
        <v>2685</v>
      </c>
      <c r="E1140" s="55" t="s">
        <v>1964</v>
      </c>
      <c r="F1140" s="1">
        <v>1</v>
      </c>
      <c r="G1140" s="55">
        <v>40</v>
      </c>
      <c r="H1140" s="55">
        <f t="shared" si="17"/>
        <v>40</v>
      </c>
    </row>
    <row r="1141" spans="2:8" ht="15" x14ac:dyDescent="0.25">
      <c r="B1141" s="20" t="s">
        <v>406</v>
      </c>
      <c r="C1141" s="20" t="s">
        <v>2686</v>
      </c>
      <c r="D1141" s="20" t="s">
        <v>2687</v>
      </c>
      <c r="E1141" s="55" t="s">
        <v>1963</v>
      </c>
      <c r="F1141" s="1">
        <v>2</v>
      </c>
      <c r="G1141" s="55">
        <v>234</v>
      </c>
      <c r="H1141" s="55">
        <f t="shared" si="17"/>
        <v>468</v>
      </c>
    </row>
    <row r="1142" spans="2:8" ht="15" x14ac:dyDescent="0.25">
      <c r="B1142" s="20" t="s">
        <v>406</v>
      </c>
      <c r="C1142" s="20" t="s">
        <v>2686</v>
      </c>
      <c r="D1142" s="20" t="s">
        <v>2687</v>
      </c>
      <c r="E1142" s="55" t="s">
        <v>1964</v>
      </c>
      <c r="F1142" s="1">
        <v>1</v>
      </c>
      <c r="G1142" s="55">
        <v>79</v>
      </c>
      <c r="H1142" s="55">
        <f t="shared" si="17"/>
        <v>79</v>
      </c>
    </row>
    <row r="1143" spans="2:8" ht="15" x14ac:dyDescent="0.25">
      <c r="B1143" s="20" t="s">
        <v>406</v>
      </c>
      <c r="C1143" s="20" t="s">
        <v>1629</v>
      </c>
      <c r="D1143" s="20" t="s">
        <v>1630</v>
      </c>
      <c r="E1143" s="55" t="s">
        <v>1989</v>
      </c>
      <c r="F1143" s="1">
        <v>18.53</v>
      </c>
      <c r="G1143" s="55">
        <v>1</v>
      </c>
      <c r="H1143" s="55">
        <f t="shared" si="17"/>
        <v>18.53</v>
      </c>
    </row>
    <row r="1144" spans="2:8" ht="15" x14ac:dyDescent="0.25">
      <c r="B1144" s="20" t="s">
        <v>406</v>
      </c>
      <c r="C1144" s="20" t="s">
        <v>1629</v>
      </c>
      <c r="D1144" s="20" t="s">
        <v>1630</v>
      </c>
      <c r="E1144" s="55" t="s">
        <v>1963</v>
      </c>
      <c r="F1144" s="1">
        <v>2</v>
      </c>
      <c r="G1144" s="55">
        <v>1115</v>
      </c>
      <c r="H1144" s="55">
        <f t="shared" si="17"/>
        <v>2230</v>
      </c>
    </row>
    <row r="1145" spans="2:8" ht="15" x14ac:dyDescent="0.25">
      <c r="B1145" s="20" t="s">
        <v>406</v>
      </c>
      <c r="C1145" s="20" t="s">
        <v>1629</v>
      </c>
      <c r="D1145" s="20" t="s">
        <v>1630</v>
      </c>
      <c r="E1145" s="55" t="s">
        <v>1964</v>
      </c>
      <c r="F1145" s="1">
        <v>1</v>
      </c>
      <c r="G1145" s="55">
        <v>324</v>
      </c>
      <c r="H1145" s="55">
        <f t="shared" si="17"/>
        <v>324</v>
      </c>
    </row>
    <row r="1146" spans="2:8" ht="15" x14ac:dyDescent="0.25">
      <c r="B1146" s="20" t="s">
        <v>406</v>
      </c>
      <c r="C1146" s="20" t="s">
        <v>2688</v>
      </c>
      <c r="D1146" s="20" t="s">
        <v>2689</v>
      </c>
      <c r="E1146" s="55" t="s">
        <v>1963</v>
      </c>
      <c r="F1146" s="1">
        <v>2</v>
      </c>
      <c r="G1146" s="55">
        <v>122</v>
      </c>
      <c r="H1146" s="55">
        <f t="shared" si="17"/>
        <v>244</v>
      </c>
    </row>
    <row r="1147" spans="2:8" ht="15" x14ac:dyDescent="0.25">
      <c r="B1147" s="20" t="s">
        <v>406</v>
      </c>
      <c r="C1147" s="20" t="s">
        <v>2688</v>
      </c>
      <c r="D1147" s="20" t="s">
        <v>2689</v>
      </c>
      <c r="E1147" s="55" t="s">
        <v>1969</v>
      </c>
      <c r="F1147" s="1">
        <v>4</v>
      </c>
      <c r="G1147" s="55">
        <v>1</v>
      </c>
      <c r="H1147" s="55">
        <f t="shared" si="17"/>
        <v>4</v>
      </c>
    </row>
    <row r="1148" spans="2:8" ht="15" x14ac:dyDescent="0.25">
      <c r="B1148" s="20" t="s">
        <v>406</v>
      </c>
      <c r="C1148" s="20" t="s">
        <v>2690</v>
      </c>
      <c r="D1148" s="20" t="s">
        <v>2691</v>
      </c>
      <c r="E1148" s="55" t="s">
        <v>1963</v>
      </c>
      <c r="F1148" s="1">
        <v>2</v>
      </c>
      <c r="G1148" s="55">
        <v>18</v>
      </c>
      <c r="H1148" s="55">
        <f t="shared" si="17"/>
        <v>36</v>
      </c>
    </row>
    <row r="1149" spans="2:8" ht="15" x14ac:dyDescent="0.25">
      <c r="B1149" s="20" t="s">
        <v>406</v>
      </c>
      <c r="C1149" s="20" t="s">
        <v>2692</v>
      </c>
      <c r="D1149" s="20" t="s">
        <v>2693</v>
      </c>
      <c r="E1149" s="55" t="s">
        <v>1963</v>
      </c>
      <c r="F1149" s="1">
        <v>2</v>
      </c>
      <c r="G1149" s="55">
        <v>42</v>
      </c>
      <c r="H1149" s="55">
        <f t="shared" si="17"/>
        <v>84</v>
      </c>
    </row>
    <row r="1150" spans="2:8" ht="15" x14ac:dyDescent="0.25">
      <c r="B1150" s="20" t="s">
        <v>406</v>
      </c>
      <c r="C1150" s="20" t="s">
        <v>2692</v>
      </c>
      <c r="D1150" s="20" t="s">
        <v>2693</v>
      </c>
      <c r="E1150" s="55" t="s">
        <v>1964</v>
      </c>
      <c r="F1150" s="1">
        <v>1</v>
      </c>
      <c r="G1150" s="55">
        <v>9</v>
      </c>
      <c r="H1150" s="55">
        <f t="shared" si="17"/>
        <v>9</v>
      </c>
    </row>
    <row r="1151" spans="2:8" ht="15" x14ac:dyDescent="0.25">
      <c r="B1151" s="20" t="s">
        <v>406</v>
      </c>
      <c r="C1151" s="20" t="s">
        <v>2694</v>
      </c>
      <c r="D1151" s="20" t="s">
        <v>2695</v>
      </c>
      <c r="E1151" s="55" t="s">
        <v>1963</v>
      </c>
      <c r="F1151" s="1">
        <v>2</v>
      </c>
      <c r="G1151" s="55">
        <v>179</v>
      </c>
      <c r="H1151" s="55">
        <f t="shared" si="17"/>
        <v>358</v>
      </c>
    </row>
    <row r="1152" spans="2:8" ht="15" x14ac:dyDescent="0.25">
      <c r="B1152" s="20" t="s">
        <v>406</v>
      </c>
      <c r="C1152" s="20" t="s">
        <v>2694</v>
      </c>
      <c r="D1152" s="20" t="s">
        <v>2695</v>
      </c>
      <c r="E1152" s="55" t="s">
        <v>1964</v>
      </c>
      <c r="F1152" s="1">
        <v>1</v>
      </c>
      <c r="G1152" s="55">
        <v>12</v>
      </c>
      <c r="H1152" s="55">
        <f t="shared" si="17"/>
        <v>12</v>
      </c>
    </row>
    <row r="1153" spans="2:8" ht="15" x14ac:dyDescent="0.25">
      <c r="B1153" s="20" t="s">
        <v>406</v>
      </c>
      <c r="C1153" s="20" t="s">
        <v>2696</v>
      </c>
      <c r="D1153" s="20" t="s">
        <v>2697</v>
      </c>
      <c r="E1153" s="55" t="s">
        <v>1963</v>
      </c>
      <c r="F1153" s="1">
        <v>2</v>
      </c>
      <c r="G1153" s="55">
        <v>1</v>
      </c>
      <c r="H1153" s="55">
        <f t="shared" si="17"/>
        <v>2</v>
      </c>
    </row>
    <row r="1154" spans="2:8" ht="15" x14ac:dyDescent="0.25">
      <c r="B1154" s="20" t="s">
        <v>406</v>
      </c>
      <c r="C1154" s="20" t="s">
        <v>2698</v>
      </c>
      <c r="D1154" s="20" t="s">
        <v>2699</v>
      </c>
      <c r="E1154" s="55" t="s">
        <v>1963</v>
      </c>
      <c r="F1154" s="1">
        <v>2</v>
      </c>
      <c r="G1154" s="55">
        <v>166</v>
      </c>
      <c r="H1154" s="55">
        <f t="shared" si="17"/>
        <v>332</v>
      </c>
    </row>
    <row r="1155" spans="2:8" ht="15" x14ac:dyDescent="0.25">
      <c r="B1155" s="20" t="s">
        <v>406</v>
      </c>
      <c r="C1155" s="20" t="s">
        <v>2698</v>
      </c>
      <c r="D1155" s="20" t="s">
        <v>2699</v>
      </c>
      <c r="E1155" s="55" t="s">
        <v>1964</v>
      </c>
      <c r="F1155" s="1">
        <v>1</v>
      </c>
      <c r="G1155" s="55">
        <v>30</v>
      </c>
      <c r="H1155" s="55">
        <f t="shared" si="17"/>
        <v>30</v>
      </c>
    </row>
    <row r="1156" spans="2:8" ht="15" x14ac:dyDescent="0.25">
      <c r="B1156" s="20" t="s">
        <v>406</v>
      </c>
      <c r="C1156" s="20" t="s">
        <v>2700</v>
      </c>
      <c r="D1156" s="20" t="s">
        <v>2701</v>
      </c>
      <c r="E1156" s="55" t="s">
        <v>1963</v>
      </c>
      <c r="F1156" s="1">
        <v>2</v>
      </c>
      <c r="G1156" s="55">
        <v>561</v>
      </c>
      <c r="H1156" s="55">
        <f t="shared" si="17"/>
        <v>1122</v>
      </c>
    </row>
    <row r="1157" spans="2:8" ht="15" x14ac:dyDescent="0.25">
      <c r="B1157" s="20" t="s">
        <v>406</v>
      </c>
      <c r="C1157" s="20" t="s">
        <v>2700</v>
      </c>
      <c r="D1157" s="20" t="s">
        <v>2701</v>
      </c>
      <c r="E1157" s="55" t="s">
        <v>1964</v>
      </c>
      <c r="F1157" s="1">
        <v>1</v>
      </c>
      <c r="G1157" s="55">
        <v>184</v>
      </c>
      <c r="H1157" s="55">
        <f t="shared" si="17"/>
        <v>184</v>
      </c>
    </row>
    <row r="1158" spans="2:8" ht="15" x14ac:dyDescent="0.25">
      <c r="B1158" s="20" t="s">
        <v>406</v>
      </c>
      <c r="C1158" s="20" t="s">
        <v>895</v>
      </c>
      <c r="D1158" s="20" t="s">
        <v>896</v>
      </c>
      <c r="E1158" s="55" t="s">
        <v>1963</v>
      </c>
      <c r="F1158" s="1">
        <v>2</v>
      </c>
      <c r="G1158" s="55">
        <v>315</v>
      </c>
      <c r="H1158" s="55">
        <f t="shared" si="17"/>
        <v>630</v>
      </c>
    </row>
    <row r="1159" spans="2:8" ht="15" x14ac:dyDescent="0.25">
      <c r="B1159" s="20" t="s">
        <v>406</v>
      </c>
      <c r="C1159" s="20" t="s">
        <v>895</v>
      </c>
      <c r="D1159" s="20" t="s">
        <v>896</v>
      </c>
      <c r="E1159" s="55" t="s">
        <v>1964</v>
      </c>
      <c r="F1159" s="1">
        <v>1</v>
      </c>
      <c r="G1159" s="55">
        <v>110</v>
      </c>
      <c r="H1159" s="55">
        <f t="shared" si="17"/>
        <v>110</v>
      </c>
    </row>
    <row r="1160" spans="2:8" ht="15" x14ac:dyDescent="0.25">
      <c r="B1160" s="20" t="s">
        <v>406</v>
      </c>
      <c r="C1160" s="20" t="s">
        <v>2702</v>
      </c>
      <c r="D1160" s="20" t="s">
        <v>2703</v>
      </c>
      <c r="E1160" s="55" t="s">
        <v>1963</v>
      </c>
      <c r="F1160" s="1">
        <v>2</v>
      </c>
      <c r="G1160" s="55">
        <v>110</v>
      </c>
      <c r="H1160" s="55">
        <f t="shared" si="17"/>
        <v>220</v>
      </c>
    </row>
    <row r="1161" spans="2:8" ht="15" x14ac:dyDescent="0.25">
      <c r="B1161" s="20" t="s">
        <v>406</v>
      </c>
      <c r="C1161" s="20" t="s">
        <v>2702</v>
      </c>
      <c r="D1161" s="20" t="s">
        <v>2703</v>
      </c>
      <c r="E1161" s="55" t="s">
        <v>1964</v>
      </c>
      <c r="F1161" s="1">
        <v>1</v>
      </c>
      <c r="G1161" s="55">
        <v>39</v>
      </c>
      <c r="H1161" s="55">
        <f t="shared" si="17"/>
        <v>39</v>
      </c>
    </row>
    <row r="1162" spans="2:8" ht="15" x14ac:dyDescent="0.25">
      <c r="B1162" s="20" t="s">
        <v>406</v>
      </c>
      <c r="C1162" s="20" t="s">
        <v>2704</v>
      </c>
      <c r="D1162" s="20" t="s">
        <v>2705</v>
      </c>
      <c r="E1162" s="55" t="s">
        <v>1963</v>
      </c>
      <c r="F1162" s="1">
        <v>2</v>
      </c>
      <c r="G1162" s="55">
        <v>62</v>
      </c>
      <c r="H1162" s="55">
        <f t="shared" si="17"/>
        <v>124</v>
      </c>
    </row>
    <row r="1163" spans="2:8" ht="15" x14ac:dyDescent="0.25">
      <c r="B1163" s="20" t="s">
        <v>406</v>
      </c>
      <c r="C1163" s="20" t="s">
        <v>2704</v>
      </c>
      <c r="D1163" s="20" t="s">
        <v>2705</v>
      </c>
      <c r="E1163" s="55" t="s">
        <v>1964</v>
      </c>
      <c r="F1163" s="1">
        <v>1</v>
      </c>
      <c r="G1163" s="55">
        <v>16</v>
      </c>
      <c r="H1163" s="55">
        <f t="shared" ref="H1163:H1226" si="18">F1163*G1163</f>
        <v>16</v>
      </c>
    </row>
    <row r="1164" spans="2:8" ht="15" x14ac:dyDescent="0.25">
      <c r="B1164" s="20" t="s">
        <v>406</v>
      </c>
      <c r="C1164" s="20" t="s">
        <v>2706</v>
      </c>
      <c r="D1164" s="20" t="s">
        <v>2707</v>
      </c>
      <c r="E1164" s="55" t="s">
        <v>1963</v>
      </c>
      <c r="F1164" s="1">
        <v>2</v>
      </c>
      <c r="G1164" s="55">
        <v>296</v>
      </c>
      <c r="H1164" s="55">
        <f t="shared" si="18"/>
        <v>592</v>
      </c>
    </row>
    <row r="1165" spans="2:8" ht="15" x14ac:dyDescent="0.25">
      <c r="B1165" s="20" t="s">
        <v>406</v>
      </c>
      <c r="C1165" s="20" t="s">
        <v>2706</v>
      </c>
      <c r="D1165" s="20" t="s">
        <v>2707</v>
      </c>
      <c r="E1165" s="55" t="s">
        <v>1964</v>
      </c>
      <c r="F1165" s="1">
        <v>1</v>
      </c>
      <c r="G1165" s="55">
        <v>99</v>
      </c>
      <c r="H1165" s="55">
        <f t="shared" si="18"/>
        <v>99</v>
      </c>
    </row>
    <row r="1166" spans="2:8" ht="15" x14ac:dyDescent="0.25">
      <c r="B1166" s="20" t="s">
        <v>406</v>
      </c>
      <c r="C1166" s="20" t="s">
        <v>2708</v>
      </c>
      <c r="D1166" s="20" t="s">
        <v>2709</v>
      </c>
      <c r="E1166" s="55" t="s">
        <v>1963</v>
      </c>
      <c r="F1166" s="1">
        <v>2</v>
      </c>
      <c r="G1166" s="55">
        <v>190</v>
      </c>
      <c r="H1166" s="55">
        <f t="shared" si="18"/>
        <v>380</v>
      </c>
    </row>
    <row r="1167" spans="2:8" ht="15" x14ac:dyDescent="0.25">
      <c r="B1167" s="20" t="s">
        <v>406</v>
      </c>
      <c r="C1167" s="20" t="s">
        <v>2708</v>
      </c>
      <c r="D1167" s="20" t="s">
        <v>2709</v>
      </c>
      <c r="E1167" s="55" t="s">
        <v>1964</v>
      </c>
      <c r="F1167" s="1">
        <v>1</v>
      </c>
      <c r="G1167" s="55">
        <v>41</v>
      </c>
      <c r="H1167" s="55">
        <f t="shared" si="18"/>
        <v>41</v>
      </c>
    </row>
    <row r="1168" spans="2:8" ht="15" x14ac:dyDescent="0.25">
      <c r="B1168" s="20" t="s">
        <v>406</v>
      </c>
      <c r="C1168" s="20" t="s">
        <v>2710</v>
      </c>
      <c r="D1168" s="20" t="s">
        <v>2711</v>
      </c>
      <c r="E1168" s="55" t="s">
        <v>1989</v>
      </c>
      <c r="F1168" s="1">
        <v>18.53</v>
      </c>
      <c r="G1168" s="55">
        <v>4</v>
      </c>
      <c r="H1168" s="55">
        <f t="shared" si="18"/>
        <v>74.12</v>
      </c>
    </row>
    <row r="1169" spans="2:8" ht="15" x14ac:dyDescent="0.25">
      <c r="B1169" s="20" t="s">
        <v>406</v>
      </c>
      <c r="C1169" s="20" t="s">
        <v>2710</v>
      </c>
      <c r="D1169" s="20" t="s">
        <v>2711</v>
      </c>
      <c r="E1169" s="55" t="s">
        <v>1963</v>
      </c>
      <c r="F1169" s="1">
        <v>2</v>
      </c>
      <c r="G1169" s="55">
        <v>258</v>
      </c>
      <c r="H1169" s="55">
        <f t="shared" si="18"/>
        <v>516</v>
      </c>
    </row>
    <row r="1170" spans="2:8" ht="15" x14ac:dyDescent="0.25">
      <c r="B1170" s="20" t="s">
        <v>406</v>
      </c>
      <c r="C1170" s="20" t="s">
        <v>2710</v>
      </c>
      <c r="D1170" s="20" t="s">
        <v>2711</v>
      </c>
      <c r="E1170" s="55" t="s">
        <v>1964</v>
      </c>
      <c r="F1170" s="1">
        <v>1</v>
      </c>
      <c r="G1170" s="55">
        <v>8</v>
      </c>
      <c r="H1170" s="55">
        <f t="shared" si="18"/>
        <v>8</v>
      </c>
    </row>
    <row r="1171" spans="2:8" ht="15" x14ac:dyDescent="0.25">
      <c r="B1171" s="20" t="s">
        <v>406</v>
      </c>
      <c r="C1171" s="20" t="s">
        <v>2712</v>
      </c>
      <c r="D1171" s="20" t="s">
        <v>2713</v>
      </c>
      <c r="E1171" s="55" t="s">
        <v>1963</v>
      </c>
      <c r="F1171" s="1">
        <v>2</v>
      </c>
      <c r="G1171" s="55">
        <v>315</v>
      </c>
      <c r="H1171" s="55">
        <f t="shared" si="18"/>
        <v>630</v>
      </c>
    </row>
    <row r="1172" spans="2:8" ht="15" x14ac:dyDescent="0.25">
      <c r="B1172" s="20" t="s">
        <v>406</v>
      </c>
      <c r="C1172" s="20" t="s">
        <v>2712</v>
      </c>
      <c r="D1172" s="20" t="s">
        <v>2713</v>
      </c>
      <c r="E1172" s="55" t="s">
        <v>1964</v>
      </c>
      <c r="F1172" s="1">
        <v>1</v>
      </c>
      <c r="G1172" s="55">
        <v>2</v>
      </c>
      <c r="H1172" s="55">
        <f t="shared" si="18"/>
        <v>2</v>
      </c>
    </row>
    <row r="1173" spans="2:8" ht="15" x14ac:dyDescent="0.25">
      <c r="B1173" s="20" t="s">
        <v>406</v>
      </c>
      <c r="C1173" s="20" t="s">
        <v>2714</v>
      </c>
      <c r="D1173" s="20" t="s">
        <v>2715</v>
      </c>
      <c r="E1173" s="55" t="s">
        <v>1963</v>
      </c>
      <c r="F1173" s="1">
        <v>2</v>
      </c>
      <c r="G1173" s="55">
        <v>359</v>
      </c>
      <c r="H1173" s="55">
        <f t="shared" si="18"/>
        <v>718</v>
      </c>
    </row>
    <row r="1174" spans="2:8" ht="15" x14ac:dyDescent="0.25">
      <c r="B1174" s="20" t="s">
        <v>406</v>
      </c>
      <c r="C1174" s="20" t="s">
        <v>2714</v>
      </c>
      <c r="D1174" s="20" t="s">
        <v>2715</v>
      </c>
      <c r="E1174" s="55" t="s">
        <v>1964</v>
      </c>
      <c r="F1174" s="1">
        <v>1</v>
      </c>
      <c r="G1174" s="55">
        <v>32</v>
      </c>
      <c r="H1174" s="55">
        <f t="shared" si="18"/>
        <v>32</v>
      </c>
    </row>
    <row r="1175" spans="2:8" ht="15" x14ac:dyDescent="0.25">
      <c r="B1175" s="20" t="s">
        <v>406</v>
      </c>
      <c r="C1175" s="20" t="s">
        <v>2716</v>
      </c>
      <c r="D1175" s="20" t="s">
        <v>2717</v>
      </c>
      <c r="E1175" s="55" t="s">
        <v>1963</v>
      </c>
      <c r="F1175" s="1">
        <v>2</v>
      </c>
      <c r="G1175" s="55">
        <v>156</v>
      </c>
      <c r="H1175" s="55">
        <f t="shared" si="18"/>
        <v>312</v>
      </c>
    </row>
    <row r="1176" spans="2:8" ht="15" x14ac:dyDescent="0.25">
      <c r="B1176" s="20" t="s">
        <v>406</v>
      </c>
      <c r="C1176" s="20" t="s">
        <v>2716</v>
      </c>
      <c r="D1176" s="20" t="s">
        <v>2717</v>
      </c>
      <c r="E1176" s="55" t="s">
        <v>1964</v>
      </c>
      <c r="F1176" s="1">
        <v>1</v>
      </c>
      <c r="G1176" s="55">
        <v>62</v>
      </c>
      <c r="H1176" s="55">
        <f t="shared" si="18"/>
        <v>62</v>
      </c>
    </row>
    <row r="1177" spans="2:8" ht="15" x14ac:dyDescent="0.25">
      <c r="B1177" s="20" t="s">
        <v>406</v>
      </c>
      <c r="C1177" s="20" t="s">
        <v>2718</v>
      </c>
      <c r="D1177" s="20" t="s">
        <v>2719</v>
      </c>
      <c r="E1177" s="55" t="s">
        <v>1963</v>
      </c>
      <c r="F1177" s="1">
        <v>2</v>
      </c>
      <c r="G1177" s="55">
        <v>63</v>
      </c>
      <c r="H1177" s="55">
        <f t="shared" si="18"/>
        <v>126</v>
      </c>
    </row>
    <row r="1178" spans="2:8" ht="15" x14ac:dyDescent="0.25">
      <c r="B1178" s="20" t="s">
        <v>406</v>
      </c>
      <c r="C1178" s="20" t="s">
        <v>2718</v>
      </c>
      <c r="D1178" s="20" t="s">
        <v>2719</v>
      </c>
      <c r="E1178" s="55" t="s">
        <v>1964</v>
      </c>
      <c r="F1178" s="1">
        <v>1</v>
      </c>
      <c r="G1178" s="55">
        <v>15</v>
      </c>
      <c r="H1178" s="55">
        <f t="shared" si="18"/>
        <v>15</v>
      </c>
    </row>
    <row r="1179" spans="2:8" ht="15" x14ac:dyDescent="0.25">
      <c r="B1179" s="20" t="s">
        <v>406</v>
      </c>
      <c r="C1179" s="20" t="s">
        <v>2720</v>
      </c>
      <c r="D1179" s="20" t="s">
        <v>2721</v>
      </c>
      <c r="E1179" s="55" t="s">
        <v>1963</v>
      </c>
      <c r="F1179" s="1">
        <v>2</v>
      </c>
      <c r="G1179" s="55">
        <v>44</v>
      </c>
      <c r="H1179" s="55">
        <f t="shared" si="18"/>
        <v>88</v>
      </c>
    </row>
    <row r="1180" spans="2:8" ht="15" x14ac:dyDescent="0.25">
      <c r="B1180" s="20" t="s">
        <v>406</v>
      </c>
      <c r="C1180" s="20" t="s">
        <v>2720</v>
      </c>
      <c r="D1180" s="20" t="s">
        <v>2721</v>
      </c>
      <c r="E1180" s="55" t="s">
        <v>1964</v>
      </c>
      <c r="F1180" s="1">
        <v>1</v>
      </c>
      <c r="G1180" s="55">
        <v>21</v>
      </c>
      <c r="H1180" s="55">
        <f t="shared" si="18"/>
        <v>21</v>
      </c>
    </row>
    <row r="1181" spans="2:8" ht="15" x14ac:dyDescent="0.25">
      <c r="B1181" s="20" t="s">
        <v>406</v>
      </c>
      <c r="C1181" s="20" t="s">
        <v>1655</v>
      </c>
      <c r="D1181" s="20" t="s">
        <v>1656</v>
      </c>
      <c r="E1181" s="55" t="s">
        <v>1963</v>
      </c>
      <c r="F1181" s="1">
        <v>2</v>
      </c>
      <c r="G1181" s="55">
        <v>195</v>
      </c>
      <c r="H1181" s="55">
        <f t="shared" si="18"/>
        <v>390</v>
      </c>
    </row>
    <row r="1182" spans="2:8" ht="15" x14ac:dyDescent="0.25">
      <c r="B1182" s="20" t="s">
        <v>406</v>
      </c>
      <c r="C1182" s="20" t="s">
        <v>1655</v>
      </c>
      <c r="D1182" s="20" t="s">
        <v>1656</v>
      </c>
      <c r="E1182" s="55" t="s">
        <v>1964</v>
      </c>
      <c r="F1182" s="1">
        <v>1</v>
      </c>
      <c r="G1182" s="55">
        <v>78</v>
      </c>
      <c r="H1182" s="55">
        <f t="shared" si="18"/>
        <v>78</v>
      </c>
    </row>
    <row r="1183" spans="2:8" ht="15" x14ac:dyDescent="0.25">
      <c r="B1183" s="20" t="s">
        <v>406</v>
      </c>
      <c r="C1183" s="20" t="s">
        <v>2722</v>
      </c>
      <c r="D1183" s="20" t="s">
        <v>2723</v>
      </c>
      <c r="E1183" s="55" t="s">
        <v>1963</v>
      </c>
      <c r="F1183" s="1">
        <v>2</v>
      </c>
      <c r="G1183" s="55">
        <v>47</v>
      </c>
      <c r="H1183" s="55">
        <f t="shared" si="18"/>
        <v>94</v>
      </c>
    </row>
    <row r="1184" spans="2:8" ht="15" x14ac:dyDescent="0.25">
      <c r="B1184" s="20" t="s">
        <v>406</v>
      </c>
      <c r="C1184" s="20" t="s">
        <v>2722</v>
      </c>
      <c r="D1184" s="20" t="s">
        <v>2723</v>
      </c>
      <c r="E1184" s="55" t="s">
        <v>1964</v>
      </c>
      <c r="F1184" s="1">
        <v>1</v>
      </c>
      <c r="G1184" s="55">
        <v>77</v>
      </c>
      <c r="H1184" s="55">
        <f t="shared" si="18"/>
        <v>77</v>
      </c>
    </row>
    <row r="1185" spans="2:8" ht="15" x14ac:dyDescent="0.25">
      <c r="B1185" s="20" t="s">
        <v>406</v>
      </c>
      <c r="C1185" s="20" t="s">
        <v>2724</v>
      </c>
      <c r="D1185" s="20" t="s">
        <v>2725</v>
      </c>
      <c r="E1185" s="55" t="s">
        <v>1963</v>
      </c>
      <c r="F1185" s="1">
        <v>2</v>
      </c>
      <c r="G1185" s="55">
        <v>237</v>
      </c>
      <c r="H1185" s="55">
        <f t="shared" si="18"/>
        <v>474</v>
      </c>
    </row>
    <row r="1186" spans="2:8" ht="15" x14ac:dyDescent="0.25">
      <c r="B1186" s="20" t="s">
        <v>406</v>
      </c>
      <c r="C1186" s="20" t="s">
        <v>2724</v>
      </c>
      <c r="D1186" s="20" t="s">
        <v>2725</v>
      </c>
      <c r="E1186" s="55" t="s">
        <v>1964</v>
      </c>
      <c r="F1186" s="1">
        <v>1</v>
      </c>
      <c r="G1186" s="55">
        <v>234</v>
      </c>
      <c r="H1186" s="55">
        <f t="shared" si="18"/>
        <v>234</v>
      </c>
    </row>
    <row r="1187" spans="2:8" ht="15" x14ac:dyDescent="0.25">
      <c r="B1187" s="20" t="s">
        <v>406</v>
      </c>
      <c r="C1187" s="20" t="s">
        <v>2726</v>
      </c>
      <c r="D1187" s="20" t="s">
        <v>2727</v>
      </c>
      <c r="E1187" s="55" t="s">
        <v>1963</v>
      </c>
      <c r="F1187" s="1">
        <v>2</v>
      </c>
      <c r="G1187" s="55">
        <v>166</v>
      </c>
      <c r="H1187" s="55">
        <f t="shared" si="18"/>
        <v>332</v>
      </c>
    </row>
    <row r="1188" spans="2:8" ht="15" x14ac:dyDescent="0.25">
      <c r="B1188" s="20" t="s">
        <v>406</v>
      </c>
      <c r="C1188" s="20" t="s">
        <v>2726</v>
      </c>
      <c r="D1188" s="20" t="s">
        <v>2727</v>
      </c>
      <c r="E1188" s="55" t="s">
        <v>1964</v>
      </c>
      <c r="F1188" s="1">
        <v>1</v>
      </c>
      <c r="G1188" s="55">
        <v>99</v>
      </c>
      <c r="H1188" s="55">
        <f t="shared" si="18"/>
        <v>99</v>
      </c>
    </row>
    <row r="1189" spans="2:8" ht="15" x14ac:dyDescent="0.25">
      <c r="B1189" s="20" t="s">
        <v>406</v>
      </c>
      <c r="C1189" s="20" t="s">
        <v>2726</v>
      </c>
      <c r="D1189" s="20" t="s">
        <v>2727</v>
      </c>
      <c r="E1189" s="55" t="s">
        <v>1969</v>
      </c>
      <c r="F1189" s="1">
        <v>4</v>
      </c>
      <c r="G1189" s="55">
        <v>2</v>
      </c>
      <c r="H1189" s="55">
        <f t="shared" si="18"/>
        <v>8</v>
      </c>
    </row>
    <row r="1190" spans="2:8" ht="15" x14ac:dyDescent="0.25">
      <c r="B1190" s="20" t="s">
        <v>406</v>
      </c>
      <c r="C1190" s="20" t="s">
        <v>1657</v>
      </c>
      <c r="D1190" s="20" t="s">
        <v>1658</v>
      </c>
      <c r="E1190" s="55" t="s">
        <v>1963</v>
      </c>
      <c r="F1190" s="1">
        <v>2</v>
      </c>
      <c r="G1190" s="55">
        <v>98</v>
      </c>
      <c r="H1190" s="55">
        <f t="shared" si="18"/>
        <v>196</v>
      </c>
    </row>
    <row r="1191" spans="2:8" ht="15" x14ac:dyDescent="0.25">
      <c r="B1191" s="20" t="s">
        <v>406</v>
      </c>
      <c r="C1191" s="20" t="s">
        <v>1657</v>
      </c>
      <c r="D1191" s="20" t="s">
        <v>1658</v>
      </c>
      <c r="E1191" s="55" t="s">
        <v>1964</v>
      </c>
      <c r="F1191" s="1">
        <v>1</v>
      </c>
      <c r="G1191" s="55">
        <v>5</v>
      </c>
      <c r="H1191" s="55">
        <f t="shared" si="18"/>
        <v>5</v>
      </c>
    </row>
    <row r="1192" spans="2:8" ht="15" x14ac:dyDescent="0.25">
      <c r="B1192" s="20" t="s">
        <v>406</v>
      </c>
      <c r="C1192" s="20" t="s">
        <v>2728</v>
      </c>
      <c r="D1192" s="20" t="s">
        <v>2729</v>
      </c>
      <c r="E1192" s="55" t="s">
        <v>1963</v>
      </c>
      <c r="F1192" s="1">
        <v>2</v>
      </c>
      <c r="G1192" s="55">
        <v>255</v>
      </c>
      <c r="H1192" s="55">
        <f t="shared" si="18"/>
        <v>510</v>
      </c>
    </row>
    <row r="1193" spans="2:8" ht="15" x14ac:dyDescent="0.25">
      <c r="B1193" s="20" t="s">
        <v>406</v>
      </c>
      <c r="C1193" s="20" t="s">
        <v>2728</v>
      </c>
      <c r="D1193" s="20" t="s">
        <v>2729</v>
      </c>
      <c r="E1193" s="55" t="s">
        <v>1964</v>
      </c>
      <c r="F1193" s="1">
        <v>1</v>
      </c>
      <c r="G1193" s="55">
        <v>13</v>
      </c>
      <c r="H1193" s="55">
        <f t="shared" si="18"/>
        <v>13</v>
      </c>
    </row>
    <row r="1194" spans="2:8" ht="15" x14ac:dyDescent="0.25">
      <c r="B1194" s="20" t="s">
        <v>406</v>
      </c>
      <c r="C1194" s="20" t="s">
        <v>2730</v>
      </c>
      <c r="D1194" s="20" t="s">
        <v>2731</v>
      </c>
      <c r="E1194" s="55" t="s">
        <v>1963</v>
      </c>
      <c r="F1194" s="1">
        <v>2</v>
      </c>
      <c r="G1194" s="55">
        <v>129</v>
      </c>
      <c r="H1194" s="55">
        <f t="shared" si="18"/>
        <v>258</v>
      </c>
    </row>
    <row r="1195" spans="2:8" ht="15" x14ac:dyDescent="0.25">
      <c r="B1195" s="20" t="s">
        <v>406</v>
      </c>
      <c r="C1195" s="20" t="s">
        <v>2730</v>
      </c>
      <c r="D1195" s="20" t="s">
        <v>2731</v>
      </c>
      <c r="E1195" s="55" t="s">
        <v>1964</v>
      </c>
      <c r="F1195" s="1">
        <v>1</v>
      </c>
      <c r="G1195" s="55">
        <v>27</v>
      </c>
      <c r="H1195" s="55">
        <f t="shared" si="18"/>
        <v>27</v>
      </c>
    </row>
    <row r="1196" spans="2:8" ht="15" x14ac:dyDescent="0.25">
      <c r="B1196" s="20" t="s">
        <v>406</v>
      </c>
      <c r="C1196" s="20" t="s">
        <v>2732</v>
      </c>
      <c r="D1196" s="20" t="s">
        <v>2733</v>
      </c>
      <c r="E1196" s="55" t="s">
        <v>1963</v>
      </c>
      <c r="F1196" s="1">
        <v>2</v>
      </c>
      <c r="G1196" s="55">
        <v>173</v>
      </c>
      <c r="H1196" s="55">
        <f t="shared" si="18"/>
        <v>346</v>
      </c>
    </row>
    <row r="1197" spans="2:8" ht="15" x14ac:dyDescent="0.25">
      <c r="B1197" s="20" t="s">
        <v>406</v>
      </c>
      <c r="C1197" s="20" t="s">
        <v>2732</v>
      </c>
      <c r="D1197" s="20" t="s">
        <v>2733</v>
      </c>
      <c r="E1197" s="55" t="s">
        <v>1964</v>
      </c>
      <c r="F1197" s="1">
        <v>1</v>
      </c>
      <c r="G1197" s="55">
        <v>16</v>
      </c>
      <c r="H1197" s="55">
        <f t="shared" si="18"/>
        <v>16</v>
      </c>
    </row>
    <row r="1198" spans="2:8" ht="15" x14ac:dyDescent="0.25">
      <c r="B1198" s="20" t="s">
        <v>406</v>
      </c>
      <c r="C1198" s="20" t="s">
        <v>1193</v>
      </c>
      <c r="D1198" s="20" t="s">
        <v>1194</v>
      </c>
      <c r="E1198" s="55" t="s">
        <v>1963</v>
      </c>
      <c r="F1198" s="1">
        <v>2</v>
      </c>
      <c r="G1198" s="55">
        <v>180</v>
      </c>
      <c r="H1198" s="55">
        <f t="shared" si="18"/>
        <v>360</v>
      </c>
    </row>
    <row r="1199" spans="2:8" ht="15" x14ac:dyDescent="0.25">
      <c r="B1199" s="20" t="s">
        <v>406</v>
      </c>
      <c r="C1199" s="20" t="s">
        <v>1193</v>
      </c>
      <c r="D1199" s="20" t="s">
        <v>1194</v>
      </c>
      <c r="E1199" s="55" t="s">
        <v>1964</v>
      </c>
      <c r="F1199" s="1">
        <v>1</v>
      </c>
      <c r="G1199" s="55">
        <v>178</v>
      </c>
      <c r="H1199" s="55">
        <f t="shared" si="18"/>
        <v>178</v>
      </c>
    </row>
    <row r="1200" spans="2:8" ht="15" x14ac:dyDescent="0.25">
      <c r="B1200" s="20" t="s">
        <v>406</v>
      </c>
      <c r="C1200" s="20" t="s">
        <v>1659</v>
      </c>
      <c r="D1200" s="20" t="s">
        <v>1660</v>
      </c>
      <c r="E1200" s="55" t="s">
        <v>1963</v>
      </c>
      <c r="F1200" s="1">
        <v>2</v>
      </c>
      <c r="G1200" s="55">
        <v>557</v>
      </c>
      <c r="H1200" s="55">
        <f t="shared" si="18"/>
        <v>1114</v>
      </c>
    </row>
    <row r="1201" spans="2:8" ht="15" x14ac:dyDescent="0.25">
      <c r="B1201" s="20" t="s">
        <v>406</v>
      </c>
      <c r="C1201" s="20" t="s">
        <v>1659</v>
      </c>
      <c r="D1201" s="20" t="s">
        <v>1660</v>
      </c>
      <c r="E1201" s="55" t="s">
        <v>1964</v>
      </c>
      <c r="F1201" s="1">
        <v>1</v>
      </c>
      <c r="G1201" s="55">
        <v>174</v>
      </c>
      <c r="H1201" s="55">
        <f t="shared" si="18"/>
        <v>174</v>
      </c>
    </row>
    <row r="1202" spans="2:8" ht="15" x14ac:dyDescent="0.25">
      <c r="B1202" s="20" t="s">
        <v>406</v>
      </c>
      <c r="C1202" s="20" t="s">
        <v>897</v>
      </c>
      <c r="D1202" s="20" t="s">
        <v>898</v>
      </c>
      <c r="E1202" s="55" t="s">
        <v>1963</v>
      </c>
      <c r="F1202" s="1">
        <v>2</v>
      </c>
      <c r="G1202" s="55">
        <v>293</v>
      </c>
      <c r="H1202" s="55">
        <f t="shared" si="18"/>
        <v>586</v>
      </c>
    </row>
    <row r="1203" spans="2:8" ht="15" x14ac:dyDescent="0.25">
      <c r="B1203" s="20" t="s">
        <v>406</v>
      </c>
      <c r="C1203" s="20" t="s">
        <v>897</v>
      </c>
      <c r="D1203" s="20" t="s">
        <v>898</v>
      </c>
      <c r="E1203" s="55" t="s">
        <v>1964</v>
      </c>
      <c r="F1203" s="1">
        <v>1</v>
      </c>
      <c r="G1203" s="55">
        <v>30</v>
      </c>
      <c r="H1203" s="55">
        <f t="shared" si="18"/>
        <v>30</v>
      </c>
    </row>
    <row r="1204" spans="2:8" ht="15" x14ac:dyDescent="0.25">
      <c r="B1204" s="20" t="s">
        <v>406</v>
      </c>
      <c r="C1204" s="20" t="s">
        <v>2734</v>
      </c>
      <c r="D1204" s="20" t="s">
        <v>2735</v>
      </c>
      <c r="E1204" s="55" t="s">
        <v>1963</v>
      </c>
      <c r="F1204" s="1">
        <v>2</v>
      </c>
      <c r="G1204" s="55">
        <v>209</v>
      </c>
      <c r="H1204" s="55">
        <f t="shared" si="18"/>
        <v>418</v>
      </c>
    </row>
    <row r="1205" spans="2:8" ht="15" x14ac:dyDescent="0.25">
      <c r="B1205" s="20" t="s">
        <v>406</v>
      </c>
      <c r="C1205" s="20" t="s">
        <v>2734</v>
      </c>
      <c r="D1205" s="20" t="s">
        <v>2735</v>
      </c>
      <c r="E1205" s="55" t="s">
        <v>1964</v>
      </c>
      <c r="F1205" s="1">
        <v>1</v>
      </c>
      <c r="G1205" s="55">
        <v>5</v>
      </c>
      <c r="H1205" s="55">
        <f t="shared" si="18"/>
        <v>5</v>
      </c>
    </row>
    <row r="1206" spans="2:8" ht="15" x14ac:dyDescent="0.25">
      <c r="B1206" s="20" t="s">
        <v>406</v>
      </c>
      <c r="C1206" s="20" t="s">
        <v>2736</v>
      </c>
      <c r="D1206" s="20" t="s">
        <v>2737</v>
      </c>
      <c r="E1206" s="55" t="s">
        <v>1963</v>
      </c>
      <c r="F1206" s="1">
        <v>2</v>
      </c>
      <c r="G1206" s="55">
        <v>231</v>
      </c>
      <c r="H1206" s="55">
        <f t="shared" si="18"/>
        <v>462</v>
      </c>
    </row>
    <row r="1207" spans="2:8" ht="15" x14ac:dyDescent="0.25">
      <c r="B1207" s="20" t="s">
        <v>406</v>
      </c>
      <c r="C1207" s="20" t="s">
        <v>2736</v>
      </c>
      <c r="D1207" s="20" t="s">
        <v>2737</v>
      </c>
      <c r="E1207" s="55" t="s">
        <v>1964</v>
      </c>
      <c r="F1207" s="1">
        <v>1</v>
      </c>
      <c r="G1207" s="55">
        <v>2</v>
      </c>
      <c r="H1207" s="55">
        <f t="shared" si="18"/>
        <v>2</v>
      </c>
    </row>
    <row r="1208" spans="2:8" ht="15" x14ac:dyDescent="0.25">
      <c r="B1208" s="20" t="s">
        <v>406</v>
      </c>
      <c r="C1208" s="20" t="s">
        <v>2738</v>
      </c>
      <c r="D1208" s="20" t="s">
        <v>2739</v>
      </c>
      <c r="E1208" s="55" t="s">
        <v>1963</v>
      </c>
      <c r="F1208" s="1">
        <v>2</v>
      </c>
      <c r="G1208" s="55">
        <v>309</v>
      </c>
      <c r="H1208" s="55">
        <f t="shared" si="18"/>
        <v>618</v>
      </c>
    </row>
    <row r="1209" spans="2:8" ht="15" x14ac:dyDescent="0.25">
      <c r="B1209" s="20" t="s">
        <v>406</v>
      </c>
      <c r="C1209" s="20" t="s">
        <v>2740</v>
      </c>
      <c r="D1209" s="20" t="s">
        <v>2741</v>
      </c>
      <c r="E1209" s="55" t="s">
        <v>1963</v>
      </c>
      <c r="F1209" s="1">
        <v>2</v>
      </c>
      <c r="G1209" s="55">
        <v>31</v>
      </c>
      <c r="H1209" s="55">
        <f t="shared" si="18"/>
        <v>62</v>
      </c>
    </row>
    <row r="1210" spans="2:8" ht="15" x14ac:dyDescent="0.25">
      <c r="B1210" s="20" t="s">
        <v>406</v>
      </c>
      <c r="C1210" s="20" t="s">
        <v>2740</v>
      </c>
      <c r="D1210" s="20" t="s">
        <v>2741</v>
      </c>
      <c r="E1210" s="55" t="s">
        <v>1964</v>
      </c>
      <c r="F1210" s="1">
        <v>1</v>
      </c>
      <c r="G1210" s="55">
        <v>29</v>
      </c>
      <c r="H1210" s="55">
        <f t="shared" si="18"/>
        <v>29</v>
      </c>
    </row>
    <row r="1211" spans="2:8" ht="15" x14ac:dyDescent="0.25">
      <c r="B1211" s="20" t="s">
        <v>406</v>
      </c>
      <c r="C1211" s="20" t="s">
        <v>2742</v>
      </c>
      <c r="D1211" s="20" t="s">
        <v>2743</v>
      </c>
      <c r="E1211" s="55" t="s">
        <v>1963</v>
      </c>
      <c r="F1211" s="1">
        <v>2</v>
      </c>
      <c r="G1211" s="55">
        <v>371</v>
      </c>
      <c r="H1211" s="55">
        <f t="shared" si="18"/>
        <v>742</v>
      </c>
    </row>
    <row r="1212" spans="2:8" ht="15" x14ac:dyDescent="0.25">
      <c r="B1212" s="20" t="s">
        <v>406</v>
      </c>
      <c r="C1212" s="20" t="s">
        <v>2742</v>
      </c>
      <c r="D1212" s="20" t="s">
        <v>2743</v>
      </c>
      <c r="E1212" s="55" t="s">
        <v>1964</v>
      </c>
      <c r="F1212" s="1">
        <v>1</v>
      </c>
      <c r="G1212" s="55">
        <v>7</v>
      </c>
      <c r="H1212" s="55">
        <f t="shared" si="18"/>
        <v>7</v>
      </c>
    </row>
    <row r="1213" spans="2:8" ht="15" x14ac:dyDescent="0.25">
      <c r="B1213" s="20" t="s">
        <v>406</v>
      </c>
      <c r="C1213" s="20" t="s">
        <v>2744</v>
      </c>
      <c r="D1213" s="20" t="s">
        <v>2745</v>
      </c>
      <c r="E1213" s="55" t="s">
        <v>1963</v>
      </c>
      <c r="F1213" s="1">
        <v>2</v>
      </c>
      <c r="G1213" s="55">
        <v>307</v>
      </c>
      <c r="H1213" s="55">
        <f t="shared" si="18"/>
        <v>614</v>
      </c>
    </row>
    <row r="1214" spans="2:8" ht="15" x14ac:dyDescent="0.25">
      <c r="B1214" s="20" t="s">
        <v>406</v>
      </c>
      <c r="C1214" s="20" t="s">
        <v>2746</v>
      </c>
      <c r="D1214" s="20" t="s">
        <v>2747</v>
      </c>
      <c r="E1214" s="55" t="s">
        <v>1963</v>
      </c>
      <c r="F1214" s="1">
        <v>2</v>
      </c>
      <c r="G1214" s="55">
        <v>310</v>
      </c>
      <c r="H1214" s="55">
        <f t="shared" si="18"/>
        <v>620</v>
      </c>
    </row>
    <row r="1215" spans="2:8" ht="15" x14ac:dyDescent="0.25">
      <c r="B1215" s="20" t="s">
        <v>406</v>
      </c>
      <c r="C1215" s="20" t="s">
        <v>2748</v>
      </c>
      <c r="D1215" s="20" t="s">
        <v>2749</v>
      </c>
      <c r="E1215" s="55" t="s">
        <v>1963</v>
      </c>
      <c r="F1215" s="1">
        <v>2</v>
      </c>
      <c r="G1215" s="55">
        <v>33</v>
      </c>
      <c r="H1215" s="55">
        <f t="shared" si="18"/>
        <v>66</v>
      </c>
    </row>
    <row r="1216" spans="2:8" ht="15" x14ac:dyDescent="0.25">
      <c r="B1216" s="20" t="s">
        <v>406</v>
      </c>
      <c r="C1216" s="20" t="s">
        <v>2748</v>
      </c>
      <c r="D1216" s="20" t="s">
        <v>2749</v>
      </c>
      <c r="E1216" s="55" t="s">
        <v>1964</v>
      </c>
      <c r="F1216" s="1">
        <v>1</v>
      </c>
      <c r="G1216" s="55">
        <v>39</v>
      </c>
      <c r="H1216" s="55">
        <f t="shared" si="18"/>
        <v>39</v>
      </c>
    </row>
    <row r="1217" spans="2:8" ht="15" x14ac:dyDescent="0.25">
      <c r="B1217" s="20" t="s">
        <v>406</v>
      </c>
      <c r="C1217" s="20" t="s">
        <v>2750</v>
      </c>
      <c r="D1217" s="20" t="s">
        <v>2751</v>
      </c>
      <c r="E1217" s="55" t="s">
        <v>1963</v>
      </c>
      <c r="F1217" s="1">
        <v>2</v>
      </c>
      <c r="G1217" s="55">
        <v>78</v>
      </c>
      <c r="H1217" s="55">
        <f t="shared" si="18"/>
        <v>156</v>
      </c>
    </row>
    <row r="1218" spans="2:8" ht="15" x14ac:dyDescent="0.25">
      <c r="B1218" s="20" t="s">
        <v>406</v>
      </c>
      <c r="C1218" s="20" t="s">
        <v>2750</v>
      </c>
      <c r="D1218" s="20" t="s">
        <v>2751</v>
      </c>
      <c r="E1218" s="55" t="s">
        <v>1964</v>
      </c>
      <c r="F1218" s="1">
        <v>1</v>
      </c>
      <c r="G1218" s="55">
        <v>98</v>
      </c>
      <c r="H1218" s="55">
        <f t="shared" si="18"/>
        <v>98</v>
      </c>
    </row>
    <row r="1219" spans="2:8" ht="15" x14ac:dyDescent="0.25">
      <c r="B1219" s="20" t="s">
        <v>406</v>
      </c>
      <c r="C1219" s="20" t="s">
        <v>2752</v>
      </c>
      <c r="D1219" s="20" t="s">
        <v>2753</v>
      </c>
      <c r="E1219" s="55" t="s">
        <v>1963</v>
      </c>
      <c r="F1219" s="1">
        <v>2</v>
      </c>
      <c r="G1219" s="55">
        <v>126</v>
      </c>
      <c r="H1219" s="55">
        <f t="shared" si="18"/>
        <v>252</v>
      </c>
    </row>
    <row r="1220" spans="2:8" ht="15" x14ac:dyDescent="0.25">
      <c r="B1220" s="20" t="s">
        <v>406</v>
      </c>
      <c r="C1220" s="20" t="s">
        <v>2752</v>
      </c>
      <c r="D1220" s="20" t="s">
        <v>2753</v>
      </c>
      <c r="E1220" s="55" t="s">
        <v>1964</v>
      </c>
      <c r="F1220" s="1">
        <v>1</v>
      </c>
      <c r="G1220" s="55">
        <v>173</v>
      </c>
      <c r="H1220" s="55">
        <f t="shared" si="18"/>
        <v>173</v>
      </c>
    </row>
    <row r="1221" spans="2:8" ht="15" x14ac:dyDescent="0.25">
      <c r="B1221" s="20" t="s">
        <v>406</v>
      </c>
      <c r="C1221" s="20" t="s">
        <v>1665</v>
      </c>
      <c r="D1221" s="20" t="s">
        <v>1666</v>
      </c>
      <c r="E1221" s="55" t="s">
        <v>1963</v>
      </c>
      <c r="F1221" s="1">
        <v>2</v>
      </c>
      <c r="G1221" s="55">
        <v>267</v>
      </c>
      <c r="H1221" s="55">
        <f t="shared" si="18"/>
        <v>534</v>
      </c>
    </row>
    <row r="1222" spans="2:8" ht="15" x14ac:dyDescent="0.25">
      <c r="B1222" s="20" t="s">
        <v>406</v>
      </c>
      <c r="C1222" s="20" t="s">
        <v>1665</v>
      </c>
      <c r="D1222" s="20" t="s">
        <v>1666</v>
      </c>
      <c r="E1222" s="55" t="s">
        <v>1964</v>
      </c>
      <c r="F1222" s="1">
        <v>1</v>
      </c>
      <c r="G1222" s="55">
        <v>92</v>
      </c>
      <c r="H1222" s="55">
        <f t="shared" si="18"/>
        <v>92</v>
      </c>
    </row>
    <row r="1223" spans="2:8" ht="15" x14ac:dyDescent="0.25">
      <c r="B1223" s="20" t="s">
        <v>406</v>
      </c>
      <c r="C1223" s="20" t="s">
        <v>2754</v>
      </c>
      <c r="D1223" s="20" t="s">
        <v>2755</v>
      </c>
      <c r="E1223" s="55" t="s">
        <v>1963</v>
      </c>
      <c r="F1223" s="1">
        <v>2</v>
      </c>
      <c r="G1223" s="55">
        <v>73</v>
      </c>
      <c r="H1223" s="55">
        <f t="shared" si="18"/>
        <v>146</v>
      </c>
    </row>
    <row r="1224" spans="2:8" ht="15" x14ac:dyDescent="0.25">
      <c r="B1224" s="20" t="s">
        <v>406</v>
      </c>
      <c r="C1224" s="20" t="s">
        <v>2754</v>
      </c>
      <c r="D1224" s="20" t="s">
        <v>2755</v>
      </c>
      <c r="E1224" s="55" t="s">
        <v>1964</v>
      </c>
      <c r="F1224" s="1">
        <v>1</v>
      </c>
      <c r="G1224" s="55">
        <v>105</v>
      </c>
      <c r="H1224" s="55">
        <f t="shared" si="18"/>
        <v>105</v>
      </c>
    </row>
    <row r="1225" spans="2:8" ht="15" x14ac:dyDescent="0.25">
      <c r="B1225" s="20" t="s">
        <v>406</v>
      </c>
      <c r="C1225" s="20" t="s">
        <v>2756</v>
      </c>
      <c r="D1225" s="20" t="s">
        <v>2757</v>
      </c>
      <c r="E1225" s="55" t="s">
        <v>1963</v>
      </c>
      <c r="F1225" s="1">
        <v>2</v>
      </c>
      <c r="G1225" s="55">
        <v>90</v>
      </c>
      <c r="H1225" s="55">
        <f t="shared" si="18"/>
        <v>180</v>
      </c>
    </row>
    <row r="1226" spans="2:8" ht="15" x14ac:dyDescent="0.25">
      <c r="B1226" s="20" t="s">
        <v>406</v>
      </c>
      <c r="C1226" s="20" t="s">
        <v>2756</v>
      </c>
      <c r="D1226" s="20" t="s">
        <v>2757</v>
      </c>
      <c r="E1226" s="55" t="s">
        <v>1964</v>
      </c>
      <c r="F1226" s="1">
        <v>1</v>
      </c>
      <c r="G1226" s="55">
        <v>18</v>
      </c>
      <c r="H1226" s="55">
        <f t="shared" si="18"/>
        <v>18</v>
      </c>
    </row>
    <row r="1227" spans="2:8" ht="15" x14ac:dyDescent="0.25">
      <c r="B1227" s="20" t="s">
        <v>406</v>
      </c>
      <c r="C1227" s="20" t="s">
        <v>2758</v>
      </c>
      <c r="D1227" s="20" t="s">
        <v>2759</v>
      </c>
      <c r="E1227" s="55" t="s">
        <v>1963</v>
      </c>
      <c r="F1227" s="1">
        <v>2</v>
      </c>
      <c r="G1227" s="55">
        <v>274</v>
      </c>
      <c r="H1227" s="55">
        <f t="shared" ref="H1227:H1290" si="19">F1227*G1227</f>
        <v>548</v>
      </c>
    </row>
    <row r="1228" spans="2:8" ht="15" x14ac:dyDescent="0.25">
      <c r="B1228" s="20" t="s">
        <v>406</v>
      </c>
      <c r="C1228" s="20" t="s">
        <v>2758</v>
      </c>
      <c r="D1228" s="20" t="s">
        <v>2759</v>
      </c>
      <c r="E1228" s="55" t="s">
        <v>1964</v>
      </c>
      <c r="F1228" s="1">
        <v>1</v>
      </c>
      <c r="G1228" s="55">
        <v>112</v>
      </c>
      <c r="H1228" s="55">
        <f t="shared" si="19"/>
        <v>112</v>
      </c>
    </row>
    <row r="1229" spans="2:8" ht="15" x14ac:dyDescent="0.25">
      <c r="B1229" s="20" t="s">
        <v>406</v>
      </c>
      <c r="C1229" s="20" t="s">
        <v>1673</v>
      </c>
      <c r="D1229" s="20" t="s">
        <v>1674</v>
      </c>
      <c r="E1229" s="55" t="s">
        <v>1989</v>
      </c>
      <c r="F1229" s="1">
        <v>18.53</v>
      </c>
      <c r="G1229" s="55">
        <v>1</v>
      </c>
      <c r="H1229" s="55">
        <f t="shared" si="19"/>
        <v>18.53</v>
      </c>
    </row>
    <row r="1230" spans="2:8" ht="15" x14ac:dyDescent="0.25">
      <c r="B1230" s="20" t="s">
        <v>406</v>
      </c>
      <c r="C1230" s="20" t="s">
        <v>1673</v>
      </c>
      <c r="D1230" s="20" t="s">
        <v>1674</v>
      </c>
      <c r="E1230" s="55" t="s">
        <v>1963</v>
      </c>
      <c r="F1230" s="1">
        <v>2</v>
      </c>
      <c r="G1230" s="55">
        <v>158</v>
      </c>
      <c r="H1230" s="55">
        <f t="shared" si="19"/>
        <v>316</v>
      </c>
    </row>
    <row r="1231" spans="2:8" ht="15" x14ac:dyDescent="0.25">
      <c r="B1231" s="20" t="s">
        <v>406</v>
      </c>
      <c r="C1231" s="20" t="s">
        <v>1673</v>
      </c>
      <c r="D1231" s="20" t="s">
        <v>1674</v>
      </c>
      <c r="E1231" s="55" t="s">
        <v>1964</v>
      </c>
      <c r="F1231" s="1">
        <v>1</v>
      </c>
      <c r="G1231" s="55">
        <v>121</v>
      </c>
      <c r="H1231" s="55">
        <f t="shared" si="19"/>
        <v>121</v>
      </c>
    </row>
    <row r="1232" spans="2:8" ht="15" x14ac:dyDescent="0.25">
      <c r="B1232" s="20" t="s">
        <v>406</v>
      </c>
      <c r="C1232" s="20" t="s">
        <v>2760</v>
      </c>
      <c r="D1232" s="20" t="s">
        <v>2761</v>
      </c>
      <c r="E1232" s="55" t="s">
        <v>1963</v>
      </c>
      <c r="F1232" s="1">
        <v>2</v>
      </c>
      <c r="G1232" s="55">
        <v>138</v>
      </c>
      <c r="H1232" s="55">
        <f t="shared" si="19"/>
        <v>276</v>
      </c>
    </row>
    <row r="1233" spans="2:8" ht="15" x14ac:dyDescent="0.25">
      <c r="B1233" s="20" t="s">
        <v>406</v>
      </c>
      <c r="C1233" s="20" t="s">
        <v>2760</v>
      </c>
      <c r="D1233" s="20" t="s">
        <v>2761</v>
      </c>
      <c r="E1233" s="55" t="s">
        <v>1964</v>
      </c>
      <c r="F1233" s="1">
        <v>1</v>
      </c>
      <c r="G1233" s="55">
        <v>93</v>
      </c>
      <c r="H1233" s="55">
        <f t="shared" si="19"/>
        <v>93</v>
      </c>
    </row>
    <row r="1234" spans="2:8" ht="15" x14ac:dyDescent="0.25">
      <c r="B1234" s="20" t="s">
        <v>406</v>
      </c>
      <c r="C1234" s="20" t="s">
        <v>1675</v>
      </c>
      <c r="D1234" s="20" t="s">
        <v>1676</v>
      </c>
      <c r="E1234" s="55" t="s">
        <v>1963</v>
      </c>
      <c r="F1234" s="1">
        <v>2</v>
      </c>
      <c r="G1234" s="55">
        <v>105</v>
      </c>
      <c r="H1234" s="55">
        <f t="shared" si="19"/>
        <v>210</v>
      </c>
    </row>
    <row r="1235" spans="2:8" ht="15" x14ac:dyDescent="0.25">
      <c r="B1235" s="20" t="s">
        <v>406</v>
      </c>
      <c r="C1235" s="20" t="s">
        <v>1675</v>
      </c>
      <c r="D1235" s="20" t="s">
        <v>1676</v>
      </c>
      <c r="E1235" s="55" t="s">
        <v>1964</v>
      </c>
      <c r="F1235" s="1">
        <v>1</v>
      </c>
      <c r="G1235" s="55">
        <v>82</v>
      </c>
      <c r="H1235" s="55">
        <f t="shared" si="19"/>
        <v>82</v>
      </c>
    </row>
    <row r="1236" spans="2:8" ht="15" x14ac:dyDescent="0.25">
      <c r="B1236" s="20" t="s">
        <v>406</v>
      </c>
      <c r="C1236" s="20" t="s">
        <v>2762</v>
      </c>
      <c r="D1236" s="20" t="s">
        <v>2763</v>
      </c>
      <c r="E1236" s="55" t="s">
        <v>1963</v>
      </c>
      <c r="F1236" s="1">
        <v>2</v>
      </c>
      <c r="G1236" s="55">
        <v>40</v>
      </c>
      <c r="H1236" s="55">
        <f t="shared" si="19"/>
        <v>80</v>
      </c>
    </row>
    <row r="1237" spans="2:8" ht="15" x14ac:dyDescent="0.25">
      <c r="B1237" s="20" t="s">
        <v>406</v>
      </c>
      <c r="C1237" s="20" t="s">
        <v>2762</v>
      </c>
      <c r="D1237" s="20" t="s">
        <v>2763</v>
      </c>
      <c r="E1237" s="55" t="s">
        <v>1964</v>
      </c>
      <c r="F1237" s="1">
        <v>1</v>
      </c>
      <c r="G1237" s="55">
        <v>73</v>
      </c>
      <c r="H1237" s="55">
        <f t="shared" si="19"/>
        <v>73</v>
      </c>
    </row>
    <row r="1238" spans="2:8" ht="15" x14ac:dyDescent="0.25">
      <c r="B1238" s="20" t="s">
        <v>406</v>
      </c>
      <c r="C1238" s="20" t="s">
        <v>2764</v>
      </c>
      <c r="D1238" s="20" t="s">
        <v>2765</v>
      </c>
      <c r="E1238" s="55" t="s">
        <v>1963</v>
      </c>
      <c r="F1238" s="1">
        <v>2</v>
      </c>
      <c r="G1238" s="55">
        <v>92</v>
      </c>
      <c r="H1238" s="55">
        <f t="shared" si="19"/>
        <v>184</v>
      </c>
    </row>
    <row r="1239" spans="2:8" ht="15" x14ac:dyDescent="0.25">
      <c r="B1239" s="20" t="s">
        <v>406</v>
      </c>
      <c r="C1239" s="20" t="s">
        <v>2764</v>
      </c>
      <c r="D1239" s="20" t="s">
        <v>2765</v>
      </c>
      <c r="E1239" s="55" t="s">
        <v>1964</v>
      </c>
      <c r="F1239" s="1">
        <v>1</v>
      </c>
      <c r="G1239" s="55">
        <v>77</v>
      </c>
      <c r="H1239" s="55">
        <f t="shared" si="19"/>
        <v>77</v>
      </c>
    </row>
    <row r="1240" spans="2:8" ht="15" x14ac:dyDescent="0.25">
      <c r="B1240" s="20" t="s">
        <v>406</v>
      </c>
      <c r="C1240" s="20" t="s">
        <v>2766</v>
      </c>
      <c r="D1240" s="20" t="s">
        <v>2767</v>
      </c>
      <c r="E1240" s="55" t="s">
        <v>1963</v>
      </c>
      <c r="F1240" s="1">
        <v>2</v>
      </c>
      <c r="G1240" s="55">
        <v>296</v>
      </c>
      <c r="H1240" s="55">
        <f t="shared" si="19"/>
        <v>592</v>
      </c>
    </row>
    <row r="1241" spans="2:8" ht="15" x14ac:dyDescent="0.25">
      <c r="B1241" s="20" t="s">
        <v>406</v>
      </c>
      <c r="C1241" s="20" t="s">
        <v>2766</v>
      </c>
      <c r="D1241" s="20" t="s">
        <v>2767</v>
      </c>
      <c r="E1241" s="55" t="s">
        <v>1964</v>
      </c>
      <c r="F1241" s="1">
        <v>1</v>
      </c>
      <c r="G1241" s="55">
        <v>124</v>
      </c>
      <c r="H1241" s="55">
        <f t="shared" si="19"/>
        <v>124</v>
      </c>
    </row>
    <row r="1242" spans="2:8" ht="15" x14ac:dyDescent="0.25">
      <c r="B1242" s="20" t="s">
        <v>406</v>
      </c>
      <c r="C1242" s="20" t="s">
        <v>2768</v>
      </c>
      <c r="D1242" s="20" t="s">
        <v>2769</v>
      </c>
      <c r="E1242" s="55" t="s">
        <v>1963</v>
      </c>
      <c r="F1242" s="1">
        <v>2</v>
      </c>
      <c r="G1242" s="55">
        <v>100</v>
      </c>
      <c r="H1242" s="55">
        <f t="shared" si="19"/>
        <v>200</v>
      </c>
    </row>
    <row r="1243" spans="2:8" ht="15" x14ac:dyDescent="0.25">
      <c r="B1243" s="20" t="s">
        <v>406</v>
      </c>
      <c r="C1243" s="20" t="s">
        <v>2768</v>
      </c>
      <c r="D1243" s="20" t="s">
        <v>2769</v>
      </c>
      <c r="E1243" s="55" t="s">
        <v>1964</v>
      </c>
      <c r="F1243" s="1">
        <v>1</v>
      </c>
      <c r="G1243" s="55">
        <v>31</v>
      </c>
      <c r="H1243" s="55">
        <f t="shared" si="19"/>
        <v>31</v>
      </c>
    </row>
    <row r="1244" spans="2:8" ht="15" x14ac:dyDescent="0.25">
      <c r="B1244" s="20" t="s">
        <v>406</v>
      </c>
      <c r="C1244" s="20" t="s">
        <v>2770</v>
      </c>
      <c r="D1244" s="20" t="s">
        <v>2771</v>
      </c>
      <c r="E1244" s="55" t="s">
        <v>1963</v>
      </c>
      <c r="F1244" s="1">
        <v>2</v>
      </c>
      <c r="G1244" s="55">
        <v>421</v>
      </c>
      <c r="H1244" s="55">
        <f t="shared" si="19"/>
        <v>842</v>
      </c>
    </row>
    <row r="1245" spans="2:8" ht="15" x14ac:dyDescent="0.25">
      <c r="B1245" s="20" t="s">
        <v>406</v>
      </c>
      <c r="C1245" s="20" t="s">
        <v>2770</v>
      </c>
      <c r="D1245" s="20" t="s">
        <v>2771</v>
      </c>
      <c r="E1245" s="55" t="s">
        <v>1964</v>
      </c>
      <c r="F1245" s="1">
        <v>1</v>
      </c>
      <c r="G1245" s="55">
        <v>11</v>
      </c>
      <c r="H1245" s="55">
        <f t="shared" si="19"/>
        <v>11</v>
      </c>
    </row>
    <row r="1246" spans="2:8" ht="15" x14ac:dyDescent="0.25">
      <c r="B1246" s="20" t="s">
        <v>406</v>
      </c>
      <c r="C1246" s="20" t="s">
        <v>2772</v>
      </c>
      <c r="D1246" s="20" t="s">
        <v>2773</v>
      </c>
      <c r="E1246" s="55" t="s">
        <v>1963</v>
      </c>
      <c r="F1246" s="1">
        <v>2</v>
      </c>
      <c r="G1246" s="55">
        <v>232</v>
      </c>
      <c r="H1246" s="55">
        <f t="shared" si="19"/>
        <v>464</v>
      </c>
    </row>
    <row r="1247" spans="2:8" ht="15" x14ac:dyDescent="0.25">
      <c r="B1247" s="20" t="s">
        <v>406</v>
      </c>
      <c r="C1247" s="20" t="s">
        <v>2772</v>
      </c>
      <c r="D1247" s="20" t="s">
        <v>2773</v>
      </c>
      <c r="E1247" s="55" t="s">
        <v>1964</v>
      </c>
      <c r="F1247" s="1">
        <v>1</v>
      </c>
      <c r="G1247" s="55">
        <v>12</v>
      </c>
      <c r="H1247" s="55">
        <f t="shared" si="19"/>
        <v>12</v>
      </c>
    </row>
    <row r="1248" spans="2:8" ht="15" x14ac:dyDescent="0.25">
      <c r="B1248" s="20" t="s">
        <v>406</v>
      </c>
      <c r="C1248" s="20" t="s">
        <v>2774</v>
      </c>
      <c r="D1248" s="20" t="s">
        <v>2775</v>
      </c>
      <c r="E1248" s="55" t="s">
        <v>1963</v>
      </c>
      <c r="F1248" s="1">
        <v>2</v>
      </c>
      <c r="G1248" s="55">
        <v>77</v>
      </c>
      <c r="H1248" s="55">
        <f t="shared" si="19"/>
        <v>154</v>
      </c>
    </row>
    <row r="1249" spans="2:8" ht="15" x14ac:dyDescent="0.25">
      <c r="B1249" s="20" t="s">
        <v>406</v>
      </c>
      <c r="C1249" s="20" t="s">
        <v>2774</v>
      </c>
      <c r="D1249" s="20" t="s">
        <v>2775</v>
      </c>
      <c r="E1249" s="55" t="s">
        <v>1964</v>
      </c>
      <c r="F1249" s="1">
        <v>1</v>
      </c>
      <c r="G1249" s="55">
        <v>19</v>
      </c>
      <c r="H1249" s="55">
        <f t="shared" si="19"/>
        <v>19</v>
      </c>
    </row>
    <row r="1250" spans="2:8" ht="15" x14ac:dyDescent="0.25">
      <c r="B1250" s="20" t="s">
        <v>406</v>
      </c>
      <c r="C1250" s="20" t="s">
        <v>2776</v>
      </c>
      <c r="D1250" s="20" t="s">
        <v>2777</v>
      </c>
      <c r="E1250" s="55" t="s">
        <v>1963</v>
      </c>
      <c r="F1250" s="1">
        <v>2</v>
      </c>
      <c r="G1250" s="55">
        <v>88</v>
      </c>
      <c r="H1250" s="55">
        <f t="shared" si="19"/>
        <v>176</v>
      </c>
    </row>
    <row r="1251" spans="2:8" ht="15" x14ac:dyDescent="0.25">
      <c r="B1251" s="20" t="s">
        <v>406</v>
      </c>
      <c r="C1251" s="20" t="s">
        <v>2776</v>
      </c>
      <c r="D1251" s="20" t="s">
        <v>2777</v>
      </c>
      <c r="E1251" s="55" t="s">
        <v>1964</v>
      </c>
      <c r="F1251" s="1">
        <v>1</v>
      </c>
      <c r="G1251" s="55">
        <v>19</v>
      </c>
      <c r="H1251" s="55">
        <f t="shared" si="19"/>
        <v>19</v>
      </c>
    </row>
    <row r="1252" spans="2:8" ht="15" x14ac:dyDescent="0.25">
      <c r="B1252" s="20" t="s">
        <v>406</v>
      </c>
      <c r="C1252" s="20" t="s">
        <v>1677</v>
      </c>
      <c r="D1252" s="20" t="s">
        <v>1678</v>
      </c>
      <c r="E1252" s="55" t="s">
        <v>1963</v>
      </c>
      <c r="F1252" s="1">
        <v>2</v>
      </c>
      <c r="G1252" s="55">
        <v>153</v>
      </c>
      <c r="H1252" s="55">
        <f t="shared" si="19"/>
        <v>306</v>
      </c>
    </row>
    <row r="1253" spans="2:8" ht="15" x14ac:dyDescent="0.25">
      <c r="B1253" s="20" t="s">
        <v>406</v>
      </c>
      <c r="C1253" s="20" t="s">
        <v>1677</v>
      </c>
      <c r="D1253" s="20" t="s">
        <v>1678</v>
      </c>
      <c r="E1253" s="55" t="s">
        <v>1964</v>
      </c>
      <c r="F1253" s="1">
        <v>1</v>
      </c>
      <c r="G1253" s="55">
        <v>29</v>
      </c>
      <c r="H1253" s="55">
        <f t="shared" si="19"/>
        <v>29</v>
      </c>
    </row>
    <row r="1254" spans="2:8" ht="15" x14ac:dyDescent="0.25">
      <c r="B1254" s="20" t="s">
        <v>406</v>
      </c>
      <c r="C1254" s="20" t="s">
        <v>2778</v>
      </c>
      <c r="D1254" s="20" t="s">
        <v>2779</v>
      </c>
      <c r="E1254" s="55" t="s">
        <v>1963</v>
      </c>
      <c r="F1254" s="1">
        <v>2</v>
      </c>
      <c r="G1254" s="55">
        <v>41</v>
      </c>
      <c r="H1254" s="55">
        <f t="shared" si="19"/>
        <v>82</v>
      </c>
    </row>
    <row r="1255" spans="2:8" ht="15" x14ac:dyDescent="0.25">
      <c r="B1255" s="20" t="s">
        <v>406</v>
      </c>
      <c r="C1255" s="20" t="s">
        <v>2778</v>
      </c>
      <c r="D1255" s="20" t="s">
        <v>2779</v>
      </c>
      <c r="E1255" s="55" t="s">
        <v>1964</v>
      </c>
      <c r="F1255" s="1">
        <v>1</v>
      </c>
      <c r="G1255" s="55">
        <v>7</v>
      </c>
      <c r="H1255" s="55">
        <f t="shared" si="19"/>
        <v>7</v>
      </c>
    </row>
    <row r="1256" spans="2:8" ht="15" x14ac:dyDescent="0.25">
      <c r="B1256" s="20" t="s">
        <v>406</v>
      </c>
      <c r="C1256" s="20" t="s">
        <v>2780</v>
      </c>
      <c r="D1256" s="20" t="s">
        <v>2781</v>
      </c>
      <c r="E1256" s="55" t="s">
        <v>1963</v>
      </c>
      <c r="F1256" s="1">
        <v>2</v>
      </c>
      <c r="G1256" s="55">
        <v>119</v>
      </c>
      <c r="H1256" s="55">
        <f t="shared" si="19"/>
        <v>238</v>
      </c>
    </row>
    <row r="1257" spans="2:8" ht="15" x14ac:dyDescent="0.25">
      <c r="B1257" s="20" t="s">
        <v>406</v>
      </c>
      <c r="C1257" s="20" t="s">
        <v>1679</v>
      </c>
      <c r="D1257" s="20" t="s">
        <v>1680</v>
      </c>
      <c r="E1257" s="55" t="s">
        <v>1989</v>
      </c>
      <c r="F1257" s="1">
        <v>18.53</v>
      </c>
      <c r="G1257" s="55">
        <v>1</v>
      </c>
      <c r="H1257" s="55">
        <f t="shared" si="19"/>
        <v>18.53</v>
      </c>
    </row>
    <row r="1258" spans="2:8" ht="15" x14ac:dyDescent="0.25">
      <c r="B1258" s="20" t="s">
        <v>406</v>
      </c>
      <c r="C1258" s="20" t="s">
        <v>1679</v>
      </c>
      <c r="D1258" s="20" t="s">
        <v>1680</v>
      </c>
      <c r="E1258" s="55" t="s">
        <v>1963</v>
      </c>
      <c r="F1258" s="1">
        <v>2</v>
      </c>
      <c r="G1258" s="55">
        <v>184</v>
      </c>
      <c r="H1258" s="55">
        <f t="shared" si="19"/>
        <v>368</v>
      </c>
    </row>
    <row r="1259" spans="2:8" ht="15" x14ac:dyDescent="0.25">
      <c r="B1259" s="20" t="s">
        <v>406</v>
      </c>
      <c r="C1259" s="20" t="s">
        <v>1679</v>
      </c>
      <c r="D1259" s="20" t="s">
        <v>1680</v>
      </c>
      <c r="E1259" s="55" t="s">
        <v>1964</v>
      </c>
      <c r="F1259" s="1">
        <v>1</v>
      </c>
      <c r="G1259" s="55">
        <v>77</v>
      </c>
      <c r="H1259" s="55">
        <f t="shared" si="19"/>
        <v>77</v>
      </c>
    </row>
    <row r="1260" spans="2:8" ht="15" x14ac:dyDescent="0.25">
      <c r="B1260" s="20" t="s">
        <v>406</v>
      </c>
      <c r="C1260" s="20" t="s">
        <v>2782</v>
      </c>
      <c r="D1260" s="20" t="s">
        <v>2783</v>
      </c>
      <c r="E1260" s="55" t="s">
        <v>1963</v>
      </c>
      <c r="F1260" s="1">
        <v>2</v>
      </c>
      <c r="G1260" s="55">
        <v>11</v>
      </c>
      <c r="H1260" s="55">
        <f t="shared" si="19"/>
        <v>22</v>
      </c>
    </row>
    <row r="1261" spans="2:8" ht="15" x14ac:dyDescent="0.25">
      <c r="B1261" s="20" t="s">
        <v>406</v>
      </c>
      <c r="C1261" s="20" t="s">
        <v>2784</v>
      </c>
      <c r="D1261" s="20" t="s">
        <v>2785</v>
      </c>
      <c r="E1261" s="55" t="s">
        <v>1989</v>
      </c>
      <c r="F1261" s="1">
        <v>18.53</v>
      </c>
      <c r="G1261" s="55">
        <v>6</v>
      </c>
      <c r="H1261" s="55">
        <f t="shared" si="19"/>
        <v>111.18</v>
      </c>
    </row>
    <row r="1262" spans="2:8" ht="15" x14ac:dyDescent="0.25">
      <c r="B1262" s="20" t="s">
        <v>406</v>
      </c>
      <c r="C1262" s="20" t="s">
        <v>2784</v>
      </c>
      <c r="D1262" s="20" t="s">
        <v>2785</v>
      </c>
      <c r="E1262" s="55" t="s">
        <v>1963</v>
      </c>
      <c r="F1262" s="1">
        <v>2</v>
      </c>
      <c r="G1262" s="55">
        <v>290</v>
      </c>
      <c r="H1262" s="55">
        <f t="shared" si="19"/>
        <v>580</v>
      </c>
    </row>
    <row r="1263" spans="2:8" ht="15" x14ac:dyDescent="0.25">
      <c r="B1263" s="20" t="s">
        <v>406</v>
      </c>
      <c r="C1263" s="20" t="s">
        <v>2784</v>
      </c>
      <c r="D1263" s="20" t="s">
        <v>2785</v>
      </c>
      <c r="E1263" s="55" t="s">
        <v>1964</v>
      </c>
      <c r="F1263" s="1">
        <v>1</v>
      </c>
      <c r="G1263" s="55">
        <v>6</v>
      </c>
      <c r="H1263" s="55">
        <f t="shared" si="19"/>
        <v>6</v>
      </c>
    </row>
    <row r="1264" spans="2:8" ht="15" x14ac:dyDescent="0.25">
      <c r="B1264" s="20" t="s">
        <v>406</v>
      </c>
      <c r="C1264" s="20" t="s">
        <v>1195</v>
      </c>
      <c r="D1264" s="20" t="s">
        <v>1196</v>
      </c>
      <c r="E1264" s="55" t="s">
        <v>1963</v>
      </c>
      <c r="F1264" s="1">
        <v>2</v>
      </c>
      <c r="G1264" s="55">
        <v>320</v>
      </c>
      <c r="H1264" s="55">
        <f t="shared" si="19"/>
        <v>640</v>
      </c>
    </row>
    <row r="1265" spans="2:8" ht="15" x14ac:dyDescent="0.25">
      <c r="B1265" s="20" t="s">
        <v>406</v>
      </c>
      <c r="C1265" s="20" t="s">
        <v>1195</v>
      </c>
      <c r="D1265" s="20" t="s">
        <v>1196</v>
      </c>
      <c r="E1265" s="55" t="s">
        <v>1964</v>
      </c>
      <c r="F1265" s="1">
        <v>1</v>
      </c>
      <c r="G1265" s="55">
        <v>41</v>
      </c>
      <c r="H1265" s="55">
        <f t="shared" si="19"/>
        <v>41</v>
      </c>
    </row>
    <row r="1266" spans="2:8" ht="15" x14ac:dyDescent="0.25">
      <c r="B1266" s="20" t="s">
        <v>406</v>
      </c>
      <c r="C1266" s="20" t="s">
        <v>1093</v>
      </c>
      <c r="D1266" s="20" t="s">
        <v>1094</v>
      </c>
      <c r="E1266" s="55" t="s">
        <v>1963</v>
      </c>
      <c r="F1266" s="1">
        <v>2</v>
      </c>
      <c r="G1266" s="55">
        <v>69</v>
      </c>
      <c r="H1266" s="55">
        <f t="shared" si="19"/>
        <v>138</v>
      </c>
    </row>
    <row r="1267" spans="2:8" ht="15" x14ac:dyDescent="0.25">
      <c r="B1267" s="20" t="s">
        <v>406</v>
      </c>
      <c r="C1267" s="20" t="s">
        <v>2786</v>
      </c>
      <c r="D1267" s="20" t="s">
        <v>2787</v>
      </c>
      <c r="E1267" s="55" t="s">
        <v>1963</v>
      </c>
      <c r="F1267" s="1">
        <v>2</v>
      </c>
      <c r="G1267" s="55">
        <v>441</v>
      </c>
      <c r="H1267" s="55">
        <f t="shared" si="19"/>
        <v>882</v>
      </c>
    </row>
    <row r="1268" spans="2:8" ht="15" x14ac:dyDescent="0.25">
      <c r="B1268" s="20" t="s">
        <v>406</v>
      </c>
      <c r="C1268" s="20" t="s">
        <v>2786</v>
      </c>
      <c r="D1268" s="20" t="s">
        <v>2787</v>
      </c>
      <c r="E1268" s="55" t="s">
        <v>1964</v>
      </c>
      <c r="F1268" s="1">
        <v>1</v>
      </c>
      <c r="G1268" s="55">
        <v>24</v>
      </c>
      <c r="H1268" s="55">
        <f t="shared" si="19"/>
        <v>24</v>
      </c>
    </row>
    <row r="1269" spans="2:8" ht="15" x14ac:dyDescent="0.25">
      <c r="B1269" s="20" t="s">
        <v>406</v>
      </c>
      <c r="C1269" s="20" t="s">
        <v>2788</v>
      </c>
      <c r="D1269" s="20" t="s">
        <v>2789</v>
      </c>
      <c r="E1269" s="55" t="s">
        <v>1963</v>
      </c>
      <c r="F1269" s="1">
        <v>2</v>
      </c>
      <c r="G1269" s="55">
        <v>282</v>
      </c>
      <c r="H1269" s="55">
        <f t="shared" si="19"/>
        <v>564</v>
      </c>
    </row>
    <row r="1270" spans="2:8" ht="15" x14ac:dyDescent="0.25">
      <c r="B1270" s="20" t="s">
        <v>406</v>
      </c>
      <c r="C1270" s="20" t="s">
        <v>2788</v>
      </c>
      <c r="D1270" s="20" t="s">
        <v>2789</v>
      </c>
      <c r="E1270" s="55" t="s">
        <v>1964</v>
      </c>
      <c r="F1270" s="1">
        <v>1</v>
      </c>
      <c r="G1270" s="55">
        <v>90</v>
      </c>
      <c r="H1270" s="55">
        <f t="shared" si="19"/>
        <v>90</v>
      </c>
    </row>
    <row r="1271" spans="2:8" ht="15" x14ac:dyDescent="0.25">
      <c r="B1271" s="20" t="s">
        <v>406</v>
      </c>
      <c r="C1271" s="20" t="s">
        <v>2788</v>
      </c>
      <c r="D1271" s="20" t="s">
        <v>2789</v>
      </c>
      <c r="E1271" s="55" t="s">
        <v>2198</v>
      </c>
      <c r="F1271" s="1">
        <v>8.86</v>
      </c>
      <c r="G1271" s="55">
        <v>2</v>
      </c>
      <c r="H1271" s="55">
        <f t="shared" si="19"/>
        <v>17.72</v>
      </c>
    </row>
    <row r="1272" spans="2:8" ht="15" x14ac:dyDescent="0.25">
      <c r="B1272" s="20" t="s">
        <v>406</v>
      </c>
      <c r="C1272" s="20" t="s">
        <v>2788</v>
      </c>
      <c r="D1272" s="20" t="s">
        <v>2789</v>
      </c>
      <c r="E1272" s="55" t="s">
        <v>2283</v>
      </c>
      <c r="F1272" s="1">
        <v>7.86</v>
      </c>
      <c r="G1272" s="55">
        <v>1</v>
      </c>
      <c r="H1272" s="55">
        <f t="shared" si="19"/>
        <v>7.86</v>
      </c>
    </row>
    <row r="1273" spans="2:8" ht="15" x14ac:dyDescent="0.25">
      <c r="B1273" s="20" t="s">
        <v>406</v>
      </c>
      <c r="C1273" s="20" t="s">
        <v>899</v>
      </c>
      <c r="D1273" s="20" t="s">
        <v>900</v>
      </c>
      <c r="E1273" s="55" t="s">
        <v>1963</v>
      </c>
      <c r="F1273" s="1">
        <v>2</v>
      </c>
      <c r="G1273" s="55">
        <v>198</v>
      </c>
      <c r="H1273" s="55">
        <f t="shared" si="19"/>
        <v>396</v>
      </c>
    </row>
    <row r="1274" spans="2:8" ht="15" x14ac:dyDescent="0.25">
      <c r="B1274" s="20" t="s">
        <v>406</v>
      </c>
      <c r="C1274" s="20" t="s">
        <v>899</v>
      </c>
      <c r="D1274" s="20" t="s">
        <v>900</v>
      </c>
      <c r="E1274" s="55" t="s">
        <v>1964</v>
      </c>
      <c r="F1274" s="1">
        <v>1</v>
      </c>
      <c r="G1274" s="55">
        <v>214</v>
      </c>
      <c r="H1274" s="55">
        <f t="shared" si="19"/>
        <v>214</v>
      </c>
    </row>
    <row r="1275" spans="2:8" ht="15" x14ac:dyDescent="0.25">
      <c r="B1275" s="20" t="s">
        <v>406</v>
      </c>
      <c r="C1275" s="20" t="s">
        <v>2790</v>
      </c>
      <c r="D1275" s="20" t="s">
        <v>2791</v>
      </c>
      <c r="E1275" s="55" t="s">
        <v>1963</v>
      </c>
      <c r="F1275" s="1">
        <v>2</v>
      </c>
      <c r="G1275" s="55">
        <v>124</v>
      </c>
      <c r="H1275" s="55">
        <f t="shared" si="19"/>
        <v>248</v>
      </c>
    </row>
    <row r="1276" spans="2:8" ht="15" x14ac:dyDescent="0.25">
      <c r="B1276" s="20" t="s">
        <v>406</v>
      </c>
      <c r="C1276" s="20" t="s">
        <v>2790</v>
      </c>
      <c r="D1276" s="20" t="s">
        <v>2791</v>
      </c>
      <c r="E1276" s="55" t="s">
        <v>1964</v>
      </c>
      <c r="F1276" s="1">
        <v>1</v>
      </c>
      <c r="G1276" s="55">
        <v>66</v>
      </c>
      <c r="H1276" s="55">
        <f t="shared" si="19"/>
        <v>66</v>
      </c>
    </row>
    <row r="1277" spans="2:8" ht="15" x14ac:dyDescent="0.25">
      <c r="B1277" s="20" t="s">
        <v>406</v>
      </c>
      <c r="C1277" s="20" t="s">
        <v>2790</v>
      </c>
      <c r="D1277" s="20" t="s">
        <v>2791</v>
      </c>
      <c r="E1277" s="55" t="s">
        <v>1969</v>
      </c>
      <c r="F1277" s="1">
        <v>4</v>
      </c>
      <c r="G1277" s="55">
        <v>4</v>
      </c>
      <c r="H1277" s="55">
        <f t="shared" si="19"/>
        <v>16</v>
      </c>
    </row>
    <row r="1278" spans="2:8" ht="15" x14ac:dyDescent="0.25">
      <c r="B1278" s="20" t="s">
        <v>406</v>
      </c>
      <c r="C1278" s="20" t="s">
        <v>2790</v>
      </c>
      <c r="D1278" s="20" t="s">
        <v>2791</v>
      </c>
      <c r="E1278" s="55" t="s">
        <v>1976</v>
      </c>
      <c r="F1278" s="1">
        <v>2</v>
      </c>
      <c r="G1278" s="55">
        <v>3</v>
      </c>
      <c r="H1278" s="55">
        <f t="shared" si="19"/>
        <v>6</v>
      </c>
    </row>
    <row r="1279" spans="2:8" ht="15" x14ac:dyDescent="0.25">
      <c r="B1279" s="20" t="s">
        <v>406</v>
      </c>
      <c r="C1279" s="20" t="s">
        <v>2792</v>
      </c>
      <c r="D1279" s="20" t="s">
        <v>2793</v>
      </c>
      <c r="E1279" s="55" t="s">
        <v>1963</v>
      </c>
      <c r="F1279" s="1">
        <v>2</v>
      </c>
      <c r="G1279" s="55">
        <v>394</v>
      </c>
      <c r="H1279" s="55">
        <f t="shared" si="19"/>
        <v>788</v>
      </c>
    </row>
    <row r="1280" spans="2:8" ht="15" x14ac:dyDescent="0.25">
      <c r="B1280" s="20" t="s">
        <v>406</v>
      </c>
      <c r="C1280" s="20" t="s">
        <v>2792</v>
      </c>
      <c r="D1280" s="20" t="s">
        <v>2793</v>
      </c>
      <c r="E1280" s="55" t="s">
        <v>1964</v>
      </c>
      <c r="F1280" s="1">
        <v>1</v>
      </c>
      <c r="G1280" s="55">
        <v>155</v>
      </c>
      <c r="H1280" s="55">
        <f t="shared" si="19"/>
        <v>155</v>
      </c>
    </row>
    <row r="1281" spans="2:8" ht="15" x14ac:dyDescent="0.25">
      <c r="B1281" s="20" t="s">
        <v>406</v>
      </c>
      <c r="C1281" s="20" t="s">
        <v>2794</v>
      </c>
      <c r="D1281" s="20" t="s">
        <v>2795</v>
      </c>
      <c r="E1281" s="55" t="s">
        <v>1963</v>
      </c>
      <c r="F1281" s="1">
        <v>2</v>
      </c>
      <c r="G1281" s="55">
        <v>132</v>
      </c>
      <c r="H1281" s="55">
        <f t="shared" si="19"/>
        <v>264</v>
      </c>
    </row>
    <row r="1282" spans="2:8" ht="15" x14ac:dyDescent="0.25">
      <c r="B1282" s="20" t="s">
        <v>406</v>
      </c>
      <c r="C1282" s="20" t="s">
        <v>2794</v>
      </c>
      <c r="D1282" s="20" t="s">
        <v>2795</v>
      </c>
      <c r="E1282" s="55" t="s">
        <v>1964</v>
      </c>
      <c r="F1282" s="1">
        <v>1</v>
      </c>
      <c r="G1282" s="55">
        <v>82</v>
      </c>
      <c r="H1282" s="55">
        <f t="shared" si="19"/>
        <v>82</v>
      </c>
    </row>
    <row r="1283" spans="2:8" ht="15" x14ac:dyDescent="0.25">
      <c r="B1283" s="20" t="s">
        <v>406</v>
      </c>
      <c r="C1283" s="20" t="s">
        <v>1197</v>
      </c>
      <c r="D1283" s="20" t="s">
        <v>1198</v>
      </c>
      <c r="E1283" s="55" t="s">
        <v>1963</v>
      </c>
      <c r="F1283" s="1">
        <v>2</v>
      </c>
      <c r="G1283" s="55">
        <v>112</v>
      </c>
      <c r="H1283" s="55">
        <f t="shared" si="19"/>
        <v>224</v>
      </c>
    </row>
    <row r="1284" spans="2:8" ht="15" x14ac:dyDescent="0.25">
      <c r="B1284" s="20" t="s">
        <v>406</v>
      </c>
      <c r="C1284" s="20" t="s">
        <v>1197</v>
      </c>
      <c r="D1284" s="20" t="s">
        <v>1198</v>
      </c>
      <c r="E1284" s="55" t="s">
        <v>1964</v>
      </c>
      <c r="F1284" s="1">
        <v>1</v>
      </c>
      <c r="G1284" s="55">
        <v>17</v>
      </c>
      <c r="H1284" s="55">
        <f t="shared" si="19"/>
        <v>17</v>
      </c>
    </row>
    <row r="1285" spans="2:8" ht="15" x14ac:dyDescent="0.25">
      <c r="B1285" s="20" t="s">
        <v>406</v>
      </c>
      <c r="C1285" s="20" t="s">
        <v>2796</v>
      </c>
      <c r="D1285" s="20" t="s">
        <v>2797</v>
      </c>
      <c r="E1285" s="55" t="s">
        <v>1963</v>
      </c>
      <c r="F1285" s="1">
        <v>2</v>
      </c>
      <c r="G1285" s="55">
        <v>8</v>
      </c>
      <c r="H1285" s="55">
        <f t="shared" si="19"/>
        <v>16</v>
      </c>
    </row>
    <row r="1286" spans="2:8" ht="15" x14ac:dyDescent="0.25">
      <c r="B1286" s="20" t="s">
        <v>406</v>
      </c>
      <c r="C1286" s="20" t="s">
        <v>2796</v>
      </c>
      <c r="D1286" s="20" t="s">
        <v>2797</v>
      </c>
      <c r="E1286" s="55" t="s">
        <v>1964</v>
      </c>
      <c r="F1286" s="1">
        <v>1</v>
      </c>
      <c r="G1286" s="55">
        <v>3</v>
      </c>
      <c r="H1286" s="55">
        <f t="shared" si="19"/>
        <v>3</v>
      </c>
    </row>
    <row r="1287" spans="2:8" ht="15" x14ac:dyDescent="0.25">
      <c r="B1287" s="20" t="s">
        <v>406</v>
      </c>
      <c r="C1287" s="20" t="s">
        <v>901</v>
      </c>
      <c r="D1287" s="20" t="s">
        <v>902</v>
      </c>
      <c r="E1287" s="55" t="s">
        <v>1963</v>
      </c>
      <c r="F1287" s="1">
        <v>2</v>
      </c>
      <c r="G1287" s="55">
        <v>24</v>
      </c>
      <c r="H1287" s="55">
        <f t="shared" si="19"/>
        <v>48</v>
      </c>
    </row>
    <row r="1288" spans="2:8" ht="15" x14ac:dyDescent="0.25">
      <c r="B1288" s="20" t="s">
        <v>406</v>
      </c>
      <c r="C1288" s="20" t="s">
        <v>901</v>
      </c>
      <c r="D1288" s="20" t="s">
        <v>902</v>
      </c>
      <c r="E1288" s="55" t="s">
        <v>1964</v>
      </c>
      <c r="F1288" s="1">
        <v>1</v>
      </c>
      <c r="G1288" s="55">
        <v>8</v>
      </c>
      <c r="H1288" s="55">
        <f t="shared" si="19"/>
        <v>8</v>
      </c>
    </row>
    <row r="1289" spans="2:8" ht="15" x14ac:dyDescent="0.25">
      <c r="B1289" s="20" t="s">
        <v>406</v>
      </c>
      <c r="C1289" s="20" t="s">
        <v>2798</v>
      </c>
      <c r="D1289" s="20" t="s">
        <v>2799</v>
      </c>
      <c r="E1289" s="55" t="s">
        <v>1963</v>
      </c>
      <c r="F1289" s="1">
        <v>2</v>
      </c>
      <c r="G1289" s="55">
        <v>252</v>
      </c>
      <c r="H1289" s="55">
        <f t="shared" si="19"/>
        <v>504</v>
      </c>
    </row>
    <row r="1290" spans="2:8" ht="15" x14ac:dyDescent="0.25">
      <c r="B1290" s="20" t="s">
        <v>406</v>
      </c>
      <c r="C1290" s="20" t="s">
        <v>2800</v>
      </c>
      <c r="D1290" s="20" t="s">
        <v>2801</v>
      </c>
      <c r="E1290" s="55" t="s">
        <v>1963</v>
      </c>
      <c r="F1290" s="1">
        <v>2</v>
      </c>
      <c r="G1290" s="55">
        <v>69</v>
      </c>
      <c r="H1290" s="55">
        <f t="shared" si="19"/>
        <v>138</v>
      </c>
    </row>
    <row r="1291" spans="2:8" ht="15" x14ac:dyDescent="0.25">
      <c r="B1291" s="20" t="s">
        <v>406</v>
      </c>
      <c r="C1291" s="20" t="s">
        <v>2800</v>
      </c>
      <c r="D1291" s="20" t="s">
        <v>2801</v>
      </c>
      <c r="E1291" s="55" t="s">
        <v>1964</v>
      </c>
      <c r="F1291" s="1">
        <v>1</v>
      </c>
      <c r="G1291" s="55">
        <v>59</v>
      </c>
      <c r="H1291" s="55">
        <f t="shared" ref="H1291:H1354" si="20">F1291*G1291</f>
        <v>59</v>
      </c>
    </row>
    <row r="1292" spans="2:8" ht="15" x14ac:dyDescent="0.25">
      <c r="B1292" s="20" t="s">
        <v>406</v>
      </c>
      <c r="C1292" s="20" t="s">
        <v>2802</v>
      </c>
      <c r="D1292" s="20" t="s">
        <v>2803</v>
      </c>
      <c r="E1292" s="55" t="s">
        <v>1963</v>
      </c>
      <c r="F1292" s="1">
        <v>2</v>
      </c>
      <c r="G1292" s="55">
        <v>182</v>
      </c>
      <c r="H1292" s="55">
        <f t="shared" si="20"/>
        <v>364</v>
      </c>
    </row>
    <row r="1293" spans="2:8" ht="15" x14ac:dyDescent="0.25">
      <c r="B1293" s="20" t="s">
        <v>406</v>
      </c>
      <c r="C1293" s="20" t="s">
        <v>2802</v>
      </c>
      <c r="D1293" s="20" t="s">
        <v>2803</v>
      </c>
      <c r="E1293" s="55" t="s">
        <v>1964</v>
      </c>
      <c r="F1293" s="1">
        <v>1</v>
      </c>
      <c r="G1293" s="55">
        <v>57</v>
      </c>
      <c r="H1293" s="55">
        <f t="shared" si="20"/>
        <v>57</v>
      </c>
    </row>
    <row r="1294" spans="2:8" ht="15" x14ac:dyDescent="0.25">
      <c r="B1294" s="20" t="s">
        <v>406</v>
      </c>
      <c r="C1294" s="20" t="s">
        <v>2804</v>
      </c>
      <c r="D1294" s="20" t="s">
        <v>2805</v>
      </c>
      <c r="E1294" s="55" t="s">
        <v>1963</v>
      </c>
      <c r="F1294" s="1">
        <v>2</v>
      </c>
      <c r="G1294" s="55">
        <v>309</v>
      </c>
      <c r="H1294" s="55">
        <f t="shared" si="20"/>
        <v>618</v>
      </c>
    </row>
    <row r="1295" spans="2:8" ht="15" x14ac:dyDescent="0.25">
      <c r="B1295" s="20" t="s">
        <v>406</v>
      </c>
      <c r="C1295" s="20" t="s">
        <v>2804</v>
      </c>
      <c r="D1295" s="20" t="s">
        <v>2805</v>
      </c>
      <c r="E1295" s="55" t="s">
        <v>1964</v>
      </c>
      <c r="F1295" s="1">
        <v>1</v>
      </c>
      <c r="G1295" s="55">
        <v>99</v>
      </c>
      <c r="H1295" s="55">
        <f t="shared" si="20"/>
        <v>99</v>
      </c>
    </row>
    <row r="1296" spans="2:8" ht="15" x14ac:dyDescent="0.25">
      <c r="B1296" s="20" t="s">
        <v>406</v>
      </c>
      <c r="C1296" s="20" t="s">
        <v>2806</v>
      </c>
      <c r="D1296" s="20" t="s">
        <v>2807</v>
      </c>
      <c r="E1296" s="55" t="s">
        <v>1963</v>
      </c>
      <c r="F1296" s="1">
        <v>2</v>
      </c>
      <c r="G1296" s="55">
        <v>452</v>
      </c>
      <c r="H1296" s="55">
        <f t="shared" si="20"/>
        <v>904</v>
      </c>
    </row>
    <row r="1297" spans="2:8" ht="15" x14ac:dyDescent="0.25">
      <c r="B1297" s="20" t="s">
        <v>406</v>
      </c>
      <c r="C1297" s="20" t="s">
        <v>2808</v>
      </c>
      <c r="D1297" s="20" t="s">
        <v>2809</v>
      </c>
      <c r="E1297" s="55" t="s">
        <v>1963</v>
      </c>
      <c r="F1297" s="1">
        <v>2</v>
      </c>
      <c r="G1297" s="55">
        <v>68</v>
      </c>
      <c r="H1297" s="55">
        <f t="shared" si="20"/>
        <v>136</v>
      </c>
    </row>
    <row r="1298" spans="2:8" ht="15" x14ac:dyDescent="0.25">
      <c r="B1298" s="20" t="s">
        <v>406</v>
      </c>
      <c r="C1298" s="20" t="s">
        <v>2808</v>
      </c>
      <c r="D1298" s="20" t="s">
        <v>2809</v>
      </c>
      <c r="E1298" s="55" t="s">
        <v>1964</v>
      </c>
      <c r="F1298" s="1">
        <v>1</v>
      </c>
      <c r="G1298" s="55">
        <v>15</v>
      </c>
      <c r="H1298" s="55">
        <f t="shared" si="20"/>
        <v>15</v>
      </c>
    </row>
    <row r="1299" spans="2:8" ht="15" x14ac:dyDescent="0.25">
      <c r="B1299" s="20" t="s">
        <v>406</v>
      </c>
      <c r="C1299" s="20" t="s">
        <v>1681</v>
      </c>
      <c r="D1299" s="20" t="s">
        <v>1682</v>
      </c>
      <c r="E1299" s="55" t="s">
        <v>1963</v>
      </c>
      <c r="F1299" s="1">
        <v>2</v>
      </c>
      <c r="G1299" s="55">
        <v>163</v>
      </c>
      <c r="H1299" s="55">
        <f t="shared" si="20"/>
        <v>326</v>
      </c>
    </row>
    <row r="1300" spans="2:8" ht="15" x14ac:dyDescent="0.25">
      <c r="B1300" s="20" t="s">
        <v>406</v>
      </c>
      <c r="C1300" s="20" t="s">
        <v>1681</v>
      </c>
      <c r="D1300" s="20" t="s">
        <v>1682</v>
      </c>
      <c r="E1300" s="55" t="s">
        <v>1964</v>
      </c>
      <c r="F1300" s="1">
        <v>1</v>
      </c>
      <c r="G1300" s="55">
        <v>54</v>
      </c>
      <c r="H1300" s="55">
        <f t="shared" si="20"/>
        <v>54</v>
      </c>
    </row>
    <row r="1301" spans="2:8" ht="15" x14ac:dyDescent="0.25">
      <c r="B1301" s="20" t="s">
        <v>406</v>
      </c>
      <c r="C1301" s="20" t="s">
        <v>2810</v>
      </c>
      <c r="D1301" s="20" t="s">
        <v>2811</v>
      </c>
      <c r="E1301" s="55" t="s">
        <v>1963</v>
      </c>
      <c r="F1301" s="1">
        <v>2</v>
      </c>
      <c r="G1301" s="55">
        <v>250</v>
      </c>
      <c r="H1301" s="55">
        <f t="shared" si="20"/>
        <v>500</v>
      </c>
    </row>
    <row r="1302" spans="2:8" ht="15" x14ac:dyDescent="0.25">
      <c r="B1302" s="20" t="s">
        <v>406</v>
      </c>
      <c r="C1302" s="20" t="s">
        <v>2810</v>
      </c>
      <c r="D1302" s="20" t="s">
        <v>2811</v>
      </c>
      <c r="E1302" s="55" t="s">
        <v>1964</v>
      </c>
      <c r="F1302" s="1">
        <v>1</v>
      </c>
      <c r="G1302" s="55">
        <v>94</v>
      </c>
      <c r="H1302" s="55">
        <f t="shared" si="20"/>
        <v>94</v>
      </c>
    </row>
    <row r="1303" spans="2:8" ht="15" x14ac:dyDescent="0.25">
      <c r="B1303" s="20" t="s">
        <v>406</v>
      </c>
      <c r="C1303" s="20" t="s">
        <v>2812</v>
      </c>
      <c r="D1303" s="20" t="s">
        <v>2813</v>
      </c>
      <c r="E1303" s="55" t="s">
        <v>1963</v>
      </c>
      <c r="F1303" s="1">
        <v>2</v>
      </c>
      <c r="G1303" s="55">
        <v>106</v>
      </c>
      <c r="H1303" s="55">
        <f t="shared" si="20"/>
        <v>212</v>
      </c>
    </row>
    <row r="1304" spans="2:8" ht="15" x14ac:dyDescent="0.25">
      <c r="B1304" s="20" t="s">
        <v>406</v>
      </c>
      <c r="C1304" s="20" t="s">
        <v>2812</v>
      </c>
      <c r="D1304" s="20" t="s">
        <v>2813</v>
      </c>
      <c r="E1304" s="55" t="s">
        <v>1964</v>
      </c>
      <c r="F1304" s="1">
        <v>1</v>
      </c>
      <c r="G1304" s="55">
        <v>31</v>
      </c>
      <c r="H1304" s="55">
        <f t="shared" si="20"/>
        <v>31</v>
      </c>
    </row>
    <row r="1305" spans="2:8" ht="15" x14ac:dyDescent="0.25">
      <c r="B1305" s="20" t="s">
        <v>406</v>
      </c>
      <c r="C1305" s="20" t="s">
        <v>2814</v>
      </c>
      <c r="D1305" s="20" t="s">
        <v>2815</v>
      </c>
      <c r="E1305" s="55" t="s">
        <v>1963</v>
      </c>
      <c r="F1305" s="1">
        <v>2</v>
      </c>
      <c r="G1305" s="55">
        <v>59</v>
      </c>
      <c r="H1305" s="55">
        <f t="shared" si="20"/>
        <v>118</v>
      </c>
    </row>
    <row r="1306" spans="2:8" ht="15" x14ac:dyDescent="0.25">
      <c r="B1306" s="20" t="s">
        <v>406</v>
      </c>
      <c r="C1306" s="20" t="s">
        <v>2814</v>
      </c>
      <c r="D1306" s="20" t="s">
        <v>2815</v>
      </c>
      <c r="E1306" s="55" t="s">
        <v>1964</v>
      </c>
      <c r="F1306" s="1">
        <v>1</v>
      </c>
      <c r="G1306" s="55">
        <v>21</v>
      </c>
      <c r="H1306" s="55">
        <f t="shared" si="20"/>
        <v>21</v>
      </c>
    </row>
    <row r="1307" spans="2:8" ht="15" x14ac:dyDescent="0.25">
      <c r="B1307" s="20" t="s">
        <v>406</v>
      </c>
      <c r="C1307" s="20" t="s">
        <v>1199</v>
      </c>
      <c r="D1307" s="20" t="s">
        <v>1200</v>
      </c>
      <c r="E1307" s="55" t="s">
        <v>1963</v>
      </c>
      <c r="F1307" s="1">
        <v>2</v>
      </c>
      <c r="G1307" s="55">
        <v>240</v>
      </c>
      <c r="H1307" s="55">
        <f t="shared" si="20"/>
        <v>480</v>
      </c>
    </row>
    <row r="1308" spans="2:8" ht="15" x14ac:dyDescent="0.25">
      <c r="B1308" s="20" t="s">
        <v>406</v>
      </c>
      <c r="C1308" s="20" t="s">
        <v>1199</v>
      </c>
      <c r="D1308" s="20" t="s">
        <v>1200</v>
      </c>
      <c r="E1308" s="55" t="s">
        <v>1964</v>
      </c>
      <c r="F1308" s="1">
        <v>1</v>
      </c>
      <c r="G1308" s="55">
        <v>9</v>
      </c>
      <c r="H1308" s="55">
        <f t="shared" si="20"/>
        <v>9</v>
      </c>
    </row>
    <row r="1309" spans="2:8" ht="15" x14ac:dyDescent="0.25">
      <c r="B1309" s="20" t="s">
        <v>406</v>
      </c>
      <c r="C1309" s="20" t="s">
        <v>2816</v>
      </c>
      <c r="D1309" s="20" t="s">
        <v>2817</v>
      </c>
      <c r="E1309" s="55" t="s">
        <v>1963</v>
      </c>
      <c r="F1309" s="1">
        <v>2</v>
      </c>
      <c r="G1309" s="55">
        <v>131</v>
      </c>
      <c r="H1309" s="55">
        <f t="shared" si="20"/>
        <v>262</v>
      </c>
    </row>
    <row r="1310" spans="2:8" ht="15" x14ac:dyDescent="0.25">
      <c r="B1310" s="20" t="s">
        <v>406</v>
      </c>
      <c r="C1310" s="20" t="s">
        <v>2816</v>
      </c>
      <c r="D1310" s="20" t="s">
        <v>2817</v>
      </c>
      <c r="E1310" s="55" t="s">
        <v>1964</v>
      </c>
      <c r="F1310" s="1">
        <v>1</v>
      </c>
      <c r="G1310" s="55">
        <v>111</v>
      </c>
      <c r="H1310" s="55">
        <f t="shared" si="20"/>
        <v>111</v>
      </c>
    </row>
    <row r="1311" spans="2:8" ht="15" x14ac:dyDescent="0.25">
      <c r="B1311" s="20" t="s">
        <v>406</v>
      </c>
      <c r="C1311" s="20" t="s">
        <v>2818</v>
      </c>
      <c r="D1311" s="20" t="s">
        <v>2819</v>
      </c>
      <c r="E1311" s="55" t="s">
        <v>1963</v>
      </c>
      <c r="F1311" s="1">
        <v>2</v>
      </c>
      <c r="G1311" s="55">
        <v>134</v>
      </c>
      <c r="H1311" s="55">
        <f t="shared" si="20"/>
        <v>268</v>
      </c>
    </row>
    <row r="1312" spans="2:8" ht="15" x14ac:dyDescent="0.25">
      <c r="B1312" s="20" t="s">
        <v>406</v>
      </c>
      <c r="C1312" s="20" t="s">
        <v>2818</v>
      </c>
      <c r="D1312" s="20" t="s">
        <v>2819</v>
      </c>
      <c r="E1312" s="55" t="s">
        <v>1964</v>
      </c>
      <c r="F1312" s="1">
        <v>1</v>
      </c>
      <c r="G1312" s="55">
        <v>44</v>
      </c>
      <c r="H1312" s="55">
        <f t="shared" si="20"/>
        <v>44</v>
      </c>
    </row>
    <row r="1313" spans="2:8" ht="15" x14ac:dyDescent="0.25">
      <c r="B1313" s="20" t="s">
        <v>406</v>
      </c>
      <c r="C1313" s="20" t="s">
        <v>2820</v>
      </c>
      <c r="D1313" s="20" t="s">
        <v>2821</v>
      </c>
      <c r="E1313" s="55" t="s">
        <v>1963</v>
      </c>
      <c r="F1313" s="1">
        <v>2</v>
      </c>
      <c r="G1313" s="55">
        <v>11</v>
      </c>
      <c r="H1313" s="55">
        <f t="shared" si="20"/>
        <v>22</v>
      </c>
    </row>
    <row r="1314" spans="2:8" ht="15" x14ac:dyDescent="0.25">
      <c r="B1314" s="20" t="s">
        <v>406</v>
      </c>
      <c r="C1314" s="20" t="s">
        <v>2820</v>
      </c>
      <c r="D1314" s="20" t="s">
        <v>2821</v>
      </c>
      <c r="E1314" s="55" t="s">
        <v>1964</v>
      </c>
      <c r="F1314" s="1">
        <v>1</v>
      </c>
      <c r="G1314" s="55">
        <v>1</v>
      </c>
      <c r="H1314" s="55">
        <f t="shared" si="20"/>
        <v>1</v>
      </c>
    </row>
    <row r="1315" spans="2:8" ht="15" x14ac:dyDescent="0.25">
      <c r="B1315" s="20" t="s">
        <v>406</v>
      </c>
      <c r="C1315" s="20" t="s">
        <v>2822</v>
      </c>
      <c r="D1315" s="20" t="s">
        <v>2823</v>
      </c>
      <c r="E1315" s="55" t="s">
        <v>1963</v>
      </c>
      <c r="F1315" s="1">
        <v>2</v>
      </c>
      <c r="G1315" s="55">
        <v>108</v>
      </c>
      <c r="H1315" s="55">
        <f t="shared" si="20"/>
        <v>216</v>
      </c>
    </row>
    <row r="1316" spans="2:8" ht="15" x14ac:dyDescent="0.25">
      <c r="B1316" s="20" t="s">
        <v>406</v>
      </c>
      <c r="C1316" s="20" t="s">
        <v>2822</v>
      </c>
      <c r="D1316" s="20" t="s">
        <v>2823</v>
      </c>
      <c r="E1316" s="55" t="s">
        <v>1964</v>
      </c>
      <c r="F1316" s="1">
        <v>1</v>
      </c>
      <c r="G1316" s="55">
        <v>31</v>
      </c>
      <c r="H1316" s="55">
        <f t="shared" si="20"/>
        <v>31</v>
      </c>
    </row>
    <row r="1317" spans="2:8" ht="15" x14ac:dyDescent="0.25">
      <c r="B1317" s="20" t="s">
        <v>406</v>
      </c>
      <c r="C1317" s="20" t="s">
        <v>903</v>
      </c>
      <c r="D1317" s="20" t="s">
        <v>904</v>
      </c>
      <c r="E1317" s="55" t="s">
        <v>1963</v>
      </c>
      <c r="F1317" s="1">
        <v>2</v>
      </c>
      <c r="G1317" s="55">
        <v>120</v>
      </c>
      <c r="H1317" s="55">
        <f t="shared" si="20"/>
        <v>240</v>
      </c>
    </row>
    <row r="1318" spans="2:8" ht="15" x14ac:dyDescent="0.25">
      <c r="B1318" s="20" t="s">
        <v>406</v>
      </c>
      <c r="C1318" s="20" t="s">
        <v>903</v>
      </c>
      <c r="D1318" s="20" t="s">
        <v>904</v>
      </c>
      <c r="E1318" s="55" t="s">
        <v>1964</v>
      </c>
      <c r="F1318" s="1">
        <v>1</v>
      </c>
      <c r="G1318" s="55">
        <v>4</v>
      </c>
      <c r="H1318" s="55">
        <f t="shared" si="20"/>
        <v>4</v>
      </c>
    </row>
    <row r="1319" spans="2:8" ht="15" x14ac:dyDescent="0.25">
      <c r="B1319" s="20" t="s">
        <v>406</v>
      </c>
      <c r="C1319" s="20" t="s">
        <v>2824</v>
      </c>
      <c r="D1319" s="20" t="s">
        <v>2825</v>
      </c>
      <c r="E1319" s="55" t="s">
        <v>1963</v>
      </c>
      <c r="F1319" s="1">
        <v>2</v>
      </c>
      <c r="G1319" s="55">
        <v>377</v>
      </c>
      <c r="H1319" s="55">
        <f t="shared" si="20"/>
        <v>754</v>
      </c>
    </row>
    <row r="1320" spans="2:8" ht="15" x14ac:dyDescent="0.25">
      <c r="B1320" s="20" t="s">
        <v>406</v>
      </c>
      <c r="C1320" s="20" t="s">
        <v>2824</v>
      </c>
      <c r="D1320" s="20" t="s">
        <v>2825</v>
      </c>
      <c r="E1320" s="55" t="s">
        <v>1964</v>
      </c>
      <c r="F1320" s="1">
        <v>1</v>
      </c>
      <c r="G1320" s="55">
        <v>11</v>
      </c>
      <c r="H1320" s="55">
        <f t="shared" si="20"/>
        <v>11</v>
      </c>
    </row>
    <row r="1321" spans="2:8" ht="15" x14ac:dyDescent="0.25">
      <c r="B1321" s="20" t="s">
        <v>406</v>
      </c>
      <c r="C1321" s="20" t="s">
        <v>2826</v>
      </c>
      <c r="D1321" s="20" t="s">
        <v>2827</v>
      </c>
      <c r="E1321" s="55" t="s">
        <v>1963</v>
      </c>
      <c r="F1321" s="1">
        <v>2</v>
      </c>
      <c r="G1321" s="55">
        <v>187</v>
      </c>
      <c r="H1321" s="55">
        <f t="shared" si="20"/>
        <v>374</v>
      </c>
    </row>
    <row r="1322" spans="2:8" ht="15" x14ac:dyDescent="0.25">
      <c r="B1322" s="20" t="s">
        <v>406</v>
      </c>
      <c r="C1322" s="20" t="s">
        <v>2826</v>
      </c>
      <c r="D1322" s="20" t="s">
        <v>2827</v>
      </c>
      <c r="E1322" s="55" t="s">
        <v>1964</v>
      </c>
      <c r="F1322" s="1">
        <v>1</v>
      </c>
      <c r="G1322" s="55">
        <v>3</v>
      </c>
      <c r="H1322" s="55">
        <f t="shared" si="20"/>
        <v>3</v>
      </c>
    </row>
    <row r="1323" spans="2:8" ht="15" x14ac:dyDescent="0.25">
      <c r="B1323" s="20" t="s">
        <v>406</v>
      </c>
      <c r="C1323" s="20" t="s">
        <v>2828</v>
      </c>
      <c r="D1323" s="20" t="s">
        <v>2829</v>
      </c>
      <c r="E1323" s="55" t="s">
        <v>1963</v>
      </c>
      <c r="F1323" s="1">
        <v>2</v>
      </c>
      <c r="G1323" s="55">
        <v>29</v>
      </c>
      <c r="H1323" s="55">
        <f t="shared" si="20"/>
        <v>58</v>
      </c>
    </row>
    <row r="1324" spans="2:8" ht="15" x14ac:dyDescent="0.25">
      <c r="B1324" s="20" t="s">
        <v>406</v>
      </c>
      <c r="C1324" s="20" t="s">
        <v>2828</v>
      </c>
      <c r="D1324" s="20" t="s">
        <v>2829</v>
      </c>
      <c r="E1324" s="55" t="s">
        <v>1964</v>
      </c>
      <c r="F1324" s="1">
        <v>1</v>
      </c>
      <c r="G1324" s="55">
        <v>32</v>
      </c>
      <c r="H1324" s="55">
        <f t="shared" si="20"/>
        <v>32</v>
      </c>
    </row>
    <row r="1325" spans="2:8" ht="15" x14ac:dyDescent="0.25">
      <c r="B1325" s="20" t="s">
        <v>406</v>
      </c>
      <c r="C1325" s="20" t="s">
        <v>2830</v>
      </c>
      <c r="D1325" s="20" t="s">
        <v>2831</v>
      </c>
      <c r="E1325" s="55" t="s">
        <v>1963</v>
      </c>
      <c r="F1325" s="1">
        <v>2</v>
      </c>
      <c r="G1325" s="55">
        <v>180</v>
      </c>
      <c r="H1325" s="55">
        <f t="shared" si="20"/>
        <v>360</v>
      </c>
    </row>
    <row r="1326" spans="2:8" ht="15" x14ac:dyDescent="0.25">
      <c r="B1326" s="20" t="s">
        <v>406</v>
      </c>
      <c r="C1326" s="20" t="s">
        <v>2830</v>
      </c>
      <c r="D1326" s="20" t="s">
        <v>2831</v>
      </c>
      <c r="E1326" s="55" t="s">
        <v>1964</v>
      </c>
      <c r="F1326" s="1">
        <v>1</v>
      </c>
      <c r="G1326" s="55">
        <v>250</v>
      </c>
      <c r="H1326" s="55">
        <f t="shared" si="20"/>
        <v>250</v>
      </c>
    </row>
    <row r="1327" spans="2:8" ht="15" x14ac:dyDescent="0.25">
      <c r="B1327" s="20" t="s">
        <v>406</v>
      </c>
      <c r="C1327" s="20" t="s">
        <v>2832</v>
      </c>
      <c r="D1327" s="20" t="s">
        <v>2833</v>
      </c>
      <c r="E1327" s="55" t="s">
        <v>1963</v>
      </c>
      <c r="F1327" s="1">
        <v>2</v>
      </c>
      <c r="G1327" s="55">
        <v>264</v>
      </c>
      <c r="H1327" s="55">
        <f t="shared" si="20"/>
        <v>528</v>
      </c>
    </row>
    <row r="1328" spans="2:8" ht="15" x14ac:dyDescent="0.25">
      <c r="B1328" s="20" t="s">
        <v>406</v>
      </c>
      <c r="C1328" s="20" t="s">
        <v>2832</v>
      </c>
      <c r="D1328" s="20" t="s">
        <v>2833</v>
      </c>
      <c r="E1328" s="55" t="s">
        <v>1964</v>
      </c>
      <c r="F1328" s="1">
        <v>1</v>
      </c>
      <c r="G1328" s="55">
        <v>213</v>
      </c>
      <c r="H1328" s="55">
        <f t="shared" si="20"/>
        <v>213</v>
      </c>
    </row>
    <row r="1329" spans="2:8" ht="15" x14ac:dyDescent="0.25">
      <c r="B1329" s="20" t="s">
        <v>406</v>
      </c>
      <c r="C1329" s="20" t="s">
        <v>2834</v>
      </c>
      <c r="D1329" s="20" t="s">
        <v>2835</v>
      </c>
      <c r="E1329" s="55" t="s">
        <v>1963</v>
      </c>
      <c r="F1329" s="1">
        <v>2</v>
      </c>
      <c r="G1329" s="55">
        <v>236</v>
      </c>
      <c r="H1329" s="55">
        <f t="shared" si="20"/>
        <v>472</v>
      </c>
    </row>
    <row r="1330" spans="2:8" ht="15" x14ac:dyDescent="0.25">
      <c r="B1330" s="20" t="s">
        <v>406</v>
      </c>
      <c r="C1330" s="20" t="s">
        <v>2834</v>
      </c>
      <c r="D1330" s="20" t="s">
        <v>2835</v>
      </c>
      <c r="E1330" s="55" t="s">
        <v>1964</v>
      </c>
      <c r="F1330" s="1">
        <v>1</v>
      </c>
      <c r="G1330" s="55">
        <v>20</v>
      </c>
      <c r="H1330" s="55">
        <f t="shared" si="20"/>
        <v>20</v>
      </c>
    </row>
    <row r="1331" spans="2:8" ht="15" x14ac:dyDescent="0.25">
      <c r="B1331" s="20" t="s">
        <v>406</v>
      </c>
      <c r="C1331" s="20" t="s">
        <v>2836</v>
      </c>
      <c r="D1331" s="20" t="s">
        <v>2837</v>
      </c>
      <c r="E1331" s="55" t="s">
        <v>1963</v>
      </c>
      <c r="F1331" s="1">
        <v>2</v>
      </c>
      <c r="G1331" s="55">
        <v>68</v>
      </c>
      <c r="H1331" s="55">
        <f t="shared" si="20"/>
        <v>136</v>
      </c>
    </row>
    <row r="1332" spans="2:8" ht="15" x14ac:dyDescent="0.25">
      <c r="B1332" s="20" t="s">
        <v>406</v>
      </c>
      <c r="C1332" s="20" t="s">
        <v>2838</v>
      </c>
      <c r="D1332" s="20" t="s">
        <v>2839</v>
      </c>
      <c r="E1332" s="55" t="s">
        <v>1963</v>
      </c>
      <c r="F1332" s="1">
        <v>2</v>
      </c>
      <c r="G1332" s="55">
        <v>278</v>
      </c>
      <c r="H1332" s="55">
        <f t="shared" si="20"/>
        <v>556</v>
      </c>
    </row>
    <row r="1333" spans="2:8" ht="15" x14ac:dyDescent="0.25">
      <c r="B1333" s="20" t="s">
        <v>406</v>
      </c>
      <c r="C1333" s="20" t="s">
        <v>2838</v>
      </c>
      <c r="D1333" s="20" t="s">
        <v>2839</v>
      </c>
      <c r="E1333" s="55" t="s">
        <v>1964</v>
      </c>
      <c r="F1333" s="1">
        <v>1</v>
      </c>
      <c r="G1333" s="55">
        <v>10</v>
      </c>
      <c r="H1333" s="55">
        <f t="shared" si="20"/>
        <v>10</v>
      </c>
    </row>
    <row r="1334" spans="2:8" ht="15" x14ac:dyDescent="0.25">
      <c r="B1334" s="20" t="s">
        <v>406</v>
      </c>
      <c r="C1334" s="20" t="s">
        <v>2840</v>
      </c>
      <c r="D1334" s="20" t="s">
        <v>2841</v>
      </c>
      <c r="E1334" s="55" t="s">
        <v>1963</v>
      </c>
      <c r="F1334" s="1">
        <v>2</v>
      </c>
      <c r="G1334" s="55">
        <v>191</v>
      </c>
      <c r="H1334" s="55">
        <f t="shared" si="20"/>
        <v>382</v>
      </c>
    </row>
    <row r="1335" spans="2:8" ht="15" x14ac:dyDescent="0.25">
      <c r="B1335" s="20" t="s">
        <v>406</v>
      </c>
      <c r="C1335" s="20" t="s">
        <v>2840</v>
      </c>
      <c r="D1335" s="20" t="s">
        <v>2841</v>
      </c>
      <c r="E1335" s="55" t="s">
        <v>1964</v>
      </c>
      <c r="F1335" s="1">
        <v>1</v>
      </c>
      <c r="G1335" s="55">
        <v>62</v>
      </c>
      <c r="H1335" s="55">
        <f t="shared" si="20"/>
        <v>62</v>
      </c>
    </row>
    <row r="1336" spans="2:8" ht="15" x14ac:dyDescent="0.25">
      <c r="B1336" s="20" t="s">
        <v>406</v>
      </c>
      <c r="C1336" s="20" t="s">
        <v>2842</v>
      </c>
      <c r="D1336" s="20" t="s">
        <v>2843</v>
      </c>
      <c r="E1336" s="55" t="s">
        <v>1963</v>
      </c>
      <c r="F1336" s="1">
        <v>2</v>
      </c>
      <c r="G1336" s="55">
        <v>42</v>
      </c>
      <c r="H1336" s="55">
        <f t="shared" si="20"/>
        <v>84</v>
      </c>
    </row>
    <row r="1337" spans="2:8" ht="15" x14ac:dyDescent="0.25">
      <c r="B1337" s="20" t="s">
        <v>406</v>
      </c>
      <c r="C1337" s="20" t="s">
        <v>2842</v>
      </c>
      <c r="D1337" s="20" t="s">
        <v>2843</v>
      </c>
      <c r="E1337" s="55" t="s">
        <v>1964</v>
      </c>
      <c r="F1337" s="1">
        <v>1</v>
      </c>
      <c r="G1337" s="55">
        <v>62</v>
      </c>
      <c r="H1337" s="55">
        <f t="shared" si="20"/>
        <v>62</v>
      </c>
    </row>
    <row r="1338" spans="2:8" ht="15" x14ac:dyDescent="0.25">
      <c r="B1338" s="20" t="s">
        <v>406</v>
      </c>
      <c r="C1338" s="20" t="s">
        <v>2844</v>
      </c>
      <c r="D1338" s="20" t="s">
        <v>2845</v>
      </c>
      <c r="E1338" s="55" t="s">
        <v>1989</v>
      </c>
      <c r="F1338" s="1">
        <v>18.53</v>
      </c>
      <c r="G1338" s="55">
        <v>5</v>
      </c>
      <c r="H1338" s="55">
        <f t="shared" si="20"/>
        <v>92.65</v>
      </c>
    </row>
    <row r="1339" spans="2:8" ht="15" x14ac:dyDescent="0.25">
      <c r="B1339" s="20" t="s">
        <v>406</v>
      </c>
      <c r="C1339" s="20" t="s">
        <v>2844</v>
      </c>
      <c r="D1339" s="20" t="s">
        <v>2845</v>
      </c>
      <c r="E1339" s="55" t="s">
        <v>1963</v>
      </c>
      <c r="F1339" s="1">
        <v>2</v>
      </c>
      <c r="G1339" s="55">
        <v>83</v>
      </c>
      <c r="H1339" s="55">
        <f t="shared" si="20"/>
        <v>166</v>
      </c>
    </row>
    <row r="1340" spans="2:8" ht="15" x14ac:dyDescent="0.25">
      <c r="B1340" s="20" t="s">
        <v>406</v>
      </c>
      <c r="C1340" s="20" t="s">
        <v>2844</v>
      </c>
      <c r="D1340" s="20" t="s">
        <v>2845</v>
      </c>
      <c r="E1340" s="55" t="s">
        <v>1964</v>
      </c>
      <c r="F1340" s="1">
        <v>1</v>
      </c>
      <c r="G1340" s="55">
        <v>14</v>
      </c>
      <c r="H1340" s="55">
        <f t="shared" si="20"/>
        <v>14</v>
      </c>
    </row>
    <row r="1341" spans="2:8" ht="15" x14ac:dyDescent="0.25">
      <c r="B1341" s="20" t="s">
        <v>406</v>
      </c>
      <c r="C1341" s="20" t="s">
        <v>905</v>
      </c>
      <c r="D1341" s="20" t="s">
        <v>906</v>
      </c>
      <c r="E1341" s="55" t="s">
        <v>1963</v>
      </c>
      <c r="F1341" s="1">
        <v>2</v>
      </c>
      <c r="G1341" s="55">
        <v>139</v>
      </c>
      <c r="H1341" s="55">
        <f t="shared" si="20"/>
        <v>278</v>
      </c>
    </row>
    <row r="1342" spans="2:8" ht="15" x14ac:dyDescent="0.25">
      <c r="B1342" s="20" t="s">
        <v>406</v>
      </c>
      <c r="C1342" s="20" t="s">
        <v>905</v>
      </c>
      <c r="D1342" s="20" t="s">
        <v>906</v>
      </c>
      <c r="E1342" s="55" t="s">
        <v>1964</v>
      </c>
      <c r="F1342" s="1">
        <v>1</v>
      </c>
      <c r="G1342" s="55">
        <v>48</v>
      </c>
      <c r="H1342" s="55">
        <f t="shared" si="20"/>
        <v>48</v>
      </c>
    </row>
    <row r="1343" spans="2:8" ht="15" x14ac:dyDescent="0.25">
      <c r="B1343" s="20" t="s">
        <v>406</v>
      </c>
      <c r="C1343" s="20" t="s">
        <v>2846</v>
      </c>
      <c r="D1343" s="20" t="s">
        <v>2847</v>
      </c>
      <c r="E1343" s="55" t="s">
        <v>1963</v>
      </c>
      <c r="F1343" s="1">
        <v>2</v>
      </c>
      <c r="G1343" s="55">
        <v>223</v>
      </c>
      <c r="H1343" s="55">
        <f t="shared" si="20"/>
        <v>446</v>
      </c>
    </row>
    <row r="1344" spans="2:8" ht="15" x14ac:dyDescent="0.25">
      <c r="B1344" s="20" t="s">
        <v>406</v>
      </c>
      <c r="C1344" s="20" t="s">
        <v>2846</v>
      </c>
      <c r="D1344" s="20" t="s">
        <v>2847</v>
      </c>
      <c r="E1344" s="55" t="s">
        <v>1964</v>
      </c>
      <c r="F1344" s="1">
        <v>1</v>
      </c>
      <c r="G1344" s="55">
        <v>7</v>
      </c>
      <c r="H1344" s="55">
        <f t="shared" si="20"/>
        <v>7</v>
      </c>
    </row>
    <row r="1345" spans="2:8" ht="15" x14ac:dyDescent="0.25">
      <c r="B1345" s="20" t="s">
        <v>406</v>
      </c>
      <c r="C1345" s="20" t="s">
        <v>2848</v>
      </c>
      <c r="D1345" s="20" t="s">
        <v>2849</v>
      </c>
      <c r="E1345" s="55" t="s">
        <v>1963</v>
      </c>
      <c r="F1345" s="1">
        <v>2</v>
      </c>
      <c r="G1345" s="55">
        <v>317</v>
      </c>
      <c r="H1345" s="55">
        <f t="shared" si="20"/>
        <v>634</v>
      </c>
    </row>
    <row r="1346" spans="2:8" ht="15" x14ac:dyDescent="0.25">
      <c r="B1346" s="20" t="s">
        <v>406</v>
      </c>
      <c r="C1346" s="20" t="s">
        <v>2848</v>
      </c>
      <c r="D1346" s="20" t="s">
        <v>2849</v>
      </c>
      <c r="E1346" s="55" t="s">
        <v>1964</v>
      </c>
      <c r="F1346" s="1">
        <v>1</v>
      </c>
      <c r="G1346" s="55">
        <v>9</v>
      </c>
      <c r="H1346" s="55">
        <f t="shared" si="20"/>
        <v>9</v>
      </c>
    </row>
    <row r="1347" spans="2:8" ht="15" x14ac:dyDescent="0.25">
      <c r="B1347" s="20" t="s">
        <v>406</v>
      </c>
      <c r="C1347" s="20" t="s">
        <v>1201</v>
      </c>
      <c r="D1347" s="20" t="s">
        <v>1202</v>
      </c>
      <c r="E1347" s="55" t="s">
        <v>1963</v>
      </c>
      <c r="F1347" s="1">
        <v>2</v>
      </c>
      <c r="G1347" s="55">
        <v>255</v>
      </c>
      <c r="H1347" s="55">
        <f t="shared" si="20"/>
        <v>510</v>
      </c>
    </row>
    <row r="1348" spans="2:8" ht="15" x14ac:dyDescent="0.25">
      <c r="B1348" s="20" t="s">
        <v>406</v>
      </c>
      <c r="C1348" s="20" t="s">
        <v>907</v>
      </c>
      <c r="D1348" s="20" t="s">
        <v>908</v>
      </c>
      <c r="E1348" s="55" t="s">
        <v>1963</v>
      </c>
      <c r="F1348" s="1">
        <v>2</v>
      </c>
      <c r="G1348" s="55">
        <v>244</v>
      </c>
      <c r="H1348" s="55">
        <f t="shared" si="20"/>
        <v>488</v>
      </c>
    </row>
    <row r="1349" spans="2:8" ht="15" x14ac:dyDescent="0.25">
      <c r="B1349" s="20" t="s">
        <v>406</v>
      </c>
      <c r="C1349" s="20" t="s">
        <v>907</v>
      </c>
      <c r="D1349" s="20" t="s">
        <v>908</v>
      </c>
      <c r="E1349" s="55" t="s">
        <v>1964</v>
      </c>
      <c r="F1349" s="1">
        <v>1</v>
      </c>
      <c r="G1349" s="55">
        <v>15</v>
      </c>
      <c r="H1349" s="55">
        <f t="shared" si="20"/>
        <v>15</v>
      </c>
    </row>
    <row r="1350" spans="2:8" ht="15" x14ac:dyDescent="0.25">
      <c r="B1350" s="20" t="s">
        <v>406</v>
      </c>
      <c r="C1350" s="20" t="s">
        <v>2850</v>
      </c>
      <c r="D1350" s="20" t="s">
        <v>2851</v>
      </c>
      <c r="E1350" s="55" t="s">
        <v>1963</v>
      </c>
      <c r="F1350" s="1">
        <v>2</v>
      </c>
      <c r="G1350" s="55">
        <v>97</v>
      </c>
      <c r="H1350" s="55">
        <f t="shared" si="20"/>
        <v>194</v>
      </c>
    </row>
    <row r="1351" spans="2:8" ht="15" x14ac:dyDescent="0.25">
      <c r="B1351" s="20" t="s">
        <v>406</v>
      </c>
      <c r="C1351" s="20" t="s">
        <v>2850</v>
      </c>
      <c r="D1351" s="20" t="s">
        <v>2851</v>
      </c>
      <c r="E1351" s="55" t="s">
        <v>1964</v>
      </c>
      <c r="F1351" s="1">
        <v>1</v>
      </c>
      <c r="G1351" s="55">
        <v>37</v>
      </c>
      <c r="H1351" s="55">
        <f t="shared" si="20"/>
        <v>37</v>
      </c>
    </row>
    <row r="1352" spans="2:8" ht="15" x14ac:dyDescent="0.25">
      <c r="B1352" s="20" t="s">
        <v>406</v>
      </c>
      <c r="C1352" s="20" t="s">
        <v>2852</v>
      </c>
      <c r="D1352" s="20" t="s">
        <v>2853</v>
      </c>
      <c r="E1352" s="55" t="s">
        <v>1963</v>
      </c>
      <c r="F1352" s="1">
        <v>2</v>
      </c>
      <c r="G1352" s="55">
        <v>124</v>
      </c>
      <c r="H1352" s="55">
        <f t="shared" si="20"/>
        <v>248</v>
      </c>
    </row>
    <row r="1353" spans="2:8" ht="15" x14ac:dyDescent="0.25">
      <c r="B1353" s="20" t="s">
        <v>406</v>
      </c>
      <c r="C1353" s="20" t="s">
        <v>2852</v>
      </c>
      <c r="D1353" s="20" t="s">
        <v>2853</v>
      </c>
      <c r="E1353" s="55" t="s">
        <v>1964</v>
      </c>
      <c r="F1353" s="1">
        <v>1</v>
      </c>
      <c r="G1353" s="55">
        <v>158</v>
      </c>
      <c r="H1353" s="55">
        <f t="shared" si="20"/>
        <v>158</v>
      </c>
    </row>
    <row r="1354" spans="2:8" ht="15" x14ac:dyDescent="0.25">
      <c r="B1354" s="20" t="s">
        <v>406</v>
      </c>
      <c r="C1354" s="20" t="s">
        <v>2854</v>
      </c>
      <c r="D1354" s="20" t="s">
        <v>2855</v>
      </c>
      <c r="E1354" s="55" t="s">
        <v>1963</v>
      </c>
      <c r="F1354" s="1">
        <v>2</v>
      </c>
      <c r="G1354" s="55">
        <v>132</v>
      </c>
      <c r="H1354" s="55">
        <f t="shared" si="20"/>
        <v>264</v>
      </c>
    </row>
    <row r="1355" spans="2:8" ht="15" x14ac:dyDescent="0.25">
      <c r="B1355" s="20" t="s">
        <v>406</v>
      </c>
      <c r="C1355" s="20" t="s">
        <v>2854</v>
      </c>
      <c r="D1355" s="20" t="s">
        <v>2855</v>
      </c>
      <c r="E1355" s="55" t="s">
        <v>1964</v>
      </c>
      <c r="F1355" s="1">
        <v>1</v>
      </c>
      <c r="G1355" s="55">
        <v>124</v>
      </c>
      <c r="H1355" s="55">
        <f t="shared" ref="H1355:H1418" si="21">F1355*G1355</f>
        <v>124</v>
      </c>
    </row>
    <row r="1356" spans="2:8" ht="15" x14ac:dyDescent="0.25">
      <c r="B1356" s="20" t="s">
        <v>406</v>
      </c>
      <c r="C1356" s="20" t="s">
        <v>2856</v>
      </c>
      <c r="D1356" s="20" t="s">
        <v>2857</v>
      </c>
      <c r="E1356" s="55" t="s">
        <v>1963</v>
      </c>
      <c r="F1356" s="1">
        <v>2</v>
      </c>
      <c r="G1356" s="55">
        <v>54</v>
      </c>
      <c r="H1356" s="55">
        <f t="shared" si="21"/>
        <v>108</v>
      </c>
    </row>
    <row r="1357" spans="2:8" ht="15" x14ac:dyDescent="0.25">
      <c r="B1357" s="20" t="s">
        <v>406</v>
      </c>
      <c r="C1357" s="20" t="s">
        <v>2858</v>
      </c>
      <c r="D1357" s="20" t="s">
        <v>2859</v>
      </c>
      <c r="E1357" s="55" t="s">
        <v>1963</v>
      </c>
      <c r="F1357" s="1">
        <v>2</v>
      </c>
      <c r="G1357" s="55">
        <v>122</v>
      </c>
      <c r="H1357" s="55">
        <f t="shared" si="21"/>
        <v>244</v>
      </c>
    </row>
    <row r="1358" spans="2:8" ht="15" x14ac:dyDescent="0.25">
      <c r="B1358" s="20" t="s">
        <v>406</v>
      </c>
      <c r="C1358" s="20" t="s">
        <v>2858</v>
      </c>
      <c r="D1358" s="20" t="s">
        <v>2859</v>
      </c>
      <c r="E1358" s="55" t="s">
        <v>1964</v>
      </c>
      <c r="F1358" s="1">
        <v>1</v>
      </c>
      <c r="G1358" s="55">
        <v>4</v>
      </c>
      <c r="H1358" s="55">
        <f t="shared" si="21"/>
        <v>4</v>
      </c>
    </row>
    <row r="1359" spans="2:8" ht="15" x14ac:dyDescent="0.25">
      <c r="B1359" s="20" t="s">
        <v>406</v>
      </c>
      <c r="C1359" s="20" t="s">
        <v>909</v>
      </c>
      <c r="D1359" s="20" t="s">
        <v>910</v>
      </c>
      <c r="E1359" s="55" t="s">
        <v>1963</v>
      </c>
      <c r="F1359" s="1">
        <v>2</v>
      </c>
      <c r="G1359" s="55">
        <v>194</v>
      </c>
      <c r="H1359" s="55">
        <f t="shared" si="21"/>
        <v>388</v>
      </c>
    </row>
    <row r="1360" spans="2:8" ht="15" x14ac:dyDescent="0.25">
      <c r="B1360" s="20" t="s">
        <v>406</v>
      </c>
      <c r="C1360" s="20" t="s">
        <v>909</v>
      </c>
      <c r="D1360" s="20" t="s">
        <v>910</v>
      </c>
      <c r="E1360" s="55" t="s">
        <v>1964</v>
      </c>
      <c r="F1360" s="1">
        <v>1</v>
      </c>
      <c r="G1360" s="55">
        <v>76</v>
      </c>
      <c r="H1360" s="55">
        <f t="shared" si="21"/>
        <v>76</v>
      </c>
    </row>
    <row r="1361" spans="2:8" ht="15" x14ac:dyDescent="0.25">
      <c r="B1361" s="20" t="s">
        <v>406</v>
      </c>
      <c r="C1361" s="20" t="s">
        <v>909</v>
      </c>
      <c r="D1361" s="20" t="s">
        <v>910</v>
      </c>
      <c r="E1361" s="55" t="s">
        <v>1969</v>
      </c>
      <c r="F1361" s="1">
        <v>4</v>
      </c>
      <c r="G1361" s="55">
        <v>3</v>
      </c>
      <c r="H1361" s="55">
        <f t="shared" si="21"/>
        <v>12</v>
      </c>
    </row>
    <row r="1362" spans="2:8" ht="15" x14ac:dyDescent="0.25">
      <c r="B1362" s="20" t="s">
        <v>406</v>
      </c>
      <c r="C1362" s="20" t="s">
        <v>2860</v>
      </c>
      <c r="D1362" s="20" t="s">
        <v>2861</v>
      </c>
      <c r="E1362" s="55" t="s">
        <v>1963</v>
      </c>
      <c r="F1362" s="1">
        <v>2</v>
      </c>
      <c r="G1362" s="55">
        <v>54</v>
      </c>
      <c r="H1362" s="55">
        <f t="shared" si="21"/>
        <v>108</v>
      </c>
    </row>
    <row r="1363" spans="2:8" ht="15" x14ac:dyDescent="0.25">
      <c r="B1363" s="20" t="s">
        <v>406</v>
      </c>
      <c r="C1363" s="20" t="s">
        <v>2860</v>
      </c>
      <c r="D1363" s="20" t="s">
        <v>2861</v>
      </c>
      <c r="E1363" s="55" t="s">
        <v>1964</v>
      </c>
      <c r="F1363" s="1">
        <v>1</v>
      </c>
      <c r="G1363" s="55">
        <v>15</v>
      </c>
      <c r="H1363" s="55">
        <f t="shared" si="21"/>
        <v>15</v>
      </c>
    </row>
    <row r="1364" spans="2:8" ht="15" x14ac:dyDescent="0.25">
      <c r="B1364" s="20" t="s">
        <v>406</v>
      </c>
      <c r="C1364" s="20" t="s">
        <v>911</v>
      </c>
      <c r="D1364" s="20" t="s">
        <v>912</v>
      </c>
      <c r="E1364" s="55" t="s">
        <v>1963</v>
      </c>
      <c r="F1364" s="1">
        <v>2</v>
      </c>
      <c r="G1364" s="55">
        <v>430</v>
      </c>
      <c r="H1364" s="55">
        <f t="shared" si="21"/>
        <v>860</v>
      </c>
    </row>
    <row r="1365" spans="2:8" ht="15" x14ac:dyDescent="0.25">
      <c r="B1365" s="20" t="s">
        <v>406</v>
      </c>
      <c r="C1365" s="20" t="s">
        <v>911</v>
      </c>
      <c r="D1365" s="20" t="s">
        <v>912</v>
      </c>
      <c r="E1365" s="55" t="s">
        <v>1964</v>
      </c>
      <c r="F1365" s="1">
        <v>1</v>
      </c>
      <c r="G1365" s="55">
        <v>22</v>
      </c>
      <c r="H1365" s="55">
        <f t="shared" si="21"/>
        <v>22</v>
      </c>
    </row>
    <row r="1366" spans="2:8" ht="15" x14ac:dyDescent="0.25">
      <c r="B1366" s="20" t="s">
        <v>406</v>
      </c>
      <c r="C1366" s="20" t="s">
        <v>1693</v>
      </c>
      <c r="D1366" s="20" t="s">
        <v>1694</v>
      </c>
      <c r="E1366" s="55" t="s">
        <v>1963</v>
      </c>
      <c r="F1366" s="1">
        <v>2</v>
      </c>
      <c r="G1366" s="55">
        <v>212</v>
      </c>
      <c r="H1366" s="55">
        <f t="shared" si="21"/>
        <v>424</v>
      </c>
    </row>
    <row r="1367" spans="2:8" ht="15" x14ac:dyDescent="0.25">
      <c r="B1367" s="20" t="s">
        <v>406</v>
      </c>
      <c r="C1367" s="20" t="s">
        <v>1693</v>
      </c>
      <c r="D1367" s="20" t="s">
        <v>1694</v>
      </c>
      <c r="E1367" s="55" t="s">
        <v>1964</v>
      </c>
      <c r="F1367" s="1">
        <v>1</v>
      </c>
      <c r="G1367" s="55">
        <v>23</v>
      </c>
      <c r="H1367" s="55">
        <f t="shared" si="21"/>
        <v>23</v>
      </c>
    </row>
    <row r="1368" spans="2:8" ht="15" x14ac:dyDescent="0.25">
      <c r="B1368" s="20" t="s">
        <v>406</v>
      </c>
      <c r="C1368" s="20" t="s">
        <v>2862</v>
      </c>
      <c r="D1368" s="20" t="s">
        <v>2863</v>
      </c>
      <c r="E1368" s="55" t="s">
        <v>1963</v>
      </c>
      <c r="F1368" s="1">
        <v>2</v>
      </c>
      <c r="G1368" s="55">
        <v>183</v>
      </c>
      <c r="H1368" s="55">
        <f t="shared" si="21"/>
        <v>366</v>
      </c>
    </row>
    <row r="1369" spans="2:8" ht="15" x14ac:dyDescent="0.25">
      <c r="B1369" s="20" t="s">
        <v>406</v>
      </c>
      <c r="C1369" s="20" t="s">
        <v>2862</v>
      </c>
      <c r="D1369" s="20" t="s">
        <v>2863</v>
      </c>
      <c r="E1369" s="55" t="s">
        <v>1964</v>
      </c>
      <c r="F1369" s="1">
        <v>1</v>
      </c>
      <c r="G1369" s="55">
        <v>194</v>
      </c>
      <c r="H1369" s="55">
        <f t="shared" si="21"/>
        <v>194</v>
      </c>
    </row>
    <row r="1370" spans="2:8" ht="15" x14ac:dyDescent="0.25">
      <c r="B1370" s="20" t="s">
        <v>406</v>
      </c>
      <c r="C1370" s="20" t="s">
        <v>2864</v>
      </c>
      <c r="D1370" s="20" t="s">
        <v>2865</v>
      </c>
      <c r="E1370" s="55" t="s">
        <v>1963</v>
      </c>
      <c r="F1370" s="1">
        <v>2</v>
      </c>
      <c r="G1370" s="55">
        <v>102</v>
      </c>
      <c r="H1370" s="55">
        <f t="shared" si="21"/>
        <v>204</v>
      </c>
    </row>
    <row r="1371" spans="2:8" ht="15" x14ac:dyDescent="0.25">
      <c r="B1371" s="20" t="s">
        <v>406</v>
      </c>
      <c r="C1371" s="20" t="s">
        <v>2864</v>
      </c>
      <c r="D1371" s="20" t="s">
        <v>2865</v>
      </c>
      <c r="E1371" s="55" t="s">
        <v>1964</v>
      </c>
      <c r="F1371" s="1">
        <v>1</v>
      </c>
      <c r="G1371" s="55">
        <v>95</v>
      </c>
      <c r="H1371" s="55">
        <f t="shared" si="21"/>
        <v>95</v>
      </c>
    </row>
    <row r="1372" spans="2:8" ht="15" x14ac:dyDescent="0.25">
      <c r="B1372" s="20" t="s">
        <v>406</v>
      </c>
      <c r="C1372" s="20" t="s">
        <v>2866</v>
      </c>
      <c r="D1372" s="20" t="s">
        <v>2867</v>
      </c>
      <c r="E1372" s="55" t="s">
        <v>1963</v>
      </c>
      <c r="F1372" s="1">
        <v>2</v>
      </c>
      <c r="G1372" s="55">
        <v>214</v>
      </c>
      <c r="H1372" s="55">
        <f t="shared" si="21"/>
        <v>428</v>
      </c>
    </row>
    <row r="1373" spans="2:8" ht="15" x14ac:dyDescent="0.25">
      <c r="B1373" s="20" t="s">
        <v>406</v>
      </c>
      <c r="C1373" s="20" t="s">
        <v>2866</v>
      </c>
      <c r="D1373" s="20" t="s">
        <v>2867</v>
      </c>
      <c r="E1373" s="55" t="s">
        <v>1964</v>
      </c>
      <c r="F1373" s="1">
        <v>1</v>
      </c>
      <c r="G1373" s="55">
        <v>5</v>
      </c>
      <c r="H1373" s="55">
        <f t="shared" si="21"/>
        <v>5</v>
      </c>
    </row>
    <row r="1374" spans="2:8" ht="15" x14ac:dyDescent="0.25">
      <c r="B1374" s="20" t="s">
        <v>406</v>
      </c>
      <c r="C1374" s="20" t="s">
        <v>2868</v>
      </c>
      <c r="D1374" s="20" t="s">
        <v>2869</v>
      </c>
      <c r="E1374" s="55" t="s">
        <v>1963</v>
      </c>
      <c r="F1374" s="1">
        <v>2</v>
      </c>
      <c r="G1374" s="55">
        <v>160</v>
      </c>
      <c r="H1374" s="55">
        <f t="shared" si="21"/>
        <v>320</v>
      </c>
    </row>
    <row r="1375" spans="2:8" ht="15" x14ac:dyDescent="0.25">
      <c r="B1375" s="20" t="s">
        <v>406</v>
      </c>
      <c r="C1375" s="20" t="s">
        <v>2868</v>
      </c>
      <c r="D1375" s="20" t="s">
        <v>2869</v>
      </c>
      <c r="E1375" s="55" t="s">
        <v>1964</v>
      </c>
      <c r="F1375" s="1">
        <v>1</v>
      </c>
      <c r="G1375" s="55">
        <v>126</v>
      </c>
      <c r="H1375" s="55">
        <f t="shared" si="21"/>
        <v>126</v>
      </c>
    </row>
    <row r="1376" spans="2:8" ht="15" x14ac:dyDescent="0.25">
      <c r="B1376" s="20" t="s">
        <v>406</v>
      </c>
      <c r="C1376" s="20" t="s">
        <v>2868</v>
      </c>
      <c r="D1376" s="20" t="s">
        <v>2869</v>
      </c>
      <c r="E1376" s="55" t="s">
        <v>1976</v>
      </c>
      <c r="F1376" s="1">
        <v>2</v>
      </c>
      <c r="G1376" s="55">
        <v>1</v>
      </c>
      <c r="H1376" s="55">
        <f t="shared" si="21"/>
        <v>2</v>
      </c>
    </row>
    <row r="1377" spans="2:8" ht="15" x14ac:dyDescent="0.25">
      <c r="B1377" s="20" t="s">
        <v>406</v>
      </c>
      <c r="C1377" s="20" t="s">
        <v>2870</v>
      </c>
      <c r="D1377" s="20" t="s">
        <v>2871</v>
      </c>
      <c r="E1377" s="55" t="s">
        <v>1963</v>
      </c>
      <c r="F1377" s="1">
        <v>2</v>
      </c>
      <c r="G1377" s="55">
        <v>148</v>
      </c>
      <c r="H1377" s="55">
        <f t="shared" si="21"/>
        <v>296</v>
      </c>
    </row>
    <row r="1378" spans="2:8" ht="15" x14ac:dyDescent="0.25">
      <c r="B1378" s="20" t="s">
        <v>406</v>
      </c>
      <c r="C1378" s="20" t="s">
        <v>2870</v>
      </c>
      <c r="D1378" s="20" t="s">
        <v>2871</v>
      </c>
      <c r="E1378" s="55" t="s">
        <v>1964</v>
      </c>
      <c r="F1378" s="1">
        <v>1</v>
      </c>
      <c r="G1378" s="55">
        <v>33</v>
      </c>
      <c r="H1378" s="55">
        <f t="shared" si="21"/>
        <v>33</v>
      </c>
    </row>
    <row r="1379" spans="2:8" ht="15" x14ac:dyDescent="0.25">
      <c r="B1379" s="20" t="s">
        <v>406</v>
      </c>
      <c r="C1379" s="20" t="s">
        <v>2872</v>
      </c>
      <c r="D1379" s="20" t="s">
        <v>2873</v>
      </c>
      <c r="E1379" s="55" t="s">
        <v>1963</v>
      </c>
      <c r="F1379" s="1">
        <v>2</v>
      </c>
      <c r="G1379" s="55">
        <v>64</v>
      </c>
      <c r="H1379" s="55">
        <f t="shared" si="21"/>
        <v>128</v>
      </c>
    </row>
    <row r="1380" spans="2:8" ht="15" x14ac:dyDescent="0.25">
      <c r="B1380" s="20" t="s">
        <v>406</v>
      </c>
      <c r="C1380" s="20" t="s">
        <v>2872</v>
      </c>
      <c r="D1380" s="20" t="s">
        <v>2873</v>
      </c>
      <c r="E1380" s="55" t="s">
        <v>1964</v>
      </c>
      <c r="F1380" s="1">
        <v>1</v>
      </c>
      <c r="G1380" s="55">
        <v>82</v>
      </c>
      <c r="H1380" s="55">
        <f t="shared" si="21"/>
        <v>82</v>
      </c>
    </row>
    <row r="1381" spans="2:8" ht="15" x14ac:dyDescent="0.25">
      <c r="B1381" s="20" t="s">
        <v>406</v>
      </c>
      <c r="C1381" s="20" t="s">
        <v>2874</v>
      </c>
      <c r="D1381" s="20" t="s">
        <v>2875</v>
      </c>
      <c r="E1381" s="55" t="s">
        <v>1963</v>
      </c>
      <c r="F1381" s="1">
        <v>2</v>
      </c>
      <c r="G1381" s="55">
        <v>198</v>
      </c>
      <c r="H1381" s="55">
        <f t="shared" si="21"/>
        <v>396</v>
      </c>
    </row>
    <row r="1382" spans="2:8" ht="15" x14ac:dyDescent="0.25">
      <c r="B1382" s="20" t="s">
        <v>406</v>
      </c>
      <c r="C1382" s="20" t="s">
        <v>2874</v>
      </c>
      <c r="D1382" s="20" t="s">
        <v>2875</v>
      </c>
      <c r="E1382" s="55" t="s">
        <v>1964</v>
      </c>
      <c r="F1382" s="1">
        <v>1</v>
      </c>
      <c r="G1382" s="55">
        <v>50</v>
      </c>
      <c r="H1382" s="55">
        <f t="shared" si="21"/>
        <v>50</v>
      </c>
    </row>
    <row r="1383" spans="2:8" ht="15" x14ac:dyDescent="0.25">
      <c r="B1383" s="20" t="s">
        <v>406</v>
      </c>
      <c r="C1383" s="20" t="s">
        <v>1707</v>
      </c>
      <c r="D1383" s="20" t="s">
        <v>1708</v>
      </c>
      <c r="E1383" s="55" t="s">
        <v>1963</v>
      </c>
      <c r="F1383" s="1">
        <v>2</v>
      </c>
      <c r="G1383" s="55">
        <v>201</v>
      </c>
      <c r="H1383" s="55">
        <f t="shared" si="21"/>
        <v>402</v>
      </c>
    </row>
    <row r="1384" spans="2:8" ht="15" x14ac:dyDescent="0.25">
      <c r="B1384" s="20" t="s">
        <v>406</v>
      </c>
      <c r="C1384" s="20" t="s">
        <v>1707</v>
      </c>
      <c r="D1384" s="20" t="s">
        <v>1708</v>
      </c>
      <c r="E1384" s="55" t="s">
        <v>1964</v>
      </c>
      <c r="F1384" s="1">
        <v>1</v>
      </c>
      <c r="G1384" s="55">
        <v>26</v>
      </c>
      <c r="H1384" s="55">
        <f t="shared" si="21"/>
        <v>26</v>
      </c>
    </row>
    <row r="1385" spans="2:8" ht="15" x14ac:dyDescent="0.25">
      <c r="B1385" s="20" t="s">
        <v>406</v>
      </c>
      <c r="C1385" s="20" t="s">
        <v>2876</v>
      </c>
      <c r="D1385" s="20" t="s">
        <v>2877</v>
      </c>
      <c r="E1385" s="55" t="s">
        <v>1963</v>
      </c>
      <c r="F1385" s="1">
        <v>2</v>
      </c>
      <c r="G1385" s="55">
        <v>48</v>
      </c>
      <c r="H1385" s="55">
        <f t="shared" si="21"/>
        <v>96</v>
      </c>
    </row>
    <row r="1386" spans="2:8" ht="15" x14ac:dyDescent="0.25">
      <c r="B1386" s="20" t="s">
        <v>406</v>
      </c>
      <c r="C1386" s="20" t="s">
        <v>2878</v>
      </c>
      <c r="D1386" s="20" t="s">
        <v>2879</v>
      </c>
      <c r="E1386" s="55" t="s">
        <v>1963</v>
      </c>
      <c r="F1386" s="1">
        <v>2</v>
      </c>
      <c r="G1386" s="55">
        <v>20</v>
      </c>
      <c r="H1386" s="55">
        <f t="shared" si="21"/>
        <v>40</v>
      </c>
    </row>
    <row r="1387" spans="2:8" ht="15" x14ac:dyDescent="0.25">
      <c r="B1387" s="20" t="s">
        <v>406</v>
      </c>
      <c r="C1387" s="20" t="s">
        <v>2880</v>
      </c>
      <c r="D1387" s="20" t="s">
        <v>2881</v>
      </c>
      <c r="E1387" s="55" t="s">
        <v>1963</v>
      </c>
      <c r="F1387" s="1">
        <v>2</v>
      </c>
      <c r="G1387" s="55">
        <v>192</v>
      </c>
      <c r="H1387" s="55">
        <f t="shared" si="21"/>
        <v>384</v>
      </c>
    </row>
    <row r="1388" spans="2:8" ht="15" x14ac:dyDescent="0.25">
      <c r="B1388" s="20" t="s">
        <v>406</v>
      </c>
      <c r="C1388" s="20" t="s">
        <v>2880</v>
      </c>
      <c r="D1388" s="20" t="s">
        <v>2881</v>
      </c>
      <c r="E1388" s="55" t="s">
        <v>1964</v>
      </c>
      <c r="F1388" s="1">
        <v>1</v>
      </c>
      <c r="G1388" s="55">
        <v>1</v>
      </c>
      <c r="H1388" s="55">
        <f t="shared" si="21"/>
        <v>1</v>
      </c>
    </row>
    <row r="1389" spans="2:8" ht="15" x14ac:dyDescent="0.25">
      <c r="B1389" s="20" t="s">
        <v>406</v>
      </c>
      <c r="C1389" s="20" t="s">
        <v>2882</v>
      </c>
      <c r="D1389" s="20" t="s">
        <v>2883</v>
      </c>
      <c r="E1389" s="55" t="s">
        <v>1963</v>
      </c>
      <c r="F1389" s="1">
        <v>2</v>
      </c>
      <c r="G1389" s="55">
        <v>104</v>
      </c>
      <c r="H1389" s="55">
        <f t="shared" si="21"/>
        <v>208</v>
      </c>
    </row>
    <row r="1390" spans="2:8" ht="15" x14ac:dyDescent="0.25">
      <c r="B1390" s="20" t="s">
        <v>406</v>
      </c>
      <c r="C1390" s="20" t="s">
        <v>2882</v>
      </c>
      <c r="D1390" s="20" t="s">
        <v>2883</v>
      </c>
      <c r="E1390" s="55" t="s">
        <v>1964</v>
      </c>
      <c r="F1390" s="1">
        <v>1</v>
      </c>
      <c r="G1390" s="55">
        <v>27</v>
      </c>
      <c r="H1390" s="55">
        <f t="shared" si="21"/>
        <v>27</v>
      </c>
    </row>
    <row r="1391" spans="2:8" ht="15" x14ac:dyDescent="0.25">
      <c r="B1391" s="20" t="s">
        <v>406</v>
      </c>
      <c r="C1391" s="20" t="s">
        <v>913</v>
      </c>
      <c r="D1391" s="20" t="s">
        <v>914</v>
      </c>
      <c r="E1391" s="55" t="s">
        <v>1963</v>
      </c>
      <c r="F1391" s="1">
        <v>2</v>
      </c>
      <c r="G1391" s="55">
        <v>267</v>
      </c>
      <c r="H1391" s="55">
        <f t="shared" si="21"/>
        <v>534</v>
      </c>
    </row>
    <row r="1392" spans="2:8" ht="15" x14ac:dyDescent="0.25">
      <c r="B1392" s="20" t="s">
        <v>406</v>
      </c>
      <c r="C1392" s="20" t="s">
        <v>913</v>
      </c>
      <c r="D1392" s="20" t="s">
        <v>914</v>
      </c>
      <c r="E1392" s="55" t="s">
        <v>1964</v>
      </c>
      <c r="F1392" s="1">
        <v>1</v>
      </c>
      <c r="G1392" s="55">
        <v>3</v>
      </c>
      <c r="H1392" s="55">
        <f t="shared" si="21"/>
        <v>3</v>
      </c>
    </row>
    <row r="1393" spans="2:8" ht="15" x14ac:dyDescent="0.25">
      <c r="B1393" s="20" t="s">
        <v>406</v>
      </c>
      <c r="C1393" s="20" t="s">
        <v>2884</v>
      </c>
      <c r="D1393" s="20" t="s">
        <v>2885</v>
      </c>
      <c r="E1393" s="55" t="s">
        <v>1963</v>
      </c>
      <c r="F1393" s="1">
        <v>2</v>
      </c>
      <c r="G1393" s="55">
        <v>262</v>
      </c>
      <c r="H1393" s="55">
        <f t="shared" si="21"/>
        <v>524</v>
      </c>
    </row>
    <row r="1394" spans="2:8" ht="15" x14ac:dyDescent="0.25">
      <c r="B1394" s="20" t="s">
        <v>406</v>
      </c>
      <c r="C1394" s="20" t="s">
        <v>2884</v>
      </c>
      <c r="D1394" s="20" t="s">
        <v>2885</v>
      </c>
      <c r="E1394" s="55" t="s">
        <v>1964</v>
      </c>
      <c r="F1394" s="1">
        <v>1</v>
      </c>
      <c r="G1394" s="55">
        <v>14</v>
      </c>
      <c r="H1394" s="55">
        <f t="shared" si="21"/>
        <v>14</v>
      </c>
    </row>
    <row r="1395" spans="2:8" ht="15" x14ac:dyDescent="0.25">
      <c r="B1395" s="20" t="s">
        <v>406</v>
      </c>
      <c r="C1395" s="20" t="s">
        <v>2886</v>
      </c>
      <c r="D1395" s="20" t="s">
        <v>2887</v>
      </c>
      <c r="E1395" s="55" t="s">
        <v>1963</v>
      </c>
      <c r="F1395" s="1">
        <v>2</v>
      </c>
      <c r="G1395" s="55">
        <v>89</v>
      </c>
      <c r="H1395" s="55">
        <f t="shared" si="21"/>
        <v>178</v>
      </c>
    </row>
    <row r="1396" spans="2:8" ht="15" x14ac:dyDescent="0.25">
      <c r="B1396" s="20" t="s">
        <v>406</v>
      </c>
      <c r="C1396" s="20" t="s">
        <v>2886</v>
      </c>
      <c r="D1396" s="20" t="s">
        <v>2887</v>
      </c>
      <c r="E1396" s="55" t="s">
        <v>1964</v>
      </c>
      <c r="F1396" s="1">
        <v>1</v>
      </c>
      <c r="G1396" s="55">
        <v>13</v>
      </c>
      <c r="H1396" s="55">
        <f t="shared" si="21"/>
        <v>13</v>
      </c>
    </row>
    <row r="1397" spans="2:8" ht="15" x14ac:dyDescent="0.25">
      <c r="B1397" s="20" t="s">
        <v>406</v>
      </c>
      <c r="C1397" s="20" t="s">
        <v>2888</v>
      </c>
      <c r="D1397" s="20" t="s">
        <v>2889</v>
      </c>
      <c r="E1397" s="55" t="s">
        <v>1963</v>
      </c>
      <c r="F1397" s="1">
        <v>2</v>
      </c>
      <c r="G1397" s="55">
        <v>148</v>
      </c>
      <c r="H1397" s="55">
        <f t="shared" si="21"/>
        <v>296</v>
      </c>
    </row>
    <row r="1398" spans="2:8" ht="15" x14ac:dyDescent="0.25">
      <c r="B1398" s="20" t="s">
        <v>406</v>
      </c>
      <c r="C1398" s="20" t="s">
        <v>2888</v>
      </c>
      <c r="D1398" s="20" t="s">
        <v>2889</v>
      </c>
      <c r="E1398" s="55" t="s">
        <v>1964</v>
      </c>
      <c r="F1398" s="1">
        <v>1</v>
      </c>
      <c r="G1398" s="55">
        <v>38</v>
      </c>
      <c r="H1398" s="55">
        <f t="shared" si="21"/>
        <v>38</v>
      </c>
    </row>
    <row r="1399" spans="2:8" ht="15" x14ac:dyDescent="0.25">
      <c r="B1399" s="20" t="s">
        <v>406</v>
      </c>
      <c r="C1399" s="20" t="s">
        <v>1713</v>
      </c>
      <c r="D1399" s="20" t="s">
        <v>1714</v>
      </c>
      <c r="E1399" s="55" t="s">
        <v>1963</v>
      </c>
      <c r="F1399" s="1">
        <v>2</v>
      </c>
      <c r="G1399" s="55">
        <v>368</v>
      </c>
      <c r="H1399" s="55">
        <f t="shared" si="21"/>
        <v>736</v>
      </c>
    </row>
    <row r="1400" spans="2:8" ht="15" x14ac:dyDescent="0.25">
      <c r="B1400" s="20" t="s">
        <v>406</v>
      </c>
      <c r="C1400" s="20" t="s">
        <v>1713</v>
      </c>
      <c r="D1400" s="20" t="s">
        <v>1714</v>
      </c>
      <c r="E1400" s="55" t="s">
        <v>1964</v>
      </c>
      <c r="F1400" s="1">
        <v>1</v>
      </c>
      <c r="G1400" s="55">
        <v>106</v>
      </c>
      <c r="H1400" s="55">
        <f t="shared" si="21"/>
        <v>106</v>
      </c>
    </row>
    <row r="1401" spans="2:8" ht="15" x14ac:dyDescent="0.25">
      <c r="B1401" s="20" t="s">
        <v>406</v>
      </c>
      <c r="C1401" s="20" t="s">
        <v>1713</v>
      </c>
      <c r="D1401" s="20" t="s">
        <v>1714</v>
      </c>
      <c r="E1401" s="55" t="s">
        <v>2198</v>
      </c>
      <c r="F1401" s="1">
        <v>8.86</v>
      </c>
      <c r="G1401" s="55">
        <v>2</v>
      </c>
      <c r="H1401" s="55">
        <f t="shared" si="21"/>
        <v>17.72</v>
      </c>
    </row>
    <row r="1402" spans="2:8" ht="15" x14ac:dyDescent="0.25">
      <c r="B1402" s="20" t="s">
        <v>406</v>
      </c>
      <c r="C1402" s="20" t="s">
        <v>2890</v>
      </c>
      <c r="D1402" s="20" t="s">
        <v>2891</v>
      </c>
      <c r="E1402" s="55" t="s">
        <v>1963</v>
      </c>
      <c r="F1402" s="1">
        <v>2</v>
      </c>
      <c r="G1402" s="55">
        <v>273</v>
      </c>
      <c r="H1402" s="55">
        <f t="shared" si="21"/>
        <v>546</v>
      </c>
    </row>
    <row r="1403" spans="2:8" ht="15" x14ac:dyDescent="0.25">
      <c r="B1403" s="20" t="s">
        <v>406</v>
      </c>
      <c r="C1403" s="20" t="s">
        <v>2890</v>
      </c>
      <c r="D1403" s="20" t="s">
        <v>2891</v>
      </c>
      <c r="E1403" s="55" t="s">
        <v>1964</v>
      </c>
      <c r="F1403" s="1">
        <v>1</v>
      </c>
      <c r="G1403" s="55">
        <v>51</v>
      </c>
      <c r="H1403" s="55">
        <f t="shared" si="21"/>
        <v>51</v>
      </c>
    </row>
    <row r="1404" spans="2:8" ht="15" x14ac:dyDescent="0.25">
      <c r="B1404" s="20" t="s">
        <v>406</v>
      </c>
      <c r="C1404" s="20" t="s">
        <v>2892</v>
      </c>
      <c r="D1404" s="20" t="s">
        <v>2893</v>
      </c>
      <c r="E1404" s="55" t="s">
        <v>1963</v>
      </c>
      <c r="F1404" s="1">
        <v>2</v>
      </c>
      <c r="G1404" s="55">
        <v>263</v>
      </c>
      <c r="H1404" s="55">
        <f t="shared" si="21"/>
        <v>526</v>
      </c>
    </row>
    <row r="1405" spans="2:8" ht="15" x14ac:dyDescent="0.25">
      <c r="B1405" s="20" t="s">
        <v>406</v>
      </c>
      <c r="C1405" s="20" t="s">
        <v>2892</v>
      </c>
      <c r="D1405" s="20" t="s">
        <v>2893</v>
      </c>
      <c r="E1405" s="55" t="s">
        <v>1964</v>
      </c>
      <c r="F1405" s="1">
        <v>1</v>
      </c>
      <c r="G1405" s="55">
        <v>103</v>
      </c>
      <c r="H1405" s="55">
        <f t="shared" si="21"/>
        <v>103</v>
      </c>
    </row>
    <row r="1406" spans="2:8" ht="15" x14ac:dyDescent="0.25">
      <c r="B1406" s="20" t="s">
        <v>406</v>
      </c>
      <c r="C1406" s="20" t="s">
        <v>2894</v>
      </c>
      <c r="D1406" s="20" t="s">
        <v>2895</v>
      </c>
      <c r="E1406" s="55" t="s">
        <v>1963</v>
      </c>
      <c r="F1406" s="1">
        <v>2</v>
      </c>
      <c r="G1406" s="55">
        <v>160</v>
      </c>
      <c r="H1406" s="55">
        <f t="shared" si="21"/>
        <v>320</v>
      </c>
    </row>
    <row r="1407" spans="2:8" ht="15" x14ac:dyDescent="0.25">
      <c r="B1407" s="20" t="s">
        <v>406</v>
      </c>
      <c r="C1407" s="20" t="s">
        <v>2894</v>
      </c>
      <c r="D1407" s="20" t="s">
        <v>2895</v>
      </c>
      <c r="E1407" s="55" t="s">
        <v>1964</v>
      </c>
      <c r="F1407" s="1">
        <v>1</v>
      </c>
      <c r="G1407" s="55">
        <v>28</v>
      </c>
      <c r="H1407" s="55">
        <f t="shared" si="21"/>
        <v>28</v>
      </c>
    </row>
    <row r="1408" spans="2:8" ht="15" x14ac:dyDescent="0.25">
      <c r="B1408" s="20" t="s">
        <v>406</v>
      </c>
      <c r="C1408" s="20" t="s">
        <v>2896</v>
      </c>
      <c r="D1408" s="20" t="s">
        <v>2897</v>
      </c>
      <c r="E1408" s="55" t="s">
        <v>1963</v>
      </c>
      <c r="F1408" s="1">
        <v>2</v>
      </c>
      <c r="G1408" s="55">
        <v>83</v>
      </c>
      <c r="H1408" s="55">
        <f t="shared" si="21"/>
        <v>166</v>
      </c>
    </row>
    <row r="1409" spans="2:8" ht="15" x14ac:dyDescent="0.25">
      <c r="B1409" s="20" t="s">
        <v>406</v>
      </c>
      <c r="C1409" s="20" t="s">
        <v>2896</v>
      </c>
      <c r="D1409" s="20" t="s">
        <v>2897</v>
      </c>
      <c r="E1409" s="55" t="s">
        <v>1964</v>
      </c>
      <c r="F1409" s="1">
        <v>1</v>
      </c>
      <c r="G1409" s="55">
        <v>11</v>
      </c>
      <c r="H1409" s="55">
        <f t="shared" si="21"/>
        <v>11</v>
      </c>
    </row>
    <row r="1410" spans="2:8" ht="15" x14ac:dyDescent="0.25">
      <c r="B1410" s="20" t="s">
        <v>406</v>
      </c>
      <c r="C1410" s="20" t="s">
        <v>2898</v>
      </c>
      <c r="D1410" s="20" t="s">
        <v>2899</v>
      </c>
      <c r="E1410" s="55" t="s">
        <v>1963</v>
      </c>
      <c r="F1410" s="1">
        <v>2</v>
      </c>
      <c r="G1410" s="55">
        <v>228</v>
      </c>
      <c r="H1410" s="55">
        <f t="shared" si="21"/>
        <v>456</v>
      </c>
    </row>
    <row r="1411" spans="2:8" ht="15" x14ac:dyDescent="0.25">
      <c r="B1411" s="20" t="s">
        <v>406</v>
      </c>
      <c r="C1411" s="20" t="s">
        <v>2898</v>
      </c>
      <c r="D1411" s="20" t="s">
        <v>2899</v>
      </c>
      <c r="E1411" s="55" t="s">
        <v>1964</v>
      </c>
      <c r="F1411" s="1">
        <v>1</v>
      </c>
      <c r="G1411" s="55">
        <v>3</v>
      </c>
      <c r="H1411" s="55">
        <f t="shared" si="21"/>
        <v>3</v>
      </c>
    </row>
    <row r="1412" spans="2:8" ht="15" x14ac:dyDescent="0.25">
      <c r="B1412" s="20" t="s">
        <v>406</v>
      </c>
      <c r="C1412" s="20" t="s">
        <v>915</v>
      </c>
      <c r="D1412" s="20" t="s">
        <v>916</v>
      </c>
      <c r="E1412" s="55" t="s">
        <v>1963</v>
      </c>
      <c r="F1412" s="1">
        <v>2</v>
      </c>
      <c r="G1412" s="55">
        <v>478</v>
      </c>
      <c r="H1412" s="55">
        <f t="shared" si="21"/>
        <v>956</v>
      </c>
    </row>
    <row r="1413" spans="2:8" ht="15" x14ac:dyDescent="0.25">
      <c r="B1413" s="20" t="s">
        <v>406</v>
      </c>
      <c r="C1413" s="20" t="s">
        <v>915</v>
      </c>
      <c r="D1413" s="20" t="s">
        <v>916</v>
      </c>
      <c r="E1413" s="55" t="s">
        <v>1964</v>
      </c>
      <c r="F1413" s="1">
        <v>1</v>
      </c>
      <c r="G1413" s="55">
        <v>56</v>
      </c>
      <c r="H1413" s="55">
        <f t="shared" si="21"/>
        <v>56</v>
      </c>
    </row>
    <row r="1414" spans="2:8" ht="15" x14ac:dyDescent="0.25">
      <c r="B1414" s="20" t="s">
        <v>406</v>
      </c>
      <c r="C1414" s="20" t="s">
        <v>2900</v>
      </c>
      <c r="D1414" s="20" t="s">
        <v>2901</v>
      </c>
      <c r="E1414" s="55" t="s">
        <v>1963</v>
      </c>
      <c r="F1414" s="1">
        <v>2</v>
      </c>
      <c r="G1414" s="55">
        <v>190</v>
      </c>
      <c r="H1414" s="55">
        <f t="shared" si="21"/>
        <v>380</v>
      </c>
    </row>
    <row r="1415" spans="2:8" ht="15" x14ac:dyDescent="0.25">
      <c r="B1415" s="20" t="s">
        <v>406</v>
      </c>
      <c r="C1415" s="20" t="s">
        <v>2900</v>
      </c>
      <c r="D1415" s="20" t="s">
        <v>2901</v>
      </c>
      <c r="E1415" s="55" t="s">
        <v>1964</v>
      </c>
      <c r="F1415" s="1">
        <v>1</v>
      </c>
      <c r="G1415" s="55">
        <v>1</v>
      </c>
      <c r="H1415" s="55">
        <f t="shared" si="21"/>
        <v>1</v>
      </c>
    </row>
    <row r="1416" spans="2:8" ht="15" x14ac:dyDescent="0.25">
      <c r="B1416" s="20" t="s">
        <v>406</v>
      </c>
      <c r="C1416" s="20" t="s">
        <v>2902</v>
      </c>
      <c r="D1416" s="20" t="s">
        <v>2903</v>
      </c>
      <c r="E1416" s="55" t="s">
        <v>1963</v>
      </c>
      <c r="F1416" s="1">
        <v>2</v>
      </c>
      <c r="G1416" s="55">
        <v>230</v>
      </c>
      <c r="H1416" s="55">
        <f t="shared" si="21"/>
        <v>460</v>
      </c>
    </row>
    <row r="1417" spans="2:8" ht="15" x14ac:dyDescent="0.25">
      <c r="B1417" s="20" t="s">
        <v>406</v>
      </c>
      <c r="C1417" s="20" t="s">
        <v>2902</v>
      </c>
      <c r="D1417" s="20" t="s">
        <v>2903</v>
      </c>
      <c r="E1417" s="55" t="s">
        <v>1964</v>
      </c>
      <c r="F1417" s="1">
        <v>1</v>
      </c>
      <c r="G1417" s="55">
        <v>101</v>
      </c>
      <c r="H1417" s="55">
        <f t="shared" si="21"/>
        <v>101</v>
      </c>
    </row>
    <row r="1418" spans="2:8" ht="15" x14ac:dyDescent="0.25">
      <c r="B1418" s="20" t="s">
        <v>406</v>
      </c>
      <c r="C1418" s="20" t="s">
        <v>2904</v>
      </c>
      <c r="D1418" s="20" t="s">
        <v>2905</v>
      </c>
      <c r="E1418" s="55" t="s">
        <v>1963</v>
      </c>
      <c r="F1418" s="1">
        <v>2</v>
      </c>
      <c r="G1418" s="55">
        <v>193</v>
      </c>
      <c r="H1418" s="55">
        <f t="shared" si="21"/>
        <v>386</v>
      </c>
    </row>
    <row r="1419" spans="2:8" ht="15" x14ac:dyDescent="0.25">
      <c r="B1419" s="20" t="s">
        <v>406</v>
      </c>
      <c r="C1419" s="20" t="s">
        <v>2904</v>
      </c>
      <c r="D1419" s="20" t="s">
        <v>2905</v>
      </c>
      <c r="E1419" s="55" t="s">
        <v>1964</v>
      </c>
      <c r="F1419" s="1">
        <v>1</v>
      </c>
      <c r="G1419" s="55">
        <v>21</v>
      </c>
      <c r="H1419" s="55">
        <f t="shared" ref="H1419:H1482" si="22">F1419*G1419</f>
        <v>21</v>
      </c>
    </row>
    <row r="1420" spans="2:8" ht="15" x14ac:dyDescent="0.25">
      <c r="B1420" s="20" t="s">
        <v>406</v>
      </c>
      <c r="C1420" s="20" t="s">
        <v>2906</v>
      </c>
      <c r="D1420" s="20" t="s">
        <v>2907</v>
      </c>
      <c r="E1420" s="55" t="s">
        <v>1963</v>
      </c>
      <c r="F1420" s="1">
        <v>2</v>
      </c>
      <c r="G1420" s="55">
        <v>88</v>
      </c>
      <c r="H1420" s="55">
        <f t="shared" si="22"/>
        <v>176</v>
      </c>
    </row>
    <row r="1421" spans="2:8" ht="15" x14ac:dyDescent="0.25">
      <c r="B1421" s="20" t="s">
        <v>406</v>
      </c>
      <c r="C1421" s="20" t="s">
        <v>2906</v>
      </c>
      <c r="D1421" s="20" t="s">
        <v>2907</v>
      </c>
      <c r="E1421" s="55" t="s">
        <v>1964</v>
      </c>
      <c r="F1421" s="1">
        <v>1</v>
      </c>
      <c r="G1421" s="55">
        <v>17</v>
      </c>
      <c r="H1421" s="55">
        <f t="shared" si="22"/>
        <v>17</v>
      </c>
    </row>
    <row r="1422" spans="2:8" ht="15" x14ac:dyDescent="0.25">
      <c r="B1422" s="20" t="s">
        <v>406</v>
      </c>
      <c r="C1422" s="20" t="s">
        <v>2908</v>
      </c>
      <c r="D1422" s="20" t="s">
        <v>2909</v>
      </c>
      <c r="E1422" s="55" t="s">
        <v>1963</v>
      </c>
      <c r="F1422" s="1">
        <v>2</v>
      </c>
      <c r="G1422" s="55">
        <v>475</v>
      </c>
      <c r="H1422" s="55">
        <f t="shared" si="22"/>
        <v>950</v>
      </c>
    </row>
    <row r="1423" spans="2:8" ht="15" x14ac:dyDescent="0.25">
      <c r="B1423" s="20" t="s">
        <v>406</v>
      </c>
      <c r="C1423" s="20" t="s">
        <v>2908</v>
      </c>
      <c r="D1423" s="20" t="s">
        <v>2909</v>
      </c>
      <c r="E1423" s="55" t="s">
        <v>1964</v>
      </c>
      <c r="F1423" s="1">
        <v>1</v>
      </c>
      <c r="G1423" s="55">
        <v>46</v>
      </c>
      <c r="H1423" s="55">
        <f t="shared" si="22"/>
        <v>46</v>
      </c>
    </row>
    <row r="1424" spans="2:8" ht="15" x14ac:dyDescent="0.25">
      <c r="B1424" s="20" t="s">
        <v>406</v>
      </c>
      <c r="C1424" s="20" t="s">
        <v>917</v>
      </c>
      <c r="D1424" s="20" t="s">
        <v>918</v>
      </c>
      <c r="E1424" s="55" t="s">
        <v>1963</v>
      </c>
      <c r="F1424" s="1">
        <v>2</v>
      </c>
      <c r="G1424" s="55">
        <v>132</v>
      </c>
      <c r="H1424" s="55">
        <f t="shared" si="22"/>
        <v>264</v>
      </c>
    </row>
    <row r="1425" spans="2:8" ht="15" x14ac:dyDescent="0.25">
      <c r="B1425" s="20" t="s">
        <v>406</v>
      </c>
      <c r="C1425" s="20" t="s">
        <v>917</v>
      </c>
      <c r="D1425" s="20" t="s">
        <v>918</v>
      </c>
      <c r="E1425" s="55" t="s">
        <v>1964</v>
      </c>
      <c r="F1425" s="1">
        <v>1</v>
      </c>
      <c r="G1425" s="55">
        <v>1</v>
      </c>
      <c r="H1425" s="55">
        <f t="shared" si="22"/>
        <v>1</v>
      </c>
    </row>
    <row r="1426" spans="2:8" ht="15" x14ac:dyDescent="0.25">
      <c r="B1426" s="20" t="s">
        <v>406</v>
      </c>
      <c r="C1426" s="20" t="s">
        <v>919</v>
      </c>
      <c r="D1426" s="20" t="s">
        <v>920</v>
      </c>
      <c r="E1426" s="55" t="s">
        <v>1963</v>
      </c>
      <c r="F1426" s="1">
        <v>2</v>
      </c>
      <c r="G1426" s="55">
        <v>883</v>
      </c>
      <c r="H1426" s="55">
        <f t="shared" si="22"/>
        <v>1766</v>
      </c>
    </row>
    <row r="1427" spans="2:8" ht="15" x14ac:dyDescent="0.25">
      <c r="B1427" s="20" t="s">
        <v>406</v>
      </c>
      <c r="C1427" s="20" t="s">
        <v>919</v>
      </c>
      <c r="D1427" s="20" t="s">
        <v>920</v>
      </c>
      <c r="E1427" s="55" t="s">
        <v>1964</v>
      </c>
      <c r="F1427" s="1">
        <v>1</v>
      </c>
      <c r="G1427" s="55">
        <v>19</v>
      </c>
      <c r="H1427" s="55">
        <f t="shared" si="22"/>
        <v>19</v>
      </c>
    </row>
    <row r="1428" spans="2:8" ht="15" x14ac:dyDescent="0.25">
      <c r="B1428" s="20" t="s">
        <v>406</v>
      </c>
      <c r="C1428" s="20" t="s">
        <v>919</v>
      </c>
      <c r="D1428" s="20" t="s">
        <v>920</v>
      </c>
      <c r="E1428" s="55" t="s">
        <v>2198</v>
      </c>
      <c r="F1428" s="1">
        <v>8.86</v>
      </c>
      <c r="G1428" s="55">
        <v>4</v>
      </c>
      <c r="H1428" s="55">
        <f t="shared" si="22"/>
        <v>35.44</v>
      </c>
    </row>
    <row r="1429" spans="2:8" ht="15" x14ac:dyDescent="0.25">
      <c r="B1429" s="20" t="s">
        <v>406</v>
      </c>
      <c r="C1429" s="20" t="s">
        <v>2910</v>
      </c>
      <c r="D1429" s="20" t="s">
        <v>2911</v>
      </c>
      <c r="E1429" s="55" t="s">
        <v>1963</v>
      </c>
      <c r="F1429" s="1">
        <v>2</v>
      </c>
      <c r="G1429" s="55">
        <v>44</v>
      </c>
      <c r="H1429" s="55">
        <f t="shared" si="22"/>
        <v>88</v>
      </c>
    </row>
    <row r="1430" spans="2:8" ht="15" x14ac:dyDescent="0.25">
      <c r="B1430" s="20" t="s">
        <v>406</v>
      </c>
      <c r="C1430" s="20" t="s">
        <v>2910</v>
      </c>
      <c r="D1430" s="20" t="s">
        <v>2911</v>
      </c>
      <c r="E1430" s="55" t="s">
        <v>1964</v>
      </c>
      <c r="F1430" s="1">
        <v>1</v>
      </c>
      <c r="G1430" s="55">
        <v>20</v>
      </c>
      <c r="H1430" s="55">
        <f t="shared" si="22"/>
        <v>20</v>
      </c>
    </row>
    <row r="1431" spans="2:8" ht="15" x14ac:dyDescent="0.25">
      <c r="B1431" s="20" t="s">
        <v>406</v>
      </c>
      <c r="C1431" s="20" t="s">
        <v>2912</v>
      </c>
      <c r="D1431" s="20" t="s">
        <v>2913</v>
      </c>
      <c r="E1431" s="55" t="s">
        <v>1963</v>
      </c>
      <c r="F1431" s="1">
        <v>2</v>
      </c>
      <c r="G1431" s="55">
        <v>102</v>
      </c>
      <c r="H1431" s="55">
        <f t="shared" si="22"/>
        <v>204</v>
      </c>
    </row>
    <row r="1432" spans="2:8" ht="15" x14ac:dyDescent="0.25">
      <c r="B1432" s="20" t="s">
        <v>406</v>
      </c>
      <c r="C1432" s="20" t="s">
        <v>2912</v>
      </c>
      <c r="D1432" s="20" t="s">
        <v>2913</v>
      </c>
      <c r="E1432" s="55" t="s">
        <v>1964</v>
      </c>
      <c r="F1432" s="1">
        <v>1</v>
      </c>
      <c r="G1432" s="55">
        <v>122</v>
      </c>
      <c r="H1432" s="55">
        <f t="shared" si="22"/>
        <v>122</v>
      </c>
    </row>
    <row r="1433" spans="2:8" ht="15" x14ac:dyDescent="0.25">
      <c r="B1433" s="20" t="s">
        <v>406</v>
      </c>
      <c r="C1433" s="20" t="s">
        <v>2914</v>
      </c>
      <c r="D1433" s="20" t="s">
        <v>2915</v>
      </c>
      <c r="E1433" s="55" t="s">
        <v>1963</v>
      </c>
      <c r="F1433" s="1">
        <v>2</v>
      </c>
      <c r="G1433" s="55">
        <v>69</v>
      </c>
      <c r="H1433" s="55">
        <f t="shared" si="22"/>
        <v>138</v>
      </c>
    </row>
    <row r="1434" spans="2:8" ht="15" x14ac:dyDescent="0.25">
      <c r="B1434" s="20" t="s">
        <v>406</v>
      </c>
      <c r="C1434" s="20" t="s">
        <v>2914</v>
      </c>
      <c r="D1434" s="20" t="s">
        <v>2915</v>
      </c>
      <c r="E1434" s="55" t="s">
        <v>1964</v>
      </c>
      <c r="F1434" s="1">
        <v>1</v>
      </c>
      <c r="G1434" s="55">
        <v>35</v>
      </c>
      <c r="H1434" s="55">
        <f t="shared" si="22"/>
        <v>35</v>
      </c>
    </row>
    <row r="1435" spans="2:8" ht="15" x14ac:dyDescent="0.25">
      <c r="B1435" s="20" t="s">
        <v>406</v>
      </c>
      <c r="C1435" s="20" t="s">
        <v>2916</v>
      </c>
      <c r="D1435" s="20" t="s">
        <v>2917</v>
      </c>
      <c r="E1435" s="55" t="s">
        <v>1963</v>
      </c>
      <c r="F1435" s="1">
        <v>2</v>
      </c>
      <c r="G1435" s="55">
        <v>193</v>
      </c>
      <c r="H1435" s="55">
        <f t="shared" si="22"/>
        <v>386</v>
      </c>
    </row>
    <row r="1436" spans="2:8" ht="15" x14ac:dyDescent="0.25">
      <c r="B1436" s="20" t="s">
        <v>406</v>
      </c>
      <c r="C1436" s="20" t="s">
        <v>2916</v>
      </c>
      <c r="D1436" s="20" t="s">
        <v>2917</v>
      </c>
      <c r="E1436" s="55" t="s">
        <v>1964</v>
      </c>
      <c r="F1436" s="1">
        <v>1</v>
      </c>
      <c r="G1436" s="55">
        <v>39</v>
      </c>
      <c r="H1436" s="55">
        <f t="shared" si="22"/>
        <v>39</v>
      </c>
    </row>
    <row r="1437" spans="2:8" ht="15" x14ac:dyDescent="0.25">
      <c r="B1437" s="20" t="s">
        <v>406</v>
      </c>
      <c r="C1437" s="20" t="s">
        <v>2918</v>
      </c>
      <c r="D1437" s="20" t="s">
        <v>2919</v>
      </c>
      <c r="E1437" s="55" t="s">
        <v>1963</v>
      </c>
      <c r="F1437" s="1">
        <v>2</v>
      </c>
      <c r="G1437" s="55">
        <v>182</v>
      </c>
      <c r="H1437" s="55">
        <f t="shared" si="22"/>
        <v>364</v>
      </c>
    </row>
    <row r="1438" spans="2:8" ht="15" x14ac:dyDescent="0.25">
      <c r="B1438" s="20" t="s">
        <v>406</v>
      </c>
      <c r="C1438" s="20" t="s">
        <v>2918</v>
      </c>
      <c r="D1438" s="20" t="s">
        <v>2919</v>
      </c>
      <c r="E1438" s="55" t="s">
        <v>1964</v>
      </c>
      <c r="F1438" s="1">
        <v>1</v>
      </c>
      <c r="G1438" s="55">
        <v>30</v>
      </c>
      <c r="H1438" s="55">
        <f t="shared" si="22"/>
        <v>30</v>
      </c>
    </row>
    <row r="1439" spans="2:8" ht="15" x14ac:dyDescent="0.25">
      <c r="B1439" s="20" t="s">
        <v>406</v>
      </c>
      <c r="C1439" s="20" t="s">
        <v>1203</v>
      </c>
      <c r="D1439" s="20" t="s">
        <v>1204</v>
      </c>
      <c r="E1439" s="55" t="s">
        <v>1963</v>
      </c>
      <c r="F1439" s="1">
        <v>2</v>
      </c>
      <c r="G1439" s="55">
        <v>129</v>
      </c>
      <c r="H1439" s="55">
        <f t="shared" si="22"/>
        <v>258</v>
      </c>
    </row>
    <row r="1440" spans="2:8" ht="15" x14ac:dyDescent="0.25">
      <c r="B1440" s="20" t="s">
        <v>406</v>
      </c>
      <c r="C1440" s="20" t="s">
        <v>1203</v>
      </c>
      <c r="D1440" s="20" t="s">
        <v>1204</v>
      </c>
      <c r="E1440" s="55" t="s">
        <v>1964</v>
      </c>
      <c r="F1440" s="1">
        <v>1</v>
      </c>
      <c r="G1440" s="55">
        <v>3</v>
      </c>
      <c r="H1440" s="55">
        <f t="shared" si="22"/>
        <v>3</v>
      </c>
    </row>
    <row r="1441" spans="2:8" ht="15" x14ac:dyDescent="0.25">
      <c r="B1441" s="20" t="s">
        <v>406</v>
      </c>
      <c r="C1441" s="20" t="s">
        <v>1205</v>
      </c>
      <c r="D1441" s="20" t="s">
        <v>1206</v>
      </c>
      <c r="E1441" s="55" t="s">
        <v>1963</v>
      </c>
      <c r="F1441" s="1">
        <v>2</v>
      </c>
      <c r="G1441" s="55">
        <v>251</v>
      </c>
      <c r="H1441" s="55">
        <f t="shared" si="22"/>
        <v>502</v>
      </c>
    </row>
    <row r="1442" spans="2:8" ht="15" x14ac:dyDescent="0.25">
      <c r="B1442" s="20" t="s">
        <v>406</v>
      </c>
      <c r="C1442" s="20" t="s">
        <v>1205</v>
      </c>
      <c r="D1442" s="20" t="s">
        <v>1206</v>
      </c>
      <c r="E1442" s="55" t="s">
        <v>1964</v>
      </c>
      <c r="F1442" s="1">
        <v>1</v>
      </c>
      <c r="G1442" s="55">
        <v>44</v>
      </c>
      <c r="H1442" s="55">
        <f t="shared" si="22"/>
        <v>44</v>
      </c>
    </row>
    <row r="1443" spans="2:8" ht="15" x14ac:dyDescent="0.25">
      <c r="B1443" s="20" t="s">
        <v>406</v>
      </c>
      <c r="C1443" s="20" t="s">
        <v>1717</v>
      </c>
      <c r="D1443" s="20" t="s">
        <v>1718</v>
      </c>
      <c r="E1443" s="55" t="s">
        <v>1963</v>
      </c>
      <c r="F1443" s="1">
        <v>2</v>
      </c>
      <c r="G1443" s="55">
        <v>344</v>
      </c>
      <c r="H1443" s="55">
        <f t="shared" si="22"/>
        <v>688</v>
      </c>
    </row>
    <row r="1444" spans="2:8" ht="15" x14ac:dyDescent="0.25">
      <c r="B1444" s="20" t="s">
        <v>406</v>
      </c>
      <c r="C1444" s="20" t="s">
        <v>1717</v>
      </c>
      <c r="D1444" s="20" t="s">
        <v>1718</v>
      </c>
      <c r="E1444" s="55" t="s">
        <v>1964</v>
      </c>
      <c r="F1444" s="1">
        <v>1</v>
      </c>
      <c r="G1444" s="55">
        <v>114</v>
      </c>
      <c r="H1444" s="55">
        <f t="shared" si="22"/>
        <v>114</v>
      </c>
    </row>
    <row r="1445" spans="2:8" ht="15" x14ac:dyDescent="0.25">
      <c r="B1445" s="20" t="s">
        <v>406</v>
      </c>
      <c r="C1445" s="20" t="s">
        <v>2920</v>
      </c>
      <c r="D1445" s="20" t="s">
        <v>2921</v>
      </c>
      <c r="E1445" s="55" t="s">
        <v>1963</v>
      </c>
      <c r="F1445" s="1">
        <v>2</v>
      </c>
      <c r="G1445" s="55">
        <v>122</v>
      </c>
      <c r="H1445" s="55">
        <f t="shared" si="22"/>
        <v>244</v>
      </c>
    </row>
    <row r="1446" spans="2:8" ht="15" x14ac:dyDescent="0.25">
      <c r="B1446" s="20" t="s">
        <v>406</v>
      </c>
      <c r="C1446" s="20" t="s">
        <v>2920</v>
      </c>
      <c r="D1446" s="20" t="s">
        <v>2921</v>
      </c>
      <c r="E1446" s="55" t="s">
        <v>1964</v>
      </c>
      <c r="F1446" s="1">
        <v>1</v>
      </c>
      <c r="G1446" s="55">
        <v>4</v>
      </c>
      <c r="H1446" s="55">
        <f t="shared" si="22"/>
        <v>4</v>
      </c>
    </row>
    <row r="1447" spans="2:8" ht="15" x14ac:dyDescent="0.25">
      <c r="B1447" s="20" t="s">
        <v>406</v>
      </c>
      <c r="C1447" s="20" t="s">
        <v>2922</v>
      </c>
      <c r="D1447" s="20" t="s">
        <v>2923</v>
      </c>
      <c r="E1447" s="55" t="s">
        <v>1963</v>
      </c>
      <c r="F1447" s="1">
        <v>2</v>
      </c>
      <c r="G1447" s="55">
        <v>14</v>
      </c>
      <c r="H1447" s="55">
        <f t="shared" si="22"/>
        <v>28</v>
      </c>
    </row>
    <row r="1448" spans="2:8" ht="15" x14ac:dyDescent="0.25">
      <c r="B1448" s="20" t="s">
        <v>406</v>
      </c>
      <c r="C1448" s="20" t="s">
        <v>1719</v>
      </c>
      <c r="D1448" s="20" t="s">
        <v>1720</v>
      </c>
      <c r="E1448" s="55" t="s">
        <v>1963</v>
      </c>
      <c r="F1448" s="1">
        <v>2</v>
      </c>
      <c r="G1448" s="55">
        <v>123</v>
      </c>
      <c r="H1448" s="55">
        <f t="shared" si="22"/>
        <v>246</v>
      </c>
    </row>
    <row r="1449" spans="2:8" ht="15" x14ac:dyDescent="0.25">
      <c r="B1449" s="20" t="s">
        <v>406</v>
      </c>
      <c r="C1449" s="20" t="s">
        <v>1719</v>
      </c>
      <c r="D1449" s="20" t="s">
        <v>1720</v>
      </c>
      <c r="E1449" s="55" t="s">
        <v>1964</v>
      </c>
      <c r="F1449" s="1">
        <v>1</v>
      </c>
      <c r="G1449" s="55">
        <v>61</v>
      </c>
      <c r="H1449" s="55">
        <f t="shared" si="22"/>
        <v>61</v>
      </c>
    </row>
    <row r="1450" spans="2:8" ht="15" x14ac:dyDescent="0.25">
      <c r="B1450" s="20" t="s">
        <v>406</v>
      </c>
      <c r="C1450" s="20" t="s">
        <v>2924</v>
      </c>
      <c r="D1450" s="20" t="s">
        <v>2925</v>
      </c>
      <c r="E1450" s="55" t="s">
        <v>1963</v>
      </c>
      <c r="F1450" s="1">
        <v>2</v>
      </c>
      <c r="G1450" s="55">
        <v>167</v>
      </c>
      <c r="H1450" s="55">
        <f t="shared" si="22"/>
        <v>334</v>
      </c>
    </row>
    <row r="1451" spans="2:8" ht="15" x14ac:dyDescent="0.25">
      <c r="B1451" s="20" t="s">
        <v>406</v>
      </c>
      <c r="C1451" s="20" t="s">
        <v>2924</v>
      </c>
      <c r="D1451" s="20" t="s">
        <v>2925</v>
      </c>
      <c r="E1451" s="55" t="s">
        <v>1964</v>
      </c>
      <c r="F1451" s="1">
        <v>1</v>
      </c>
      <c r="G1451" s="55">
        <v>43</v>
      </c>
      <c r="H1451" s="55">
        <f t="shared" si="22"/>
        <v>43</v>
      </c>
    </row>
    <row r="1452" spans="2:8" ht="15" x14ac:dyDescent="0.25">
      <c r="B1452" s="20" t="s">
        <v>406</v>
      </c>
      <c r="C1452" s="20" t="s">
        <v>2926</v>
      </c>
      <c r="D1452" s="20" t="s">
        <v>2927</v>
      </c>
      <c r="E1452" s="55" t="s">
        <v>1963</v>
      </c>
      <c r="F1452" s="1">
        <v>2</v>
      </c>
      <c r="G1452" s="55">
        <v>231</v>
      </c>
      <c r="H1452" s="55">
        <f t="shared" si="22"/>
        <v>462</v>
      </c>
    </row>
    <row r="1453" spans="2:8" ht="15" x14ac:dyDescent="0.25">
      <c r="B1453" s="20" t="s">
        <v>406</v>
      </c>
      <c r="C1453" s="20" t="s">
        <v>2926</v>
      </c>
      <c r="D1453" s="20" t="s">
        <v>2927</v>
      </c>
      <c r="E1453" s="55" t="s">
        <v>1964</v>
      </c>
      <c r="F1453" s="1">
        <v>1</v>
      </c>
      <c r="G1453" s="55">
        <v>19</v>
      </c>
      <c r="H1453" s="55">
        <f t="shared" si="22"/>
        <v>19</v>
      </c>
    </row>
    <row r="1454" spans="2:8" ht="15" x14ac:dyDescent="0.25">
      <c r="B1454" s="20" t="s">
        <v>406</v>
      </c>
      <c r="C1454" s="20" t="s">
        <v>2928</v>
      </c>
      <c r="D1454" s="20" t="s">
        <v>2929</v>
      </c>
      <c r="E1454" s="55" t="s">
        <v>1963</v>
      </c>
      <c r="F1454" s="1">
        <v>2</v>
      </c>
      <c r="G1454" s="55">
        <v>95</v>
      </c>
      <c r="H1454" s="55">
        <f t="shared" si="22"/>
        <v>190</v>
      </c>
    </row>
    <row r="1455" spans="2:8" ht="15" x14ac:dyDescent="0.25">
      <c r="B1455" s="20" t="s">
        <v>406</v>
      </c>
      <c r="C1455" s="20" t="s">
        <v>2928</v>
      </c>
      <c r="D1455" s="20" t="s">
        <v>2929</v>
      </c>
      <c r="E1455" s="55" t="s">
        <v>1964</v>
      </c>
      <c r="F1455" s="1">
        <v>1</v>
      </c>
      <c r="G1455" s="55">
        <v>81</v>
      </c>
      <c r="H1455" s="55">
        <f t="shared" si="22"/>
        <v>81</v>
      </c>
    </row>
    <row r="1456" spans="2:8" ht="15" x14ac:dyDescent="0.25">
      <c r="B1456" s="20" t="s">
        <v>406</v>
      </c>
      <c r="C1456" s="20" t="s">
        <v>1721</v>
      </c>
      <c r="D1456" s="20" t="s">
        <v>1722</v>
      </c>
      <c r="E1456" s="55" t="s">
        <v>1963</v>
      </c>
      <c r="F1456" s="1">
        <v>2</v>
      </c>
      <c r="G1456" s="55">
        <v>620</v>
      </c>
      <c r="H1456" s="55">
        <f t="shared" si="22"/>
        <v>1240</v>
      </c>
    </row>
    <row r="1457" spans="2:8" ht="15" x14ac:dyDescent="0.25">
      <c r="B1457" s="20" t="s">
        <v>406</v>
      </c>
      <c r="C1457" s="20" t="s">
        <v>1721</v>
      </c>
      <c r="D1457" s="20" t="s">
        <v>1722</v>
      </c>
      <c r="E1457" s="55" t="s">
        <v>1964</v>
      </c>
      <c r="F1457" s="1">
        <v>1</v>
      </c>
      <c r="G1457" s="55">
        <v>29</v>
      </c>
      <c r="H1457" s="55">
        <f t="shared" si="22"/>
        <v>29</v>
      </c>
    </row>
    <row r="1458" spans="2:8" ht="15" x14ac:dyDescent="0.25">
      <c r="B1458" s="20" t="s">
        <v>406</v>
      </c>
      <c r="C1458" s="20" t="s">
        <v>2930</v>
      </c>
      <c r="D1458" s="20" t="s">
        <v>2931</v>
      </c>
      <c r="E1458" s="55" t="s">
        <v>1963</v>
      </c>
      <c r="F1458" s="1">
        <v>2</v>
      </c>
      <c r="G1458" s="55">
        <v>37</v>
      </c>
      <c r="H1458" s="55">
        <f t="shared" si="22"/>
        <v>74</v>
      </c>
    </row>
    <row r="1459" spans="2:8" ht="15" x14ac:dyDescent="0.25">
      <c r="B1459" s="20" t="s">
        <v>406</v>
      </c>
      <c r="C1459" s="20" t="s">
        <v>2930</v>
      </c>
      <c r="D1459" s="20" t="s">
        <v>2931</v>
      </c>
      <c r="E1459" s="55" t="s">
        <v>1964</v>
      </c>
      <c r="F1459" s="1">
        <v>1</v>
      </c>
      <c r="G1459" s="55">
        <v>23</v>
      </c>
      <c r="H1459" s="55">
        <f t="shared" si="22"/>
        <v>23</v>
      </c>
    </row>
    <row r="1460" spans="2:8" ht="15" x14ac:dyDescent="0.25">
      <c r="B1460" s="20" t="s">
        <v>406</v>
      </c>
      <c r="C1460" s="20" t="s">
        <v>2932</v>
      </c>
      <c r="D1460" s="20" t="s">
        <v>2933</v>
      </c>
      <c r="E1460" s="55" t="s">
        <v>1963</v>
      </c>
      <c r="F1460" s="1">
        <v>2</v>
      </c>
      <c r="G1460" s="55">
        <v>30</v>
      </c>
      <c r="H1460" s="55">
        <f t="shared" si="22"/>
        <v>60</v>
      </c>
    </row>
    <row r="1461" spans="2:8" ht="15" x14ac:dyDescent="0.25">
      <c r="B1461" s="20" t="s">
        <v>406</v>
      </c>
      <c r="C1461" s="20" t="s">
        <v>2932</v>
      </c>
      <c r="D1461" s="20" t="s">
        <v>2933</v>
      </c>
      <c r="E1461" s="55" t="s">
        <v>1964</v>
      </c>
      <c r="F1461" s="1">
        <v>1</v>
      </c>
      <c r="G1461" s="55">
        <v>12</v>
      </c>
      <c r="H1461" s="55">
        <f t="shared" si="22"/>
        <v>12</v>
      </c>
    </row>
    <row r="1462" spans="2:8" ht="15" x14ac:dyDescent="0.25">
      <c r="B1462" s="20" t="s">
        <v>406</v>
      </c>
      <c r="C1462" s="20" t="s">
        <v>2934</v>
      </c>
      <c r="D1462" s="20" t="s">
        <v>2935</v>
      </c>
      <c r="E1462" s="55" t="s">
        <v>1963</v>
      </c>
      <c r="F1462" s="1">
        <v>2</v>
      </c>
      <c r="G1462" s="55">
        <v>209</v>
      </c>
      <c r="H1462" s="55">
        <f t="shared" si="22"/>
        <v>418</v>
      </c>
    </row>
    <row r="1463" spans="2:8" ht="15" x14ac:dyDescent="0.25">
      <c r="B1463" s="20" t="s">
        <v>406</v>
      </c>
      <c r="C1463" s="20" t="s">
        <v>2934</v>
      </c>
      <c r="D1463" s="20" t="s">
        <v>2935</v>
      </c>
      <c r="E1463" s="55" t="s">
        <v>1964</v>
      </c>
      <c r="F1463" s="1">
        <v>1</v>
      </c>
      <c r="G1463" s="55">
        <v>159</v>
      </c>
      <c r="H1463" s="55">
        <f t="shared" si="22"/>
        <v>159</v>
      </c>
    </row>
    <row r="1464" spans="2:8" ht="15" x14ac:dyDescent="0.25">
      <c r="B1464" s="20" t="s">
        <v>406</v>
      </c>
      <c r="C1464" s="20" t="s">
        <v>2936</v>
      </c>
      <c r="D1464" s="20" t="s">
        <v>2937</v>
      </c>
      <c r="E1464" s="55" t="s">
        <v>1963</v>
      </c>
      <c r="F1464" s="1">
        <v>2</v>
      </c>
      <c r="G1464" s="55">
        <v>107</v>
      </c>
      <c r="H1464" s="55">
        <f t="shared" si="22"/>
        <v>214</v>
      </c>
    </row>
    <row r="1465" spans="2:8" ht="15" x14ac:dyDescent="0.25">
      <c r="B1465" s="20" t="s">
        <v>406</v>
      </c>
      <c r="C1465" s="20" t="s">
        <v>2936</v>
      </c>
      <c r="D1465" s="20" t="s">
        <v>2937</v>
      </c>
      <c r="E1465" s="55" t="s">
        <v>1964</v>
      </c>
      <c r="F1465" s="1">
        <v>1</v>
      </c>
      <c r="G1465" s="55">
        <v>91</v>
      </c>
      <c r="H1465" s="55">
        <f t="shared" si="22"/>
        <v>91</v>
      </c>
    </row>
    <row r="1466" spans="2:8" ht="15" x14ac:dyDescent="0.25">
      <c r="B1466" s="20" t="s">
        <v>406</v>
      </c>
      <c r="C1466" s="20" t="s">
        <v>2938</v>
      </c>
      <c r="D1466" s="20" t="s">
        <v>2939</v>
      </c>
      <c r="E1466" s="55" t="s">
        <v>1963</v>
      </c>
      <c r="F1466" s="1">
        <v>2</v>
      </c>
      <c r="G1466" s="55">
        <v>187</v>
      </c>
      <c r="H1466" s="55">
        <f t="shared" si="22"/>
        <v>374</v>
      </c>
    </row>
    <row r="1467" spans="2:8" ht="15" x14ac:dyDescent="0.25">
      <c r="B1467" s="20" t="s">
        <v>406</v>
      </c>
      <c r="C1467" s="20" t="s">
        <v>2938</v>
      </c>
      <c r="D1467" s="20" t="s">
        <v>2939</v>
      </c>
      <c r="E1467" s="55" t="s">
        <v>1964</v>
      </c>
      <c r="F1467" s="1">
        <v>1</v>
      </c>
      <c r="G1467" s="55">
        <v>4</v>
      </c>
      <c r="H1467" s="55">
        <f t="shared" si="22"/>
        <v>4</v>
      </c>
    </row>
    <row r="1468" spans="2:8" ht="15" x14ac:dyDescent="0.25">
      <c r="B1468" s="20" t="s">
        <v>406</v>
      </c>
      <c r="C1468" s="20" t="s">
        <v>2940</v>
      </c>
      <c r="D1468" s="20" t="s">
        <v>2941</v>
      </c>
      <c r="E1468" s="55" t="s">
        <v>1963</v>
      </c>
      <c r="F1468" s="1">
        <v>2</v>
      </c>
      <c r="G1468" s="55">
        <v>191</v>
      </c>
      <c r="H1468" s="55">
        <f t="shared" si="22"/>
        <v>382</v>
      </c>
    </row>
    <row r="1469" spans="2:8" ht="15" x14ac:dyDescent="0.25">
      <c r="B1469" s="20" t="s">
        <v>406</v>
      </c>
      <c r="C1469" s="20" t="s">
        <v>2942</v>
      </c>
      <c r="D1469" s="20" t="s">
        <v>2943</v>
      </c>
      <c r="E1469" s="55" t="s">
        <v>1963</v>
      </c>
      <c r="F1469" s="1">
        <v>2</v>
      </c>
      <c r="G1469" s="55">
        <v>91</v>
      </c>
      <c r="H1469" s="55">
        <f t="shared" si="22"/>
        <v>182</v>
      </c>
    </row>
    <row r="1470" spans="2:8" ht="15" x14ac:dyDescent="0.25">
      <c r="B1470" s="20" t="s">
        <v>406</v>
      </c>
      <c r="C1470" s="20" t="s">
        <v>2942</v>
      </c>
      <c r="D1470" s="20" t="s">
        <v>2943</v>
      </c>
      <c r="E1470" s="55" t="s">
        <v>1964</v>
      </c>
      <c r="F1470" s="1">
        <v>1</v>
      </c>
      <c r="G1470" s="55">
        <v>40</v>
      </c>
      <c r="H1470" s="55">
        <f t="shared" si="22"/>
        <v>40</v>
      </c>
    </row>
    <row r="1471" spans="2:8" ht="15" x14ac:dyDescent="0.25">
      <c r="B1471" s="20" t="s">
        <v>406</v>
      </c>
      <c r="C1471" s="20" t="s">
        <v>1209</v>
      </c>
      <c r="D1471" s="20" t="s">
        <v>1210</v>
      </c>
      <c r="E1471" s="55" t="s">
        <v>1963</v>
      </c>
      <c r="F1471" s="1">
        <v>2</v>
      </c>
      <c r="G1471" s="55">
        <v>324</v>
      </c>
      <c r="H1471" s="55">
        <f t="shared" si="22"/>
        <v>648</v>
      </c>
    </row>
    <row r="1472" spans="2:8" ht="15" x14ac:dyDescent="0.25">
      <c r="B1472" s="20" t="s">
        <v>406</v>
      </c>
      <c r="C1472" s="20" t="s">
        <v>1209</v>
      </c>
      <c r="D1472" s="20" t="s">
        <v>1210</v>
      </c>
      <c r="E1472" s="55" t="s">
        <v>1964</v>
      </c>
      <c r="F1472" s="1">
        <v>1</v>
      </c>
      <c r="G1472" s="55">
        <v>262</v>
      </c>
      <c r="H1472" s="55">
        <f t="shared" si="22"/>
        <v>262</v>
      </c>
    </row>
    <row r="1473" spans="2:8" ht="15" x14ac:dyDescent="0.25">
      <c r="B1473" s="20" t="s">
        <v>406</v>
      </c>
      <c r="C1473" s="20" t="s">
        <v>2944</v>
      </c>
      <c r="D1473" s="20" t="s">
        <v>2945</v>
      </c>
      <c r="E1473" s="55" t="s">
        <v>1963</v>
      </c>
      <c r="F1473" s="1">
        <v>2</v>
      </c>
      <c r="G1473" s="55">
        <v>121</v>
      </c>
      <c r="H1473" s="55">
        <f t="shared" si="22"/>
        <v>242</v>
      </c>
    </row>
    <row r="1474" spans="2:8" ht="15" x14ac:dyDescent="0.25">
      <c r="B1474" s="20" t="s">
        <v>406</v>
      </c>
      <c r="C1474" s="20" t="s">
        <v>2944</v>
      </c>
      <c r="D1474" s="20" t="s">
        <v>2945</v>
      </c>
      <c r="E1474" s="55" t="s">
        <v>1964</v>
      </c>
      <c r="F1474" s="1">
        <v>1</v>
      </c>
      <c r="G1474" s="55">
        <v>86</v>
      </c>
      <c r="H1474" s="55">
        <f t="shared" si="22"/>
        <v>86</v>
      </c>
    </row>
    <row r="1475" spans="2:8" ht="15" x14ac:dyDescent="0.25">
      <c r="B1475" s="20" t="s">
        <v>406</v>
      </c>
      <c r="C1475" s="20" t="s">
        <v>2946</v>
      </c>
      <c r="D1475" s="20" t="s">
        <v>2947</v>
      </c>
      <c r="E1475" s="55" t="s">
        <v>1963</v>
      </c>
      <c r="F1475" s="1">
        <v>2</v>
      </c>
      <c r="G1475" s="55">
        <v>158</v>
      </c>
      <c r="H1475" s="55">
        <f t="shared" si="22"/>
        <v>316</v>
      </c>
    </row>
    <row r="1476" spans="2:8" ht="15" x14ac:dyDescent="0.25">
      <c r="B1476" s="20" t="s">
        <v>406</v>
      </c>
      <c r="C1476" s="20" t="s">
        <v>496</v>
      </c>
      <c r="D1476" s="20" t="s">
        <v>497</v>
      </c>
      <c r="E1476" s="55" t="s">
        <v>1963</v>
      </c>
      <c r="F1476" s="1">
        <v>2</v>
      </c>
      <c r="G1476" s="55">
        <v>511</v>
      </c>
      <c r="H1476" s="55">
        <f t="shared" si="22"/>
        <v>1022</v>
      </c>
    </row>
    <row r="1477" spans="2:8" ht="15" x14ac:dyDescent="0.25">
      <c r="B1477" s="20" t="s">
        <v>406</v>
      </c>
      <c r="C1477" s="20" t="s">
        <v>496</v>
      </c>
      <c r="D1477" s="20" t="s">
        <v>497</v>
      </c>
      <c r="E1477" s="55" t="s">
        <v>1964</v>
      </c>
      <c r="F1477" s="1">
        <v>1</v>
      </c>
      <c r="G1477" s="55">
        <v>277</v>
      </c>
      <c r="H1477" s="55">
        <f t="shared" si="22"/>
        <v>277</v>
      </c>
    </row>
    <row r="1478" spans="2:8" ht="15" x14ac:dyDescent="0.25">
      <c r="B1478" s="20" t="s">
        <v>406</v>
      </c>
      <c r="C1478" s="20" t="s">
        <v>2948</v>
      </c>
      <c r="D1478" s="20" t="s">
        <v>2949</v>
      </c>
      <c r="E1478" s="55" t="s">
        <v>1963</v>
      </c>
      <c r="F1478" s="1">
        <v>2</v>
      </c>
      <c r="G1478" s="55">
        <v>49</v>
      </c>
      <c r="H1478" s="55">
        <f t="shared" si="22"/>
        <v>98</v>
      </c>
    </row>
    <row r="1479" spans="2:8" ht="15" x14ac:dyDescent="0.25">
      <c r="B1479" s="20" t="s">
        <v>406</v>
      </c>
      <c r="C1479" s="20" t="s">
        <v>2948</v>
      </c>
      <c r="D1479" s="20" t="s">
        <v>2949</v>
      </c>
      <c r="E1479" s="55" t="s">
        <v>1964</v>
      </c>
      <c r="F1479" s="1">
        <v>1</v>
      </c>
      <c r="G1479" s="55">
        <v>13</v>
      </c>
      <c r="H1479" s="55">
        <f t="shared" si="22"/>
        <v>13</v>
      </c>
    </row>
    <row r="1480" spans="2:8" ht="15" x14ac:dyDescent="0.25">
      <c r="B1480" s="20" t="s">
        <v>406</v>
      </c>
      <c r="C1480" s="20" t="s">
        <v>2950</v>
      </c>
      <c r="D1480" s="20" t="s">
        <v>2951</v>
      </c>
      <c r="E1480" s="55" t="s">
        <v>1963</v>
      </c>
      <c r="F1480" s="1">
        <v>2</v>
      </c>
      <c r="G1480" s="55">
        <v>237</v>
      </c>
      <c r="H1480" s="55">
        <f t="shared" si="22"/>
        <v>474</v>
      </c>
    </row>
    <row r="1481" spans="2:8" ht="15" x14ac:dyDescent="0.25">
      <c r="B1481" s="20" t="s">
        <v>406</v>
      </c>
      <c r="C1481" s="20" t="s">
        <v>2950</v>
      </c>
      <c r="D1481" s="20" t="s">
        <v>2951</v>
      </c>
      <c r="E1481" s="55" t="s">
        <v>1964</v>
      </c>
      <c r="F1481" s="1">
        <v>1</v>
      </c>
      <c r="G1481" s="55">
        <v>121</v>
      </c>
      <c r="H1481" s="55">
        <f t="shared" si="22"/>
        <v>121</v>
      </c>
    </row>
    <row r="1482" spans="2:8" ht="15" x14ac:dyDescent="0.25">
      <c r="B1482" s="20" t="s">
        <v>406</v>
      </c>
      <c r="C1482" s="20" t="s">
        <v>2952</v>
      </c>
      <c r="D1482" s="20" t="s">
        <v>2953</v>
      </c>
      <c r="E1482" s="55" t="s">
        <v>1963</v>
      </c>
      <c r="F1482" s="1">
        <v>2</v>
      </c>
      <c r="G1482" s="55">
        <v>59</v>
      </c>
      <c r="H1482" s="55">
        <f t="shared" si="22"/>
        <v>118</v>
      </c>
    </row>
    <row r="1483" spans="2:8" ht="15" x14ac:dyDescent="0.25">
      <c r="B1483" s="20" t="s">
        <v>406</v>
      </c>
      <c r="C1483" s="20" t="s">
        <v>2952</v>
      </c>
      <c r="D1483" s="20" t="s">
        <v>2953</v>
      </c>
      <c r="E1483" s="55" t="s">
        <v>1964</v>
      </c>
      <c r="F1483" s="1">
        <v>1</v>
      </c>
      <c r="G1483" s="55">
        <v>27</v>
      </c>
      <c r="H1483" s="55">
        <f t="shared" ref="H1483:H1546" si="23">F1483*G1483</f>
        <v>27</v>
      </c>
    </row>
    <row r="1484" spans="2:8" ht="15" x14ac:dyDescent="0.25">
      <c r="B1484" s="20" t="s">
        <v>406</v>
      </c>
      <c r="C1484" s="20" t="s">
        <v>2954</v>
      </c>
      <c r="D1484" s="20" t="s">
        <v>2955</v>
      </c>
      <c r="E1484" s="55" t="s">
        <v>1963</v>
      </c>
      <c r="F1484" s="1">
        <v>2</v>
      </c>
      <c r="G1484" s="55">
        <v>91</v>
      </c>
      <c r="H1484" s="55">
        <f t="shared" si="23"/>
        <v>182</v>
      </c>
    </row>
    <row r="1485" spans="2:8" ht="15" x14ac:dyDescent="0.25">
      <c r="B1485" s="20" t="s">
        <v>406</v>
      </c>
      <c r="C1485" s="20" t="s">
        <v>2954</v>
      </c>
      <c r="D1485" s="20" t="s">
        <v>2955</v>
      </c>
      <c r="E1485" s="55" t="s">
        <v>1964</v>
      </c>
      <c r="F1485" s="1">
        <v>1</v>
      </c>
      <c r="G1485" s="55">
        <v>61</v>
      </c>
      <c r="H1485" s="55">
        <f t="shared" si="23"/>
        <v>61</v>
      </c>
    </row>
    <row r="1486" spans="2:8" ht="15" x14ac:dyDescent="0.25">
      <c r="B1486" s="20" t="s">
        <v>406</v>
      </c>
      <c r="C1486" s="20" t="s">
        <v>2956</v>
      </c>
      <c r="D1486" s="20" t="s">
        <v>2957</v>
      </c>
      <c r="E1486" s="55" t="s">
        <v>1963</v>
      </c>
      <c r="F1486" s="1">
        <v>2</v>
      </c>
      <c r="G1486" s="55">
        <v>29</v>
      </c>
      <c r="H1486" s="55">
        <f t="shared" si="23"/>
        <v>58</v>
      </c>
    </row>
    <row r="1487" spans="2:8" ht="15" x14ac:dyDescent="0.25">
      <c r="B1487" s="20" t="s">
        <v>406</v>
      </c>
      <c r="C1487" s="20" t="s">
        <v>2956</v>
      </c>
      <c r="D1487" s="20" t="s">
        <v>2957</v>
      </c>
      <c r="E1487" s="55" t="s">
        <v>1964</v>
      </c>
      <c r="F1487" s="1">
        <v>1</v>
      </c>
      <c r="G1487" s="55">
        <v>1</v>
      </c>
      <c r="H1487" s="55">
        <f t="shared" si="23"/>
        <v>1</v>
      </c>
    </row>
    <row r="1488" spans="2:8" ht="15" x14ac:dyDescent="0.25">
      <c r="B1488" s="20" t="s">
        <v>406</v>
      </c>
      <c r="C1488" s="20" t="s">
        <v>2958</v>
      </c>
      <c r="D1488" s="20" t="s">
        <v>2959</v>
      </c>
      <c r="E1488" s="55" t="s">
        <v>1963</v>
      </c>
      <c r="F1488" s="1">
        <v>2</v>
      </c>
      <c r="G1488" s="55">
        <v>34</v>
      </c>
      <c r="H1488" s="55">
        <f t="shared" si="23"/>
        <v>68</v>
      </c>
    </row>
    <row r="1489" spans="2:8" ht="15" x14ac:dyDescent="0.25">
      <c r="B1489" s="20" t="s">
        <v>406</v>
      </c>
      <c r="C1489" s="20" t="s">
        <v>921</v>
      </c>
      <c r="D1489" s="20" t="s">
        <v>922</v>
      </c>
      <c r="E1489" s="55" t="s">
        <v>1963</v>
      </c>
      <c r="F1489" s="1">
        <v>2</v>
      </c>
      <c r="G1489" s="55">
        <v>189</v>
      </c>
      <c r="H1489" s="55">
        <f t="shared" si="23"/>
        <v>378</v>
      </c>
    </row>
    <row r="1490" spans="2:8" ht="15" x14ac:dyDescent="0.25">
      <c r="B1490" s="20" t="s">
        <v>406</v>
      </c>
      <c r="C1490" s="20" t="s">
        <v>921</v>
      </c>
      <c r="D1490" s="20" t="s">
        <v>922</v>
      </c>
      <c r="E1490" s="55" t="s">
        <v>1964</v>
      </c>
      <c r="F1490" s="1">
        <v>1</v>
      </c>
      <c r="G1490" s="55">
        <v>51</v>
      </c>
      <c r="H1490" s="55">
        <f t="shared" si="23"/>
        <v>51</v>
      </c>
    </row>
    <row r="1491" spans="2:8" ht="15" x14ac:dyDescent="0.25">
      <c r="B1491" s="20" t="s">
        <v>406</v>
      </c>
      <c r="C1491" s="20" t="s">
        <v>2960</v>
      </c>
      <c r="D1491" s="20" t="s">
        <v>2961</v>
      </c>
      <c r="E1491" s="55" t="s">
        <v>1963</v>
      </c>
      <c r="F1491" s="1">
        <v>2</v>
      </c>
      <c r="G1491" s="55">
        <v>191</v>
      </c>
      <c r="H1491" s="55">
        <f t="shared" si="23"/>
        <v>382</v>
      </c>
    </row>
    <row r="1492" spans="2:8" ht="15" x14ac:dyDescent="0.25">
      <c r="B1492" s="20" t="s">
        <v>406</v>
      </c>
      <c r="C1492" s="20" t="s">
        <v>2960</v>
      </c>
      <c r="D1492" s="20" t="s">
        <v>2961</v>
      </c>
      <c r="E1492" s="55" t="s">
        <v>1964</v>
      </c>
      <c r="F1492" s="1">
        <v>1</v>
      </c>
      <c r="G1492" s="55">
        <v>203</v>
      </c>
      <c r="H1492" s="55">
        <f t="shared" si="23"/>
        <v>203</v>
      </c>
    </row>
    <row r="1493" spans="2:8" ht="15" x14ac:dyDescent="0.25">
      <c r="B1493" s="20" t="s">
        <v>406</v>
      </c>
      <c r="C1493" s="20" t="s">
        <v>923</v>
      </c>
      <c r="D1493" s="20" t="s">
        <v>924</v>
      </c>
      <c r="E1493" s="55" t="s">
        <v>1963</v>
      </c>
      <c r="F1493" s="1">
        <v>2</v>
      </c>
      <c r="G1493" s="55">
        <v>31</v>
      </c>
      <c r="H1493" s="55">
        <f t="shared" si="23"/>
        <v>62</v>
      </c>
    </row>
    <row r="1494" spans="2:8" ht="15" x14ac:dyDescent="0.25">
      <c r="B1494" s="20" t="s">
        <v>406</v>
      </c>
      <c r="C1494" s="20" t="s">
        <v>923</v>
      </c>
      <c r="D1494" s="20" t="s">
        <v>924</v>
      </c>
      <c r="E1494" s="55" t="s">
        <v>1964</v>
      </c>
      <c r="F1494" s="1">
        <v>1</v>
      </c>
      <c r="G1494" s="55">
        <v>6</v>
      </c>
      <c r="H1494" s="55">
        <f t="shared" si="23"/>
        <v>6</v>
      </c>
    </row>
    <row r="1495" spans="2:8" ht="15" x14ac:dyDescent="0.25">
      <c r="B1495" s="20" t="s">
        <v>406</v>
      </c>
      <c r="C1495" s="20" t="s">
        <v>2962</v>
      </c>
      <c r="D1495" s="20" t="s">
        <v>2963</v>
      </c>
      <c r="E1495" s="55" t="s">
        <v>1963</v>
      </c>
      <c r="F1495" s="1">
        <v>2</v>
      </c>
      <c r="G1495" s="55">
        <v>177</v>
      </c>
      <c r="H1495" s="55">
        <f t="shared" si="23"/>
        <v>354</v>
      </c>
    </row>
    <row r="1496" spans="2:8" ht="15" x14ac:dyDescent="0.25">
      <c r="B1496" s="20" t="s">
        <v>406</v>
      </c>
      <c r="C1496" s="20" t="s">
        <v>2962</v>
      </c>
      <c r="D1496" s="20" t="s">
        <v>2963</v>
      </c>
      <c r="E1496" s="55" t="s">
        <v>1964</v>
      </c>
      <c r="F1496" s="1">
        <v>1</v>
      </c>
      <c r="G1496" s="55">
        <v>105</v>
      </c>
      <c r="H1496" s="55">
        <f t="shared" si="23"/>
        <v>105</v>
      </c>
    </row>
    <row r="1497" spans="2:8" ht="15" x14ac:dyDescent="0.25">
      <c r="B1497" s="20" t="s">
        <v>406</v>
      </c>
      <c r="C1497" s="20" t="s">
        <v>2964</v>
      </c>
      <c r="D1497" s="20" t="s">
        <v>2965</v>
      </c>
      <c r="E1497" s="55" t="s">
        <v>1963</v>
      </c>
      <c r="F1497" s="1">
        <v>2</v>
      </c>
      <c r="G1497" s="55">
        <v>30</v>
      </c>
      <c r="H1497" s="55">
        <f t="shared" si="23"/>
        <v>60</v>
      </c>
    </row>
    <row r="1498" spans="2:8" ht="15" x14ac:dyDescent="0.25">
      <c r="B1498" s="20" t="s">
        <v>406</v>
      </c>
      <c r="C1498" s="20" t="s">
        <v>2964</v>
      </c>
      <c r="D1498" s="20" t="s">
        <v>2965</v>
      </c>
      <c r="E1498" s="55" t="s">
        <v>1964</v>
      </c>
      <c r="F1498" s="1">
        <v>1</v>
      </c>
      <c r="G1498" s="55">
        <v>16</v>
      </c>
      <c r="H1498" s="55">
        <f t="shared" si="23"/>
        <v>16</v>
      </c>
    </row>
    <row r="1499" spans="2:8" ht="15" x14ac:dyDescent="0.25">
      <c r="B1499" s="20" t="s">
        <v>406</v>
      </c>
      <c r="C1499" s="20" t="s">
        <v>2966</v>
      </c>
      <c r="D1499" s="20" t="s">
        <v>2967</v>
      </c>
      <c r="E1499" s="55" t="s">
        <v>1963</v>
      </c>
      <c r="F1499" s="1">
        <v>2</v>
      </c>
      <c r="G1499" s="55">
        <v>219</v>
      </c>
      <c r="H1499" s="55">
        <f t="shared" si="23"/>
        <v>438</v>
      </c>
    </row>
    <row r="1500" spans="2:8" ht="15" x14ac:dyDescent="0.25">
      <c r="B1500" s="20" t="s">
        <v>406</v>
      </c>
      <c r="C1500" s="20" t="s">
        <v>2966</v>
      </c>
      <c r="D1500" s="20" t="s">
        <v>2967</v>
      </c>
      <c r="E1500" s="55" t="s">
        <v>1964</v>
      </c>
      <c r="F1500" s="1">
        <v>1</v>
      </c>
      <c r="G1500" s="55">
        <v>43</v>
      </c>
      <c r="H1500" s="55">
        <f t="shared" si="23"/>
        <v>43</v>
      </c>
    </row>
    <row r="1501" spans="2:8" ht="15" x14ac:dyDescent="0.25">
      <c r="B1501" s="20" t="s">
        <v>406</v>
      </c>
      <c r="C1501" s="20" t="s">
        <v>2968</v>
      </c>
      <c r="D1501" s="20" t="s">
        <v>2969</v>
      </c>
      <c r="E1501" s="55" t="s">
        <v>1963</v>
      </c>
      <c r="F1501" s="1">
        <v>2</v>
      </c>
      <c r="G1501" s="55">
        <v>24</v>
      </c>
      <c r="H1501" s="55">
        <f t="shared" si="23"/>
        <v>48</v>
      </c>
    </row>
    <row r="1502" spans="2:8" ht="15" x14ac:dyDescent="0.25">
      <c r="B1502" s="20" t="s">
        <v>406</v>
      </c>
      <c r="C1502" s="20" t="s">
        <v>2970</v>
      </c>
      <c r="D1502" s="20" t="s">
        <v>2971</v>
      </c>
      <c r="E1502" s="55" t="s">
        <v>1963</v>
      </c>
      <c r="F1502" s="1">
        <v>2</v>
      </c>
      <c r="G1502" s="55">
        <v>319</v>
      </c>
      <c r="H1502" s="55">
        <f t="shared" si="23"/>
        <v>638</v>
      </c>
    </row>
    <row r="1503" spans="2:8" ht="15" x14ac:dyDescent="0.25">
      <c r="B1503" s="20" t="s">
        <v>406</v>
      </c>
      <c r="C1503" s="20" t="s">
        <v>2972</v>
      </c>
      <c r="D1503" s="20" t="s">
        <v>2973</v>
      </c>
      <c r="E1503" s="55" t="s">
        <v>1963</v>
      </c>
      <c r="F1503" s="1">
        <v>2</v>
      </c>
      <c r="G1503" s="55">
        <v>148</v>
      </c>
      <c r="H1503" s="55">
        <f t="shared" si="23"/>
        <v>296</v>
      </c>
    </row>
    <row r="1504" spans="2:8" ht="15" x14ac:dyDescent="0.25">
      <c r="B1504" s="20" t="s">
        <v>406</v>
      </c>
      <c r="C1504" s="20" t="s">
        <v>2972</v>
      </c>
      <c r="D1504" s="20" t="s">
        <v>2973</v>
      </c>
      <c r="E1504" s="55" t="s">
        <v>1964</v>
      </c>
      <c r="F1504" s="1">
        <v>1</v>
      </c>
      <c r="G1504" s="55">
        <v>11</v>
      </c>
      <c r="H1504" s="55">
        <f t="shared" si="23"/>
        <v>11</v>
      </c>
    </row>
    <row r="1505" spans="2:8" ht="15" x14ac:dyDescent="0.25">
      <c r="B1505" s="20" t="s">
        <v>406</v>
      </c>
      <c r="C1505" s="20" t="s">
        <v>925</v>
      </c>
      <c r="D1505" s="20" t="s">
        <v>926</v>
      </c>
      <c r="E1505" s="55" t="s">
        <v>1963</v>
      </c>
      <c r="F1505" s="1">
        <v>2</v>
      </c>
      <c r="G1505" s="55">
        <v>44</v>
      </c>
      <c r="H1505" s="55">
        <f t="shared" si="23"/>
        <v>88</v>
      </c>
    </row>
    <row r="1506" spans="2:8" ht="15" x14ac:dyDescent="0.25">
      <c r="B1506" s="20" t="s">
        <v>406</v>
      </c>
      <c r="C1506" s="20" t="s">
        <v>925</v>
      </c>
      <c r="D1506" s="20" t="s">
        <v>926</v>
      </c>
      <c r="E1506" s="55" t="s">
        <v>1964</v>
      </c>
      <c r="F1506" s="1">
        <v>1</v>
      </c>
      <c r="G1506" s="55">
        <v>36</v>
      </c>
      <c r="H1506" s="55">
        <f t="shared" si="23"/>
        <v>36</v>
      </c>
    </row>
    <row r="1507" spans="2:8" ht="15" x14ac:dyDescent="0.25">
      <c r="B1507" s="20" t="s">
        <v>406</v>
      </c>
      <c r="C1507" s="20" t="s">
        <v>2974</v>
      </c>
      <c r="D1507" s="20" t="s">
        <v>2975</v>
      </c>
      <c r="E1507" s="55" t="s">
        <v>1963</v>
      </c>
      <c r="F1507" s="1">
        <v>2</v>
      </c>
      <c r="G1507" s="55">
        <v>81</v>
      </c>
      <c r="H1507" s="55">
        <f t="shared" si="23"/>
        <v>162</v>
      </c>
    </row>
    <row r="1508" spans="2:8" ht="15" x14ac:dyDescent="0.25">
      <c r="B1508" s="20" t="s">
        <v>406</v>
      </c>
      <c r="C1508" s="20" t="s">
        <v>2974</v>
      </c>
      <c r="D1508" s="20" t="s">
        <v>2975</v>
      </c>
      <c r="E1508" s="55" t="s">
        <v>1964</v>
      </c>
      <c r="F1508" s="1">
        <v>1</v>
      </c>
      <c r="G1508" s="55">
        <v>8</v>
      </c>
      <c r="H1508" s="55">
        <f t="shared" si="23"/>
        <v>8</v>
      </c>
    </row>
    <row r="1509" spans="2:8" ht="15" x14ac:dyDescent="0.25">
      <c r="B1509" s="20" t="s">
        <v>406</v>
      </c>
      <c r="C1509" s="20" t="s">
        <v>1211</v>
      </c>
      <c r="D1509" s="20" t="s">
        <v>1212</v>
      </c>
      <c r="E1509" s="55" t="s">
        <v>1963</v>
      </c>
      <c r="F1509" s="1">
        <v>2</v>
      </c>
      <c r="G1509" s="55">
        <v>44</v>
      </c>
      <c r="H1509" s="55">
        <f t="shared" si="23"/>
        <v>88</v>
      </c>
    </row>
    <row r="1510" spans="2:8" ht="15" x14ac:dyDescent="0.25">
      <c r="B1510" s="20" t="s">
        <v>406</v>
      </c>
      <c r="C1510" s="20" t="s">
        <v>1211</v>
      </c>
      <c r="D1510" s="20" t="s">
        <v>1212</v>
      </c>
      <c r="E1510" s="55" t="s">
        <v>1964</v>
      </c>
      <c r="F1510" s="1">
        <v>1</v>
      </c>
      <c r="G1510" s="55">
        <v>1</v>
      </c>
      <c r="H1510" s="55">
        <f t="shared" si="23"/>
        <v>1</v>
      </c>
    </row>
    <row r="1511" spans="2:8" ht="15" x14ac:dyDescent="0.25">
      <c r="B1511" s="20" t="s">
        <v>406</v>
      </c>
      <c r="C1511" s="20" t="s">
        <v>2976</v>
      </c>
      <c r="D1511" s="20" t="s">
        <v>2977</v>
      </c>
      <c r="E1511" s="55" t="s">
        <v>1963</v>
      </c>
      <c r="F1511" s="1">
        <v>2</v>
      </c>
      <c r="G1511" s="55">
        <v>90</v>
      </c>
      <c r="H1511" s="55">
        <f t="shared" si="23"/>
        <v>180</v>
      </c>
    </row>
    <row r="1512" spans="2:8" ht="15" x14ac:dyDescent="0.25">
      <c r="B1512" s="20" t="s">
        <v>406</v>
      </c>
      <c r="C1512" s="20" t="s">
        <v>2976</v>
      </c>
      <c r="D1512" s="20" t="s">
        <v>2977</v>
      </c>
      <c r="E1512" s="55" t="s">
        <v>1964</v>
      </c>
      <c r="F1512" s="1">
        <v>1</v>
      </c>
      <c r="G1512" s="55">
        <v>18</v>
      </c>
      <c r="H1512" s="55">
        <f t="shared" si="23"/>
        <v>18</v>
      </c>
    </row>
    <row r="1513" spans="2:8" ht="15" x14ac:dyDescent="0.25">
      <c r="B1513" s="20" t="s">
        <v>406</v>
      </c>
      <c r="C1513" s="20" t="s">
        <v>2978</v>
      </c>
      <c r="D1513" s="20" t="s">
        <v>2979</v>
      </c>
      <c r="E1513" s="55" t="s">
        <v>1963</v>
      </c>
      <c r="F1513" s="1">
        <v>2</v>
      </c>
      <c r="G1513" s="55">
        <v>27</v>
      </c>
      <c r="H1513" s="55">
        <f t="shared" si="23"/>
        <v>54</v>
      </c>
    </row>
    <row r="1514" spans="2:8" ht="15" x14ac:dyDescent="0.25">
      <c r="B1514" s="20" t="s">
        <v>406</v>
      </c>
      <c r="C1514" s="20" t="s">
        <v>927</v>
      </c>
      <c r="D1514" s="20" t="s">
        <v>928</v>
      </c>
      <c r="E1514" s="55" t="s">
        <v>1963</v>
      </c>
      <c r="F1514" s="1">
        <v>2</v>
      </c>
      <c r="G1514" s="55">
        <v>94</v>
      </c>
      <c r="H1514" s="55">
        <f t="shared" si="23"/>
        <v>188</v>
      </c>
    </row>
    <row r="1515" spans="2:8" ht="15" x14ac:dyDescent="0.25">
      <c r="B1515" s="20" t="s">
        <v>406</v>
      </c>
      <c r="C1515" s="20" t="s">
        <v>927</v>
      </c>
      <c r="D1515" s="20" t="s">
        <v>928</v>
      </c>
      <c r="E1515" s="55" t="s">
        <v>1964</v>
      </c>
      <c r="F1515" s="1">
        <v>1</v>
      </c>
      <c r="G1515" s="55">
        <v>14</v>
      </c>
      <c r="H1515" s="55">
        <f t="shared" si="23"/>
        <v>14</v>
      </c>
    </row>
    <row r="1516" spans="2:8" ht="15" x14ac:dyDescent="0.25">
      <c r="B1516" s="20" t="s">
        <v>406</v>
      </c>
      <c r="C1516" s="20" t="s">
        <v>2980</v>
      </c>
      <c r="D1516" s="20" t="s">
        <v>2981</v>
      </c>
      <c r="E1516" s="55" t="s">
        <v>1963</v>
      </c>
      <c r="F1516" s="1">
        <v>2</v>
      </c>
      <c r="G1516" s="55">
        <v>166</v>
      </c>
      <c r="H1516" s="55">
        <f t="shared" si="23"/>
        <v>332</v>
      </c>
    </row>
    <row r="1517" spans="2:8" ht="15" x14ac:dyDescent="0.25">
      <c r="B1517" s="20" t="s">
        <v>406</v>
      </c>
      <c r="C1517" s="20" t="s">
        <v>2980</v>
      </c>
      <c r="D1517" s="20" t="s">
        <v>2981</v>
      </c>
      <c r="E1517" s="55" t="s">
        <v>1964</v>
      </c>
      <c r="F1517" s="1">
        <v>1</v>
      </c>
      <c r="G1517" s="55">
        <v>12</v>
      </c>
      <c r="H1517" s="55">
        <f t="shared" si="23"/>
        <v>12</v>
      </c>
    </row>
    <row r="1518" spans="2:8" ht="15" x14ac:dyDescent="0.25">
      <c r="B1518" s="20" t="s">
        <v>406</v>
      </c>
      <c r="C1518" s="20" t="s">
        <v>1737</v>
      </c>
      <c r="D1518" s="20" t="s">
        <v>1738</v>
      </c>
      <c r="E1518" s="55" t="s">
        <v>1963</v>
      </c>
      <c r="F1518" s="1">
        <v>2</v>
      </c>
      <c r="G1518" s="55">
        <v>324</v>
      </c>
      <c r="H1518" s="55">
        <f t="shared" si="23"/>
        <v>648</v>
      </c>
    </row>
    <row r="1519" spans="2:8" ht="15" x14ac:dyDescent="0.25">
      <c r="B1519" s="20" t="s">
        <v>406</v>
      </c>
      <c r="C1519" s="20" t="s">
        <v>1737</v>
      </c>
      <c r="D1519" s="20" t="s">
        <v>1738</v>
      </c>
      <c r="E1519" s="55" t="s">
        <v>1964</v>
      </c>
      <c r="F1519" s="1">
        <v>1</v>
      </c>
      <c r="G1519" s="55">
        <v>47</v>
      </c>
      <c r="H1519" s="55">
        <f t="shared" si="23"/>
        <v>47</v>
      </c>
    </row>
    <row r="1520" spans="2:8" ht="15" x14ac:dyDescent="0.25">
      <c r="B1520" s="20" t="s">
        <v>406</v>
      </c>
      <c r="C1520" s="20" t="s">
        <v>1739</v>
      </c>
      <c r="D1520" s="20" t="s">
        <v>1740</v>
      </c>
      <c r="E1520" s="55" t="s">
        <v>1963</v>
      </c>
      <c r="F1520" s="1">
        <v>2</v>
      </c>
      <c r="G1520" s="55">
        <v>558</v>
      </c>
      <c r="H1520" s="55">
        <f t="shared" si="23"/>
        <v>1116</v>
      </c>
    </row>
    <row r="1521" spans="2:8" ht="15" x14ac:dyDescent="0.25">
      <c r="B1521" s="20" t="s">
        <v>406</v>
      </c>
      <c r="C1521" s="20" t="s">
        <v>1739</v>
      </c>
      <c r="D1521" s="20" t="s">
        <v>1740</v>
      </c>
      <c r="E1521" s="55" t="s">
        <v>1964</v>
      </c>
      <c r="F1521" s="1">
        <v>1</v>
      </c>
      <c r="G1521" s="55">
        <v>102</v>
      </c>
      <c r="H1521" s="55">
        <f t="shared" si="23"/>
        <v>102</v>
      </c>
    </row>
    <row r="1522" spans="2:8" ht="15" x14ac:dyDescent="0.25">
      <c r="B1522" s="20" t="s">
        <v>406</v>
      </c>
      <c r="C1522" s="20" t="s">
        <v>2982</v>
      </c>
      <c r="D1522" s="20" t="s">
        <v>2983</v>
      </c>
      <c r="E1522" s="55" t="s">
        <v>1963</v>
      </c>
      <c r="F1522" s="1">
        <v>2</v>
      </c>
      <c r="G1522" s="55">
        <v>65</v>
      </c>
      <c r="H1522" s="55">
        <f t="shared" si="23"/>
        <v>130</v>
      </c>
    </row>
    <row r="1523" spans="2:8" ht="15" x14ac:dyDescent="0.25">
      <c r="B1523" s="20" t="s">
        <v>406</v>
      </c>
      <c r="C1523" s="20" t="s">
        <v>2982</v>
      </c>
      <c r="D1523" s="20" t="s">
        <v>2983</v>
      </c>
      <c r="E1523" s="55" t="s">
        <v>1964</v>
      </c>
      <c r="F1523" s="1">
        <v>1</v>
      </c>
      <c r="G1523" s="55">
        <v>32</v>
      </c>
      <c r="H1523" s="55">
        <f t="shared" si="23"/>
        <v>32</v>
      </c>
    </row>
    <row r="1524" spans="2:8" ht="15" x14ac:dyDescent="0.25">
      <c r="B1524" s="20" t="s">
        <v>406</v>
      </c>
      <c r="C1524" s="20" t="s">
        <v>2984</v>
      </c>
      <c r="D1524" s="20" t="s">
        <v>2985</v>
      </c>
      <c r="E1524" s="55" t="s">
        <v>1963</v>
      </c>
      <c r="F1524" s="1">
        <v>2</v>
      </c>
      <c r="G1524" s="55">
        <v>282</v>
      </c>
      <c r="H1524" s="55">
        <f t="shared" si="23"/>
        <v>564</v>
      </c>
    </row>
    <row r="1525" spans="2:8" ht="15" x14ac:dyDescent="0.25">
      <c r="B1525" s="20" t="s">
        <v>406</v>
      </c>
      <c r="C1525" s="20" t="s">
        <v>2984</v>
      </c>
      <c r="D1525" s="20" t="s">
        <v>2985</v>
      </c>
      <c r="E1525" s="55" t="s">
        <v>1964</v>
      </c>
      <c r="F1525" s="1">
        <v>1</v>
      </c>
      <c r="G1525" s="55">
        <v>34</v>
      </c>
      <c r="H1525" s="55">
        <f t="shared" si="23"/>
        <v>34</v>
      </c>
    </row>
    <row r="1526" spans="2:8" ht="15" x14ac:dyDescent="0.25">
      <c r="B1526" s="20" t="s">
        <v>406</v>
      </c>
      <c r="C1526" s="20" t="s">
        <v>2986</v>
      </c>
      <c r="D1526" s="20" t="s">
        <v>2987</v>
      </c>
      <c r="E1526" s="55" t="s">
        <v>1963</v>
      </c>
      <c r="F1526" s="1">
        <v>2</v>
      </c>
      <c r="G1526" s="55">
        <v>366</v>
      </c>
      <c r="H1526" s="55">
        <f t="shared" si="23"/>
        <v>732</v>
      </c>
    </row>
    <row r="1527" spans="2:8" ht="15" x14ac:dyDescent="0.25">
      <c r="B1527" s="20" t="s">
        <v>406</v>
      </c>
      <c r="C1527" s="20" t="s">
        <v>2986</v>
      </c>
      <c r="D1527" s="20" t="s">
        <v>2987</v>
      </c>
      <c r="E1527" s="55" t="s">
        <v>1964</v>
      </c>
      <c r="F1527" s="1">
        <v>1</v>
      </c>
      <c r="G1527" s="55">
        <v>12</v>
      </c>
      <c r="H1527" s="55">
        <f t="shared" si="23"/>
        <v>12</v>
      </c>
    </row>
    <row r="1528" spans="2:8" ht="15" x14ac:dyDescent="0.25">
      <c r="B1528" s="20" t="s">
        <v>406</v>
      </c>
      <c r="C1528" s="20" t="s">
        <v>1213</v>
      </c>
      <c r="D1528" s="20" t="s">
        <v>1214</v>
      </c>
      <c r="E1528" s="55" t="s">
        <v>1963</v>
      </c>
      <c r="F1528" s="1">
        <v>2</v>
      </c>
      <c r="G1528" s="55">
        <v>88</v>
      </c>
      <c r="H1528" s="55">
        <f t="shared" si="23"/>
        <v>176</v>
      </c>
    </row>
    <row r="1529" spans="2:8" ht="15" x14ac:dyDescent="0.25">
      <c r="B1529" s="20" t="s">
        <v>406</v>
      </c>
      <c r="C1529" s="20" t="s">
        <v>1213</v>
      </c>
      <c r="D1529" s="20" t="s">
        <v>1214</v>
      </c>
      <c r="E1529" s="55" t="s">
        <v>1964</v>
      </c>
      <c r="F1529" s="1">
        <v>1</v>
      </c>
      <c r="G1529" s="55">
        <v>7</v>
      </c>
      <c r="H1529" s="55">
        <f t="shared" si="23"/>
        <v>7</v>
      </c>
    </row>
    <row r="1530" spans="2:8" ht="15" x14ac:dyDescent="0.25">
      <c r="B1530" s="20" t="s">
        <v>406</v>
      </c>
      <c r="C1530" s="20" t="s">
        <v>929</v>
      </c>
      <c r="D1530" s="20" t="s">
        <v>930</v>
      </c>
      <c r="E1530" s="55" t="s">
        <v>1963</v>
      </c>
      <c r="F1530" s="1">
        <v>2</v>
      </c>
      <c r="G1530" s="55">
        <v>364</v>
      </c>
      <c r="H1530" s="55">
        <f t="shared" si="23"/>
        <v>728</v>
      </c>
    </row>
    <row r="1531" spans="2:8" ht="15" x14ac:dyDescent="0.25">
      <c r="B1531" s="20" t="s">
        <v>406</v>
      </c>
      <c r="C1531" s="20" t="s">
        <v>929</v>
      </c>
      <c r="D1531" s="20" t="s">
        <v>930</v>
      </c>
      <c r="E1531" s="55" t="s">
        <v>1964</v>
      </c>
      <c r="F1531" s="1">
        <v>1</v>
      </c>
      <c r="G1531" s="55">
        <v>131</v>
      </c>
      <c r="H1531" s="55">
        <f t="shared" si="23"/>
        <v>131</v>
      </c>
    </row>
    <row r="1532" spans="2:8" ht="15" x14ac:dyDescent="0.25">
      <c r="B1532" s="20" t="s">
        <v>406</v>
      </c>
      <c r="C1532" s="20" t="s">
        <v>931</v>
      </c>
      <c r="D1532" s="20" t="s">
        <v>932</v>
      </c>
      <c r="E1532" s="55" t="s">
        <v>1963</v>
      </c>
      <c r="F1532" s="1">
        <v>2</v>
      </c>
      <c r="G1532" s="55">
        <v>343</v>
      </c>
      <c r="H1532" s="55">
        <f t="shared" si="23"/>
        <v>686</v>
      </c>
    </row>
    <row r="1533" spans="2:8" ht="15" x14ac:dyDescent="0.25">
      <c r="B1533" s="20" t="s">
        <v>406</v>
      </c>
      <c r="C1533" s="20" t="s">
        <v>931</v>
      </c>
      <c r="D1533" s="20" t="s">
        <v>932</v>
      </c>
      <c r="E1533" s="55" t="s">
        <v>1964</v>
      </c>
      <c r="F1533" s="1">
        <v>1</v>
      </c>
      <c r="G1533" s="55">
        <v>1</v>
      </c>
      <c r="H1533" s="55">
        <f t="shared" si="23"/>
        <v>1</v>
      </c>
    </row>
    <row r="1534" spans="2:8" ht="15" x14ac:dyDescent="0.25">
      <c r="B1534" s="20" t="s">
        <v>406</v>
      </c>
      <c r="C1534" s="20" t="s">
        <v>2988</v>
      </c>
      <c r="D1534" s="20" t="s">
        <v>2989</v>
      </c>
      <c r="E1534" s="55" t="s">
        <v>1963</v>
      </c>
      <c r="F1534" s="1">
        <v>2</v>
      </c>
      <c r="G1534" s="55">
        <v>391</v>
      </c>
      <c r="H1534" s="55">
        <f t="shared" si="23"/>
        <v>782</v>
      </c>
    </row>
    <row r="1535" spans="2:8" ht="15" x14ac:dyDescent="0.25">
      <c r="B1535" s="20" t="s">
        <v>406</v>
      </c>
      <c r="C1535" s="20" t="s">
        <v>2988</v>
      </c>
      <c r="D1535" s="20" t="s">
        <v>2989</v>
      </c>
      <c r="E1535" s="55" t="s">
        <v>1964</v>
      </c>
      <c r="F1535" s="1">
        <v>1</v>
      </c>
      <c r="G1535" s="55">
        <v>143</v>
      </c>
      <c r="H1535" s="55">
        <f t="shared" si="23"/>
        <v>143</v>
      </c>
    </row>
    <row r="1536" spans="2:8" ht="15" x14ac:dyDescent="0.25">
      <c r="B1536" s="20" t="s">
        <v>406</v>
      </c>
      <c r="C1536" s="20" t="s">
        <v>2990</v>
      </c>
      <c r="D1536" s="20" t="s">
        <v>2991</v>
      </c>
      <c r="E1536" s="55" t="s">
        <v>1963</v>
      </c>
      <c r="F1536" s="1">
        <v>2</v>
      </c>
      <c r="G1536" s="55">
        <v>142</v>
      </c>
      <c r="H1536" s="55">
        <f t="shared" si="23"/>
        <v>284</v>
      </c>
    </row>
    <row r="1537" spans="2:8" ht="15" x14ac:dyDescent="0.25">
      <c r="B1537" s="20" t="s">
        <v>406</v>
      </c>
      <c r="C1537" s="20" t="s">
        <v>2990</v>
      </c>
      <c r="D1537" s="20" t="s">
        <v>2991</v>
      </c>
      <c r="E1537" s="55" t="s">
        <v>1964</v>
      </c>
      <c r="F1537" s="1">
        <v>1</v>
      </c>
      <c r="G1537" s="55">
        <v>131</v>
      </c>
      <c r="H1537" s="55">
        <f t="shared" si="23"/>
        <v>131</v>
      </c>
    </row>
    <row r="1538" spans="2:8" ht="15" x14ac:dyDescent="0.25">
      <c r="B1538" s="20" t="s">
        <v>406</v>
      </c>
      <c r="C1538" s="20" t="s">
        <v>933</v>
      </c>
      <c r="D1538" s="20" t="s">
        <v>934</v>
      </c>
      <c r="E1538" s="55" t="s">
        <v>1963</v>
      </c>
      <c r="F1538" s="1">
        <v>2</v>
      </c>
      <c r="G1538" s="55">
        <v>195</v>
      </c>
      <c r="H1538" s="55">
        <f t="shared" si="23"/>
        <v>390</v>
      </c>
    </row>
    <row r="1539" spans="2:8" ht="15" x14ac:dyDescent="0.25">
      <c r="B1539" s="20" t="s">
        <v>406</v>
      </c>
      <c r="C1539" s="20" t="s">
        <v>933</v>
      </c>
      <c r="D1539" s="20" t="s">
        <v>934</v>
      </c>
      <c r="E1539" s="55" t="s">
        <v>1964</v>
      </c>
      <c r="F1539" s="1">
        <v>1</v>
      </c>
      <c r="G1539" s="55">
        <v>70</v>
      </c>
      <c r="H1539" s="55">
        <f t="shared" si="23"/>
        <v>70</v>
      </c>
    </row>
    <row r="1540" spans="2:8" ht="15" x14ac:dyDescent="0.25">
      <c r="B1540" s="20" t="s">
        <v>406</v>
      </c>
      <c r="C1540" s="20" t="s">
        <v>933</v>
      </c>
      <c r="D1540" s="20" t="s">
        <v>934</v>
      </c>
      <c r="E1540" s="55" t="s">
        <v>1969</v>
      </c>
      <c r="F1540" s="1">
        <v>4</v>
      </c>
      <c r="G1540" s="55">
        <v>2</v>
      </c>
      <c r="H1540" s="55">
        <f t="shared" si="23"/>
        <v>8</v>
      </c>
    </row>
    <row r="1541" spans="2:8" ht="15" x14ac:dyDescent="0.25">
      <c r="B1541" s="20" t="s">
        <v>406</v>
      </c>
      <c r="C1541" s="20" t="s">
        <v>2992</v>
      </c>
      <c r="D1541" s="20" t="s">
        <v>2993</v>
      </c>
      <c r="E1541" s="55" t="s">
        <v>1963</v>
      </c>
      <c r="F1541" s="1">
        <v>2</v>
      </c>
      <c r="G1541" s="55">
        <v>81</v>
      </c>
      <c r="H1541" s="55">
        <f t="shared" si="23"/>
        <v>162</v>
      </c>
    </row>
    <row r="1542" spans="2:8" ht="15" x14ac:dyDescent="0.25">
      <c r="B1542" s="20" t="s">
        <v>406</v>
      </c>
      <c r="C1542" s="20" t="s">
        <v>2992</v>
      </c>
      <c r="D1542" s="20" t="s">
        <v>2993</v>
      </c>
      <c r="E1542" s="55" t="s">
        <v>1964</v>
      </c>
      <c r="F1542" s="1">
        <v>1</v>
      </c>
      <c r="G1542" s="55">
        <v>8</v>
      </c>
      <c r="H1542" s="55">
        <f t="shared" si="23"/>
        <v>8</v>
      </c>
    </row>
    <row r="1543" spans="2:8" ht="15" x14ac:dyDescent="0.25">
      <c r="B1543" s="20" t="s">
        <v>406</v>
      </c>
      <c r="C1543" s="20" t="s">
        <v>2994</v>
      </c>
      <c r="D1543" s="20" t="s">
        <v>2995</v>
      </c>
      <c r="E1543" s="55" t="s">
        <v>1963</v>
      </c>
      <c r="F1543" s="1">
        <v>2</v>
      </c>
      <c r="G1543" s="55">
        <v>76</v>
      </c>
      <c r="H1543" s="55">
        <f t="shared" si="23"/>
        <v>152</v>
      </c>
    </row>
    <row r="1544" spans="2:8" ht="15" x14ac:dyDescent="0.25">
      <c r="B1544" s="20" t="s">
        <v>406</v>
      </c>
      <c r="C1544" s="20" t="s">
        <v>2994</v>
      </c>
      <c r="D1544" s="20" t="s">
        <v>2995</v>
      </c>
      <c r="E1544" s="55" t="s">
        <v>1964</v>
      </c>
      <c r="F1544" s="1">
        <v>1</v>
      </c>
      <c r="G1544" s="55">
        <v>30</v>
      </c>
      <c r="H1544" s="55">
        <f t="shared" si="23"/>
        <v>30</v>
      </c>
    </row>
    <row r="1545" spans="2:8" ht="15" x14ac:dyDescent="0.25">
      <c r="B1545" s="20" t="s">
        <v>406</v>
      </c>
      <c r="C1545" s="20" t="s">
        <v>935</v>
      </c>
      <c r="D1545" s="20" t="s">
        <v>936</v>
      </c>
      <c r="E1545" s="55" t="s">
        <v>1963</v>
      </c>
      <c r="F1545" s="1">
        <v>2</v>
      </c>
      <c r="G1545" s="55">
        <v>277</v>
      </c>
      <c r="H1545" s="55">
        <f t="shared" si="23"/>
        <v>554</v>
      </c>
    </row>
    <row r="1546" spans="2:8" ht="15" x14ac:dyDescent="0.25">
      <c r="B1546" s="20" t="s">
        <v>406</v>
      </c>
      <c r="C1546" s="20" t="s">
        <v>935</v>
      </c>
      <c r="D1546" s="20" t="s">
        <v>936</v>
      </c>
      <c r="E1546" s="55" t="s">
        <v>1964</v>
      </c>
      <c r="F1546" s="1">
        <v>1</v>
      </c>
      <c r="G1546" s="55">
        <v>3</v>
      </c>
      <c r="H1546" s="55">
        <f t="shared" si="23"/>
        <v>3</v>
      </c>
    </row>
    <row r="1547" spans="2:8" ht="15" x14ac:dyDescent="0.25">
      <c r="B1547" s="20" t="s">
        <v>406</v>
      </c>
      <c r="C1547" s="20" t="s">
        <v>937</v>
      </c>
      <c r="D1547" s="20" t="s">
        <v>938</v>
      </c>
      <c r="E1547" s="55" t="s">
        <v>1963</v>
      </c>
      <c r="F1547" s="1">
        <v>2</v>
      </c>
      <c r="G1547" s="55">
        <v>304</v>
      </c>
      <c r="H1547" s="55">
        <f t="shared" ref="H1547:H1610" si="24">F1547*G1547</f>
        <v>608</v>
      </c>
    </row>
    <row r="1548" spans="2:8" ht="15" x14ac:dyDescent="0.25">
      <c r="B1548" s="20" t="s">
        <v>406</v>
      </c>
      <c r="C1548" s="20" t="s">
        <v>937</v>
      </c>
      <c r="D1548" s="20" t="s">
        <v>938</v>
      </c>
      <c r="E1548" s="55" t="s">
        <v>1964</v>
      </c>
      <c r="F1548" s="1">
        <v>1</v>
      </c>
      <c r="G1548" s="55">
        <v>15</v>
      </c>
      <c r="H1548" s="55">
        <f t="shared" si="24"/>
        <v>15</v>
      </c>
    </row>
    <row r="1549" spans="2:8" ht="15" x14ac:dyDescent="0.25">
      <c r="B1549" s="20" t="s">
        <v>406</v>
      </c>
      <c r="C1549" s="20" t="s">
        <v>937</v>
      </c>
      <c r="D1549" s="20" t="s">
        <v>938</v>
      </c>
      <c r="E1549" s="55" t="s">
        <v>1969</v>
      </c>
      <c r="F1549" s="1">
        <v>4</v>
      </c>
      <c r="G1549" s="55">
        <v>1</v>
      </c>
      <c r="H1549" s="55">
        <f t="shared" si="24"/>
        <v>4</v>
      </c>
    </row>
    <row r="1550" spans="2:8" ht="15" x14ac:dyDescent="0.25">
      <c r="B1550" s="20" t="s">
        <v>406</v>
      </c>
      <c r="C1550" s="20" t="s">
        <v>939</v>
      </c>
      <c r="D1550" s="20" t="s">
        <v>940</v>
      </c>
      <c r="E1550" s="55" t="s">
        <v>1963</v>
      </c>
      <c r="F1550" s="1">
        <v>2</v>
      </c>
      <c r="G1550" s="55">
        <v>152</v>
      </c>
      <c r="H1550" s="55">
        <f t="shared" si="24"/>
        <v>304</v>
      </c>
    </row>
    <row r="1551" spans="2:8" ht="15" x14ac:dyDescent="0.25">
      <c r="B1551" s="20" t="s">
        <v>406</v>
      </c>
      <c r="C1551" s="20" t="s">
        <v>939</v>
      </c>
      <c r="D1551" s="20" t="s">
        <v>940</v>
      </c>
      <c r="E1551" s="55" t="s">
        <v>1964</v>
      </c>
      <c r="F1551" s="1">
        <v>1</v>
      </c>
      <c r="G1551" s="55">
        <v>64</v>
      </c>
      <c r="H1551" s="55">
        <f t="shared" si="24"/>
        <v>64</v>
      </c>
    </row>
    <row r="1552" spans="2:8" ht="15" x14ac:dyDescent="0.25">
      <c r="B1552" s="20" t="s">
        <v>406</v>
      </c>
      <c r="C1552" s="20" t="s">
        <v>941</v>
      </c>
      <c r="D1552" s="20" t="s">
        <v>942</v>
      </c>
      <c r="E1552" s="55" t="s">
        <v>1963</v>
      </c>
      <c r="F1552" s="1">
        <v>2</v>
      </c>
      <c r="G1552" s="55">
        <v>126</v>
      </c>
      <c r="H1552" s="55">
        <f t="shared" si="24"/>
        <v>252</v>
      </c>
    </row>
    <row r="1553" spans="2:8" ht="15" x14ac:dyDescent="0.25">
      <c r="B1553" s="20" t="s">
        <v>406</v>
      </c>
      <c r="C1553" s="20" t="s">
        <v>941</v>
      </c>
      <c r="D1553" s="20" t="s">
        <v>942</v>
      </c>
      <c r="E1553" s="55" t="s">
        <v>1964</v>
      </c>
      <c r="F1553" s="1">
        <v>1</v>
      </c>
      <c r="G1553" s="55">
        <v>151</v>
      </c>
      <c r="H1553" s="55">
        <f t="shared" si="24"/>
        <v>151</v>
      </c>
    </row>
    <row r="1554" spans="2:8" ht="15" x14ac:dyDescent="0.25">
      <c r="B1554" s="20" t="s">
        <v>406</v>
      </c>
      <c r="C1554" s="20" t="s">
        <v>2996</v>
      </c>
      <c r="D1554" s="20" t="s">
        <v>2997</v>
      </c>
      <c r="E1554" s="55" t="s">
        <v>1963</v>
      </c>
      <c r="F1554" s="1">
        <v>2</v>
      </c>
      <c r="G1554" s="55">
        <v>32</v>
      </c>
      <c r="H1554" s="55">
        <f t="shared" si="24"/>
        <v>64</v>
      </c>
    </row>
    <row r="1555" spans="2:8" ht="15" x14ac:dyDescent="0.25">
      <c r="B1555" s="20" t="s">
        <v>406</v>
      </c>
      <c r="C1555" s="20" t="s">
        <v>2996</v>
      </c>
      <c r="D1555" s="20" t="s">
        <v>2997</v>
      </c>
      <c r="E1555" s="55" t="s">
        <v>1964</v>
      </c>
      <c r="F1555" s="1">
        <v>1</v>
      </c>
      <c r="G1555" s="55">
        <v>55</v>
      </c>
      <c r="H1555" s="55">
        <f t="shared" si="24"/>
        <v>55</v>
      </c>
    </row>
    <row r="1556" spans="2:8" ht="15" x14ac:dyDescent="0.25">
      <c r="B1556" s="20" t="s">
        <v>406</v>
      </c>
      <c r="C1556" s="20" t="s">
        <v>2998</v>
      </c>
      <c r="D1556" s="20" t="s">
        <v>2999</v>
      </c>
      <c r="E1556" s="55" t="s">
        <v>1963</v>
      </c>
      <c r="F1556" s="1">
        <v>2</v>
      </c>
      <c r="G1556" s="55">
        <v>357</v>
      </c>
      <c r="H1556" s="55">
        <f t="shared" si="24"/>
        <v>714</v>
      </c>
    </row>
    <row r="1557" spans="2:8" ht="15" x14ac:dyDescent="0.25">
      <c r="B1557" s="20" t="s">
        <v>406</v>
      </c>
      <c r="C1557" s="20" t="s">
        <v>943</v>
      </c>
      <c r="D1557" s="20" t="s">
        <v>944</v>
      </c>
      <c r="E1557" s="55" t="s">
        <v>1963</v>
      </c>
      <c r="F1557" s="1">
        <v>2</v>
      </c>
      <c r="G1557" s="55">
        <v>75</v>
      </c>
      <c r="H1557" s="55">
        <f t="shared" si="24"/>
        <v>150</v>
      </c>
    </row>
    <row r="1558" spans="2:8" ht="15" x14ac:dyDescent="0.25">
      <c r="B1558" s="20" t="s">
        <v>406</v>
      </c>
      <c r="C1558" s="20" t="s">
        <v>943</v>
      </c>
      <c r="D1558" s="20" t="s">
        <v>944</v>
      </c>
      <c r="E1558" s="55" t="s">
        <v>1964</v>
      </c>
      <c r="F1558" s="1">
        <v>1</v>
      </c>
      <c r="G1558" s="55">
        <v>16</v>
      </c>
      <c r="H1558" s="55">
        <f t="shared" si="24"/>
        <v>16</v>
      </c>
    </row>
    <row r="1559" spans="2:8" ht="15" x14ac:dyDescent="0.25">
      <c r="B1559" s="20" t="s">
        <v>406</v>
      </c>
      <c r="C1559" s="20" t="s">
        <v>3000</v>
      </c>
      <c r="D1559" s="20" t="s">
        <v>3001</v>
      </c>
      <c r="E1559" s="55" t="s">
        <v>1963</v>
      </c>
      <c r="F1559" s="1">
        <v>2</v>
      </c>
      <c r="G1559" s="55">
        <v>122</v>
      </c>
      <c r="H1559" s="55">
        <f t="shared" si="24"/>
        <v>244</v>
      </c>
    </row>
    <row r="1560" spans="2:8" ht="15" x14ac:dyDescent="0.25">
      <c r="B1560" s="20" t="s">
        <v>406</v>
      </c>
      <c r="C1560" s="20" t="s">
        <v>3000</v>
      </c>
      <c r="D1560" s="20" t="s">
        <v>3001</v>
      </c>
      <c r="E1560" s="55" t="s">
        <v>1964</v>
      </c>
      <c r="F1560" s="1">
        <v>1</v>
      </c>
      <c r="G1560" s="55">
        <v>1</v>
      </c>
      <c r="H1560" s="55">
        <f t="shared" si="24"/>
        <v>1</v>
      </c>
    </row>
    <row r="1561" spans="2:8" ht="15" x14ac:dyDescent="0.25">
      <c r="B1561" s="20" t="s">
        <v>406</v>
      </c>
      <c r="C1561" s="20" t="s">
        <v>3002</v>
      </c>
      <c r="D1561" s="20" t="s">
        <v>3003</v>
      </c>
      <c r="E1561" s="55" t="s">
        <v>1989</v>
      </c>
      <c r="F1561" s="1">
        <v>18.53</v>
      </c>
      <c r="G1561" s="55">
        <v>1</v>
      </c>
      <c r="H1561" s="55">
        <f t="shared" si="24"/>
        <v>18.53</v>
      </c>
    </row>
    <row r="1562" spans="2:8" ht="15" x14ac:dyDescent="0.25">
      <c r="B1562" s="20" t="s">
        <v>406</v>
      </c>
      <c r="C1562" s="20" t="s">
        <v>3002</v>
      </c>
      <c r="D1562" s="20" t="s">
        <v>3003</v>
      </c>
      <c r="E1562" s="55" t="s">
        <v>1963</v>
      </c>
      <c r="F1562" s="1">
        <v>2</v>
      </c>
      <c r="G1562" s="55">
        <v>24</v>
      </c>
      <c r="H1562" s="55">
        <f t="shared" si="24"/>
        <v>48</v>
      </c>
    </row>
    <row r="1563" spans="2:8" ht="15" x14ac:dyDescent="0.25">
      <c r="B1563" s="20" t="s">
        <v>406</v>
      </c>
      <c r="C1563" s="20" t="s">
        <v>3002</v>
      </c>
      <c r="D1563" s="20" t="s">
        <v>3003</v>
      </c>
      <c r="E1563" s="55" t="s">
        <v>1964</v>
      </c>
      <c r="F1563" s="1">
        <v>1</v>
      </c>
      <c r="G1563" s="55">
        <v>2</v>
      </c>
      <c r="H1563" s="55">
        <f t="shared" si="24"/>
        <v>2</v>
      </c>
    </row>
    <row r="1564" spans="2:8" ht="15" x14ac:dyDescent="0.25">
      <c r="B1564" s="20" t="s">
        <v>406</v>
      </c>
      <c r="C1564" s="20" t="s">
        <v>945</v>
      </c>
      <c r="D1564" s="20" t="s">
        <v>946</v>
      </c>
      <c r="E1564" s="55" t="s">
        <v>1963</v>
      </c>
      <c r="F1564" s="1">
        <v>2</v>
      </c>
      <c r="G1564" s="55">
        <v>283</v>
      </c>
      <c r="H1564" s="55">
        <f t="shared" si="24"/>
        <v>566</v>
      </c>
    </row>
    <row r="1565" spans="2:8" ht="15" x14ac:dyDescent="0.25">
      <c r="B1565" s="20" t="s">
        <v>406</v>
      </c>
      <c r="C1565" s="20" t="s">
        <v>945</v>
      </c>
      <c r="D1565" s="20" t="s">
        <v>946</v>
      </c>
      <c r="E1565" s="55" t="s">
        <v>1964</v>
      </c>
      <c r="F1565" s="1">
        <v>1</v>
      </c>
      <c r="G1565" s="55">
        <v>22</v>
      </c>
      <c r="H1565" s="55">
        <f t="shared" si="24"/>
        <v>22</v>
      </c>
    </row>
    <row r="1566" spans="2:8" ht="15" x14ac:dyDescent="0.25">
      <c r="B1566" s="20" t="s">
        <v>406</v>
      </c>
      <c r="C1566" s="20" t="s">
        <v>3004</v>
      </c>
      <c r="D1566" s="20" t="s">
        <v>3005</v>
      </c>
      <c r="E1566" s="55" t="s">
        <v>1963</v>
      </c>
      <c r="F1566" s="1">
        <v>2</v>
      </c>
      <c r="G1566" s="55">
        <v>423</v>
      </c>
      <c r="H1566" s="55">
        <f t="shared" si="24"/>
        <v>846</v>
      </c>
    </row>
    <row r="1567" spans="2:8" ht="15" x14ac:dyDescent="0.25">
      <c r="B1567" s="20" t="s">
        <v>406</v>
      </c>
      <c r="C1567" s="20" t="s">
        <v>3004</v>
      </c>
      <c r="D1567" s="20" t="s">
        <v>3005</v>
      </c>
      <c r="E1567" s="55" t="s">
        <v>1964</v>
      </c>
      <c r="F1567" s="1">
        <v>1</v>
      </c>
      <c r="G1567" s="55">
        <v>17</v>
      </c>
      <c r="H1567" s="55">
        <f t="shared" si="24"/>
        <v>17</v>
      </c>
    </row>
    <row r="1568" spans="2:8" ht="15" x14ac:dyDescent="0.25">
      <c r="B1568" s="20" t="s">
        <v>406</v>
      </c>
      <c r="C1568" s="20" t="s">
        <v>3006</v>
      </c>
      <c r="D1568" s="20" t="s">
        <v>3007</v>
      </c>
      <c r="E1568" s="55" t="s">
        <v>1989</v>
      </c>
      <c r="F1568" s="1">
        <v>18.53</v>
      </c>
      <c r="G1568" s="55">
        <v>17</v>
      </c>
      <c r="H1568" s="55">
        <f t="shared" si="24"/>
        <v>315.01</v>
      </c>
    </row>
    <row r="1569" spans="2:8" ht="15" x14ac:dyDescent="0.25">
      <c r="B1569" s="20" t="s">
        <v>406</v>
      </c>
      <c r="C1569" s="20" t="s">
        <v>3006</v>
      </c>
      <c r="D1569" s="20" t="s">
        <v>3007</v>
      </c>
      <c r="E1569" s="55" t="s">
        <v>1963</v>
      </c>
      <c r="F1569" s="1">
        <v>2</v>
      </c>
      <c r="G1569" s="55">
        <v>220</v>
      </c>
      <c r="H1569" s="55">
        <f t="shared" si="24"/>
        <v>440</v>
      </c>
    </row>
    <row r="1570" spans="2:8" ht="15" x14ac:dyDescent="0.25">
      <c r="B1570" s="20" t="s">
        <v>406</v>
      </c>
      <c r="C1570" s="20" t="s">
        <v>3006</v>
      </c>
      <c r="D1570" s="20" t="s">
        <v>3007</v>
      </c>
      <c r="E1570" s="55" t="s">
        <v>1964</v>
      </c>
      <c r="F1570" s="1">
        <v>1</v>
      </c>
      <c r="G1570" s="55">
        <v>5</v>
      </c>
      <c r="H1570" s="55">
        <f t="shared" si="24"/>
        <v>5</v>
      </c>
    </row>
    <row r="1571" spans="2:8" ht="15" x14ac:dyDescent="0.25">
      <c r="B1571" s="20" t="s">
        <v>406</v>
      </c>
      <c r="C1571" s="20" t="s">
        <v>3008</v>
      </c>
      <c r="D1571" s="20" t="s">
        <v>3009</v>
      </c>
      <c r="E1571" s="55" t="s">
        <v>1963</v>
      </c>
      <c r="F1571" s="1">
        <v>2</v>
      </c>
      <c r="G1571" s="55">
        <v>74</v>
      </c>
      <c r="H1571" s="55">
        <f t="shared" si="24"/>
        <v>148</v>
      </c>
    </row>
    <row r="1572" spans="2:8" ht="15" x14ac:dyDescent="0.25">
      <c r="B1572" s="20" t="s">
        <v>406</v>
      </c>
      <c r="C1572" s="20" t="s">
        <v>3010</v>
      </c>
      <c r="D1572" s="20" t="s">
        <v>3011</v>
      </c>
      <c r="E1572" s="55" t="s">
        <v>1963</v>
      </c>
      <c r="F1572" s="1">
        <v>2</v>
      </c>
      <c r="G1572" s="55">
        <v>452</v>
      </c>
      <c r="H1572" s="55">
        <f t="shared" si="24"/>
        <v>904</v>
      </c>
    </row>
    <row r="1573" spans="2:8" ht="15" x14ac:dyDescent="0.25">
      <c r="B1573" s="20" t="s">
        <v>406</v>
      </c>
      <c r="C1573" s="20" t="s">
        <v>3010</v>
      </c>
      <c r="D1573" s="20" t="s">
        <v>3011</v>
      </c>
      <c r="E1573" s="55" t="s">
        <v>1964</v>
      </c>
      <c r="F1573" s="1">
        <v>1</v>
      </c>
      <c r="G1573" s="55">
        <v>18</v>
      </c>
      <c r="H1573" s="55">
        <f t="shared" si="24"/>
        <v>18</v>
      </c>
    </row>
    <row r="1574" spans="2:8" ht="15" x14ac:dyDescent="0.25">
      <c r="B1574" s="20" t="s">
        <v>406</v>
      </c>
      <c r="C1574" s="20" t="s">
        <v>1745</v>
      </c>
      <c r="D1574" s="20" t="s">
        <v>1746</v>
      </c>
      <c r="E1574" s="55" t="s">
        <v>1963</v>
      </c>
      <c r="F1574" s="1">
        <v>2</v>
      </c>
      <c r="G1574" s="55">
        <v>218</v>
      </c>
      <c r="H1574" s="55">
        <f t="shared" si="24"/>
        <v>436</v>
      </c>
    </row>
    <row r="1575" spans="2:8" ht="15" x14ac:dyDescent="0.25">
      <c r="B1575" s="20" t="s">
        <v>406</v>
      </c>
      <c r="C1575" s="20" t="s">
        <v>1745</v>
      </c>
      <c r="D1575" s="20" t="s">
        <v>1746</v>
      </c>
      <c r="E1575" s="55" t="s">
        <v>1964</v>
      </c>
      <c r="F1575" s="1">
        <v>1</v>
      </c>
      <c r="G1575" s="55">
        <v>64</v>
      </c>
      <c r="H1575" s="55">
        <f t="shared" si="24"/>
        <v>64</v>
      </c>
    </row>
    <row r="1576" spans="2:8" ht="15" x14ac:dyDescent="0.25">
      <c r="B1576" s="20" t="s">
        <v>406</v>
      </c>
      <c r="C1576" s="20" t="s">
        <v>1749</v>
      </c>
      <c r="D1576" s="20" t="s">
        <v>1750</v>
      </c>
      <c r="E1576" s="55" t="s">
        <v>1989</v>
      </c>
      <c r="F1576" s="1">
        <v>18.53</v>
      </c>
      <c r="G1576" s="55">
        <v>4</v>
      </c>
      <c r="H1576" s="55">
        <f t="shared" si="24"/>
        <v>74.12</v>
      </c>
    </row>
    <row r="1577" spans="2:8" ht="15" x14ac:dyDescent="0.25">
      <c r="B1577" s="20" t="s">
        <v>406</v>
      </c>
      <c r="C1577" s="20" t="s">
        <v>1749</v>
      </c>
      <c r="D1577" s="20" t="s">
        <v>1750</v>
      </c>
      <c r="E1577" s="55" t="s">
        <v>1963</v>
      </c>
      <c r="F1577" s="1">
        <v>2</v>
      </c>
      <c r="G1577" s="55">
        <v>55</v>
      </c>
      <c r="H1577" s="55">
        <f t="shared" si="24"/>
        <v>110</v>
      </c>
    </row>
    <row r="1578" spans="2:8" ht="15" x14ac:dyDescent="0.25">
      <c r="B1578" s="20" t="s">
        <v>406</v>
      </c>
      <c r="C1578" s="20" t="s">
        <v>1749</v>
      </c>
      <c r="D1578" s="20" t="s">
        <v>1750</v>
      </c>
      <c r="E1578" s="55" t="s">
        <v>1964</v>
      </c>
      <c r="F1578" s="1">
        <v>1</v>
      </c>
      <c r="G1578" s="55">
        <v>35</v>
      </c>
      <c r="H1578" s="55">
        <f t="shared" si="24"/>
        <v>35</v>
      </c>
    </row>
    <row r="1579" spans="2:8" ht="15" x14ac:dyDescent="0.25">
      <c r="B1579" s="20" t="s">
        <v>406</v>
      </c>
      <c r="C1579" s="20" t="s">
        <v>3012</v>
      </c>
      <c r="D1579" s="20" t="s">
        <v>3013</v>
      </c>
      <c r="E1579" s="55" t="s">
        <v>1963</v>
      </c>
      <c r="F1579" s="1">
        <v>2</v>
      </c>
      <c r="G1579" s="55">
        <v>73</v>
      </c>
      <c r="H1579" s="55">
        <f t="shared" si="24"/>
        <v>146</v>
      </c>
    </row>
    <row r="1580" spans="2:8" ht="15" x14ac:dyDescent="0.25">
      <c r="B1580" s="20" t="s">
        <v>406</v>
      </c>
      <c r="C1580" s="20" t="s">
        <v>3014</v>
      </c>
      <c r="D1580" s="20" t="s">
        <v>3015</v>
      </c>
      <c r="E1580" s="55" t="s">
        <v>1963</v>
      </c>
      <c r="F1580" s="1">
        <v>2</v>
      </c>
      <c r="G1580" s="55">
        <v>18</v>
      </c>
      <c r="H1580" s="55">
        <f t="shared" si="24"/>
        <v>36</v>
      </c>
    </row>
    <row r="1581" spans="2:8" ht="15" x14ac:dyDescent="0.25">
      <c r="B1581" s="20" t="s">
        <v>406</v>
      </c>
      <c r="C1581" s="20" t="s">
        <v>3014</v>
      </c>
      <c r="D1581" s="20" t="s">
        <v>3015</v>
      </c>
      <c r="E1581" s="55" t="s">
        <v>1964</v>
      </c>
      <c r="F1581" s="1">
        <v>1</v>
      </c>
      <c r="G1581" s="55">
        <v>5</v>
      </c>
      <c r="H1581" s="55">
        <f t="shared" si="24"/>
        <v>5</v>
      </c>
    </row>
    <row r="1582" spans="2:8" ht="15" x14ac:dyDescent="0.25">
      <c r="B1582" s="20" t="s">
        <v>406</v>
      </c>
      <c r="C1582" s="20" t="s">
        <v>3016</v>
      </c>
      <c r="D1582" s="20" t="s">
        <v>3017</v>
      </c>
      <c r="E1582" s="55" t="s">
        <v>1963</v>
      </c>
      <c r="F1582" s="1">
        <v>2</v>
      </c>
      <c r="G1582" s="55">
        <v>31</v>
      </c>
      <c r="H1582" s="55">
        <f t="shared" si="24"/>
        <v>62</v>
      </c>
    </row>
    <row r="1583" spans="2:8" ht="15" x14ac:dyDescent="0.25">
      <c r="B1583" s="20" t="s">
        <v>406</v>
      </c>
      <c r="C1583" s="20" t="s">
        <v>3016</v>
      </c>
      <c r="D1583" s="20" t="s">
        <v>3017</v>
      </c>
      <c r="E1583" s="55" t="s">
        <v>1964</v>
      </c>
      <c r="F1583" s="1">
        <v>1</v>
      </c>
      <c r="G1583" s="55">
        <v>7</v>
      </c>
      <c r="H1583" s="55">
        <f t="shared" si="24"/>
        <v>7</v>
      </c>
    </row>
    <row r="1584" spans="2:8" ht="15" x14ac:dyDescent="0.25">
      <c r="B1584" s="20" t="s">
        <v>406</v>
      </c>
      <c r="C1584" s="20" t="s">
        <v>3018</v>
      </c>
      <c r="D1584" s="20" t="s">
        <v>3019</v>
      </c>
      <c r="E1584" s="55" t="s">
        <v>1963</v>
      </c>
      <c r="F1584" s="1">
        <v>2</v>
      </c>
      <c r="G1584" s="55">
        <v>22</v>
      </c>
      <c r="H1584" s="55">
        <f t="shared" si="24"/>
        <v>44</v>
      </c>
    </row>
    <row r="1585" spans="2:8" ht="15" x14ac:dyDescent="0.25">
      <c r="B1585" s="20" t="s">
        <v>406</v>
      </c>
      <c r="C1585" s="20" t="s">
        <v>3018</v>
      </c>
      <c r="D1585" s="20" t="s">
        <v>3019</v>
      </c>
      <c r="E1585" s="55" t="s">
        <v>1964</v>
      </c>
      <c r="F1585" s="1">
        <v>1</v>
      </c>
      <c r="G1585" s="55">
        <v>10</v>
      </c>
      <c r="H1585" s="55">
        <f t="shared" si="24"/>
        <v>10</v>
      </c>
    </row>
    <row r="1586" spans="2:8" ht="15" x14ac:dyDescent="0.25">
      <c r="B1586" s="20" t="s">
        <v>406</v>
      </c>
      <c r="C1586" s="20" t="s">
        <v>3020</v>
      </c>
      <c r="D1586" s="20" t="s">
        <v>3021</v>
      </c>
      <c r="E1586" s="55" t="s">
        <v>1963</v>
      </c>
      <c r="F1586" s="1">
        <v>2</v>
      </c>
      <c r="G1586" s="55">
        <v>235</v>
      </c>
      <c r="H1586" s="55">
        <f t="shared" si="24"/>
        <v>470</v>
      </c>
    </row>
    <row r="1587" spans="2:8" ht="15" x14ac:dyDescent="0.25">
      <c r="B1587" s="20" t="s">
        <v>406</v>
      </c>
      <c r="C1587" s="20" t="s">
        <v>3020</v>
      </c>
      <c r="D1587" s="20" t="s">
        <v>3021</v>
      </c>
      <c r="E1587" s="55" t="s">
        <v>1964</v>
      </c>
      <c r="F1587" s="1">
        <v>1</v>
      </c>
      <c r="G1587" s="55">
        <v>29</v>
      </c>
      <c r="H1587" s="55">
        <f t="shared" si="24"/>
        <v>29</v>
      </c>
    </row>
    <row r="1588" spans="2:8" ht="15" x14ac:dyDescent="0.25">
      <c r="B1588" s="20" t="s">
        <v>406</v>
      </c>
      <c r="C1588" s="20" t="s">
        <v>3022</v>
      </c>
      <c r="D1588" s="20" t="s">
        <v>3023</v>
      </c>
      <c r="E1588" s="55" t="s">
        <v>1963</v>
      </c>
      <c r="F1588" s="1">
        <v>2</v>
      </c>
      <c r="G1588" s="55">
        <v>96</v>
      </c>
      <c r="H1588" s="55">
        <f t="shared" si="24"/>
        <v>192</v>
      </c>
    </row>
    <row r="1589" spans="2:8" ht="15" x14ac:dyDescent="0.25">
      <c r="B1589" s="20" t="s">
        <v>406</v>
      </c>
      <c r="C1589" s="20" t="s">
        <v>3022</v>
      </c>
      <c r="D1589" s="20" t="s">
        <v>3023</v>
      </c>
      <c r="E1589" s="55" t="s">
        <v>1964</v>
      </c>
      <c r="F1589" s="1">
        <v>1</v>
      </c>
      <c r="G1589" s="55">
        <v>76</v>
      </c>
      <c r="H1589" s="55">
        <f t="shared" si="24"/>
        <v>76</v>
      </c>
    </row>
    <row r="1590" spans="2:8" ht="15" x14ac:dyDescent="0.25">
      <c r="B1590" s="20" t="s">
        <v>406</v>
      </c>
      <c r="C1590" s="20" t="s">
        <v>3024</v>
      </c>
      <c r="D1590" s="20" t="s">
        <v>3025</v>
      </c>
      <c r="E1590" s="55" t="s">
        <v>1963</v>
      </c>
      <c r="F1590" s="1">
        <v>2</v>
      </c>
      <c r="G1590" s="55">
        <v>142</v>
      </c>
      <c r="H1590" s="55">
        <f t="shared" si="24"/>
        <v>284</v>
      </c>
    </row>
    <row r="1591" spans="2:8" ht="15" x14ac:dyDescent="0.25">
      <c r="B1591" s="20" t="s">
        <v>406</v>
      </c>
      <c r="C1591" s="20" t="s">
        <v>3026</v>
      </c>
      <c r="D1591" s="20" t="s">
        <v>3027</v>
      </c>
      <c r="E1591" s="55" t="s">
        <v>1963</v>
      </c>
      <c r="F1591" s="1">
        <v>2</v>
      </c>
      <c r="G1591" s="55">
        <v>43</v>
      </c>
      <c r="H1591" s="55">
        <f t="shared" si="24"/>
        <v>86</v>
      </c>
    </row>
    <row r="1592" spans="2:8" ht="15" x14ac:dyDescent="0.25">
      <c r="B1592" s="20" t="s">
        <v>406</v>
      </c>
      <c r="C1592" s="20" t="s">
        <v>3026</v>
      </c>
      <c r="D1592" s="20" t="s">
        <v>3027</v>
      </c>
      <c r="E1592" s="55" t="s">
        <v>1964</v>
      </c>
      <c r="F1592" s="1">
        <v>1</v>
      </c>
      <c r="G1592" s="55">
        <v>13</v>
      </c>
      <c r="H1592" s="55">
        <f t="shared" si="24"/>
        <v>13</v>
      </c>
    </row>
    <row r="1593" spans="2:8" ht="15" x14ac:dyDescent="0.25">
      <c r="B1593" s="20" t="s">
        <v>406</v>
      </c>
      <c r="C1593" s="20" t="s">
        <v>947</v>
      </c>
      <c r="D1593" s="20" t="s">
        <v>948</v>
      </c>
      <c r="E1593" s="55" t="s">
        <v>1963</v>
      </c>
      <c r="F1593" s="1">
        <v>2</v>
      </c>
      <c r="G1593" s="55">
        <v>409</v>
      </c>
      <c r="H1593" s="55">
        <f t="shared" si="24"/>
        <v>818</v>
      </c>
    </row>
    <row r="1594" spans="2:8" ht="15" x14ac:dyDescent="0.25">
      <c r="B1594" s="20" t="s">
        <v>406</v>
      </c>
      <c r="C1594" s="20" t="s">
        <v>947</v>
      </c>
      <c r="D1594" s="20" t="s">
        <v>948</v>
      </c>
      <c r="E1594" s="55" t="s">
        <v>1964</v>
      </c>
      <c r="F1594" s="1">
        <v>1</v>
      </c>
      <c r="G1594" s="55">
        <v>181</v>
      </c>
      <c r="H1594" s="55">
        <f t="shared" si="24"/>
        <v>181</v>
      </c>
    </row>
    <row r="1595" spans="2:8" ht="15" x14ac:dyDescent="0.25">
      <c r="B1595" s="20" t="s">
        <v>406</v>
      </c>
      <c r="C1595" s="20" t="s">
        <v>949</v>
      </c>
      <c r="D1595" s="20" t="s">
        <v>950</v>
      </c>
      <c r="E1595" s="55" t="s">
        <v>1963</v>
      </c>
      <c r="F1595" s="1">
        <v>2</v>
      </c>
      <c r="G1595" s="55">
        <v>219</v>
      </c>
      <c r="H1595" s="55">
        <f t="shared" si="24"/>
        <v>438</v>
      </c>
    </row>
    <row r="1596" spans="2:8" ht="15" x14ac:dyDescent="0.25">
      <c r="B1596" s="20" t="s">
        <v>406</v>
      </c>
      <c r="C1596" s="20" t="s">
        <v>949</v>
      </c>
      <c r="D1596" s="20" t="s">
        <v>950</v>
      </c>
      <c r="E1596" s="55" t="s">
        <v>1964</v>
      </c>
      <c r="F1596" s="1">
        <v>1</v>
      </c>
      <c r="G1596" s="55">
        <v>168</v>
      </c>
      <c r="H1596" s="55">
        <f t="shared" si="24"/>
        <v>168</v>
      </c>
    </row>
    <row r="1597" spans="2:8" ht="15" x14ac:dyDescent="0.25">
      <c r="B1597" s="20" t="s">
        <v>406</v>
      </c>
      <c r="C1597" s="20" t="s">
        <v>1767</v>
      </c>
      <c r="D1597" s="20" t="s">
        <v>1768</v>
      </c>
      <c r="E1597" s="55" t="s">
        <v>1963</v>
      </c>
      <c r="F1597" s="1">
        <v>2</v>
      </c>
      <c r="G1597" s="55">
        <v>393</v>
      </c>
      <c r="H1597" s="55">
        <f t="shared" si="24"/>
        <v>786</v>
      </c>
    </row>
    <row r="1598" spans="2:8" ht="15" x14ac:dyDescent="0.25">
      <c r="B1598" s="20" t="s">
        <v>406</v>
      </c>
      <c r="C1598" s="20" t="s">
        <v>1767</v>
      </c>
      <c r="D1598" s="20" t="s">
        <v>1768</v>
      </c>
      <c r="E1598" s="55" t="s">
        <v>1964</v>
      </c>
      <c r="F1598" s="1">
        <v>1</v>
      </c>
      <c r="G1598" s="55">
        <v>31</v>
      </c>
      <c r="H1598" s="55">
        <f t="shared" si="24"/>
        <v>31</v>
      </c>
    </row>
    <row r="1599" spans="2:8" ht="15" x14ac:dyDescent="0.25">
      <c r="B1599" s="20" t="s">
        <v>406</v>
      </c>
      <c r="C1599" s="20" t="s">
        <v>3028</v>
      </c>
      <c r="D1599" s="20" t="s">
        <v>3029</v>
      </c>
      <c r="E1599" s="55" t="s">
        <v>1963</v>
      </c>
      <c r="F1599" s="1">
        <v>2</v>
      </c>
      <c r="G1599" s="55">
        <v>192</v>
      </c>
      <c r="H1599" s="55">
        <f t="shared" si="24"/>
        <v>384</v>
      </c>
    </row>
    <row r="1600" spans="2:8" ht="15" x14ac:dyDescent="0.25">
      <c r="B1600" s="20" t="s">
        <v>406</v>
      </c>
      <c r="C1600" s="20" t="s">
        <v>3028</v>
      </c>
      <c r="D1600" s="20" t="s">
        <v>3029</v>
      </c>
      <c r="E1600" s="55" t="s">
        <v>1964</v>
      </c>
      <c r="F1600" s="1">
        <v>1</v>
      </c>
      <c r="G1600" s="55">
        <v>192</v>
      </c>
      <c r="H1600" s="55">
        <f t="shared" si="24"/>
        <v>192</v>
      </c>
    </row>
    <row r="1601" spans="2:8" ht="15" x14ac:dyDescent="0.25">
      <c r="B1601" s="20" t="s">
        <v>406</v>
      </c>
      <c r="C1601" s="20" t="s">
        <v>1215</v>
      </c>
      <c r="D1601" s="20" t="s">
        <v>1216</v>
      </c>
      <c r="E1601" s="55" t="s">
        <v>1963</v>
      </c>
      <c r="F1601" s="1">
        <v>2</v>
      </c>
      <c r="G1601" s="55">
        <v>29</v>
      </c>
      <c r="H1601" s="55">
        <f t="shared" si="24"/>
        <v>58</v>
      </c>
    </row>
    <row r="1602" spans="2:8" ht="15" x14ac:dyDescent="0.25">
      <c r="B1602" s="20" t="s">
        <v>406</v>
      </c>
      <c r="C1602" s="20" t="s">
        <v>1215</v>
      </c>
      <c r="D1602" s="20" t="s">
        <v>1216</v>
      </c>
      <c r="E1602" s="55" t="s">
        <v>1964</v>
      </c>
      <c r="F1602" s="1">
        <v>1</v>
      </c>
      <c r="G1602" s="55">
        <v>8</v>
      </c>
      <c r="H1602" s="55">
        <f t="shared" si="24"/>
        <v>8</v>
      </c>
    </row>
    <row r="1603" spans="2:8" ht="15" x14ac:dyDescent="0.25">
      <c r="B1603" s="20" t="s">
        <v>406</v>
      </c>
      <c r="C1603" s="20" t="s">
        <v>3030</v>
      </c>
      <c r="D1603" s="20" t="s">
        <v>3031</v>
      </c>
      <c r="E1603" s="55" t="s">
        <v>1963</v>
      </c>
      <c r="F1603" s="1">
        <v>2</v>
      </c>
      <c r="G1603" s="55">
        <v>11</v>
      </c>
      <c r="H1603" s="55">
        <f t="shared" si="24"/>
        <v>22</v>
      </c>
    </row>
    <row r="1604" spans="2:8" ht="15" x14ac:dyDescent="0.25">
      <c r="B1604" s="20" t="s">
        <v>406</v>
      </c>
      <c r="C1604" s="20" t="s">
        <v>3030</v>
      </c>
      <c r="D1604" s="20" t="s">
        <v>3031</v>
      </c>
      <c r="E1604" s="55" t="s">
        <v>1964</v>
      </c>
      <c r="F1604" s="1">
        <v>1</v>
      </c>
      <c r="G1604" s="55">
        <v>1</v>
      </c>
      <c r="H1604" s="55">
        <f t="shared" si="24"/>
        <v>1</v>
      </c>
    </row>
    <row r="1605" spans="2:8" ht="15" x14ac:dyDescent="0.25">
      <c r="B1605" s="20" t="s">
        <v>406</v>
      </c>
      <c r="C1605" s="20" t="s">
        <v>1217</v>
      </c>
      <c r="D1605" s="20" t="s">
        <v>1218</v>
      </c>
      <c r="E1605" s="55" t="s">
        <v>1963</v>
      </c>
      <c r="F1605" s="1">
        <v>2</v>
      </c>
      <c r="G1605" s="55">
        <v>603</v>
      </c>
      <c r="H1605" s="55">
        <f t="shared" si="24"/>
        <v>1206</v>
      </c>
    </row>
    <row r="1606" spans="2:8" ht="15" x14ac:dyDescent="0.25">
      <c r="B1606" s="20" t="s">
        <v>406</v>
      </c>
      <c r="C1606" s="20" t="s">
        <v>1217</v>
      </c>
      <c r="D1606" s="20" t="s">
        <v>1218</v>
      </c>
      <c r="E1606" s="55" t="s">
        <v>1964</v>
      </c>
      <c r="F1606" s="1">
        <v>1</v>
      </c>
      <c r="G1606" s="55">
        <v>227</v>
      </c>
      <c r="H1606" s="55">
        <f t="shared" si="24"/>
        <v>227</v>
      </c>
    </row>
    <row r="1607" spans="2:8" ht="15" x14ac:dyDescent="0.25">
      <c r="B1607" s="20" t="s">
        <v>406</v>
      </c>
      <c r="C1607" s="20" t="s">
        <v>3032</v>
      </c>
      <c r="D1607" s="20" t="s">
        <v>3033</v>
      </c>
      <c r="E1607" s="55" t="s">
        <v>1963</v>
      </c>
      <c r="F1607" s="1">
        <v>2</v>
      </c>
      <c r="G1607" s="55">
        <v>42</v>
      </c>
      <c r="H1607" s="55">
        <f t="shared" si="24"/>
        <v>84</v>
      </c>
    </row>
    <row r="1608" spans="2:8" ht="15" x14ac:dyDescent="0.25">
      <c r="B1608" s="20" t="s">
        <v>406</v>
      </c>
      <c r="C1608" s="20" t="s">
        <v>1219</v>
      </c>
      <c r="D1608" s="20" t="s">
        <v>1220</v>
      </c>
      <c r="E1608" s="55" t="s">
        <v>1963</v>
      </c>
      <c r="F1608" s="1">
        <v>2</v>
      </c>
      <c r="G1608" s="55">
        <v>104</v>
      </c>
      <c r="H1608" s="55">
        <f t="shared" si="24"/>
        <v>208</v>
      </c>
    </row>
    <row r="1609" spans="2:8" ht="15" x14ac:dyDescent="0.25">
      <c r="B1609" s="20" t="s">
        <v>406</v>
      </c>
      <c r="C1609" s="20" t="s">
        <v>1221</v>
      </c>
      <c r="D1609" s="20" t="s">
        <v>1222</v>
      </c>
      <c r="E1609" s="55" t="s">
        <v>1963</v>
      </c>
      <c r="F1609" s="1">
        <v>2</v>
      </c>
      <c r="G1609" s="55">
        <v>279</v>
      </c>
      <c r="H1609" s="55">
        <f t="shared" si="24"/>
        <v>558</v>
      </c>
    </row>
    <row r="1610" spans="2:8" ht="15" x14ac:dyDescent="0.25">
      <c r="B1610" s="20" t="s">
        <v>406</v>
      </c>
      <c r="C1610" s="20" t="s">
        <v>1223</v>
      </c>
      <c r="D1610" s="20" t="s">
        <v>1224</v>
      </c>
      <c r="E1610" s="55" t="s">
        <v>1963</v>
      </c>
      <c r="F1610" s="1">
        <v>2</v>
      </c>
      <c r="G1610" s="55">
        <v>107</v>
      </c>
      <c r="H1610" s="55">
        <f t="shared" si="24"/>
        <v>214</v>
      </c>
    </row>
    <row r="1611" spans="2:8" ht="15" x14ac:dyDescent="0.25">
      <c r="B1611" s="20" t="s">
        <v>406</v>
      </c>
      <c r="C1611" s="20" t="s">
        <v>1223</v>
      </c>
      <c r="D1611" s="20" t="s">
        <v>1224</v>
      </c>
      <c r="E1611" s="55" t="s">
        <v>1964</v>
      </c>
      <c r="F1611" s="1">
        <v>1</v>
      </c>
      <c r="G1611" s="55">
        <v>4</v>
      </c>
      <c r="H1611" s="55">
        <f t="shared" ref="H1611:H1674" si="25">F1611*G1611</f>
        <v>4</v>
      </c>
    </row>
    <row r="1612" spans="2:8" ht="15" x14ac:dyDescent="0.25">
      <c r="B1612" s="20" t="s">
        <v>406</v>
      </c>
      <c r="C1612" s="20" t="s">
        <v>3034</v>
      </c>
      <c r="D1612" s="20" t="s">
        <v>3035</v>
      </c>
      <c r="E1612" s="55" t="s">
        <v>1963</v>
      </c>
      <c r="F1612" s="1">
        <v>2</v>
      </c>
      <c r="G1612" s="55">
        <v>144</v>
      </c>
      <c r="H1612" s="55">
        <f t="shared" si="25"/>
        <v>288</v>
      </c>
    </row>
    <row r="1613" spans="2:8" ht="15" x14ac:dyDescent="0.25">
      <c r="B1613" s="20" t="s">
        <v>406</v>
      </c>
      <c r="C1613" s="20" t="s">
        <v>3034</v>
      </c>
      <c r="D1613" s="20" t="s">
        <v>3035</v>
      </c>
      <c r="E1613" s="55" t="s">
        <v>1964</v>
      </c>
      <c r="F1613" s="1">
        <v>1</v>
      </c>
      <c r="G1613" s="55">
        <v>69</v>
      </c>
      <c r="H1613" s="55">
        <f t="shared" si="25"/>
        <v>69</v>
      </c>
    </row>
    <row r="1614" spans="2:8" ht="15" x14ac:dyDescent="0.25">
      <c r="B1614" s="20" t="s">
        <v>406</v>
      </c>
      <c r="C1614" s="20" t="s">
        <v>1225</v>
      </c>
      <c r="D1614" s="20" t="s">
        <v>1226</v>
      </c>
      <c r="E1614" s="55" t="s">
        <v>1963</v>
      </c>
      <c r="F1614" s="1">
        <v>2</v>
      </c>
      <c r="G1614" s="55">
        <v>195</v>
      </c>
      <c r="H1614" s="55">
        <f t="shared" si="25"/>
        <v>390</v>
      </c>
    </row>
    <row r="1615" spans="2:8" ht="15" x14ac:dyDescent="0.25">
      <c r="B1615" s="20" t="s">
        <v>406</v>
      </c>
      <c r="C1615" s="20" t="s">
        <v>1225</v>
      </c>
      <c r="D1615" s="20" t="s">
        <v>1226</v>
      </c>
      <c r="E1615" s="55" t="s">
        <v>1964</v>
      </c>
      <c r="F1615" s="1">
        <v>1</v>
      </c>
      <c r="G1615" s="55">
        <v>40</v>
      </c>
      <c r="H1615" s="55">
        <f t="shared" si="25"/>
        <v>40</v>
      </c>
    </row>
    <row r="1616" spans="2:8" ht="15" x14ac:dyDescent="0.25">
      <c r="B1616" s="20" t="s">
        <v>406</v>
      </c>
      <c r="C1616" s="20" t="s">
        <v>1225</v>
      </c>
      <c r="D1616" s="20" t="s">
        <v>1226</v>
      </c>
      <c r="E1616" s="55" t="s">
        <v>2198</v>
      </c>
      <c r="F1616" s="1">
        <v>8.86</v>
      </c>
      <c r="G1616" s="55">
        <v>2</v>
      </c>
      <c r="H1616" s="55">
        <f t="shared" si="25"/>
        <v>17.72</v>
      </c>
    </row>
    <row r="1617" spans="2:8" ht="15" x14ac:dyDescent="0.25">
      <c r="B1617" s="20" t="s">
        <v>406</v>
      </c>
      <c r="C1617" s="20" t="s">
        <v>3036</v>
      </c>
      <c r="D1617" s="20" t="s">
        <v>3037</v>
      </c>
      <c r="E1617" s="55" t="s">
        <v>1963</v>
      </c>
      <c r="F1617" s="1">
        <v>2</v>
      </c>
      <c r="G1617" s="55">
        <v>152</v>
      </c>
      <c r="H1617" s="55">
        <f t="shared" si="25"/>
        <v>304</v>
      </c>
    </row>
    <row r="1618" spans="2:8" ht="15" x14ac:dyDescent="0.25">
      <c r="B1618" s="20" t="s">
        <v>406</v>
      </c>
      <c r="C1618" s="20" t="s">
        <v>3036</v>
      </c>
      <c r="D1618" s="20" t="s">
        <v>3037</v>
      </c>
      <c r="E1618" s="55" t="s">
        <v>1964</v>
      </c>
      <c r="F1618" s="1">
        <v>1</v>
      </c>
      <c r="G1618" s="55">
        <v>38</v>
      </c>
      <c r="H1618" s="55">
        <f t="shared" si="25"/>
        <v>38</v>
      </c>
    </row>
    <row r="1619" spans="2:8" ht="15" x14ac:dyDescent="0.25">
      <c r="B1619" s="20" t="s">
        <v>406</v>
      </c>
      <c r="C1619" s="20" t="s">
        <v>3038</v>
      </c>
      <c r="D1619" s="20" t="s">
        <v>3039</v>
      </c>
      <c r="E1619" s="55" t="s">
        <v>1963</v>
      </c>
      <c r="F1619" s="1">
        <v>2</v>
      </c>
      <c r="G1619" s="55">
        <v>131</v>
      </c>
      <c r="H1619" s="55">
        <f t="shared" si="25"/>
        <v>262</v>
      </c>
    </row>
    <row r="1620" spans="2:8" ht="15" x14ac:dyDescent="0.25">
      <c r="B1620" s="20" t="s">
        <v>406</v>
      </c>
      <c r="C1620" s="20" t="s">
        <v>3038</v>
      </c>
      <c r="D1620" s="20" t="s">
        <v>3039</v>
      </c>
      <c r="E1620" s="55" t="s">
        <v>1964</v>
      </c>
      <c r="F1620" s="1">
        <v>1</v>
      </c>
      <c r="G1620" s="55">
        <v>21</v>
      </c>
      <c r="H1620" s="55">
        <f t="shared" si="25"/>
        <v>21</v>
      </c>
    </row>
    <row r="1621" spans="2:8" ht="15" x14ac:dyDescent="0.25">
      <c r="B1621" s="20" t="s">
        <v>406</v>
      </c>
      <c r="C1621" s="20" t="s">
        <v>3040</v>
      </c>
      <c r="D1621" s="20" t="s">
        <v>3041</v>
      </c>
      <c r="E1621" s="55" t="s">
        <v>1963</v>
      </c>
      <c r="F1621" s="1">
        <v>2</v>
      </c>
      <c r="G1621" s="55">
        <v>289</v>
      </c>
      <c r="H1621" s="55">
        <f t="shared" si="25"/>
        <v>578</v>
      </c>
    </row>
    <row r="1622" spans="2:8" ht="15" x14ac:dyDescent="0.25">
      <c r="B1622" s="20" t="s">
        <v>406</v>
      </c>
      <c r="C1622" s="20" t="s">
        <v>3040</v>
      </c>
      <c r="D1622" s="20" t="s">
        <v>3041</v>
      </c>
      <c r="E1622" s="55" t="s">
        <v>1964</v>
      </c>
      <c r="F1622" s="1">
        <v>1</v>
      </c>
      <c r="G1622" s="55">
        <v>129</v>
      </c>
      <c r="H1622" s="55">
        <f t="shared" si="25"/>
        <v>129</v>
      </c>
    </row>
    <row r="1623" spans="2:8" ht="15" x14ac:dyDescent="0.25">
      <c r="B1623" s="20" t="s">
        <v>406</v>
      </c>
      <c r="C1623" s="20" t="s">
        <v>3042</v>
      </c>
      <c r="D1623" s="20" t="s">
        <v>3043</v>
      </c>
      <c r="E1623" s="55" t="s">
        <v>1963</v>
      </c>
      <c r="F1623" s="1">
        <v>2</v>
      </c>
      <c r="G1623" s="55">
        <v>1062</v>
      </c>
      <c r="H1623" s="55">
        <f t="shared" si="25"/>
        <v>2124</v>
      </c>
    </row>
    <row r="1624" spans="2:8" ht="15" x14ac:dyDescent="0.25">
      <c r="B1624" s="20" t="s">
        <v>406</v>
      </c>
      <c r="C1624" s="20" t="s">
        <v>3042</v>
      </c>
      <c r="D1624" s="20" t="s">
        <v>3043</v>
      </c>
      <c r="E1624" s="55" t="s">
        <v>1964</v>
      </c>
      <c r="F1624" s="1">
        <v>1</v>
      </c>
      <c r="G1624" s="55">
        <v>236</v>
      </c>
      <c r="H1624" s="55">
        <f t="shared" si="25"/>
        <v>236</v>
      </c>
    </row>
    <row r="1625" spans="2:8" ht="15" x14ac:dyDescent="0.25">
      <c r="B1625" s="20" t="s">
        <v>406</v>
      </c>
      <c r="C1625" s="20" t="s">
        <v>3042</v>
      </c>
      <c r="D1625" s="20" t="s">
        <v>3043</v>
      </c>
      <c r="E1625" s="55" t="s">
        <v>2198</v>
      </c>
      <c r="F1625" s="1">
        <v>8.86</v>
      </c>
      <c r="G1625" s="55">
        <v>18</v>
      </c>
      <c r="H1625" s="55">
        <f t="shared" si="25"/>
        <v>159.47999999999999</v>
      </c>
    </row>
    <row r="1626" spans="2:8" ht="15" x14ac:dyDescent="0.25">
      <c r="B1626" s="20" t="s">
        <v>406</v>
      </c>
      <c r="C1626" s="20" t="s">
        <v>3044</v>
      </c>
      <c r="D1626" s="20" t="s">
        <v>3045</v>
      </c>
      <c r="E1626" s="55" t="s">
        <v>1963</v>
      </c>
      <c r="F1626" s="1">
        <v>2</v>
      </c>
      <c r="G1626" s="55">
        <v>83</v>
      </c>
      <c r="H1626" s="55">
        <f t="shared" si="25"/>
        <v>166</v>
      </c>
    </row>
    <row r="1627" spans="2:8" ht="15" x14ac:dyDescent="0.25">
      <c r="B1627" s="20" t="s">
        <v>406</v>
      </c>
      <c r="C1627" s="20" t="s">
        <v>3044</v>
      </c>
      <c r="D1627" s="20" t="s">
        <v>3045</v>
      </c>
      <c r="E1627" s="55" t="s">
        <v>1964</v>
      </c>
      <c r="F1627" s="1">
        <v>1</v>
      </c>
      <c r="G1627" s="55">
        <v>3</v>
      </c>
      <c r="H1627" s="55">
        <f t="shared" si="25"/>
        <v>3</v>
      </c>
    </row>
    <row r="1628" spans="2:8" ht="15" x14ac:dyDescent="0.25">
      <c r="B1628" s="20" t="s">
        <v>406</v>
      </c>
      <c r="C1628" s="20" t="s">
        <v>3046</v>
      </c>
      <c r="D1628" s="20" t="s">
        <v>3047</v>
      </c>
      <c r="E1628" s="55" t="s">
        <v>1963</v>
      </c>
      <c r="F1628" s="1">
        <v>2</v>
      </c>
      <c r="G1628" s="55">
        <v>362</v>
      </c>
      <c r="H1628" s="55">
        <f t="shared" si="25"/>
        <v>724</v>
      </c>
    </row>
    <row r="1629" spans="2:8" ht="15" x14ac:dyDescent="0.25">
      <c r="B1629" s="20" t="s">
        <v>406</v>
      </c>
      <c r="C1629" s="20" t="s">
        <v>3046</v>
      </c>
      <c r="D1629" s="20" t="s">
        <v>3047</v>
      </c>
      <c r="E1629" s="55" t="s">
        <v>1964</v>
      </c>
      <c r="F1629" s="1">
        <v>1</v>
      </c>
      <c r="G1629" s="55">
        <v>47</v>
      </c>
      <c r="H1629" s="55">
        <f t="shared" si="25"/>
        <v>47</v>
      </c>
    </row>
    <row r="1630" spans="2:8" ht="15" x14ac:dyDescent="0.25">
      <c r="B1630" s="20" t="s">
        <v>406</v>
      </c>
      <c r="C1630" s="20" t="s">
        <v>951</v>
      </c>
      <c r="D1630" s="20" t="s">
        <v>952</v>
      </c>
      <c r="E1630" s="55" t="s">
        <v>1963</v>
      </c>
      <c r="F1630" s="1">
        <v>2</v>
      </c>
      <c r="G1630" s="55">
        <v>247</v>
      </c>
      <c r="H1630" s="55">
        <f t="shared" si="25"/>
        <v>494</v>
      </c>
    </row>
    <row r="1631" spans="2:8" ht="15" x14ac:dyDescent="0.25">
      <c r="B1631" s="20" t="s">
        <v>406</v>
      </c>
      <c r="C1631" s="20" t="s">
        <v>951</v>
      </c>
      <c r="D1631" s="20" t="s">
        <v>952</v>
      </c>
      <c r="E1631" s="55" t="s">
        <v>1964</v>
      </c>
      <c r="F1631" s="1">
        <v>1</v>
      </c>
      <c r="G1631" s="55">
        <v>79</v>
      </c>
      <c r="H1631" s="55">
        <f t="shared" si="25"/>
        <v>79</v>
      </c>
    </row>
    <row r="1632" spans="2:8" ht="15" x14ac:dyDescent="0.25">
      <c r="B1632" s="20" t="s">
        <v>406</v>
      </c>
      <c r="C1632" s="20" t="s">
        <v>1771</v>
      </c>
      <c r="D1632" s="20" t="s">
        <v>1772</v>
      </c>
      <c r="E1632" s="55" t="s">
        <v>1963</v>
      </c>
      <c r="F1632" s="1">
        <v>2</v>
      </c>
      <c r="G1632" s="55">
        <v>159</v>
      </c>
      <c r="H1632" s="55">
        <f t="shared" si="25"/>
        <v>318</v>
      </c>
    </row>
    <row r="1633" spans="2:8" ht="15" x14ac:dyDescent="0.25">
      <c r="B1633" s="20" t="s">
        <v>406</v>
      </c>
      <c r="C1633" s="20" t="s">
        <v>1771</v>
      </c>
      <c r="D1633" s="20" t="s">
        <v>1772</v>
      </c>
      <c r="E1633" s="55" t="s">
        <v>1964</v>
      </c>
      <c r="F1633" s="1">
        <v>1</v>
      </c>
      <c r="G1633" s="55">
        <v>21</v>
      </c>
      <c r="H1633" s="55">
        <f t="shared" si="25"/>
        <v>21</v>
      </c>
    </row>
    <row r="1634" spans="2:8" ht="15" x14ac:dyDescent="0.25">
      <c r="B1634" s="20" t="s">
        <v>406</v>
      </c>
      <c r="C1634" s="20" t="s">
        <v>3048</v>
      </c>
      <c r="D1634" s="20" t="s">
        <v>3049</v>
      </c>
      <c r="E1634" s="55" t="s">
        <v>1963</v>
      </c>
      <c r="F1634" s="1">
        <v>2</v>
      </c>
      <c r="G1634" s="55">
        <v>294</v>
      </c>
      <c r="H1634" s="55">
        <f t="shared" si="25"/>
        <v>588</v>
      </c>
    </row>
    <row r="1635" spans="2:8" ht="15" x14ac:dyDescent="0.25">
      <c r="B1635" s="20" t="s">
        <v>406</v>
      </c>
      <c r="C1635" s="20" t="s">
        <v>3048</v>
      </c>
      <c r="D1635" s="20" t="s">
        <v>3049</v>
      </c>
      <c r="E1635" s="55" t="s">
        <v>1964</v>
      </c>
      <c r="F1635" s="1">
        <v>1</v>
      </c>
      <c r="G1635" s="55">
        <v>56</v>
      </c>
      <c r="H1635" s="55">
        <f t="shared" si="25"/>
        <v>56</v>
      </c>
    </row>
    <row r="1636" spans="2:8" ht="15" x14ac:dyDescent="0.25">
      <c r="B1636" s="20" t="s">
        <v>406</v>
      </c>
      <c r="C1636" s="20" t="s">
        <v>3050</v>
      </c>
      <c r="D1636" s="20" t="s">
        <v>3051</v>
      </c>
      <c r="E1636" s="55" t="s">
        <v>1963</v>
      </c>
      <c r="F1636" s="1">
        <v>2</v>
      </c>
      <c r="G1636" s="55">
        <v>53</v>
      </c>
      <c r="H1636" s="55">
        <f t="shared" si="25"/>
        <v>106</v>
      </c>
    </row>
    <row r="1637" spans="2:8" ht="15" x14ac:dyDescent="0.25">
      <c r="B1637" s="20" t="s">
        <v>406</v>
      </c>
      <c r="C1637" s="20" t="s">
        <v>3050</v>
      </c>
      <c r="D1637" s="20" t="s">
        <v>3051</v>
      </c>
      <c r="E1637" s="55" t="s">
        <v>1964</v>
      </c>
      <c r="F1637" s="1">
        <v>1</v>
      </c>
      <c r="G1637" s="55">
        <v>49</v>
      </c>
      <c r="H1637" s="55">
        <f t="shared" si="25"/>
        <v>49</v>
      </c>
    </row>
    <row r="1638" spans="2:8" ht="15" x14ac:dyDescent="0.25">
      <c r="B1638" s="20" t="s">
        <v>406</v>
      </c>
      <c r="C1638" s="20" t="s">
        <v>953</v>
      </c>
      <c r="D1638" s="20" t="s">
        <v>954</v>
      </c>
      <c r="E1638" s="55" t="s">
        <v>1989</v>
      </c>
      <c r="F1638" s="1">
        <v>18.53</v>
      </c>
      <c r="G1638" s="55">
        <v>3</v>
      </c>
      <c r="H1638" s="55">
        <f t="shared" si="25"/>
        <v>55.59</v>
      </c>
    </row>
    <row r="1639" spans="2:8" ht="15" x14ac:dyDescent="0.25">
      <c r="B1639" s="20" t="s">
        <v>406</v>
      </c>
      <c r="C1639" s="20" t="s">
        <v>953</v>
      </c>
      <c r="D1639" s="20" t="s">
        <v>954</v>
      </c>
      <c r="E1639" s="55" t="s">
        <v>1963</v>
      </c>
      <c r="F1639" s="1">
        <v>2</v>
      </c>
      <c r="G1639" s="55">
        <v>301</v>
      </c>
      <c r="H1639" s="55">
        <f t="shared" si="25"/>
        <v>602</v>
      </c>
    </row>
    <row r="1640" spans="2:8" ht="15" x14ac:dyDescent="0.25">
      <c r="B1640" s="20" t="s">
        <v>406</v>
      </c>
      <c r="C1640" s="20" t="s">
        <v>953</v>
      </c>
      <c r="D1640" s="20" t="s">
        <v>954</v>
      </c>
      <c r="E1640" s="55" t="s">
        <v>1964</v>
      </c>
      <c r="F1640" s="1">
        <v>1</v>
      </c>
      <c r="G1640" s="55">
        <v>116</v>
      </c>
      <c r="H1640" s="55">
        <f t="shared" si="25"/>
        <v>116</v>
      </c>
    </row>
    <row r="1641" spans="2:8" ht="15" x14ac:dyDescent="0.25">
      <c r="B1641" s="20" t="s">
        <v>406</v>
      </c>
      <c r="C1641" s="20" t="s">
        <v>955</v>
      </c>
      <c r="D1641" s="20" t="s">
        <v>956</v>
      </c>
      <c r="E1641" s="55" t="s">
        <v>1963</v>
      </c>
      <c r="F1641" s="1">
        <v>2</v>
      </c>
      <c r="G1641" s="55">
        <v>219</v>
      </c>
      <c r="H1641" s="55">
        <f t="shared" si="25"/>
        <v>438</v>
      </c>
    </row>
    <row r="1642" spans="2:8" ht="15" x14ac:dyDescent="0.25">
      <c r="B1642" s="20" t="s">
        <v>406</v>
      </c>
      <c r="C1642" s="20" t="s">
        <v>955</v>
      </c>
      <c r="D1642" s="20" t="s">
        <v>956</v>
      </c>
      <c r="E1642" s="55" t="s">
        <v>1964</v>
      </c>
      <c r="F1642" s="1">
        <v>1</v>
      </c>
      <c r="G1642" s="55">
        <v>120</v>
      </c>
      <c r="H1642" s="55">
        <f t="shared" si="25"/>
        <v>120</v>
      </c>
    </row>
    <row r="1643" spans="2:8" ht="15" x14ac:dyDescent="0.25">
      <c r="B1643" s="20" t="s">
        <v>406</v>
      </c>
      <c r="C1643" s="20" t="s">
        <v>3052</v>
      </c>
      <c r="D1643" s="20" t="s">
        <v>3053</v>
      </c>
      <c r="E1643" s="55" t="s">
        <v>1963</v>
      </c>
      <c r="F1643" s="1">
        <v>2</v>
      </c>
      <c r="G1643" s="55">
        <v>142</v>
      </c>
      <c r="H1643" s="55">
        <f t="shared" si="25"/>
        <v>284</v>
      </c>
    </row>
    <row r="1644" spans="2:8" ht="15" x14ac:dyDescent="0.25">
      <c r="B1644" s="20" t="s">
        <v>406</v>
      </c>
      <c r="C1644" s="20" t="s">
        <v>3052</v>
      </c>
      <c r="D1644" s="20" t="s">
        <v>3053</v>
      </c>
      <c r="E1644" s="55" t="s">
        <v>1964</v>
      </c>
      <c r="F1644" s="1">
        <v>1</v>
      </c>
      <c r="G1644" s="55">
        <v>7</v>
      </c>
      <c r="H1644" s="55">
        <f t="shared" si="25"/>
        <v>7</v>
      </c>
    </row>
    <row r="1645" spans="2:8" ht="15" x14ac:dyDescent="0.25">
      <c r="B1645" s="20" t="s">
        <v>406</v>
      </c>
      <c r="C1645" s="20" t="s">
        <v>3054</v>
      </c>
      <c r="D1645" s="20" t="s">
        <v>3055</v>
      </c>
      <c r="E1645" s="55" t="s">
        <v>1963</v>
      </c>
      <c r="F1645" s="1">
        <v>2</v>
      </c>
      <c r="G1645" s="55">
        <v>288</v>
      </c>
      <c r="H1645" s="55">
        <f t="shared" si="25"/>
        <v>576</v>
      </c>
    </row>
    <row r="1646" spans="2:8" ht="15" x14ac:dyDescent="0.25">
      <c r="B1646" s="20" t="s">
        <v>406</v>
      </c>
      <c r="C1646" s="20" t="s">
        <v>3054</v>
      </c>
      <c r="D1646" s="20" t="s">
        <v>3055</v>
      </c>
      <c r="E1646" s="55" t="s">
        <v>1964</v>
      </c>
      <c r="F1646" s="1">
        <v>1</v>
      </c>
      <c r="G1646" s="55">
        <v>59</v>
      </c>
      <c r="H1646" s="55">
        <f t="shared" si="25"/>
        <v>59</v>
      </c>
    </row>
    <row r="1647" spans="2:8" ht="15" x14ac:dyDescent="0.25">
      <c r="B1647" s="20" t="s">
        <v>406</v>
      </c>
      <c r="C1647" s="20" t="s">
        <v>3056</v>
      </c>
      <c r="D1647" s="20" t="s">
        <v>3057</v>
      </c>
      <c r="E1647" s="55" t="s">
        <v>1963</v>
      </c>
      <c r="F1647" s="1">
        <v>2</v>
      </c>
      <c r="G1647" s="55">
        <v>272</v>
      </c>
      <c r="H1647" s="55">
        <f t="shared" si="25"/>
        <v>544</v>
      </c>
    </row>
    <row r="1648" spans="2:8" ht="15" x14ac:dyDescent="0.25">
      <c r="B1648" s="20" t="s">
        <v>406</v>
      </c>
      <c r="C1648" s="20" t="s">
        <v>3056</v>
      </c>
      <c r="D1648" s="20" t="s">
        <v>3057</v>
      </c>
      <c r="E1648" s="55" t="s">
        <v>1964</v>
      </c>
      <c r="F1648" s="1">
        <v>1</v>
      </c>
      <c r="G1648" s="55">
        <v>2</v>
      </c>
      <c r="H1648" s="55">
        <f t="shared" si="25"/>
        <v>2</v>
      </c>
    </row>
    <row r="1649" spans="2:8" ht="15" x14ac:dyDescent="0.25">
      <c r="B1649" s="20" t="s">
        <v>406</v>
      </c>
      <c r="C1649" s="20" t="s">
        <v>3056</v>
      </c>
      <c r="D1649" s="20" t="s">
        <v>3057</v>
      </c>
      <c r="E1649" s="55" t="s">
        <v>2198</v>
      </c>
      <c r="F1649" s="1">
        <v>8.86</v>
      </c>
      <c r="G1649" s="55">
        <v>1</v>
      </c>
      <c r="H1649" s="55">
        <f t="shared" si="25"/>
        <v>8.86</v>
      </c>
    </row>
    <row r="1650" spans="2:8" ht="15" x14ac:dyDescent="0.25">
      <c r="B1650" s="20" t="s">
        <v>406</v>
      </c>
      <c r="C1650" s="20" t="s">
        <v>3058</v>
      </c>
      <c r="D1650" s="20" t="s">
        <v>3059</v>
      </c>
      <c r="E1650" s="55" t="s">
        <v>1963</v>
      </c>
      <c r="F1650" s="1">
        <v>2</v>
      </c>
      <c r="G1650" s="55">
        <v>115</v>
      </c>
      <c r="H1650" s="55">
        <f t="shared" si="25"/>
        <v>230</v>
      </c>
    </row>
    <row r="1651" spans="2:8" ht="15" x14ac:dyDescent="0.25">
      <c r="B1651" s="20" t="s">
        <v>406</v>
      </c>
      <c r="C1651" s="20" t="s">
        <v>3058</v>
      </c>
      <c r="D1651" s="20" t="s">
        <v>3059</v>
      </c>
      <c r="E1651" s="55" t="s">
        <v>1964</v>
      </c>
      <c r="F1651" s="1">
        <v>1</v>
      </c>
      <c r="G1651" s="55">
        <v>15</v>
      </c>
      <c r="H1651" s="55">
        <f t="shared" si="25"/>
        <v>15</v>
      </c>
    </row>
    <row r="1652" spans="2:8" ht="15" x14ac:dyDescent="0.25">
      <c r="B1652" s="20" t="s">
        <v>406</v>
      </c>
      <c r="C1652" s="20" t="s">
        <v>1775</v>
      </c>
      <c r="D1652" s="20" t="s">
        <v>1776</v>
      </c>
      <c r="E1652" s="55" t="s">
        <v>1963</v>
      </c>
      <c r="F1652" s="1">
        <v>2</v>
      </c>
      <c r="G1652" s="55">
        <v>410</v>
      </c>
      <c r="H1652" s="55">
        <f t="shared" si="25"/>
        <v>820</v>
      </c>
    </row>
    <row r="1653" spans="2:8" ht="15" x14ac:dyDescent="0.25">
      <c r="B1653" s="20" t="s">
        <v>406</v>
      </c>
      <c r="C1653" s="20" t="s">
        <v>1775</v>
      </c>
      <c r="D1653" s="20" t="s">
        <v>1776</v>
      </c>
      <c r="E1653" s="55" t="s">
        <v>1964</v>
      </c>
      <c r="F1653" s="1">
        <v>1</v>
      </c>
      <c r="G1653" s="55">
        <v>50</v>
      </c>
      <c r="H1653" s="55">
        <f t="shared" si="25"/>
        <v>50</v>
      </c>
    </row>
    <row r="1654" spans="2:8" ht="15" x14ac:dyDescent="0.25">
      <c r="B1654" s="20" t="s">
        <v>406</v>
      </c>
      <c r="C1654" s="20" t="s">
        <v>957</v>
      </c>
      <c r="D1654" s="20" t="s">
        <v>958</v>
      </c>
      <c r="E1654" s="55" t="s">
        <v>1989</v>
      </c>
      <c r="F1654" s="1">
        <v>18.53</v>
      </c>
      <c r="G1654" s="55">
        <v>10</v>
      </c>
      <c r="H1654" s="55">
        <f t="shared" si="25"/>
        <v>185.3</v>
      </c>
    </row>
    <row r="1655" spans="2:8" ht="15" x14ac:dyDescent="0.25">
      <c r="B1655" s="20" t="s">
        <v>406</v>
      </c>
      <c r="C1655" s="20" t="s">
        <v>957</v>
      </c>
      <c r="D1655" s="20" t="s">
        <v>958</v>
      </c>
      <c r="E1655" s="55" t="s">
        <v>1963</v>
      </c>
      <c r="F1655" s="1">
        <v>2</v>
      </c>
      <c r="G1655" s="55">
        <v>617</v>
      </c>
      <c r="H1655" s="55">
        <f t="shared" si="25"/>
        <v>1234</v>
      </c>
    </row>
    <row r="1656" spans="2:8" ht="15" x14ac:dyDescent="0.25">
      <c r="B1656" s="20" t="s">
        <v>406</v>
      </c>
      <c r="C1656" s="20" t="s">
        <v>957</v>
      </c>
      <c r="D1656" s="20" t="s">
        <v>958</v>
      </c>
      <c r="E1656" s="55" t="s">
        <v>1964</v>
      </c>
      <c r="F1656" s="1">
        <v>1</v>
      </c>
      <c r="G1656" s="55">
        <v>201</v>
      </c>
      <c r="H1656" s="55">
        <f t="shared" si="25"/>
        <v>201</v>
      </c>
    </row>
    <row r="1657" spans="2:8" ht="15" x14ac:dyDescent="0.25">
      <c r="B1657" s="20" t="s">
        <v>406</v>
      </c>
      <c r="C1657" s="20" t="s">
        <v>3060</v>
      </c>
      <c r="D1657" s="20" t="s">
        <v>3061</v>
      </c>
      <c r="E1657" s="55" t="s">
        <v>1963</v>
      </c>
      <c r="F1657" s="1">
        <v>2</v>
      </c>
      <c r="G1657" s="55">
        <v>31</v>
      </c>
      <c r="H1657" s="55">
        <f t="shared" si="25"/>
        <v>62</v>
      </c>
    </row>
    <row r="1658" spans="2:8" ht="15" x14ac:dyDescent="0.25">
      <c r="B1658" s="20" t="s">
        <v>406</v>
      </c>
      <c r="C1658" s="20" t="s">
        <v>3062</v>
      </c>
      <c r="D1658" s="20" t="s">
        <v>3063</v>
      </c>
      <c r="E1658" s="55" t="s">
        <v>1963</v>
      </c>
      <c r="F1658" s="1">
        <v>2</v>
      </c>
      <c r="G1658" s="55">
        <v>66</v>
      </c>
      <c r="H1658" s="55">
        <f t="shared" si="25"/>
        <v>132</v>
      </c>
    </row>
    <row r="1659" spans="2:8" ht="15" x14ac:dyDescent="0.25">
      <c r="B1659" s="20" t="s">
        <v>406</v>
      </c>
      <c r="C1659" s="20" t="s">
        <v>3062</v>
      </c>
      <c r="D1659" s="20" t="s">
        <v>3063</v>
      </c>
      <c r="E1659" s="55" t="s">
        <v>1964</v>
      </c>
      <c r="F1659" s="1">
        <v>1</v>
      </c>
      <c r="G1659" s="55">
        <v>11</v>
      </c>
      <c r="H1659" s="55">
        <f t="shared" si="25"/>
        <v>11</v>
      </c>
    </row>
    <row r="1660" spans="2:8" ht="15" x14ac:dyDescent="0.25">
      <c r="B1660" s="20" t="s">
        <v>406</v>
      </c>
      <c r="C1660" s="20" t="s">
        <v>3064</v>
      </c>
      <c r="D1660" s="20" t="s">
        <v>3065</v>
      </c>
      <c r="E1660" s="55" t="s">
        <v>1963</v>
      </c>
      <c r="F1660" s="1">
        <v>2</v>
      </c>
      <c r="G1660" s="55">
        <v>21</v>
      </c>
      <c r="H1660" s="55">
        <f t="shared" si="25"/>
        <v>42</v>
      </c>
    </row>
    <row r="1661" spans="2:8" ht="15" x14ac:dyDescent="0.25">
      <c r="B1661" s="20" t="s">
        <v>406</v>
      </c>
      <c r="C1661" s="20" t="s">
        <v>3064</v>
      </c>
      <c r="D1661" s="20" t="s">
        <v>3065</v>
      </c>
      <c r="E1661" s="55" t="s">
        <v>1964</v>
      </c>
      <c r="F1661" s="1">
        <v>1</v>
      </c>
      <c r="G1661" s="55">
        <v>1</v>
      </c>
      <c r="H1661" s="55">
        <f t="shared" si="25"/>
        <v>1</v>
      </c>
    </row>
    <row r="1662" spans="2:8" ht="15" x14ac:dyDescent="0.25">
      <c r="B1662" s="20" t="s">
        <v>406</v>
      </c>
      <c r="C1662" s="20" t="s">
        <v>3066</v>
      </c>
      <c r="D1662" s="20" t="s">
        <v>3067</v>
      </c>
      <c r="E1662" s="55" t="s">
        <v>1963</v>
      </c>
      <c r="F1662" s="1">
        <v>2</v>
      </c>
      <c r="G1662" s="55">
        <v>139</v>
      </c>
      <c r="H1662" s="55">
        <f t="shared" si="25"/>
        <v>278</v>
      </c>
    </row>
    <row r="1663" spans="2:8" ht="15" x14ac:dyDescent="0.25">
      <c r="B1663" s="20" t="s">
        <v>406</v>
      </c>
      <c r="C1663" s="20" t="s">
        <v>3066</v>
      </c>
      <c r="D1663" s="20" t="s">
        <v>3067</v>
      </c>
      <c r="E1663" s="55" t="s">
        <v>1964</v>
      </c>
      <c r="F1663" s="1">
        <v>1</v>
      </c>
      <c r="G1663" s="55">
        <v>37</v>
      </c>
      <c r="H1663" s="55">
        <f t="shared" si="25"/>
        <v>37</v>
      </c>
    </row>
    <row r="1664" spans="2:8" ht="15" x14ac:dyDescent="0.25">
      <c r="B1664" s="20" t="s">
        <v>406</v>
      </c>
      <c r="C1664" s="20" t="s">
        <v>3068</v>
      </c>
      <c r="D1664" s="20" t="s">
        <v>3069</v>
      </c>
      <c r="E1664" s="55" t="s">
        <v>1963</v>
      </c>
      <c r="F1664" s="1">
        <v>2</v>
      </c>
      <c r="G1664" s="55">
        <v>168</v>
      </c>
      <c r="H1664" s="55">
        <f t="shared" si="25"/>
        <v>336</v>
      </c>
    </row>
    <row r="1665" spans="2:8" ht="15" x14ac:dyDescent="0.25">
      <c r="B1665" s="20" t="s">
        <v>406</v>
      </c>
      <c r="C1665" s="20" t="s">
        <v>3068</v>
      </c>
      <c r="D1665" s="20" t="s">
        <v>3069</v>
      </c>
      <c r="E1665" s="55" t="s">
        <v>1964</v>
      </c>
      <c r="F1665" s="1">
        <v>1</v>
      </c>
      <c r="G1665" s="55">
        <v>13</v>
      </c>
      <c r="H1665" s="55">
        <f t="shared" si="25"/>
        <v>13</v>
      </c>
    </row>
    <row r="1666" spans="2:8" ht="15" x14ac:dyDescent="0.25">
      <c r="B1666" s="20" t="s">
        <v>540</v>
      </c>
      <c r="C1666" s="20" t="s">
        <v>3070</v>
      </c>
      <c r="D1666" s="20" t="s">
        <v>3071</v>
      </c>
      <c r="E1666" s="55" t="s">
        <v>1963</v>
      </c>
      <c r="F1666" s="1">
        <v>2</v>
      </c>
      <c r="G1666" s="55">
        <v>183</v>
      </c>
      <c r="H1666" s="55">
        <f t="shared" si="25"/>
        <v>366</v>
      </c>
    </row>
    <row r="1667" spans="2:8" ht="15" x14ac:dyDescent="0.25">
      <c r="B1667" s="20" t="s">
        <v>540</v>
      </c>
      <c r="C1667" s="20" t="s">
        <v>3070</v>
      </c>
      <c r="D1667" s="20" t="s">
        <v>3071</v>
      </c>
      <c r="E1667" s="55" t="s">
        <v>1964</v>
      </c>
      <c r="F1667" s="1">
        <v>1</v>
      </c>
      <c r="G1667" s="55">
        <v>29</v>
      </c>
      <c r="H1667" s="55">
        <f t="shared" si="25"/>
        <v>29</v>
      </c>
    </row>
    <row r="1668" spans="2:8" ht="15" x14ac:dyDescent="0.25">
      <c r="B1668" s="20" t="s">
        <v>540</v>
      </c>
      <c r="C1668" s="20" t="s">
        <v>3072</v>
      </c>
      <c r="D1668" s="20" t="s">
        <v>3073</v>
      </c>
      <c r="E1668" s="55" t="s">
        <v>1963</v>
      </c>
      <c r="F1668" s="1">
        <v>2</v>
      </c>
      <c r="G1668" s="55">
        <v>321</v>
      </c>
      <c r="H1668" s="55">
        <f t="shared" si="25"/>
        <v>642</v>
      </c>
    </row>
    <row r="1669" spans="2:8" ht="15" x14ac:dyDescent="0.25">
      <c r="B1669" s="20" t="s">
        <v>540</v>
      </c>
      <c r="C1669" s="20" t="s">
        <v>3072</v>
      </c>
      <c r="D1669" s="20" t="s">
        <v>3073</v>
      </c>
      <c r="E1669" s="55" t="s">
        <v>1964</v>
      </c>
      <c r="F1669" s="1">
        <v>1</v>
      </c>
      <c r="G1669" s="55">
        <v>15</v>
      </c>
      <c r="H1669" s="55">
        <f t="shared" si="25"/>
        <v>15</v>
      </c>
    </row>
    <row r="1670" spans="2:8" ht="15" x14ac:dyDescent="0.25">
      <c r="B1670" s="20" t="s">
        <v>540</v>
      </c>
      <c r="C1670" s="20" t="s">
        <v>3072</v>
      </c>
      <c r="D1670" s="20" t="s">
        <v>3073</v>
      </c>
      <c r="E1670" s="55" t="s">
        <v>1969</v>
      </c>
      <c r="F1670" s="1">
        <v>4</v>
      </c>
      <c r="G1670" s="55">
        <v>3</v>
      </c>
      <c r="H1670" s="55">
        <f t="shared" si="25"/>
        <v>12</v>
      </c>
    </row>
    <row r="1671" spans="2:8" ht="15" x14ac:dyDescent="0.25">
      <c r="B1671" s="20" t="s">
        <v>540</v>
      </c>
      <c r="C1671" s="20" t="s">
        <v>3072</v>
      </c>
      <c r="D1671" s="20" t="s">
        <v>3073</v>
      </c>
      <c r="E1671" s="55" t="s">
        <v>2198</v>
      </c>
      <c r="F1671" s="1">
        <v>8.86</v>
      </c>
      <c r="G1671" s="55">
        <v>9</v>
      </c>
      <c r="H1671" s="55">
        <f t="shared" si="25"/>
        <v>79.739999999999995</v>
      </c>
    </row>
    <row r="1672" spans="2:8" ht="15" x14ac:dyDescent="0.25">
      <c r="B1672" s="20" t="s">
        <v>540</v>
      </c>
      <c r="C1672" s="20" t="s">
        <v>3072</v>
      </c>
      <c r="D1672" s="20" t="s">
        <v>3073</v>
      </c>
      <c r="E1672" s="55" t="s">
        <v>2283</v>
      </c>
      <c r="F1672" s="1">
        <v>7.8599999999999994</v>
      </c>
      <c r="G1672" s="55">
        <v>3</v>
      </c>
      <c r="H1672" s="55">
        <f t="shared" si="25"/>
        <v>23.58</v>
      </c>
    </row>
    <row r="1673" spans="2:8" ht="15" x14ac:dyDescent="0.25">
      <c r="B1673" s="20" t="s">
        <v>540</v>
      </c>
      <c r="C1673" s="20" t="s">
        <v>3074</v>
      </c>
      <c r="D1673" s="20" t="s">
        <v>3075</v>
      </c>
      <c r="E1673" s="55" t="s">
        <v>1963</v>
      </c>
      <c r="F1673" s="1">
        <v>2</v>
      </c>
      <c r="G1673" s="55">
        <v>334</v>
      </c>
      <c r="H1673" s="55">
        <f t="shared" si="25"/>
        <v>668</v>
      </c>
    </row>
    <row r="1674" spans="2:8" ht="15" x14ac:dyDescent="0.25">
      <c r="B1674" s="20" t="s">
        <v>540</v>
      </c>
      <c r="C1674" s="20" t="s">
        <v>3074</v>
      </c>
      <c r="D1674" s="20" t="s">
        <v>3075</v>
      </c>
      <c r="E1674" s="55" t="s">
        <v>1964</v>
      </c>
      <c r="F1674" s="1">
        <v>1</v>
      </c>
      <c r="G1674" s="55">
        <v>120</v>
      </c>
      <c r="H1674" s="55">
        <f t="shared" si="25"/>
        <v>120</v>
      </c>
    </row>
    <row r="1675" spans="2:8" ht="15" x14ac:dyDescent="0.25">
      <c r="B1675" s="20" t="s">
        <v>540</v>
      </c>
      <c r="C1675" s="20" t="s">
        <v>3076</v>
      </c>
      <c r="D1675" s="20" t="s">
        <v>3077</v>
      </c>
      <c r="E1675" s="55" t="s">
        <v>1963</v>
      </c>
      <c r="F1675" s="1">
        <v>2</v>
      </c>
      <c r="G1675" s="55">
        <v>336</v>
      </c>
      <c r="H1675" s="55">
        <f t="shared" ref="H1675:H1738" si="26">F1675*G1675</f>
        <v>672</v>
      </c>
    </row>
    <row r="1676" spans="2:8" ht="15" x14ac:dyDescent="0.25">
      <c r="B1676" s="20" t="s">
        <v>540</v>
      </c>
      <c r="C1676" s="20" t="s">
        <v>3076</v>
      </c>
      <c r="D1676" s="20" t="s">
        <v>3077</v>
      </c>
      <c r="E1676" s="55" t="s">
        <v>1964</v>
      </c>
      <c r="F1676" s="1">
        <v>1</v>
      </c>
      <c r="G1676" s="55">
        <v>95</v>
      </c>
      <c r="H1676" s="55">
        <f t="shared" si="26"/>
        <v>95</v>
      </c>
    </row>
    <row r="1677" spans="2:8" ht="15" x14ac:dyDescent="0.25">
      <c r="B1677" s="20" t="s">
        <v>540</v>
      </c>
      <c r="C1677" s="20" t="s">
        <v>3076</v>
      </c>
      <c r="D1677" s="20" t="s">
        <v>3077</v>
      </c>
      <c r="E1677" s="55" t="s">
        <v>2198</v>
      </c>
      <c r="F1677" s="1">
        <v>8.86</v>
      </c>
      <c r="G1677" s="55">
        <v>4</v>
      </c>
      <c r="H1677" s="55">
        <f t="shared" si="26"/>
        <v>35.44</v>
      </c>
    </row>
    <row r="1678" spans="2:8" ht="15" x14ac:dyDescent="0.25">
      <c r="B1678" s="20" t="s">
        <v>540</v>
      </c>
      <c r="C1678" s="20" t="s">
        <v>3078</v>
      </c>
      <c r="D1678" s="20" t="s">
        <v>3079</v>
      </c>
      <c r="E1678" s="55" t="s">
        <v>1963</v>
      </c>
      <c r="F1678" s="1">
        <v>2</v>
      </c>
      <c r="G1678" s="55">
        <v>262</v>
      </c>
      <c r="H1678" s="55">
        <f t="shared" si="26"/>
        <v>524</v>
      </c>
    </row>
    <row r="1679" spans="2:8" ht="15" x14ac:dyDescent="0.25">
      <c r="B1679" s="20" t="s">
        <v>540</v>
      </c>
      <c r="C1679" s="20" t="s">
        <v>3078</v>
      </c>
      <c r="D1679" s="20" t="s">
        <v>3079</v>
      </c>
      <c r="E1679" s="55" t="s">
        <v>1964</v>
      </c>
      <c r="F1679" s="1">
        <v>1</v>
      </c>
      <c r="G1679" s="55">
        <v>14</v>
      </c>
      <c r="H1679" s="55">
        <f t="shared" si="26"/>
        <v>14</v>
      </c>
    </row>
    <row r="1680" spans="2:8" ht="15" x14ac:dyDescent="0.25">
      <c r="B1680" s="20" t="s">
        <v>540</v>
      </c>
      <c r="C1680" s="20" t="s">
        <v>3078</v>
      </c>
      <c r="D1680" s="20" t="s">
        <v>3079</v>
      </c>
      <c r="E1680" s="55" t="s">
        <v>1969</v>
      </c>
      <c r="F1680" s="1">
        <v>4</v>
      </c>
      <c r="G1680" s="55">
        <v>19</v>
      </c>
      <c r="H1680" s="55">
        <f t="shared" si="26"/>
        <v>76</v>
      </c>
    </row>
    <row r="1681" spans="2:8" ht="15" x14ac:dyDescent="0.25">
      <c r="B1681" s="20" t="s">
        <v>540</v>
      </c>
      <c r="C1681" s="20" t="s">
        <v>3080</v>
      </c>
      <c r="D1681" s="20" t="s">
        <v>3081</v>
      </c>
      <c r="E1681" s="55" t="s">
        <v>1963</v>
      </c>
      <c r="F1681" s="1">
        <v>2</v>
      </c>
      <c r="G1681" s="55">
        <v>139</v>
      </c>
      <c r="H1681" s="55">
        <f t="shared" si="26"/>
        <v>278</v>
      </c>
    </row>
    <row r="1682" spans="2:8" ht="15" x14ac:dyDescent="0.25">
      <c r="B1682" s="20" t="s">
        <v>540</v>
      </c>
      <c r="C1682" s="20" t="s">
        <v>3080</v>
      </c>
      <c r="D1682" s="20" t="s">
        <v>3081</v>
      </c>
      <c r="E1682" s="55" t="s">
        <v>1964</v>
      </c>
      <c r="F1682" s="1">
        <v>1</v>
      </c>
      <c r="G1682" s="55">
        <v>122</v>
      </c>
      <c r="H1682" s="55">
        <f t="shared" si="26"/>
        <v>122</v>
      </c>
    </row>
    <row r="1683" spans="2:8" ht="15" x14ac:dyDescent="0.25">
      <c r="B1683" s="20" t="s">
        <v>540</v>
      </c>
      <c r="C1683" s="20" t="s">
        <v>3082</v>
      </c>
      <c r="D1683" s="20" t="s">
        <v>3083</v>
      </c>
      <c r="E1683" s="55" t="s">
        <v>1963</v>
      </c>
      <c r="F1683" s="1">
        <v>2</v>
      </c>
      <c r="G1683" s="55">
        <v>137</v>
      </c>
      <c r="H1683" s="55">
        <f t="shared" si="26"/>
        <v>274</v>
      </c>
    </row>
    <row r="1684" spans="2:8" ht="15" x14ac:dyDescent="0.25">
      <c r="B1684" s="20" t="s">
        <v>540</v>
      </c>
      <c r="C1684" s="20" t="s">
        <v>3082</v>
      </c>
      <c r="D1684" s="20" t="s">
        <v>3083</v>
      </c>
      <c r="E1684" s="55" t="s">
        <v>1964</v>
      </c>
      <c r="F1684" s="1">
        <v>1</v>
      </c>
      <c r="G1684" s="55">
        <v>32</v>
      </c>
      <c r="H1684" s="55">
        <f t="shared" si="26"/>
        <v>32</v>
      </c>
    </row>
    <row r="1685" spans="2:8" ht="15" x14ac:dyDescent="0.25">
      <c r="B1685" s="20" t="s">
        <v>540</v>
      </c>
      <c r="C1685" s="20" t="s">
        <v>3084</v>
      </c>
      <c r="D1685" s="20" t="s">
        <v>3085</v>
      </c>
      <c r="E1685" s="55" t="s">
        <v>1963</v>
      </c>
      <c r="F1685" s="1">
        <v>2</v>
      </c>
      <c r="G1685" s="55">
        <v>167</v>
      </c>
      <c r="H1685" s="55">
        <f t="shared" si="26"/>
        <v>334</v>
      </c>
    </row>
    <row r="1686" spans="2:8" ht="15" x14ac:dyDescent="0.25">
      <c r="B1686" s="20" t="s">
        <v>540</v>
      </c>
      <c r="C1686" s="20" t="s">
        <v>3084</v>
      </c>
      <c r="D1686" s="20" t="s">
        <v>3085</v>
      </c>
      <c r="E1686" s="55" t="s">
        <v>1964</v>
      </c>
      <c r="F1686" s="1">
        <v>1</v>
      </c>
      <c r="G1686" s="55">
        <v>57</v>
      </c>
      <c r="H1686" s="55">
        <f t="shared" si="26"/>
        <v>57</v>
      </c>
    </row>
    <row r="1687" spans="2:8" ht="15" x14ac:dyDescent="0.25">
      <c r="B1687" s="20" t="s">
        <v>540</v>
      </c>
      <c r="C1687" s="20" t="s">
        <v>3086</v>
      </c>
      <c r="D1687" s="20" t="s">
        <v>3087</v>
      </c>
      <c r="E1687" s="55" t="s">
        <v>1963</v>
      </c>
      <c r="F1687" s="1">
        <v>2</v>
      </c>
      <c r="G1687" s="55">
        <v>267</v>
      </c>
      <c r="H1687" s="55">
        <f t="shared" si="26"/>
        <v>534</v>
      </c>
    </row>
    <row r="1688" spans="2:8" ht="15" x14ac:dyDescent="0.25">
      <c r="B1688" s="20" t="s">
        <v>540</v>
      </c>
      <c r="C1688" s="20" t="s">
        <v>3086</v>
      </c>
      <c r="D1688" s="20" t="s">
        <v>3087</v>
      </c>
      <c r="E1688" s="55" t="s">
        <v>1964</v>
      </c>
      <c r="F1688" s="1">
        <v>1</v>
      </c>
      <c r="G1688" s="55">
        <v>8</v>
      </c>
      <c r="H1688" s="55">
        <f t="shared" si="26"/>
        <v>8</v>
      </c>
    </row>
    <row r="1689" spans="2:8" ht="15" x14ac:dyDescent="0.25">
      <c r="B1689" s="20" t="s">
        <v>540</v>
      </c>
      <c r="C1689" s="20" t="s">
        <v>1227</v>
      </c>
      <c r="D1689" s="20" t="s">
        <v>1228</v>
      </c>
      <c r="E1689" s="55" t="s">
        <v>1963</v>
      </c>
      <c r="F1689" s="1">
        <v>2</v>
      </c>
      <c r="G1689" s="55">
        <v>145</v>
      </c>
      <c r="H1689" s="55">
        <f t="shared" si="26"/>
        <v>290</v>
      </c>
    </row>
    <row r="1690" spans="2:8" ht="15" x14ac:dyDescent="0.25">
      <c r="B1690" s="20" t="s">
        <v>540</v>
      </c>
      <c r="C1690" s="20" t="s">
        <v>1227</v>
      </c>
      <c r="D1690" s="20" t="s">
        <v>1228</v>
      </c>
      <c r="E1690" s="55" t="s">
        <v>1964</v>
      </c>
      <c r="F1690" s="1">
        <v>1</v>
      </c>
      <c r="G1690" s="55">
        <v>16</v>
      </c>
      <c r="H1690" s="55">
        <f t="shared" si="26"/>
        <v>16</v>
      </c>
    </row>
    <row r="1691" spans="2:8" ht="15" x14ac:dyDescent="0.25">
      <c r="B1691" s="20" t="s">
        <v>540</v>
      </c>
      <c r="C1691" s="20" t="s">
        <v>1227</v>
      </c>
      <c r="D1691" s="20" t="s">
        <v>1228</v>
      </c>
      <c r="E1691" s="55" t="s">
        <v>2198</v>
      </c>
      <c r="F1691" s="1">
        <v>8.86</v>
      </c>
      <c r="G1691" s="55">
        <v>1</v>
      </c>
      <c r="H1691" s="55">
        <f t="shared" si="26"/>
        <v>8.86</v>
      </c>
    </row>
    <row r="1692" spans="2:8" ht="15" x14ac:dyDescent="0.25">
      <c r="B1692" s="20" t="s">
        <v>540</v>
      </c>
      <c r="C1692" s="20" t="s">
        <v>3088</v>
      </c>
      <c r="D1692" s="20" t="s">
        <v>3089</v>
      </c>
      <c r="E1692" s="55" t="s">
        <v>1963</v>
      </c>
      <c r="F1692" s="1">
        <v>2</v>
      </c>
      <c r="G1692" s="55">
        <v>211</v>
      </c>
      <c r="H1692" s="55">
        <f t="shared" si="26"/>
        <v>422</v>
      </c>
    </row>
    <row r="1693" spans="2:8" ht="15" x14ac:dyDescent="0.25">
      <c r="B1693" s="20" t="s">
        <v>540</v>
      </c>
      <c r="C1693" s="20" t="s">
        <v>3088</v>
      </c>
      <c r="D1693" s="20" t="s">
        <v>3089</v>
      </c>
      <c r="E1693" s="55" t="s">
        <v>2198</v>
      </c>
      <c r="F1693" s="1">
        <v>8.86</v>
      </c>
      <c r="G1693" s="55">
        <v>8</v>
      </c>
      <c r="H1693" s="55">
        <f t="shared" si="26"/>
        <v>70.88</v>
      </c>
    </row>
    <row r="1694" spans="2:8" ht="15" x14ac:dyDescent="0.25">
      <c r="B1694" s="20" t="s">
        <v>540</v>
      </c>
      <c r="C1694" s="20" t="s">
        <v>959</v>
      </c>
      <c r="D1694" s="20" t="s">
        <v>960</v>
      </c>
      <c r="E1694" s="55" t="s">
        <v>1963</v>
      </c>
      <c r="F1694" s="1">
        <v>2</v>
      </c>
      <c r="G1694" s="55">
        <v>137</v>
      </c>
      <c r="H1694" s="55">
        <f t="shared" si="26"/>
        <v>274</v>
      </c>
    </row>
    <row r="1695" spans="2:8" ht="15" x14ac:dyDescent="0.25">
      <c r="B1695" s="20" t="s">
        <v>540</v>
      </c>
      <c r="C1695" s="20" t="s">
        <v>959</v>
      </c>
      <c r="D1695" s="20" t="s">
        <v>960</v>
      </c>
      <c r="E1695" s="55" t="s">
        <v>1964</v>
      </c>
      <c r="F1695" s="1">
        <v>1</v>
      </c>
      <c r="G1695" s="55">
        <v>11</v>
      </c>
      <c r="H1695" s="55">
        <f t="shared" si="26"/>
        <v>11</v>
      </c>
    </row>
    <row r="1696" spans="2:8" ht="15" x14ac:dyDescent="0.25">
      <c r="B1696" s="20" t="s">
        <v>540</v>
      </c>
      <c r="C1696" s="20" t="s">
        <v>961</v>
      </c>
      <c r="D1696" s="20" t="s">
        <v>962</v>
      </c>
      <c r="E1696" s="55" t="s">
        <v>1963</v>
      </c>
      <c r="F1696" s="1">
        <v>2</v>
      </c>
      <c r="G1696" s="55">
        <v>179</v>
      </c>
      <c r="H1696" s="55">
        <f t="shared" si="26"/>
        <v>358</v>
      </c>
    </row>
    <row r="1697" spans="2:8" ht="15" x14ac:dyDescent="0.25">
      <c r="B1697" s="20" t="s">
        <v>540</v>
      </c>
      <c r="C1697" s="20" t="s">
        <v>963</v>
      </c>
      <c r="D1697" s="20" t="s">
        <v>964</v>
      </c>
      <c r="E1697" s="55" t="s">
        <v>1963</v>
      </c>
      <c r="F1697" s="1">
        <v>2</v>
      </c>
      <c r="G1697" s="55">
        <v>247</v>
      </c>
      <c r="H1697" s="55">
        <f t="shared" si="26"/>
        <v>494</v>
      </c>
    </row>
    <row r="1698" spans="2:8" ht="15" x14ac:dyDescent="0.25">
      <c r="B1698" s="20" t="s">
        <v>540</v>
      </c>
      <c r="C1698" s="20" t="s">
        <v>963</v>
      </c>
      <c r="D1698" s="20" t="s">
        <v>964</v>
      </c>
      <c r="E1698" s="55" t="s">
        <v>1964</v>
      </c>
      <c r="F1698" s="1">
        <v>1</v>
      </c>
      <c r="G1698" s="55">
        <v>36</v>
      </c>
      <c r="H1698" s="55">
        <f t="shared" si="26"/>
        <v>36</v>
      </c>
    </row>
    <row r="1699" spans="2:8" ht="15" x14ac:dyDescent="0.25">
      <c r="B1699" s="20" t="s">
        <v>540</v>
      </c>
      <c r="C1699" s="20" t="s">
        <v>965</v>
      </c>
      <c r="D1699" s="20" t="s">
        <v>966</v>
      </c>
      <c r="E1699" s="55" t="s">
        <v>1963</v>
      </c>
      <c r="F1699" s="1">
        <v>2</v>
      </c>
      <c r="G1699" s="55">
        <v>751</v>
      </c>
      <c r="H1699" s="55">
        <f t="shared" si="26"/>
        <v>1502</v>
      </c>
    </row>
    <row r="1700" spans="2:8" ht="15" x14ac:dyDescent="0.25">
      <c r="B1700" s="20" t="s">
        <v>540</v>
      </c>
      <c r="C1700" s="20" t="s">
        <v>965</v>
      </c>
      <c r="D1700" s="20" t="s">
        <v>966</v>
      </c>
      <c r="E1700" s="55" t="s">
        <v>1964</v>
      </c>
      <c r="F1700" s="1">
        <v>1</v>
      </c>
      <c r="G1700" s="55">
        <v>47</v>
      </c>
      <c r="H1700" s="55">
        <f t="shared" si="26"/>
        <v>47</v>
      </c>
    </row>
    <row r="1701" spans="2:8" ht="15" x14ac:dyDescent="0.25">
      <c r="B1701" s="20" t="s">
        <v>540</v>
      </c>
      <c r="C1701" s="20" t="s">
        <v>965</v>
      </c>
      <c r="D1701" s="20" t="s">
        <v>966</v>
      </c>
      <c r="E1701" s="55" t="s">
        <v>1969</v>
      </c>
      <c r="F1701" s="1">
        <v>4</v>
      </c>
      <c r="G1701" s="55">
        <v>30</v>
      </c>
      <c r="H1701" s="55">
        <f t="shared" si="26"/>
        <v>120</v>
      </c>
    </row>
    <row r="1702" spans="2:8" ht="15" x14ac:dyDescent="0.25">
      <c r="B1702" s="20" t="s">
        <v>540</v>
      </c>
      <c r="C1702" s="20" t="s">
        <v>965</v>
      </c>
      <c r="D1702" s="20" t="s">
        <v>966</v>
      </c>
      <c r="E1702" s="55" t="s">
        <v>1976</v>
      </c>
      <c r="F1702" s="1">
        <v>2</v>
      </c>
      <c r="G1702" s="55">
        <v>1</v>
      </c>
      <c r="H1702" s="55">
        <f t="shared" si="26"/>
        <v>2</v>
      </c>
    </row>
    <row r="1703" spans="2:8" ht="15" x14ac:dyDescent="0.25">
      <c r="B1703" s="20" t="s">
        <v>540</v>
      </c>
      <c r="C1703" s="20" t="s">
        <v>967</v>
      </c>
      <c r="D1703" s="20" t="s">
        <v>968</v>
      </c>
      <c r="E1703" s="55" t="s">
        <v>1963</v>
      </c>
      <c r="F1703" s="1">
        <v>2</v>
      </c>
      <c r="G1703" s="55">
        <v>360</v>
      </c>
      <c r="H1703" s="55">
        <f t="shared" si="26"/>
        <v>720</v>
      </c>
    </row>
    <row r="1704" spans="2:8" ht="15" x14ac:dyDescent="0.25">
      <c r="B1704" s="20" t="s">
        <v>540</v>
      </c>
      <c r="C1704" s="20" t="s">
        <v>967</v>
      </c>
      <c r="D1704" s="20" t="s">
        <v>968</v>
      </c>
      <c r="E1704" s="55" t="s">
        <v>1964</v>
      </c>
      <c r="F1704" s="1">
        <v>1</v>
      </c>
      <c r="G1704" s="55">
        <v>36</v>
      </c>
      <c r="H1704" s="55">
        <f t="shared" si="26"/>
        <v>36</v>
      </c>
    </row>
    <row r="1705" spans="2:8" ht="15" x14ac:dyDescent="0.25">
      <c r="B1705" s="20" t="s">
        <v>540</v>
      </c>
      <c r="C1705" s="20" t="s">
        <v>3090</v>
      </c>
      <c r="D1705" s="20" t="s">
        <v>3091</v>
      </c>
      <c r="E1705" s="55" t="s">
        <v>1963</v>
      </c>
      <c r="F1705" s="1">
        <v>2</v>
      </c>
      <c r="G1705" s="55">
        <v>59</v>
      </c>
      <c r="H1705" s="55">
        <f t="shared" si="26"/>
        <v>118</v>
      </c>
    </row>
    <row r="1706" spans="2:8" ht="15" x14ac:dyDescent="0.25">
      <c r="B1706" s="20" t="s">
        <v>540</v>
      </c>
      <c r="C1706" s="20" t="s">
        <v>3092</v>
      </c>
      <c r="D1706" s="20" t="s">
        <v>3093</v>
      </c>
      <c r="E1706" s="55" t="s">
        <v>1963</v>
      </c>
      <c r="F1706" s="1">
        <v>2</v>
      </c>
      <c r="G1706" s="55">
        <v>420</v>
      </c>
      <c r="H1706" s="55">
        <f t="shared" si="26"/>
        <v>840</v>
      </c>
    </row>
    <row r="1707" spans="2:8" ht="15" x14ac:dyDescent="0.25">
      <c r="B1707" s="20" t="s">
        <v>540</v>
      </c>
      <c r="C1707" s="20" t="s">
        <v>3092</v>
      </c>
      <c r="D1707" s="20" t="s">
        <v>3093</v>
      </c>
      <c r="E1707" s="55" t="s">
        <v>1964</v>
      </c>
      <c r="F1707" s="1">
        <v>1</v>
      </c>
      <c r="G1707" s="55">
        <v>61</v>
      </c>
      <c r="H1707" s="55">
        <f t="shared" si="26"/>
        <v>61</v>
      </c>
    </row>
    <row r="1708" spans="2:8" ht="15" x14ac:dyDescent="0.25">
      <c r="B1708" s="20" t="s">
        <v>540</v>
      </c>
      <c r="C1708" s="20" t="s">
        <v>3094</v>
      </c>
      <c r="D1708" s="20" t="s">
        <v>3095</v>
      </c>
      <c r="E1708" s="55" t="s">
        <v>1963</v>
      </c>
      <c r="F1708" s="1">
        <v>2</v>
      </c>
      <c r="G1708" s="55">
        <v>31</v>
      </c>
      <c r="H1708" s="55">
        <f t="shared" si="26"/>
        <v>62</v>
      </c>
    </row>
    <row r="1709" spans="2:8" ht="15" x14ac:dyDescent="0.25">
      <c r="B1709" s="20" t="s">
        <v>540</v>
      </c>
      <c r="C1709" s="20" t="s">
        <v>3094</v>
      </c>
      <c r="D1709" s="20" t="s">
        <v>3095</v>
      </c>
      <c r="E1709" s="55" t="s">
        <v>1964</v>
      </c>
      <c r="F1709" s="1">
        <v>1</v>
      </c>
      <c r="G1709" s="55">
        <v>10</v>
      </c>
      <c r="H1709" s="55">
        <f t="shared" si="26"/>
        <v>10</v>
      </c>
    </row>
    <row r="1710" spans="2:8" ht="15" x14ac:dyDescent="0.25">
      <c r="B1710" s="20" t="s">
        <v>540</v>
      </c>
      <c r="C1710" s="20" t="s">
        <v>3096</v>
      </c>
      <c r="D1710" s="20" t="s">
        <v>3097</v>
      </c>
      <c r="E1710" s="55" t="s">
        <v>1989</v>
      </c>
      <c r="F1710" s="1">
        <v>18.53</v>
      </c>
      <c r="G1710" s="55">
        <v>2</v>
      </c>
      <c r="H1710" s="55">
        <f t="shared" si="26"/>
        <v>37.06</v>
      </c>
    </row>
    <row r="1711" spans="2:8" ht="15" x14ac:dyDescent="0.25">
      <c r="B1711" s="20" t="s">
        <v>540</v>
      </c>
      <c r="C1711" s="20" t="s">
        <v>3096</v>
      </c>
      <c r="D1711" s="20" t="s">
        <v>3097</v>
      </c>
      <c r="E1711" s="55" t="s">
        <v>1963</v>
      </c>
      <c r="F1711" s="1">
        <v>2</v>
      </c>
      <c r="G1711" s="55">
        <v>80</v>
      </c>
      <c r="H1711" s="55">
        <f t="shared" si="26"/>
        <v>160</v>
      </c>
    </row>
    <row r="1712" spans="2:8" ht="15" x14ac:dyDescent="0.25">
      <c r="B1712" s="20" t="s">
        <v>540</v>
      </c>
      <c r="C1712" s="20" t="s">
        <v>3096</v>
      </c>
      <c r="D1712" s="20" t="s">
        <v>3097</v>
      </c>
      <c r="E1712" s="55" t="s">
        <v>1964</v>
      </c>
      <c r="F1712" s="1">
        <v>1</v>
      </c>
      <c r="G1712" s="55">
        <v>6</v>
      </c>
      <c r="H1712" s="55">
        <f t="shared" si="26"/>
        <v>6</v>
      </c>
    </row>
    <row r="1713" spans="2:8" ht="15" x14ac:dyDescent="0.25">
      <c r="B1713" s="20" t="s">
        <v>540</v>
      </c>
      <c r="C1713" s="20" t="s">
        <v>969</v>
      </c>
      <c r="D1713" s="20" t="s">
        <v>970</v>
      </c>
      <c r="E1713" s="55" t="s">
        <v>1963</v>
      </c>
      <c r="F1713" s="1">
        <v>2</v>
      </c>
      <c r="G1713" s="55">
        <v>386</v>
      </c>
      <c r="H1713" s="55">
        <f t="shared" si="26"/>
        <v>772</v>
      </c>
    </row>
    <row r="1714" spans="2:8" ht="15" x14ac:dyDescent="0.25">
      <c r="B1714" s="20" t="s">
        <v>540</v>
      </c>
      <c r="C1714" s="20" t="s">
        <v>969</v>
      </c>
      <c r="D1714" s="20" t="s">
        <v>970</v>
      </c>
      <c r="E1714" s="55" t="s">
        <v>1964</v>
      </c>
      <c r="F1714" s="1">
        <v>1</v>
      </c>
      <c r="G1714" s="55">
        <v>22</v>
      </c>
      <c r="H1714" s="55">
        <f t="shared" si="26"/>
        <v>22</v>
      </c>
    </row>
    <row r="1715" spans="2:8" ht="15" x14ac:dyDescent="0.25">
      <c r="B1715" s="20" t="s">
        <v>540</v>
      </c>
      <c r="C1715" s="20" t="s">
        <v>3098</v>
      </c>
      <c r="D1715" s="20" t="s">
        <v>3099</v>
      </c>
      <c r="E1715" s="55" t="s">
        <v>1963</v>
      </c>
      <c r="F1715" s="1">
        <v>2</v>
      </c>
      <c r="G1715" s="55">
        <v>23</v>
      </c>
      <c r="H1715" s="55">
        <f t="shared" si="26"/>
        <v>46</v>
      </c>
    </row>
    <row r="1716" spans="2:8" ht="15" x14ac:dyDescent="0.25">
      <c r="B1716" s="20" t="s">
        <v>540</v>
      </c>
      <c r="C1716" s="20" t="s">
        <v>3098</v>
      </c>
      <c r="D1716" s="20" t="s">
        <v>3099</v>
      </c>
      <c r="E1716" s="55" t="s">
        <v>1964</v>
      </c>
      <c r="F1716" s="1">
        <v>1</v>
      </c>
      <c r="G1716" s="55">
        <v>5</v>
      </c>
      <c r="H1716" s="55">
        <f t="shared" si="26"/>
        <v>5</v>
      </c>
    </row>
    <row r="1717" spans="2:8" ht="15" x14ac:dyDescent="0.25">
      <c r="B1717" s="20" t="s">
        <v>540</v>
      </c>
      <c r="C1717" s="20" t="s">
        <v>971</v>
      </c>
      <c r="D1717" s="20" t="s">
        <v>972</v>
      </c>
      <c r="E1717" s="55" t="s">
        <v>1963</v>
      </c>
      <c r="F1717" s="1">
        <v>2</v>
      </c>
      <c r="G1717" s="55">
        <v>326</v>
      </c>
      <c r="H1717" s="55">
        <f t="shared" si="26"/>
        <v>652</v>
      </c>
    </row>
    <row r="1718" spans="2:8" ht="15" x14ac:dyDescent="0.25">
      <c r="B1718" s="20" t="s">
        <v>540</v>
      </c>
      <c r="C1718" s="20" t="s">
        <v>971</v>
      </c>
      <c r="D1718" s="20" t="s">
        <v>972</v>
      </c>
      <c r="E1718" s="55" t="s">
        <v>1964</v>
      </c>
      <c r="F1718" s="1">
        <v>1</v>
      </c>
      <c r="G1718" s="55">
        <v>14</v>
      </c>
      <c r="H1718" s="55">
        <f t="shared" si="26"/>
        <v>14</v>
      </c>
    </row>
    <row r="1719" spans="2:8" ht="15" x14ac:dyDescent="0.25">
      <c r="B1719" s="20" t="s">
        <v>540</v>
      </c>
      <c r="C1719" s="20" t="s">
        <v>971</v>
      </c>
      <c r="D1719" s="20" t="s">
        <v>972</v>
      </c>
      <c r="E1719" s="55" t="s">
        <v>1969</v>
      </c>
      <c r="F1719" s="1">
        <v>4</v>
      </c>
      <c r="G1719" s="55">
        <v>14</v>
      </c>
      <c r="H1719" s="55">
        <f t="shared" si="26"/>
        <v>56</v>
      </c>
    </row>
    <row r="1720" spans="2:8" ht="15" x14ac:dyDescent="0.25">
      <c r="B1720" s="20" t="s">
        <v>540</v>
      </c>
      <c r="C1720" s="20" t="s">
        <v>1229</v>
      </c>
      <c r="D1720" s="20" t="s">
        <v>1230</v>
      </c>
      <c r="E1720" s="55" t="s">
        <v>1989</v>
      </c>
      <c r="F1720" s="1">
        <v>18.53</v>
      </c>
      <c r="G1720" s="55">
        <v>218</v>
      </c>
      <c r="H1720" s="55">
        <f t="shared" si="26"/>
        <v>4039.5400000000004</v>
      </c>
    </row>
    <row r="1721" spans="2:8" ht="15" x14ac:dyDescent="0.25">
      <c r="B1721" s="20" t="s">
        <v>540</v>
      </c>
      <c r="C1721" s="20" t="s">
        <v>1229</v>
      </c>
      <c r="D1721" s="20" t="s">
        <v>1230</v>
      </c>
      <c r="E1721" s="55" t="s">
        <v>1963</v>
      </c>
      <c r="F1721" s="1">
        <v>2</v>
      </c>
      <c r="G1721" s="55">
        <v>282</v>
      </c>
      <c r="H1721" s="55">
        <f t="shared" si="26"/>
        <v>564</v>
      </c>
    </row>
    <row r="1722" spans="2:8" ht="15" x14ac:dyDescent="0.25">
      <c r="B1722" s="20" t="s">
        <v>540</v>
      </c>
      <c r="C1722" s="20" t="s">
        <v>1229</v>
      </c>
      <c r="D1722" s="20" t="s">
        <v>1230</v>
      </c>
      <c r="E1722" s="55" t="s">
        <v>1964</v>
      </c>
      <c r="F1722" s="1">
        <v>1</v>
      </c>
      <c r="G1722" s="55">
        <v>96</v>
      </c>
      <c r="H1722" s="55">
        <f t="shared" si="26"/>
        <v>96</v>
      </c>
    </row>
    <row r="1723" spans="2:8" ht="15" x14ac:dyDescent="0.25">
      <c r="B1723" s="20" t="s">
        <v>540</v>
      </c>
      <c r="C1723" s="20" t="s">
        <v>1229</v>
      </c>
      <c r="D1723" s="20" t="s">
        <v>1230</v>
      </c>
      <c r="E1723" s="55" t="s">
        <v>1969</v>
      </c>
      <c r="F1723" s="1">
        <v>4</v>
      </c>
      <c r="G1723" s="55">
        <v>6</v>
      </c>
      <c r="H1723" s="55">
        <f t="shared" si="26"/>
        <v>24</v>
      </c>
    </row>
    <row r="1724" spans="2:8" ht="15" x14ac:dyDescent="0.25">
      <c r="B1724" s="20" t="s">
        <v>540</v>
      </c>
      <c r="C1724" s="20" t="s">
        <v>1229</v>
      </c>
      <c r="D1724" s="20" t="s">
        <v>1230</v>
      </c>
      <c r="E1724" s="55" t="s">
        <v>1976</v>
      </c>
      <c r="F1724" s="1">
        <v>2</v>
      </c>
      <c r="G1724" s="55">
        <v>1</v>
      </c>
      <c r="H1724" s="55">
        <f t="shared" si="26"/>
        <v>2</v>
      </c>
    </row>
    <row r="1725" spans="2:8" ht="15" x14ac:dyDescent="0.25">
      <c r="B1725" s="20" t="s">
        <v>540</v>
      </c>
      <c r="C1725" s="20" t="s">
        <v>3100</v>
      </c>
      <c r="D1725" s="20" t="s">
        <v>3101</v>
      </c>
      <c r="E1725" s="55" t="s">
        <v>1963</v>
      </c>
      <c r="F1725" s="1">
        <v>2</v>
      </c>
      <c r="G1725" s="55">
        <v>102</v>
      </c>
      <c r="H1725" s="55">
        <f t="shared" si="26"/>
        <v>204</v>
      </c>
    </row>
    <row r="1726" spans="2:8" ht="15" x14ac:dyDescent="0.25">
      <c r="B1726" s="20" t="s">
        <v>540</v>
      </c>
      <c r="C1726" s="20" t="s">
        <v>3100</v>
      </c>
      <c r="D1726" s="20" t="s">
        <v>3101</v>
      </c>
      <c r="E1726" s="55" t="s">
        <v>1964</v>
      </c>
      <c r="F1726" s="1">
        <v>1</v>
      </c>
      <c r="G1726" s="55">
        <v>11</v>
      </c>
      <c r="H1726" s="55">
        <f t="shared" si="26"/>
        <v>11</v>
      </c>
    </row>
    <row r="1727" spans="2:8" ht="15" x14ac:dyDescent="0.25">
      <c r="B1727" s="20" t="s">
        <v>540</v>
      </c>
      <c r="C1727" s="20" t="s">
        <v>1231</v>
      </c>
      <c r="D1727" s="20" t="s">
        <v>1232</v>
      </c>
      <c r="E1727" s="55" t="s">
        <v>1963</v>
      </c>
      <c r="F1727" s="1">
        <v>2</v>
      </c>
      <c r="G1727" s="55">
        <v>410</v>
      </c>
      <c r="H1727" s="55">
        <f t="shared" si="26"/>
        <v>820</v>
      </c>
    </row>
    <row r="1728" spans="2:8" ht="15" x14ac:dyDescent="0.25">
      <c r="B1728" s="20" t="s">
        <v>540</v>
      </c>
      <c r="C1728" s="20" t="s">
        <v>1231</v>
      </c>
      <c r="D1728" s="20" t="s">
        <v>1232</v>
      </c>
      <c r="E1728" s="55" t="s">
        <v>1964</v>
      </c>
      <c r="F1728" s="1">
        <v>1</v>
      </c>
      <c r="G1728" s="55">
        <v>172</v>
      </c>
      <c r="H1728" s="55">
        <f t="shared" si="26"/>
        <v>172</v>
      </c>
    </row>
    <row r="1729" spans="2:8" ht="15" x14ac:dyDescent="0.25">
      <c r="B1729" s="20" t="s">
        <v>540</v>
      </c>
      <c r="C1729" s="20" t="s">
        <v>1231</v>
      </c>
      <c r="D1729" s="20" t="s">
        <v>1232</v>
      </c>
      <c r="E1729" s="55" t="s">
        <v>1969</v>
      </c>
      <c r="F1729" s="1">
        <v>4</v>
      </c>
      <c r="G1729" s="55">
        <v>16</v>
      </c>
      <c r="H1729" s="55">
        <f t="shared" si="26"/>
        <v>64</v>
      </c>
    </row>
    <row r="1730" spans="2:8" ht="15" x14ac:dyDescent="0.25">
      <c r="B1730" s="20" t="s">
        <v>540</v>
      </c>
      <c r="C1730" s="20" t="s">
        <v>1231</v>
      </c>
      <c r="D1730" s="20" t="s">
        <v>1232</v>
      </c>
      <c r="E1730" s="55" t="s">
        <v>1976</v>
      </c>
      <c r="F1730" s="1">
        <v>2</v>
      </c>
      <c r="G1730" s="55">
        <v>1</v>
      </c>
      <c r="H1730" s="55">
        <f t="shared" si="26"/>
        <v>2</v>
      </c>
    </row>
    <row r="1731" spans="2:8" ht="15" x14ac:dyDescent="0.25">
      <c r="B1731" s="20" t="s">
        <v>540</v>
      </c>
      <c r="C1731" s="20" t="s">
        <v>973</v>
      </c>
      <c r="D1731" s="20" t="s">
        <v>974</v>
      </c>
      <c r="E1731" s="55" t="s">
        <v>1963</v>
      </c>
      <c r="F1731" s="1">
        <v>2</v>
      </c>
      <c r="G1731" s="55">
        <v>375</v>
      </c>
      <c r="H1731" s="55">
        <f t="shared" si="26"/>
        <v>750</v>
      </c>
    </row>
    <row r="1732" spans="2:8" ht="15" x14ac:dyDescent="0.25">
      <c r="B1732" s="20" t="s">
        <v>540</v>
      </c>
      <c r="C1732" s="20" t="s">
        <v>973</v>
      </c>
      <c r="D1732" s="20" t="s">
        <v>974</v>
      </c>
      <c r="E1732" s="55" t="s">
        <v>1964</v>
      </c>
      <c r="F1732" s="1">
        <v>1</v>
      </c>
      <c r="G1732" s="55">
        <v>71</v>
      </c>
      <c r="H1732" s="55">
        <f t="shared" si="26"/>
        <v>71</v>
      </c>
    </row>
    <row r="1733" spans="2:8" ht="15" x14ac:dyDescent="0.25">
      <c r="B1733" s="20" t="s">
        <v>540</v>
      </c>
      <c r="C1733" s="20" t="s">
        <v>3102</v>
      </c>
      <c r="D1733" s="20" t="s">
        <v>3103</v>
      </c>
      <c r="E1733" s="55" t="s">
        <v>1963</v>
      </c>
      <c r="F1733" s="1">
        <v>2</v>
      </c>
      <c r="G1733" s="55">
        <v>93</v>
      </c>
      <c r="H1733" s="55">
        <f t="shared" si="26"/>
        <v>186</v>
      </c>
    </row>
    <row r="1734" spans="2:8" ht="15" x14ac:dyDescent="0.25">
      <c r="B1734" s="20" t="s">
        <v>540</v>
      </c>
      <c r="C1734" s="20" t="s">
        <v>3102</v>
      </c>
      <c r="D1734" s="20" t="s">
        <v>3103</v>
      </c>
      <c r="E1734" s="55" t="s">
        <v>1964</v>
      </c>
      <c r="F1734" s="1">
        <v>1</v>
      </c>
      <c r="G1734" s="55">
        <v>18</v>
      </c>
      <c r="H1734" s="55">
        <f t="shared" si="26"/>
        <v>18</v>
      </c>
    </row>
    <row r="1735" spans="2:8" ht="15" x14ac:dyDescent="0.25">
      <c r="B1735" s="20" t="s">
        <v>540</v>
      </c>
      <c r="C1735" s="20" t="s">
        <v>1803</v>
      </c>
      <c r="D1735" s="20" t="s">
        <v>1804</v>
      </c>
      <c r="E1735" s="55" t="s">
        <v>1963</v>
      </c>
      <c r="F1735" s="1">
        <v>2</v>
      </c>
      <c r="G1735" s="55">
        <v>104</v>
      </c>
      <c r="H1735" s="55">
        <f t="shared" si="26"/>
        <v>208</v>
      </c>
    </row>
    <row r="1736" spans="2:8" ht="15" x14ac:dyDescent="0.25">
      <c r="B1736" s="20" t="s">
        <v>540</v>
      </c>
      <c r="C1736" s="20" t="s">
        <v>1803</v>
      </c>
      <c r="D1736" s="20" t="s">
        <v>1804</v>
      </c>
      <c r="E1736" s="55" t="s">
        <v>1964</v>
      </c>
      <c r="F1736" s="1">
        <v>1</v>
      </c>
      <c r="G1736" s="55">
        <v>161</v>
      </c>
      <c r="H1736" s="55">
        <f t="shared" si="26"/>
        <v>161</v>
      </c>
    </row>
    <row r="1737" spans="2:8" ht="15" x14ac:dyDescent="0.25">
      <c r="B1737" s="20" t="s">
        <v>540</v>
      </c>
      <c r="C1737" s="20" t="s">
        <v>1803</v>
      </c>
      <c r="D1737" s="20" t="s">
        <v>1804</v>
      </c>
      <c r="E1737" s="55" t="s">
        <v>1969</v>
      </c>
      <c r="F1737" s="1">
        <v>4</v>
      </c>
      <c r="G1737" s="55">
        <v>5</v>
      </c>
      <c r="H1737" s="55">
        <f t="shared" si="26"/>
        <v>20</v>
      </c>
    </row>
    <row r="1738" spans="2:8" ht="15" x14ac:dyDescent="0.25">
      <c r="B1738" s="20" t="s">
        <v>540</v>
      </c>
      <c r="C1738" s="20" t="s">
        <v>975</v>
      </c>
      <c r="D1738" s="20" t="s">
        <v>976</v>
      </c>
      <c r="E1738" s="55" t="s">
        <v>1989</v>
      </c>
      <c r="F1738" s="1">
        <v>18.53</v>
      </c>
      <c r="G1738" s="55">
        <v>1</v>
      </c>
      <c r="H1738" s="55">
        <f t="shared" si="26"/>
        <v>18.53</v>
      </c>
    </row>
    <row r="1739" spans="2:8" ht="15" x14ac:dyDescent="0.25">
      <c r="B1739" s="20" t="s">
        <v>540</v>
      </c>
      <c r="C1739" s="20" t="s">
        <v>975</v>
      </c>
      <c r="D1739" s="20" t="s">
        <v>976</v>
      </c>
      <c r="E1739" s="55" t="s">
        <v>1963</v>
      </c>
      <c r="F1739" s="1">
        <v>2</v>
      </c>
      <c r="G1739" s="55">
        <v>425</v>
      </c>
      <c r="H1739" s="55">
        <f t="shared" ref="H1739:H1802" si="27">F1739*G1739</f>
        <v>850</v>
      </c>
    </row>
    <row r="1740" spans="2:8" ht="15" x14ac:dyDescent="0.25">
      <c r="B1740" s="20" t="s">
        <v>540</v>
      </c>
      <c r="C1740" s="20" t="s">
        <v>975</v>
      </c>
      <c r="D1740" s="20" t="s">
        <v>976</v>
      </c>
      <c r="E1740" s="55" t="s">
        <v>1964</v>
      </c>
      <c r="F1740" s="1">
        <v>1</v>
      </c>
      <c r="G1740" s="55">
        <v>8</v>
      </c>
      <c r="H1740" s="55">
        <f t="shared" si="27"/>
        <v>8</v>
      </c>
    </row>
    <row r="1741" spans="2:8" ht="15" x14ac:dyDescent="0.25">
      <c r="B1741" s="20" t="s">
        <v>540</v>
      </c>
      <c r="C1741" s="20" t="s">
        <v>975</v>
      </c>
      <c r="D1741" s="20" t="s">
        <v>976</v>
      </c>
      <c r="E1741" s="55" t="s">
        <v>1969</v>
      </c>
      <c r="F1741" s="1">
        <v>4</v>
      </c>
      <c r="G1741" s="55">
        <v>7</v>
      </c>
      <c r="H1741" s="55">
        <f t="shared" si="27"/>
        <v>28</v>
      </c>
    </row>
    <row r="1742" spans="2:8" ht="15" x14ac:dyDescent="0.25">
      <c r="B1742" s="20" t="s">
        <v>540</v>
      </c>
      <c r="C1742" s="20" t="s">
        <v>975</v>
      </c>
      <c r="D1742" s="20" t="s">
        <v>976</v>
      </c>
      <c r="E1742" s="55" t="s">
        <v>1976</v>
      </c>
      <c r="F1742" s="1">
        <v>2</v>
      </c>
      <c r="G1742" s="55">
        <v>1</v>
      </c>
      <c r="H1742" s="55">
        <f t="shared" si="27"/>
        <v>2</v>
      </c>
    </row>
    <row r="1743" spans="2:8" ht="15" x14ac:dyDescent="0.25">
      <c r="B1743" s="20" t="s">
        <v>540</v>
      </c>
      <c r="C1743" s="20" t="s">
        <v>3104</v>
      </c>
      <c r="D1743" s="20" t="s">
        <v>3105</v>
      </c>
      <c r="E1743" s="55" t="s">
        <v>1963</v>
      </c>
      <c r="F1743" s="1">
        <v>2</v>
      </c>
      <c r="G1743" s="55">
        <v>119</v>
      </c>
      <c r="H1743" s="55">
        <f t="shared" si="27"/>
        <v>238</v>
      </c>
    </row>
    <row r="1744" spans="2:8" ht="15" x14ac:dyDescent="0.25">
      <c r="B1744" s="20" t="s">
        <v>540</v>
      </c>
      <c r="C1744" s="20" t="s">
        <v>3104</v>
      </c>
      <c r="D1744" s="20" t="s">
        <v>3105</v>
      </c>
      <c r="E1744" s="55" t="s">
        <v>1964</v>
      </c>
      <c r="F1744" s="1">
        <v>1</v>
      </c>
      <c r="G1744" s="55">
        <v>23</v>
      </c>
      <c r="H1744" s="55">
        <f t="shared" si="27"/>
        <v>23</v>
      </c>
    </row>
    <row r="1745" spans="2:8" ht="15" x14ac:dyDescent="0.25">
      <c r="B1745" s="20" t="s">
        <v>540</v>
      </c>
      <c r="C1745" s="20" t="s">
        <v>3106</v>
      </c>
      <c r="D1745" s="20" t="s">
        <v>3107</v>
      </c>
      <c r="E1745" s="55" t="s">
        <v>1963</v>
      </c>
      <c r="F1745" s="1">
        <v>2</v>
      </c>
      <c r="G1745" s="55">
        <v>82</v>
      </c>
      <c r="H1745" s="55">
        <f t="shared" si="27"/>
        <v>164</v>
      </c>
    </row>
    <row r="1746" spans="2:8" ht="15" x14ac:dyDescent="0.25">
      <c r="B1746" s="20" t="s">
        <v>540</v>
      </c>
      <c r="C1746" s="20" t="s">
        <v>3106</v>
      </c>
      <c r="D1746" s="20" t="s">
        <v>3107</v>
      </c>
      <c r="E1746" s="55" t="s">
        <v>1964</v>
      </c>
      <c r="F1746" s="1">
        <v>1</v>
      </c>
      <c r="G1746" s="55">
        <v>129</v>
      </c>
      <c r="H1746" s="55">
        <f t="shared" si="27"/>
        <v>129</v>
      </c>
    </row>
    <row r="1747" spans="2:8" ht="15" x14ac:dyDescent="0.25">
      <c r="B1747" s="20" t="s">
        <v>540</v>
      </c>
      <c r="C1747" s="20" t="s">
        <v>3108</v>
      </c>
      <c r="D1747" s="20" t="s">
        <v>3109</v>
      </c>
      <c r="E1747" s="55" t="s">
        <v>1963</v>
      </c>
      <c r="F1747" s="1">
        <v>2</v>
      </c>
      <c r="G1747" s="55">
        <v>82</v>
      </c>
      <c r="H1747" s="55">
        <f t="shared" si="27"/>
        <v>164</v>
      </c>
    </row>
    <row r="1748" spans="2:8" ht="15" x14ac:dyDescent="0.25">
      <c r="B1748" s="20" t="s">
        <v>540</v>
      </c>
      <c r="C1748" s="20" t="s">
        <v>3108</v>
      </c>
      <c r="D1748" s="20" t="s">
        <v>3109</v>
      </c>
      <c r="E1748" s="55" t="s">
        <v>1964</v>
      </c>
      <c r="F1748" s="1">
        <v>1</v>
      </c>
      <c r="G1748" s="55">
        <v>18</v>
      </c>
      <c r="H1748" s="55">
        <f t="shared" si="27"/>
        <v>18</v>
      </c>
    </row>
    <row r="1749" spans="2:8" ht="15" x14ac:dyDescent="0.25">
      <c r="B1749" s="20" t="s">
        <v>540</v>
      </c>
      <c r="C1749" s="20" t="s">
        <v>1805</v>
      </c>
      <c r="D1749" s="20" t="s">
        <v>1806</v>
      </c>
      <c r="E1749" s="55" t="s">
        <v>1989</v>
      </c>
      <c r="F1749" s="1">
        <v>18.53</v>
      </c>
      <c r="G1749" s="55">
        <v>12</v>
      </c>
      <c r="H1749" s="55">
        <f t="shared" si="27"/>
        <v>222.36</v>
      </c>
    </row>
    <row r="1750" spans="2:8" ht="15" x14ac:dyDescent="0.25">
      <c r="B1750" s="20" t="s">
        <v>540</v>
      </c>
      <c r="C1750" s="20" t="s">
        <v>1805</v>
      </c>
      <c r="D1750" s="20" t="s">
        <v>1806</v>
      </c>
      <c r="E1750" s="55" t="s">
        <v>1963</v>
      </c>
      <c r="F1750" s="1">
        <v>2</v>
      </c>
      <c r="G1750" s="55">
        <v>64</v>
      </c>
      <c r="H1750" s="55">
        <f t="shared" si="27"/>
        <v>128</v>
      </c>
    </row>
    <row r="1751" spans="2:8" ht="15" x14ac:dyDescent="0.25">
      <c r="B1751" s="20" t="s">
        <v>540</v>
      </c>
      <c r="C1751" s="20" t="s">
        <v>1805</v>
      </c>
      <c r="D1751" s="20" t="s">
        <v>1806</v>
      </c>
      <c r="E1751" s="55" t="s">
        <v>1964</v>
      </c>
      <c r="F1751" s="1">
        <v>1</v>
      </c>
      <c r="G1751" s="55">
        <v>93</v>
      </c>
      <c r="H1751" s="55">
        <f t="shared" si="27"/>
        <v>93</v>
      </c>
    </row>
    <row r="1752" spans="2:8" ht="15" x14ac:dyDescent="0.25">
      <c r="B1752" s="20" t="s">
        <v>540</v>
      </c>
      <c r="C1752" s="20" t="s">
        <v>3110</v>
      </c>
      <c r="D1752" s="20" t="s">
        <v>3111</v>
      </c>
      <c r="E1752" s="55" t="s">
        <v>1963</v>
      </c>
      <c r="F1752" s="1">
        <v>2</v>
      </c>
      <c r="G1752" s="55">
        <v>160</v>
      </c>
      <c r="H1752" s="55">
        <f t="shared" si="27"/>
        <v>320</v>
      </c>
    </row>
    <row r="1753" spans="2:8" ht="15" x14ac:dyDescent="0.25">
      <c r="B1753" s="20" t="s">
        <v>540</v>
      </c>
      <c r="C1753" s="20" t="s">
        <v>3110</v>
      </c>
      <c r="D1753" s="20" t="s">
        <v>3111</v>
      </c>
      <c r="E1753" s="55" t="s">
        <v>1964</v>
      </c>
      <c r="F1753" s="1">
        <v>1</v>
      </c>
      <c r="G1753" s="55">
        <v>79</v>
      </c>
      <c r="H1753" s="55">
        <f t="shared" si="27"/>
        <v>79</v>
      </c>
    </row>
    <row r="1754" spans="2:8" ht="15" x14ac:dyDescent="0.25">
      <c r="B1754" s="20" t="s">
        <v>540</v>
      </c>
      <c r="C1754" s="20" t="s">
        <v>3110</v>
      </c>
      <c r="D1754" s="20" t="s">
        <v>3111</v>
      </c>
      <c r="E1754" s="55" t="s">
        <v>1969</v>
      </c>
      <c r="F1754" s="1">
        <v>4</v>
      </c>
      <c r="G1754" s="55">
        <v>18</v>
      </c>
      <c r="H1754" s="55">
        <f t="shared" si="27"/>
        <v>72</v>
      </c>
    </row>
    <row r="1755" spans="2:8" ht="15" x14ac:dyDescent="0.25">
      <c r="B1755" s="20" t="s">
        <v>540</v>
      </c>
      <c r="C1755" s="20" t="s">
        <v>1807</v>
      </c>
      <c r="D1755" s="20" t="s">
        <v>1808</v>
      </c>
      <c r="E1755" s="55" t="s">
        <v>1963</v>
      </c>
      <c r="F1755" s="1">
        <v>2</v>
      </c>
      <c r="G1755" s="55">
        <v>231</v>
      </c>
      <c r="H1755" s="55">
        <f t="shared" si="27"/>
        <v>462</v>
      </c>
    </row>
    <row r="1756" spans="2:8" ht="15" x14ac:dyDescent="0.25">
      <c r="B1756" s="20" t="s">
        <v>540</v>
      </c>
      <c r="C1756" s="20" t="s">
        <v>1807</v>
      </c>
      <c r="D1756" s="20" t="s">
        <v>1808</v>
      </c>
      <c r="E1756" s="55" t="s">
        <v>1964</v>
      </c>
      <c r="F1756" s="1">
        <v>1</v>
      </c>
      <c r="G1756" s="55">
        <v>2</v>
      </c>
      <c r="H1756" s="55">
        <f t="shared" si="27"/>
        <v>2</v>
      </c>
    </row>
    <row r="1757" spans="2:8" ht="15" x14ac:dyDescent="0.25">
      <c r="B1757" s="20" t="s">
        <v>540</v>
      </c>
      <c r="C1757" s="20" t="s">
        <v>3112</v>
      </c>
      <c r="D1757" s="20" t="s">
        <v>3113</v>
      </c>
      <c r="E1757" s="55" t="s">
        <v>1963</v>
      </c>
      <c r="F1757" s="1">
        <v>2</v>
      </c>
      <c r="G1757" s="55">
        <v>149</v>
      </c>
      <c r="H1757" s="55">
        <f t="shared" si="27"/>
        <v>298</v>
      </c>
    </row>
    <row r="1758" spans="2:8" ht="15" x14ac:dyDescent="0.25">
      <c r="B1758" s="20" t="s">
        <v>540</v>
      </c>
      <c r="C1758" s="20" t="s">
        <v>3112</v>
      </c>
      <c r="D1758" s="20" t="s">
        <v>3113</v>
      </c>
      <c r="E1758" s="55" t="s">
        <v>1964</v>
      </c>
      <c r="F1758" s="1">
        <v>1</v>
      </c>
      <c r="G1758" s="55">
        <v>100</v>
      </c>
      <c r="H1758" s="55">
        <f t="shared" si="27"/>
        <v>100</v>
      </c>
    </row>
    <row r="1759" spans="2:8" ht="15" x14ac:dyDescent="0.25">
      <c r="B1759" s="20" t="s">
        <v>540</v>
      </c>
      <c r="C1759" s="20" t="s">
        <v>3112</v>
      </c>
      <c r="D1759" s="20" t="s">
        <v>3113</v>
      </c>
      <c r="E1759" s="55" t="s">
        <v>1969</v>
      </c>
      <c r="F1759" s="1">
        <v>4</v>
      </c>
      <c r="G1759" s="55">
        <v>6</v>
      </c>
      <c r="H1759" s="55">
        <f t="shared" si="27"/>
        <v>24</v>
      </c>
    </row>
    <row r="1760" spans="2:8" ht="15" x14ac:dyDescent="0.25">
      <c r="B1760" s="20" t="s">
        <v>540</v>
      </c>
      <c r="C1760" s="20" t="s">
        <v>3114</v>
      </c>
      <c r="D1760" s="20" t="s">
        <v>3115</v>
      </c>
      <c r="E1760" s="55" t="s">
        <v>1963</v>
      </c>
      <c r="F1760" s="1">
        <v>2</v>
      </c>
      <c r="G1760" s="55">
        <v>7</v>
      </c>
      <c r="H1760" s="55">
        <f t="shared" si="27"/>
        <v>14</v>
      </c>
    </row>
    <row r="1761" spans="2:8" ht="15" x14ac:dyDescent="0.25">
      <c r="B1761" s="20" t="s">
        <v>540</v>
      </c>
      <c r="C1761" s="20" t="s">
        <v>3114</v>
      </c>
      <c r="D1761" s="20" t="s">
        <v>3115</v>
      </c>
      <c r="E1761" s="55" t="s">
        <v>1964</v>
      </c>
      <c r="F1761" s="1">
        <v>1</v>
      </c>
      <c r="G1761" s="55">
        <v>5</v>
      </c>
      <c r="H1761" s="55">
        <f t="shared" si="27"/>
        <v>5</v>
      </c>
    </row>
    <row r="1762" spans="2:8" ht="15" x14ac:dyDescent="0.25">
      <c r="B1762" s="20" t="s">
        <v>540</v>
      </c>
      <c r="C1762" s="20" t="s">
        <v>3116</v>
      </c>
      <c r="D1762" s="20" t="s">
        <v>3117</v>
      </c>
      <c r="E1762" s="55" t="s">
        <v>1963</v>
      </c>
      <c r="F1762" s="1">
        <v>2</v>
      </c>
      <c r="G1762" s="55">
        <v>63</v>
      </c>
      <c r="H1762" s="55">
        <f t="shared" si="27"/>
        <v>126</v>
      </c>
    </row>
    <row r="1763" spans="2:8" ht="15" x14ac:dyDescent="0.25">
      <c r="B1763" s="20" t="s">
        <v>540</v>
      </c>
      <c r="C1763" s="20" t="s">
        <v>3116</v>
      </c>
      <c r="D1763" s="20" t="s">
        <v>3117</v>
      </c>
      <c r="E1763" s="55" t="s">
        <v>1964</v>
      </c>
      <c r="F1763" s="1">
        <v>1</v>
      </c>
      <c r="G1763" s="55">
        <v>27</v>
      </c>
      <c r="H1763" s="55">
        <f t="shared" si="27"/>
        <v>27</v>
      </c>
    </row>
    <row r="1764" spans="2:8" ht="15" x14ac:dyDescent="0.25">
      <c r="B1764" s="20" t="s">
        <v>540</v>
      </c>
      <c r="C1764" s="20" t="s">
        <v>3118</v>
      </c>
      <c r="D1764" s="20" t="s">
        <v>3119</v>
      </c>
      <c r="E1764" s="55" t="s">
        <v>1963</v>
      </c>
      <c r="F1764" s="1">
        <v>2</v>
      </c>
      <c r="G1764" s="55">
        <v>267</v>
      </c>
      <c r="H1764" s="55">
        <f t="shared" si="27"/>
        <v>534</v>
      </c>
    </row>
    <row r="1765" spans="2:8" ht="15" x14ac:dyDescent="0.25">
      <c r="B1765" s="20" t="s">
        <v>540</v>
      </c>
      <c r="C1765" s="20" t="s">
        <v>3118</v>
      </c>
      <c r="D1765" s="20" t="s">
        <v>3119</v>
      </c>
      <c r="E1765" s="55" t="s">
        <v>1964</v>
      </c>
      <c r="F1765" s="1">
        <v>1</v>
      </c>
      <c r="G1765" s="55">
        <v>16</v>
      </c>
      <c r="H1765" s="55">
        <f t="shared" si="27"/>
        <v>16</v>
      </c>
    </row>
    <row r="1766" spans="2:8" ht="15" x14ac:dyDescent="0.25">
      <c r="B1766" s="20" t="s">
        <v>540</v>
      </c>
      <c r="C1766" s="20" t="s">
        <v>3118</v>
      </c>
      <c r="D1766" s="20" t="s">
        <v>3119</v>
      </c>
      <c r="E1766" s="55" t="s">
        <v>1969</v>
      </c>
      <c r="F1766" s="1">
        <v>4</v>
      </c>
      <c r="G1766" s="55">
        <v>12</v>
      </c>
      <c r="H1766" s="55">
        <f t="shared" si="27"/>
        <v>48</v>
      </c>
    </row>
    <row r="1767" spans="2:8" ht="15" x14ac:dyDescent="0.25">
      <c r="B1767" s="20" t="s">
        <v>540</v>
      </c>
      <c r="C1767" s="20" t="s">
        <v>3120</v>
      </c>
      <c r="D1767" s="20" t="s">
        <v>3121</v>
      </c>
      <c r="E1767" s="55" t="s">
        <v>1963</v>
      </c>
      <c r="F1767" s="1">
        <v>2</v>
      </c>
      <c r="G1767" s="55">
        <v>192</v>
      </c>
      <c r="H1767" s="55">
        <f t="shared" si="27"/>
        <v>384</v>
      </c>
    </row>
    <row r="1768" spans="2:8" ht="15" x14ac:dyDescent="0.25">
      <c r="B1768" s="20" t="s">
        <v>540</v>
      </c>
      <c r="C1768" s="20" t="s">
        <v>3120</v>
      </c>
      <c r="D1768" s="20" t="s">
        <v>3121</v>
      </c>
      <c r="E1768" s="55" t="s">
        <v>1964</v>
      </c>
      <c r="F1768" s="1">
        <v>1</v>
      </c>
      <c r="G1768" s="55">
        <v>80</v>
      </c>
      <c r="H1768" s="55">
        <f t="shared" si="27"/>
        <v>80</v>
      </c>
    </row>
    <row r="1769" spans="2:8" ht="15" x14ac:dyDescent="0.25">
      <c r="B1769" s="20" t="s">
        <v>540</v>
      </c>
      <c r="C1769" s="20" t="s">
        <v>3122</v>
      </c>
      <c r="D1769" s="20" t="s">
        <v>3123</v>
      </c>
      <c r="E1769" s="55" t="s">
        <v>1963</v>
      </c>
      <c r="F1769" s="1">
        <v>2</v>
      </c>
      <c r="G1769" s="55">
        <v>68</v>
      </c>
      <c r="H1769" s="55">
        <f t="shared" si="27"/>
        <v>136</v>
      </c>
    </row>
    <row r="1770" spans="2:8" ht="15" x14ac:dyDescent="0.25">
      <c r="B1770" s="20" t="s">
        <v>540</v>
      </c>
      <c r="C1770" s="20" t="s">
        <v>3122</v>
      </c>
      <c r="D1770" s="20" t="s">
        <v>3123</v>
      </c>
      <c r="E1770" s="55" t="s">
        <v>1964</v>
      </c>
      <c r="F1770" s="1">
        <v>1</v>
      </c>
      <c r="G1770" s="55">
        <v>43</v>
      </c>
      <c r="H1770" s="55">
        <f t="shared" si="27"/>
        <v>43</v>
      </c>
    </row>
    <row r="1771" spans="2:8" ht="15" x14ac:dyDescent="0.25">
      <c r="B1771" s="20" t="s">
        <v>540</v>
      </c>
      <c r="C1771" s="20" t="s">
        <v>977</v>
      </c>
      <c r="D1771" s="20" t="s">
        <v>978</v>
      </c>
      <c r="E1771" s="55" t="s">
        <v>1963</v>
      </c>
      <c r="F1771" s="1">
        <v>2</v>
      </c>
      <c r="G1771" s="55">
        <v>417</v>
      </c>
      <c r="H1771" s="55">
        <f t="shared" si="27"/>
        <v>834</v>
      </c>
    </row>
    <row r="1772" spans="2:8" ht="15" x14ac:dyDescent="0.25">
      <c r="B1772" s="20" t="s">
        <v>540</v>
      </c>
      <c r="C1772" s="20" t="s">
        <v>977</v>
      </c>
      <c r="D1772" s="20" t="s">
        <v>978</v>
      </c>
      <c r="E1772" s="55" t="s">
        <v>1964</v>
      </c>
      <c r="F1772" s="1">
        <v>1</v>
      </c>
      <c r="G1772" s="55">
        <v>155</v>
      </c>
      <c r="H1772" s="55">
        <f t="shared" si="27"/>
        <v>155</v>
      </c>
    </row>
    <row r="1773" spans="2:8" ht="15" x14ac:dyDescent="0.25">
      <c r="B1773" s="20" t="s">
        <v>540</v>
      </c>
      <c r="C1773" s="20" t="s">
        <v>977</v>
      </c>
      <c r="D1773" s="20" t="s">
        <v>978</v>
      </c>
      <c r="E1773" s="55" t="s">
        <v>1969</v>
      </c>
      <c r="F1773" s="1">
        <v>4</v>
      </c>
      <c r="G1773" s="55">
        <v>8</v>
      </c>
      <c r="H1773" s="55">
        <f t="shared" si="27"/>
        <v>32</v>
      </c>
    </row>
    <row r="1774" spans="2:8" ht="15" x14ac:dyDescent="0.25">
      <c r="B1774" s="20" t="s">
        <v>540</v>
      </c>
      <c r="C1774" s="20" t="s">
        <v>977</v>
      </c>
      <c r="D1774" s="20" t="s">
        <v>978</v>
      </c>
      <c r="E1774" s="55" t="s">
        <v>1976</v>
      </c>
      <c r="F1774" s="1">
        <v>2</v>
      </c>
      <c r="G1774" s="55">
        <v>6</v>
      </c>
      <c r="H1774" s="55">
        <f t="shared" si="27"/>
        <v>12</v>
      </c>
    </row>
    <row r="1775" spans="2:8" ht="15" x14ac:dyDescent="0.25">
      <c r="B1775" s="20" t="s">
        <v>540</v>
      </c>
      <c r="C1775" s="20" t="s">
        <v>3124</v>
      </c>
      <c r="D1775" s="20" t="s">
        <v>3125</v>
      </c>
      <c r="E1775" s="55" t="s">
        <v>1963</v>
      </c>
      <c r="F1775" s="1">
        <v>2</v>
      </c>
      <c r="G1775" s="55">
        <v>223</v>
      </c>
      <c r="H1775" s="55">
        <f t="shared" si="27"/>
        <v>446</v>
      </c>
    </row>
    <row r="1776" spans="2:8" ht="15" x14ac:dyDescent="0.25">
      <c r="B1776" s="20" t="s">
        <v>540</v>
      </c>
      <c r="C1776" s="20" t="s">
        <v>3124</v>
      </c>
      <c r="D1776" s="20" t="s">
        <v>3125</v>
      </c>
      <c r="E1776" s="55" t="s">
        <v>1964</v>
      </c>
      <c r="F1776" s="1">
        <v>1</v>
      </c>
      <c r="G1776" s="55">
        <v>45</v>
      </c>
      <c r="H1776" s="55">
        <f t="shared" si="27"/>
        <v>45</v>
      </c>
    </row>
    <row r="1777" spans="2:8" ht="15" x14ac:dyDescent="0.25">
      <c r="B1777" s="20" t="s">
        <v>540</v>
      </c>
      <c r="C1777" s="20" t="s">
        <v>3126</v>
      </c>
      <c r="D1777" s="20" t="s">
        <v>3127</v>
      </c>
      <c r="E1777" s="55" t="s">
        <v>1963</v>
      </c>
      <c r="F1777" s="1">
        <v>2</v>
      </c>
      <c r="G1777" s="55">
        <v>589</v>
      </c>
      <c r="H1777" s="55">
        <f t="shared" si="27"/>
        <v>1178</v>
      </c>
    </row>
    <row r="1778" spans="2:8" ht="15" x14ac:dyDescent="0.25">
      <c r="B1778" s="20" t="s">
        <v>540</v>
      </c>
      <c r="C1778" s="20" t="s">
        <v>3126</v>
      </c>
      <c r="D1778" s="20" t="s">
        <v>3127</v>
      </c>
      <c r="E1778" s="55" t="s">
        <v>1964</v>
      </c>
      <c r="F1778" s="1">
        <v>1</v>
      </c>
      <c r="G1778" s="55">
        <v>7</v>
      </c>
      <c r="H1778" s="55">
        <f t="shared" si="27"/>
        <v>7</v>
      </c>
    </row>
    <row r="1779" spans="2:8" ht="15" x14ac:dyDescent="0.25">
      <c r="B1779" s="20" t="s">
        <v>540</v>
      </c>
      <c r="C1779" s="20" t="s">
        <v>1233</v>
      </c>
      <c r="D1779" s="20" t="s">
        <v>1234</v>
      </c>
      <c r="E1779" s="55" t="s">
        <v>1989</v>
      </c>
      <c r="F1779" s="1">
        <v>18.53</v>
      </c>
      <c r="G1779" s="55">
        <v>1</v>
      </c>
      <c r="H1779" s="55">
        <f t="shared" si="27"/>
        <v>18.53</v>
      </c>
    </row>
    <row r="1780" spans="2:8" ht="15" x14ac:dyDescent="0.25">
      <c r="B1780" s="20" t="s">
        <v>540</v>
      </c>
      <c r="C1780" s="20" t="s">
        <v>1233</v>
      </c>
      <c r="D1780" s="20" t="s">
        <v>1234</v>
      </c>
      <c r="E1780" s="55" t="s">
        <v>1963</v>
      </c>
      <c r="F1780" s="1">
        <v>2</v>
      </c>
      <c r="G1780" s="55">
        <v>101</v>
      </c>
      <c r="H1780" s="55">
        <f t="shared" si="27"/>
        <v>202</v>
      </c>
    </row>
    <row r="1781" spans="2:8" ht="15" x14ac:dyDescent="0.25">
      <c r="B1781" s="20" t="s">
        <v>540</v>
      </c>
      <c r="C1781" s="20" t="s">
        <v>1233</v>
      </c>
      <c r="D1781" s="20" t="s">
        <v>1234</v>
      </c>
      <c r="E1781" s="55" t="s">
        <v>1964</v>
      </c>
      <c r="F1781" s="1">
        <v>1</v>
      </c>
      <c r="G1781" s="55">
        <v>69</v>
      </c>
      <c r="H1781" s="55">
        <f t="shared" si="27"/>
        <v>69</v>
      </c>
    </row>
    <row r="1782" spans="2:8" ht="15" x14ac:dyDescent="0.25">
      <c r="B1782" s="20" t="s">
        <v>540</v>
      </c>
      <c r="C1782" s="20" t="s">
        <v>3128</v>
      </c>
      <c r="D1782" s="20" t="s">
        <v>3129</v>
      </c>
      <c r="E1782" s="55" t="s">
        <v>1963</v>
      </c>
      <c r="F1782" s="1">
        <v>2</v>
      </c>
      <c r="G1782" s="55">
        <v>29</v>
      </c>
      <c r="H1782" s="55">
        <f t="shared" si="27"/>
        <v>58</v>
      </c>
    </row>
    <row r="1783" spans="2:8" ht="15" x14ac:dyDescent="0.25">
      <c r="B1783" s="20" t="s">
        <v>540</v>
      </c>
      <c r="C1783" s="20" t="s">
        <v>979</v>
      </c>
      <c r="D1783" s="20" t="s">
        <v>980</v>
      </c>
      <c r="E1783" s="55" t="s">
        <v>1963</v>
      </c>
      <c r="F1783" s="1">
        <v>2</v>
      </c>
      <c r="G1783" s="55">
        <v>164</v>
      </c>
      <c r="H1783" s="55">
        <f t="shared" si="27"/>
        <v>328</v>
      </c>
    </row>
    <row r="1784" spans="2:8" ht="15" x14ac:dyDescent="0.25">
      <c r="B1784" s="20" t="s">
        <v>540</v>
      </c>
      <c r="C1784" s="20" t="s">
        <v>979</v>
      </c>
      <c r="D1784" s="20" t="s">
        <v>980</v>
      </c>
      <c r="E1784" s="55" t="s">
        <v>1964</v>
      </c>
      <c r="F1784" s="1">
        <v>1</v>
      </c>
      <c r="G1784" s="55">
        <v>149</v>
      </c>
      <c r="H1784" s="55">
        <f t="shared" si="27"/>
        <v>149</v>
      </c>
    </row>
    <row r="1785" spans="2:8" ht="15" x14ac:dyDescent="0.25">
      <c r="B1785" s="20" t="s">
        <v>540</v>
      </c>
      <c r="C1785" s="20" t="s">
        <v>979</v>
      </c>
      <c r="D1785" s="20" t="s">
        <v>980</v>
      </c>
      <c r="E1785" s="55" t="s">
        <v>1969</v>
      </c>
      <c r="F1785" s="1">
        <v>4</v>
      </c>
      <c r="G1785" s="55">
        <v>1</v>
      </c>
      <c r="H1785" s="55">
        <f t="shared" si="27"/>
        <v>4</v>
      </c>
    </row>
    <row r="1786" spans="2:8" ht="15" x14ac:dyDescent="0.25">
      <c r="B1786" s="20" t="s">
        <v>540</v>
      </c>
      <c r="C1786" s="20" t="s">
        <v>979</v>
      </c>
      <c r="D1786" s="20" t="s">
        <v>980</v>
      </c>
      <c r="E1786" s="55" t="s">
        <v>1976</v>
      </c>
      <c r="F1786" s="1">
        <v>2</v>
      </c>
      <c r="G1786" s="55">
        <v>1</v>
      </c>
      <c r="H1786" s="55">
        <f t="shared" si="27"/>
        <v>2</v>
      </c>
    </row>
    <row r="1787" spans="2:8" ht="15" x14ac:dyDescent="0.25">
      <c r="B1787" s="20" t="s">
        <v>540</v>
      </c>
      <c r="C1787" s="20" t="s">
        <v>3130</v>
      </c>
      <c r="D1787" s="20" t="s">
        <v>3131</v>
      </c>
      <c r="E1787" s="55" t="s">
        <v>1963</v>
      </c>
      <c r="F1787" s="1">
        <v>2</v>
      </c>
      <c r="G1787" s="55">
        <v>100</v>
      </c>
      <c r="H1787" s="55">
        <f t="shared" si="27"/>
        <v>200</v>
      </c>
    </row>
    <row r="1788" spans="2:8" ht="15" x14ac:dyDescent="0.25">
      <c r="B1788" s="20" t="s">
        <v>540</v>
      </c>
      <c r="C1788" s="20" t="s">
        <v>3130</v>
      </c>
      <c r="D1788" s="20" t="s">
        <v>3131</v>
      </c>
      <c r="E1788" s="55" t="s">
        <v>1964</v>
      </c>
      <c r="F1788" s="1">
        <v>1</v>
      </c>
      <c r="G1788" s="55">
        <v>33</v>
      </c>
      <c r="H1788" s="55">
        <f t="shared" si="27"/>
        <v>33</v>
      </c>
    </row>
    <row r="1789" spans="2:8" ht="15" x14ac:dyDescent="0.25">
      <c r="B1789" s="20" t="s">
        <v>540</v>
      </c>
      <c r="C1789" s="20" t="s">
        <v>3130</v>
      </c>
      <c r="D1789" s="20" t="s">
        <v>3131</v>
      </c>
      <c r="E1789" s="55" t="s">
        <v>1969</v>
      </c>
      <c r="F1789" s="1">
        <v>4</v>
      </c>
      <c r="G1789" s="55">
        <v>2</v>
      </c>
      <c r="H1789" s="55">
        <f t="shared" si="27"/>
        <v>8</v>
      </c>
    </row>
    <row r="1790" spans="2:8" ht="15" x14ac:dyDescent="0.25">
      <c r="B1790" s="20" t="s">
        <v>540</v>
      </c>
      <c r="C1790" s="20" t="s">
        <v>3130</v>
      </c>
      <c r="D1790" s="20" t="s">
        <v>3131</v>
      </c>
      <c r="E1790" s="55" t="s">
        <v>1976</v>
      </c>
      <c r="F1790" s="1">
        <v>2</v>
      </c>
      <c r="G1790" s="55">
        <v>5</v>
      </c>
      <c r="H1790" s="55">
        <f t="shared" si="27"/>
        <v>10</v>
      </c>
    </row>
    <row r="1791" spans="2:8" ht="15" x14ac:dyDescent="0.25">
      <c r="B1791" s="20" t="s">
        <v>540</v>
      </c>
      <c r="C1791" s="20" t="s">
        <v>3132</v>
      </c>
      <c r="D1791" s="20" t="s">
        <v>3133</v>
      </c>
      <c r="E1791" s="55" t="s">
        <v>1963</v>
      </c>
      <c r="F1791" s="1">
        <v>2</v>
      </c>
      <c r="G1791" s="55">
        <v>186</v>
      </c>
      <c r="H1791" s="55">
        <f t="shared" si="27"/>
        <v>372</v>
      </c>
    </row>
    <row r="1792" spans="2:8" ht="15" x14ac:dyDescent="0.25">
      <c r="B1792" s="20" t="s">
        <v>540</v>
      </c>
      <c r="C1792" s="20" t="s">
        <v>3132</v>
      </c>
      <c r="D1792" s="20" t="s">
        <v>3133</v>
      </c>
      <c r="E1792" s="55" t="s">
        <v>1964</v>
      </c>
      <c r="F1792" s="1">
        <v>1</v>
      </c>
      <c r="G1792" s="55">
        <v>44</v>
      </c>
      <c r="H1792" s="55">
        <f t="shared" si="27"/>
        <v>44</v>
      </c>
    </row>
    <row r="1793" spans="2:8" ht="15" x14ac:dyDescent="0.25">
      <c r="B1793" s="20" t="s">
        <v>540</v>
      </c>
      <c r="C1793" s="20" t="s">
        <v>3132</v>
      </c>
      <c r="D1793" s="20" t="s">
        <v>3133</v>
      </c>
      <c r="E1793" s="55" t="s">
        <v>1969</v>
      </c>
      <c r="F1793" s="1">
        <v>4</v>
      </c>
      <c r="G1793" s="55">
        <v>2</v>
      </c>
      <c r="H1793" s="55">
        <f t="shared" si="27"/>
        <v>8</v>
      </c>
    </row>
    <row r="1794" spans="2:8" ht="15" x14ac:dyDescent="0.25">
      <c r="B1794" s="20" t="s">
        <v>540</v>
      </c>
      <c r="C1794" s="20" t="s">
        <v>3132</v>
      </c>
      <c r="D1794" s="20" t="s">
        <v>3133</v>
      </c>
      <c r="E1794" s="55" t="s">
        <v>1976</v>
      </c>
      <c r="F1794" s="1">
        <v>2</v>
      </c>
      <c r="G1794" s="55">
        <v>1</v>
      </c>
      <c r="H1794" s="55">
        <f t="shared" si="27"/>
        <v>2</v>
      </c>
    </row>
    <row r="1795" spans="2:8" ht="15" x14ac:dyDescent="0.25">
      <c r="B1795" s="20" t="s">
        <v>540</v>
      </c>
      <c r="C1795" s="20" t="s">
        <v>3134</v>
      </c>
      <c r="D1795" s="20" t="s">
        <v>3135</v>
      </c>
      <c r="E1795" s="55" t="s">
        <v>1963</v>
      </c>
      <c r="F1795" s="1">
        <v>2</v>
      </c>
      <c r="G1795" s="55">
        <v>54</v>
      </c>
      <c r="H1795" s="55">
        <f t="shared" si="27"/>
        <v>108</v>
      </c>
    </row>
    <row r="1796" spans="2:8" ht="15" x14ac:dyDescent="0.25">
      <c r="B1796" s="20" t="s">
        <v>540</v>
      </c>
      <c r="C1796" s="20" t="s">
        <v>3134</v>
      </c>
      <c r="D1796" s="20" t="s">
        <v>3135</v>
      </c>
      <c r="E1796" s="55" t="s">
        <v>1964</v>
      </c>
      <c r="F1796" s="1">
        <v>1</v>
      </c>
      <c r="G1796" s="55">
        <v>45</v>
      </c>
      <c r="H1796" s="55">
        <f t="shared" si="27"/>
        <v>45</v>
      </c>
    </row>
    <row r="1797" spans="2:8" ht="15" x14ac:dyDescent="0.25">
      <c r="B1797" s="20" t="s">
        <v>540</v>
      </c>
      <c r="C1797" s="20" t="s">
        <v>3134</v>
      </c>
      <c r="D1797" s="20" t="s">
        <v>3135</v>
      </c>
      <c r="E1797" s="55" t="s">
        <v>1976</v>
      </c>
      <c r="F1797" s="1">
        <v>2</v>
      </c>
      <c r="G1797" s="55">
        <v>3</v>
      </c>
      <c r="H1797" s="55">
        <f t="shared" si="27"/>
        <v>6</v>
      </c>
    </row>
    <row r="1798" spans="2:8" ht="15" x14ac:dyDescent="0.25">
      <c r="B1798" s="20" t="s">
        <v>540</v>
      </c>
      <c r="C1798" s="20" t="s">
        <v>3136</v>
      </c>
      <c r="D1798" s="20" t="s">
        <v>3137</v>
      </c>
      <c r="E1798" s="55" t="s">
        <v>1963</v>
      </c>
      <c r="F1798" s="1">
        <v>2</v>
      </c>
      <c r="G1798" s="55">
        <v>117</v>
      </c>
      <c r="H1798" s="55">
        <f t="shared" si="27"/>
        <v>234</v>
      </c>
    </row>
    <row r="1799" spans="2:8" ht="15" x14ac:dyDescent="0.25">
      <c r="B1799" s="20" t="s">
        <v>540</v>
      </c>
      <c r="C1799" s="20" t="s">
        <v>3136</v>
      </c>
      <c r="D1799" s="20" t="s">
        <v>3137</v>
      </c>
      <c r="E1799" s="55" t="s">
        <v>1964</v>
      </c>
      <c r="F1799" s="1">
        <v>1</v>
      </c>
      <c r="G1799" s="55">
        <v>11</v>
      </c>
      <c r="H1799" s="55">
        <f t="shared" si="27"/>
        <v>11</v>
      </c>
    </row>
    <row r="1800" spans="2:8" ht="15" x14ac:dyDescent="0.25">
      <c r="B1800" s="20" t="s">
        <v>540</v>
      </c>
      <c r="C1800" s="20" t="s">
        <v>981</v>
      </c>
      <c r="D1800" s="20" t="s">
        <v>982</v>
      </c>
      <c r="E1800" s="55" t="s">
        <v>1963</v>
      </c>
      <c r="F1800" s="1">
        <v>2</v>
      </c>
      <c r="G1800" s="55">
        <v>251</v>
      </c>
      <c r="H1800" s="55">
        <f t="shared" si="27"/>
        <v>502</v>
      </c>
    </row>
    <row r="1801" spans="2:8" ht="15" x14ac:dyDescent="0.25">
      <c r="B1801" s="20" t="s">
        <v>540</v>
      </c>
      <c r="C1801" s="20" t="s">
        <v>1235</v>
      </c>
      <c r="D1801" s="20" t="s">
        <v>1236</v>
      </c>
      <c r="E1801" s="55" t="s">
        <v>1963</v>
      </c>
      <c r="F1801" s="1">
        <v>2</v>
      </c>
      <c r="G1801" s="55">
        <v>109</v>
      </c>
      <c r="H1801" s="55">
        <f t="shared" si="27"/>
        <v>218</v>
      </c>
    </row>
    <row r="1802" spans="2:8" ht="15" x14ac:dyDescent="0.25">
      <c r="B1802" s="20" t="s">
        <v>540</v>
      </c>
      <c r="C1802" s="20" t="s">
        <v>1235</v>
      </c>
      <c r="D1802" s="20" t="s">
        <v>1236</v>
      </c>
      <c r="E1802" s="55" t="s">
        <v>1964</v>
      </c>
      <c r="F1802" s="1">
        <v>1</v>
      </c>
      <c r="G1802" s="55">
        <v>38</v>
      </c>
      <c r="H1802" s="55">
        <f t="shared" si="27"/>
        <v>38</v>
      </c>
    </row>
    <row r="1803" spans="2:8" ht="15" x14ac:dyDescent="0.25">
      <c r="B1803" s="20" t="s">
        <v>540</v>
      </c>
      <c r="C1803" s="20" t="s">
        <v>3138</v>
      </c>
      <c r="D1803" s="20" t="s">
        <v>3139</v>
      </c>
      <c r="E1803" s="55" t="s">
        <v>1963</v>
      </c>
      <c r="F1803" s="1">
        <v>2</v>
      </c>
      <c r="G1803" s="55">
        <v>25</v>
      </c>
      <c r="H1803" s="55">
        <f t="shared" ref="H1803:H1866" si="28">F1803*G1803</f>
        <v>50</v>
      </c>
    </row>
    <row r="1804" spans="2:8" ht="15" x14ac:dyDescent="0.25">
      <c r="B1804" s="20" t="s">
        <v>540</v>
      </c>
      <c r="C1804" s="20" t="s">
        <v>1821</v>
      </c>
      <c r="D1804" s="20" t="s">
        <v>1822</v>
      </c>
      <c r="E1804" s="55" t="s">
        <v>1963</v>
      </c>
      <c r="F1804" s="1">
        <v>2</v>
      </c>
      <c r="G1804" s="55">
        <v>402</v>
      </c>
      <c r="H1804" s="55">
        <f t="shared" si="28"/>
        <v>804</v>
      </c>
    </row>
    <row r="1805" spans="2:8" ht="15" x14ac:dyDescent="0.25">
      <c r="B1805" s="20" t="s">
        <v>540</v>
      </c>
      <c r="C1805" s="20" t="s">
        <v>1821</v>
      </c>
      <c r="D1805" s="20" t="s">
        <v>1822</v>
      </c>
      <c r="E1805" s="55" t="s">
        <v>1964</v>
      </c>
      <c r="F1805" s="1">
        <v>1</v>
      </c>
      <c r="G1805" s="55">
        <v>99</v>
      </c>
      <c r="H1805" s="55">
        <f t="shared" si="28"/>
        <v>99</v>
      </c>
    </row>
    <row r="1806" spans="2:8" ht="15" x14ac:dyDescent="0.25">
      <c r="B1806" s="20" t="s">
        <v>540</v>
      </c>
      <c r="C1806" s="20" t="s">
        <v>1237</v>
      </c>
      <c r="D1806" s="20" t="s">
        <v>1238</v>
      </c>
      <c r="E1806" s="55" t="s">
        <v>1963</v>
      </c>
      <c r="F1806" s="1">
        <v>2</v>
      </c>
      <c r="G1806" s="55">
        <v>232</v>
      </c>
      <c r="H1806" s="55">
        <f t="shared" si="28"/>
        <v>464</v>
      </c>
    </row>
    <row r="1807" spans="2:8" ht="15" x14ac:dyDescent="0.25">
      <c r="B1807" s="20" t="s">
        <v>540</v>
      </c>
      <c r="C1807" s="20" t="s">
        <v>1237</v>
      </c>
      <c r="D1807" s="20" t="s">
        <v>1238</v>
      </c>
      <c r="E1807" s="55" t="s">
        <v>1964</v>
      </c>
      <c r="F1807" s="1">
        <v>1</v>
      </c>
      <c r="G1807" s="55">
        <v>127</v>
      </c>
      <c r="H1807" s="55">
        <f t="shared" si="28"/>
        <v>127</v>
      </c>
    </row>
    <row r="1808" spans="2:8" ht="15" x14ac:dyDescent="0.25">
      <c r="B1808" s="20" t="s">
        <v>540</v>
      </c>
      <c r="C1808" s="20" t="s">
        <v>3140</v>
      </c>
      <c r="D1808" s="20" t="s">
        <v>3141</v>
      </c>
      <c r="E1808" s="55" t="s">
        <v>1963</v>
      </c>
      <c r="F1808" s="1">
        <v>2</v>
      </c>
      <c r="G1808" s="55">
        <v>289</v>
      </c>
      <c r="H1808" s="55">
        <f t="shared" si="28"/>
        <v>578</v>
      </c>
    </row>
    <row r="1809" spans="2:8" ht="15" x14ac:dyDescent="0.25">
      <c r="B1809" s="20" t="s">
        <v>540</v>
      </c>
      <c r="C1809" s="20" t="s">
        <v>3140</v>
      </c>
      <c r="D1809" s="20" t="s">
        <v>3141</v>
      </c>
      <c r="E1809" s="55" t="s">
        <v>1964</v>
      </c>
      <c r="F1809" s="1">
        <v>1</v>
      </c>
      <c r="G1809" s="55">
        <v>208</v>
      </c>
      <c r="H1809" s="55">
        <f t="shared" si="28"/>
        <v>208</v>
      </c>
    </row>
    <row r="1810" spans="2:8" ht="15" x14ac:dyDescent="0.25">
      <c r="B1810" s="20" t="s">
        <v>540</v>
      </c>
      <c r="C1810" s="20" t="s">
        <v>983</v>
      </c>
      <c r="D1810" s="20" t="s">
        <v>984</v>
      </c>
      <c r="E1810" s="55" t="s">
        <v>1963</v>
      </c>
      <c r="F1810" s="1">
        <v>2</v>
      </c>
      <c r="G1810" s="55">
        <v>70</v>
      </c>
      <c r="H1810" s="55">
        <f t="shared" si="28"/>
        <v>140</v>
      </c>
    </row>
    <row r="1811" spans="2:8" ht="15" x14ac:dyDescent="0.25">
      <c r="B1811" s="20" t="s">
        <v>540</v>
      </c>
      <c r="C1811" s="20" t="s">
        <v>3142</v>
      </c>
      <c r="D1811" s="20" t="s">
        <v>3143</v>
      </c>
      <c r="E1811" s="55" t="s">
        <v>1963</v>
      </c>
      <c r="F1811" s="1">
        <v>2</v>
      </c>
      <c r="G1811" s="55">
        <v>119</v>
      </c>
      <c r="H1811" s="55">
        <f t="shared" si="28"/>
        <v>238</v>
      </c>
    </row>
    <row r="1812" spans="2:8" ht="15" x14ac:dyDescent="0.25">
      <c r="B1812" s="20" t="s">
        <v>540</v>
      </c>
      <c r="C1812" s="20" t="s">
        <v>3142</v>
      </c>
      <c r="D1812" s="20" t="s">
        <v>3143</v>
      </c>
      <c r="E1812" s="55" t="s">
        <v>1964</v>
      </c>
      <c r="F1812" s="1">
        <v>1</v>
      </c>
      <c r="G1812" s="55">
        <v>114</v>
      </c>
      <c r="H1812" s="55">
        <f t="shared" si="28"/>
        <v>114</v>
      </c>
    </row>
    <row r="1813" spans="2:8" ht="15" x14ac:dyDescent="0.25">
      <c r="B1813" s="20" t="s">
        <v>540</v>
      </c>
      <c r="C1813" s="20" t="s">
        <v>3144</v>
      </c>
      <c r="D1813" s="20" t="s">
        <v>3145</v>
      </c>
      <c r="E1813" s="55" t="s">
        <v>1963</v>
      </c>
      <c r="F1813" s="1">
        <v>2</v>
      </c>
      <c r="G1813" s="55">
        <v>221</v>
      </c>
      <c r="H1813" s="55">
        <f t="shared" si="28"/>
        <v>442</v>
      </c>
    </row>
    <row r="1814" spans="2:8" ht="15" x14ac:dyDescent="0.25">
      <c r="B1814" s="20" t="s">
        <v>540</v>
      </c>
      <c r="C1814" s="20" t="s">
        <v>3144</v>
      </c>
      <c r="D1814" s="20" t="s">
        <v>3145</v>
      </c>
      <c r="E1814" s="55" t="s">
        <v>1964</v>
      </c>
      <c r="F1814" s="1">
        <v>1</v>
      </c>
      <c r="G1814" s="55">
        <v>6</v>
      </c>
      <c r="H1814" s="55">
        <f t="shared" si="28"/>
        <v>6</v>
      </c>
    </row>
    <row r="1815" spans="2:8" ht="15" x14ac:dyDescent="0.25">
      <c r="B1815" s="20" t="s">
        <v>540</v>
      </c>
      <c r="C1815" s="20" t="s">
        <v>985</v>
      </c>
      <c r="D1815" s="20" t="s">
        <v>986</v>
      </c>
      <c r="E1815" s="55" t="s">
        <v>1963</v>
      </c>
      <c r="F1815" s="1">
        <v>2</v>
      </c>
      <c r="G1815" s="55">
        <v>252</v>
      </c>
      <c r="H1815" s="55">
        <f t="shared" si="28"/>
        <v>504</v>
      </c>
    </row>
    <row r="1816" spans="2:8" ht="15" x14ac:dyDescent="0.25">
      <c r="B1816" s="20" t="s">
        <v>540</v>
      </c>
      <c r="C1816" s="20" t="s">
        <v>985</v>
      </c>
      <c r="D1816" s="20" t="s">
        <v>986</v>
      </c>
      <c r="E1816" s="55" t="s">
        <v>1964</v>
      </c>
      <c r="F1816" s="1">
        <v>1</v>
      </c>
      <c r="G1816" s="55">
        <v>61</v>
      </c>
      <c r="H1816" s="55">
        <f t="shared" si="28"/>
        <v>61</v>
      </c>
    </row>
    <row r="1817" spans="2:8" ht="15" x14ac:dyDescent="0.25">
      <c r="B1817" s="20" t="s">
        <v>540</v>
      </c>
      <c r="C1817" s="20" t="s">
        <v>985</v>
      </c>
      <c r="D1817" s="20" t="s">
        <v>986</v>
      </c>
      <c r="E1817" s="55" t="s">
        <v>1969</v>
      </c>
      <c r="F1817" s="1">
        <v>4</v>
      </c>
      <c r="G1817" s="55">
        <v>1</v>
      </c>
      <c r="H1817" s="55">
        <f t="shared" si="28"/>
        <v>4</v>
      </c>
    </row>
    <row r="1818" spans="2:8" ht="15" x14ac:dyDescent="0.25">
      <c r="B1818" s="20" t="s">
        <v>540</v>
      </c>
      <c r="C1818" s="20" t="s">
        <v>3146</v>
      </c>
      <c r="D1818" s="20" t="s">
        <v>3147</v>
      </c>
      <c r="E1818" s="55" t="s">
        <v>1963</v>
      </c>
      <c r="F1818" s="1">
        <v>2</v>
      </c>
      <c r="G1818" s="55">
        <v>142</v>
      </c>
      <c r="H1818" s="55">
        <f t="shared" si="28"/>
        <v>284</v>
      </c>
    </row>
    <row r="1819" spans="2:8" ht="15" x14ac:dyDescent="0.25">
      <c r="B1819" s="20" t="s">
        <v>540</v>
      </c>
      <c r="C1819" s="20" t="s">
        <v>3146</v>
      </c>
      <c r="D1819" s="20" t="s">
        <v>3147</v>
      </c>
      <c r="E1819" s="55" t="s">
        <v>1964</v>
      </c>
      <c r="F1819" s="1">
        <v>1</v>
      </c>
      <c r="G1819" s="55">
        <v>24</v>
      </c>
      <c r="H1819" s="55">
        <f t="shared" si="28"/>
        <v>24</v>
      </c>
    </row>
    <row r="1820" spans="2:8" ht="15" x14ac:dyDescent="0.25">
      <c r="B1820" s="20" t="s">
        <v>540</v>
      </c>
      <c r="C1820" s="20" t="s">
        <v>3148</v>
      </c>
      <c r="D1820" s="20" t="s">
        <v>3149</v>
      </c>
      <c r="E1820" s="55" t="s">
        <v>1963</v>
      </c>
      <c r="F1820" s="1">
        <v>2</v>
      </c>
      <c r="G1820" s="55">
        <v>5</v>
      </c>
      <c r="H1820" s="55">
        <f t="shared" si="28"/>
        <v>10</v>
      </c>
    </row>
    <row r="1821" spans="2:8" ht="15" x14ac:dyDescent="0.25">
      <c r="B1821" s="20" t="s">
        <v>540</v>
      </c>
      <c r="C1821" s="20" t="s">
        <v>3148</v>
      </c>
      <c r="D1821" s="20" t="s">
        <v>3149</v>
      </c>
      <c r="E1821" s="55" t="s">
        <v>1964</v>
      </c>
      <c r="F1821" s="1">
        <v>1</v>
      </c>
      <c r="G1821" s="55">
        <v>15</v>
      </c>
      <c r="H1821" s="55">
        <f t="shared" si="28"/>
        <v>15</v>
      </c>
    </row>
    <row r="1822" spans="2:8" ht="15" x14ac:dyDescent="0.25">
      <c r="B1822" s="20" t="s">
        <v>540</v>
      </c>
      <c r="C1822" s="20" t="s">
        <v>3150</v>
      </c>
      <c r="D1822" s="20" t="s">
        <v>3151</v>
      </c>
      <c r="E1822" s="55" t="s">
        <v>1963</v>
      </c>
      <c r="F1822" s="1">
        <v>2</v>
      </c>
      <c r="G1822" s="55">
        <v>36</v>
      </c>
      <c r="H1822" s="55">
        <f t="shared" si="28"/>
        <v>72</v>
      </c>
    </row>
    <row r="1823" spans="2:8" ht="15" x14ac:dyDescent="0.25">
      <c r="B1823" s="20" t="s">
        <v>540</v>
      </c>
      <c r="C1823" s="20" t="s">
        <v>3150</v>
      </c>
      <c r="D1823" s="20" t="s">
        <v>3151</v>
      </c>
      <c r="E1823" s="55" t="s">
        <v>1964</v>
      </c>
      <c r="F1823" s="1">
        <v>1</v>
      </c>
      <c r="G1823" s="55">
        <v>14</v>
      </c>
      <c r="H1823" s="55">
        <f t="shared" si="28"/>
        <v>14</v>
      </c>
    </row>
    <row r="1824" spans="2:8" ht="15" x14ac:dyDescent="0.25">
      <c r="B1824" s="20" t="s">
        <v>540</v>
      </c>
      <c r="C1824" s="20" t="s">
        <v>3152</v>
      </c>
      <c r="D1824" s="20" t="s">
        <v>3153</v>
      </c>
      <c r="E1824" s="55" t="s">
        <v>1963</v>
      </c>
      <c r="F1824" s="1">
        <v>2</v>
      </c>
      <c r="G1824" s="55">
        <v>16</v>
      </c>
      <c r="H1824" s="55">
        <f t="shared" si="28"/>
        <v>32</v>
      </c>
    </row>
    <row r="1825" spans="2:8" ht="15" x14ac:dyDescent="0.25">
      <c r="B1825" s="20" t="s">
        <v>540</v>
      </c>
      <c r="C1825" s="20" t="s">
        <v>3154</v>
      </c>
      <c r="D1825" s="20" t="s">
        <v>3155</v>
      </c>
      <c r="E1825" s="55" t="s">
        <v>1963</v>
      </c>
      <c r="F1825" s="1">
        <v>2</v>
      </c>
      <c r="G1825" s="55">
        <v>465</v>
      </c>
      <c r="H1825" s="55">
        <f t="shared" si="28"/>
        <v>930</v>
      </c>
    </row>
    <row r="1826" spans="2:8" ht="15" x14ac:dyDescent="0.25">
      <c r="B1826" s="20" t="s">
        <v>540</v>
      </c>
      <c r="C1826" s="20" t="s">
        <v>3154</v>
      </c>
      <c r="D1826" s="20" t="s">
        <v>3155</v>
      </c>
      <c r="E1826" s="55" t="s">
        <v>1964</v>
      </c>
      <c r="F1826" s="1">
        <v>1</v>
      </c>
      <c r="G1826" s="55">
        <v>30</v>
      </c>
      <c r="H1826" s="55">
        <f t="shared" si="28"/>
        <v>30</v>
      </c>
    </row>
    <row r="1827" spans="2:8" ht="15" x14ac:dyDescent="0.25">
      <c r="B1827" s="20" t="s">
        <v>540</v>
      </c>
      <c r="C1827" s="20" t="s">
        <v>3156</v>
      </c>
      <c r="D1827" s="20" t="s">
        <v>3157</v>
      </c>
      <c r="E1827" s="55" t="s">
        <v>1963</v>
      </c>
      <c r="F1827" s="1">
        <v>2</v>
      </c>
      <c r="G1827" s="55">
        <v>202</v>
      </c>
      <c r="H1827" s="55">
        <f t="shared" si="28"/>
        <v>404</v>
      </c>
    </row>
    <row r="1828" spans="2:8" ht="15" x14ac:dyDescent="0.25">
      <c r="B1828" s="20" t="s">
        <v>540</v>
      </c>
      <c r="C1828" s="20" t="s">
        <v>3156</v>
      </c>
      <c r="D1828" s="20" t="s">
        <v>3157</v>
      </c>
      <c r="E1828" s="55" t="s">
        <v>1964</v>
      </c>
      <c r="F1828" s="1">
        <v>1</v>
      </c>
      <c r="G1828" s="55">
        <v>61</v>
      </c>
      <c r="H1828" s="55">
        <f t="shared" si="28"/>
        <v>61</v>
      </c>
    </row>
    <row r="1829" spans="2:8" ht="15" x14ac:dyDescent="0.25">
      <c r="B1829" s="20" t="s">
        <v>540</v>
      </c>
      <c r="C1829" s="20" t="s">
        <v>987</v>
      </c>
      <c r="D1829" s="20" t="s">
        <v>988</v>
      </c>
      <c r="E1829" s="55" t="s">
        <v>1963</v>
      </c>
      <c r="F1829" s="1">
        <v>2</v>
      </c>
      <c r="G1829" s="55">
        <v>132</v>
      </c>
      <c r="H1829" s="55">
        <f t="shared" si="28"/>
        <v>264</v>
      </c>
    </row>
    <row r="1830" spans="2:8" ht="15" x14ac:dyDescent="0.25">
      <c r="B1830" s="20" t="s">
        <v>540</v>
      </c>
      <c r="C1830" s="20" t="s">
        <v>987</v>
      </c>
      <c r="D1830" s="20" t="s">
        <v>988</v>
      </c>
      <c r="E1830" s="55" t="s">
        <v>1964</v>
      </c>
      <c r="F1830" s="1">
        <v>1</v>
      </c>
      <c r="G1830" s="55">
        <v>20</v>
      </c>
      <c r="H1830" s="55">
        <f t="shared" si="28"/>
        <v>20</v>
      </c>
    </row>
    <row r="1831" spans="2:8" ht="15" x14ac:dyDescent="0.25">
      <c r="B1831" s="20" t="s">
        <v>540</v>
      </c>
      <c r="C1831" s="20" t="s">
        <v>987</v>
      </c>
      <c r="D1831" s="20" t="s">
        <v>988</v>
      </c>
      <c r="E1831" s="55" t="s">
        <v>1969</v>
      </c>
      <c r="F1831" s="1">
        <v>4</v>
      </c>
      <c r="G1831" s="55">
        <v>17</v>
      </c>
      <c r="H1831" s="55">
        <f t="shared" si="28"/>
        <v>68</v>
      </c>
    </row>
    <row r="1832" spans="2:8" ht="15" x14ac:dyDescent="0.25">
      <c r="B1832" s="20" t="s">
        <v>540</v>
      </c>
      <c r="C1832" s="20" t="s">
        <v>3158</v>
      </c>
      <c r="D1832" s="20" t="s">
        <v>3159</v>
      </c>
      <c r="E1832" s="55" t="s">
        <v>1963</v>
      </c>
      <c r="F1832" s="1">
        <v>2</v>
      </c>
      <c r="G1832" s="55">
        <v>157</v>
      </c>
      <c r="H1832" s="55">
        <f t="shared" si="28"/>
        <v>314</v>
      </c>
    </row>
    <row r="1833" spans="2:8" ht="15" x14ac:dyDescent="0.25">
      <c r="B1833" s="20" t="s">
        <v>540</v>
      </c>
      <c r="C1833" s="20" t="s">
        <v>3158</v>
      </c>
      <c r="D1833" s="20" t="s">
        <v>3159</v>
      </c>
      <c r="E1833" s="55" t="s">
        <v>1964</v>
      </c>
      <c r="F1833" s="1">
        <v>1</v>
      </c>
      <c r="G1833" s="55">
        <v>6</v>
      </c>
      <c r="H1833" s="55">
        <f t="shared" si="28"/>
        <v>6</v>
      </c>
    </row>
    <row r="1834" spans="2:8" ht="15" x14ac:dyDescent="0.25">
      <c r="B1834" s="20" t="s">
        <v>540</v>
      </c>
      <c r="C1834" s="20" t="s">
        <v>1825</v>
      </c>
      <c r="D1834" s="20" t="s">
        <v>1826</v>
      </c>
      <c r="E1834" s="55" t="s">
        <v>1963</v>
      </c>
      <c r="F1834" s="1">
        <v>2</v>
      </c>
      <c r="G1834" s="55">
        <v>237</v>
      </c>
      <c r="H1834" s="55">
        <f t="shared" si="28"/>
        <v>474</v>
      </c>
    </row>
    <row r="1835" spans="2:8" ht="15" x14ac:dyDescent="0.25">
      <c r="B1835" s="20" t="s">
        <v>540</v>
      </c>
      <c r="C1835" s="20" t="s">
        <v>1825</v>
      </c>
      <c r="D1835" s="20" t="s">
        <v>1826</v>
      </c>
      <c r="E1835" s="55" t="s">
        <v>1964</v>
      </c>
      <c r="F1835" s="1">
        <v>1</v>
      </c>
      <c r="G1835" s="55">
        <v>3</v>
      </c>
      <c r="H1835" s="55">
        <f t="shared" si="28"/>
        <v>3</v>
      </c>
    </row>
    <row r="1836" spans="2:8" ht="15" x14ac:dyDescent="0.25">
      <c r="B1836" s="20" t="s">
        <v>540</v>
      </c>
      <c r="C1836" s="20" t="s">
        <v>3160</v>
      </c>
      <c r="D1836" s="20" t="s">
        <v>3161</v>
      </c>
      <c r="E1836" s="55" t="s">
        <v>1963</v>
      </c>
      <c r="F1836" s="1">
        <v>2</v>
      </c>
      <c r="G1836" s="55">
        <v>65</v>
      </c>
      <c r="H1836" s="55">
        <f t="shared" si="28"/>
        <v>130</v>
      </c>
    </row>
    <row r="1837" spans="2:8" ht="15" x14ac:dyDescent="0.25">
      <c r="B1837" s="20" t="s">
        <v>540</v>
      </c>
      <c r="C1837" s="20" t="s">
        <v>3160</v>
      </c>
      <c r="D1837" s="20" t="s">
        <v>3161</v>
      </c>
      <c r="E1837" s="55" t="s">
        <v>1964</v>
      </c>
      <c r="F1837" s="1">
        <v>1</v>
      </c>
      <c r="G1837" s="55">
        <v>7</v>
      </c>
      <c r="H1837" s="55">
        <f t="shared" si="28"/>
        <v>7</v>
      </c>
    </row>
    <row r="1838" spans="2:8" ht="15" x14ac:dyDescent="0.25">
      <c r="B1838" s="20" t="s">
        <v>540</v>
      </c>
      <c r="C1838" s="20" t="s">
        <v>989</v>
      </c>
      <c r="D1838" s="20" t="s">
        <v>990</v>
      </c>
      <c r="E1838" s="55" t="s">
        <v>1963</v>
      </c>
      <c r="F1838" s="1">
        <v>2</v>
      </c>
      <c r="G1838" s="55">
        <v>673</v>
      </c>
      <c r="H1838" s="55">
        <f t="shared" si="28"/>
        <v>1346</v>
      </c>
    </row>
    <row r="1839" spans="2:8" ht="15" x14ac:dyDescent="0.25">
      <c r="B1839" s="20" t="s">
        <v>540</v>
      </c>
      <c r="C1839" s="20" t="s">
        <v>989</v>
      </c>
      <c r="D1839" s="20" t="s">
        <v>990</v>
      </c>
      <c r="E1839" s="55" t="s">
        <v>1964</v>
      </c>
      <c r="F1839" s="1">
        <v>1</v>
      </c>
      <c r="G1839" s="55">
        <v>80</v>
      </c>
      <c r="H1839" s="55">
        <f t="shared" si="28"/>
        <v>80</v>
      </c>
    </row>
    <row r="1840" spans="2:8" ht="15" x14ac:dyDescent="0.25">
      <c r="B1840" s="20" t="s">
        <v>540</v>
      </c>
      <c r="C1840" s="20" t="s">
        <v>1239</v>
      </c>
      <c r="D1840" s="20" t="s">
        <v>1240</v>
      </c>
      <c r="E1840" s="55" t="s">
        <v>1963</v>
      </c>
      <c r="F1840" s="1">
        <v>2</v>
      </c>
      <c r="G1840" s="55">
        <v>207</v>
      </c>
      <c r="H1840" s="55">
        <f t="shared" si="28"/>
        <v>414</v>
      </c>
    </row>
    <row r="1841" spans="2:8" ht="15" x14ac:dyDescent="0.25">
      <c r="B1841" s="20" t="s">
        <v>540</v>
      </c>
      <c r="C1841" s="20" t="s">
        <v>1239</v>
      </c>
      <c r="D1841" s="20" t="s">
        <v>1240</v>
      </c>
      <c r="E1841" s="55" t="s">
        <v>1964</v>
      </c>
      <c r="F1841" s="1">
        <v>1</v>
      </c>
      <c r="G1841" s="55">
        <v>169</v>
      </c>
      <c r="H1841" s="55">
        <f t="shared" si="28"/>
        <v>169</v>
      </c>
    </row>
    <row r="1842" spans="2:8" ht="15" x14ac:dyDescent="0.25">
      <c r="B1842" s="20" t="s">
        <v>540</v>
      </c>
      <c r="C1842" s="20" t="s">
        <v>1239</v>
      </c>
      <c r="D1842" s="20" t="s">
        <v>1240</v>
      </c>
      <c r="E1842" s="55" t="s">
        <v>1969</v>
      </c>
      <c r="F1842" s="1">
        <v>4</v>
      </c>
      <c r="G1842" s="55">
        <v>8</v>
      </c>
      <c r="H1842" s="55">
        <f t="shared" si="28"/>
        <v>32</v>
      </c>
    </row>
    <row r="1843" spans="2:8" ht="15" x14ac:dyDescent="0.25">
      <c r="B1843" s="20" t="s">
        <v>540</v>
      </c>
      <c r="C1843" s="20" t="s">
        <v>1239</v>
      </c>
      <c r="D1843" s="20" t="s">
        <v>1240</v>
      </c>
      <c r="E1843" s="55" t="s">
        <v>1976</v>
      </c>
      <c r="F1843" s="1">
        <v>2</v>
      </c>
      <c r="G1843" s="55">
        <v>1</v>
      </c>
      <c r="H1843" s="55">
        <f t="shared" si="28"/>
        <v>2</v>
      </c>
    </row>
    <row r="1844" spans="2:8" ht="15" x14ac:dyDescent="0.25">
      <c r="B1844" s="20" t="s">
        <v>540</v>
      </c>
      <c r="C1844" s="20" t="s">
        <v>3162</v>
      </c>
      <c r="D1844" s="20" t="s">
        <v>3163</v>
      </c>
      <c r="E1844" s="55" t="s">
        <v>1963</v>
      </c>
      <c r="F1844" s="1">
        <v>2</v>
      </c>
      <c r="G1844" s="55">
        <v>118</v>
      </c>
      <c r="H1844" s="55">
        <f t="shared" si="28"/>
        <v>236</v>
      </c>
    </row>
    <row r="1845" spans="2:8" ht="15" x14ac:dyDescent="0.25">
      <c r="B1845" s="20" t="s">
        <v>540</v>
      </c>
      <c r="C1845" s="20" t="s">
        <v>3162</v>
      </c>
      <c r="D1845" s="20" t="s">
        <v>3163</v>
      </c>
      <c r="E1845" s="55" t="s">
        <v>1964</v>
      </c>
      <c r="F1845" s="1">
        <v>1</v>
      </c>
      <c r="G1845" s="55">
        <v>3</v>
      </c>
      <c r="H1845" s="55">
        <f t="shared" si="28"/>
        <v>3</v>
      </c>
    </row>
    <row r="1846" spans="2:8" ht="15" x14ac:dyDescent="0.25">
      <c r="B1846" s="20" t="s">
        <v>540</v>
      </c>
      <c r="C1846" s="20" t="s">
        <v>1835</v>
      </c>
      <c r="D1846" s="20" t="s">
        <v>1836</v>
      </c>
      <c r="E1846" s="55" t="s">
        <v>1963</v>
      </c>
      <c r="F1846" s="1">
        <v>2</v>
      </c>
      <c r="G1846" s="55">
        <v>129</v>
      </c>
      <c r="H1846" s="55">
        <f t="shared" si="28"/>
        <v>258</v>
      </c>
    </row>
    <row r="1847" spans="2:8" ht="15" x14ac:dyDescent="0.25">
      <c r="B1847" s="20" t="s">
        <v>540</v>
      </c>
      <c r="C1847" s="20" t="s">
        <v>1835</v>
      </c>
      <c r="D1847" s="20" t="s">
        <v>1836</v>
      </c>
      <c r="E1847" s="55" t="s">
        <v>1964</v>
      </c>
      <c r="F1847" s="1">
        <v>1</v>
      </c>
      <c r="G1847" s="55">
        <v>8</v>
      </c>
      <c r="H1847" s="55">
        <f t="shared" si="28"/>
        <v>8</v>
      </c>
    </row>
    <row r="1848" spans="2:8" ht="15" x14ac:dyDescent="0.25">
      <c r="B1848" s="20" t="s">
        <v>540</v>
      </c>
      <c r="C1848" s="20" t="s">
        <v>3164</v>
      </c>
      <c r="D1848" s="20" t="s">
        <v>3165</v>
      </c>
      <c r="E1848" s="55" t="s">
        <v>1989</v>
      </c>
      <c r="F1848" s="1">
        <v>18.53</v>
      </c>
      <c r="G1848" s="55">
        <v>8</v>
      </c>
      <c r="H1848" s="55">
        <f t="shared" si="28"/>
        <v>148.24</v>
      </c>
    </row>
    <row r="1849" spans="2:8" ht="15" x14ac:dyDescent="0.25">
      <c r="B1849" s="20" t="s">
        <v>540</v>
      </c>
      <c r="C1849" s="20" t="s">
        <v>3164</v>
      </c>
      <c r="D1849" s="20" t="s">
        <v>3165</v>
      </c>
      <c r="E1849" s="55" t="s">
        <v>1963</v>
      </c>
      <c r="F1849" s="1">
        <v>2</v>
      </c>
      <c r="G1849" s="55">
        <v>440</v>
      </c>
      <c r="H1849" s="55">
        <f t="shared" si="28"/>
        <v>880</v>
      </c>
    </row>
    <row r="1850" spans="2:8" ht="15" x14ac:dyDescent="0.25">
      <c r="B1850" s="20" t="s">
        <v>540</v>
      </c>
      <c r="C1850" s="20" t="s">
        <v>3164</v>
      </c>
      <c r="D1850" s="20" t="s">
        <v>3165</v>
      </c>
      <c r="E1850" s="55" t="s">
        <v>1964</v>
      </c>
      <c r="F1850" s="1">
        <v>1</v>
      </c>
      <c r="G1850" s="55">
        <v>67</v>
      </c>
      <c r="H1850" s="55">
        <f t="shared" si="28"/>
        <v>67</v>
      </c>
    </row>
    <row r="1851" spans="2:8" ht="15" x14ac:dyDescent="0.25">
      <c r="B1851" s="20" t="s">
        <v>540</v>
      </c>
      <c r="C1851" s="20" t="s">
        <v>3164</v>
      </c>
      <c r="D1851" s="20" t="s">
        <v>3165</v>
      </c>
      <c r="E1851" s="55" t="s">
        <v>1969</v>
      </c>
      <c r="F1851" s="1">
        <v>4</v>
      </c>
      <c r="G1851" s="55">
        <v>7</v>
      </c>
      <c r="H1851" s="55">
        <f t="shared" si="28"/>
        <v>28</v>
      </c>
    </row>
    <row r="1852" spans="2:8" ht="15" x14ac:dyDescent="0.25">
      <c r="B1852" s="20" t="s">
        <v>540</v>
      </c>
      <c r="C1852" s="20" t="s">
        <v>1837</v>
      </c>
      <c r="D1852" s="20" t="s">
        <v>1838</v>
      </c>
      <c r="E1852" s="55" t="s">
        <v>1963</v>
      </c>
      <c r="F1852" s="1">
        <v>2</v>
      </c>
      <c r="G1852" s="55">
        <v>29</v>
      </c>
      <c r="H1852" s="55">
        <f t="shared" si="28"/>
        <v>58</v>
      </c>
    </row>
    <row r="1853" spans="2:8" ht="15" x14ac:dyDescent="0.25">
      <c r="B1853" s="20" t="s">
        <v>540</v>
      </c>
      <c r="C1853" s="20" t="s">
        <v>1837</v>
      </c>
      <c r="D1853" s="20" t="s">
        <v>1838</v>
      </c>
      <c r="E1853" s="55" t="s">
        <v>1964</v>
      </c>
      <c r="F1853" s="1">
        <v>1</v>
      </c>
      <c r="G1853" s="55">
        <v>7</v>
      </c>
      <c r="H1853" s="55">
        <f t="shared" si="28"/>
        <v>7</v>
      </c>
    </row>
    <row r="1854" spans="2:8" ht="15" x14ac:dyDescent="0.25">
      <c r="B1854" s="20" t="s">
        <v>540</v>
      </c>
      <c r="C1854" s="20" t="s">
        <v>3166</v>
      </c>
      <c r="D1854" s="20" t="s">
        <v>3167</v>
      </c>
      <c r="E1854" s="55" t="s">
        <v>1963</v>
      </c>
      <c r="F1854" s="1">
        <v>2</v>
      </c>
      <c r="G1854" s="55">
        <v>65</v>
      </c>
      <c r="H1854" s="55">
        <f t="shared" si="28"/>
        <v>130</v>
      </c>
    </row>
    <row r="1855" spans="2:8" ht="15" x14ac:dyDescent="0.25">
      <c r="B1855" s="20" t="s">
        <v>540</v>
      </c>
      <c r="C1855" s="20" t="s">
        <v>3166</v>
      </c>
      <c r="D1855" s="20" t="s">
        <v>3167</v>
      </c>
      <c r="E1855" s="55" t="s">
        <v>1964</v>
      </c>
      <c r="F1855" s="1">
        <v>1</v>
      </c>
      <c r="G1855" s="55">
        <v>32</v>
      </c>
      <c r="H1855" s="55">
        <f t="shared" si="28"/>
        <v>32</v>
      </c>
    </row>
    <row r="1856" spans="2:8" ht="15" x14ac:dyDescent="0.25">
      <c r="B1856" s="20" t="s">
        <v>540</v>
      </c>
      <c r="C1856" s="20" t="s">
        <v>3166</v>
      </c>
      <c r="D1856" s="20" t="s">
        <v>3167</v>
      </c>
      <c r="E1856" s="55" t="s">
        <v>1969</v>
      </c>
      <c r="F1856" s="1">
        <v>4</v>
      </c>
      <c r="G1856" s="55">
        <v>1</v>
      </c>
      <c r="H1856" s="55">
        <f t="shared" si="28"/>
        <v>4</v>
      </c>
    </row>
    <row r="1857" spans="2:8" ht="15" x14ac:dyDescent="0.25">
      <c r="B1857" s="20" t="s">
        <v>540</v>
      </c>
      <c r="C1857" s="20" t="s">
        <v>3168</v>
      </c>
      <c r="D1857" s="20" t="s">
        <v>3169</v>
      </c>
      <c r="E1857" s="55" t="s">
        <v>1963</v>
      </c>
      <c r="F1857" s="1">
        <v>2</v>
      </c>
      <c r="G1857" s="55">
        <v>51</v>
      </c>
      <c r="H1857" s="55">
        <f t="shared" si="28"/>
        <v>102</v>
      </c>
    </row>
    <row r="1858" spans="2:8" ht="15" x14ac:dyDescent="0.25">
      <c r="B1858" s="20" t="s">
        <v>540</v>
      </c>
      <c r="C1858" s="20" t="s">
        <v>3168</v>
      </c>
      <c r="D1858" s="20" t="s">
        <v>3169</v>
      </c>
      <c r="E1858" s="55" t="s">
        <v>1964</v>
      </c>
      <c r="F1858" s="1">
        <v>1</v>
      </c>
      <c r="G1858" s="55">
        <v>32</v>
      </c>
      <c r="H1858" s="55">
        <f t="shared" si="28"/>
        <v>32</v>
      </c>
    </row>
    <row r="1859" spans="2:8" ht="15" x14ac:dyDescent="0.25">
      <c r="B1859" s="20" t="s">
        <v>540</v>
      </c>
      <c r="C1859" s="20" t="s">
        <v>3168</v>
      </c>
      <c r="D1859" s="20" t="s">
        <v>3169</v>
      </c>
      <c r="E1859" s="55" t="s">
        <v>1969</v>
      </c>
      <c r="F1859" s="1">
        <v>4</v>
      </c>
      <c r="G1859" s="55">
        <v>1</v>
      </c>
      <c r="H1859" s="55">
        <f t="shared" si="28"/>
        <v>4</v>
      </c>
    </row>
    <row r="1860" spans="2:8" ht="15" x14ac:dyDescent="0.25">
      <c r="B1860" s="20" t="s">
        <v>540</v>
      </c>
      <c r="C1860" s="20" t="s">
        <v>3170</v>
      </c>
      <c r="D1860" s="20" t="s">
        <v>3171</v>
      </c>
      <c r="E1860" s="55" t="s">
        <v>1963</v>
      </c>
      <c r="F1860" s="1">
        <v>2</v>
      </c>
      <c r="G1860" s="55">
        <v>115</v>
      </c>
      <c r="H1860" s="55">
        <f t="shared" si="28"/>
        <v>230</v>
      </c>
    </row>
    <row r="1861" spans="2:8" ht="15" x14ac:dyDescent="0.25">
      <c r="B1861" s="20" t="s">
        <v>540</v>
      </c>
      <c r="C1861" s="20" t="s">
        <v>3170</v>
      </c>
      <c r="D1861" s="20" t="s">
        <v>3171</v>
      </c>
      <c r="E1861" s="55" t="s">
        <v>1964</v>
      </c>
      <c r="F1861" s="1">
        <v>1</v>
      </c>
      <c r="G1861" s="55">
        <v>41</v>
      </c>
      <c r="H1861" s="55">
        <f t="shared" si="28"/>
        <v>41</v>
      </c>
    </row>
    <row r="1862" spans="2:8" ht="15" x14ac:dyDescent="0.25">
      <c r="B1862" s="20" t="s">
        <v>540</v>
      </c>
      <c r="C1862" s="20" t="s">
        <v>991</v>
      </c>
      <c r="D1862" s="20" t="s">
        <v>992</v>
      </c>
      <c r="E1862" s="55" t="s">
        <v>1989</v>
      </c>
      <c r="F1862" s="1">
        <v>18.53</v>
      </c>
      <c r="G1862" s="55">
        <v>1</v>
      </c>
      <c r="H1862" s="55">
        <f t="shared" si="28"/>
        <v>18.53</v>
      </c>
    </row>
    <row r="1863" spans="2:8" ht="15" x14ac:dyDescent="0.25">
      <c r="B1863" s="20" t="s">
        <v>540</v>
      </c>
      <c r="C1863" s="20" t="s">
        <v>991</v>
      </c>
      <c r="D1863" s="20" t="s">
        <v>992</v>
      </c>
      <c r="E1863" s="55" t="s">
        <v>1963</v>
      </c>
      <c r="F1863" s="1">
        <v>2</v>
      </c>
      <c r="G1863" s="55">
        <v>225</v>
      </c>
      <c r="H1863" s="55">
        <f t="shared" si="28"/>
        <v>450</v>
      </c>
    </row>
    <row r="1864" spans="2:8" ht="15" x14ac:dyDescent="0.25">
      <c r="B1864" s="20" t="s">
        <v>540</v>
      </c>
      <c r="C1864" s="20" t="s">
        <v>991</v>
      </c>
      <c r="D1864" s="20" t="s">
        <v>992</v>
      </c>
      <c r="E1864" s="55" t="s">
        <v>1964</v>
      </c>
      <c r="F1864" s="1">
        <v>1</v>
      </c>
      <c r="G1864" s="55">
        <v>5</v>
      </c>
      <c r="H1864" s="55">
        <f t="shared" si="28"/>
        <v>5</v>
      </c>
    </row>
    <row r="1865" spans="2:8" ht="15" x14ac:dyDescent="0.25">
      <c r="B1865" s="20" t="s">
        <v>540</v>
      </c>
      <c r="C1865" s="20" t="s">
        <v>3172</v>
      </c>
      <c r="D1865" s="20" t="s">
        <v>3173</v>
      </c>
      <c r="E1865" s="55" t="s">
        <v>1963</v>
      </c>
      <c r="F1865" s="1">
        <v>2</v>
      </c>
      <c r="G1865" s="55">
        <v>288</v>
      </c>
      <c r="H1865" s="55">
        <f t="shared" si="28"/>
        <v>576</v>
      </c>
    </row>
    <row r="1866" spans="2:8" ht="15" x14ac:dyDescent="0.25">
      <c r="B1866" s="20" t="s">
        <v>540</v>
      </c>
      <c r="C1866" s="20" t="s">
        <v>3172</v>
      </c>
      <c r="D1866" s="20" t="s">
        <v>3173</v>
      </c>
      <c r="E1866" s="55" t="s">
        <v>1964</v>
      </c>
      <c r="F1866" s="1">
        <v>1</v>
      </c>
      <c r="G1866" s="55">
        <v>14</v>
      </c>
      <c r="H1866" s="55">
        <f t="shared" si="28"/>
        <v>14</v>
      </c>
    </row>
    <row r="1867" spans="2:8" ht="15" x14ac:dyDescent="0.25">
      <c r="B1867" s="20" t="s">
        <v>540</v>
      </c>
      <c r="C1867" s="20" t="s">
        <v>1845</v>
      </c>
      <c r="D1867" s="20" t="s">
        <v>1846</v>
      </c>
      <c r="E1867" s="55" t="s">
        <v>1963</v>
      </c>
      <c r="F1867" s="1">
        <v>2</v>
      </c>
      <c r="G1867" s="55">
        <v>235</v>
      </c>
      <c r="H1867" s="55">
        <f t="shared" ref="H1867:H1930" si="29">F1867*G1867</f>
        <v>470</v>
      </c>
    </row>
    <row r="1868" spans="2:8" ht="15" x14ac:dyDescent="0.25">
      <c r="B1868" s="20" t="s">
        <v>540</v>
      </c>
      <c r="C1868" s="20" t="s">
        <v>1845</v>
      </c>
      <c r="D1868" s="20" t="s">
        <v>1846</v>
      </c>
      <c r="E1868" s="55" t="s">
        <v>1964</v>
      </c>
      <c r="F1868" s="1">
        <v>1</v>
      </c>
      <c r="G1868" s="55">
        <v>251</v>
      </c>
      <c r="H1868" s="55">
        <f t="shared" si="29"/>
        <v>251</v>
      </c>
    </row>
    <row r="1869" spans="2:8" ht="15" x14ac:dyDescent="0.25">
      <c r="B1869" s="20" t="s">
        <v>540</v>
      </c>
      <c r="C1869" s="20" t="s">
        <v>1845</v>
      </c>
      <c r="D1869" s="20" t="s">
        <v>1846</v>
      </c>
      <c r="E1869" s="55" t="s">
        <v>1969</v>
      </c>
      <c r="F1869" s="1">
        <v>4</v>
      </c>
      <c r="G1869" s="55">
        <v>2</v>
      </c>
      <c r="H1869" s="55">
        <f t="shared" si="29"/>
        <v>8</v>
      </c>
    </row>
    <row r="1870" spans="2:8" ht="15" x14ac:dyDescent="0.25">
      <c r="B1870" s="20" t="s">
        <v>540</v>
      </c>
      <c r="C1870" s="20" t="s">
        <v>1845</v>
      </c>
      <c r="D1870" s="20" t="s">
        <v>1846</v>
      </c>
      <c r="E1870" s="55" t="s">
        <v>1976</v>
      </c>
      <c r="F1870" s="1">
        <v>2</v>
      </c>
      <c r="G1870" s="55">
        <v>1</v>
      </c>
      <c r="H1870" s="55">
        <f t="shared" si="29"/>
        <v>2</v>
      </c>
    </row>
    <row r="1871" spans="2:8" ht="15" x14ac:dyDescent="0.25">
      <c r="B1871" s="20" t="s">
        <v>540</v>
      </c>
      <c r="C1871" s="20" t="s">
        <v>993</v>
      </c>
      <c r="D1871" s="20" t="s">
        <v>994</v>
      </c>
      <c r="E1871" s="55" t="s">
        <v>1963</v>
      </c>
      <c r="F1871" s="1">
        <v>2</v>
      </c>
      <c r="G1871" s="55">
        <v>173</v>
      </c>
      <c r="H1871" s="55">
        <f t="shared" si="29"/>
        <v>346</v>
      </c>
    </row>
    <row r="1872" spans="2:8" ht="15" x14ac:dyDescent="0.25">
      <c r="B1872" s="20" t="s">
        <v>540</v>
      </c>
      <c r="C1872" s="20" t="s">
        <v>993</v>
      </c>
      <c r="D1872" s="20" t="s">
        <v>994</v>
      </c>
      <c r="E1872" s="55" t="s">
        <v>1964</v>
      </c>
      <c r="F1872" s="1">
        <v>1</v>
      </c>
      <c r="G1872" s="55">
        <v>4</v>
      </c>
      <c r="H1872" s="55">
        <f t="shared" si="29"/>
        <v>4</v>
      </c>
    </row>
    <row r="1873" spans="2:8" ht="15" x14ac:dyDescent="0.25">
      <c r="B1873" s="20" t="s">
        <v>540</v>
      </c>
      <c r="C1873" s="20" t="s">
        <v>3174</v>
      </c>
      <c r="D1873" s="20" t="s">
        <v>3175</v>
      </c>
      <c r="E1873" s="55" t="s">
        <v>1963</v>
      </c>
      <c r="F1873" s="1">
        <v>2</v>
      </c>
      <c r="G1873" s="55">
        <v>101</v>
      </c>
      <c r="H1873" s="55">
        <f t="shared" si="29"/>
        <v>202</v>
      </c>
    </row>
    <row r="1874" spans="2:8" ht="15" x14ac:dyDescent="0.25">
      <c r="B1874" s="20" t="s">
        <v>540</v>
      </c>
      <c r="C1874" s="20" t="s">
        <v>3174</v>
      </c>
      <c r="D1874" s="20" t="s">
        <v>3175</v>
      </c>
      <c r="E1874" s="55" t="s">
        <v>1964</v>
      </c>
      <c r="F1874" s="1">
        <v>1</v>
      </c>
      <c r="G1874" s="55">
        <v>18</v>
      </c>
      <c r="H1874" s="55">
        <f t="shared" si="29"/>
        <v>18</v>
      </c>
    </row>
    <row r="1875" spans="2:8" ht="15" x14ac:dyDescent="0.25">
      <c r="B1875" s="20" t="s">
        <v>540</v>
      </c>
      <c r="C1875" s="20" t="s">
        <v>3176</v>
      </c>
      <c r="D1875" s="20" t="s">
        <v>3177</v>
      </c>
      <c r="E1875" s="55" t="s">
        <v>1963</v>
      </c>
      <c r="F1875" s="1">
        <v>2</v>
      </c>
      <c r="G1875" s="55">
        <v>104</v>
      </c>
      <c r="H1875" s="55">
        <f t="shared" si="29"/>
        <v>208</v>
      </c>
    </row>
    <row r="1876" spans="2:8" ht="15" x14ac:dyDescent="0.25">
      <c r="B1876" s="20" t="s">
        <v>540</v>
      </c>
      <c r="C1876" s="20" t="s">
        <v>3176</v>
      </c>
      <c r="D1876" s="20" t="s">
        <v>3177</v>
      </c>
      <c r="E1876" s="55" t="s">
        <v>1964</v>
      </c>
      <c r="F1876" s="1">
        <v>1</v>
      </c>
      <c r="G1876" s="55">
        <v>2</v>
      </c>
      <c r="H1876" s="55">
        <f t="shared" si="29"/>
        <v>2</v>
      </c>
    </row>
    <row r="1877" spans="2:8" ht="15" x14ac:dyDescent="0.25">
      <c r="B1877" s="20" t="s">
        <v>540</v>
      </c>
      <c r="C1877" s="20" t="s">
        <v>3178</v>
      </c>
      <c r="D1877" s="20" t="s">
        <v>3179</v>
      </c>
      <c r="E1877" s="55" t="s">
        <v>1963</v>
      </c>
      <c r="F1877" s="1">
        <v>2</v>
      </c>
      <c r="G1877" s="55">
        <v>11</v>
      </c>
      <c r="H1877" s="55">
        <f t="shared" si="29"/>
        <v>22</v>
      </c>
    </row>
    <row r="1878" spans="2:8" ht="15" x14ac:dyDescent="0.25">
      <c r="B1878" s="20" t="s">
        <v>540</v>
      </c>
      <c r="C1878" s="20" t="s">
        <v>3178</v>
      </c>
      <c r="D1878" s="20" t="s">
        <v>3179</v>
      </c>
      <c r="E1878" s="55" t="s">
        <v>1964</v>
      </c>
      <c r="F1878" s="1">
        <v>1</v>
      </c>
      <c r="G1878" s="55">
        <v>2</v>
      </c>
      <c r="H1878" s="55">
        <f t="shared" si="29"/>
        <v>2</v>
      </c>
    </row>
    <row r="1879" spans="2:8" ht="15" x14ac:dyDescent="0.25">
      <c r="B1879" s="20" t="s">
        <v>540</v>
      </c>
      <c r="C1879" s="20" t="s">
        <v>995</v>
      </c>
      <c r="D1879" s="20" t="s">
        <v>996</v>
      </c>
      <c r="E1879" s="55" t="s">
        <v>1989</v>
      </c>
      <c r="F1879" s="1">
        <v>18.53</v>
      </c>
      <c r="G1879" s="55">
        <v>44</v>
      </c>
      <c r="H1879" s="55">
        <f t="shared" si="29"/>
        <v>815.32</v>
      </c>
    </row>
    <row r="1880" spans="2:8" ht="15" x14ac:dyDescent="0.25">
      <c r="B1880" s="20" t="s">
        <v>540</v>
      </c>
      <c r="C1880" s="20" t="s">
        <v>995</v>
      </c>
      <c r="D1880" s="20" t="s">
        <v>996</v>
      </c>
      <c r="E1880" s="55" t="s">
        <v>1963</v>
      </c>
      <c r="F1880" s="1">
        <v>2</v>
      </c>
      <c r="G1880" s="55">
        <v>277</v>
      </c>
      <c r="H1880" s="55">
        <f t="shared" si="29"/>
        <v>554</v>
      </c>
    </row>
    <row r="1881" spans="2:8" ht="15" x14ac:dyDescent="0.25">
      <c r="B1881" s="20" t="s">
        <v>540</v>
      </c>
      <c r="C1881" s="20" t="s">
        <v>995</v>
      </c>
      <c r="D1881" s="20" t="s">
        <v>996</v>
      </c>
      <c r="E1881" s="55" t="s">
        <v>1964</v>
      </c>
      <c r="F1881" s="1">
        <v>1</v>
      </c>
      <c r="G1881" s="55">
        <v>46</v>
      </c>
      <c r="H1881" s="55">
        <f t="shared" si="29"/>
        <v>46</v>
      </c>
    </row>
    <row r="1882" spans="2:8" ht="15" x14ac:dyDescent="0.25">
      <c r="B1882" s="20" t="s">
        <v>540</v>
      </c>
      <c r="C1882" s="20" t="s">
        <v>995</v>
      </c>
      <c r="D1882" s="20" t="s">
        <v>996</v>
      </c>
      <c r="E1882" s="55" t="s">
        <v>1969</v>
      </c>
      <c r="F1882" s="1">
        <v>4</v>
      </c>
      <c r="G1882" s="55">
        <v>8</v>
      </c>
      <c r="H1882" s="55">
        <f t="shared" si="29"/>
        <v>32</v>
      </c>
    </row>
    <row r="1883" spans="2:8" ht="15" x14ac:dyDescent="0.25">
      <c r="B1883" s="20" t="s">
        <v>540</v>
      </c>
      <c r="C1883" s="20" t="s">
        <v>603</v>
      </c>
      <c r="D1883" s="20" t="s">
        <v>604</v>
      </c>
      <c r="E1883" s="55" t="s">
        <v>1963</v>
      </c>
      <c r="F1883" s="1">
        <v>2</v>
      </c>
      <c r="G1883" s="55">
        <v>192</v>
      </c>
      <c r="H1883" s="55">
        <f t="shared" si="29"/>
        <v>384</v>
      </c>
    </row>
    <row r="1884" spans="2:8" ht="15" x14ac:dyDescent="0.25">
      <c r="B1884" s="20" t="s">
        <v>540</v>
      </c>
      <c r="C1884" s="20" t="s">
        <v>603</v>
      </c>
      <c r="D1884" s="20" t="s">
        <v>604</v>
      </c>
      <c r="E1884" s="55" t="s">
        <v>1964</v>
      </c>
      <c r="F1884" s="1">
        <v>1</v>
      </c>
      <c r="G1884" s="55">
        <v>84</v>
      </c>
      <c r="H1884" s="55">
        <f t="shared" si="29"/>
        <v>84</v>
      </c>
    </row>
    <row r="1885" spans="2:8" ht="15" x14ac:dyDescent="0.25">
      <c r="B1885" s="20" t="s">
        <v>540</v>
      </c>
      <c r="C1885" s="20" t="s">
        <v>997</v>
      </c>
      <c r="D1885" s="20" t="s">
        <v>998</v>
      </c>
      <c r="E1885" s="55" t="s">
        <v>1963</v>
      </c>
      <c r="F1885" s="1">
        <v>2</v>
      </c>
      <c r="G1885" s="55">
        <v>138</v>
      </c>
      <c r="H1885" s="55">
        <f t="shared" si="29"/>
        <v>276</v>
      </c>
    </row>
    <row r="1886" spans="2:8" ht="15" x14ac:dyDescent="0.25">
      <c r="B1886" s="20" t="s">
        <v>540</v>
      </c>
      <c r="C1886" s="20" t="s">
        <v>997</v>
      </c>
      <c r="D1886" s="20" t="s">
        <v>998</v>
      </c>
      <c r="E1886" s="55" t="s">
        <v>1964</v>
      </c>
      <c r="F1886" s="1">
        <v>1</v>
      </c>
      <c r="G1886" s="55">
        <v>120</v>
      </c>
      <c r="H1886" s="55">
        <f t="shared" si="29"/>
        <v>120</v>
      </c>
    </row>
    <row r="1887" spans="2:8" ht="15" x14ac:dyDescent="0.25">
      <c r="B1887" s="20" t="s">
        <v>540</v>
      </c>
      <c r="C1887" s="20" t="s">
        <v>1241</v>
      </c>
      <c r="D1887" s="20" t="s">
        <v>1242</v>
      </c>
      <c r="E1887" s="55" t="s">
        <v>1963</v>
      </c>
      <c r="F1887" s="1">
        <v>2</v>
      </c>
      <c r="G1887" s="55">
        <v>242</v>
      </c>
      <c r="H1887" s="55">
        <f t="shared" si="29"/>
        <v>484</v>
      </c>
    </row>
    <row r="1888" spans="2:8" ht="15" x14ac:dyDescent="0.25">
      <c r="B1888" s="20" t="s">
        <v>540</v>
      </c>
      <c r="C1888" s="20" t="s">
        <v>1241</v>
      </c>
      <c r="D1888" s="20" t="s">
        <v>1242</v>
      </c>
      <c r="E1888" s="55" t="s">
        <v>1964</v>
      </c>
      <c r="F1888" s="1">
        <v>1</v>
      </c>
      <c r="G1888" s="55">
        <v>87</v>
      </c>
      <c r="H1888" s="55">
        <f t="shared" si="29"/>
        <v>87</v>
      </c>
    </row>
    <row r="1889" spans="2:8" ht="15" x14ac:dyDescent="0.25">
      <c r="B1889" s="20" t="s">
        <v>540</v>
      </c>
      <c r="C1889" s="20" t="s">
        <v>3180</v>
      </c>
      <c r="D1889" s="20" t="s">
        <v>3181</v>
      </c>
      <c r="E1889" s="55" t="s">
        <v>1963</v>
      </c>
      <c r="F1889" s="1">
        <v>2</v>
      </c>
      <c r="G1889" s="55">
        <v>14</v>
      </c>
      <c r="H1889" s="55">
        <f t="shared" si="29"/>
        <v>28</v>
      </c>
    </row>
    <row r="1890" spans="2:8" ht="15" x14ac:dyDescent="0.25">
      <c r="B1890" s="20" t="s">
        <v>540</v>
      </c>
      <c r="C1890" s="20" t="s">
        <v>3180</v>
      </c>
      <c r="D1890" s="20" t="s">
        <v>3181</v>
      </c>
      <c r="E1890" s="55" t="s">
        <v>1964</v>
      </c>
      <c r="F1890" s="1">
        <v>1</v>
      </c>
      <c r="G1890" s="55">
        <v>7</v>
      </c>
      <c r="H1890" s="55">
        <f t="shared" si="29"/>
        <v>7</v>
      </c>
    </row>
    <row r="1891" spans="2:8" ht="15" x14ac:dyDescent="0.25">
      <c r="B1891" s="20" t="s">
        <v>540</v>
      </c>
      <c r="C1891" s="20" t="s">
        <v>999</v>
      </c>
      <c r="D1891" s="20" t="s">
        <v>1000</v>
      </c>
      <c r="E1891" s="55" t="s">
        <v>1963</v>
      </c>
      <c r="F1891" s="1">
        <v>2</v>
      </c>
      <c r="G1891" s="55">
        <v>92</v>
      </c>
      <c r="H1891" s="55">
        <f t="shared" si="29"/>
        <v>184</v>
      </c>
    </row>
    <row r="1892" spans="2:8" ht="15" x14ac:dyDescent="0.25">
      <c r="B1892" s="20" t="s">
        <v>540</v>
      </c>
      <c r="C1892" s="20" t="s">
        <v>999</v>
      </c>
      <c r="D1892" s="20" t="s">
        <v>1000</v>
      </c>
      <c r="E1892" s="55" t="s">
        <v>1964</v>
      </c>
      <c r="F1892" s="1">
        <v>1</v>
      </c>
      <c r="G1892" s="55">
        <v>15</v>
      </c>
      <c r="H1892" s="55">
        <f t="shared" si="29"/>
        <v>15</v>
      </c>
    </row>
    <row r="1893" spans="2:8" ht="15" x14ac:dyDescent="0.25">
      <c r="B1893" s="20" t="s">
        <v>540</v>
      </c>
      <c r="C1893" s="20" t="s">
        <v>999</v>
      </c>
      <c r="D1893" s="20" t="s">
        <v>1000</v>
      </c>
      <c r="E1893" s="55" t="s">
        <v>1969</v>
      </c>
      <c r="F1893" s="1">
        <v>4</v>
      </c>
      <c r="G1893" s="55">
        <v>11</v>
      </c>
      <c r="H1893" s="55">
        <f t="shared" si="29"/>
        <v>44</v>
      </c>
    </row>
    <row r="1894" spans="2:8" ht="15" x14ac:dyDescent="0.25">
      <c r="B1894" s="20" t="s">
        <v>540</v>
      </c>
      <c r="C1894" s="20" t="s">
        <v>999</v>
      </c>
      <c r="D1894" s="20" t="s">
        <v>1000</v>
      </c>
      <c r="E1894" s="55" t="s">
        <v>1976</v>
      </c>
      <c r="F1894" s="1">
        <v>2</v>
      </c>
      <c r="G1894" s="55">
        <v>1</v>
      </c>
      <c r="H1894" s="55">
        <f t="shared" si="29"/>
        <v>2</v>
      </c>
    </row>
    <row r="1895" spans="2:8" ht="15" x14ac:dyDescent="0.25">
      <c r="B1895" s="20" t="s">
        <v>540</v>
      </c>
      <c r="C1895" s="20" t="s">
        <v>3182</v>
      </c>
      <c r="D1895" s="20" t="s">
        <v>3183</v>
      </c>
      <c r="E1895" s="55" t="s">
        <v>1963</v>
      </c>
      <c r="F1895" s="1">
        <v>2</v>
      </c>
      <c r="G1895" s="55">
        <v>50</v>
      </c>
      <c r="H1895" s="55">
        <f t="shared" si="29"/>
        <v>100</v>
      </c>
    </row>
    <row r="1896" spans="2:8" ht="15" x14ac:dyDescent="0.25">
      <c r="B1896" s="20" t="s">
        <v>540</v>
      </c>
      <c r="C1896" s="20" t="s">
        <v>3182</v>
      </c>
      <c r="D1896" s="20" t="s">
        <v>3183</v>
      </c>
      <c r="E1896" s="55" t="s">
        <v>1964</v>
      </c>
      <c r="F1896" s="1">
        <v>1</v>
      </c>
      <c r="G1896" s="55">
        <v>12</v>
      </c>
      <c r="H1896" s="55">
        <f t="shared" si="29"/>
        <v>12</v>
      </c>
    </row>
    <row r="1897" spans="2:8" ht="15" x14ac:dyDescent="0.25">
      <c r="B1897" s="20" t="s">
        <v>540</v>
      </c>
      <c r="C1897" s="20" t="s">
        <v>3182</v>
      </c>
      <c r="D1897" s="20" t="s">
        <v>3183</v>
      </c>
      <c r="E1897" s="55" t="s">
        <v>1969</v>
      </c>
      <c r="F1897" s="1">
        <v>4</v>
      </c>
      <c r="G1897" s="55">
        <v>3</v>
      </c>
      <c r="H1897" s="55">
        <f t="shared" si="29"/>
        <v>12</v>
      </c>
    </row>
    <row r="1898" spans="2:8" ht="15" x14ac:dyDescent="0.25">
      <c r="B1898" s="20" t="s">
        <v>540</v>
      </c>
      <c r="C1898" s="20" t="s">
        <v>3182</v>
      </c>
      <c r="D1898" s="20" t="s">
        <v>3183</v>
      </c>
      <c r="E1898" s="55" t="s">
        <v>1976</v>
      </c>
      <c r="F1898" s="1">
        <v>2</v>
      </c>
      <c r="G1898" s="55">
        <v>5</v>
      </c>
      <c r="H1898" s="55">
        <f t="shared" si="29"/>
        <v>10</v>
      </c>
    </row>
    <row r="1899" spans="2:8" ht="15" x14ac:dyDescent="0.25">
      <c r="B1899" s="20" t="s">
        <v>540</v>
      </c>
      <c r="C1899" s="20" t="s">
        <v>3184</v>
      </c>
      <c r="D1899" s="20" t="s">
        <v>3185</v>
      </c>
      <c r="E1899" s="55" t="s">
        <v>1963</v>
      </c>
      <c r="F1899" s="1">
        <v>2</v>
      </c>
      <c r="G1899" s="55">
        <v>3</v>
      </c>
      <c r="H1899" s="55">
        <f t="shared" si="29"/>
        <v>6</v>
      </c>
    </row>
    <row r="1900" spans="2:8" ht="15" x14ac:dyDescent="0.25">
      <c r="B1900" s="20" t="s">
        <v>540</v>
      </c>
      <c r="C1900" s="20" t="s">
        <v>1001</v>
      </c>
      <c r="D1900" s="20" t="s">
        <v>1002</v>
      </c>
      <c r="E1900" s="55" t="s">
        <v>1963</v>
      </c>
      <c r="F1900" s="1">
        <v>2</v>
      </c>
      <c r="G1900" s="55">
        <v>131</v>
      </c>
      <c r="H1900" s="55">
        <f t="shared" si="29"/>
        <v>262</v>
      </c>
    </row>
    <row r="1901" spans="2:8" ht="15" x14ac:dyDescent="0.25">
      <c r="B1901" s="20" t="s">
        <v>540</v>
      </c>
      <c r="C1901" s="20" t="s">
        <v>1001</v>
      </c>
      <c r="D1901" s="20" t="s">
        <v>1002</v>
      </c>
      <c r="E1901" s="55" t="s">
        <v>1964</v>
      </c>
      <c r="F1901" s="1">
        <v>1</v>
      </c>
      <c r="G1901" s="55">
        <v>30</v>
      </c>
      <c r="H1901" s="55">
        <f t="shared" si="29"/>
        <v>30</v>
      </c>
    </row>
    <row r="1902" spans="2:8" ht="15" x14ac:dyDescent="0.25">
      <c r="B1902" s="20" t="s">
        <v>540</v>
      </c>
      <c r="C1902" s="20" t="s">
        <v>1001</v>
      </c>
      <c r="D1902" s="20" t="s">
        <v>1002</v>
      </c>
      <c r="E1902" s="55" t="s">
        <v>1969</v>
      </c>
      <c r="F1902" s="1">
        <v>4</v>
      </c>
      <c r="G1902" s="55">
        <v>5</v>
      </c>
      <c r="H1902" s="55">
        <f t="shared" si="29"/>
        <v>20</v>
      </c>
    </row>
    <row r="1903" spans="2:8" ht="15" x14ac:dyDescent="0.25">
      <c r="B1903" s="20" t="s">
        <v>540</v>
      </c>
      <c r="C1903" s="20" t="s">
        <v>1001</v>
      </c>
      <c r="D1903" s="20" t="s">
        <v>1002</v>
      </c>
      <c r="E1903" s="55" t="s">
        <v>1976</v>
      </c>
      <c r="F1903" s="1">
        <v>2</v>
      </c>
      <c r="G1903" s="55">
        <v>1</v>
      </c>
      <c r="H1903" s="55">
        <f t="shared" si="29"/>
        <v>2</v>
      </c>
    </row>
    <row r="1904" spans="2:8" ht="15" x14ac:dyDescent="0.25">
      <c r="B1904" s="20" t="s">
        <v>540</v>
      </c>
      <c r="C1904" s="20" t="s">
        <v>3186</v>
      </c>
      <c r="D1904" s="20" t="s">
        <v>3187</v>
      </c>
      <c r="E1904" s="55" t="s">
        <v>1963</v>
      </c>
      <c r="F1904" s="1">
        <v>2</v>
      </c>
      <c r="G1904" s="55">
        <v>139</v>
      </c>
      <c r="H1904" s="55">
        <f t="shared" si="29"/>
        <v>278</v>
      </c>
    </row>
    <row r="1905" spans="2:8" ht="15" x14ac:dyDescent="0.25">
      <c r="B1905" s="20" t="s">
        <v>540</v>
      </c>
      <c r="C1905" s="20" t="s">
        <v>3188</v>
      </c>
      <c r="D1905" s="20" t="s">
        <v>3189</v>
      </c>
      <c r="E1905" s="55" t="s">
        <v>1963</v>
      </c>
      <c r="F1905" s="1">
        <v>2</v>
      </c>
      <c r="G1905" s="55">
        <v>89</v>
      </c>
      <c r="H1905" s="55">
        <f t="shared" si="29"/>
        <v>178</v>
      </c>
    </row>
    <row r="1906" spans="2:8" ht="15" x14ac:dyDescent="0.25">
      <c r="B1906" s="20" t="s">
        <v>540</v>
      </c>
      <c r="C1906" s="20" t="s">
        <v>3188</v>
      </c>
      <c r="D1906" s="20" t="s">
        <v>3189</v>
      </c>
      <c r="E1906" s="55" t="s">
        <v>1964</v>
      </c>
      <c r="F1906" s="1">
        <v>1</v>
      </c>
      <c r="G1906" s="55">
        <v>12</v>
      </c>
      <c r="H1906" s="55">
        <f t="shared" si="29"/>
        <v>12</v>
      </c>
    </row>
    <row r="1907" spans="2:8" ht="15" x14ac:dyDescent="0.25">
      <c r="B1907" s="20" t="s">
        <v>540</v>
      </c>
      <c r="C1907" s="20" t="s">
        <v>3190</v>
      </c>
      <c r="D1907" s="20" t="s">
        <v>3191</v>
      </c>
      <c r="E1907" s="55" t="s">
        <v>1963</v>
      </c>
      <c r="F1907" s="1">
        <v>2</v>
      </c>
      <c r="G1907" s="55">
        <v>53</v>
      </c>
      <c r="H1907" s="55">
        <f t="shared" si="29"/>
        <v>106</v>
      </c>
    </row>
    <row r="1908" spans="2:8" ht="15" x14ac:dyDescent="0.25">
      <c r="B1908" s="20" t="s">
        <v>540</v>
      </c>
      <c r="C1908" s="20" t="s">
        <v>3192</v>
      </c>
      <c r="D1908" s="20" t="s">
        <v>3193</v>
      </c>
      <c r="E1908" s="55" t="s">
        <v>1963</v>
      </c>
      <c r="F1908" s="1">
        <v>2</v>
      </c>
      <c r="G1908" s="55">
        <v>220</v>
      </c>
      <c r="H1908" s="55">
        <f t="shared" si="29"/>
        <v>440</v>
      </c>
    </row>
    <row r="1909" spans="2:8" ht="15" x14ac:dyDescent="0.25">
      <c r="B1909" s="20" t="s">
        <v>540</v>
      </c>
      <c r="C1909" s="20" t="s">
        <v>3192</v>
      </c>
      <c r="D1909" s="20" t="s">
        <v>3193</v>
      </c>
      <c r="E1909" s="55" t="s">
        <v>1964</v>
      </c>
      <c r="F1909" s="1">
        <v>1</v>
      </c>
      <c r="G1909" s="55">
        <v>3</v>
      </c>
      <c r="H1909" s="55">
        <f t="shared" si="29"/>
        <v>3</v>
      </c>
    </row>
    <row r="1910" spans="2:8" ht="15" x14ac:dyDescent="0.25">
      <c r="B1910" s="20" t="s">
        <v>540</v>
      </c>
      <c r="C1910" s="20" t="s">
        <v>3194</v>
      </c>
      <c r="D1910" s="20" t="s">
        <v>3195</v>
      </c>
      <c r="E1910" s="55" t="s">
        <v>1963</v>
      </c>
      <c r="F1910" s="1">
        <v>2</v>
      </c>
      <c r="G1910" s="55">
        <v>612</v>
      </c>
      <c r="H1910" s="55">
        <f t="shared" si="29"/>
        <v>1224</v>
      </c>
    </row>
    <row r="1911" spans="2:8" ht="15" x14ac:dyDescent="0.25">
      <c r="B1911" s="20" t="s">
        <v>540</v>
      </c>
      <c r="C1911" s="20" t="s">
        <v>3194</v>
      </c>
      <c r="D1911" s="20" t="s">
        <v>3195</v>
      </c>
      <c r="E1911" s="55" t="s">
        <v>1964</v>
      </c>
      <c r="F1911" s="1">
        <v>1</v>
      </c>
      <c r="G1911" s="55">
        <v>21</v>
      </c>
      <c r="H1911" s="55">
        <f t="shared" si="29"/>
        <v>21</v>
      </c>
    </row>
    <row r="1912" spans="2:8" ht="15" x14ac:dyDescent="0.25">
      <c r="B1912" s="20" t="s">
        <v>540</v>
      </c>
      <c r="C1912" s="20" t="s">
        <v>3194</v>
      </c>
      <c r="D1912" s="20" t="s">
        <v>3195</v>
      </c>
      <c r="E1912" s="55" t="s">
        <v>1969</v>
      </c>
      <c r="F1912" s="1">
        <v>4</v>
      </c>
      <c r="G1912" s="55">
        <v>60</v>
      </c>
      <c r="H1912" s="55">
        <f t="shared" si="29"/>
        <v>240</v>
      </c>
    </row>
    <row r="1913" spans="2:8" ht="15" x14ac:dyDescent="0.25">
      <c r="B1913" s="20" t="s">
        <v>540</v>
      </c>
      <c r="C1913" s="20" t="s">
        <v>3194</v>
      </c>
      <c r="D1913" s="20" t="s">
        <v>3195</v>
      </c>
      <c r="E1913" s="55" t="s">
        <v>1976</v>
      </c>
      <c r="F1913" s="1">
        <v>2</v>
      </c>
      <c r="G1913" s="55">
        <v>3</v>
      </c>
      <c r="H1913" s="55">
        <f t="shared" si="29"/>
        <v>6</v>
      </c>
    </row>
    <row r="1914" spans="2:8" ht="15" x14ac:dyDescent="0.25">
      <c r="B1914" s="20" t="s">
        <v>540</v>
      </c>
      <c r="C1914" s="20" t="s">
        <v>3196</v>
      </c>
      <c r="D1914" s="20" t="s">
        <v>3197</v>
      </c>
      <c r="E1914" s="55" t="s">
        <v>1963</v>
      </c>
      <c r="F1914" s="1">
        <v>2</v>
      </c>
      <c r="G1914" s="55">
        <v>137</v>
      </c>
      <c r="H1914" s="55">
        <f t="shared" si="29"/>
        <v>274</v>
      </c>
    </row>
    <row r="1915" spans="2:8" ht="15" x14ac:dyDescent="0.25">
      <c r="B1915" s="20" t="s">
        <v>540</v>
      </c>
      <c r="C1915" s="20" t="s">
        <v>3196</v>
      </c>
      <c r="D1915" s="20" t="s">
        <v>3197</v>
      </c>
      <c r="E1915" s="55" t="s">
        <v>1964</v>
      </c>
      <c r="F1915" s="1">
        <v>1</v>
      </c>
      <c r="G1915" s="55">
        <v>42</v>
      </c>
      <c r="H1915" s="55">
        <f t="shared" si="29"/>
        <v>42</v>
      </c>
    </row>
    <row r="1916" spans="2:8" ht="15" x14ac:dyDescent="0.25">
      <c r="B1916" s="20" t="s">
        <v>540</v>
      </c>
      <c r="C1916" s="20" t="s">
        <v>1245</v>
      </c>
      <c r="D1916" s="20" t="s">
        <v>1246</v>
      </c>
      <c r="E1916" s="55" t="s">
        <v>1963</v>
      </c>
      <c r="F1916" s="1">
        <v>2</v>
      </c>
      <c r="G1916" s="55">
        <v>9</v>
      </c>
      <c r="H1916" s="55">
        <f t="shared" si="29"/>
        <v>18</v>
      </c>
    </row>
    <row r="1917" spans="2:8" ht="15" x14ac:dyDescent="0.25">
      <c r="B1917" s="20" t="s">
        <v>540</v>
      </c>
      <c r="C1917" s="20" t="s">
        <v>1245</v>
      </c>
      <c r="D1917" s="20" t="s">
        <v>1246</v>
      </c>
      <c r="E1917" s="55" t="s">
        <v>1964</v>
      </c>
      <c r="F1917" s="1">
        <v>1</v>
      </c>
      <c r="G1917" s="55">
        <v>21</v>
      </c>
      <c r="H1917" s="55">
        <f t="shared" si="29"/>
        <v>21</v>
      </c>
    </row>
    <row r="1918" spans="2:8" ht="15" x14ac:dyDescent="0.25">
      <c r="B1918" s="20" t="s">
        <v>540</v>
      </c>
      <c r="C1918" s="20" t="s">
        <v>1847</v>
      </c>
      <c r="D1918" s="20" t="s">
        <v>1848</v>
      </c>
      <c r="E1918" s="55" t="s">
        <v>1963</v>
      </c>
      <c r="F1918" s="1">
        <v>2</v>
      </c>
      <c r="G1918" s="55">
        <v>403</v>
      </c>
      <c r="H1918" s="55">
        <f t="shared" si="29"/>
        <v>806</v>
      </c>
    </row>
    <row r="1919" spans="2:8" ht="15" x14ac:dyDescent="0.25">
      <c r="B1919" s="20" t="s">
        <v>540</v>
      </c>
      <c r="C1919" s="20" t="s">
        <v>1847</v>
      </c>
      <c r="D1919" s="20" t="s">
        <v>1848</v>
      </c>
      <c r="E1919" s="55" t="s">
        <v>1964</v>
      </c>
      <c r="F1919" s="1">
        <v>1</v>
      </c>
      <c r="G1919" s="55">
        <v>131</v>
      </c>
      <c r="H1919" s="55">
        <f t="shared" si="29"/>
        <v>131</v>
      </c>
    </row>
    <row r="1920" spans="2:8" ht="15" x14ac:dyDescent="0.25">
      <c r="B1920" s="20" t="s">
        <v>540</v>
      </c>
      <c r="C1920" s="20" t="s">
        <v>1847</v>
      </c>
      <c r="D1920" s="20" t="s">
        <v>1848</v>
      </c>
      <c r="E1920" s="55" t="s">
        <v>1969</v>
      </c>
      <c r="F1920" s="1">
        <v>4</v>
      </c>
      <c r="G1920" s="55">
        <v>4</v>
      </c>
      <c r="H1920" s="55">
        <f t="shared" si="29"/>
        <v>16</v>
      </c>
    </row>
    <row r="1921" spans="2:8" ht="15" x14ac:dyDescent="0.25">
      <c r="B1921" s="20" t="s">
        <v>540</v>
      </c>
      <c r="C1921" s="20" t="s">
        <v>1847</v>
      </c>
      <c r="D1921" s="20" t="s">
        <v>1848</v>
      </c>
      <c r="E1921" s="55" t="s">
        <v>1976</v>
      </c>
      <c r="F1921" s="1">
        <v>2</v>
      </c>
      <c r="G1921" s="55">
        <v>6</v>
      </c>
      <c r="H1921" s="55">
        <f t="shared" si="29"/>
        <v>12</v>
      </c>
    </row>
    <row r="1922" spans="2:8" ht="15" x14ac:dyDescent="0.25">
      <c r="B1922" s="20" t="s">
        <v>540</v>
      </c>
      <c r="C1922" s="20" t="s">
        <v>3198</v>
      </c>
      <c r="D1922" s="20" t="s">
        <v>3199</v>
      </c>
      <c r="E1922" s="55" t="s">
        <v>1963</v>
      </c>
      <c r="F1922" s="1">
        <v>2</v>
      </c>
      <c r="G1922" s="55">
        <v>75</v>
      </c>
      <c r="H1922" s="55">
        <f t="shared" si="29"/>
        <v>150</v>
      </c>
    </row>
    <row r="1923" spans="2:8" ht="15" x14ac:dyDescent="0.25">
      <c r="B1923" s="20" t="s">
        <v>540</v>
      </c>
      <c r="C1923" s="20" t="s">
        <v>3198</v>
      </c>
      <c r="D1923" s="20" t="s">
        <v>3199</v>
      </c>
      <c r="E1923" s="55" t="s">
        <v>1964</v>
      </c>
      <c r="F1923" s="1">
        <v>1</v>
      </c>
      <c r="G1923" s="55">
        <v>38</v>
      </c>
      <c r="H1923" s="55">
        <f t="shared" si="29"/>
        <v>38</v>
      </c>
    </row>
    <row r="1924" spans="2:8" ht="15" x14ac:dyDescent="0.25">
      <c r="B1924" s="20" t="s">
        <v>540</v>
      </c>
      <c r="C1924" s="20" t="s">
        <v>3200</v>
      </c>
      <c r="D1924" s="20" t="s">
        <v>3201</v>
      </c>
      <c r="E1924" s="55" t="s">
        <v>1963</v>
      </c>
      <c r="F1924" s="1">
        <v>2</v>
      </c>
      <c r="G1924" s="55">
        <v>64</v>
      </c>
      <c r="H1924" s="55">
        <f t="shared" si="29"/>
        <v>128</v>
      </c>
    </row>
    <row r="1925" spans="2:8" ht="15" x14ac:dyDescent="0.25">
      <c r="B1925" s="20" t="s">
        <v>540</v>
      </c>
      <c r="C1925" s="20" t="s">
        <v>3202</v>
      </c>
      <c r="D1925" s="20" t="s">
        <v>3203</v>
      </c>
      <c r="E1925" s="55" t="s">
        <v>1963</v>
      </c>
      <c r="F1925" s="1">
        <v>2</v>
      </c>
      <c r="G1925" s="55">
        <v>96</v>
      </c>
      <c r="H1925" s="55">
        <f t="shared" si="29"/>
        <v>192</v>
      </c>
    </row>
    <row r="1926" spans="2:8" ht="15" x14ac:dyDescent="0.25">
      <c r="B1926" s="20" t="s">
        <v>540</v>
      </c>
      <c r="C1926" s="20" t="s">
        <v>3202</v>
      </c>
      <c r="D1926" s="20" t="s">
        <v>3203</v>
      </c>
      <c r="E1926" s="55" t="s">
        <v>1964</v>
      </c>
      <c r="F1926" s="1">
        <v>1</v>
      </c>
      <c r="G1926" s="55">
        <v>15</v>
      </c>
      <c r="H1926" s="55">
        <f t="shared" si="29"/>
        <v>15</v>
      </c>
    </row>
    <row r="1927" spans="2:8" ht="15" x14ac:dyDescent="0.25">
      <c r="B1927" s="20" t="s">
        <v>540</v>
      </c>
      <c r="C1927" s="20" t="s">
        <v>1247</v>
      </c>
      <c r="D1927" s="20" t="s">
        <v>1248</v>
      </c>
      <c r="E1927" s="55" t="s">
        <v>1963</v>
      </c>
      <c r="F1927" s="1">
        <v>2</v>
      </c>
      <c r="G1927" s="55">
        <v>217</v>
      </c>
      <c r="H1927" s="55">
        <f t="shared" si="29"/>
        <v>434</v>
      </c>
    </row>
    <row r="1928" spans="2:8" ht="15" x14ac:dyDescent="0.25">
      <c r="B1928" s="20" t="s">
        <v>540</v>
      </c>
      <c r="C1928" s="20" t="s">
        <v>1247</v>
      </c>
      <c r="D1928" s="20" t="s">
        <v>1248</v>
      </c>
      <c r="E1928" s="55" t="s">
        <v>1964</v>
      </c>
      <c r="F1928" s="1">
        <v>1</v>
      </c>
      <c r="G1928" s="55">
        <v>19</v>
      </c>
      <c r="H1928" s="55">
        <f t="shared" si="29"/>
        <v>19</v>
      </c>
    </row>
    <row r="1929" spans="2:8" ht="15" x14ac:dyDescent="0.25">
      <c r="B1929" s="20" t="s">
        <v>540</v>
      </c>
      <c r="C1929" s="20" t="s">
        <v>3204</v>
      </c>
      <c r="D1929" s="20" t="s">
        <v>3205</v>
      </c>
      <c r="E1929" s="55" t="s">
        <v>1989</v>
      </c>
      <c r="F1929" s="1">
        <v>18.53</v>
      </c>
      <c r="G1929" s="55">
        <v>3</v>
      </c>
      <c r="H1929" s="55">
        <f t="shared" si="29"/>
        <v>55.59</v>
      </c>
    </row>
    <row r="1930" spans="2:8" ht="15" x14ac:dyDescent="0.25">
      <c r="B1930" s="20" t="s">
        <v>540</v>
      </c>
      <c r="C1930" s="20" t="s">
        <v>3204</v>
      </c>
      <c r="D1930" s="20" t="s">
        <v>3205</v>
      </c>
      <c r="E1930" s="55" t="s">
        <v>1963</v>
      </c>
      <c r="F1930" s="1">
        <v>2</v>
      </c>
      <c r="G1930" s="55">
        <v>77</v>
      </c>
      <c r="H1930" s="55">
        <f t="shared" si="29"/>
        <v>154</v>
      </c>
    </row>
    <row r="1931" spans="2:8" ht="15" x14ac:dyDescent="0.25">
      <c r="B1931" s="20" t="s">
        <v>540</v>
      </c>
      <c r="C1931" s="20" t="s">
        <v>3204</v>
      </c>
      <c r="D1931" s="20" t="s">
        <v>3205</v>
      </c>
      <c r="E1931" s="55" t="s">
        <v>1964</v>
      </c>
      <c r="F1931" s="1">
        <v>1</v>
      </c>
      <c r="G1931" s="55">
        <v>39</v>
      </c>
      <c r="H1931" s="55">
        <f t="shared" ref="H1931:H1994" si="30">F1931*G1931</f>
        <v>39</v>
      </c>
    </row>
    <row r="1932" spans="2:8" ht="15" x14ac:dyDescent="0.25">
      <c r="B1932" s="20" t="s">
        <v>540</v>
      </c>
      <c r="C1932" s="20" t="s">
        <v>3206</v>
      </c>
      <c r="D1932" s="20" t="s">
        <v>3207</v>
      </c>
      <c r="E1932" s="55" t="s">
        <v>1989</v>
      </c>
      <c r="F1932" s="1">
        <v>18.53</v>
      </c>
      <c r="G1932" s="55">
        <v>1</v>
      </c>
      <c r="H1932" s="55">
        <f t="shared" si="30"/>
        <v>18.53</v>
      </c>
    </row>
    <row r="1933" spans="2:8" ht="15" x14ac:dyDescent="0.25">
      <c r="B1933" s="20" t="s">
        <v>540</v>
      </c>
      <c r="C1933" s="20" t="s">
        <v>3206</v>
      </c>
      <c r="D1933" s="20" t="s">
        <v>3207</v>
      </c>
      <c r="E1933" s="55" t="s">
        <v>1963</v>
      </c>
      <c r="F1933" s="1">
        <v>2</v>
      </c>
      <c r="G1933" s="55">
        <v>173</v>
      </c>
      <c r="H1933" s="55">
        <f t="shared" si="30"/>
        <v>346</v>
      </c>
    </row>
    <row r="1934" spans="2:8" ht="15" x14ac:dyDescent="0.25">
      <c r="B1934" s="20" t="s">
        <v>540</v>
      </c>
      <c r="C1934" s="20" t="s">
        <v>3206</v>
      </c>
      <c r="D1934" s="20" t="s">
        <v>3207</v>
      </c>
      <c r="E1934" s="55" t="s">
        <v>1964</v>
      </c>
      <c r="F1934" s="1">
        <v>1</v>
      </c>
      <c r="G1934" s="55">
        <v>47</v>
      </c>
      <c r="H1934" s="55">
        <f t="shared" si="30"/>
        <v>47</v>
      </c>
    </row>
    <row r="1935" spans="2:8" ht="15" x14ac:dyDescent="0.25">
      <c r="B1935" s="20" t="s">
        <v>540</v>
      </c>
      <c r="C1935" s="20" t="s">
        <v>3206</v>
      </c>
      <c r="D1935" s="20" t="s">
        <v>3207</v>
      </c>
      <c r="E1935" s="55" t="s">
        <v>1969</v>
      </c>
      <c r="F1935" s="1">
        <v>4</v>
      </c>
      <c r="G1935" s="55">
        <v>3</v>
      </c>
      <c r="H1935" s="55">
        <f t="shared" si="30"/>
        <v>12</v>
      </c>
    </row>
    <row r="1936" spans="2:8" ht="15" x14ac:dyDescent="0.25">
      <c r="B1936" s="20" t="s">
        <v>540</v>
      </c>
      <c r="C1936" s="20" t="s">
        <v>3206</v>
      </c>
      <c r="D1936" s="20" t="s">
        <v>3207</v>
      </c>
      <c r="E1936" s="55" t="s">
        <v>1976</v>
      </c>
      <c r="F1936" s="1">
        <v>2</v>
      </c>
      <c r="G1936" s="55">
        <v>2</v>
      </c>
      <c r="H1936" s="55">
        <f t="shared" si="30"/>
        <v>4</v>
      </c>
    </row>
    <row r="1937" spans="2:8" ht="15" x14ac:dyDescent="0.25">
      <c r="B1937" s="20" t="s">
        <v>540</v>
      </c>
      <c r="C1937" s="20" t="s">
        <v>3208</v>
      </c>
      <c r="D1937" s="20" t="s">
        <v>3209</v>
      </c>
      <c r="E1937" s="55" t="s">
        <v>1963</v>
      </c>
      <c r="F1937" s="1">
        <v>2</v>
      </c>
      <c r="G1937" s="55">
        <v>385</v>
      </c>
      <c r="H1937" s="55">
        <f t="shared" si="30"/>
        <v>770</v>
      </c>
    </row>
    <row r="1938" spans="2:8" ht="15" x14ac:dyDescent="0.25">
      <c r="B1938" s="20" t="s">
        <v>540</v>
      </c>
      <c r="C1938" s="20" t="s">
        <v>3208</v>
      </c>
      <c r="D1938" s="20" t="s">
        <v>3209</v>
      </c>
      <c r="E1938" s="55" t="s">
        <v>1964</v>
      </c>
      <c r="F1938" s="1">
        <v>1</v>
      </c>
      <c r="G1938" s="55">
        <v>84</v>
      </c>
      <c r="H1938" s="55">
        <f t="shared" si="30"/>
        <v>84</v>
      </c>
    </row>
    <row r="1939" spans="2:8" ht="15" x14ac:dyDescent="0.25">
      <c r="B1939" s="20" t="s">
        <v>540</v>
      </c>
      <c r="C1939" s="20" t="s">
        <v>3210</v>
      </c>
      <c r="D1939" s="20" t="s">
        <v>3211</v>
      </c>
      <c r="E1939" s="55" t="s">
        <v>1989</v>
      </c>
      <c r="F1939" s="1">
        <v>18.53</v>
      </c>
      <c r="G1939" s="55">
        <v>1</v>
      </c>
      <c r="H1939" s="55">
        <f t="shared" si="30"/>
        <v>18.53</v>
      </c>
    </row>
    <row r="1940" spans="2:8" ht="15" x14ac:dyDescent="0.25">
      <c r="B1940" s="20" t="s">
        <v>540</v>
      </c>
      <c r="C1940" s="20" t="s">
        <v>3210</v>
      </c>
      <c r="D1940" s="20" t="s">
        <v>3211</v>
      </c>
      <c r="E1940" s="55" t="s">
        <v>1963</v>
      </c>
      <c r="F1940" s="1">
        <v>2</v>
      </c>
      <c r="G1940" s="55">
        <v>184</v>
      </c>
      <c r="H1940" s="55">
        <f t="shared" si="30"/>
        <v>368</v>
      </c>
    </row>
    <row r="1941" spans="2:8" ht="15" x14ac:dyDescent="0.25">
      <c r="B1941" s="20" t="s">
        <v>540</v>
      </c>
      <c r="C1941" s="20" t="s">
        <v>3210</v>
      </c>
      <c r="D1941" s="20" t="s">
        <v>3211</v>
      </c>
      <c r="E1941" s="55" t="s">
        <v>1964</v>
      </c>
      <c r="F1941" s="1">
        <v>1</v>
      </c>
      <c r="G1941" s="55">
        <v>88</v>
      </c>
      <c r="H1941" s="55">
        <f t="shared" si="30"/>
        <v>88</v>
      </c>
    </row>
    <row r="1942" spans="2:8" ht="15" x14ac:dyDescent="0.25">
      <c r="B1942" s="20" t="s">
        <v>540</v>
      </c>
      <c r="C1942" s="20" t="s">
        <v>3212</v>
      </c>
      <c r="D1942" s="20" t="s">
        <v>3213</v>
      </c>
      <c r="E1942" s="55" t="s">
        <v>1963</v>
      </c>
      <c r="F1942" s="1">
        <v>2</v>
      </c>
      <c r="G1942" s="55">
        <v>28</v>
      </c>
      <c r="H1942" s="55">
        <f t="shared" si="30"/>
        <v>56</v>
      </c>
    </row>
    <row r="1943" spans="2:8" ht="15" x14ac:dyDescent="0.25">
      <c r="B1943" s="20" t="s">
        <v>540</v>
      </c>
      <c r="C1943" s="20" t="s">
        <v>3212</v>
      </c>
      <c r="D1943" s="20" t="s">
        <v>3213</v>
      </c>
      <c r="E1943" s="55" t="s">
        <v>1964</v>
      </c>
      <c r="F1943" s="1">
        <v>1</v>
      </c>
      <c r="G1943" s="55">
        <v>1</v>
      </c>
      <c r="H1943" s="55">
        <f t="shared" si="30"/>
        <v>1</v>
      </c>
    </row>
    <row r="1944" spans="2:8" ht="15" x14ac:dyDescent="0.25">
      <c r="B1944" s="20" t="s">
        <v>540</v>
      </c>
      <c r="C1944" s="20" t="s">
        <v>3214</v>
      </c>
      <c r="D1944" s="20" t="s">
        <v>3215</v>
      </c>
      <c r="E1944" s="55" t="s">
        <v>1963</v>
      </c>
      <c r="F1944" s="1">
        <v>2</v>
      </c>
      <c r="G1944" s="55">
        <v>137</v>
      </c>
      <c r="H1944" s="55">
        <f t="shared" si="30"/>
        <v>274</v>
      </c>
    </row>
    <row r="1945" spans="2:8" ht="15" x14ac:dyDescent="0.25">
      <c r="B1945" s="20" t="s">
        <v>540</v>
      </c>
      <c r="C1945" s="20" t="s">
        <v>3214</v>
      </c>
      <c r="D1945" s="20" t="s">
        <v>3215</v>
      </c>
      <c r="E1945" s="55" t="s">
        <v>1964</v>
      </c>
      <c r="F1945" s="1">
        <v>1</v>
      </c>
      <c r="G1945" s="55">
        <v>5</v>
      </c>
      <c r="H1945" s="55">
        <f t="shared" si="30"/>
        <v>5</v>
      </c>
    </row>
    <row r="1946" spans="2:8" ht="15" x14ac:dyDescent="0.25">
      <c r="B1946" s="20" t="s">
        <v>540</v>
      </c>
      <c r="C1946" s="20" t="s">
        <v>3216</v>
      </c>
      <c r="D1946" s="20" t="s">
        <v>3217</v>
      </c>
      <c r="E1946" s="55" t="s">
        <v>1963</v>
      </c>
      <c r="F1946" s="1">
        <v>2</v>
      </c>
      <c r="G1946" s="55">
        <v>181</v>
      </c>
      <c r="H1946" s="55">
        <f t="shared" si="30"/>
        <v>362</v>
      </c>
    </row>
    <row r="1947" spans="2:8" ht="15" x14ac:dyDescent="0.25">
      <c r="B1947" s="20" t="s">
        <v>540</v>
      </c>
      <c r="C1947" s="20" t="s">
        <v>3216</v>
      </c>
      <c r="D1947" s="20" t="s">
        <v>3217</v>
      </c>
      <c r="E1947" s="55" t="s">
        <v>1964</v>
      </c>
      <c r="F1947" s="1">
        <v>1</v>
      </c>
      <c r="G1947" s="55">
        <v>41</v>
      </c>
      <c r="H1947" s="55">
        <f t="shared" si="30"/>
        <v>41</v>
      </c>
    </row>
    <row r="1948" spans="2:8" ht="15" x14ac:dyDescent="0.25">
      <c r="B1948" s="20" t="s">
        <v>540</v>
      </c>
      <c r="C1948" s="20" t="s">
        <v>1003</v>
      </c>
      <c r="D1948" s="20" t="s">
        <v>1004</v>
      </c>
      <c r="E1948" s="55" t="s">
        <v>1989</v>
      </c>
      <c r="F1948" s="1">
        <v>18.53</v>
      </c>
      <c r="G1948" s="55">
        <v>6</v>
      </c>
      <c r="H1948" s="55">
        <f t="shared" si="30"/>
        <v>111.18</v>
      </c>
    </row>
    <row r="1949" spans="2:8" ht="15" x14ac:dyDescent="0.25">
      <c r="B1949" s="20" t="s">
        <v>540</v>
      </c>
      <c r="C1949" s="20" t="s">
        <v>1003</v>
      </c>
      <c r="D1949" s="20" t="s">
        <v>1004</v>
      </c>
      <c r="E1949" s="55" t="s">
        <v>1963</v>
      </c>
      <c r="F1949" s="1">
        <v>2</v>
      </c>
      <c r="G1949" s="55">
        <v>218</v>
      </c>
      <c r="H1949" s="55">
        <f t="shared" si="30"/>
        <v>436</v>
      </c>
    </row>
    <row r="1950" spans="2:8" ht="15" x14ac:dyDescent="0.25">
      <c r="B1950" s="20" t="s">
        <v>540</v>
      </c>
      <c r="C1950" s="20" t="s">
        <v>1003</v>
      </c>
      <c r="D1950" s="20" t="s">
        <v>1004</v>
      </c>
      <c r="E1950" s="55" t="s">
        <v>1964</v>
      </c>
      <c r="F1950" s="1">
        <v>1</v>
      </c>
      <c r="G1950" s="55">
        <v>2</v>
      </c>
      <c r="H1950" s="55">
        <f t="shared" si="30"/>
        <v>2</v>
      </c>
    </row>
    <row r="1951" spans="2:8" ht="15" x14ac:dyDescent="0.25">
      <c r="B1951" s="20" t="s">
        <v>540</v>
      </c>
      <c r="C1951" s="20" t="s">
        <v>1003</v>
      </c>
      <c r="D1951" s="20" t="s">
        <v>1004</v>
      </c>
      <c r="E1951" s="55" t="s">
        <v>1969</v>
      </c>
      <c r="F1951" s="1">
        <v>4</v>
      </c>
      <c r="G1951" s="55">
        <v>6</v>
      </c>
      <c r="H1951" s="55">
        <f t="shared" si="30"/>
        <v>24</v>
      </c>
    </row>
    <row r="1952" spans="2:8" ht="15" x14ac:dyDescent="0.25">
      <c r="B1952" s="20" t="s">
        <v>540</v>
      </c>
      <c r="C1952" s="20" t="s">
        <v>3218</v>
      </c>
      <c r="D1952" s="20" t="s">
        <v>3219</v>
      </c>
      <c r="E1952" s="55" t="s">
        <v>1963</v>
      </c>
      <c r="F1952" s="1">
        <v>2</v>
      </c>
      <c r="G1952" s="55">
        <v>64</v>
      </c>
      <c r="H1952" s="55">
        <f t="shared" si="30"/>
        <v>128</v>
      </c>
    </row>
    <row r="1953" spans="2:8" ht="15" x14ac:dyDescent="0.25">
      <c r="B1953" s="20" t="s">
        <v>540</v>
      </c>
      <c r="C1953" s="20" t="s">
        <v>3218</v>
      </c>
      <c r="D1953" s="20" t="s">
        <v>3219</v>
      </c>
      <c r="E1953" s="55" t="s">
        <v>1964</v>
      </c>
      <c r="F1953" s="1">
        <v>1</v>
      </c>
      <c r="G1953" s="55">
        <v>49</v>
      </c>
      <c r="H1953" s="55">
        <f t="shared" si="30"/>
        <v>49</v>
      </c>
    </row>
    <row r="1954" spans="2:8" ht="15" x14ac:dyDescent="0.25">
      <c r="B1954" s="20" t="s">
        <v>540</v>
      </c>
      <c r="C1954" s="20" t="s">
        <v>3220</v>
      </c>
      <c r="D1954" s="20" t="s">
        <v>3221</v>
      </c>
      <c r="E1954" s="55" t="s">
        <v>1963</v>
      </c>
      <c r="F1954" s="1">
        <v>2</v>
      </c>
      <c r="G1954" s="55">
        <v>112</v>
      </c>
      <c r="H1954" s="55">
        <f t="shared" si="30"/>
        <v>224</v>
      </c>
    </row>
    <row r="1955" spans="2:8" ht="15" x14ac:dyDescent="0.25">
      <c r="B1955" s="20" t="s">
        <v>540</v>
      </c>
      <c r="C1955" s="20" t="s">
        <v>3222</v>
      </c>
      <c r="D1955" s="20" t="s">
        <v>3223</v>
      </c>
      <c r="E1955" s="55" t="s">
        <v>1963</v>
      </c>
      <c r="F1955" s="1">
        <v>2</v>
      </c>
      <c r="G1955" s="55">
        <v>59</v>
      </c>
      <c r="H1955" s="55">
        <f t="shared" si="30"/>
        <v>118</v>
      </c>
    </row>
    <row r="1956" spans="2:8" ht="15" x14ac:dyDescent="0.25">
      <c r="B1956" s="20" t="s">
        <v>540</v>
      </c>
      <c r="C1956" s="20" t="s">
        <v>3222</v>
      </c>
      <c r="D1956" s="20" t="s">
        <v>3223</v>
      </c>
      <c r="E1956" s="55" t="s">
        <v>1964</v>
      </c>
      <c r="F1956" s="1">
        <v>1</v>
      </c>
      <c r="G1956" s="55">
        <v>7</v>
      </c>
      <c r="H1956" s="55">
        <f t="shared" si="30"/>
        <v>7</v>
      </c>
    </row>
    <row r="1957" spans="2:8" ht="15" x14ac:dyDescent="0.25">
      <c r="B1957" s="20" t="s">
        <v>540</v>
      </c>
      <c r="C1957" s="20" t="s">
        <v>1005</v>
      </c>
      <c r="D1957" s="20" t="s">
        <v>1006</v>
      </c>
      <c r="E1957" s="55" t="s">
        <v>1963</v>
      </c>
      <c r="F1957" s="1">
        <v>2</v>
      </c>
      <c r="G1957" s="55">
        <v>39</v>
      </c>
      <c r="H1957" s="55">
        <f t="shared" si="30"/>
        <v>78</v>
      </c>
    </row>
    <row r="1958" spans="2:8" ht="15" x14ac:dyDescent="0.25">
      <c r="B1958" s="20" t="s">
        <v>540</v>
      </c>
      <c r="C1958" s="20" t="s">
        <v>1005</v>
      </c>
      <c r="D1958" s="20" t="s">
        <v>1006</v>
      </c>
      <c r="E1958" s="55" t="s">
        <v>1964</v>
      </c>
      <c r="F1958" s="1">
        <v>1</v>
      </c>
      <c r="G1958" s="55">
        <v>56</v>
      </c>
      <c r="H1958" s="55">
        <f t="shared" si="30"/>
        <v>56</v>
      </c>
    </row>
    <row r="1959" spans="2:8" ht="15" x14ac:dyDescent="0.25">
      <c r="B1959" s="20" t="s">
        <v>540</v>
      </c>
      <c r="C1959" s="20" t="s">
        <v>3224</v>
      </c>
      <c r="D1959" s="20" t="s">
        <v>3225</v>
      </c>
      <c r="E1959" s="55" t="s">
        <v>1989</v>
      </c>
      <c r="F1959" s="1">
        <v>18.53</v>
      </c>
      <c r="G1959" s="55">
        <v>4</v>
      </c>
      <c r="H1959" s="55">
        <f t="shared" si="30"/>
        <v>74.12</v>
      </c>
    </row>
    <row r="1960" spans="2:8" ht="15" x14ac:dyDescent="0.25">
      <c r="B1960" s="20" t="s">
        <v>540</v>
      </c>
      <c r="C1960" s="20" t="s">
        <v>3224</v>
      </c>
      <c r="D1960" s="20" t="s">
        <v>3225</v>
      </c>
      <c r="E1960" s="55" t="s">
        <v>1963</v>
      </c>
      <c r="F1960" s="1">
        <v>2</v>
      </c>
      <c r="G1960" s="55">
        <v>165</v>
      </c>
      <c r="H1960" s="55">
        <f t="shared" si="30"/>
        <v>330</v>
      </c>
    </row>
    <row r="1961" spans="2:8" ht="15" x14ac:dyDescent="0.25">
      <c r="B1961" s="20" t="s">
        <v>540</v>
      </c>
      <c r="C1961" s="20" t="s">
        <v>3224</v>
      </c>
      <c r="D1961" s="20" t="s">
        <v>3225</v>
      </c>
      <c r="E1961" s="55" t="s">
        <v>1964</v>
      </c>
      <c r="F1961" s="1">
        <v>1</v>
      </c>
      <c r="G1961" s="55">
        <v>37</v>
      </c>
      <c r="H1961" s="55">
        <f t="shared" si="30"/>
        <v>37</v>
      </c>
    </row>
    <row r="1962" spans="2:8" ht="15" x14ac:dyDescent="0.25">
      <c r="B1962" s="20" t="s">
        <v>540</v>
      </c>
      <c r="C1962" s="20" t="s">
        <v>3226</v>
      </c>
      <c r="D1962" s="20" t="s">
        <v>3227</v>
      </c>
      <c r="E1962" s="55" t="s">
        <v>1989</v>
      </c>
      <c r="F1962" s="1">
        <v>18.53</v>
      </c>
      <c r="G1962" s="55">
        <v>6</v>
      </c>
      <c r="H1962" s="55">
        <f t="shared" si="30"/>
        <v>111.18</v>
      </c>
    </row>
    <row r="1963" spans="2:8" ht="15" x14ac:dyDescent="0.25">
      <c r="B1963" s="20" t="s">
        <v>540</v>
      </c>
      <c r="C1963" s="20" t="s">
        <v>3226</v>
      </c>
      <c r="D1963" s="20" t="s">
        <v>3227</v>
      </c>
      <c r="E1963" s="55" t="s">
        <v>1963</v>
      </c>
      <c r="F1963" s="1">
        <v>2</v>
      </c>
      <c r="G1963" s="55">
        <v>374</v>
      </c>
      <c r="H1963" s="55">
        <f t="shared" si="30"/>
        <v>748</v>
      </c>
    </row>
    <row r="1964" spans="2:8" ht="15" x14ac:dyDescent="0.25">
      <c r="B1964" s="20" t="s">
        <v>540</v>
      </c>
      <c r="C1964" s="20" t="s">
        <v>3226</v>
      </c>
      <c r="D1964" s="20" t="s">
        <v>3227</v>
      </c>
      <c r="E1964" s="55" t="s">
        <v>1964</v>
      </c>
      <c r="F1964" s="1">
        <v>1</v>
      </c>
      <c r="G1964" s="55">
        <v>69</v>
      </c>
      <c r="H1964" s="55">
        <f t="shared" si="30"/>
        <v>69</v>
      </c>
    </row>
    <row r="1965" spans="2:8" ht="15" x14ac:dyDescent="0.25">
      <c r="B1965" s="20" t="s">
        <v>540</v>
      </c>
      <c r="C1965" s="20" t="s">
        <v>3228</v>
      </c>
      <c r="D1965" s="20" t="s">
        <v>3229</v>
      </c>
      <c r="E1965" s="55" t="s">
        <v>1963</v>
      </c>
      <c r="F1965" s="1">
        <v>2</v>
      </c>
      <c r="G1965" s="55">
        <v>45</v>
      </c>
      <c r="H1965" s="55">
        <f t="shared" si="30"/>
        <v>90</v>
      </c>
    </row>
    <row r="1966" spans="2:8" ht="15" x14ac:dyDescent="0.25">
      <c r="B1966" s="20" t="s">
        <v>540</v>
      </c>
      <c r="C1966" s="20" t="s">
        <v>3228</v>
      </c>
      <c r="D1966" s="20" t="s">
        <v>3229</v>
      </c>
      <c r="E1966" s="55" t="s">
        <v>1964</v>
      </c>
      <c r="F1966" s="1">
        <v>1</v>
      </c>
      <c r="G1966" s="55">
        <v>2</v>
      </c>
      <c r="H1966" s="55">
        <f t="shared" si="30"/>
        <v>2</v>
      </c>
    </row>
    <row r="1967" spans="2:8" ht="15" x14ac:dyDescent="0.25">
      <c r="B1967" s="20" t="s">
        <v>540</v>
      </c>
      <c r="C1967" s="20" t="s">
        <v>3228</v>
      </c>
      <c r="D1967" s="20" t="s">
        <v>3229</v>
      </c>
      <c r="E1967" s="55" t="s">
        <v>1969</v>
      </c>
      <c r="F1967" s="1">
        <v>4</v>
      </c>
      <c r="G1967" s="55">
        <v>3</v>
      </c>
      <c r="H1967" s="55">
        <f t="shared" si="30"/>
        <v>12</v>
      </c>
    </row>
    <row r="1968" spans="2:8" ht="15" x14ac:dyDescent="0.25">
      <c r="B1968" s="20" t="s">
        <v>540</v>
      </c>
      <c r="C1968" s="20" t="s">
        <v>3230</v>
      </c>
      <c r="D1968" s="20" t="s">
        <v>3231</v>
      </c>
      <c r="E1968" s="55" t="s">
        <v>1989</v>
      </c>
      <c r="F1968" s="1">
        <v>18.53</v>
      </c>
      <c r="G1968" s="55">
        <v>7</v>
      </c>
      <c r="H1968" s="55">
        <f t="shared" si="30"/>
        <v>129.71</v>
      </c>
    </row>
    <row r="1969" spans="2:8" ht="15" x14ac:dyDescent="0.25">
      <c r="B1969" s="20" t="s">
        <v>540</v>
      </c>
      <c r="C1969" s="20" t="s">
        <v>3230</v>
      </c>
      <c r="D1969" s="20" t="s">
        <v>3231</v>
      </c>
      <c r="E1969" s="55" t="s">
        <v>1963</v>
      </c>
      <c r="F1969" s="1">
        <v>2</v>
      </c>
      <c r="G1969" s="55">
        <v>215</v>
      </c>
      <c r="H1969" s="55">
        <f t="shared" si="30"/>
        <v>430</v>
      </c>
    </row>
    <row r="1970" spans="2:8" ht="15" x14ac:dyDescent="0.25">
      <c r="B1970" s="20" t="s">
        <v>540</v>
      </c>
      <c r="C1970" s="20" t="s">
        <v>3230</v>
      </c>
      <c r="D1970" s="20" t="s">
        <v>3231</v>
      </c>
      <c r="E1970" s="55" t="s">
        <v>1964</v>
      </c>
      <c r="F1970" s="1">
        <v>1</v>
      </c>
      <c r="G1970" s="55">
        <v>185</v>
      </c>
      <c r="H1970" s="55">
        <f t="shared" si="30"/>
        <v>185</v>
      </c>
    </row>
    <row r="1971" spans="2:8" ht="15" x14ac:dyDescent="0.25">
      <c r="B1971" s="20" t="s">
        <v>540</v>
      </c>
      <c r="C1971" s="20" t="s">
        <v>3232</v>
      </c>
      <c r="D1971" s="20" t="s">
        <v>3233</v>
      </c>
      <c r="E1971" s="55" t="s">
        <v>1963</v>
      </c>
      <c r="F1971" s="1">
        <v>2</v>
      </c>
      <c r="G1971" s="55">
        <v>196</v>
      </c>
      <c r="H1971" s="55">
        <f t="shared" si="30"/>
        <v>392</v>
      </c>
    </row>
    <row r="1972" spans="2:8" ht="15" x14ac:dyDescent="0.25">
      <c r="B1972" s="20" t="s">
        <v>540</v>
      </c>
      <c r="C1972" s="20" t="s">
        <v>3232</v>
      </c>
      <c r="D1972" s="20" t="s">
        <v>3233</v>
      </c>
      <c r="E1972" s="55" t="s">
        <v>1964</v>
      </c>
      <c r="F1972" s="1">
        <v>1</v>
      </c>
      <c r="G1972" s="55">
        <v>60</v>
      </c>
      <c r="H1972" s="55">
        <f t="shared" si="30"/>
        <v>60</v>
      </c>
    </row>
    <row r="1973" spans="2:8" ht="15" x14ac:dyDescent="0.25">
      <c r="B1973" s="20" t="s">
        <v>540</v>
      </c>
      <c r="C1973" s="20" t="s">
        <v>1861</v>
      </c>
      <c r="D1973" s="20" t="s">
        <v>1862</v>
      </c>
      <c r="E1973" s="55" t="s">
        <v>1963</v>
      </c>
      <c r="F1973" s="1">
        <v>2</v>
      </c>
      <c r="G1973" s="55">
        <v>132</v>
      </c>
      <c r="H1973" s="55">
        <f t="shared" si="30"/>
        <v>264</v>
      </c>
    </row>
    <row r="1974" spans="2:8" ht="15" x14ac:dyDescent="0.25">
      <c r="B1974" s="20" t="s">
        <v>540</v>
      </c>
      <c r="C1974" s="20" t="s">
        <v>1861</v>
      </c>
      <c r="D1974" s="20" t="s">
        <v>1862</v>
      </c>
      <c r="E1974" s="55" t="s">
        <v>1964</v>
      </c>
      <c r="F1974" s="1">
        <v>1</v>
      </c>
      <c r="G1974" s="55">
        <v>6</v>
      </c>
      <c r="H1974" s="55">
        <f t="shared" si="30"/>
        <v>6</v>
      </c>
    </row>
    <row r="1975" spans="2:8" ht="15" x14ac:dyDescent="0.25">
      <c r="B1975" s="20" t="s">
        <v>540</v>
      </c>
      <c r="C1975" s="20" t="s">
        <v>1007</v>
      </c>
      <c r="D1975" s="20" t="s">
        <v>1008</v>
      </c>
      <c r="E1975" s="55" t="s">
        <v>1963</v>
      </c>
      <c r="F1975" s="1">
        <v>2</v>
      </c>
      <c r="G1975" s="55">
        <v>130</v>
      </c>
      <c r="H1975" s="55">
        <f t="shared" si="30"/>
        <v>260</v>
      </c>
    </row>
    <row r="1976" spans="2:8" ht="15" x14ac:dyDescent="0.25">
      <c r="B1976" s="20" t="s">
        <v>540</v>
      </c>
      <c r="C1976" s="20" t="s">
        <v>1007</v>
      </c>
      <c r="D1976" s="20" t="s">
        <v>1008</v>
      </c>
      <c r="E1976" s="55" t="s">
        <v>1964</v>
      </c>
      <c r="F1976" s="1">
        <v>1</v>
      </c>
      <c r="G1976" s="55">
        <v>1</v>
      </c>
      <c r="H1976" s="55">
        <f t="shared" si="30"/>
        <v>1</v>
      </c>
    </row>
    <row r="1977" spans="2:8" ht="15" x14ac:dyDescent="0.25">
      <c r="B1977" s="20" t="s">
        <v>540</v>
      </c>
      <c r="C1977" s="20" t="s">
        <v>1249</v>
      </c>
      <c r="D1977" s="20" t="s">
        <v>1250</v>
      </c>
      <c r="E1977" s="55" t="s">
        <v>1963</v>
      </c>
      <c r="F1977" s="1">
        <v>2</v>
      </c>
      <c r="G1977" s="55">
        <v>108</v>
      </c>
      <c r="H1977" s="55">
        <f t="shared" si="30"/>
        <v>216</v>
      </c>
    </row>
    <row r="1978" spans="2:8" ht="15" x14ac:dyDescent="0.25">
      <c r="B1978" s="20" t="s">
        <v>540</v>
      </c>
      <c r="C1978" s="20" t="s">
        <v>1249</v>
      </c>
      <c r="D1978" s="20" t="s">
        <v>1250</v>
      </c>
      <c r="E1978" s="55" t="s">
        <v>1964</v>
      </c>
      <c r="F1978" s="1">
        <v>1</v>
      </c>
      <c r="G1978" s="55">
        <v>1</v>
      </c>
      <c r="H1978" s="55">
        <f t="shared" si="30"/>
        <v>1</v>
      </c>
    </row>
    <row r="1979" spans="2:8" ht="15" x14ac:dyDescent="0.25">
      <c r="B1979" s="20" t="s">
        <v>540</v>
      </c>
      <c r="C1979" s="20" t="s">
        <v>1009</v>
      </c>
      <c r="D1979" s="20" t="s">
        <v>1010</v>
      </c>
      <c r="E1979" s="55" t="s">
        <v>1963</v>
      </c>
      <c r="F1979" s="1">
        <v>2</v>
      </c>
      <c r="G1979" s="55">
        <v>272</v>
      </c>
      <c r="H1979" s="55">
        <f t="shared" si="30"/>
        <v>544</v>
      </c>
    </row>
    <row r="1980" spans="2:8" ht="15" x14ac:dyDescent="0.25">
      <c r="B1980" s="20" t="s">
        <v>540</v>
      </c>
      <c r="C1980" s="20" t="s">
        <v>1009</v>
      </c>
      <c r="D1980" s="20" t="s">
        <v>1010</v>
      </c>
      <c r="E1980" s="55" t="s">
        <v>1964</v>
      </c>
      <c r="F1980" s="1">
        <v>1</v>
      </c>
      <c r="G1980" s="55">
        <v>8</v>
      </c>
      <c r="H1980" s="55">
        <f t="shared" si="30"/>
        <v>8</v>
      </c>
    </row>
    <row r="1981" spans="2:8" ht="15" x14ac:dyDescent="0.25">
      <c r="B1981" s="20" t="s">
        <v>540</v>
      </c>
      <c r="C1981" s="20" t="s">
        <v>3234</v>
      </c>
      <c r="D1981" s="20" t="s">
        <v>3235</v>
      </c>
      <c r="E1981" s="55" t="s">
        <v>1963</v>
      </c>
      <c r="F1981" s="1">
        <v>2</v>
      </c>
      <c r="G1981" s="55">
        <v>221</v>
      </c>
      <c r="H1981" s="55">
        <f t="shared" si="30"/>
        <v>442</v>
      </c>
    </row>
    <row r="1982" spans="2:8" ht="15" x14ac:dyDescent="0.25">
      <c r="B1982" s="20" t="s">
        <v>540</v>
      </c>
      <c r="C1982" s="20" t="s">
        <v>3234</v>
      </c>
      <c r="D1982" s="20" t="s">
        <v>3235</v>
      </c>
      <c r="E1982" s="55" t="s">
        <v>1964</v>
      </c>
      <c r="F1982" s="1">
        <v>1</v>
      </c>
      <c r="G1982" s="55">
        <v>9</v>
      </c>
      <c r="H1982" s="55">
        <f t="shared" si="30"/>
        <v>9</v>
      </c>
    </row>
    <row r="1983" spans="2:8" ht="15" x14ac:dyDescent="0.25">
      <c r="B1983" s="20" t="s">
        <v>540</v>
      </c>
      <c r="C1983" s="20" t="s">
        <v>3236</v>
      </c>
      <c r="D1983" s="20" t="s">
        <v>3237</v>
      </c>
      <c r="E1983" s="55" t="s">
        <v>1963</v>
      </c>
      <c r="F1983" s="1">
        <v>2</v>
      </c>
      <c r="G1983" s="55">
        <v>176</v>
      </c>
      <c r="H1983" s="55">
        <f t="shared" si="30"/>
        <v>352</v>
      </c>
    </row>
    <row r="1984" spans="2:8" ht="15" x14ac:dyDescent="0.25">
      <c r="B1984" s="20" t="s">
        <v>540</v>
      </c>
      <c r="C1984" s="20" t="s">
        <v>3236</v>
      </c>
      <c r="D1984" s="20" t="s">
        <v>3237</v>
      </c>
      <c r="E1984" s="55" t="s">
        <v>1964</v>
      </c>
      <c r="F1984" s="1">
        <v>1</v>
      </c>
      <c r="G1984" s="55">
        <v>45</v>
      </c>
      <c r="H1984" s="55">
        <f t="shared" si="30"/>
        <v>45</v>
      </c>
    </row>
    <row r="1985" spans="2:8" ht="15" x14ac:dyDescent="0.25">
      <c r="B1985" s="20" t="s">
        <v>540</v>
      </c>
      <c r="C1985" s="20" t="s">
        <v>1128</v>
      </c>
      <c r="D1985" s="20" t="s">
        <v>1129</v>
      </c>
      <c r="E1985" s="55" t="s">
        <v>1963</v>
      </c>
      <c r="F1985" s="1">
        <v>2</v>
      </c>
      <c r="G1985" s="55">
        <v>168</v>
      </c>
      <c r="H1985" s="55">
        <f t="shared" si="30"/>
        <v>336</v>
      </c>
    </row>
    <row r="1986" spans="2:8" ht="15" x14ac:dyDescent="0.25">
      <c r="B1986" s="20" t="s">
        <v>540</v>
      </c>
      <c r="C1986" s="20" t="s">
        <v>1128</v>
      </c>
      <c r="D1986" s="20" t="s">
        <v>1129</v>
      </c>
      <c r="E1986" s="55" t="s">
        <v>1964</v>
      </c>
      <c r="F1986" s="1">
        <v>1</v>
      </c>
      <c r="G1986" s="55">
        <v>219</v>
      </c>
      <c r="H1986" s="55">
        <f t="shared" si="30"/>
        <v>219</v>
      </c>
    </row>
    <row r="1987" spans="2:8" ht="15" x14ac:dyDescent="0.25">
      <c r="B1987" s="20" t="s">
        <v>540</v>
      </c>
      <c r="C1987" s="20" t="s">
        <v>1865</v>
      </c>
      <c r="D1987" s="20" t="s">
        <v>1866</v>
      </c>
      <c r="E1987" s="55" t="s">
        <v>1963</v>
      </c>
      <c r="F1987" s="1">
        <v>2</v>
      </c>
      <c r="G1987" s="55">
        <v>151</v>
      </c>
      <c r="H1987" s="55">
        <f t="shared" si="30"/>
        <v>302</v>
      </c>
    </row>
    <row r="1988" spans="2:8" ht="15" x14ac:dyDescent="0.25">
      <c r="B1988" s="20" t="s">
        <v>540</v>
      </c>
      <c r="C1988" s="20" t="s">
        <v>1865</v>
      </c>
      <c r="D1988" s="20" t="s">
        <v>1866</v>
      </c>
      <c r="E1988" s="55" t="s">
        <v>1964</v>
      </c>
      <c r="F1988" s="1">
        <v>1</v>
      </c>
      <c r="G1988" s="55">
        <v>79</v>
      </c>
      <c r="H1988" s="55">
        <f t="shared" si="30"/>
        <v>79</v>
      </c>
    </row>
    <row r="1989" spans="2:8" ht="15" x14ac:dyDescent="0.25">
      <c r="B1989" s="20" t="s">
        <v>540</v>
      </c>
      <c r="C1989" s="20" t="s">
        <v>1865</v>
      </c>
      <c r="D1989" s="20" t="s">
        <v>1866</v>
      </c>
      <c r="E1989" s="55" t="s">
        <v>1976</v>
      </c>
      <c r="F1989" s="1">
        <v>2</v>
      </c>
      <c r="G1989" s="55">
        <v>1</v>
      </c>
      <c r="H1989" s="55">
        <f t="shared" si="30"/>
        <v>2</v>
      </c>
    </row>
    <row r="1990" spans="2:8" ht="15" x14ac:dyDescent="0.25">
      <c r="B1990" s="20" t="s">
        <v>540</v>
      </c>
      <c r="C1990" s="20" t="s">
        <v>1867</v>
      </c>
      <c r="D1990" s="20" t="s">
        <v>1868</v>
      </c>
      <c r="E1990" s="55" t="s">
        <v>1963</v>
      </c>
      <c r="F1990" s="1">
        <v>2</v>
      </c>
      <c r="G1990" s="55">
        <v>194</v>
      </c>
      <c r="H1990" s="55">
        <f t="shared" si="30"/>
        <v>388</v>
      </c>
    </row>
    <row r="1991" spans="2:8" ht="15" x14ac:dyDescent="0.25">
      <c r="B1991" s="20" t="s">
        <v>540</v>
      </c>
      <c r="C1991" s="20" t="s">
        <v>1867</v>
      </c>
      <c r="D1991" s="20" t="s">
        <v>1868</v>
      </c>
      <c r="E1991" s="55" t="s">
        <v>1964</v>
      </c>
      <c r="F1991" s="1">
        <v>1</v>
      </c>
      <c r="G1991" s="55">
        <v>194</v>
      </c>
      <c r="H1991" s="55">
        <f t="shared" si="30"/>
        <v>194</v>
      </c>
    </row>
    <row r="1992" spans="2:8" ht="15" x14ac:dyDescent="0.25">
      <c r="B1992" s="20" t="s">
        <v>540</v>
      </c>
      <c r="C1992" s="20" t="s">
        <v>1011</v>
      </c>
      <c r="D1992" s="20" t="s">
        <v>1012</v>
      </c>
      <c r="E1992" s="55" t="s">
        <v>1963</v>
      </c>
      <c r="F1992" s="1">
        <v>2</v>
      </c>
      <c r="G1992" s="55">
        <v>198</v>
      </c>
      <c r="H1992" s="55">
        <f t="shared" si="30"/>
        <v>396</v>
      </c>
    </row>
    <row r="1993" spans="2:8" ht="15" x14ac:dyDescent="0.25">
      <c r="B1993" s="20" t="s">
        <v>540</v>
      </c>
      <c r="C1993" s="20" t="s">
        <v>1011</v>
      </c>
      <c r="D1993" s="20" t="s">
        <v>1012</v>
      </c>
      <c r="E1993" s="55" t="s">
        <v>1964</v>
      </c>
      <c r="F1993" s="1">
        <v>1</v>
      </c>
      <c r="G1993" s="55">
        <v>7</v>
      </c>
      <c r="H1993" s="55">
        <f t="shared" si="30"/>
        <v>7</v>
      </c>
    </row>
    <row r="1994" spans="2:8" ht="15" x14ac:dyDescent="0.25">
      <c r="B1994" s="20" t="s">
        <v>540</v>
      </c>
      <c r="C1994" s="20" t="s">
        <v>3238</v>
      </c>
      <c r="D1994" s="20" t="s">
        <v>3239</v>
      </c>
      <c r="E1994" s="55" t="s">
        <v>1963</v>
      </c>
      <c r="F1994" s="1">
        <v>2</v>
      </c>
      <c r="G1994" s="55">
        <v>238</v>
      </c>
      <c r="H1994" s="55">
        <f t="shared" si="30"/>
        <v>476</v>
      </c>
    </row>
    <row r="1995" spans="2:8" ht="15" x14ac:dyDescent="0.25">
      <c r="B1995" s="20" t="s">
        <v>540</v>
      </c>
      <c r="C1995" s="20" t="s">
        <v>3238</v>
      </c>
      <c r="D1995" s="20" t="s">
        <v>3239</v>
      </c>
      <c r="E1995" s="55" t="s">
        <v>1964</v>
      </c>
      <c r="F1995" s="1">
        <v>1</v>
      </c>
      <c r="G1995" s="55">
        <v>119</v>
      </c>
      <c r="H1995" s="55">
        <f t="shared" ref="H1995:H2058" si="31">F1995*G1995</f>
        <v>119</v>
      </c>
    </row>
    <row r="1996" spans="2:8" ht="15" x14ac:dyDescent="0.25">
      <c r="B1996" s="20" t="s">
        <v>540</v>
      </c>
      <c r="C1996" s="20" t="s">
        <v>1251</v>
      </c>
      <c r="D1996" s="20" t="s">
        <v>1252</v>
      </c>
      <c r="E1996" s="55" t="s">
        <v>1963</v>
      </c>
      <c r="F1996" s="1">
        <v>2</v>
      </c>
      <c r="G1996" s="55">
        <v>127</v>
      </c>
      <c r="H1996" s="55">
        <f t="shared" si="31"/>
        <v>254</v>
      </c>
    </row>
    <row r="1997" spans="2:8" ht="15" x14ac:dyDescent="0.25">
      <c r="B1997" s="20" t="s">
        <v>540</v>
      </c>
      <c r="C1997" s="20" t="s">
        <v>1251</v>
      </c>
      <c r="D1997" s="20" t="s">
        <v>1252</v>
      </c>
      <c r="E1997" s="55" t="s">
        <v>1964</v>
      </c>
      <c r="F1997" s="1">
        <v>1</v>
      </c>
      <c r="G1997" s="55">
        <v>18</v>
      </c>
      <c r="H1997" s="55">
        <f t="shared" si="31"/>
        <v>18</v>
      </c>
    </row>
    <row r="1998" spans="2:8" ht="15" x14ac:dyDescent="0.25">
      <c r="B1998" s="20" t="s">
        <v>540</v>
      </c>
      <c r="C1998" s="20" t="s">
        <v>1869</v>
      </c>
      <c r="D1998" s="20" t="s">
        <v>1870</v>
      </c>
      <c r="E1998" s="55" t="s">
        <v>1963</v>
      </c>
      <c r="F1998" s="1">
        <v>2</v>
      </c>
      <c r="G1998" s="55">
        <v>82</v>
      </c>
      <c r="H1998" s="55">
        <f t="shared" si="31"/>
        <v>164</v>
      </c>
    </row>
    <row r="1999" spans="2:8" ht="15" x14ac:dyDescent="0.25">
      <c r="B1999" s="20" t="s">
        <v>540</v>
      </c>
      <c r="C1999" s="20" t="s">
        <v>1869</v>
      </c>
      <c r="D1999" s="20" t="s">
        <v>1870</v>
      </c>
      <c r="E1999" s="55" t="s">
        <v>1964</v>
      </c>
      <c r="F1999" s="1">
        <v>1</v>
      </c>
      <c r="G1999" s="55">
        <v>21</v>
      </c>
      <c r="H1999" s="55">
        <f t="shared" si="31"/>
        <v>21</v>
      </c>
    </row>
    <row r="2000" spans="2:8" ht="15" x14ac:dyDescent="0.25">
      <c r="B2000" s="20" t="s">
        <v>540</v>
      </c>
      <c r="C2000" s="20" t="s">
        <v>3240</v>
      </c>
      <c r="D2000" s="20" t="s">
        <v>3241</v>
      </c>
      <c r="E2000" s="55" t="s">
        <v>1963</v>
      </c>
      <c r="F2000" s="1">
        <v>2</v>
      </c>
      <c r="G2000" s="55">
        <v>146</v>
      </c>
      <c r="H2000" s="55">
        <f t="shared" si="31"/>
        <v>292</v>
      </c>
    </row>
    <row r="2001" spans="2:8" ht="15" x14ac:dyDescent="0.25">
      <c r="B2001" s="20" t="s">
        <v>540</v>
      </c>
      <c r="C2001" s="20" t="s">
        <v>3240</v>
      </c>
      <c r="D2001" s="20" t="s">
        <v>3241</v>
      </c>
      <c r="E2001" s="55" t="s">
        <v>1964</v>
      </c>
      <c r="F2001" s="1">
        <v>1</v>
      </c>
      <c r="G2001" s="55">
        <v>36</v>
      </c>
      <c r="H2001" s="55">
        <f t="shared" si="31"/>
        <v>36</v>
      </c>
    </row>
    <row r="2002" spans="2:8" ht="15" x14ac:dyDescent="0.25">
      <c r="B2002" s="20" t="s">
        <v>540</v>
      </c>
      <c r="C2002" s="20" t="s">
        <v>3242</v>
      </c>
      <c r="D2002" s="20" t="s">
        <v>3243</v>
      </c>
      <c r="E2002" s="55" t="s">
        <v>1963</v>
      </c>
      <c r="F2002" s="1">
        <v>2</v>
      </c>
      <c r="G2002" s="55">
        <v>125</v>
      </c>
      <c r="H2002" s="55">
        <f t="shared" si="31"/>
        <v>250</v>
      </c>
    </row>
    <row r="2003" spans="2:8" ht="15" x14ac:dyDescent="0.25">
      <c r="B2003" s="20" t="s">
        <v>540</v>
      </c>
      <c r="C2003" s="20" t="s">
        <v>3242</v>
      </c>
      <c r="D2003" s="20" t="s">
        <v>3243</v>
      </c>
      <c r="E2003" s="55" t="s">
        <v>1964</v>
      </c>
      <c r="F2003" s="1">
        <v>1</v>
      </c>
      <c r="G2003" s="55">
        <v>42</v>
      </c>
      <c r="H2003" s="55">
        <f t="shared" si="31"/>
        <v>42</v>
      </c>
    </row>
    <row r="2004" spans="2:8" ht="15" x14ac:dyDescent="0.25">
      <c r="B2004" s="20" t="s">
        <v>540</v>
      </c>
      <c r="C2004" s="20" t="s">
        <v>3242</v>
      </c>
      <c r="D2004" s="20" t="s">
        <v>3243</v>
      </c>
      <c r="E2004" s="55" t="s">
        <v>2198</v>
      </c>
      <c r="F2004" s="1">
        <v>8.86</v>
      </c>
      <c r="G2004" s="55">
        <v>2</v>
      </c>
      <c r="H2004" s="55">
        <f t="shared" si="31"/>
        <v>17.72</v>
      </c>
    </row>
    <row r="2005" spans="2:8" ht="15" x14ac:dyDescent="0.25">
      <c r="B2005" s="20" t="s">
        <v>540</v>
      </c>
      <c r="C2005" s="20" t="s">
        <v>3244</v>
      </c>
      <c r="D2005" s="20" t="s">
        <v>3245</v>
      </c>
      <c r="E2005" s="55" t="s">
        <v>1963</v>
      </c>
      <c r="F2005" s="1">
        <v>2</v>
      </c>
      <c r="G2005" s="55">
        <v>192</v>
      </c>
      <c r="H2005" s="55">
        <f t="shared" si="31"/>
        <v>384</v>
      </c>
    </row>
    <row r="2006" spans="2:8" ht="15" x14ac:dyDescent="0.25">
      <c r="B2006" s="20" t="s">
        <v>540</v>
      </c>
      <c r="C2006" s="20" t="s">
        <v>1871</v>
      </c>
      <c r="D2006" s="20" t="s">
        <v>1872</v>
      </c>
      <c r="E2006" s="55" t="s">
        <v>1963</v>
      </c>
      <c r="F2006" s="1">
        <v>2</v>
      </c>
      <c r="G2006" s="55">
        <v>68</v>
      </c>
      <c r="H2006" s="55">
        <f t="shared" si="31"/>
        <v>136</v>
      </c>
    </row>
    <row r="2007" spans="2:8" ht="15" x14ac:dyDescent="0.25">
      <c r="B2007" s="20" t="s">
        <v>540</v>
      </c>
      <c r="C2007" s="20" t="s">
        <v>1871</v>
      </c>
      <c r="D2007" s="20" t="s">
        <v>1872</v>
      </c>
      <c r="E2007" s="55" t="s">
        <v>1964</v>
      </c>
      <c r="F2007" s="1">
        <v>1</v>
      </c>
      <c r="G2007" s="55">
        <v>44</v>
      </c>
      <c r="H2007" s="55">
        <f t="shared" si="31"/>
        <v>44</v>
      </c>
    </row>
    <row r="2008" spans="2:8" ht="15" x14ac:dyDescent="0.25">
      <c r="B2008" s="20" t="s">
        <v>540</v>
      </c>
      <c r="C2008" s="20" t="s">
        <v>1873</v>
      </c>
      <c r="D2008" s="20" t="s">
        <v>1874</v>
      </c>
      <c r="E2008" s="55" t="s">
        <v>1963</v>
      </c>
      <c r="F2008" s="1">
        <v>2</v>
      </c>
      <c r="G2008" s="55">
        <v>20</v>
      </c>
      <c r="H2008" s="55">
        <f t="shared" si="31"/>
        <v>40</v>
      </c>
    </row>
    <row r="2009" spans="2:8" ht="15" x14ac:dyDescent="0.25">
      <c r="B2009" s="20" t="s">
        <v>540</v>
      </c>
      <c r="C2009" s="20" t="s">
        <v>1873</v>
      </c>
      <c r="D2009" s="20" t="s">
        <v>1874</v>
      </c>
      <c r="E2009" s="55" t="s">
        <v>1964</v>
      </c>
      <c r="F2009" s="1">
        <v>1</v>
      </c>
      <c r="G2009" s="55">
        <v>4</v>
      </c>
      <c r="H2009" s="55">
        <f t="shared" si="31"/>
        <v>4</v>
      </c>
    </row>
    <row r="2010" spans="2:8" ht="15" x14ac:dyDescent="0.25">
      <c r="B2010" s="20" t="s">
        <v>621</v>
      </c>
      <c r="C2010" s="20" t="s">
        <v>3246</v>
      </c>
      <c r="D2010" s="20" t="s">
        <v>3247</v>
      </c>
      <c r="E2010" s="55" t="s">
        <v>1963</v>
      </c>
      <c r="F2010" s="1">
        <v>2</v>
      </c>
      <c r="G2010" s="55">
        <v>579</v>
      </c>
      <c r="H2010" s="55">
        <f t="shared" si="31"/>
        <v>1158</v>
      </c>
    </row>
    <row r="2011" spans="2:8" ht="15" x14ac:dyDescent="0.25">
      <c r="B2011" s="20" t="s">
        <v>621</v>
      </c>
      <c r="C2011" s="20" t="s">
        <v>3246</v>
      </c>
      <c r="D2011" s="20" t="s">
        <v>3247</v>
      </c>
      <c r="E2011" s="55" t="s">
        <v>1964</v>
      </c>
      <c r="F2011" s="1">
        <v>1</v>
      </c>
      <c r="G2011" s="55">
        <v>33</v>
      </c>
      <c r="H2011" s="55">
        <f t="shared" si="31"/>
        <v>33</v>
      </c>
    </row>
    <row r="2012" spans="2:8" ht="15" x14ac:dyDescent="0.25">
      <c r="B2012" s="20" t="s">
        <v>621</v>
      </c>
      <c r="C2012" s="20" t="s">
        <v>3246</v>
      </c>
      <c r="D2012" s="20" t="s">
        <v>3247</v>
      </c>
      <c r="E2012" s="55" t="s">
        <v>1969</v>
      </c>
      <c r="F2012" s="1">
        <v>4</v>
      </c>
      <c r="G2012" s="55">
        <v>24</v>
      </c>
      <c r="H2012" s="55">
        <f t="shared" si="31"/>
        <v>96</v>
      </c>
    </row>
    <row r="2013" spans="2:8" ht="15" x14ac:dyDescent="0.25">
      <c r="B2013" s="20" t="s">
        <v>621</v>
      </c>
      <c r="C2013" s="20" t="s">
        <v>3248</v>
      </c>
      <c r="D2013" s="20" t="s">
        <v>3249</v>
      </c>
      <c r="E2013" s="55" t="s">
        <v>1963</v>
      </c>
      <c r="F2013" s="1">
        <v>2</v>
      </c>
      <c r="G2013" s="55">
        <v>202</v>
      </c>
      <c r="H2013" s="55">
        <f t="shared" si="31"/>
        <v>404</v>
      </c>
    </row>
    <row r="2014" spans="2:8" ht="15" x14ac:dyDescent="0.25">
      <c r="B2014" s="20" t="s">
        <v>621</v>
      </c>
      <c r="C2014" s="20" t="s">
        <v>3248</v>
      </c>
      <c r="D2014" s="20" t="s">
        <v>3249</v>
      </c>
      <c r="E2014" s="55" t="s">
        <v>1964</v>
      </c>
      <c r="F2014" s="1">
        <v>1</v>
      </c>
      <c r="G2014" s="55">
        <v>2</v>
      </c>
      <c r="H2014" s="55">
        <f t="shared" si="31"/>
        <v>2</v>
      </c>
    </row>
    <row r="2015" spans="2:8" ht="15" x14ac:dyDescent="0.25">
      <c r="B2015" s="20" t="s">
        <v>621</v>
      </c>
      <c r="C2015" s="20" t="s">
        <v>1875</v>
      </c>
      <c r="D2015" s="20" t="s">
        <v>1876</v>
      </c>
      <c r="E2015" s="55" t="s">
        <v>1989</v>
      </c>
      <c r="F2015" s="1">
        <v>18.53</v>
      </c>
      <c r="G2015" s="55">
        <v>1</v>
      </c>
      <c r="H2015" s="55">
        <f t="shared" si="31"/>
        <v>18.53</v>
      </c>
    </row>
    <row r="2016" spans="2:8" ht="15" x14ac:dyDescent="0.25">
      <c r="B2016" s="20" t="s">
        <v>621</v>
      </c>
      <c r="C2016" s="20" t="s">
        <v>1875</v>
      </c>
      <c r="D2016" s="20" t="s">
        <v>1876</v>
      </c>
      <c r="E2016" s="55" t="s">
        <v>1963</v>
      </c>
      <c r="F2016" s="1">
        <v>2</v>
      </c>
      <c r="G2016" s="55">
        <v>557</v>
      </c>
      <c r="H2016" s="55">
        <f t="shared" si="31"/>
        <v>1114</v>
      </c>
    </row>
    <row r="2017" spans="2:8" ht="15" x14ac:dyDescent="0.25">
      <c r="B2017" s="20" t="s">
        <v>621</v>
      </c>
      <c r="C2017" s="20" t="s">
        <v>1875</v>
      </c>
      <c r="D2017" s="20" t="s">
        <v>1876</v>
      </c>
      <c r="E2017" s="55" t="s">
        <v>1964</v>
      </c>
      <c r="F2017" s="1">
        <v>1</v>
      </c>
      <c r="G2017" s="55">
        <v>8</v>
      </c>
      <c r="H2017" s="55">
        <f t="shared" si="31"/>
        <v>8</v>
      </c>
    </row>
    <row r="2018" spans="2:8" ht="15" x14ac:dyDescent="0.25">
      <c r="B2018" s="20" t="s">
        <v>621</v>
      </c>
      <c r="C2018" s="20" t="s">
        <v>1875</v>
      </c>
      <c r="D2018" s="20" t="s">
        <v>1876</v>
      </c>
      <c r="E2018" s="55" t="s">
        <v>1969</v>
      </c>
      <c r="F2018" s="1">
        <v>4</v>
      </c>
      <c r="G2018" s="55">
        <v>21</v>
      </c>
      <c r="H2018" s="55">
        <f t="shared" si="31"/>
        <v>84</v>
      </c>
    </row>
    <row r="2019" spans="2:8" ht="15" x14ac:dyDescent="0.25">
      <c r="B2019" s="20" t="s">
        <v>621</v>
      </c>
      <c r="C2019" s="20" t="s">
        <v>3250</v>
      </c>
      <c r="D2019" s="20" t="s">
        <v>3251</v>
      </c>
      <c r="E2019" s="55" t="s">
        <v>1963</v>
      </c>
      <c r="F2019" s="1">
        <v>2</v>
      </c>
      <c r="G2019" s="55">
        <v>50</v>
      </c>
      <c r="H2019" s="55">
        <f t="shared" si="31"/>
        <v>100</v>
      </c>
    </row>
    <row r="2020" spans="2:8" ht="15" x14ac:dyDescent="0.25">
      <c r="B2020" s="20" t="s">
        <v>621</v>
      </c>
      <c r="C2020" s="20" t="s">
        <v>1013</v>
      </c>
      <c r="D2020" s="20" t="s">
        <v>1014</v>
      </c>
      <c r="E2020" s="55" t="s">
        <v>1963</v>
      </c>
      <c r="F2020" s="1">
        <v>2</v>
      </c>
      <c r="G2020" s="55">
        <v>608</v>
      </c>
      <c r="H2020" s="55">
        <f t="shared" si="31"/>
        <v>1216</v>
      </c>
    </row>
    <row r="2021" spans="2:8" ht="15" x14ac:dyDescent="0.25">
      <c r="B2021" s="20" t="s">
        <v>621</v>
      </c>
      <c r="C2021" s="20" t="s">
        <v>1013</v>
      </c>
      <c r="D2021" s="20" t="s">
        <v>1014</v>
      </c>
      <c r="E2021" s="55" t="s">
        <v>1964</v>
      </c>
      <c r="F2021" s="1">
        <v>1</v>
      </c>
      <c r="G2021" s="55">
        <v>95</v>
      </c>
      <c r="H2021" s="55">
        <f t="shared" si="31"/>
        <v>95</v>
      </c>
    </row>
    <row r="2022" spans="2:8" ht="15" x14ac:dyDescent="0.25">
      <c r="B2022" s="20" t="s">
        <v>621</v>
      </c>
      <c r="C2022" s="20" t="s">
        <v>1013</v>
      </c>
      <c r="D2022" s="20" t="s">
        <v>1014</v>
      </c>
      <c r="E2022" s="55" t="s">
        <v>2198</v>
      </c>
      <c r="F2022" s="1">
        <v>8.8600000000000012</v>
      </c>
      <c r="G2022" s="55">
        <v>14</v>
      </c>
      <c r="H2022" s="55">
        <f t="shared" si="31"/>
        <v>124.04000000000002</v>
      </c>
    </row>
    <row r="2023" spans="2:8" ht="15" x14ac:dyDescent="0.25">
      <c r="B2023" s="20" t="s">
        <v>621</v>
      </c>
      <c r="C2023" s="20" t="s">
        <v>3252</v>
      </c>
      <c r="D2023" s="20" t="s">
        <v>3253</v>
      </c>
      <c r="E2023" s="55" t="s">
        <v>1963</v>
      </c>
      <c r="F2023" s="1">
        <v>2</v>
      </c>
      <c r="G2023" s="55">
        <v>116</v>
      </c>
      <c r="H2023" s="55">
        <f t="shared" si="31"/>
        <v>232</v>
      </c>
    </row>
    <row r="2024" spans="2:8" ht="15" x14ac:dyDescent="0.25">
      <c r="B2024" s="20" t="s">
        <v>621</v>
      </c>
      <c r="C2024" s="20" t="s">
        <v>3252</v>
      </c>
      <c r="D2024" s="20" t="s">
        <v>3253</v>
      </c>
      <c r="E2024" s="55" t="s">
        <v>1964</v>
      </c>
      <c r="F2024" s="1">
        <v>1</v>
      </c>
      <c r="G2024" s="55">
        <v>39</v>
      </c>
      <c r="H2024" s="55">
        <f t="shared" si="31"/>
        <v>39</v>
      </c>
    </row>
    <row r="2025" spans="2:8" ht="15" x14ac:dyDescent="0.25">
      <c r="B2025" s="20" t="s">
        <v>621</v>
      </c>
      <c r="C2025" s="20" t="s">
        <v>3254</v>
      </c>
      <c r="D2025" s="20" t="s">
        <v>3255</v>
      </c>
      <c r="E2025" s="55" t="s">
        <v>1963</v>
      </c>
      <c r="F2025" s="1">
        <v>2</v>
      </c>
      <c r="G2025" s="55">
        <v>328</v>
      </c>
      <c r="H2025" s="55">
        <f t="shared" si="31"/>
        <v>656</v>
      </c>
    </row>
    <row r="2026" spans="2:8" ht="15" x14ac:dyDescent="0.25">
      <c r="B2026" s="20" t="s">
        <v>621</v>
      </c>
      <c r="C2026" s="20" t="s">
        <v>3254</v>
      </c>
      <c r="D2026" s="20" t="s">
        <v>3255</v>
      </c>
      <c r="E2026" s="55" t="s">
        <v>1964</v>
      </c>
      <c r="F2026" s="1">
        <v>1</v>
      </c>
      <c r="G2026" s="55">
        <v>137</v>
      </c>
      <c r="H2026" s="55">
        <f t="shared" si="31"/>
        <v>137</v>
      </c>
    </row>
    <row r="2027" spans="2:8" ht="15" x14ac:dyDescent="0.25">
      <c r="B2027" s="20" t="s">
        <v>621</v>
      </c>
      <c r="C2027" s="20" t="s">
        <v>3256</v>
      </c>
      <c r="D2027" s="20" t="s">
        <v>3257</v>
      </c>
      <c r="E2027" s="55" t="s">
        <v>1963</v>
      </c>
      <c r="F2027" s="1">
        <v>2</v>
      </c>
      <c r="G2027" s="55">
        <v>174</v>
      </c>
      <c r="H2027" s="55">
        <f t="shared" si="31"/>
        <v>348</v>
      </c>
    </row>
    <row r="2028" spans="2:8" ht="15" x14ac:dyDescent="0.25">
      <c r="B2028" s="20" t="s">
        <v>621</v>
      </c>
      <c r="C2028" s="20" t="s">
        <v>3256</v>
      </c>
      <c r="D2028" s="20" t="s">
        <v>3257</v>
      </c>
      <c r="E2028" s="55" t="s">
        <v>1964</v>
      </c>
      <c r="F2028" s="1">
        <v>1</v>
      </c>
      <c r="G2028" s="55">
        <v>94</v>
      </c>
      <c r="H2028" s="55">
        <f t="shared" si="31"/>
        <v>94</v>
      </c>
    </row>
    <row r="2029" spans="2:8" ht="15" x14ac:dyDescent="0.25">
      <c r="B2029" s="20" t="s">
        <v>621</v>
      </c>
      <c r="C2029" s="20" t="s">
        <v>1015</v>
      </c>
      <c r="D2029" s="20" t="s">
        <v>1016</v>
      </c>
      <c r="E2029" s="55" t="s">
        <v>1963</v>
      </c>
      <c r="F2029" s="1">
        <v>2</v>
      </c>
      <c r="G2029" s="55">
        <v>535</v>
      </c>
      <c r="H2029" s="55">
        <f t="shared" si="31"/>
        <v>1070</v>
      </c>
    </row>
    <row r="2030" spans="2:8" ht="15" x14ac:dyDescent="0.25">
      <c r="B2030" s="20" t="s">
        <v>621</v>
      </c>
      <c r="C2030" s="20" t="s">
        <v>1015</v>
      </c>
      <c r="D2030" s="20" t="s">
        <v>1016</v>
      </c>
      <c r="E2030" s="55" t="s">
        <v>1964</v>
      </c>
      <c r="F2030" s="1">
        <v>1</v>
      </c>
      <c r="G2030" s="55">
        <v>118</v>
      </c>
      <c r="H2030" s="55">
        <f t="shared" si="31"/>
        <v>118</v>
      </c>
    </row>
    <row r="2031" spans="2:8" ht="15" x14ac:dyDescent="0.25">
      <c r="B2031" s="20" t="s">
        <v>621</v>
      </c>
      <c r="C2031" s="20" t="s">
        <v>1015</v>
      </c>
      <c r="D2031" s="20" t="s">
        <v>1016</v>
      </c>
      <c r="E2031" s="55" t="s">
        <v>1969</v>
      </c>
      <c r="F2031" s="1">
        <v>4</v>
      </c>
      <c r="G2031" s="55">
        <v>21</v>
      </c>
      <c r="H2031" s="55">
        <f t="shared" si="31"/>
        <v>84</v>
      </c>
    </row>
    <row r="2032" spans="2:8" ht="15" x14ac:dyDescent="0.25">
      <c r="B2032" s="20" t="s">
        <v>621</v>
      </c>
      <c r="C2032" s="20" t="s">
        <v>1015</v>
      </c>
      <c r="D2032" s="20" t="s">
        <v>1016</v>
      </c>
      <c r="E2032" s="55" t="s">
        <v>1976</v>
      </c>
      <c r="F2032" s="1">
        <v>2</v>
      </c>
      <c r="G2032" s="55">
        <v>6</v>
      </c>
      <c r="H2032" s="55">
        <f t="shared" si="31"/>
        <v>12</v>
      </c>
    </row>
    <row r="2033" spans="2:8" ht="15" x14ac:dyDescent="0.25">
      <c r="B2033" s="20" t="s">
        <v>621</v>
      </c>
      <c r="C2033" s="20" t="s">
        <v>3258</v>
      </c>
      <c r="D2033" s="20" t="s">
        <v>3259</v>
      </c>
      <c r="E2033" s="55" t="s">
        <v>1963</v>
      </c>
      <c r="F2033" s="1">
        <v>2</v>
      </c>
      <c r="G2033" s="55">
        <v>655</v>
      </c>
      <c r="H2033" s="55">
        <f t="shared" si="31"/>
        <v>1310</v>
      </c>
    </row>
    <row r="2034" spans="2:8" ht="15" x14ac:dyDescent="0.25">
      <c r="B2034" s="20" t="s">
        <v>621</v>
      </c>
      <c r="C2034" s="20" t="s">
        <v>3258</v>
      </c>
      <c r="D2034" s="20" t="s">
        <v>3259</v>
      </c>
      <c r="E2034" s="55" t="s">
        <v>1964</v>
      </c>
      <c r="F2034" s="1">
        <v>1</v>
      </c>
      <c r="G2034" s="55">
        <v>203</v>
      </c>
      <c r="H2034" s="55">
        <f t="shared" si="31"/>
        <v>203</v>
      </c>
    </row>
    <row r="2035" spans="2:8" ht="15" x14ac:dyDescent="0.25">
      <c r="B2035" s="20" t="s">
        <v>621</v>
      </c>
      <c r="C2035" s="20" t="s">
        <v>3258</v>
      </c>
      <c r="D2035" s="20" t="s">
        <v>3259</v>
      </c>
      <c r="E2035" s="55" t="s">
        <v>1969</v>
      </c>
      <c r="F2035" s="1">
        <v>4</v>
      </c>
      <c r="G2035" s="55">
        <v>25</v>
      </c>
      <c r="H2035" s="55">
        <f t="shared" si="31"/>
        <v>100</v>
      </c>
    </row>
    <row r="2036" spans="2:8" ht="15" x14ac:dyDescent="0.25">
      <c r="B2036" s="20" t="s">
        <v>621</v>
      </c>
      <c r="C2036" s="20" t="s">
        <v>3258</v>
      </c>
      <c r="D2036" s="20" t="s">
        <v>3259</v>
      </c>
      <c r="E2036" s="55" t="s">
        <v>1976</v>
      </c>
      <c r="F2036" s="1">
        <v>2</v>
      </c>
      <c r="G2036" s="55">
        <v>5</v>
      </c>
      <c r="H2036" s="55">
        <f t="shared" si="31"/>
        <v>10</v>
      </c>
    </row>
    <row r="2037" spans="2:8" ht="15" x14ac:dyDescent="0.25">
      <c r="B2037" s="20" t="s">
        <v>621</v>
      </c>
      <c r="C2037" s="20" t="s">
        <v>3260</v>
      </c>
      <c r="D2037" s="20" t="s">
        <v>3261</v>
      </c>
      <c r="E2037" s="55" t="s">
        <v>1963</v>
      </c>
      <c r="F2037" s="1">
        <v>2</v>
      </c>
      <c r="G2037" s="55">
        <v>269</v>
      </c>
      <c r="H2037" s="55">
        <f t="shared" si="31"/>
        <v>538</v>
      </c>
    </row>
    <row r="2038" spans="2:8" ht="15" x14ac:dyDescent="0.25">
      <c r="B2038" s="20" t="s">
        <v>621</v>
      </c>
      <c r="C2038" s="20" t="s">
        <v>3260</v>
      </c>
      <c r="D2038" s="20" t="s">
        <v>3261</v>
      </c>
      <c r="E2038" s="55" t="s">
        <v>1964</v>
      </c>
      <c r="F2038" s="1">
        <v>1</v>
      </c>
      <c r="G2038" s="55">
        <v>42</v>
      </c>
      <c r="H2038" s="55">
        <f t="shared" si="31"/>
        <v>42</v>
      </c>
    </row>
    <row r="2039" spans="2:8" ht="15" x14ac:dyDescent="0.25">
      <c r="B2039" s="20" t="s">
        <v>621</v>
      </c>
      <c r="C2039" s="20" t="s">
        <v>3260</v>
      </c>
      <c r="D2039" s="20" t="s">
        <v>3261</v>
      </c>
      <c r="E2039" s="55" t="s">
        <v>1969</v>
      </c>
      <c r="F2039" s="1">
        <v>4</v>
      </c>
      <c r="G2039" s="55">
        <v>15</v>
      </c>
      <c r="H2039" s="55">
        <f t="shared" si="31"/>
        <v>60</v>
      </c>
    </row>
    <row r="2040" spans="2:8" ht="15" x14ac:dyDescent="0.25">
      <c r="B2040" s="20" t="s">
        <v>621</v>
      </c>
      <c r="C2040" s="20" t="s">
        <v>3260</v>
      </c>
      <c r="D2040" s="20" t="s">
        <v>3261</v>
      </c>
      <c r="E2040" s="55" t="s">
        <v>1976</v>
      </c>
      <c r="F2040" s="1">
        <v>2</v>
      </c>
      <c r="G2040" s="55">
        <v>4</v>
      </c>
      <c r="H2040" s="55">
        <f t="shared" si="31"/>
        <v>8</v>
      </c>
    </row>
    <row r="2041" spans="2:8" ht="15" x14ac:dyDescent="0.25">
      <c r="B2041" s="20" t="s">
        <v>621</v>
      </c>
      <c r="C2041" s="20" t="s">
        <v>1017</v>
      </c>
      <c r="D2041" s="20" t="s">
        <v>1018</v>
      </c>
      <c r="E2041" s="55" t="s">
        <v>1989</v>
      </c>
      <c r="F2041" s="1">
        <v>18.53</v>
      </c>
      <c r="G2041" s="55">
        <v>1</v>
      </c>
      <c r="H2041" s="55">
        <f t="shared" si="31"/>
        <v>18.53</v>
      </c>
    </row>
    <row r="2042" spans="2:8" ht="15" x14ac:dyDescent="0.25">
      <c r="B2042" s="20" t="s">
        <v>621</v>
      </c>
      <c r="C2042" s="20" t="s">
        <v>1017</v>
      </c>
      <c r="D2042" s="20" t="s">
        <v>1018</v>
      </c>
      <c r="E2042" s="55" t="s">
        <v>1963</v>
      </c>
      <c r="F2042" s="1">
        <v>2</v>
      </c>
      <c r="G2042" s="55">
        <v>470</v>
      </c>
      <c r="H2042" s="55">
        <f t="shared" si="31"/>
        <v>940</v>
      </c>
    </row>
    <row r="2043" spans="2:8" ht="15" x14ac:dyDescent="0.25">
      <c r="B2043" s="20" t="s">
        <v>621</v>
      </c>
      <c r="C2043" s="20" t="s">
        <v>1017</v>
      </c>
      <c r="D2043" s="20" t="s">
        <v>1018</v>
      </c>
      <c r="E2043" s="55" t="s">
        <v>1964</v>
      </c>
      <c r="F2043" s="1">
        <v>1</v>
      </c>
      <c r="G2043" s="55">
        <v>16</v>
      </c>
      <c r="H2043" s="55">
        <f t="shared" si="31"/>
        <v>16</v>
      </c>
    </row>
    <row r="2044" spans="2:8" ht="15" x14ac:dyDescent="0.25">
      <c r="B2044" s="20" t="s">
        <v>621</v>
      </c>
      <c r="C2044" s="20" t="s">
        <v>1017</v>
      </c>
      <c r="D2044" s="20" t="s">
        <v>1018</v>
      </c>
      <c r="E2044" s="55" t="s">
        <v>1969</v>
      </c>
      <c r="F2044" s="1">
        <v>4</v>
      </c>
      <c r="G2044" s="55">
        <v>17</v>
      </c>
      <c r="H2044" s="55">
        <f t="shared" si="31"/>
        <v>68</v>
      </c>
    </row>
    <row r="2045" spans="2:8" ht="15" x14ac:dyDescent="0.25">
      <c r="B2045" s="20" t="s">
        <v>621</v>
      </c>
      <c r="C2045" s="20" t="s">
        <v>1017</v>
      </c>
      <c r="D2045" s="20" t="s">
        <v>1018</v>
      </c>
      <c r="E2045" s="55" t="s">
        <v>1976</v>
      </c>
      <c r="F2045" s="1">
        <v>2</v>
      </c>
      <c r="G2045" s="55">
        <v>2</v>
      </c>
      <c r="H2045" s="55">
        <f t="shared" si="31"/>
        <v>4</v>
      </c>
    </row>
    <row r="2046" spans="2:8" ht="15" x14ac:dyDescent="0.25">
      <c r="B2046" s="20" t="s">
        <v>621</v>
      </c>
      <c r="C2046" s="20" t="s">
        <v>3262</v>
      </c>
      <c r="D2046" s="20" t="s">
        <v>3263</v>
      </c>
      <c r="E2046" s="55" t="s">
        <v>1963</v>
      </c>
      <c r="F2046" s="1">
        <v>2</v>
      </c>
      <c r="G2046" s="55">
        <v>180</v>
      </c>
      <c r="H2046" s="55">
        <f t="shared" si="31"/>
        <v>360</v>
      </c>
    </row>
    <row r="2047" spans="2:8" ht="15" x14ac:dyDescent="0.25">
      <c r="B2047" s="20" t="s">
        <v>621</v>
      </c>
      <c r="C2047" s="20" t="s">
        <v>3262</v>
      </c>
      <c r="D2047" s="20" t="s">
        <v>3263</v>
      </c>
      <c r="E2047" s="55" t="s">
        <v>1964</v>
      </c>
      <c r="F2047" s="1">
        <v>1</v>
      </c>
      <c r="G2047" s="55">
        <v>24</v>
      </c>
      <c r="H2047" s="55">
        <f t="shared" si="31"/>
        <v>24</v>
      </c>
    </row>
    <row r="2048" spans="2:8" ht="15" x14ac:dyDescent="0.25">
      <c r="B2048" s="20" t="s">
        <v>621</v>
      </c>
      <c r="C2048" s="20" t="s">
        <v>3264</v>
      </c>
      <c r="D2048" s="20" t="s">
        <v>3265</v>
      </c>
      <c r="E2048" s="55" t="s">
        <v>1963</v>
      </c>
      <c r="F2048" s="1">
        <v>2</v>
      </c>
      <c r="G2048" s="55">
        <v>124</v>
      </c>
      <c r="H2048" s="55">
        <f t="shared" si="31"/>
        <v>248</v>
      </c>
    </row>
    <row r="2049" spans="2:8" ht="15" x14ac:dyDescent="0.25">
      <c r="B2049" s="20" t="s">
        <v>621</v>
      </c>
      <c r="C2049" s="20" t="s">
        <v>3266</v>
      </c>
      <c r="D2049" s="20" t="s">
        <v>3267</v>
      </c>
      <c r="E2049" s="55" t="s">
        <v>1963</v>
      </c>
      <c r="F2049" s="1">
        <v>2</v>
      </c>
      <c r="G2049" s="55">
        <v>65</v>
      </c>
      <c r="H2049" s="55">
        <f t="shared" si="31"/>
        <v>130</v>
      </c>
    </row>
    <row r="2050" spans="2:8" ht="15" x14ac:dyDescent="0.25">
      <c r="B2050" s="20" t="s">
        <v>621</v>
      </c>
      <c r="C2050" s="20" t="s">
        <v>3266</v>
      </c>
      <c r="D2050" s="20" t="s">
        <v>3267</v>
      </c>
      <c r="E2050" s="55" t="s">
        <v>1964</v>
      </c>
      <c r="F2050" s="1">
        <v>1</v>
      </c>
      <c r="G2050" s="55">
        <v>19</v>
      </c>
      <c r="H2050" s="55">
        <f t="shared" si="31"/>
        <v>19</v>
      </c>
    </row>
    <row r="2051" spans="2:8" ht="15" x14ac:dyDescent="0.25">
      <c r="B2051" s="20" t="s">
        <v>621</v>
      </c>
      <c r="C2051" s="20" t="s">
        <v>1253</v>
      </c>
      <c r="D2051" s="20" t="s">
        <v>1254</v>
      </c>
      <c r="E2051" s="55" t="s">
        <v>1963</v>
      </c>
      <c r="F2051" s="1">
        <v>2</v>
      </c>
      <c r="G2051" s="55">
        <v>253</v>
      </c>
      <c r="H2051" s="55">
        <f t="shared" si="31"/>
        <v>506</v>
      </c>
    </row>
    <row r="2052" spans="2:8" ht="15" x14ac:dyDescent="0.25">
      <c r="B2052" s="20" t="s">
        <v>621</v>
      </c>
      <c r="C2052" s="20" t="s">
        <v>1253</v>
      </c>
      <c r="D2052" s="20" t="s">
        <v>1254</v>
      </c>
      <c r="E2052" s="55" t="s">
        <v>1964</v>
      </c>
      <c r="F2052" s="1">
        <v>1</v>
      </c>
      <c r="G2052" s="55">
        <v>99</v>
      </c>
      <c r="H2052" s="55">
        <f t="shared" si="31"/>
        <v>99</v>
      </c>
    </row>
    <row r="2053" spans="2:8" ht="15" x14ac:dyDescent="0.25">
      <c r="B2053" s="20" t="s">
        <v>621</v>
      </c>
      <c r="C2053" s="20" t="s">
        <v>1253</v>
      </c>
      <c r="D2053" s="20" t="s">
        <v>1254</v>
      </c>
      <c r="E2053" s="55" t="s">
        <v>1969</v>
      </c>
      <c r="F2053" s="1">
        <v>4</v>
      </c>
      <c r="G2053" s="55">
        <v>14</v>
      </c>
      <c r="H2053" s="55">
        <f t="shared" si="31"/>
        <v>56</v>
      </c>
    </row>
    <row r="2054" spans="2:8" ht="15" x14ac:dyDescent="0.25">
      <c r="B2054" s="20" t="s">
        <v>621</v>
      </c>
      <c r="C2054" s="20" t="s">
        <v>1253</v>
      </c>
      <c r="D2054" s="20" t="s">
        <v>1254</v>
      </c>
      <c r="E2054" s="55" t="s">
        <v>1976</v>
      </c>
      <c r="F2054" s="1">
        <v>2</v>
      </c>
      <c r="G2054" s="55">
        <v>5</v>
      </c>
      <c r="H2054" s="55">
        <f t="shared" si="31"/>
        <v>10</v>
      </c>
    </row>
    <row r="2055" spans="2:8" ht="15" x14ac:dyDescent="0.25">
      <c r="B2055" s="20" t="s">
        <v>621</v>
      </c>
      <c r="C2055" s="20" t="s">
        <v>3268</v>
      </c>
      <c r="D2055" s="20" t="s">
        <v>3269</v>
      </c>
      <c r="E2055" s="55" t="s">
        <v>1963</v>
      </c>
      <c r="F2055" s="1">
        <v>2</v>
      </c>
      <c r="G2055" s="55">
        <v>218</v>
      </c>
      <c r="H2055" s="55">
        <f t="shared" si="31"/>
        <v>436</v>
      </c>
    </row>
    <row r="2056" spans="2:8" ht="15" x14ac:dyDescent="0.25">
      <c r="B2056" s="20" t="s">
        <v>621</v>
      </c>
      <c r="C2056" s="20" t="s">
        <v>3268</v>
      </c>
      <c r="D2056" s="20" t="s">
        <v>3269</v>
      </c>
      <c r="E2056" s="55" t="s">
        <v>1964</v>
      </c>
      <c r="F2056" s="1">
        <v>1</v>
      </c>
      <c r="G2056" s="55">
        <v>48</v>
      </c>
      <c r="H2056" s="55">
        <f t="shared" si="31"/>
        <v>48</v>
      </c>
    </row>
    <row r="2057" spans="2:8" ht="15" x14ac:dyDescent="0.25">
      <c r="B2057" s="20" t="s">
        <v>621</v>
      </c>
      <c r="C2057" s="20" t="s">
        <v>634</v>
      </c>
      <c r="D2057" s="20" t="s">
        <v>635</v>
      </c>
      <c r="E2057" s="55" t="s">
        <v>1963</v>
      </c>
      <c r="F2057" s="1">
        <v>2</v>
      </c>
      <c r="G2057" s="55">
        <v>1463</v>
      </c>
      <c r="H2057" s="55">
        <f t="shared" si="31"/>
        <v>2926</v>
      </c>
    </row>
    <row r="2058" spans="2:8" ht="15" x14ac:dyDescent="0.25">
      <c r="B2058" s="20" t="s">
        <v>621</v>
      </c>
      <c r="C2058" s="20" t="s">
        <v>634</v>
      </c>
      <c r="D2058" s="20" t="s">
        <v>635</v>
      </c>
      <c r="E2058" s="55" t="s">
        <v>1964</v>
      </c>
      <c r="F2058" s="1">
        <v>1</v>
      </c>
      <c r="G2058" s="55">
        <v>819</v>
      </c>
      <c r="H2058" s="55">
        <f t="shared" si="31"/>
        <v>819</v>
      </c>
    </row>
    <row r="2059" spans="2:8" ht="15" x14ac:dyDescent="0.25">
      <c r="B2059" s="20" t="s">
        <v>621</v>
      </c>
      <c r="C2059" s="20" t="s">
        <v>1019</v>
      </c>
      <c r="D2059" s="20" t="s">
        <v>1020</v>
      </c>
      <c r="E2059" s="55" t="s">
        <v>1963</v>
      </c>
      <c r="F2059" s="1">
        <v>2</v>
      </c>
      <c r="G2059" s="55">
        <v>504</v>
      </c>
      <c r="H2059" s="55">
        <f t="shared" ref="H2059:H2122" si="32">F2059*G2059</f>
        <v>1008</v>
      </c>
    </row>
    <row r="2060" spans="2:8" ht="15" x14ac:dyDescent="0.25">
      <c r="B2060" s="20" t="s">
        <v>621</v>
      </c>
      <c r="C2060" s="20" t="s">
        <v>1019</v>
      </c>
      <c r="D2060" s="20" t="s">
        <v>1020</v>
      </c>
      <c r="E2060" s="55" t="s">
        <v>1964</v>
      </c>
      <c r="F2060" s="1">
        <v>1</v>
      </c>
      <c r="G2060" s="55">
        <v>45</v>
      </c>
      <c r="H2060" s="55">
        <f t="shared" si="32"/>
        <v>45</v>
      </c>
    </row>
    <row r="2061" spans="2:8" ht="15" x14ac:dyDescent="0.25">
      <c r="B2061" s="20" t="s">
        <v>621</v>
      </c>
      <c r="C2061" s="20" t="s">
        <v>3270</v>
      </c>
      <c r="D2061" s="20" t="s">
        <v>3271</v>
      </c>
      <c r="E2061" s="55" t="s">
        <v>1963</v>
      </c>
      <c r="F2061" s="1">
        <v>2</v>
      </c>
      <c r="G2061" s="55">
        <v>276</v>
      </c>
      <c r="H2061" s="55">
        <f t="shared" si="32"/>
        <v>552</v>
      </c>
    </row>
    <row r="2062" spans="2:8" ht="15" x14ac:dyDescent="0.25">
      <c r="B2062" s="20" t="s">
        <v>621</v>
      </c>
      <c r="C2062" s="20" t="s">
        <v>3270</v>
      </c>
      <c r="D2062" s="20" t="s">
        <v>3271</v>
      </c>
      <c r="E2062" s="55" t="s">
        <v>1964</v>
      </c>
      <c r="F2062" s="1">
        <v>1</v>
      </c>
      <c r="G2062" s="55">
        <v>27</v>
      </c>
      <c r="H2062" s="55">
        <f t="shared" si="32"/>
        <v>27</v>
      </c>
    </row>
    <row r="2063" spans="2:8" ht="15" x14ac:dyDescent="0.25">
      <c r="B2063" s="20" t="s">
        <v>621</v>
      </c>
      <c r="C2063" s="20" t="s">
        <v>3272</v>
      </c>
      <c r="D2063" s="20" t="s">
        <v>3273</v>
      </c>
      <c r="E2063" s="55" t="s">
        <v>1963</v>
      </c>
      <c r="F2063" s="1">
        <v>2</v>
      </c>
      <c r="G2063" s="55">
        <v>436</v>
      </c>
      <c r="H2063" s="55">
        <f t="shared" si="32"/>
        <v>872</v>
      </c>
    </row>
    <row r="2064" spans="2:8" ht="15" x14ac:dyDescent="0.25">
      <c r="B2064" s="20" t="s">
        <v>621</v>
      </c>
      <c r="C2064" s="20" t="s">
        <v>3272</v>
      </c>
      <c r="D2064" s="20" t="s">
        <v>3273</v>
      </c>
      <c r="E2064" s="55" t="s">
        <v>1964</v>
      </c>
      <c r="F2064" s="1">
        <v>1</v>
      </c>
      <c r="G2064" s="55">
        <v>14</v>
      </c>
      <c r="H2064" s="55">
        <f t="shared" si="32"/>
        <v>14</v>
      </c>
    </row>
    <row r="2065" spans="2:8" ht="15" x14ac:dyDescent="0.25">
      <c r="B2065" s="20" t="s">
        <v>621</v>
      </c>
      <c r="C2065" s="20" t="s">
        <v>3272</v>
      </c>
      <c r="D2065" s="20" t="s">
        <v>3273</v>
      </c>
      <c r="E2065" s="55" t="s">
        <v>1969</v>
      </c>
      <c r="F2065" s="1">
        <v>4</v>
      </c>
      <c r="G2065" s="55">
        <v>13</v>
      </c>
      <c r="H2065" s="55">
        <f t="shared" si="32"/>
        <v>52</v>
      </c>
    </row>
    <row r="2066" spans="2:8" ht="15" x14ac:dyDescent="0.25">
      <c r="B2066" s="20" t="s">
        <v>621</v>
      </c>
      <c r="C2066" s="20" t="s">
        <v>3274</v>
      </c>
      <c r="D2066" s="20" t="s">
        <v>3275</v>
      </c>
      <c r="E2066" s="55" t="s">
        <v>1963</v>
      </c>
      <c r="F2066" s="1">
        <v>2</v>
      </c>
      <c r="G2066" s="55">
        <v>148</v>
      </c>
      <c r="H2066" s="55">
        <f t="shared" si="32"/>
        <v>296</v>
      </c>
    </row>
    <row r="2067" spans="2:8" ht="15" x14ac:dyDescent="0.25">
      <c r="B2067" s="20" t="s">
        <v>621</v>
      </c>
      <c r="C2067" s="20" t="s">
        <v>3274</v>
      </c>
      <c r="D2067" s="20" t="s">
        <v>3275</v>
      </c>
      <c r="E2067" s="55" t="s">
        <v>1964</v>
      </c>
      <c r="F2067" s="1">
        <v>1</v>
      </c>
      <c r="G2067" s="55">
        <v>16</v>
      </c>
      <c r="H2067" s="55">
        <f t="shared" si="32"/>
        <v>16</v>
      </c>
    </row>
    <row r="2068" spans="2:8" ht="15" x14ac:dyDescent="0.25">
      <c r="B2068" s="20" t="s">
        <v>621</v>
      </c>
      <c r="C2068" s="20" t="s">
        <v>3274</v>
      </c>
      <c r="D2068" s="20" t="s">
        <v>3275</v>
      </c>
      <c r="E2068" s="55" t="s">
        <v>1969</v>
      </c>
      <c r="F2068" s="1">
        <v>4</v>
      </c>
      <c r="G2068" s="55">
        <v>6</v>
      </c>
      <c r="H2068" s="55">
        <f t="shared" si="32"/>
        <v>24</v>
      </c>
    </row>
    <row r="2069" spans="2:8" ht="15" x14ac:dyDescent="0.25">
      <c r="B2069" s="20" t="s">
        <v>621</v>
      </c>
      <c r="C2069" s="20" t="s">
        <v>1021</v>
      </c>
      <c r="D2069" s="20" t="s">
        <v>1022</v>
      </c>
      <c r="E2069" s="55" t="s">
        <v>1963</v>
      </c>
      <c r="F2069" s="1">
        <v>2</v>
      </c>
      <c r="G2069" s="55">
        <v>530</v>
      </c>
      <c r="H2069" s="55">
        <f t="shared" si="32"/>
        <v>1060</v>
      </c>
    </row>
    <row r="2070" spans="2:8" ht="15" x14ac:dyDescent="0.25">
      <c r="B2070" s="20" t="s">
        <v>621</v>
      </c>
      <c r="C2070" s="20" t="s">
        <v>1021</v>
      </c>
      <c r="D2070" s="20" t="s">
        <v>1022</v>
      </c>
      <c r="E2070" s="55" t="s">
        <v>1964</v>
      </c>
      <c r="F2070" s="1">
        <v>1</v>
      </c>
      <c r="G2070" s="55">
        <v>172</v>
      </c>
      <c r="H2070" s="55">
        <f t="shared" si="32"/>
        <v>172</v>
      </c>
    </row>
    <row r="2071" spans="2:8" ht="15" x14ac:dyDescent="0.25">
      <c r="B2071" s="20" t="s">
        <v>621</v>
      </c>
      <c r="C2071" s="20" t="s">
        <v>3276</v>
      </c>
      <c r="D2071" s="20" t="s">
        <v>3277</v>
      </c>
      <c r="E2071" s="55" t="s">
        <v>1963</v>
      </c>
      <c r="F2071" s="1">
        <v>2</v>
      </c>
      <c r="G2071" s="55">
        <v>134</v>
      </c>
      <c r="H2071" s="55">
        <f t="shared" si="32"/>
        <v>268</v>
      </c>
    </row>
    <row r="2072" spans="2:8" ht="15" x14ac:dyDescent="0.25">
      <c r="B2072" s="20" t="s">
        <v>621</v>
      </c>
      <c r="C2072" s="20" t="s">
        <v>3276</v>
      </c>
      <c r="D2072" s="20" t="s">
        <v>3277</v>
      </c>
      <c r="E2072" s="55" t="s">
        <v>1964</v>
      </c>
      <c r="F2072" s="1">
        <v>1</v>
      </c>
      <c r="G2072" s="55">
        <v>64</v>
      </c>
      <c r="H2072" s="55">
        <f t="shared" si="32"/>
        <v>64</v>
      </c>
    </row>
    <row r="2073" spans="2:8" ht="15" x14ac:dyDescent="0.25">
      <c r="B2073" s="20" t="s">
        <v>621</v>
      </c>
      <c r="C2073" s="20" t="s">
        <v>3278</v>
      </c>
      <c r="D2073" s="20" t="s">
        <v>3279</v>
      </c>
      <c r="E2073" s="55" t="s">
        <v>1963</v>
      </c>
      <c r="F2073" s="1">
        <v>2</v>
      </c>
      <c r="G2073" s="55">
        <v>92</v>
      </c>
      <c r="H2073" s="55">
        <f t="shared" si="32"/>
        <v>184</v>
      </c>
    </row>
    <row r="2074" spans="2:8" ht="15" x14ac:dyDescent="0.25">
      <c r="B2074" s="20" t="s">
        <v>621</v>
      </c>
      <c r="C2074" s="20" t="s">
        <v>3278</v>
      </c>
      <c r="D2074" s="20" t="s">
        <v>3279</v>
      </c>
      <c r="E2074" s="55" t="s">
        <v>1964</v>
      </c>
      <c r="F2074" s="1">
        <v>1</v>
      </c>
      <c r="G2074" s="55">
        <v>1</v>
      </c>
      <c r="H2074" s="55">
        <f t="shared" si="32"/>
        <v>1</v>
      </c>
    </row>
    <row r="2075" spans="2:8" ht="15" x14ac:dyDescent="0.25">
      <c r="B2075" s="20" t="s">
        <v>621</v>
      </c>
      <c r="C2075" s="20" t="s">
        <v>1023</v>
      </c>
      <c r="D2075" s="20" t="s">
        <v>1024</v>
      </c>
      <c r="E2075" s="55" t="s">
        <v>1963</v>
      </c>
      <c r="F2075" s="1">
        <v>2</v>
      </c>
      <c r="G2075" s="55">
        <v>641</v>
      </c>
      <c r="H2075" s="55">
        <f t="shared" si="32"/>
        <v>1282</v>
      </c>
    </row>
    <row r="2076" spans="2:8" ht="15" x14ac:dyDescent="0.25">
      <c r="B2076" s="20" t="s">
        <v>621</v>
      </c>
      <c r="C2076" s="20" t="s">
        <v>1023</v>
      </c>
      <c r="D2076" s="20" t="s">
        <v>1024</v>
      </c>
      <c r="E2076" s="55" t="s">
        <v>1964</v>
      </c>
      <c r="F2076" s="1">
        <v>1</v>
      </c>
      <c r="G2076" s="55">
        <v>4</v>
      </c>
      <c r="H2076" s="55">
        <f t="shared" si="32"/>
        <v>4</v>
      </c>
    </row>
    <row r="2077" spans="2:8" ht="15" x14ac:dyDescent="0.25">
      <c r="B2077" s="20" t="s">
        <v>621</v>
      </c>
      <c r="C2077" s="20" t="s">
        <v>1023</v>
      </c>
      <c r="D2077" s="20" t="s">
        <v>1024</v>
      </c>
      <c r="E2077" s="55" t="s">
        <v>1969</v>
      </c>
      <c r="F2077" s="1">
        <v>4</v>
      </c>
      <c r="G2077" s="55">
        <v>20</v>
      </c>
      <c r="H2077" s="55">
        <f t="shared" si="32"/>
        <v>80</v>
      </c>
    </row>
    <row r="2078" spans="2:8" ht="15" x14ac:dyDescent="0.25">
      <c r="B2078" s="20" t="s">
        <v>621</v>
      </c>
      <c r="C2078" s="20" t="s">
        <v>3280</v>
      </c>
      <c r="D2078" s="20" t="s">
        <v>3281</v>
      </c>
      <c r="E2078" s="55" t="s">
        <v>1963</v>
      </c>
      <c r="F2078" s="1">
        <v>2</v>
      </c>
      <c r="G2078" s="55">
        <v>172</v>
      </c>
      <c r="H2078" s="55">
        <f t="shared" si="32"/>
        <v>344</v>
      </c>
    </row>
    <row r="2079" spans="2:8" ht="15" x14ac:dyDescent="0.25">
      <c r="B2079" s="20" t="s">
        <v>621</v>
      </c>
      <c r="C2079" s="20" t="s">
        <v>3280</v>
      </c>
      <c r="D2079" s="20" t="s">
        <v>3281</v>
      </c>
      <c r="E2079" s="55" t="s">
        <v>1964</v>
      </c>
      <c r="F2079" s="1">
        <v>1</v>
      </c>
      <c r="G2079" s="55">
        <v>1</v>
      </c>
      <c r="H2079" s="55">
        <f t="shared" si="32"/>
        <v>1</v>
      </c>
    </row>
    <row r="2080" spans="2:8" ht="15" x14ac:dyDescent="0.25">
      <c r="B2080" s="20" t="s">
        <v>621</v>
      </c>
      <c r="C2080" s="20" t="s">
        <v>3282</v>
      </c>
      <c r="D2080" s="20" t="s">
        <v>3283</v>
      </c>
      <c r="E2080" s="55" t="s">
        <v>1963</v>
      </c>
      <c r="F2080" s="1">
        <v>2</v>
      </c>
      <c r="G2080" s="55">
        <v>165</v>
      </c>
      <c r="H2080" s="55">
        <f t="shared" si="32"/>
        <v>330</v>
      </c>
    </row>
    <row r="2081" spans="2:8" ht="15" x14ac:dyDescent="0.25">
      <c r="B2081" s="20" t="s">
        <v>621</v>
      </c>
      <c r="C2081" s="20" t="s">
        <v>1255</v>
      </c>
      <c r="D2081" s="20" t="s">
        <v>1256</v>
      </c>
      <c r="E2081" s="55" t="s">
        <v>1963</v>
      </c>
      <c r="F2081" s="1">
        <v>2</v>
      </c>
      <c r="G2081" s="55">
        <v>855</v>
      </c>
      <c r="H2081" s="55">
        <f t="shared" si="32"/>
        <v>1710</v>
      </c>
    </row>
    <row r="2082" spans="2:8" ht="15" x14ac:dyDescent="0.25">
      <c r="B2082" s="20" t="s">
        <v>621</v>
      </c>
      <c r="C2082" s="20" t="s">
        <v>1255</v>
      </c>
      <c r="D2082" s="20" t="s">
        <v>1256</v>
      </c>
      <c r="E2082" s="55" t="s">
        <v>1964</v>
      </c>
      <c r="F2082" s="1">
        <v>1</v>
      </c>
      <c r="G2082" s="55">
        <v>41</v>
      </c>
      <c r="H2082" s="55">
        <f t="shared" si="32"/>
        <v>41</v>
      </c>
    </row>
    <row r="2083" spans="2:8" ht="15" x14ac:dyDescent="0.25">
      <c r="B2083" s="20" t="s">
        <v>621</v>
      </c>
      <c r="C2083" s="20" t="s">
        <v>1255</v>
      </c>
      <c r="D2083" s="20" t="s">
        <v>1256</v>
      </c>
      <c r="E2083" s="55" t="s">
        <v>1969</v>
      </c>
      <c r="F2083" s="1">
        <v>4</v>
      </c>
      <c r="G2083" s="55">
        <v>32</v>
      </c>
      <c r="H2083" s="55">
        <f t="shared" si="32"/>
        <v>128</v>
      </c>
    </row>
    <row r="2084" spans="2:8" ht="15" x14ac:dyDescent="0.25">
      <c r="B2084" s="20" t="s">
        <v>621</v>
      </c>
      <c r="C2084" s="20" t="s">
        <v>1889</v>
      </c>
      <c r="D2084" s="20" t="s">
        <v>1890</v>
      </c>
      <c r="E2084" s="55" t="s">
        <v>1963</v>
      </c>
      <c r="F2084" s="1">
        <v>2</v>
      </c>
      <c r="G2084" s="55">
        <v>96</v>
      </c>
      <c r="H2084" s="55">
        <f t="shared" si="32"/>
        <v>192</v>
      </c>
    </row>
    <row r="2085" spans="2:8" ht="15" x14ac:dyDescent="0.25">
      <c r="B2085" s="20" t="s">
        <v>621</v>
      </c>
      <c r="C2085" s="20" t="s">
        <v>3284</v>
      </c>
      <c r="D2085" s="20" t="s">
        <v>3285</v>
      </c>
      <c r="E2085" s="55" t="s">
        <v>1963</v>
      </c>
      <c r="F2085" s="1">
        <v>2</v>
      </c>
      <c r="G2085" s="55">
        <v>70</v>
      </c>
      <c r="H2085" s="55">
        <f t="shared" si="32"/>
        <v>140</v>
      </c>
    </row>
    <row r="2086" spans="2:8" ht="15" x14ac:dyDescent="0.25">
      <c r="B2086" s="20" t="s">
        <v>621</v>
      </c>
      <c r="C2086" s="20" t="s">
        <v>3284</v>
      </c>
      <c r="D2086" s="20" t="s">
        <v>3285</v>
      </c>
      <c r="E2086" s="55" t="s">
        <v>1964</v>
      </c>
      <c r="F2086" s="1">
        <v>1</v>
      </c>
      <c r="G2086" s="55">
        <v>28</v>
      </c>
      <c r="H2086" s="55">
        <f t="shared" si="32"/>
        <v>28</v>
      </c>
    </row>
    <row r="2087" spans="2:8" ht="15" x14ac:dyDescent="0.25">
      <c r="B2087" s="20" t="s">
        <v>621</v>
      </c>
      <c r="C2087" s="20" t="s">
        <v>1257</v>
      </c>
      <c r="D2087" s="20" t="s">
        <v>1258</v>
      </c>
      <c r="E2087" s="55" t="s">
        <v>1963</v>
      </c>
      <c r="F2087" s="1">
        <v>2</v>
      </c>
      <c r="G2087" s="55">
        <v>88</v>
      </c>
      <c r="H2087" s="55">
        <f t="shared" si="32"/>
        <v>176</v>
      </c>
    </row>
    <row r="2088" spans="2:8" ht="15" x14ac:dyDescent="0.25">
      <c r="B2088" s="20" t="s">
        <v>621</v>
      </c>
      <c r="C2088" s="20" t="s">
        <v>1257</v>
      </c>
      <c r="D2088" s="20" t="s">
        <v>1258</v>
      </c>
      <c r="E2088" s="55" t="s">
        <v>1964</v>
      </c>
      <c r="F2088" s="1">
        <v>1</v>
      </c>
      <c r="G2088" s="55">
        <v>23</v>
      </c>
      <c r="H2088" s="55">
        <f t="shared" si="32"/>
        <v>23</v>
      </c>
    </row>
    <row r="2089" spans="2:8" ht="15" x14ac:dyDescent="0.25">
      <c r="B2089" s="20" t="s">
        <v>621</v>
      </c>
      <c r="C2089" s="20" t="s">
        <v>3286</v>
      </c>
      <c r="D2089" s="20" t="s">
        <v>3287</v>
      </c>
      <c r="E2089" s="55" t="s">
        <v>1963</v>
      </c>
      <c r="F2089" s="1">
        <v>2</v>
      </c>
      <c r="G2089" s="55">
        <v>103</v>
      </c>
      <c r="H2089" s="55">
        <f t="shared" si="32"/>
        <v>206</v>
      </c>
    </row>
    <row r="2090" spans="2:8" ht="15" x14ac:dyDescent="0.25">
      <c r="B2090" s="20" t="s">
        <v>621</v>
      </c>
      <c r="C2090" s="20" t="s">
        <v>3286</v>
      </c>
      <c r="D2090" s="20" t="s">
        <v>3287</v>
      </c>
      <c r="E2090" s="55" t="s">
        <v>1964</v>
      </c>
      <c r="F2090" s="1">
        <v>1</v>
      </c>
      <c r="G2090" s="55">
        <v>34</v>
      </c>
      <c r="H2090" s="55">
        <f t="shared" si="32"/>
        <v>34</v>
      </c>
    </row>
    <row r="2091" spans="2:8" ht="15" x14ac:dyDescent="0.25">
      <c r="B2091" s="20" t="s">
        <v>621</v>
      </c>
      <c r="C2091" s="20" t="s">
        <v>3288</v>
      </c>
      <c r="D2091" s="20" t="s">
        <v>3289</v>
      </c>
      <c r="E2091" s="55" t="s">
        <v>1963</v>
      </c>
      <c r="F2091" s="1">
        <v>2</v>
      </c>
      <c r="G2091" s="55">
        <v>443</v>
      </c>
      <c r="H2091" s="55">
        <f t="shared" si="32"/>
        <v>886</v>
      </c>
    </row>
    <row r="2092" spans="2:8" ht="15" x14ac:dyDescent="0.25">
      <c r="B2092" s="20" t="s">
        <v>621</v>
      </c>
      <c r="C2092" s="20" t="s">
        <v>3288</v>
      </c>
      <c r="D2092" s="20" t="s">
        <v>3289</v>
      </c>
      <c r="E2092" s="55" t="s">
        <v>1964</v>
      </c>
      <c r="F2092" s="1">
        <v>1</v>
      </c>
      <c r="G2092" s="55">
        <v>61</v>
      </c>
      <c r="H2092" s="55">
        <f t="shared" si="32"/>
        <v>61</v>
      </c>
    </row>
    <row r="2093" spans="2:8" ht="15" x14ac:dyDescent="0.25">
      <c r="B2093" s="20" t="s">
        <v>621</v>
      </c>
      <c r="C2093" s="20" t="s">
        <v>3288</v>
      </c>
      <c r="D2093" s="20" t="s">
        <v>3289</v>
      </c>
      <c r="E2093" s="55" t="s">
        <v>2198</v>
      </c>
      <c r="F2093" s="1">
        <v>8.86</v>
      </c>
      <c r="G2093" s="55">
        <v>2</v>
      </c>
      <c r="H2093" s="55">
        <f t="shared" si="32"/>
        <v>17.72</v>
      </c>
    </row>
    <row r="2094" spans="2:8" ht="15" x14ac:dyDescent="0.25">
      <c r="B2094" s="20" t="s">
        <v>621</v>
      </c>
      <c r="C2094" s="20" t="s">
        <v>3290</v>
      </c>
      <c r="D2094" s="20" t="s">
        <v>3291</v>
      </c>
      <c r="E2094" s="55" t="s">
        <v>1989</v>
      </c>
      <c r="F2094" s="1">
        <v>18.53</v>
      </c>
      <c r="G2094" s="55">
        <v>4</v>
      </c>
      <c r="H2094" s="55">
        <f t="shared" si="32"/>
        <v>74.12</v>
      </c>
    </row>
    <row r="2095" spans="2:8" ht="15" x14ac:dyDescent="0.25">
      <c r="B2095" s="20" t="s">
        <v>621</v>
      </c>
      <c r="C2095" s="20" t="s">
        <v>3290</v>
      </c>
      <c r="D2095" s="20" t="s">
        <v>3291</v>
      </c>
      <c r="E2095" s="55" t="s">
        <v>1963</v>
      </c>
      <c r="F2095" s="1">
        <v>2</v>
      </c>
      <c r="G2095" s="55">
        <v>503</v>
      </c>
      <c r="H2095" s="55">
        <f t="shared" si="32"/>
        <v>1006</v>
      </c>
    </row>
    <row r="2096" spans="2:8" ht="15" x14ac:dyDescent="0.25">
      <c r="B2096" s="20" t="s">
        <v>621</v>
      </c>
      <c r="C2096" s="20" t="s">
        <v>3290</v>
      </c>
      <c r="D2096" s="20" t="s">
        <v>3291</v>
      </c>
      <c r="E2096" s="55" t="s">
        <v>1964</v>
      </c>
      <c r="F2096" s="1">
        <v>1</v>
      </c>
      <c r="G2096" s="55">
        <v>250</v>
      </c>
      <c r="H2096" s="55">
        <f t="shared" si="32"/>
        <v>250</v>
      </c>
    </row>
    <row r="2097" spans="2:8" ht="15" x14ac:dyDescent="0.25">
      <c r="B2097" s="20" t="s">
        <v>621</v>
      </c>
      <c r="C2097" s="20" t="s">
        <v>3292</v>
      </c>
      <c r="D2097" s="20" t="s">
        <v>3293</v>
      </c>
      <c r="E2097" s="55" t="s">
        <v>1963</v>
      </c>
      <c r="F2097" s="1">
        <v>2</v>
      </c>
      <c r="G2097" s="55">
        <v>187</v>
      </c>
      <c r="H2097" s="55">
        <f t="shared" si="32"/>
        <v>374</v>
      </c>
    </row>
    <row r="2098" spans="2:8" ht="15" x14ac:dyDescent="0.25">
      <c r="B2098" s="20" t="s">
        <v>621</v>
      </c>
      <c r="C2098" s="20" t="s">
        <v>3292</v>
      </c>
      <c r="D2098" s="20" t="s">
        <v>3293</v>
      </c>
      <c r="E2098" s="55" t="s">
        <v>1964</v>
      </c>
      <c r="F2098" s="1">
        <v>1</v>
      </c>
      <c r="G2098" s="55">
        <v>58</v>
      </c>
      <c r="H2098" s="55">
        <f t="shared" si="32"/>
        <v>58</v>
      </c>
    </row>
    <row r="2099" spans="2:8" ht="15" x14ac:dyDescent="0.25">
      <c r="B2099" s="20" t="s">
        <v>621</v>
      </c>
      <c r="C2099" s="20" t="s">
        <v>3294</v>
      </c>
      <c r="D2099" s="20" t="s">
        <v>3295</v>
      </c>
      <c r="E2099" s="55" t="s">
        <v>1963</v>
      </c>
      <c r="F2099" s="1">
        <v>2</v>
      </c>
      <c r="G2099" s="55">
        <v>364</v>
      </c>
      <c r="H2099" s="55">
        <f t="shared" si="32"/>
        <v>728</v>
      </c>
    </row>
    <row r="2100" spans="2:8" ht="15" x14ac:dyDescent="0.25">
      <c r="B2100" s="20" t="s">
        <v>621</v>
      </c>
      <c r="C2100" s="20" t="s">
        <v>3294</v>
      </c>
      <c r="D2100" s="20" t="s">
        <v>3295</v>
      </c>
      <c r="E2100" s="55" t="s">
        <v>1964</v>
      </c>
      <c r="F2100" s="1">
        <v>1</v>
      </c>
      <c r="G2100" s="55">
        <v>83</v>
      </c>
      <c r="H2100" s="55">
        <f t="shared" si="32"/>
        <v>83</v>
      </c>
    </row>
    <row r="2101" spans="2:8" ht="15" x14ac:dyDescent="0.25">
      <c r="B2101" s="20" t="s">
        <v>621</v>
      </c>
      <c r="C2101" s="20" t="s">
        <v>3294</v>
      </c>
      <c r="D2101" s="20" t="s">
        <v>3295</v>
      </c>
      <c r="E2101" s="55" t="s">
        <v>1969</v>
      </c>
      <c r="F2101" s="1">
        <v>4</v>
      </c>
      <c r="G2101" s="55">
        <v>6</v>
      </c>
      <c r="H2101" s="55">
        <f t="shared" si="32"/>
        <v>24</v>
      </c>
    </row>
    <row r="2102" spans="2:8" ht="15" x14ac:dyDescent="0.25">
      <c r="B2102" s="20" t="s">
        <v>621</v>
      </c>
      <c r="C2102" s="20" t="s">
        <v>3294</v>
      </c>
      <c r="D2102" s="20" t="s">
        <v>3295</v>
      </c>
      <c r="E2102" s="55" t="s">
        <v>2198</v>
      </c>
      <c r="F2102" s="1">
        <v>8.86</v>
      </c>
      <c r="G2102" s="55">
        <v>8</v>
      </c>
      <c r="H2102" s="55">
        <f t="shared" si="32"/>
        <v>70.88</v>
      </c>
    </row>
    <row r="2103" spans="2:8" ht="15" x14ac:dyDescent="0.25">
      <c r="B2103" s="20" t="s">
        <v>621</v>
      </c>
      <c r="C2103" s="20" t="s">
        <v>3294</v>
      </c>
      <c r="D2103" s="20" t="s">
        <v>3295</v>
      </c>
      <c r="E2103" s="55" t="s">
        <v>2283</v>
      </c>
      <c r="F2103" s="1">
        <v>7.86</v>
      </c>
      <c r="G2103" s="55">
        <v>1</v>
      </c>
      <c r="H2103" s="55">
        <f t="shared" si="32"/>
        <v>7.86</v>
      </c>
    </row>
    <row r="2104" spans="2:8" ht="15" x14ac:dyDescent="0.25">
      <c r="B2104" s="20" t="s">
        <v>621</v>
      </c>
      <c r="C2104" s="20" t="s">
        <v>3296</v>
      </c>
      <c r="D2104" s="20" t="s">
        <v>3297</v>
      </c>
      <c r="E2104" s="55" t="s">
        <v>1963</v>
      </c>
      <c r="F2104" s="1">
        <v>2</v>
      </c>
      <c r="G2104" s="55">
        <v>665</v>
      </c>
      <c r="H2104" s="55">
        <f t="shared" si="32"/>
        <v>1330</v>
      </c>
    </row>
    <row r="2105" spans="2:8" ht="15" x14ac:dyDescent="0.25">
      <c r="B2105" s="20" t="s">
        <v>621</v>
      </c>
      <c r="C2105" s="20" t="s">
        <v>3296</v>
      </c>
      <c r="D2105" s="20" t="s">
        <v>3297</v>
      </c>
      <c r="E2105" s="55" t="s">
        <v>1964</v>
      </c>
      <c r="F2105" s="1">
        <v>1</v>
      </c>
      <c r="G2105" s="55">
        <v>245</v>
      </c>
      <c r="H2105" s="55">
        <f t="shared" si="32"/>
        <v>245</v>
      </c>
    </row>
    <row r="2106" spans="2:8" ht="15" x14ac:dyDescent="0.25">
      <c r="B2106" s="20" t="s">
        <v>621</v>
      </c>
      <c r="C2106" s="20" t="s">
        <v>3296</v>
      </c>
      <c r="D2106" s="20" t="s">
        <v>3297</v>
      </c>
      <c r="E2106" s="55" t="s">
        <v>2198</v>
      </c>
      <c r="F2106" s="1">
        <v>8.86</v>
      </c>
      <c r="G2106" s="55">
        <v>44</v>
      </c>
      <c r="H2106" s="55">
        <f t="shared" si="32"/>
        <v>389.84</v>
      </c>
    </row>
    <row r="2107" spans="2:8" ht="15" x14ac:dyDescent="0.25">
      <c r="B2107" s="20" t="s">
        <v>621</v>
      </c>
      <c r="C2107" s="20" t="s">
        <v>3296</v>
      </c>
      <c r="D2107" s="20" t="s">
        <v>3297</v>
      </c>
      <c r="E2107" s="55" t="s">
        <v>2283</v>
      </c>
      <c r="F2107" s="1">
        <v>7.8599999999999994</v>
      </c>
      <c r="G2107" s="55">
        <v>3</v>
      </c>
      <c r="H2107" s="55">
        <f t="shared" si="32"/>
        <v>23.58</v>
      </c>
    </row>
    <row r="2108" spans="2:8" ht="15" x14ac:dyDescent="0.25">
      <c r="B2108" s="20" t="s">
        <v>621</v>
      </c>
      <c r="C2108" s="20" t="s">
        <v>3298</v>
      </c>
      <c r="D2108" s="20" t="s">
        <v>3299</v>
      </c>
      <c r="E2108" s="55" t="s">
        <v>1963</v>
      </c>
      <c r="F2108" s="1">
        <v>2</v>
      </c>
      <c r="G2108" s="55">
        <v>783</v>
      </c>
      <c r="H2108" s="55">
        <f t="shared" si="32"/>
        <v>1566</v>
      </c>
    </row>
    <row r="2109" spans="2:8" ht="15" x14ac:dyDescent="0.25">
      <c r="B2109" s="20" t="s">
        <v>621</v>
      </c>
      <c r="C2109" s="20" t="s">
        <v>3298</v>
      </c>
      <c r="D2109" s="20" t="s">
        <v>3299</v>
      </c>
      <c r="E2109" s="55" t="s">
        <v>1964</v>
      </c>
      <c r="F2109" s="1">
        <v>1</v>
      </c>
      <c r="G2109" s="55">
        <v>94</v>
      </c>
      <c r="H2109" s="55">
        <f t="shared" si="32"/>
        <v>94</v>
      </c>
    </row>
    <row r="2110" spans="2:8" ht="15" x14ac:dyDescent="0.25">
      <c r="B2110" s="20" t="s">
        <v>621</v>
      </c>
      <c r="C2110" s="20" t="s">
        <v>3298</v>
      </c>
      <c r="D2110" s="20" t="s">
        <v>3299</v>
      </c>
      <c r="E2110" s="55" t="s">
        <v>2198</v>
      </c>
      <c r="F2110" s="1">
        <v>8.86</v>
      </c>
      <c r="G2110" s="55">
        <v>46</v>
      </c>
      <c r="H2110" s="55">
        <f t="shared" si="32"/>
        <v>407.55999999999995</v>
      </c>
    </row>
    <row r="2111" spans="2:8" ht="15" x14ac:dyDescent="0.25">
      <c r="B2111" s="20" t="s">
        <v>621</v>
      </c>
      <c r="C2111" s="20" t="s">
        <v>1025</v>
      </c>
      <c r="D2111" s="20" t="s">
        <v>1026</v>
      </c>
      <c r="E2111" s="55" t="s">
        <v>1963</v>
      </c>
      <c r="F2111" s="1">
        <v>2</v>
      </c>
      <c r="G2111" s="55">
        <v>643</v>
      </c>
      <c r="H2111" s="55">
        <f t="shared" si="32"/>
        <v>1286</v>
      </c>
    </row>
    <row r="2112" spans="2:8" ht="15" x14ac:dyDescent="0.25">
      <c r="B2112" s="20" t="s">
        <v>621</v>
      </c>
      <c r="C2112" s="20" t="s">
        <v>1025</v>
      </c>
      <c r="D2112" s="20" t="s">
        <v>1026</v>
      </c>
      <c r="E2112" s="55" t="s">
        <v>1964</v>
      </c>
      <c r="F2112" s="1">
        <v>1</v>
      </c>
      <c r="G2112" s="55">
        <v>187</v>
      </c>
      <c r="H2112" s="55">
        <f t="shared" si="32"/>
        <v>187</v>
      </c>
    </row>
    <row r="2113" spans="2:8" ht="15" x14ac:dyDescent="0.25">
      <c r="B2113" s="20" t="s">
        <v>621</v>
      </c>
      <c r="C2113" s="20" t="s">
        <v>1025</v>
      </c>
      <c r="D2113" s="20" t="s">
        <v>1026</v>
      </c>
      <c r="E2113" s="55" t="s">
        <v>1969</v>
      </c>
      <c r="F2113" s="1">
        <v>4</v>
      </c>
      <c r="G2113" s="55">
        <v>49</v>
      </c>
      <c r="H2113" s="55">
        <f t="shared" si="32"/>
        <v>196</v>
      </c>
    </row>
    <row r="2114" spans="2:8" ht="15" x14ac:dyDescent="0.25">
      <c r="B2114" s="20" t="s">
        <v>621</v>
      </c>
      <c r="C2114" s="20" t="s">
        <v>1025</v>
      </c>
      <c r="D2114" s="20" t="s">
        <v>1026</v>
      </c>
      <c r="E2114" s="55" t="s">
        <v>1976</v>
      </c>
      <c r="F2114" s="1">
        <v>2</v>
      </c>
      <c r="G2114" s="55">
        <v>6</v>
      </c>
      <c r="H2114" s="55">
        <f t="shared" si="32"/>
        <v>12</v>
      </c>
    </row>
    <row r="2115" spans="2:8" ht="15" x14ac:dyDescent="0.25">
      <c r="B2115" s="20" t="s">
        <v>621</v>
      </c>
      <c r="C2115" s="20" t="s">
        <v>3300</v>
      </c>
      <c r="D2115" s="20" t="s">
        <v>3301</v>
      </c>
      <c r="E2115" s="55" t="s">
        <v>1963</v>
      </c>
      <c r="F2115" s="1">
        <v>2</v>
      </c>
      <c r="G2115" s="55">
        <v>217</v>
      </c>
      <c r="H2115" s="55">
        <f t="shared" si="32"/>
        <v>434</v>
      </c>
    </row>
    <row r="2116" spans="2:8" ht="15" x14ac:dyDescent="0.25">
      <c r="B2116" s="20" t="s">
        <v>621</v>
      </c>
      <c r="C2116" s="20" t="s">
        <v>3300</v>
      </c>
      <c r="D2116" s="20" t="s">
        <v>3301</v>
      </c>
      <c r="E2116" s="55" t="s">
        <v>1964</v>
      </c>
      <c r="F2116" s="1">
        <v>1</v>
      </c>
      <c r="G2116" s="55">
        <v>1</v>
      </c>
      <c r="H2116" s="55">
        <f t="shared" si="32"/>
        <v>1</v>
      </c>
    </row>
    <row r="2117" spans="2:8" ht="15" x14ac:dyDescent="0.25">
      <c r="B2117" s="20" t="s">
        <v>621</v>
      </c>
      <c r="C2117" s="20" t="s">
        <v>3302</v>
      </c>
      <c r="D2117" s="20" t="s">
        <v>3303</v>
      </c>
      <c r="E2117" s="55" t="s">
        <v>1963</v>
      </c>
      <c r="F2117" s="1">
        <v>2</v>
      </c>
      <c r="G2117" s="55">
        <v>238</v>
      </c>
      <c r="H2117" s="55">
        <f t="shared" si="32"/>
        <v>476</v>
      </c>
    </row>
    <row r="2118" spans="2:8" ht="15" x14ac:dyDescent="0.25">
      <c r="B2118" s="20" t="s">
        <v>621</v>
      </c>
      <c r="C2118" s="20" t="s">
        <v>3302</v>
      </c>
      <c r="D2118" s="20" t="s">
        <v>3303</v>
      </c>
      <c r="E2118" s="55" t="s">
        <v>1969</v>
      </c>
      <c r="F2118" s="1">
        <v>4</v>
      </c>
      <c r="G2118" s="55">
        <v>1</v>
      </c>
      <c r="H2118" s="55">
        <f t="shared" si="32"/>
        <v>4</v>
      </c>
    </row>
    <row r="2119" spans="2:8" ht="15" x14ac:dyDescent="0.25">
      <c r="B2119" s="20" t="s">
        <v>621</v>
      </c>
      <c r="C2119" s="20" t="s">
        <v>3304</v>
      </c>
      <c r="D2119" s="20" t="s">
        <v>3305</v>
      </c>
      <c r="E2119" s="55" t="s">
        <v>1989</v>
      </c>
      <c r="F2119" s="1">
        <v>18.53</v>
      </c>
      <c r="G2119" s="55">
        <v>1</v>
      </c>
      <c r="H2119" s="55">
        <f t="shared" si="32"/>
        <v>18.53</v>
      </c>
    </row>
    <row r="2120" spans="2:8" ht="15" x14ac:dyDescent="0.25">
      <c r="B2120" s="20" t="s">
        <v>621</v>
      </c>
      <c r="C2120" s="20" t="s">
        <v>3304</v>
      </c>
      <c r="D2120" s="20" t="s">
        <v>3305</v>
      </c>
      <c r="E2120" s="55" t="s">
        <v>1963</v>
      </c>
      <c r="F2120" s="1">
        <v>2</v>
      </c>
      <c r="G2120" s="55">
        <v>178</v>
      </c>
      <c r="H2120" s="55">
        <f t="shared" si="32"/>
        <v>356</v>
      </c>
    </row>
    <row r="2121" spans="2:8" ht="15" x14ac:dyDescent="0.25">
      <c r="B2121" s="20" t="s">
        <v>621</v>
      </c>
      <c r="C2121" s="20" t="s">
        <v>3304</v>
      </c>
      <c r="D2121" s="20" t="s">
        <v>3305</v>
      </c>
      <c r="E2121" s="55" t="s">
        <v>1964</v>
      </c>
      <c r="F2121" s="1">
        <v>1</v>
      </c>
      <c r="G2121" s="55">
        <v>18</v>
      </c>
      <c r="H2121" s="55">
        <f t="shared" si="32"/>
        <v>18</v>
      </c>
    </row>
    <row r="2122" spans="2:8" ht="15" x14ac:dyDescent="0.25">
      <c r="B2122" s="20" t="s">
        <v>621</v>
      </c>
      <c r="C2122" s="20" t="s">
        <v>3306</v>
      </c>
      <c r="D2122" s="20" t="s">
        <v>3307</v>
      </c>
      <c r="E2122" s="55" t="s">
        <v>1963</v>
      </c>
      <c r="F2122" s="1">
        <v>2</v>
      </c>
      <c r="G2122" s="55">
        <v>577</v>
      </c>
      <c r="H2122" s="55">
        <f t="shared" si="32"/>
        <v>1154</v>
      </c>
    </row>
    <row r="2123" spans="2:8" ht="15" x14ac:dyDescent="0.25">
      <c r="B2123" s="20" t="s">
        <v>621</v>
      </c>
      <c r="C2123" s="20" t="s">
        <v>3308</v>
      </c>
      <c r="D2123" s="20" t="s">
        <v>3309</v>
      </c>
      <c r="E2123" s="55" t="s">
        <v>1963</v>
      </c>
      <c r="F2123" s="1">
        <v>2</v>
      </c>
      <c r="G2123" s="55">
        <v>179</v>
      </c>
      <c r="H2123" s="55">
        <f t="shared" ref="H2123:H2186" si="33">F2123*G2123</f>
        <v>358</v>
      </c>
    </row>
    <row r="2124" spans="2:8" ht="15" x14ac:dyDescent="0.25">
      <c r="B2124" s="20" t="s">
        <v>621</v>
      </c>
      <c r="C2124" s="20" t="s">
        <v>1259</v>
      </c>
      <c r="D2124" s="20" t="s">
        <v>1260</v>
      </c>
      <c r="E2124" s="55" t="s">
        <v>1963</v>
      </c>
      <c r="F2124" s="1">
        <v>2</v>
      </c>
      <c r="G2124" s="55">
        <v>196</v>
      </c>
      <c r="H2124" s="55">
        <f t="shared" si="33"/>
        <v>392</v>
      </c>
    </row>
    <row r="2125" spans="2:8" ht="15" x14ac:dyDescent="0.25">
      <c r="B2125" s="20" t="s">
        <v>621</v>
      </c>
      <c r="C2125" s="20" t="s">
        <v>1259</v>
      </c>
      <c r="D2125" s="20" t="s">
        <v>1260</v>
      </c>
      <c r="E2125" s="55" t="s">
        <v>1969</v>
      </c>
      <c r="F2125" s="1">
        <v>4</v>
      </c>
      <c r="G2125" s="55">
        <v>8</v>
      </c>
      <c r="H2125" s="55">
        <f t="shared" si="33"/>
        <v>32</v>
      </c>
    </row>
    <row r="2126" spans="2:8" ht="15" x14ac:dyDescent="0.25">
      <c r="B2126" s="20" t="s">
        <v>621</v>
      </c>
      <c r="C2126" s="20" t="s">
        <v>3310</v>
      </c>
      <c r="D2126" s="20" t="s">
        <v>3311</v>
      </c>
      <c r="E2126" s="55" t="s">
        <v>1963</v>
      </c>
      <c r="F2126" s="1">
        <v>2</v>
      </c>
      <c r="G2126" s="55">
        <v>415</v>
      </c>
      <c r="H2126" s="55">
        <f t="shared" si="33"/>
        <v>830</v>
      </c>
    </row>
    <row r="2127" spans="2:8" ht="15" x14ac:dyDescent="0.25">
      <c r="B2127" s="20" t="s">
        <v>621</v>
      </c>
      <c r="C2127" s="20" t="s">
        <v>3310</v>
      </c>
      <c r="D2127" s="20" t="s">
        <v>3311</v>
      </c>
      <c r="E2127" s="55" t="s">
        <v>1964</v>
      </c>
      <c r="F2127" s="1">
        <v>1</v>
      </c>
      <c r="G2127" s="55">
        <v>50</v>
      </c>
      <c r="H2127" s="55">
        <f t="shared" si="33"/>
        <v>50</v>
      </c>
    </row>
    <row r="2128" spans="2:8" ht="15" x14ac:dyDescent="0.25">
      <c r="B2128" s="20" t="s">
        <v>621</v>
      </c>
      <c r="C2128" s="20" t="s">
        <v>729</v>
      </c>
      <c r="D2128" s="20" t="s">
        <v>730</v>
      </c>
      <c r="E2128" s="55" t="s">
        <v>1963</v>
      </c>
      <c r="F2128" s="1">
        <v>2</v>
      </c>
      <c r="G2128" s="55">
        <v>610</v>
      </c>
      <c r="H2128" s="55">
        <f t="shared" si="33"/>
        <v>1220</v>
      </c>
    </row>
    <row r="2129" spans="2:8" ht="15" x14ac:dyDescent="0.25">
      <c r="B2129" s="20" t="s">
        <v>621</v>
      </c>
      <c r="C2129" s="20" t="s">
        <v>729</v>
      </c>
      <c r="D2129" s="20" t="s">
        <v>730</v>
      </c>
      <c r="E2129" s="55" t="s">
        <v>1964</v>
      </c>
      <c r="F2129" s="1">
        <v>1</v>
      </c>
      <c r="G2129" s="55">
        <v>37</v>
      </c>
      <c r="H2129" s="55">
        <f t="shared" si="33"/>
        <v>37</v>
      </c>
    </row>
    <row r="2130" spans="2:8" ht="15" x14ac:dyDescent="0.25">
      <c r="B2130" s="20" t="s">
        <v>621</v>
      </c>
      <c r="C2130" s="20" t="s">
        <v>3312</v>
      </c>
      <c r="D2130" s="20" t="s">
        <v>3313</v>
      </c>
      <c r="E2130" s="55" t="s">
        <v>1963</v>
      </c>
      <c r="F2130" s="1">
        <v>2</v>
      </c>
      <c r="G2130" s="55">
        <v>86</v>
      </c>
      <c r="H2130" s="55">
        <f t="shared" si="33"/>
        <v>172</v>
      </c>
    </row>
    <row r="2131" spans="2:8" ht="15" x14ac:dyDescent="0.25">
      <c r="B2131" s="20" t="s">
        <v>621</v>
      </c>
      <c r="C2131" s="20" t="s">
        <v>3312</v>
      </c>
      <c r="D2131" s="20" t="s">
        <v>3313</v>
      </c>
      <c r="E2131" s="55" t="s">
        <v>1964</v>
      </c>
      <c r="F2131" s="1">
        <v>1</v>
      </c>
      <c r="G2131" s="55">
        <v>1</v>
      </c>
      <c r="H2131" s="55">
        <f t="shared" si="33"/>
        <v>1</v>
      </c>
    </row>
    <row r="2132" spans="2:8" ht="15" x14ac:dyDescent="0.25">
      <c r="B2132" s="20" t="s">
        <v>621</v>
      </c>
      <c r="C2132" s="20" t="s">
        <v>1027</v>
      </c>
      <c r="D2132" s="20" t="s">
        <v>1028</v>
      </c>
      <c r="E2132" s="55" t="s">
        <v>1963</v>
      </c>
      <c r="F2132" s="1">
        <v>2</v>
      </c>
      <c r="G2132" s="55">
        <v>537</v>
      </c>
      <c r="H2132" s="55">
        <f t="shared" si="33"/>
        <v>1074</v>
      </c>
    </row>
    <row r="2133" spans="2:8" ht="15" x14ac:dyDescent="0.25">
      <c r="B2133" s="20" t="s">
        <v>621</v>
      </c>
      <c r="C2133" s="20" t="s">
        <v>1027</v>
      </c>
      <c r="D2133" s="20" t="s">
        <v>1028</v>
      </c>
      <c r="E2133" s="55" t="s">
        <v>1964</v>
      </c>
      <c r="F2133" s="1">
        <v>1</v>
      </c>
      <c r="G2133" s="55">
        <v>75</v>
      </c>
      <c r="H2133" s="55">
        <f t="shared" si="33"/>
        <v>75</v>
      </c>
    </row>
    <row r="2134" spans="2:8" ht="15" x14ac:dyDescent="0.25">
      <c r="B2134" s="20" t="s">
        <v>621</v>
      </c>
      <c r="C2134" s="20" t="s">
        <v>3314</v>
      </c>
      <c r="D2134" s="20" t="s">
        <v>3315</v>
      </c>
      <c r="E2134" s="55" t="s">
        <v>1963</v>
      </c>
      <c r="F2134" s="1">
        <v>2</v>
      </c>
      <c r="G2134" s="55">
        <v>144</v>
      </c>
      <c r="H2134" s="55">
        <f t="shared" si="33"/>
        <v>288</v>
      </c>
    </row>
    <row r="2135" spans="2:8" ht="15" x14ac:dyDescent="0.25">
      <c r="B2135" s="20" t="s">
        <v>621</v>
      </c>
      <c r="C2135" s="20" t="s">
        <v>3314</v>
      </c>
      <c r="D2135" s="20" t="s">
        <v>3315</v>
      </c>
      <c r="E2135" s="55" t="s">
        <v>1964</v>
      </c>
      <c r="F2135" s="1">
        <v>1</v>
      </c>
      <c r="G2135" s="55">
        <v>14</v>
      </c>
      <c r="H2135" s="55">
        <f t="shared" si="33"/>
        <v>14</v>
      </c>
    </row>
    <row r="2136" spans="2:8" ht="15" x14ac:dyDescent="0.25">
      <c r="B2136" s="20" t="s">
        <v>621</v>
      </c>
      <c r="C2136" s="20" t="s">
        <v>1029</v>
      </c>
      <c r="D2136" s="20" t="s">
        <v>1030</v>
      </c>
      <c r="E2136" s="55" t="s">
        <v>1963</v>
      </c>
      <c r="F2136" s="1">
        <v>2</v>
      </c>
      <c r="G2136" s="55">
        <v>233</v>
      </c>
      <c r="H2136" s="55">
        <f t="shared" si="33"/>
        <v>466</v>
      </c>
    </row>
    <row r="2137" spans="2:8" ht="15" x14ac:dyDescent="0.25">
      <c r="B2137" s="20" t="s">
        <v>621</v>
      </c>
      <c r="C2137" s="20" t="s">
        <v>1029</v>
      </c>
      <c r="D2137" s="20" t="s">
        <v>1030</v>
      </c>
      <c r="E2137" s="55" t="s">
        <v>1964</v>
      </c>
      <c r="F2137" s="1">
        <v>1</v>
      </c>
      <c r="G2137" s="55">
        <v>13</v>
      </c>
      <c r="H2137" s="55">
        <f t="shared" si="33"/>
        <v>13</v>
      </c>
    </row>
    <row r="2138" spans="2:8" ht="15" x14ac:dyDescent="0.25">
      <c r="B2138" s="20" t="s">
        <v>621</v>
      </c>
      <c r="C2138" s="20" t="s">
        <v>1029</v>
      </c>
      <c r="D2138" s="20" t="s">
        <v>1030</v>
      </c>
      <c r="E2138" s="55" t="s">
        <v>1969</v>
      </c>
      <c r="F2138" s="1">
        <v>4</v>
      </c>
      <c r="G2138" s="55">
        <v>2</v>
      </c>
      <c r="H2138" s="55">
        <f t="shared" si="33"/>
        <v>8</v>
      </c>
    </row>
    <row r="2139" spans="2:8" ht="15" x14ac:dyDescent="0.25">
      <c r="B2139" s="20" t="s">
        <v>621</v>
      </c>
      <c r="C2139" s="20" t="s">
        <v>3316</v>
      </c>
      <c r="D2139" s="20" t="s">
        <v>3317</v>
      </c>
      <c r="E2139" s="55" t="s">
        <v>1963</v>
      </c>
      <c r="F2139" s="1">
        <v>2</v>
      </c>
      <c r="G2139" s="55">
        <v>167</v>
      </c>
      <c r="H2139" s="55">
        <f t="shared" si="33"/>
        <v>334</v>
      </c>
    </row>
    <row r="2140" spans="2:8" ht="15" x14ac:dyDescent="0.25">
      <c r="B2140" s="20" t="s">
        <v>621</v>
      </c>
      <c r="C2140" s="20" t="s">
        <v>3316</v>
      </c>
      <c r="D2140" s="20" t="s">
        <v>3317</v>
      </c>
      <c r="E2140" s="55" t="s">
        <v>1964</v>
      </c>
      <c r="F2140" s="1">
        <v>1</v>
      </c>
      <c r="G2140" s="55">
        <v>61</v>
      </c>
      <c r="H2140" s="55">
        <f t="shared" si="33"/>
        <v>61</v>
      </c>
    </row>
    <row r="2141" spans="2:8" ht="15" x14ac:dyDescent="0.25">
      <c r="B2141" s="20" t="s">
        <v>621</v>
      </c>
      <c r="C2141" s="20" t="s">
        <v>1261</v>
      </c>
      <c r="D2141" s="20" t="s">
        <v>1262</v>
      </c>
      <c r="E2141" s="55" t="s">
        <v>1963</v>
      </c>
      <c r="F2141" s="1">
        <v>2</v>
      </c>
      <c r="G2141" s="55">
        <v>89</v>
      </c>
      <c r="H2141" s="55">
        <f t="shared" si="33"/>
        <v>178</v>
      </c>
    </row>
    <row r="2142" spans="2:8" ht="15" x14ac:dyDescent="0.25">
      <c r="B2142" s="20" t="s">
        <v>621</v>
      </c>
      <c r="C2142" s="20" t="s">
        <v>1261</v>
      </c>
      <c r="D2142" s="20" t="s">
        <v>1262</v>
      </c>
      <c r="E2142" s="55" t="s">
        <v>1964</v>
      </c>
      <c r="F2142" s="1">
        <v>1</v>
      </c>
      <c r="G2142" s="55">
        <v>61</v>
      </c>
      <c r="H2142" s="55">
        <f t="shared" si="33"/>
        <v>61</v>
      </c>
    </row>
    <row r="2143" spans="2:8" ht="15" x14ac:dyDescent="0.25">
      <c r="B2143" s="20" t="s">
        <v>621</v>
      </c>
      <c r="C2143" s="20" t="s">
        <v>3318</v>
      </c>
      <c r="D2143" s="20" t="s">
        <v>3319</v>
      </c>
      <c r="E2143" s="55" t="s">
        <v>1963</v>
      </c>
      <c r="F2143" s="1">
        <v>2</v>
      </c>
      <c r="G2143" s="55">
        <v>58</v>
      </c>
      <c r="H2143" s="55">
        <f t="shared" si="33"/>
        <v>116</v>
      </c>
    </row>
    <row r="2144" spans="2:8" ht="15" x14ac:dyDescent="0.25">
      <c r="B2144" s="20" t="s">
        <v>621</v>
      </c>
      <c r="C2144" s="20" t="s">
        <v>3318</v>
      </c>
      <c r="D2144" s="20" t="s">
        <v>3319</v>
      </c>
      <c r="E2144" s="55" t="s">
        <v>1964</v>
      </c>
      <c r="F2144" s="1">
        <v>1</v>
      </c>
      <c r="G2144" s="55">
        <v>68</v>
      </c>
      <c r="H2144" s="55">
        <f t="shared" si="33"/>
        <v>68</v>
      </c>
    </row>
    <row r="2145" spans="2:8" ht="15" x14ac:dyDescent="0.25">
      <c r="B2145" s="20" t="s">
        <v>621</v>
      </c>
      <c r="C2145" s="20" t="s">
        <v>1263</v>
      </c>
      <c r="D2145" s="20" t="s">
        <v>1264</v>
      </c>
      <c r="E2145" s="55" t="s">
        <v>1963</v>
      </c>
      <c r="F2145" s="1">
        <v>2</v>
      </c>
      <c r="G2145" s="55">
        <v>33</v>
      </c>
      <c r="H2145" s="55">
        <f t="shared" si="33"/>
        <v>66</v>
      </c>
    </row>
    <row r="2146" spans="2:8" ht="15" x14ac:dyDescent="0.25">
      <c r="B2146" s="20" t="s">
        <v>621</v>
      </c>
      <c r="C2146" s="20" t="s">
        <v>1263</v>
      </c>
      <c r="D2146" s="20" t="s">
        <v>1264</v>
      </c>
      <c r="E2146" s="55" t="s">
        <v>1964</v>
      </c>
      <c r="F2146" s="1">
        <v>1</v>
      </c>
      <c r="G2146" s="55">
        <v>3</v>
      </c>
      <c r="H2146" s="55">
        <f t="shared" si="33"/>
        <v>3</v>
      </c>
    </row>
    <row r="2147" spans="2:8" ht="15" x14ac:dyDescent="0.25">
      <c r="B2147" s="20" t="s">
        <v>621</v>
      </c>
      <c r="C2147" s="20" t="s">
        <v>1265</v>
      </c>
      <c r="D2147" s="20" t="s">
        <v>1266</v>
      </c>
      <c r="E2147" s="55" t="s">
        <v>1963</v>
      </c>
      <c r="F2147" s="1">
        <v>2</v>
      </c>
      <c r="G2147" s="55">
        <v>59</v>
      </c>
      <c r="H2147" s="55">
        <f t="shared" si="33"/>
        <v>118</v>
      </c>
    </row>
    <row r="2148" spans="2:8" ht="15" x14ac:dyDescent="0.25">
      <c r="B2148" s="20" t="s">
        <v>621</v>
      </c>
      <c r="C2148" s="20" t="s">
        <v>1265</v>
      </c>
      <c r="D2148" s="20" t="s">
        <v>1266</v>
      </c>
      <c r="E2148" s="55" t="s">
        <v>1964</v>
      </c>
      <c r="F2148" s="1">
        <v>1</v>
      </c>
      <c r="G2148" s="55">
        <v>6</v>
      </c>
      <c r="H2148" s="55">
        <f t="shared" si="33"/>
        <v>6</v>
      </c>
    </row>
    <row r="2149" spans="2:8" ht="15" x14ac:dyDescent="0.25">
      <c r="B2149" s="20" t="s">
        <v>621</v>
      </c>
      <c r="C2149" s="20" t="s">
        <v>1031</v>
      </c>
      <c r="D2149" s="20" t="s">
        <v>1032</v>
      </c>
      <c r="E2149" s="55" t="s">
        <v>1963</v>
      </c>
      <c r="F2149" s="1">
        <v>2</v>
      </c>
      <c r="G2149" s="55">
        <v>192</v>
      </c>
      <c r="H2149" s="55">
        <f t="shared" si="33"/>
        <v>384</v>
      </c>
    </row>
    <row r="2150" spans="2:8" ht="15" x14ac:dyDescent="0.25">
      <c r="B2150" s="20" t="s">
        <v>621</v>
      </c>
      <c r="C2150" s="20" t="s">
        <v>1031</v>
      </c>
      <c r="D2150" s="20" t="s">
        <v>1032</v>
      </c>
      <c r="E2150" s="55" t="s">
        <v>1964</v>
      </c>
      <c r="F2150" s="1">
        <v>1</v>
      </c>
      <c r="G2150" s="55">
        <v>23</v>
      </c>
      <c r="H2150" s="55">
        <f t="shared" si="33"/>
        <v>23</v>
      </c>
    </row>
    <row r="2151" spans="2:8" ht="15" x14ac:dyDescent="0.25">
      <c r="B2151" s="20" t="s">
        <v>621</v>
      </c>
      <c r="C2151" s="20" t="s">
        <v>1031</v>
      </c>
      <c r="D2151" s="20" t="s">
        <v>1032</v>
      </c>
      <c r="E2151" s="55" t="s">
        <v>1969</v>
      </c>
      <c r="F2151" s="1">
        <v>4</v>
      </c>
      <c r="G2151" s="55">
        <v>39</v>
      </c>
      <c r="H2151" s="55">
        <f t="shared" si="33"/>
        <v>156</v>
      </c>
    </row>
    <row r="2152" spans="2:8" ht="15" x14ac:dyDescent="0.25">
      <c r="B2152" s="20" t="s">
        <v>621</v>
      </c>
      <c r="C2152" s="20" t="s">
        <v>1031</v>
      </c>
      <c r="D2152" s="20" t="s">
        <v>1032</v>
      </c>
      <c r="E2152" s="55" t="s">
        <v>1976</v>
      </c>
      <c r="F2152" s="1">
        <v>2</v>
      </c>
      <c r="G2152" s="55">
        <v>2</v>
      </c>
      <c r="H2152" s="55">
        <f t="shared" si="33"/>
        <v>4</v>
      </c>
    </row>
    <row r="2153" spans="2:8" ht="15" x14ac:dyDescent="0.25">
      <c r="B2153" s="20" t="s">
        <v>621</v>
      </c>
      <c r="C2153" s="20" t="s">
        <v>3320</v>
      </c>
      <c r="D2153" s="20" t="s">
        <v>3321</v>
      </c>
      <c r="E2153" s="55" t="s">
        <v>1963</v>
      </c>
      <c r="F2153" s="1">
        <v>2</v>
      </c>
      <c r="G2153" s="55">
        <v>137</v>
      </c>
      <c r="H2153" s="55">
        <f t="shared" si="33"/>
        <v>274</v>
      </c>
    </row>
    <row r="2154" spans="2:8" ht="15" x14ac:dyDescent="0.25">
      <c r="B2154" s="20" t="s">
        <v>621</v>
      </c>
      <c r="C2154" s="20" t="s">
        <v>3320</v>
      </c>
      <c r="D2154" s="20" t="s">
        <v>3321</v>
      </c>
      <c r="E2154" s="55" t="s">
        <v>1964</v>
      </c>
      <c r="F2154" s="1">
        <v>1</v>
      </c>
      <c r="G2154" s="55">
        <v>59</v>
      </c>
      <c r="H2154" s="55">
        <f t="shared" si="33"/>
        <v>59</v>
      </c>
    </row>
    <row r="2155" spans="2:8" ht="15" x14ac:dyDescent="0.25">
      <c r="B2155" s="20" t="s">
        <v>621</v>
      </c>
      <c r="C2155" s="20" t="s">
        <v>3320</v>
      </c>
      <c r="D2155" s="20" t="s">
        <v>3321</v>
      </c>
      <c r="E2155" s="55" t="s">
        <v>1969</v>
      </c>
      <c r="F2155" s="1">
        <v>4</v>
      </c>
      <c r="G2155" s="55">
        <v>7</v>
      </c>
      <c r="H2155" s="55">
        <f t="shared" si="33"/>
        <v>28</v>
      </c>
    </row>
    <row r="2156" spans="2:8" ht="15" x14ac:dyDescent="0.25">
      <c r="B2156" s="20" t="s">
        <v>621</v>
      </c>
      <c r="C2156" s="20" t="s">
        <v>3322</v>
      </c>
      <c r="D2156" s="20" t="s">
        <v>3323</v>
      </c>
      <c r="E2156" s="55" t="s">
        <v>1963</v>
      </c>
      <c r="F2156" s="1">
        <v>2</v>
      </c>
      <c r="G2156" s="55">
        <v>95</v>
      </c>
      <c r="H2156" s="55">
        <f t="shared" si="33"/>
        <v>190</v>
      </c>
    </row>
    <row r="2157" spans="2:8" ht="15" x14ac:dyDescent="0.25">
      <c r="B2157" s="20" t="s">
        <v>621</v>
      </c>
      <c r="C2157" s="20" t="s">
        <v>3322</v>
      </c>
      <c r="D2157" s="20" t="s">
        <v>3323</v>
      </c>
      <c r="E2157" s="55" t="s">
        <v>1964</v>
      </c>
      <c r="F2157" s="1">
        <v>1</v>
      </c>
      <c r="G2157" s="55">
        <v>59</v>
      </c>
      <c r="H2157" s="55">
        <f t="shared" si="33"/>
        <v>59</v>
      </c>
    </row>
    <row r="2158" spans="2:8" ht="15" x14ac:dyDescent="0.25">
      <c r="B2158" s="20" t="s">
        <v>621</v>
      </c>
      <c r="C2158" s="20" t="s">
        <v>1033</v>
      </c>
      <c r="D2158" s="20" t="s">
        <v>1034</v>
      </c>
      <c r="E2158" s="55" t="s">
        <v>1963</v>
      </c>
      <c r="F2158" s="1">
        <v>2</v>
      </c>
      <c r="G2158" s="55">
        <v>301</v>
      </c>
      <c r="H2158" s="55">
        <f t="shared" si="33"/>
        <v>602</v>
      </c>
    </row>
    <row r="2159" spans="2:8" ht="15" x14ac:dyDescent="0.25">
      <c r="B2159" s="20" t="s">
        <v>621</v>
      </c>
      <c r="C2159" s="20" t="s">
        <v>1033</v>
      </c>
      <c r="D2159" s="20" t="s">
        <v>1034</v>
      </c>
      <c r="E2159" s="55" t="s">
        <v>1964</v>
      </c>
      <c r="F2159" s="1">
        <v>1</v>
      </c>
      <c r="G2159" s="55">
        <v>54</v>
      </c>
      <c r="H2159" s="55">
        <f t="shared" si="33"/>
        <v>54</v>
      </c>
    </row>
    <row r="2160" spans="2:8" ht="15" x14ac:dyDescent="0.25">
      <c r="B2160" s="20" t="s">
        <v>621</v>
      </c>
      <c r="C2160" s="20" t="s">
        <v>3324</v>
      </c>
      <c r="D2160" s="20" t="s">
        <v>3325</v>
      </c>
      <c r="E2160" s="55" t="s">
        <v>1963</v>
      </c>
      <c r="F2160" s="1">
        <v>2</v>
      </c>
      <c r="G2160" s="55">
        <v>110</v>
      </c>
      <c r="H2160" s="55">
        <f t="shared" si="33"/>
        <v>220</v>
      </c>
    </row>
    <row r="2161" spans="2:8" ht="15" x14ac:dyDescent="0.25">
      <c r="B2161" s="20" t="s">
        <v>621</v>
      </c>
      <c r="C2161" s="20" t="s">
        <v>3324</v>
      </c>
      <c r="D2161" s="20" t="s">
        <v>3325</v>
      </c>
      <c r="E2161" s="55" t="s">
        <v>1964</v>
      </c>
      <c r="F2161" s="1">
        <v>1</v>
      </c>
      <c r="G2161" s="55">
        <v>16</v>
      </c>
      <c r="H2161" s="55">
        <f t="shared" si="33"/>
        <v>16</v>
      </c>
    </row>
    <row r="2162" spans="2:8" ht="15" x14ac:dyDescent="0.25">
      <c r="B2162" s="20" t="s">
        <v>621</v>
      </c>
      <c r="C2162" s="20" t="s">
        <v>3326</v>
      </c>
      <c r="D2162" s="20" t="s">
        <v>3327</v>
      </c>
      <c r="E2162" s="55" t="s">
        <v>1963</v>
      </c>
      <c r="F2162" s="1">
        <v>2</v>
      </c>
      <c r="G2162" s="55">
        <v>525</v>
      </c>
      <c r="H2162" s="55">
        <f t="shared" si="33"/>
        <v>1050</v>
      </c>
    </row>
    <row r="2163" spans="2:8" ht="15" x14ac:dyDescent="0.25">
      <c r="B2163" s="20" t="s">
        <v>621</v>
      </c>
      <c r="C2163" s="20" t="s">
        <v>3326</v>
      </c>
      <c r="D2163" s="20" t="s">
        <v>3327</v>
      </c>
      <c r="E2163" s="55" t="s">
        <v>1964</v>
      </c>
      <c r="F2163" s="1">
        <v>1</v>
      </c>
      <c r="G2163" s="55">
        <v>59</v>
      </c>
      <c r="H2163" s="55">
        <f t="shared" si="33"/>
        <v>59</v>
      </c>
    </row>
    <row r="2164" spans="2:8" ht="15" x14ac:dyDescent="0.25">
      <c r="B2164" s="20" t="s">
        <v>621</v>
      </c>
      <c r="C2164" s="20" t="s">
        <v>3326</v>
      </c>
      <c r="D2164" s="20" t="s">
        <v>3327</v>
      </c>
      <c r="E2164" s="55" t="s">
        <v>1969</v>
      </c>
      <c r="F2164" s="1">
        <v>4</v>
      </c>
      <c r="G2164" s="55">
        <v>1</v>
      </c>
      <c r="H2164" s="55">
        <f t="shared" si="33"/>
        <v>4</v>
      </c>
    </row>
    <row r="2165" spans="2:8" ht="15" x14ac:dyDescent="0.25">
      <c r="B2165" s="20" t="s">
        <v>621</v>
      </c>
      <c r="C2165" s="20" t="s">
        <v>1267</v>
      </c>
      <c r="D2165" s="20" t="s">
        <v>1268</v>
      </c>
      <c r="E2165" s="55" t="s">
        <v>1963</v>
      </c>
      <c r="F2165" s="1">
        <v>2</v>
      </c>
      <c r="G2165" s="55">
        <v>120</v>
      </c>
      <c r="H2165" s="55">
        <f t="shared" si="33"/>
        <v>240</v>
      </c>
    </row>
    <row r="2166" spans="2:8" ht="15" x14ac:dyDescent="0.25">
      <c r="B2166" s="20" t="s">
        <v>621</v>
      </c>
      <c r="C2166" s="20" t="s">
        <v>1267</v>
      </c>
      <c r="D2166" s="20" t="s">
        <v>1268</v>
      </c>
      <c r="E2166" s="55" t="s">
        <v>1964</v>
      </c>
      <c r="F2166" s="1">
        <v>1</v>
      </c>
      <c r="G2166" s="55">
        <v>74</v>
      </c>
      <c r="H2166" s="55">
        <f t="shared" si="33"/>
        <v>74</v>
      </c>
    </row>
    <row r="2167" spans="2:8" ht="15" x14ac:dyDescent="0.25">
      <c r="B2167" s="20" t="s">
        <v>621</v>
      </c>
      <c r="C2167" s="20" t="s">
        <v>3328</v>
      </c>
      <c r="D2167" s="20" t="s">
        <v>3329</v>
      </c>
      <c r="E2167" s="55" t="s">
        <v>1963</v>
      </c>
      <c r="F2167" s="1">
        <v>2</v>
      </c>
      <c r="G2167" s="55">
        <v>68</v>
      </c>
      <c r="H2167" s="55">
        <f t="shared" si="33"/>
        <v>136</v>
      </c>
    </row>
    <row r="2168" spans="2:8" ht="15" x14ac:dyDescent="0.25">
      <c r="B2168" s="20" t="s">
        <v>621</v>
      </c>
      <c r="C2168" s="20" t="s">
        <v>3328</v>
      </c>
      <c r="D2168" s="20" t="s">
        <v>3329</v>
      </c>
      <c r="E2168" s="55" t="s">
        <v>1964</v>
      </c>
      <c r="F2168" s="1">
        <v>1</v>
      </c>
      <c r="G2168" s="55">
        <v>6</v>
      </c>
      <c r="H2168" s="55">
        <f t="shared" si="33"/>
        <v>6</v>
      </c>
    </row>
    <row r="2169" spans="2:8" ht="15" x14ac:dyDescent="0.25">
      <c r="B2169" s="20" t="s">
        <v>621</v>
      </c>
      <c r="C2169" s="20" t="s">
        <v>1035</v>
      </c>
      <c r="D2169" s="20" t="s">
        <v>1036</v>
      </c>
      <c r="E2169" s="55" t="s">
        <v>1989</v>
      </c>
      <c r="F2169" s="1">
        <v>18.53</v>
      </c>
      <c r="G2169" s="55">
        <v>5</v>
      </c>
      <c r="H2169" s="55">
        <f t="shared" si="33"/>
        <v>92.65</v>
      </c>
    </row>
    <row r="2170" spans="2:8" ht="15" x14ac:dyDescent="0.25">
      <c r="B2170" s="20" t="s">
        <v>621</v>
      </c>
      <c r="C2170" s="20" t="s">
        <v>1035</v>
      </c>
      <c r="D2170" s="20" t="s">
        <v>1036</v>
      </c>
      <c r="E2170" s="55" t="s">
        <v>1963</v>
      </c>
      <c r="F2170" s="1">
        <v>2</v>
      </c>
      <c r="G2170" s="55">
        <v>142</v>
      </c>
      <c r="H2170" s="55">
        <f t="shared" si="33"/>
        <v>284</v>
      </c>
    </row>
    <row r="2171" spans="2:8" ht="15" x14ac:dyDescent="0.25">
      <c r="B2171" s="20" t="s">
        <v>621</v>
      </c>
      <c r="C2171" s="20" t="s">
        <v>1035</v>
      </c>
      <c r="D2171" s="20" t="s">
        <v>1036</v>
      </c>
      <c r="E2171" s="55" t="s">
        <v>1964</v>
      </c>
      <c r="F2171" s="1">
        <v>1</v>
      </c>
      <c r="G2171" s="55">
        <v>94</v>
      </c>
      <c r="H2171" s="55">
        <f t="shared" si="33"/>
        <v>94</v>
      </c>
    </row>
    <row r="2172" spans="2:8" ht="15" x14ac:dyDescent="0.25">
      <c r="B2172" s="20" t="s">
        <v>621</v>
      </c>
      <c r="C2172" s="20" t="s">
        <v>3330</v>
      </c>
      <c r="D2172" s="20" t="s">
        <v>3331</v>
      </c>
      <c r="E2172" s="55" t="s">
        <v>1963</v>
      </c>
      <c r="F2172" s="1">
        <v>2</v>
      </c>
      <c r="G2172" s="55">
        <v>247</v>
      </c>
      <c r="H2172" s="55">
        <f t="shared" si="33"/>
        <v>494</v>
      </c>
    </row>
    <row r="2173" spans="2:8" ht="15" x14ac:dyDescent="0.25">
      <c r="B2173" s="20" t="s">
        <v>621</v>
      </c>
      <c r="C2173" s="20" t="s">
        <v>3330</v>
      </c>
      <c r="D2173" s="20" t="s">
        <v>3331</v>
      </c>
      <c r="E2173" s="55" t="s">
        <v>1964</v>
      </c>
      <c r="F2173" s="1">
        <v>1</v>
      </c>
      <c r="G2173" s="55">
        <v>5</v>
      </c>
      <c r="H2173" s="55">
        <f t="shared" si="33"/>
        <v>5</v>
      </c>
    </row>
    <row r="2174" spans="2:8" ht="15" x14ac:dyDescent="0.25">
      <c r="B2174" s="20" t="s">
        <v>621</v>
      </c>
      <c r="C2174" s="20" t="s">
        <v>1037</v>
      </c>
      <c r="D2174" s="20" t="s">
        <v>1038</v>
      </c>
      <c r="E2174" s="55" t="s">
        <v>1963</v>
      </c>
      <c r="F2174" s="1">
        <v>2</v>
      </c>
      <c r="G2174" s="55">
        <v>190</v>
      </c>
      <c r="H2174" s="55">
        <f t="shared" si="33"/>
        <v>380</v>
      </c>
    </row>
    <row r="2175" spans="2:8" ht="15" x14ac:dyDescent="0.25">
      <c r="B2175" s="20" t="s">
        <v>621</v>
      </c>
      <c r="C2175" s="20" t="s">
        <v>1037</v>
      </c>
      <c r="D2175" s="20" t="s">
        <v>1038</v>
      </c>
      <c r="E2175" s="55" t="s">
        <v>1964</v>
      </c>
      <c r="F2175" s="1">
        <v>1</v>
      </c>
      <c r="G2175" s="55">
        <v>109</v>
      </c>
      <c r="H2175" s="55">
        <f t="shared" si="33"/>
        <v>109</v>
      </c>
    </row>
    <row r="2176" spans="2:8" ht="15" x14ac:dyDescent="0.25">
      <c r="B2176" s="20" t="s">
        <v>621</v>
      </c>
      <c r="C2176" s="20" t="s">
        <v>1037</v>
      </c>
      <c r="D2176" s="20" t="s">
        <v>1038</v>
      </c>
      <c r="E2176" s="55" t="s">
        <v>1969</v>
      </c>
      <c r="F2176" s="1">
        <v>4</v>
      </c>
      <c r="G2176" s="55">
        <v>7</v>
      </c>
      <c r="H2176" s="55">
        <f t="shared" si="33"/>
        <v>28</v>
      </c>
    </row>
    <row r="2177" spans="2:8" ht="15" x14ac:dyDescent="0.25">
      <c r="B2177" s="20" t="s">
        <v>621</v>
      </c>
      <c r="C2177" s="20" t="s">
        <v>3332</v>
      </c>
      <c r="D2177" s="20" t="s">
        <v>3333</v>
      </c>
      <c r="E2177" s="55" t="s">
        <v>1963</v>
      </c>
      <c r="F2177" s="1">
        <v>2</v>
      </c>
      <c r="G2177" s="55">
        <v>198</v>
      </c>
      <c r="H2177" s="55">
        <f t="shared" si="33"/>
        <v>396</v>
      </c>
    </row>
    <row r="2178" spans="2:8" ht="15" x14ac:dyDescent="0.25">
      <c r="B2178" s="20" t="s">
        <v>621</v>
      </c>
      <c r="C2178" s="20" t="s">
        <v>3332</v>
      </c>
      <c r="D2178" s="20" t="s">
        <v>3333</v>
      </c>
      <c r="E2178" s="55" t="s">
        <v>1964</v>
      </c>
      <c r="F2178" s="1">
        <v>1</v>
      </c>
      <c r="G2178" s="55">
        <v>144</v>
      </c>
      <c r="H2178" s="55">
        <f t="shared" si="33"/>
        <v>144</v>
      </c>
    </row>
    <row r="2179" spans="2:8" ht="15" x14ac:dyDescent="0.25">
      <c r="B2179" s="20" t="s">
        <v>621</v>
      </c>
      <c r="C2179" s="20" t="s">
        <v>3334</v>
      </c>
      <c r="D2179" s="20" t="s">
        <v>3335</v>
      </c>
      <c r="E2179" s="55" t="s">
        <v>1963</v>
      </c>
      <c r="F2179" s="1">
        <v>2</v>
      </c>
      <c r="G2179" s="55">
        <v>124</v>
      </c>
      <c r="H2179" s="55">
        <f t="shared" si="33"/>
        <v>248</v>
      </c>
    </row>
    <row r="2180" spans="2:8" ht="15" x14ac:dyDescent="0.25">
      <c r="B2180" s="20" t="s">
        <v>621</v>
      </c>
      <c r="C2180" s="20" t="s">
        <v>3334</v>
      </c>
      <c r="D2180" s="20" t="s">
        <v>3335</v>
      </c>
      <c r="E2180" s="55" t="s">
        <v>1964</v>
      </c>
      <c r="F2180" s="1">
        <v>1</v>
      </c>
      <c r="G2180" s="55">
        <v>22</v>
      </c>
      <c r="H2180" s="55">
        <f t="shared" si="33"/>
        <v>22</v>
      </c>
    </row>
    <row r="2181" spans="2:8" ht="15" x14ac:dyDescent="0.25">
      <c r="B2181" s="20" t="s">
        <v>621</v>
      </c>
      <c r="C2181" s="20" t="s">
        <v>3334</v>
      </c>
      <c r="D2181" s="20" t="s">
        <v>3335</v>
      </c>
      <c r="E2181" s="55" t="s">
        <v>1969</v>
      </c>
      <c r="F2181" s="1">
        <v>4</v>
      </c>
      <c r="G2181" s="55">
        <v>4</v>
      </c>
      <c r="H2181" s="55">
        <f t="shared" si="33"/>
        <v>16</v>
      </c>
    </row>
    <row r="2182" spans="2:8" ht="15" x14ac:dyDescent="0.25">
      <c r="B2182" s="20" t="s">
        <v>621</v>
      </c>
      <c r="C2182" s="20" t="s">
        <v>3334</v>
      </c>
      <c r="D2182" s="20" t="s">
        <v>3335</v>
      </c>
      <c r="E2182" s="55" t="s">
        <v>1976</v>
      </c>
      <c r="F2182" s="1">
        <v>2</v>
      </c>
      <c r="G2182" s="55">
        <v>4</v>
      </c>
      <c r="H2182" s="55">
        <f t="shared" si="33"/>
        <v>8</v>
      </c>
    </row>
    <row r="2183" spans="2:8" ht="15" x14ac:dyDescent="0.25">
      <c r="B2183" s="20" t="s">
        <v>621</v>
      </c>
      <c r="C2183" s="20" t="s">
        <v>3336</v>
      </c>
      <c r="D2183" s="20" t="s">
        <v>3337</v>
      </c>
      <c r="E2183" s="55" t="s">
        <v>1963</v>
      </c>
      <c r="F2183" s="1">
        <v>2</v>
      </c>
      <c r="G2183" s="55">
        <v>132</v>
      </c>
      <c r="H2183" s="55">
        <f t="shared" si="33"/>
        <v>264</v>
      </c>
    </row>
    <row r="2184" spans="2:8" ht="15" x14ac:dyDescent="0.25">
      <c r="B2184" s="20" t="s">
        <v>621</v>
      </c>
      <c r="C2184" s="20" t="s">
        <v>3336</v>
      </c>
      <c r="D2184" s="20" t="s">
        <v>3337</v>
      </c>
      <c r="E2184" s="55" t="s">
        <v>1964</v>
      </c>
      <c r="F2184" s="1">
        <v>1</v>
      </c>
      <c r="G2184" s="55">
        <v>16</v>
      </c>
      <c r="H2184" s="55">
        <f t="shared" si="33"/>
        <v>16</v>
      </c>
    </row>
    <row r="2185" spans="2:8" ht="15" x14ac:dyDescent="0.25">
      <c r="B2185" s="20" t="s">
        <v>621</v>
      </c>
      <c r="C2185" s="20" t="s">
        <v>3336</v>
      </c>
      <c r="D2185" s="20" t="s">
        <v>3337</v>
      </c>
      <c r="E2185" s="55" t="s">
        <v>1969</v>
      </c>
      <c r="F2185" s="1">
        <v>4</v>
      </c>
      <c r="G2185" s="55">
        <v>4</v>
      </c>
      <c r="H2185" s="55">
        <f t="shared" si="33"/>
        <v>16</v>
      </c>
    </row>
    <row r="2186" spans="2:8" ht="15" x14ac:dyDescent="0.25">
      <c r="B2186" s="20" t="s">
        <v>621</v>
      </c>
      <c r="C2186" s="20" t="s">
        <v>1039</v>
      </c>
      <c r="D2186" s="20" t="s">
        <v>1040</v>
      </c>
      <c r="E2186" s="55" t="s">
        <v>1963</v>
      </c>
      <c r="F2186" s="1">
        <v>2</v>
      </c>
      <c r="G2186" s="55">
        <v>266</v>
      </c>
      <c r="H2186" s="55">
        <f t="shared" si="33"/>
        <v>532</v>
      </c>
    </row>
    <row r="2187" spans="2:8" ht="15" x14ac:dyDescent="0.25">
      <c r="B2187" s="20" t="s">
        <v>621</v>
      </c>
      <c r="C2187" s="20" t="s">
        <v>1039</v>
      </c>
      <c r="D2187" s="20" t="s">
        <v>1040</v>
      </c>
      <c r="E2187" s="55" t="s">
        <v>1964</v>
      </c>
      <c r="F2187" s="1">
        <v>1</v>
      </c>
      <c r="G2187" s="55">
        <v>15</v>
      </c>
      <c r="H2187" s="55">
        <f t="shared" ref="H2187:H2250" si="34">F2187*G2187</f>
        <v>15</v>
      </c>
    </row>
    <row r="2188" spans="2:8" ht="15" x14ac:dyDescent="0.25">
      <c r="B2188" s="20" t="s">
        <v>621</v>
      </c>
      <c r="C2188" s="20" t="s">
        <v>1039</v>
      </c>
      <c r="D2188" s="20" t="s">
        <v>1040</v>
      </c>
      <c r="E2188" s="55" t="s">
        <v>1969</v>
      </c>
      <c r="F2188" s="1">
        <v>4</v>
      </c>
      <c r="G2188" s="55">
        <v>4</v>
      </c>
      <c r="H2188" s="55">
        <f t="shared" si="34"/>
        <v>16</v>
      </c>
    </row>
    <row r="2189" spans="2:8" ht="15" x14ac:dyDescent="0.25">
      <c r="B2189" s="20" t="s">
        <v>621</v>
      </c>
      <c r="C2189" s="20" t="s">
        <v>3338</v>
      </c>
      <c r="D2189" s="20" t="s">
        <v>3339</v>
      </c>
      <c r="E2189" s="55" t="s">
        <v>1963</v>
      </c>
      <c r="F2189" s="1">
        <v>2</v>
      </c>
      <c r="G2189" s="55">
        <v>396</v>
      </c>
      <c r="H2189" s="55">
        <f t="shared" si="34"/>
        <v>792</v>
      </c>
    </row>
    <row r="2190" spans="2:8" ht="15" x14ac:dyDescent="0.25">
      <c r="B2190" s="20" t="s">
        <v>621</v>
      </c>
      <c r="C2190" s="20" t="s">
        <v>3338</v>
      </c>
      <c r="D2190" s="20" t="s">
        <v>3339</v>
      </c>
      <c r="E2190" s="55" t="s">
        <v>1969</v>
      </c>
      <c r="F2190" s="1">
        <v>4</v>
      </c>
      <c r="G2190" s="55">
        <v>12</v>
      </c>
      <c r="H2190" s="55">
        <f t="shared" si="34"/>
        <v>48</v>
      </c>
    </row>
    <row r="2191" spans="2:8" ht="15" x14ac:dyDescent="0.25">
      <c r="B2191" s="20" t="s">
        <v>621</v>
      </c>
      <c r="C2191" s="20" t="s">
        <v>3340</v>
      </c>
      <c r="D2191" s="20" t="s">
        <v>3341</v>
      </c>
      <c r="E2191" s="55" t="s">
        <v>1989</v>
      </c>
      <c r="F2191" s="1">
        <v>18.53</v>
      </c>
      <c r="G2191" s="55">
        <v>12</v>
      </c>
      <c r="H2191" s="55">
        <f t="shared" si="34"/>
        <v>222.36</v>
      </c>
    </row>
    <row r="2192" spans="2:8" ht="15" x14ac:dyDescent="0.25">
      <c r="B2192" s="20" t="s">
        <v>621</v>
      </c>
      <c r="C2192" s="20" t="s">
        <v>3340</v>
      </c>
      <c r="D2192" s="20" t="s">
        <v>3341</v>
      </c>
      <c r="E2192" s="55" t="s">
        <v>1963</v>
      </c>
      <c r="F2192" s="1">
        <v>2</v>
      </c>
      <c r="G2192" s="55">
        <v>144</v>
      </c>
      <c r="H2192" s="55">
        <f t="shared" si="34"/>
        <v>288</v>
      </c>
    </row>
    <row r="2193" spans="2:8" ht="15" x14ac:dyDescent="0.25">
      <c r="B2193" s="20" t="s">
        <v>621</v>
      </c>
      <c r="C2193" s="20" t="s">
        <v>3340</v>
      </c>
      <c r="D2193" s="20" t="s">
        <v>3341</v>
      </c>
      <c r="E2193" s="55" t="s">
        <v>1964</v>
      </c>
      <c r="F2193" s="1">
        <v>1</v>
      </c>
      <c r="G2193" s="55">
        <v>27</v>
      </c>
      <c r="H2193" s="55">
        <f t="shared" si="34"/>
        <v>27</v>
      </c>
    </row>
    <row r="2194" spans="2:8" ht="15" x14ac:dyDescent="0.25">
      <c r="B2194" s="20" t="s">
        <v>621</v>
      </c>
      <c r="C2194" s="20" t="s">
        <v>3342</v>
      </c>
      <c r="D2194" s="20" t="s">
        <v>3343</v>
      </c>
      <c r="E2194" s="55" t="s">
        <v>1963</v>
      </c>
      <c r="F2194" s="1">
        <v>2</v>
      </c>
      <c r="G2194" s="55">
        <v>620</v>
      </c>
      <c r="H2194" s="55">
        <f t="shared" si="34"/>
        <v>1240</v>
      </c>
    </row>
    <row r="2195" spans="2:8" ht="15" x14ac:dyDescent="0.25">
      <c r="B2195" s="20" t="s">
        <v>621</v>
      </c>
      <c r="C2195" s="20" t="s">
        <v>3344</v>
      </c>
      <c r="D2195" s="20" t="s">
        <v>3345</v>
      </c>
      <c r="E2195" s="55" t="s">
        <v>1963</v>
      </c>
      <c r="F2195" s="1">
        <v>2</v>
      </c>
      <c r="G2195" s="55">
        <v>203</v>
      </c>
      <c r="H2195" s="55">
        <f t="shared" si="34"/>
        <v>406</v>
      </c>
    </row>
    <row r="2196" spans="2:8" ht="15" x14ac:dyDescent="0.25">
      <c r="B2196" s="20" t="s">
        <v>621</v>
      </c>
      <c r="C2196" s="20" t="s">
        <v>3344</v>
      </c>
      <c r="D2196" s="20" t="s">
        <v>3345</v>
      </c>
      <c r="E2196" s="55" t="s">
        <v>1964</v>
      </c>
      <c r="F2196" s="1">
        <v>1</v>
      </c>
      <c r="G2196" s="55">
        <v>19</v>
      </c>
      <c r="H2196" s="55">
        <f t="shared" si="34"/>
        <v>19</v>
      </c>
    </row>
    <row r="2197" spans="2:8" ht="15" x14ac:dyDescent="0.25">
      <c r="B2197" s="20" t="s">
        <v>621</v>
      </c>
      <c r="C2197" s="20" t="s">
        <v>3346</v>
      </c>
      <c r="D2197" s="20" t="s">
        <v>3347</v>
      </c>
      <c r="E2197" s="55" t="s">
        <v>1963</v>
      </c>
      <c r="F2197" s="1">
        <v>2</v>
      </c>
      <c r="G2197" s="55">
        <v>203</v>
      </c>
      <c r="H2197" s="55">
        <f t="shared" si="34"/>
        <v>406</v>
      </c>
    </row>
    <row r="2198" spans="2:8" ht="15" x14ac:dyDescent="0.25">
      <c r="B2198" s="20" t="s">
        <v>621</v>
      </c>
      <c r="C2198" s="20" t="s">
        <v>3346</v>
      </c>
      <c r="D2198" s="20" t="s">
        <v>3347</v>
      </c>
      <c r="E2198" s="55" t="s">
        <v>1964</v>
      </c>
      <c r="F2198" s="1">
        <v>1</v>
      </c>
      <c r="G2198" s="55">
        <v>102</v>
      </c>
      <c r="H2198" s="55">
        <f t="shared" si="34"/>
        <v>102</v>
      </c>
    </row>
    <row r="2199" spans="2:8" ht="15" x14ac:dyDescent="0.25">
      <c r="B2199" s="20" t="s">
        <v>621</v>
      </c>
      <c r="C2199" s="20" t="s">
        <v>3346</v>
      </c>
      <c r="D2199" s="20" t="s">
        <v>3347</v>
      </c>
      <c r="E2199" s="55" t="s">
        <v>1969</v>
      </c>
      <c r="F2199" s="1">
        <v>4</v>
      </c>
      <c r="G2199" s="55">
        <v>8</v>
      </c>
      <c r="H2199" s="55">
        <f t="shared" si="34"/>
        <v>32</v>
      </c>
    </row>
    <row r="2200" spans="2:8" ht="15" x14ac:dyDescent="0.25">
      <c r="B2200" s="20" t="s">
        <v>621</v>
      </c>
      <c r="C2200" s="20" t="s">
        <v>3346</v>
      </c>
      <c r="D2200" s="20" t="s">
        <v>3347</v>
      </c>
      <c r="E2200" s="55" t="s">
        <v>1976</v>
      </c>
      <c r="F2200" s="1">
        <v>2</v>
      </c>
      <c r="G2200" s="55">
        <v>1</v>
      </c>
      <c r="H2200" s="55">
        <f t="shared" si="34"/>
        <v>2</v>
      </c>
    </row>
    <row r="2201" spans="2:8" ht="15" x14ac:dyDescent="0.25">
      <c r="B2201" s="20" t="s">
        <v>621</v>
      </c>
      <c r="C2201" s="20" t="s">
        <v>3348</v>
      </c>
      <c r="D2201" s="20" t="s">
        <v>3349</v>
      </c>
      <c r="E2201" s="55" t="s">
        <v>1963</v>
      </c>
      <c r="F2201" s="1">
        <v>2</v>
      </c>
      <c r="G2201" s="55">
        <v>435</v>
      </c>
      <c r="H2201" s="55">
        <f t="shared" si="34"/>
        <v>870</v>
      </c>
    </row>
    <row r="2202" spans="2:8" ht="15" x14ac:dyDescent="0.25">
      <c r="B2202" s="20" t="s">
        <v>621</v>
      </c>
      <c r="C2202" s="20" t="s">
        <v>3348</v>
      </c>
      <c r="D2202" s="20" t="s">
        <v>3349</v>
      </c>
      <c r="E2202" s="55" t="s">
        <v>1964</v>
      </c>
      <c r="F2202" s="1">
        <v>1</v>
      </c>
      <c r="G2202" s="55">
        <v>43</v>
      </c>
      <c r="H2202" s="55">
        <f t="shared" si="34"/>
        <v>43</v>
      </c>
    </row>
    <row r="2203" spans="2:8" ht="15" x14ac:dyDescent="0.25">
      <c r="B2203" s="20" t="s">
        <v>621</v>
      </c>
      <c r="C2203" s="20" t="s">
        <v>1907</v>
      </c>
      <c r="D2203" s="20" t="s">
        <v>1908</v>
      </c>
      <c r="E2203" s="55" t="s">
        <v>1963</v>
      </c>
      <c r="F2203" s="1">
        <v>2</v>
      </c>
      <c r="G2203" s="55">
        <v>119</v>
      </c>
      <c r="H2203" s="55">
        <f t="shared" si="34"/>
        <v>238</v>
      </c>
    </row>
    <row r="2204" spans="2:8" ht="15" x14ac:dyDescent="0.25">
      <c r="B2204" s="20" t="s">
        <v>621</v>
      </c>
      <c r="C2204" s="20" t="s">
        <v>1907</v>
      </c>
      <c r="D2204" s="20" t="s">
        <v>1908</v>
      </c>
      <c r="E2204" s="55" t="s">
        <v>1964</v>
      </c>
      <c r="F2204" s="1">
        <v>1</v>
      </c>
      <c r="G2204" s="55">
        <v>53</v>
      </c>
      <c r="H2204" s="55">
        <f t="shared" si="34"/>
        <v>53</v>
      </c>
    </row>
    <row r="2205" spans="2:8" ht="15" x14ac:dyDescent="0.25">
      <c r="B2205" s="20" t="s">
        <v>621</v>
      </c>
      <c r="C2205" s="20" t="s">
        <v>1041</v>
      </c>
      <c r="D2205" s="20" t="s">
        <v>1042</v>
      </c>
      <c r="E2205" s="55" t="s">
        <v>1963</v>
      </c>
      <c r="F2205" s="1">
        <v>2</v>
      </c>
      <c r="G2205" s="55">
        <v>157</v>
      </c>
      <c r="H2205" s="55">
        <f t="shared" si="34"/>
        <v>314</v>
      </c>
    </row>
    <row r="2206" spans="2:8" ht="15" x14ac:dyDescent="0.25">
      <c r="B2206" s="20" t="s">
        <v>621</v>
      </c>
      <c r="C2206" s="20" t="s">
        <v>1041</v>
      </c>
      <c r="D2206" s="20" t="s">
        <v>1042</v>
      </c>
      <c r="E2206" s="55" t="s">
        <v>1964</v>
      </c>
      <c r="F2206" s="1">
        <v>1</v>
      </c>
      <c r="G2206" s="55">
        <v>136</v>
      </c>
      <c r="H2206" s="55">
        <f t="shared" si="34"/>
        <v>136</v>
      </c>
    </row>
    <row r="2207" spans="2:8" ht="15" x14ac:dyDescent="0.25">
      <c r="B2207" s="20" t="s">
        <v>621</v>
      </c>
      <c r="C2207" s="20" t="s">
        <v>1041</v>
      </c>
      <c r="D2207" s="20" t="s">
        <v>1042</v>
      </c>
      <c r="E2207" s="55" t="s">
        <v>1969</v>
      </c>
      <c r="F2207" s="1">
        <v>4</v>
      </c>
      <c r="G2207" s="55">
        <v>4</v>
      </c>
      <c r="H2207" s="55">
        <f t="shared" si="34"/>
        <v>16</v>
      </c>
    </row>
    <row r="2208" spans="2:8" ht="15" x14ac:dyDescent="0.25">
      <c r="B2208" s="20" t="s">
        <v>621</v>
      </c>
      <c r="C2208" s="20" t="s">
        <v>3350</v>
      </c>
      <c r="D2208" s="20" t="s">
        <v>3351</v>
      </c>
      <c r="E2208" s="55" t="s">
        <v>1963</v>
      </c>
      <c r="F2208" s="1">
        <v>2</v>
      </c>
      <c r="G2208" s="55">
        <v>219</v>
      </c>
      <c r="H2208" s="55">
        <f t="shared" si="34"/>
        <v>438</v>
      </c>
    </row>
    <row r="2209" spans="2:8" ht="15" x14ac:dyDescent="0.25">
      <c r="B2209" s="20" t="s">
        <v>621</v>
      </c>
      <c r="C2209" s="20" t="s">
        <v>3350</v>
      </c>
      <c r="D2209" s="20" t="s">
        <v>3351</v>
      </c>
      <c r="E2209" s="55" t="s">
        <v>1964</v>
      </c>
      <c r="F2209" s="1">
        <v>1</v>
      </c>
      <c r="G2209" s="55">
        <v>19</v>
      </c>
      <c r="H2209" s="55">
        <f t="shared" si="34"/>
        <v>19</v>
      </c>
    </row>
    <row r="2210" spans="2:8" ht="15" x14ac:dyDescent="0.25">
      <c r="B2210" s="20" t="s">
        <v>621</v>
      </c>
      <c r="C2210" s="20" t="s">
        <v>3350</v>
      </c>
      <c r="D2210" s="20" t="s">
        <v>3351</v>
      </c>
      <c r="E2210" s="55" t="s">
        <v>1969</v>
      </c>
      <c r="F2210" s="1">
        <v>4</v>
      </c>
      <c r="G2210" s="55">
        <v>4</v>
      </c>
      <c r="H2210" s="55">
        <f t="shared" si="34"/>
        <v>16</v>
      </c>
    </row>
    <row r="2211" spans="2:8" ht="15" x14ac:dyDescent="0.25">
      <c r="B2211" s="20" t="s">
        <v>621</v>
      </c>
      <c r="C2211" s="20" t="s">
        <v>3350</v>
      </c>
      <c r="D2211" s="20" t="s">
        <v>3351</v>
      </c>
      <c r="E2211" s="55" t="s">
        <v>1976</v>
      </c>
      <c r="F2211" s="1">
        <v>2</v>
      </c>
      <c r="G2211" s="55">
        <v>4</v>
      </c>
      <c r="H2211" s="55">
        <f t="shared" si="34"/>
        <v>8</v>
      </c>
    </row>
    <row r="2212" spans="2:8" ht="15" x14ac:dyDescent="0.25">
      <c r="B2212" s="20" t="s">
        <v>621</v>
      </c>
      <c r="C2212" s="20" t="s">
        <v>3352</v>
      </c>
      <c r="D2212" s="20" t="s">
        <v>3353</v>
      </c>
      <c r="E2212" s="55" t="s">
        <v>1963</v>
      </c>
      <c r="F2212" s="1">
        <v>2</v>
      </c>
      <c r="G2212" s="55">
        <v>124</v>
      </c>
      <c r="H2212" s="55">
        <f t="shared" si="34"/>
        <v>248</v>
      </c>
    </row>
    <row r="2213" spans="2:8" ht="15" x14ac:dyDescent="0.25">
      <c r="B2213" s="20" t="s">
        <v>621</v>
      </c>
      <c r="C2213" s="20" t="s">
        <v>3352</v>
      </c>
      <c r="D2213" s="20" t="s">
        <v>3353</v>
      </c>
      <c r="E2213" s="55" t="s">
        <v>1964</v>
      </c>
      <c r="F2213" s="1">
        <v>1</v>
      </c>
      <c r="G2213" s="55">
        <v>5</v>
      </c>
      <c r="H2213" s="55">
        <f t="shared" si="34"/>
        <v>5</v>
      </c>
    </row>
    <row r="2214" spans="2:8" ht="15" x14ac:dyDescent="0.25">
      <c r="B2214" s="20" t="s">
        <v>621</v>
      </c>
      <c r="C2214" s="20" t="s">
        <v>3354</v>
      </c>
      <c r="D2214" s="20" t="s">
        <v>3355</v>
      </c>
      <c r="E2214" s="55" t="s">
        <v>1963</v>
      </c>
      <c r="F2214" s="1">
        <v>2</v>
      </c>
      <c r="G2214" s="55">
        <v>183</v>
      </c>
      <c r="H2214" s="55">
        <f t="shared" si="34"/>
        <v>366</v>
      </c>
    </row>
    <row r="2215" spans="2:8" ht="15" x14ac:dyDescent="0.25">
      <c r="B2215" s="20" t="s">
        <v>621</v>
      </c>
      <c r="C2215" s="20" t="s">
        <v>3354</v>
      </c>
      <c r="D2215" s="20" t="s">
        <v>3355</v>
      </c>
      <c r="E2215" s="55" t="s">
        <v>1964</v>
      </c>
      <c r="F2215" s="1">
        <v>1</v>
      </c>
      <c r="G2215" s="55">
        <v>79</v>
      </c>
      <c r="H2215" s="55">
        <f t="shared" si="34"/>
        <v>79</v>
      </c>
    </row>
    <row r="2216" spans="2:8" ht="15" x14ac:dyDescent="0.25">
      <c r="B2216" s="20" t="s">
        <v>621</v>
      </c>
      <c r="C2216" s="20" t="s">
        <v>1909</v>
      </c>
      <c r="D2216" s="20" t="s">
        <v>1910</v>
      </c>
      <c r="E2216" s="55" t="s">
        <v>1963</v>
      </c>
      <c r="F2216" s="1">
        <v>2</v>
      </c>
      <c r="G2216" s="55">
        <v>168</v>
      </c>
      <c r="H2216" s="55">
        <f t="shared" si="34"/>
        <v>336</v>
      </c>
    </row>
    <row r="2217" spans="2:8" ht="15" x14ac:dyDescent="0.25">
      <c r="B2217" s="20" t="s">
        <v>621</v>
      </c>
      <c r="C2217" s="20" t="s">
        <v>1909</v>
      </c>
      <c r="D2217" s="20" t="s">
        <v>1910</v>
      </c>
      <c r="E2217" s="55" t="s">
        <v>1964</v>
      </c>
      <c r="F2217" s="1">
        <v>1</v>
      </c>
      <c r="G2217" s="55">
        <v>7</v>
      </c>
      <c r="H2217" s="55">
        <f t="shared" si="34"/>
        <v>7</v>
      </c>
    </row>
    <row r="2218" spans="2:8" ht="15" x14ac:dyDescent="0.25">
      <c r="B2218" s="20" t="s">
        <v>621</v>
      </c>
      <c r="C2218" s="20" t="s">
        <v>3356</v>
      </c>
      <c r="D2218" s="20" t="s">
        <v>3357</v>
      </c>
      <c r="E2218" s="55" t="s">
        <v>1963</v>
      </c>
      <c r="F2218" s="1">
        <v>2</v>
      </c>
      <c r="G2218" s="55">
        <v>236</v>
      </c>
      <c r="H2218" s="55">
        <f t="shared" si="34"/>
        <v>472</v>
      </c>
    </row>
    <row r="2219" spans="2:8" ht="15" x14ac:dyDescent="0.25">
      <c r="B2219" s="20" t="s">
        <v>621</v>
      </c>
      <c r="C2219" s="20" t="s">
        <v>3356</v>
      </c>
      <c r="D2219" s="20" t="s">
        <v>3357</v>
      </c>
      <c r="E2219" s="55" t="s">
        <v>1964</v>
      </c>
      <c r="F2219" s="1">
        <v>1</v>
      </c>
      <c r="G2219" s="55">
        <v>1</v>
      </c>
      <c r="H2219" s="55">
        <f t="shared" si="34"/>
        <v>1</v>
      </c>
    </row>
    <row r="2220" spans="2:8" ht="15" x14ac:dyDescent="0.25">
      <c r="B2220" s="20" t="s">
        <v>621</v>
      </c>
      <c r="C2220" s="20" t="s">
        <v>3358</v>
      </c>
      <c r="D2220" s="20" t="s">
        <v>3359</v>
      </c>
      <c r="E2220" s="55" t="s">
        <v>1963</v>
      </c>
      <c r="F2220" s="1">
        <v>2</v>
      </c>
      <c r="G2220" s="55">
        <v>16</v>
      </c>
      <c r="H2220" s="55">
        <f t="shared" si="34"/>
        <v>32</v>
      </c>
    </row>
    <row r="2221" spans="2:8" ht="15" x14ac:dyDescent="0.25">
      <c r="B2221" s="20" t="s">
        <v>621</v>
      </c>
      <c r="C2221" s="20" t="s">
        <v>3358</v>
      </c>
      <c r="D2221" s="20" t="s">
        <v>3359</v>
      </c>
      <c r="E2221" s="55" t="s">
        <v>1964</v>
      </c>
      <c r="F2221" s="1">
        <v>1</v>
      </c>
      <c r="G2221" s="55">
        <v>1</v>
      </c>
      <c r="H2221" s="55">
        <f t="shared" si="34"/>
        <v>1</v>
      </c>
    </row>
    <row r="2222" spans="2:8" ht="15" x14ac:dyDescent="0.25">
      <c r="B2222" s="20" t="s">
        <v>621</v>
      </c>
      <c r="C2222" s="20" t="s">
        <v>3360</v>
      </c>
      <c r="D2222" s="20" t="s">
        <v>3361</v>
      </c>
      <c r="E2222" s="55" t="s">
        <v>1963</v>
      </c>
      <c r="F2222" s="1">
        <v>2</v>
      </c>
      <c r="G2222" s="55">
        <v>155</v>
      </c>
      <c r="H2222" s="55">
        <f t="shared" si="34"/>
        <v>310</v>
      </c>
    </row>
    <row r="2223" spans="2:8" ht="15" x14ac:dyDescent="0.25">
      <c r="B2223" s="20" t="s">
        <v>621</v>
      </c>
      <c r="C2223" s="20" t="s">
        <v>3360</v>
      </c>
      <c r="D2223" s="20" t="s">
        <v>3361</v>
      </c>
      <c r="E2223" s="55" t="s">
        <v>1964</v>
      </c>
      <c r="F2223" s="1">
        <v>1</v>
      </c>
      <c r="G2223" s="55">
        <v>35</v>
      </c>
      <c r="H2223" s="55">
        <f t="shared" si="34"/>
        <v>35</v>
      </c>
    </row>
    <row r="2224" spans="2:8" ht="15" x14ac:dyDescent="0.25">
      <c r="B2224" s="20" t="s">
        <v>621</v>
      </c>
      <c r="C2224" s="20" t="s">
        <v>1043</v>
      </c>
      <c r="D2224" s="20" t="s">
        <v>1044</v>
      </c>
      <c r="E2224" s="55" t="s">
        <v>1963</v>
      </c>
      <c r="F2224" s="1">
        <v>2</v>
      </c>
      <c r="G2224" s="55">
        <v>234</v>
      </c>
      <c r="H2224" s="55">
        <f t="shared" si="34"/>
        <v>468</v>
      </c>
    </row>
    <row r="2225" spans="2:8" ht="15" x14ac:dyDescent="0.25">
      <c r="B2225" s="20" t="s">
        <v>621</v>
      </c>
      <c r="C2225" s="20" t="s">
        <v>1043</v>
      </c>
      <c r="D2225" s="20" t="s">
        <v>1044</v>
      </c>
      <c r="E2225" s="55" t="s">
        <v>1964</v>
      </c>
      <c r="F2225" s="1">
        <v>1</v>
      </c>
      <c r="G2225" s="55">
        <v>105</v>
      </c>
      <c r="H2225" s="55">
        <f t="shared" si="34"/>
        <v>105</v>
      </c>
    </row>
    <row r="2226" spans="2:8" ht="15" x14ac:dyDescent="0.25">
      <c r="B2226" s="20" t="s">
        <v>621</v>
      </c>
      <c r="C2226" s="20" t="s">
        <v>3362</v>
      </c>
      <c r="D2226" s="20" t="s">
        <v>3363</v>
      </c>
      <c r="E2226" s="55" t="s">
        <v>1963</v>
      </c>
      <c r="F2226" s="1">
        <v>2</v>
      </c>
      <c r="G2226" s="55">
        <v>68</v>
      </c>
      <c r="H2226" s="55">
        <f t="shared" si="34"/>
        <v>136</v>
      </c>
    </row>
    <row r="2227" spans="2:8" ht="15" x14ac:dyDescent="0.25">
      <c r="B2227" s="20" t="s">
        <v>621</v>
      </c>
      <c r="C2227" s="20" t="s">
        <v>3362</v>
      </c>
      <c r="D2227" s="20" t="s">
        <v>3363</v>
      </c>
      <c r="E2227" s="55" t="s">
        <v>1964</v>
      </c>
      <c r="F2227" s="1">
        <v>1</v>
      </c>
      <c r="G2227" s="55">
        <v>32</v>
      </c>
      <c r="H2227" s="55">
        <f t="shared" si="34"/>
        <v>32</v>
      </c>
    </row>
    <row r="2228" spans="2:8" ht="15" x14ac:dyDescent="0.25">
      <c r="B2228" s="20" t="s">
        <v>621</v>
      </c>
      <c r="C2228" s="20" t="s">
        <v>3364</v>
      </c>
      <c r="D2228" s="20" t="s">
        <v>3365</v>
      </c>
      <c r="E2228" s="55" t="s">
        <v>1963</v>
      </c>
      <c r="F2228" s="1">
        <v>2</v>
      </c>
      <c r="G2228" s="55">
        <v>220</v>
      </c>
      <c r="H2228" s="55">
        <f t="shared" si="34"/>
        <v>440</v>
      </c>
    </row>
    <row r="2229" spans="2:8" ht="15" x14ac:dyDescent="0.25">
      <c r="B2229" s="20" t="s">
        <v>621</v>
      </c>
      <c r="C2229" s="20" t="s">
        <v>3364</v>
      </c>
      <c r="D2229" s="20" t="s">
        <v>3365</v>
      </c>
      <c r="E2229" s="55" t="s">
        <v>1964</v>
      </c>
      <c r="F2229" s="1">
        <v>1</v>
      </c>
      <c r="G2229" s="55">
        <v>120</v>
      </c>
      <c r="H2229" s="55">
        <f t="shared" si="34"/>
        <v>120</v>
      </c>
    </row>
    <row r="2230" spans="2:8" ht="15" x14ac:dyDescent="0.25">
      <c r="B2230" s="20" t="s">
        <v>621</v>
      </c>
      <c r="C2230" s="20" t="s">
        <v>3364</v>
      </c>
      <c r="D2230" s="20" t="s">
        <v>3365</v>
      </c>
      <c r="E2230" s="55" t="s">
        <v>1969</v>
      </c>
      <c r="F2230" s="1">
        <v>4</v>
      </c>
      <c r="G2230" s="55">
        <v>14</v>
      </c>
      <c r="H2230" s="55">
        <f t="shared" si="34"/>
        <v>56</v>
      </c>
    </row>
    <row r="2231" spans="2:8" ht="15" x14ac:dyDescent="0.25">
      <c r="B2231" s="20" t="s">
        <v>621</v>
      </c>
      <c r="C2231" s="20" t="s">
        <v>3364</v>
      </c>
      <c r="D2231" s="20" t="s">
        <v>3365</v>
      </c>
      <c r="E2231" s="55" t="s">
        <v>1976</v>
      </c>
      <c r="F2231" s="1">
        <v>2</v>
      </c>
      <c r="G2231" s="55">
        <v>4</v>
      </c>
      <c r="H2231" s="55">
        <f t="shared" si="34"/>
        <v>8</v>
      </c>
    </row>
    <row r="2232" spans="2:8" ht="15" x14ac:dyDescent="0.25">
      <c r="B2232" s="20" t="s">
        <v>621</v>
      </c>
      <c r="C2232" s="20" t="s">
        <v>1045</v>
      </c>
      <c r="D2232" s="20" t="s">
        <v>1046</v>
      </c>
      <c r="E2232" s="55" t="s">
        <v>1963</v>
      </c>
      <c r="F2232" s="1">
        <v>2</v>
      </c>
      <c r="G2232" s="55">
        <v>169</v>
      </c>
      <c r="H2232" s="55">
        <f t="shared" si="34"/>
        <v>338</v>
      </c>
    </row>
    <row r="2233" spans="2:8" ht="15" x14ac:dyDescent="0.25">
      <c r="B2233" s="20" t="s">
        <v>621</v>
      </c>
      <c r="C2233" s="20" t="s">
        <v>3366</v>
      </c>
      <c r="D2233" s="20" t="s">
        <v>3367</v>
      </c>
      <c r="E2233" s="55" t="s">
        <v>1963</v>
      </c>
      <c r="F2233" s="1">
        <v>2</v>
      </c>
      <c r="G2233" s="55">
        <v>84</v>
      </c>
      <c r="H2233" s="55">
        <f t="shared" si="34"/>
        <v>168</v>
      </c>
    </row>
    <row r="2234" spans="2:8" ht="15" x14ac:dyDescent="0.25">
      <c r="B2234" s="20" t="s">
        <v>621</v>
      </c>
      <c r="C2234" s="20" t="s">
        <v>3368</v>
      </c>
      <c r="D2234" s="20" t="s">
        <v>3369</v>
      </c>
      <c r="E2234" s="55" t="s">
        <v>1963</v>
      </c>
      <c r="F2234" s="1">
        <v>2</v>
      </c>
      <c r="G2234" s="55">
        <v>47</v>
      </c>
      <c r="H2234" s="55">
        <f t="shared" si="34"/>
        <v>94</v>
      </c>
    </row>
    <row r="2235" spans="2:8" ht="15" x14ac:dyDescent="0.25">
      <c r="B2235" s="20" t="s">
        <v>621</v>
      </c>
      <c r="C2235" s="20" t="s">
        <v>3368</v>
      </c>
      <c r="D2235" s="20" t="s">
        <v>3369</v>
      </c>
      <c r="E2235" s="55" t="s">
        <v>1964</v>
      </c>
      <c r="F2235" s="1">
        <v>1</v>
      </c>
      <c r="G2235" s="55">
        <v>5</v>
      </c>
      <c r="H2235" s="55">
        <f t="shared" si="34"/>
        <v>5</v>
      </c>
    </row>
    <row r="2236" spans="2:8" ht="15" x14ac:dyDescent="0.25">
      <c r="B2236" s="20" t="s">
        <v>621</v>
      </c>
      <c r="C2236" s="20" t="s">
        <v>3370</v>
      </c>
      <c r="D2236" s="20" t="s">
        <v>3371</v>
      </c>
      <c r="E2236" s="55" t="s">
        <v>1963</v>
      </c>
      <c r="F2236" s="1">
        <v>2</v>
      </c>
      <c r="G2236" s="55">
        <v>4</v>
      </c>
      <c r="H2236" s="55">
        <f t="shared" si="34"/>
        <v>8</v>
      </c>
    </row>
    <row r="2237" spans="2:8" ht="15" x14ac:dyDescent="0.25">
      <c r="B2237" s="20" t="s">
        <v>621</v>
      </c>
      <c r="C2237" s="20" t="s">
        <v>3372</v>
      </c>
      <c r="D2237" s="20" t="s">
        <v>3373</v>
      </c>
      <c r="E2237" s="55" t="s">
        <v>1963</v>
      </c>
      <c r="F2237" s="1">
        <v>2</v>
      </c>
      <c r="G2237" s="55">
        <v>147</v>
      </c>
      <c r="H2237" s="55">
        <f t="shared" si="34"/>
        <v>294</v>
      </c>
    </row>
    <row r="2238" spans="2:8" ht="15" x14ac:dyDescent="0.25">
      <c r="B2238" s="20" t="s">
        <v>621</v>
      </c>
      <c r="C2238" s="20" t="s">
        <v>3372</v>
      </c>
      <c r="D2238" s="20" t="s">
        <v>3373</v>
      </c>
      <c r="E2238" s="55" t="s">
        <v>1964</v>
      </c>
      <c r="F2238" s="1">
        <v>1</v>
      </c>
      <c r="G2238" s="55">
        <v>1</v>
      </c>
      <c r="H2238" s="55">
        <f t="shared" si="34"/>
        <v>1</v>
      </c>
    </row>
    <row r="2239" spans="2:8" ht="15" x14ac:dyDescent="0.25">
      <c r="B2239" s="20" t="s">
        <v>621</v>
      </c>
      <c r="C2239" s="20" t="s">
        <v>3374</v>
      </c>
      <c r="D2239" s="20" t="s">
        <v>3375</v>
      </c>
      <c r="E2239" s="55" t="s">
        <v>1963</v>
      </c>
      <c r="F2239" s="1">
        <v>2</v>
      </c>
      <c r="G2239" s="55">
        <v>147</v>
      </c>
      <c r="H2239" s="55">
        <f t="shared" si="34"/>
        <v>294</v>
      </c>
    </row>
    <row r="2240" spans="2:8" ht="15" x14ac:dyDescent="0.25">
      <c r="B2240" s="20" t="s">
        <v>621</v>
      </c>
      <c r="C2240" s="20" t="s">
        <v>3374</v>
      </c>
      <c r="D2240" s="20" t="s">
        <v>3375</v>
      </c>
      <c r="E2240" s="55" t="s">
        <v>1964</v>
      </c>
      <c r="F2240" s="1">
        <v>1</v>
      </c>
      <c r="G2240" s="55">
        <v>15</v>
      </c>
      <c r="H2240" s="55">
        <f t="shared" si="34"/>
        <v>15</v>
      </c>
    </row>
    <row r="2241" spans="2:8" ht="15" x14ac:dyDescent="0.25">
      <c r="B2241" s="20" t="s">
        <v>621</v>
      </c>
      <c r="C2241" s="20" t="s">
        <v>3376</v>
      </c>
      <c r="D2241" s="20" t="s">
        <v>3377</v>
      </c>
      <c r="E2241" s="55" t="s">
        <v>1963</v>
      </c>
      <c r="F2241" s="1">
        <v>2</v>
      </c>
      <c r="G2241" s="55">
        <v>187</v>
      </c>
      <c r="H2241" s="55">
        <f t="shared" si="34"/>
        <v>374</v>
      </c>
    </row>
    <row r="2242" spans="2:8" ht="15" x14ac:dyDescent="0.25">
      <c r="B2242" s="20" t="s">
        <v>621</v>
      </c>
      <c r="C2242" s="20" t="s">
        <v>1047</v>
      </c>
      <c r="D2242" s="20" t="s">
        <v>1048</v>
      </c>
      <c r="E2242" s="55" t="s">
        <v>1963</v>
      </c>
      <c r="F2242" s="1">
        <v>2</v>
      </c>
      <c r="G2242" s="55">
        <v>498</v>
      </c>
      <c r="H2242" s="55">
        <f t="shared" si="34"/>
        <v>996</v>
      </c>
    </row>
    <row r="2243" spans="2:8" ht="15" x14ac:dyDescent="0.25">
      <c r="B2243" s="20" t="s">
        <v>621</v>
      </c>
      <c r="C2243" s="20" t="s">
        <v>1269</v>
      </c>
      <c r="D2243" s="20" t="s">
        <v>1270</v>
      </c>
      <c r="E2243" s="55" t="s">
        <v>1963</v>
      </c>
      <c r="F2243" s="1">
        <v>2</v>
      </c>
      <c r="G2243" s="55">
        <v>84</v>
      </c>
      <c r="H2243" s="55">
        <f t="shared" si="34"/>
        <v>168</v>
      </c>
    </row>
    <row r="2244" spans="2:8" ht="15" x14ac:dyDescent="0.25">
      <c r="B2244" s="20" t="s">
        <v>621</v>
      </c>
      <c r="C2244" s="20" t="s">
        <v>1269</v>
      </c>
      <c r="D2244" s="20" t="s">
        <v>1270</v>
      </c>
      <c r="E2244" s="55" t="s">
        <v>1964</v>
      </c>
      <c r="F2244" s="1">
        <v>1</v>
      </c>
      <c r="G2244" s="55">
        <v>4</v>
      </c>
      <c r="H2244" s="55">
        <f t="shared" si="34"/>
        <v>4</v>
      </c>
    </row>
    <row r="2245" spans="2:8" ht="15" x14ac:dyDescent="0.25">
      <c r="B2245" s="20" t="s">
        <v>621</v>
      </c>
      <c r="C2245" s="20" t="s">
        <v>3378</v>
      </c>
      <c r="D2245" s="20" t="s">
        <v>3379</v>
      </c>
      <c r="E2245" s="55" t="s">
        <v>1963</v>
      </c>
      <c r="F2245" s="1">
        <v>2</v>
      </c>
      <c r="G2245" s="55">
        <v>128</v>
      </c>
      <c r="H2245" s="55">
        <f t="shared" si="34"/>
        <v>256</v>
      </c>
    </row>
    <row r="2246" spans="2:8" ht="15" x14ac:dyDescent="0.25">
      <c r="B2246" s="20" t="s">
        <v>621</v>
      </c>
      <c r="C2246" s="20" t="s">
        <v>3378</v>
      </c>
      <c r="D2246" s="20" t="s">
        <v>3379</v>
      </c>
      <c r="E2246" s="55" t="s">
        <v>1964</v>
      </c>
      <c r="F2246" s="1">
        <v>1</v>
      </c>
      <c r="G2246" s="55">
        <v>1</v>
      </c>
      <c r="H2246" s="55">
        <f t="shared" si="34"/>
        <v>1</v>
      </c>
    </row>
    <row r="2247" spans="2:8" ht="15" x14ac:dyDescent="0.25">
      <c r="B2247" s="20" t="s">
        <v>621</v>
      </c>
      <c r="C2247" s="20" t="s">
        <v>3380</v>
      </c>
      <c r="D2247" s="20" t="s">
        <v>3381</v>
      </c>
      <c r="E2247" s="55" t="s">
        <v>1963</v>
      </c>
      <c r="F2247" s="1">
        <v>2</v>
      </c>
      <c r="G2247" s="55">
        <v>159</v>
      </c>
      <c r="H2247" s="55">
        <f t="shared" si="34"/>
        <v>318</v>
      </c>
    </row>
    <row r="2248" spans="2:8" ht="15" x14ac:dyDescent="0.25">
      <c r="B2248" s="20" t="s">
        <v>621</v>
      </c>
      <c r="C2248" s="20" t="s">
        <v>3380</v>
      </c>
      <c r="D2248" s="20" t="s">
        <v>3381</v>
      </c>
      <c r="E2248" s="55" t="s">
        <v>1964</v>
      </c>
      <c r="F2248" s="1">
        <v>1</v>
      </c>
      <c r="G2248" s="55">
        <v>49</v>
      </c>
      <c r="H2248" s="55">
        <f t="shared" si="34"/>
        <v>49</v>
      </c>
    </row>
    <row r="2249" spans="2:8" ht="15" x14ac:dyDescent="0.25">
      <c r="B2249" s="20" t="s">
        <v>621</v>
      </c>
      <c r="C2249" s="20" t="s">
        <v>3382</v>
      </c>
      <c r="D2249" s="20" t="s">
        <v>3383</v>
      </c>
      <c r="E2249" s="55" t="s">
        <v>1963</v>
      </c>
      <c r="F2249" s="1">
        <v>2</v>
      </c>
      <c r="G2249" s="55">
        <v>327</v>
      </c>
      <c r="H2249" s="55">
        <f t="shared" si="34"/>
        <v>654</v>
      </c>
    </row>
    <row r="2250" spans="2:8" ht="15" x14ac:dyDescent="0.25">
      <c r="B2250" s="20" t="s">
        <v>621</v>
      </c>
      <c r="C2250" s="20" t="s">
        <v>3382</v>
      </c>
      <c r="D2250" s="20" t="s">
        <v>3383</v>
      </c>
      <c r="E2250" s="55" t="s">
        <v>1964</v>
      </c>
      <c r="F2250" s="1">
        <v>1</v>
      </c>
      <c r="G2250" s="55">
        <v>21</v>
      </c>
      <c r="H2250" s="55">
        <f t="shared" si="34"/>
        <v>21</v>
      </c>
    </row>
    <row r="2251" spans="2:8" ht="15" x14ac:dyDescent="0.25">
      <c r="B2251" s="20" t="s">
        <v>621</v>
      </c>
      <c r="C2251" s="20" t="s">
        <v>1049</v>
      </c>
      <c r="D2251" s="20" t="s">
        <v>1050</v>
      </c>
      <c r="E2251" s="55" t="s">
        <v>1963</v>
      </c>
      <c r="F2251" s="1">
        <v>2</v>
      </c>
      <c r="G2251" s="55">
        <v>307</v>
      </c>
      <c r="H2251" s="55">
        <f t="shared" ref="H2251:H2314" si="35">F2251*G2251</f>
        <v>614</v>
      </c>
    </row>
    <row r="2252" spans="2:8" ht="15" x14ac:dyDescent="0.25">
      <c r="B2252" s="20" t="s">
        <v>621</v>
      </c>
      <c r="C2252" s="20" t="s">
        <v>1049</v>
      </c>
      <c r="D2252" s="20" t="s">
        <v>1050</v>
      </c>
      <c r="E2252" s="55" t="s">
        <v>1964</v>
      </c>
      <c r="F2252" s="1">
        <v>1</v>
      </c>
      <c r="G2252" s="55">
        <v>16</v>
      </c>
      <c r="H2252" s="55">
        <f t="shared" si="35"/>
        <v>16</v>
      </c>
    </row>
    <row r="2253" spans="2:8" ht="15" x14ac:dyDescent="0.25">
      <c r="B2253" s="20" t="s">
        <v>621</v>
      </c>
      <c r="C2253" s="20" t="s">
        <v>1917</v>
      </c>
      <c r="D2253" s="20" t="s">
        <v>1918</v>
      </c>
      <c r="E2253" s="55" t="s">
        <v>1963</v>
      </c>
      <c r="F2253" s="1">
        <v>2</v>
      </c>
      <c r="G2253" s="55">
        <v>249</v>
      </c>
      <c r="H2253" s="55">
        <f t="shared" si="35"/>
        <v>498</v>
      </c>
    </row>
    <row r="2254" spans="2:8" ht="15" x14ac:dyDescent="0.25">
      <c r="B2254" s="20" t="s">
        <v>621</v>
      </c>
      <c r="C2254" s="20" t="s">
        <v>1917</v>
      </c>
      <c r="D2254" s="20" t="s">
        <v>1918</v>
      </c>
      <c r="E2254" s="55" t="s">
        <v>1964</v>
      </c>
      <c r="F2254" s="1">
        <v>1</v>
      </c>
      <c r="G2254" s="55">
        <v>38</v>
      </c>
      <c r="H2254" s="55">
        <f t="shared" si="35"/>
        <v>38</v>
      </c>
    </row>
    <row r="2255" spans="2:8" ht="15" x14ac:dyDescent="0.25">
      <c r="B2255" s="20" t="s">
        <v>621</v>
      </c>
      <c r="C2255" s="20" t="s">
        <v>3384</v>
      </c>
      <c r="D2255" s="20" t="s">
        <v>3385</v>
      </c>
      <c r="E2255" s="55" t="s">
        <v>1963</v>
      </c>
      <c r="F2255" s="1">
        <v>2</v>
      </c>
      <c r="G2255" s="55">
        <v>172</v>
      </c>
      <c r="H2255" s="55">
        <f t="shared" si="35"/>
        <v>344</v>
      </c>
    </row>
    <row r="2256" spans="2:8" ht="15" x14ac:dyDescent="0.25">
      <c r="B2256" s="20" t="s">
        <v>621</v>
      </c>
      <c r="C2256" s="20" t="s">
        <v>3384</v>
      </c>
      <c r="D2256" s="20" t="s">
        <v>3385</v>
      </c>
      <c r="E2256" s="55" t="s">
        <v>1964</v>
      </c>
      <c r="F2256" s="1">
        <v>1</v>
      </c>
      <c r="G2256" s="55">
        <v>17</v>
      </c>
      <c r="H2256" s="55">
        <f t="shared" si="35"/>
        <v>17</v>
      </c>
    </row>
    <row r="2257" spans="2:8" ht="15" x14ac:dyDescent="0.25">
      <c r="B2257" s="20" t="s">
        <v>621</v>
      </c>
      <c r="C2257" s="20" t="s">
        <v>1051</v>
      </c>
      <c r="D2257" s="20" t="s">
        <v>1052</v>
      </c>
      <c r="E2257" s="55" t="s">
        <v>1989</v>
      </c>
      <c r="F2257" s="1">
        <v>18.53</v>
      </c>
      <c r="G2257" s="55">
        <v>1</v>
      </c>
      <c r="H2257" s="55">
        <f t="shared" si="35"/>
        <v>18.53</v>
      </c>
    </row>
    <row r="2258" spans="2:8" ht="15" x14ac:dyDescent="0.25">
      <c r="B2258" s="20" t="s">
        <v>621</v>
      </c>
      <c r="C2258" s="20" t="s">
        <v>1051</v>
      </c>
      <c r="D2258" s="20" t="s">
        <v>1052</v>
      </c>
      <c r="E2258" s="55" t="s">
        <v>1963</v>
      </c>
      <c r="F2258" s="1">
        <v>2</v>
      </c>
      <c r="G2258" s="55">
        <v>217</v>
      </c>
      <c r="H2258" s="55">
        <f t="shared" si="35"/>
        <v>434</v>
      </c>
    </row>
    <row r="2259" spans="2:8" ht="15" x14ac:dyDescent="0.25">
      <c r="B2259" s="20" t="s">
        <v>621</v>
      </c>
      <c r="C2259" s="20" t="s">
        <v>1051</v>
      </c>
      <c r="D2259" s="20" t="s">
        <v>1052</v>
      </c>
      <c r="E2259" s="55" t="s">
        <v>1964</v>
      </c>
      <c r="F2259" s="1">
        <v>1</v>
      </c>
      <c r="G2259" s="55">
        <v>114</v>
      </c>
      <c r="H2259" s="55">
        <f t="shared" si="35"/>
        <v>114</v>
      </c>
    </row>
    <row r="2260" spans="2:8" ht="15" x14ac:dyDescent="0.25">
      <c r="B2260" s="20" t="s">
        <v>621</v>
      </c>
      <c r="C2260" s="20" t="s">
        <v>1053</v>
      </c>
      <c r="D2260" s="20" t="s">
        <v>1054</v>
      </c>
      <c r="E2260" s="55" t="s">
        <v>1989</v>
      </c>
      <c r="F2260" s="1">
        <v>18.53</v>
      </c>
      <c r="G2260" s="55">
        <v>1</v>
      </c>
      <c r="H2260" s="55">
        <f t="shared" si="35"/>
        <v>18.53</v>
      </c>
    </row>
    <row r="2261" spans="2:8" ht="15" x14ac:dyDescent="0.25">
      <c r="B2261" s="20" t="s">
        <v>621</v>
      </c>
      <c r="C2261" s="20" t="s">
        <v>1053</v>
      </c>
      <c r="D2261" s="20" t="s">
        <v>1054</v>
      </c>
      <c r="E2261" s="55" t="s">
        <v>1963</v>
      </c>
      <c r="F2261" s="1">
        <v>2</v>
      </c>
      <c r="G2261" s="55">
        <v>62</v>
      </c>
      <c r="H2261" s="55">
        <f t="shared" si="35"/>
        <v>124</v>
      </c>
    </row>
    <row r="2262" spans="2:8" ht="15" x14ac:dyDescent="0.25">
      <c r="B2262" s="20" t="s">
        <v>621</v>
      </c>
      <c r="C2262" s="20" t="s">
        <v>1053</v>
      </c>
      <c r="D2262" s="20" t="s">
        <v>1054</v>
      </c>
      <c r="E2262" s="55" t="s">
        <v>1964</v>
      </c>
      <c r="F2262" s="1">
        <v>1</v>
      </c>
      <c r="G2262" s="55">
        <v>15</v>
      </c>
      <c r="H2262" s="55">
        <f t="shared" si="35"/>
        <v>15</v>
      </c>
    </row>
    <row r="2263" spans="2:8" ht="15" x14ac:dyDescent="0.25">
      <c r="B2263" s="20" t="s">
        <v>621</v>
      </c>
      <c r="C2263" s="20" t="s">
        <v>1053</v>
      </c>
      <c r="D2263" s="20" t="s">
        <v>1054</v>
      </c>
      <c r="E2263" s="55" t="s">
        <v>2198</v>
      </c>
      <c r="F2263" s="1">
        <v>8.86</v>
      </c>
      <c r="G2263" s="55">
        <v>2</v>
      </c>
      <c r="H2263" s="55">
        <f t="shared" si="35"/>
        <v>17.72</v>
      </c>
    </row>
    <row r="2264" spans="2:8" ht="15" x14ac:dyDescent="0.25">
      <c r="B2264" s="20" t="s">
        <v>621</v>
      </c>
      <c r="C2264" s="20" t="s">
        <v>3386</v>
      </c>
      <c r="D2264" s="20" t="s">
        <v>3387</v>
      </c>
      <c r="E2264" s="55" t="s">
        <v>1963</v>
      </c>
      <c r="F2264" s="1">
        <v>2</v>
      </c>
      <c r="G2264" s="55">
        <v>74</v>
      </c>
      <c r="H2264" s="55">
        <f t="shared" si="35"/>
        <v>148</v>
      </c>
    </row>
    <row r="2265" spans="2:8" ht="15" x14ac:dyDescent="0.25">
      <c r="B2265" s="20" t="s">
        <v>621</v>
      </c>
      <c r="C2265" s="20" t="s">
        <v>3386</v>
      </c>
      <c r="D2265" s="20" t="s">
        <v>3387</v>
      </c>
      <c r="E2265" s="55" t="s">
        <v>1964</v>
      </c>
      <c r="F2265" s="1">
        <v>1</v>
      </c>
      <c r="G2265" s="55">
        <v>14</v>
      </c>
      <c r="H2265" s="55">
        <f t="shared" si="35"/>
        <v>14</v>
      </c>
    </row>
    <row r="2266" spans="2:8" ht="15" x14ac:dyDescent="0.25">
      <c r="B2266" s="20" t="s">
        <v>621</v>
      </c>
      <c r="C2266" s="20" t="s">
        <v>3388</v>
      </c>
      <c r="D2266" s="20" t="s">
        <v>3389</v>
      </c>
      <c r="E2266" s="55" t="s">
        <v>1963</v>
      </c>
      <c r="F2266" s="1">
        <v>2</v>
      </c>
      <c r="G2266" s="55">
        <v>166</v>
      </c>
      <c r="H2266" s="55">
        <f t="shared" si="35"/>
        <v>332</v>
      </c>
    </row>
    <row r="2267" spans="2:8" ht="15" x14ac:dyDescent="0.25">
      <c r="B2267" s="20" t="s">
        <v>621</v>
      </c>
      <c r="C2267" s="20" t="s">
        <v>3388</v>
      </c>
      <c r="D2267" s="20" t="s">
        <v>3389</v>
      </c>
      <c r="E2267" s="55" t="s">
        <v>1964</v>
      </c>
      <c r="F2267" s="1">
        <v>1</v>
      </c>
      <c r="G2267" s="55">
        <v>33</v>
      </c>
      <c r="H2267" s="55">
        <f t="shared" si="35"/>
        <v>33</v>
      </c>
    </row>
    <row r="2268" spans="2:8" ht="15" x14ac:dyDescent="0.25">
      <c r="B2268" s="20" t="s">
        <v>621</v>
      </c>
      <c r="C2268" s="20" t="s">
        <v>3390</v>
      </c>
      <c r="D2268" s="20" t="s">
        <v>3391</v>
      </c>
      <c r="E2268" s="55" t="s">
        <v>1963</v>
      </c>
      <c r="F2268" s="1">
        <v>2</v>
      </c>
      <c r="G2268" s="55">
        <v>65</v>
      </c>
      <c r="H2268" s="55">
        <f t="shared" si="35"/>
        <v>130</v>
      </c>
    </row>
    <row r="2269" spans="2:8" ht="15" x14ac:dyDescent="0.25">
      <c r="B2269" s="20" t="s">
        <v>621</v>
      </c>
      <c r="C2269" s="20" t="s">
        <v>3390</v>
      </c>
      <c r="D2269" s="20" t="s">
        <v>3391</v>
      </c>
      <c r="E2269" s="55" t="s">
        <v>1964</v>
      </c>
      <c r="F2269" s="1">
        <v>1</v>
      </c>
      <c r="G2269" s="55">
        <v>7</v>
      </c>
      <c r="H2269" s="55">
        <f t="shared" si="35"/>
        <v>7</v>
      </c>
    </row>
    <row r="2270" spans="2:8" ht="15" x14ac:dyDescent="0.25">
      <c r="B2270" s="20" t="s">
        <v>621</v>
      </c>
      <c r="C2270" s="20" t="s">
        <v>3392</v>
      </c>
      <c r="D2270" s="20" t="s">
        <v>3393</v>
      </c>
      <c r="E2270" s="55" t="s">
        <v>1963</v>
      </c>
      <c r="F2270" s="1">
        <v>2</v>
      </c>
      <c r="G2270" s="55">
        <v>67</v>
      </c>
      <c r="H2270" s="55">
        <f t="shared" si="35"/>
        <v>134</v>
      </c>
    </row>
    <row r="2271" spans="2:8" ht="15" x14ac:dyDescent="0.25">
      <c r="B2271" s="20" t="s">
        <v>621</v>
      </c>
      <c r="C2271" s="20" t="s">
        <v>3394</v>
      </c>
      <c r="D2271" s="20" t="s">
        <v>3395</v>
      </c>
      <c r="E2271" s="55" t="s">
        <v>1989</v>
      </c>
      <c r="F2271" s="1">
        <v>18.53</v>
      </c>
      <c r="G2271" s="55">
        <v>3</v>
      </c>
      <c r="H2271" s="55">
        <f t="shared" si="35"/>
        <v>55.59</v>
      </c>
    </row>
    <row r="2272" spans="2:8" ht="15" x14ac:dyDescent="0.25">
      <c r="B2272" s="20" t="s">
        <v>621</v>
      </c>
      <c r="C2272" s="20" t="s">
        <v>3394</v>
      </c>
      <c r="D2272" s="20" t="s">
        <v>3395</v>
      </c>
      <c r="E2272" s="55" t="s">
        <v>1963</v>
      </c>
      <c r="F2272" s="1">
        <v>2</v>
      </c>
      <c r="G2272" s="55">
        <v>63</v>
      </c>
      <c r="H2272" s="55">
        <f t="shared" si="35"/>
        <v>126</v>
      </c>
    </row>
    <row r="2273" spans="2:8" ht="15" x14ac:dyDescent="0.25">
      <c r="B2273" s="20" t="s">
        <v>621</v>
      </c>
      <c r="C2273" s="20" t="s">
        <v>3396</v>
      </c>
      <c r="D2273" s="20" t="s">
        <v>3397</v>
      </c>
      <c r="E2273" s="55" t="s">
        <v>1989</v>
      </c>
      <c r="F2273" s="1">
        <v>18.53</v>
      </c>
      <c r="G2273" s="55">
        <v>1</v>
      </c>
      <c r="H2273" s="55">
        <f t="shared" si="35"/>
        <v>18.53</v>
      </c>
    </row>
    <row r="2274" spans="2:8" ht="15" x14ac:dyDescent="0.25">
      <c r="B2274" s="20" t="s">
        <v>621</v>
      </c>
      <c r="C2274" s="20" t="s">
        <v>3396</v>
      </c>
      <c r="D2274" s="20" t="s">
        <v>3397</v>
      </c>
      <c r="E2274" s="55" t="s">
        <v>1963</v>
      </c>
      <c r="F2274" s="1">
        <v>2</v>
      </c>
      <c r="G2274" s="55">
        <v>66</v>
      </c>
      <c r="H2274" s="55">
        <f t="shared" si="35"/>
        <v>132</v>
      </c>
    </row>
    <row r="2275" spans="2:8" ht="15" x14ac:dyDescent="0.25">
      <c r="B2275" s="20" t="s">
        <v>621</v>
      </c>
      <c r="C2275" s="20" t="s">
        <v>3398</v>
      </c>
      <c r="D2275" s="20" t="s">
        <v>3399</v>
      </c>
      <c r="E2275" s="55" t="s">
        <v>1963</v>
      </c>
      <c r="F2275" s="1">
        <v>2</v>
      </c>
      <c r="G2275" s="55">
        <v>470</v>
      </c>
      <c r="H2275" s="55">
        <f t="shared" si="35"/>
        <v>940</v>
      </c>
    </row>
    <row r="2276" spans="2:8" ht="15" x14ac:dyDescent="0.25">
      <c r="B2276" s="20" t="s">
        <v>621</v>
      </c>
      <c r="C2276" s="20" t="s">
        <v>3398</v>
      </c>
      <c r="D2276" s="20" t="s">
        <v>3399</v>
      </c>
      <c r="E2276" s="55" t="s">
        <v>1964</v>
      </c>
      <c r="F2276" s="1">
        <v>1</v>
      </c>
      <c r="G2276" s="55">
        <v>152</v>
      </c>
      <c r="H2276" s="55">
        <f t="shared" si="35"/>
        <v>152</v>
      </c>
    </row>
    <row r="2277" spans="2:8" ht="15" x14ac:dyDescent="0.25">
      <c r="B2277" s="20" t="s">
        <v>621</v>
      </c>
      <c r="C2277" s="20" t="s">
        <v>3398</v>
      </c>
      <c r="D2277" s="20" t="s">
        <v>3399</v>
      </c>
      <c r="E2277" s="55" t="s">
        <v>1969</v>
      </c>
      <c r="F2277" s="1">
        <v>4</v>
      </c>
      <c r="G2277" s="55">
        <v>4</v>
      </c>
      <c r="H2277" s="55">
        <f t="shared" si="35"/>
        <v>16</v>
      </c>
    </row>
    <row r="2278" spans="2:8" ht="15" x14ac:dyDescent="0.25">
      <c r="B2278" s="20" t="s">
        <v>621</v>
      </c>
      <c r="C2278" s="20" t="s">
        <v>3400</v>
      </c>
      <c r="D2278" s="20" t="s">
        <v>3401</v>
      </c>
      <c r="E2278" s="55" t="s">
        <v>1963</v>
      </c>
      <c r="F2278" s="1">
        <v>2</v>
      </c>
      <c r="G2278" s="55">
        <v>169</v>
      </c>
      <c r="H2278" s="55">
        <f t="shared" si="35"/>
        <v>338</v>
      </c>
    </row>
    <row r="2279" spans="2:8" ht="15" x14ac:dyDescent="0.25">
      <c r="B2279" s="20" t="s">
        <v>621</v>
      </c>
      <c r="C2279" s="20" t="s">
        <v>3400</v>
      </c>
      <c r="D2279" s="20" t="s">
        <v>3401</v>
      </c>
      <c r="E2279" s="55" t="s">
        <v>1964</v>
      </c>
      <c r="F2279" s="1">
        <v>1</v>
      </c>
      <c r="G2279" s="55">
        <v>15</v>
      </c>
      <c r="H2279" s="55">
        <f t="shared" si="35"/>
        <v>15</v>
      </c>
    </row>
    <row r="2280" spans="2:8" ht="15" x14ac:dyDescent="0.25">
      <c r="B2280" s="20" t="s">
        <v>621</v>
      </c>
      <c r="C2280" s="20" t="s">
        <v>3402</v>
      </c>
      <c r="D2280" s="20" t="s">
        <v>3403</v>
      </c>
      <c r="E2280" s="55" t="s">
        <v>1963</v>
      </c>
      <c r="F2280" s="1">
        <v>2</v>
      </c>
      <c r="G2280" s="55">
        <v>211</v>
      </c>
      <c r="H2280" s="55">
        <f t="shared" si="35"/>
        <v>422</v>
      </c>
    </row>
    <row r="2281" spans="2:8" ht="15" x14ac:dyDescent="0.25">
      <c r="B2281" s="20" t="s">
        <v>621</v>
      </c>
      <c r="C2281" s="20" t="s">
        <v>3402</v>
      </c>
      <c r="D2281" s="20" t="s">
        <v>3403</v>
      </c>
      <c r="E2281" s="55" t="s">
        <v>1964</v>
      </c>
      <c r="F2281" s="1">
        <v>1</v>
      </c>
      <c r="G2281" s="55">
        <v>25</v>
      </c>
      <c r="H2281" s="55">
        <f t="shared" si="35"/>
        <v>25</v>
      </c>
    </row>
    <row r="2282" spans="2:8" ht="15" x14ac:dyDescent="0.25">
      <c r="B2282" s="20" t="s">
        <v>621</v>
      </c>
      <c r="C2282" s="20" t="s">
        <v>3404</v>
      </c>
      <c r="D2282" s="20" t="s">
        <v>3405</v>
      </c>
      <c r="E2282" s="55" t="s">
        <v>1963</v>
      </c>
      <c r="F2282" s="1">
        <v>2</v>
      </c>
      <c r="G2282" s="55">
        <v>107</v>
      </c>
      <c r="H2282" s="55">
        <f t="shared" si="35"/>
        <v>214</v>
      </c>
    </row>
    <row r="2283" spans="2:8" ht="15" x14ac:dyDescent="0.25">
      <c r="B2283" s="20" t="s">
        <v>621</v>
      </c>
      <c r="C2283" s="20" t="s">
        <v>3404</v>
      </c>
      <c r="D2283" s="20" t="s">
        <v>3405</v>
      </c>
      <c r="E2283" s="55" t="s">
        <v>1964</v>
      </c>
      <c r="F2283" s="1">
        <v>1</v>
      </c>
      <c r="G2283" s="55">
        <v>60</v>
      </c>
      <c r="H2283" s="55">
        <f t="shared" si="35"/>
        <v>60</v>
      </c>
    </row>
    <row r="2284" spans="2:8" ht="15" x14ac:dyDescent="0.25">
      <c r="B2284" s="20" t="s">
        <v>621</v>
      </c>
      <c r="C2284" s="20" t="s">
        <v>3406</v>
      </c>
      <c r="D2284" s="20" t="s">
        <v>3407</v>
      </c>
      <c r="E2284" s="55" t="s">
        <v>1963</v>
      </c>
      <c r="F2284" s="1">
        <v>2</v>
      </c>
      <c r="G2284" s="55">
        <v>111</v>
      </c>
      <c r="H2284" s="55">
        <f t="shared" si="35"/>
        <v>222</v>
      </c>
    </row>
    <row r="2285" spans="2:8" ht="15" x14ac:dyDescent="0.25">
      <c r="B2285" s="20" t="s">
        <v>621</v>
      </c>
      <c r="C2285" s="20" t="s">
        <v>3406</v>
      </c>
      <c r="D2285" s="20" t="s">
        <v>3407</v>
      </c>
      <c r="E2285" s="55" t="s">
        <v>1964</v>
      </c>
      <c r="F2285" s="1">
        <v>1</v>
      </c>
      <c r="G2285" s="55">
        <v>10</v>
      </c>
      <c r="H2285" s="55">
        <f t="shared" si="35"/>
        <v>10</v>
      </c>
    </row>
    <row r="2286" spans="2:8" ht="15" x14ac:dyDescent="0.25">
      <c r="B2286" s="20" t="s">
        <v>621</v>
      </c>
      <c r="C2286" s="20" t="s">
        <v>3406</v>
      </c>
      <c r="D2286" s="20" t="s">
        <v>3407</v>
      </c>
      <c r="E2286" s="55" t="s">
        <v>1969</v>
      </c>
      <c r="F2286" s="1">
        <v>4</v>
      </c>
      <c r="G2286" s="55">
        <v>8</v>
      </c>
      <c r="H2286" s="55">
        <f t="shared" si="35"/>
        <v>32</v>
      </c>
    </row>
    <row r="2287" spans="2:8" ht="15" x14ac:dyDescent="0.25">
      <c r="B2287" s="20" t="s">
        <v>621</v>
      </c>
      <c r="C2287" s="20" t="s">
        <v>3408</v>
      </c>
      <c r="D2287" s="20" t="s">
        <v>3409</v>
      </c>
      <c r="E2287" s="55" t="s">
        <v>1989</v>
      </c>
      <c r="F2287" s="1">
        <v>18.53</v>
      </c>
      <c r="G2287" s="55">
        <v>1</v>
      </c>
      <c r="H2287" s="55">
        <f t="shared" si="35"/>
        <v>18.53</v>
      </c>
    </row>
    <row r="2288" spans="2:8" ht="15" x14ac:dyDescent="0.25">
      <c r="B2288" s="20" t="s">
        <v>621</v>
      </c>
      <c r="C2288" s="20" t="s">
        <v>3408</v>
      </c>
      <c r="D2288" s="20" t="s">
        <v>3409</v>
      </c>
      <c r="E2288" s="55" t="s">
        <v>1963</v>
      </c>
      <c r="F2288" s="1">
        <v>2</v>
      </c>
      <c r="G2288" s="55">
        <v>161</v>
      </c>
      <c r="H2288" s="55">
        <f t="shared" si="35"/>
        <v>322</v>
      </c>
    </row>
    <row r="2289" spans="2:8" ht="15" x14ac:dyDescent="0.25">
      <c r="B2289" s="20" t="s">
        <v>621</v>
      </c>
      <c r="C2289" s="20" t="s">
        <v>3408</v>
      </c>
      <c r="D2289" s="20" t="s">
        <v>3409</v>
      </c>
      <c r="E2289" s="55" t="s">
        <v>1964</v>
      </c>
      <c r="F2289" s="1">
        <v>1</v>
      </c>
      <c r="G2289" s="55">
        <v>26</v>
      </c>
      <c r="H2289" s="55">
        <f t="shared" si="35"/>
        <v>26</v>
      </c>
    </row>
    <row r="2290" spans="2:8" ht="15" x14ac:dyDescent="0.25">
      <c r="B2290" s="20" t="s">
        <v>621</v>
      </c>
      <c r="C2290" s="20" t="s">
        <v>1921</v>
      </c>
      <c r="D2290" s="20" t="s">
        <v>1922</v>
      </c>
      <c r="E2290" s="55" t="s">
        <v>1963</v>
      </c>
      <c r="F2290" s="1">
        <v>2</v>
      </c>
      <c r="G2290" s="55">
        <v>196</v>
      </c>
      <c r="H2290" s="55">
        <f t="shared" si="35"/>
        <v>392</v>
      </c>
    </row>
    <row r="2291" spans="2:8" ht="15" x14ac:dyDescent="0.25">
      <c r="B2291" s="20" t="s">
        <v>621</v>
      </c>
      <c r="C2291" s="20" t="s">
        <v>1921</v>
      </c>
      <c r="D2291" s="20" t="s">
        <v>1922</v>
      </c>
      <c r="E2291" s="55" t="s">
        <v>1964</v>
      </c>
      <c r="F2291" s="1">
        <v>1</v>
      </c>
      <c r="G2291" s="55">
        <v>8</v>
      </c>
      <c r="H2291" s="55">
        <f t="shared" si="35"/>
        <v>8</v>
      </c>
    </row>
    <row r="2292" spans="2:8" ht="15" x14ac:dyDescent="0.25">
      <c r="B2292" s="20" t="s">
        <v>621</v>
      </c>
      <c r="C2292" s="20" t="s">
        <v>3410</v>
      </c>
      <c r="D2292" s="20" t="s">
        <v>3411</v>
      </c>
      <c r="E2292" s="55" t="s">
        <v>1963</v>
      </c>
      <c r="F2292" s="1">
        <v>2</v>
      </c>
      <c r="G2292" s="55">
        <v>75</v>
      </c>
      <c r="H2292" s="55">
        <f t="shared" si="35"/>
        <v>150</v>
      </c>
    </row>
    <row r="2293" spans="2:8" ht="15" x14ac:dyDescent="0.25">
      <c r="B2293" s="20" t="s">
        <v>621</v>
      </c>
      <c r="C2293" s="20" t="s">
        <v>3410</v>
      </c>
      <c r="D2293" s="20" t="s">
        <v>3411</v>
      </c>
      <c r="E2293" s="55" t="s">
        <v>1964</v>
      </c>
      <c r="F2293" s="1">
        <v>1</v>
      </c>
      <c r="G2293" s="55">
        <v>7</v>
      </c>
      <c r="H2293" s="55">
        <f t="shared" si="35"/>
        <v>7</v>
      </c>
    </row>
    <row r="2294" spans="2:8" ht="15" x14ac:dyDescent="0.25">
      <c r="B2294" s="20" t="s">
        <v>621</v>
      </c>
      <c r="C2294" s="20" t="s">
        <v>1055</v>
      </c>
      <c r="D2294" s="20" t="s">
        <v>1056</v>
      </c>
      <c r="E2294" s="55" t="s">
        <v>1989</v>
      </c>
      <c r="F2294" s="1">
        <v>18.53</v>
      </c>
      <c r="G2294" s="55">
        <v>5</v>
      </c>
      <c r="H2294" s="55">
        <f t="shared" si="35"/>
        <v>92.65</v>
      </c>
    </row>
    <row r="2295" spans="2:8" ht="15" x14ac:dyDescent="0.25">
      <c r="B2295" s="20" t="s">
        <v>621</v>
      </c>
      <c r="C2295" s="20" t="s">
        <v>1055</v>
      </c>
      <c r="D2295" s="20" t="s">
        <v>1056</v>
      </c>
      <c r="E2295" s="55" t="s">
        <v>1963</v>
      </c>
      <c r="F2295" s="1">
        <v>2</v>
      </c>
      <c r="G2295" s="55">
        <v>791</v>
      </c>
      <c r="H2295" s="55">
        <f t="shared" si="35"/>
        <v>1582</v>
      </c>
    </row>
    <row r="2296" spans="2:8" ht="15" x14ac:dyDescent="0.25">
      <c r="B2296" s="20" t="s">
        <v>621</v>
      </c>
      <c r="C2296" s="20" t="s">
        <v>1055</v>
      </c>
      <c r="D2296" s="20" t="s">
        <v>1056</v>
      </c>
      <c r="E2296" s="55" t="s">
        <v>1964</v>
      </c>
      <c r="F2296" s="1">
        <v>1</v>
      </c>
      <c r="G2296" s="55">
        <v>261</v>
      </c>
      <c r="H2296" s="55">
        <f t="shared" si="35"/>
        <v>261</v>
      </c>
    </row>
    <row r="2297" spans="2:8" ht="15" x14ac:dyDescent="0.25">
      <c r="B2297" s="20" t="s">
        <v>621</v>
      </c>
      <c r="C2297" s="20" t="s">
        <v>1055</v>
      </c>
      <c r="D2297" s="20" t="s">
        <v>1056</v>
      </c>
      <c r="E2297" s="55" t="s">
        <v>1969</v>
      </c>
      <c r="F2297" s="1">
        <v>4</v>
      </c>
      <c r="G2297" s="55">
        <v>21</v>
      </c>
      <c r="H2297" s="55">
        <f t="shared" si="35"/>
        <v>84</v>
      </c>
    </row>
    <row r="2298" spans="2:8" ht="15" x14ac:dyDescent="0.25">
      <c r="B2298" s="20" t="s">
        <v>621</v>
      </c>
      <c r="C2298" s="20" t="s">
        <v>1055</v>
      </c>
      <c r="D2298" s="20" t="s">
        <v>1056</v>
      </c>
      <c r="E2298" s="55" t="s">
        <v>1976</v>
      </c>
      <c r="F2298" s="1">
        <v>2</v>
      </c>
      <c r="G2298" s="55">
        <v>4</v>
      </c>
      <c r="H2298" s="55">
        <f t="shared" si="35"/>
        <v>8</v>
      </c>
    </row>
    <row r="2299" spans="2:8" ht="15" x14ac:dyDescent="0.25">
      <c r="B2299" s="20" t="s">
        <v>621</v>
      </c>
      <c r="C2299" s="20" t="s">
        <v>3412</v>
      </c>
      <c r="D2299" s="20" t="s">
        <v>3413</v>
      </c>
      <c r="E2299" s="55" t="s">
        <v>1963</v>
      </c>
      <c r="F2299" s="1">
        <v>2</v>
      </c>
      <c r="G2299" s="55">
        <v>1695</v>
      </c>
      <c r="H2299" s="55">
        <f t="shared" si="35"/>
        <v>3390</v>
      </c>
    </row>
    <row r="2300" spans="2:8" ht="15" x14ac:dyDescent="0.25">
      <c r="B2300" s="20" t="s">
        <v>621</v>
      </c>
      <c r="C2300" s="20" t="s">
        <v>3412</v>
      </c>
      <c r="D2300" s="20" t="s">
        <v>3413</v>
      </c>
      <c r="E2300" s="55" t="s">
        <v>1964</v>
      </c>
      <c r="F2300" s="1">
        <v>1</v>
      </c>
      <c r="G2300" s="55">
        <v>208</v>
      </c>
      <c r="H2300" s="55">
        <f t="shared" si="35"/>
        <v>208</v>
      </c>
    </row>
    <row r="2301" spans="2:8" ht="15" x14ac:dyDescent="0.25">
      <c r="B2301" s="20" t="s">
        <v>621</v>
      </c>
      <c r="C2301" s="20" t="s">
        <v>3414</v>
      </c>
      <c r="D2301" s="20" t="s">
        <v>3415</v>
      </c>
      <c r="E2301" s="55" t="s">
        <v>1963</v>
      </c>
      <c r="F2301" s="1">
        <v>2</v>
      </c>
      <c r="G2301" s="55">
        <v>536</v>
      </c>
      <c r="H2301" s="55">
        <f t="shared" si="35"/>
        <v>1072</v>
      </c>
    </row>
    <row r="2302" spans="2:8" ht="15" x14ac:dyDescent="0.25">
      <c r="B2302" s="20" t="s">
        <v>621</v>
      </c>
      <c r="C2302" s="20" t="s">
        <v>3414</v>
      </c>
      <c r="D2302" s="20" t="s">
        <v>3415</v>
      </c>
      <c r="E2302" s="55" t="s">
        <v>1964</v>
      </c>
      <c r="F2302" s="1">
        <v>1</v>
      </c>
      <c r="G2302" s="55">
        <v>15</v>
      </c>
      <c r="H2302" s="55">
        <f t="shared" si="35"/>
        <v>15</v>
      </c>
    </row>
    <row r="2303" spans="2:8" ht="15" x14ac:dyDescent="0.25">
      <c r="B2303" s="20" t="s">
        <v>621</v>
      </c>
      <c r="C2303" s="20" t="s">
        <v>3414</v>
      </c>
      <c r="D2303" s="20" t="s">
        <v>3415</v>
      </c>
      <c r="E2303" s="55" t="s">
        <v>1969</v>
      </c>
      <c r="F2303" s="1">
        <v>4</v>
      </c>
      <c r="G2303" s="55">
        <v>27</v>
      </c>
      <c r="H2303" s="55">
        <f t="shared" si="35"/>
        <v>108</v>
      </c>
    </row>
    <row r="2304" spans="2:8" ht="15" x14ac:dyDescent="0.25">
      <c r="B2304" s="20" t="s">
        <v>621</v>
      </c>
      <c r="C2304" s="20" t="s">
        <v>1057</v>
      </c>
      <c r="D2304" s="20" t="s">
        <v>1058</v>
      </c>
      <c r="E2304" s="55" t="s">
        <v>1989</v>
      </c>
      <c r="F2304" s="1">
        <v>18.53</v>
      </c>
      <c r="G2304" s="55">
        <v>48</v>
      </c>
      <c r="H2304" s="55">
        <f t="shared" si="35"/>
        <v>889.44</v>
      </c>
    </row>
    <row r="2305" spans="2:8" ht="15" x14ac:dyDescent="0.25">
      <c r="B2305" s="20" t="s">
        <v>621</v>
      </c>
      <c r="C2305" s="20" t="s">
        <v>1057</v>
      </c>
      <c r="D2305" s="20" t="s">
        <v>1058</v>
      </c>
      <c r="E2305" s="55" t="s">
        <v>1963</v>
      </c>
      <c r="F2305" s="1">
        <v>2</v>
      </c>
      <c r="G2305" s="55">
        <v>197</v>
      </c>
      <c r="H2305" s="55">
        <f t="shared" si="35"/>
        <v>394</v>
      </c>
    </row>
    <row r="2306" spans="2:8" ht="15" x14ac:dyDescent="0.25">
      <c r="B2306" s="20" t="s">
        <v>621</v>
      </c>
      <c r="C2306" s="20" t="s">
        <v>1057</v>
      </c>
      <c r="D2306" s="20" t="s">
        <v>1058</v>
      </c>
      <c r="E2306" s="55" t="s">
        <v>1964</v>
      </c>
      <c r="F2306" s="1">
        <v>1</v>
      </c>
      <c r="G2306" s="55">
        <v>16</v>
      </c>
      <c r="H2306" s="55">
        <f t="shared" si="35"/>
        <v>16</v>
      </c>
    </row>
    <row r="2307" spans="2:8" ht="15" x14ac:dyDescent="0.25">
      <c r="B2307" s="20" t="s">
        <v>621</v>
      </c>
      <c r="C2307" s="20" t="s">
        <v>1057</v>
      </c>
      <c r="D2307" s="20" t="s">
        <v>1058</v>
      </c>
      <c r="E2307" s="55" t="s">
        <v>1969</v>
      </c>
      <c r="F2307" s="1">
        <v>4</v>
      </c>
      <c r="G2307" s="55">
        <v>26</v>
      </c>
      <c r="H2307" s="55">
        <f t="shared" si="35"/>
        <v>104</v>
      </c>
    </row>
    <row r="2308" spans="2:8" ht="15" x14ac:dyDescent="0.25">
      <c r="B2308" s="20" t="s">
        <v>621</v>
      </c>
      <c r="C2308" s="20" t="s">
        <v>3416</v>
      </c>
      <c r="D2308" s="20" t="s">
        <v>3417</v>
      </c>
      <c r="E2308" s="55" t="s">
        <v>1963</v>
      </c>
      <c r="F2308" s="1">
        <v>2</v>
      </c>
      <c r="G2308" s="55">
        <v>125</v>
      </c>
      <c r="H2308" s="55">
        <f t="shared" si="35"/>
        <v>250</v>
      </c>
    </row>
    <row r="2309" spans="2:8" ht="15" x14ac:dyDescent="0.25">
      <c r="B2309" s="20" t="s">
        <v>621</v>
      </c>
      <c r="C2309" s="20" t="s">
        <v>3416</v>
      </c>
      <c r="D2309" s="20" t="s">
        <v>3417</v>
      </c>
      <c r="E2309" s="55" t="s">
        <v>1964</v>
      </c>
      <c r="F2309" s="1">
        <v>1</v>
      </c>
      <c r="G2309" s="55">
        <v>44</v>
      </c>
      <c r="H2309" s="55">
        <f t="shared" si="35"/>
        <v>44</v>
      </c>
    </row>
    <row r="2310" spans="2:8" ht="15" x14ac:dyDescent="0.25">
      <c r="B2310" s="20" t="s">
        <v>621</v>
      </c>
      <c r="C2310" s="20" t="s">
        <v>3418</v>
      </c>
      <c r="D2310" s="20" t="s">
        <v>3419</v>
      </c>
      <c r="E2310" s="55" t="s">
        <v>1963</v>
      </c>
      <c r="F2310" s="1">
        <v>2</v>
      </c>
      <c r="G2310" s="55">
        <v>251</v>
      </c>
      <c r="H2310" s="55">
        <f t="shared" si="35"/>
        <v>502</v>
      </c>
    </row>
    <row r="2311" spans="2:8" ht="15" x14ac:dyDescent="0.25">
      <c r="B2311" s="20" t="s">
        <v>621</v>
      </c>
      <c r="C2311" s="20" t="s">
        <v>3418</v>
      </c>
      <c r="D2311" s="20" t="s">
        <v>3419</v>
      </c>
      <c r="E2311" s="55" t="s">
        <v>1964</v>
      </c>
      <c r="F2311" s="1">
        <v>1</v>
      </c>
      <c r="G2311" s="55">
        <v>16</v>
      </c>
      <c r="H2311" s="55">
        <f t="shared" si="35"/>
        <v>16</v>
      </c>
    </row>
    <row r="2312" spans="2:8" ht="15" x14ac:dyDescent="0.25">
      <c r="B2312" s="20" t="s">
        <v>621</v>
      </c>
      <c r="C2312" s="20" t="s">
        <v>3418</v>
      </c>
      <c r="D2312" s="20" t="s">
        <v>3419</v>
      </c>
      <c r="E2312" s="55" t="s">
        <v>1969</v>
      </c>
      <c r="F2312" s="1">
        <v>4</v>
      </c>
      <c r="G2312" s="55">
        <v>14</v>
      </c>
      <c r="H2312" s="55">
        <f t="shared" si="35"/>
        <v>56</v>
      </c>
    </row>
    <row r="2313" spans="2:8" ht="15" x14ac:dyDescent="0.25">
      <c r="B2313" s="20" t="s">
        <v>621</v>
      </c>
      <c r="C2313" s="20" t="s">
        <v>3420</v>
      </c>
      <c r="D2313" s="20" t="s">
        <v>3421</v>
      </c>
      <c r="E2313" s="55" t="s">
        <v>1963</v>
      </c>
      <c r="F2313" s="1">
        <v>2</v>
      </c>
      <c r="G2313" s="55">
        <v>314</v>
      </c>
      <c r="H2313" s="55">
        <f t="shared" si="35"/>
        <v>628</v>
      </c>
    </row>
    <row r="2314" spans="2:8" ht="15" x14ac:dyDescent="0.25">
      <c r="B2314" s="20" t="s">
        <v>621</v>
      </c>
      <c r="C2314" s="20" t="s">
        <v>3420</v>
      </c>
      <c r="D2314" s="20" t="s">
        <v>3421</v>
      </c>
      <c r="E2314" s="55" t="s">
        <v>1964</v>
      </c>
      <c r="F2314" s="1">
        <v>1</v>
      </c>
      <c r="G2314" s="55">
        <v>51</v>
      </c>
      <c r="H2314" s="55">
        <f t="shared" si="35"/>
        <v>51</v>
      </c>
    </row>
    <row r="2315" spans="2:8" ht="15" x14ac:dyDescent="0.25">
      <c r="B2315" s="20" t="s">
        <v>621</v>
      </c>
      <c r="C2315" s="20" t="s">
        <v>3422</v>
      </c>
      <c r="D2315" s="20" t="s">
        <v>3423</v>
      </c>
      <c r="E2315" s="55" t="s">
        <v>1963</v>
      </c>
      <c r="F2315" s="1">
        <v>2</v>
      </c>
      <c r="G2315" s="55">
        <v>92</v>
      </c>
      <c r="H2315" s="55">
        <f t="shared" ref="H2315:H2378" si="36">F2315*G2315</f>
        <v>184</v>
      </c>
    </row>
    <row r="2316" spans="2:8" ht="15" x14ac:dyDescent="0.25">
      <c r="B2316" s="20" t="s">
        <v>621</v>
      </c>
      <c r="C2316" s="20" t="s">
        <v>3422</v>
      </c>
      <c r="D2316" s="20" t="s">
        <v>3423</v>
      </c>
      <c r="E2316" s="55" t="s">
        <v>1964</v>
      </c>
      <c r="F2316" s="1">
        <v>1</v>
      </c>
      <c r="G2316" s="55">
        <v>52</v>
      </c>
      <c r="H2316" s="55">
        <f t="shared" si="36"/>
        <v>52</v>
      </c>
    </row>
    <row r="2317" spans="2:8" ht="15" x14ac:dyDescent="0.25">
      <c r="B2317" s="20" t="s">
        <v>621</v>
      </c>
      <c r="C2317" s="20" t="s">
        <v>3424</v>
      </c>
      <c r="D2317" s="20" t="s">
        <v>3425</v>
      </c>
      <c r="E2317" s="55" t="s">
        <v>1989</v>
      </c>
      <c r="F2317" s="1">
        <v>18.53</v>
      </c>
      <c r="G2317" s="55">
        <v>1</v>
      </c>
      <c r="H2317" s="55">
        <f t="shared" si="36"/>
        <v>18.53</v>
      </c>
    </row>
    <row r="2318" spans="2:8" ht="15" x14ac:dyDescent="0.25">
      <c r="B2318" s="20" t="s">
        <v>621</v>
      </c>
      <c r="C2318" s="20" t="s">
        <v>3424</v>
      </c>
      <c r="D2318" s="20" t="s">
        <v>3425</v>
      </c>
      <c r="E2318" s="55" t="s">
        <v>1963</v>
      </c>
      <c r="F2318" s="1">
        <v>2</v>
      </c>
      <c r="G2318" s="55">
        <v>372</v>
      </c>
      <c r="H2318" s="55">
        <f t="shared" si="36"/>
        <v>744</v>
      </c>
    </row>
    <row r="2319" spans="2:8" ht="15" x14ac:dyDescent="0.25">
      <c r="B2319" s="20" t="s">
        <v>621</v>
      </c>
      <c r="C2319" s="20" t="s">
        <v>3424</v>
      </c>
      <c r="D2319" s="20" t="s">
        <v>3425</v>
      </c>
      <c r="E2319" s="55" t="s">
        <v>1964</v>
      </c>
      <c r="F2319" s="1">
        <v>1</v>
      </c>
      <c r="G2319" s="55">
        <v>44</v>
      </c>
      <c r="H2319" s="55">
        <f t="shared" si="36"/>
        <v>44</v>
      </c>
    </row>
    <row r="2320" spans="2:8" ht="15" x14ac:dyDescent="0.25">
      <c r="B2320" s="20" t="s">
        <v>621</v>
      </c>
      <c r="C2320" s="20" t="s">
        <v>3424</v>
      </c>
      <c r="D2320" s="20" t="s">
        <v>3425</v>
      </c>
      <c r="E2320" s="55" t="s">
        <v>1969</v>
      </c>
      <c r="F2320" s="1">
        <v>4</v>
      </c>
      <c r="G2320" s="55">
        <v>8</v>
      </c>
      <c r="H2320" s="55">
        <f t="shared" si="36"/>
        <v>32</v>
      </c>
    </row>
    <row r="2321" spans="2:8" ht="15" x14ac:dyDescent="0.25">
      <c r="B2321" s="20" t="s">
        <v>621</v>
      </c>
      <c r="C2321" s="20" t="s">
        <v>3424</v>
      </c>
      <c r="D2321" s="20" t="s">
        <v>3425</v>
      </c>
      <c r="E2321" s="55" t="s">
        <v>1976</v>
      </c>
      <c r="F2321" s="1">
        <v>2</v>
      </c>
      <c r="G2321" s="55">
        <v>5</v>
      </c>
      <c r="H2321" s="55">
        <f t="shared" si="36"/>
        <v>10</v>
      </c>
    </row>
    <row r="2322" spans="2:8" ht="15" x14ac:dyDescent="0.25">
      <c r="B2322" s="20" t="s">
        <v>621</v>
      </c>
      <c r="C2322" s="20" t="s">
        <v>3426</v>
      </c>
      <c r="D2322" s="20" t="s">
        <v>3427</v>
      </c>
      <c r="E2322" s="55" t="s">
        <v>1963</v>
      </c>
      <c r="F2322" s="1">
        <v>2</v>
      </c>
      <c r="G2322" s="55">
        <v>249</v>
      </c>
      <c r="H2322" s="55">
        <f t="shared" si="36"/>
        <v>498</v>
      </c>
    </row>
    <row r="2323" spans="2:8" ht="15" x14ac:dyDescent="0.25">
      <c r="B2323" s="20" t="s">
        <v>621</v>
      </c>
      <c r="C2323" s="20" t="s">
        <v>3426</v>
      </c>
      <c r="D2323" s="20" t="s">
        <v>3427</v>
      </c>
      <c r="E2323" s="55" t="s">
        <v>1964</v>
      </c>
      <c r="F2323" s="1">
        <v>1</v>
      </c>
      <c r="G2323" s="55">
        <v>8</v>
      </c>
      <c r="H2323" s="55">
        <f t="shared" si="36"/>
        <v>8</v>
      </c>
    </row>
    <row r="2324" spans="2:8" ht="15" x14ac:dyDescent="0.25">
      <c r="B2324" s="20" t="s">
        <v>621</v>
      </c>
      <c r="C2324" s="20" t="s">
        <v>3428</v>
      </c>
      <c r="D2324" s="20" t="s">
        <v>3429</v>
      </c>
      <c r="E2324" s="55" t="s">
        <v>1963</v>
      </c>
      <c r="F2324" s="1">
        <v>2</v>
      </c>
      <c r="G2324" s="55">
        <v>170</v>
      </c>
      <c r="H2324" s="55">
        <f t="shared" si="36"/>
        <v>340</v>
      </c>
    </row>
    <row r="2325" spans="2:8" ht="15" x14ac:dyDescent="0.25">
      <c r="B2325" s="20" t="s">
        <v>621</v>
      </c>
      <c r="C2325" s="20" t="s">
        <v>3428</v>
      </c>
      <c r="D2325" s="20" t="s">
        <v>3429</v>
      </c>
      <c r="E2325" s="55" t="s">
        <v>1964</v>
      </c>
      <c r="F2325" s="1">
        <v>1</v>
      </c>
      <c r="G2325" s="55">
        <v>29</v>
      </c>
      <c r="H2325" s="55">
        <f t="shared" si="36"/>
        <v>29</v>
      </c>
    </row>
    <row r="2326" spans="2:8" ht="15" x14ac:dyDescent="0.25">
      <c r="B2326" s="20" t="s">
        <v>621</v>
      </c>
      <c r="C2326" s="20" t="s">
        <v>3430</v>
      </c>
      <c r="D2326" s="20" t="s">
        <v>3431</v>
      </c>
      <c r="E2326" s="55" t="s">
        <v>1963</v>
      </c>
      <c r="F2326" s="1">
        <v>2</v>
      </c>
      <c r="G2326" s="55">
        <v>338</v>
      </c>
      <c r="H2326" s="55">
        <f t="shared" si="36"/>
        <v>676</v>
      </c>
    </row>
    <row r="2327" spans="2:8" ht="15" x14ac:dyDescent="0.25">
      <c r="B2327" s="20" t="s">
        <v>621</v>
      </c>
      <c r="C2327" s="20" t="s">
        <v>3430</v>
      </c>
      <c r="D2327" s="20" t="s">
        <v>3431</v>
      </c>
      <c r="E2327" s="55" t="s">
        <v>1964</v>
      </c>
      <c r="F2327" s="1">
        <v>1</v>
      </c>
      <c r="G2327" s="55">
        <v>64</v>
      </c>
      <c r="H2327" s="55">
        <f t="shared" si="36"/>
        <v>64</v>
      </c>
    </row>
    <row r="2328" spans="2:8" ht="15" x14ac:dyDescent="0.25">
      <c r="B2328" s="20" t="s">
        <v>621</v>
      </c>
      <c r="C2328" s="20" t="s">
        <v>3430</v>
      </c>
      <c r="D2328" s="20" t="s">
        <v>3431</v>
      </c>
      <c r="E2328" s="55" t="s">
        <v>1969</v>
      </c>
      <c r="F2328" s="1">
        <v>4</v>
      </c>
      <c r="G2328" s="55">
        <v>17</v>
      </c>
      <c r="H2328" s="55">
        <f t="shared" si="36"/>
        <v>68</v>
      </c>
    </row>
    <row r="2329" spans="2:8" ht="15" x14ac:dyDescent="0.25">
      <c r="B2329" s="20" t="s">
        <v>621</v>
      </c>
      <c r="C2329" s="20" t="s">
        <v>3430</v>
      </c>
      <c r="D2329" s="20" t="s">
        <v>3431</v>
      </c>
      <c r="E2329" s="55" t="s">
        <v>1976</v>
      </c>
      <c r="F2329" s="1">
        <v>2</v>
      </c>
      <c r="G2329" s="55">
        <v>1</v>
      </c>
      <c r="H2329" s="55">
        <f t="shared" si="36"/>
        <v>2</v>
      </c>
    </row>
    <row r="2330" spans="2:8" ht="15" x14ac:dyDescent="0.25">
      <c r="B2330" s="20" t="s">
        <v>621</v>
      </c>
      <c r="C2330" s="20" t="s">
        <v>3432</v>
      </c>
      <c r="D2330" s="20" t="s">
        <v>3433</v>
      </c>
      <c r="E2330" s="55" t="s">
        <v>1963</v>
      </c>
      <c r="F2330" s="1">
        <v>2</v>
      </c>
      <c r="G2330" s="55">
        <v>168</v>
      </c>
      <c r="H2330" s="55">
        <f t="shared" si="36"/>
        <v>336</v>
      </c>
    </row>
    <row r="2331" spans="2:8" ht="15" x14ac:dyDescent="0.25">
      <c r="B2331" s="20" t="s">
        <v>621</v>
      </c>
      <c r="C2331" s="20" t="s">
        <v>3432</v>
      </c>
      <c r="D2331" s="20" t="s">
        <v>3433</v>
      </c>
      <c r="E2331" s="55" t="s">
        <v>1964</v>
      </c>
      <c r="F2331" s="1">
        <v>1</v>
      </c>
      <c r="G2331" s="55">
        <v>105</v>
      </c>
      <c r="H2331" s="55">
        <f t="shared" si="36"/>
        <v>105</v>
      </c>
    </row>
    <row r="2332" spans="2:8" ht="15" x14ac:dyDescent="0.25">
      <c r="B2332" s="20" t="s">
        <v>621</v>
      </c>
      <c r="C2332" s="20" t="s">
        <v>1271</v>
      </c>
      <c r="D2332" s="20" t="s">
        <v>1272</v>
      </c>
      <c r="E2332" s="55" t="s">
        <v>1963</v>
      </c>
      <c r="F2332" s="1">
        <v>2</v>
      </c>
      <c r="G2332" s="55">
        <v>99</v>
      </c>
      <c r="H2332" s="55">
        <f t="shared" si="36"/>
        <v>198</v>
      </c>
    </row>
    <row r="2333" spans="2:8" ht="15" x14ac:dyDescent="0.25">
      <c r="B2333" s="20" t="s">
        <v>621</v>
      </c>
      <c r="C2333" s="20" t="s">
        <v>1271</v>
      </c>
      <c r="D2333" s="20" t="s">
        <v>1272</v>
      </c>
      <c r="E2333" s="55" t="s">
        <v>1964</v>
      </c>
      <c r="F2333" s="1">
        <v>1</v>
      </c>
      <c r="G2333" s="55">
        <v>3</v>
      </c>
      <c r="H2333" s="55">
        <f t="shared" si="36"/>
        <v>3</v>
      </c>
    </row>
    <row r="2334" spans="2:8" ht="15" x14ac:dyDescent="0.25">
      <c r="B2334" s="20" t="s">
        <v>621</v>
      </c>
      <c r="C2334" s="20" t="s">
        <v>3434</v>
      </c>
      <c r="D2334" s="20" t="s">
        <v>3435</v>
      </c>
      <c r="E2334" s="55" t="s">
        <v>1963</v>
      </c>
      <c r="F2334" s="1">
        <v>2</v>
      </c>
      <c r="G2334" s="55">
        <v>102</v>
      </c>
      <c r="H2334" s="55">
        <f t="shared" si="36"/>
        <v>204</v>
      </c>
    </row>
    <row r="2335" spans="2:8" ht="15" x14ac:dyDescent="0.25">
      <c r="B2335" s="20" t="s">
        <v>621</v>
      </c>
      <c r="C2335" s="20" t="s">
        <v>3434</v>
      </c>
      <c r="D2335" s="20" t="s">
        <v>3435</v>
      </c>
      <c r="E2335" s="55" t="s">
        <v>1964</v>
      </c>
      <c r="F2335" s="1">
        <v>1</v>
      </c>
      <c r="G2335" s="55">
        <v>3</v>
      </c>
      <c r="H2335" s="55">
        <f t="shared" si="36"/>
        <v>3</v>
      </c>
    </row>
    <row r="2336" spans="2:8" ht="15" x14ac:dyDescent="0.25">
      <c r="B2336" s="20" t="s">
        <v>621</v>
      </c>
      <c r="C2336" s="20" t="s">
        <v>3434</v>
      </c>
      <c r="D2336" s="20" t="s">
        <v>3435</v>
      </c>
      <c r="E2336" s="55" t="s">
        <v>1969</v>
      </c>
      <c r="F2336" s="1">
        <v>4</v>
      </c>
      <c r="G2336" s="55">
        <v>12</v>
      </c>
      <c r="H2336" s="55">
        <f t="shared" si="36"/>
        <v>48</v>
      </c>
    </row>
    <row r="2337" spans="2:8" ht="15" x14ac:dyDescent="0.25">
      <c r="B2337" s="20" t="s">
        <v>621</v>
      </c>
      <c r="C2337" s="20" t="s">
        <v>1059</v>
      </c>
      <c r="D2337" s="20" t="s">
        <v>1060</v>
      </c>
      <c r="E2337" s="55" t="s">
        <v>1963</v>
      </c>
      <c r="F2337" s="1">
        <v>2</v>
      </c>
      <c r="G2337" s="55">
        <v>420</v>
      </c>
      <c r="H2337" s="55">
        <f t="shared" si="36"/>
        <v>840</v>
      </c>
    </row>
    <row r="2338" spans="2:8" ht="15" x14ac:dyDescent="0.25">
      <c r="B2338" s="20" t="s">
        <v>621</v>
      </c>
      <c r="C2338" s="20" t="s">
        <v>1059</v>
      </c>
      <c r="D2338" s="20" t="s">
        <v>1060</v>
      </c>
      <c r="E2338" s="55" t="s">
        <v>1964</v>
      </c>
      <c r="F2338" s="1">
        <v>1</v>
      </c>
      <c r="G2338" s="55">
        <v>220</v>
      </c>
      <c r="H2338" s="55">
        <f t="shared" si="36"/>
        <v>220</v>
      </c>
    </row>
    <row r="2339" spans="2:8" ht="15" x14ac:dyDescent="0.25">
      <c r="B2339" s="20" t="s">
        <v>621</v>
      </c>
      <c r="C2339" s="20" t="s">
        <v>1059</v>
      </c>
      <c r="D2339" s="20" t="s">
        <v>1060</v>
      </c>
      <c r="E2339" s="55" t="s">
        <v>2198</v>
      </c>
      <c r="F2339" s="1">
        <v>8.86</v>
      </c>
      <c r="G2339" s="55">
        <v>2</v>
      </c>
      <c r="H2339" s="55">
        <f t="shared" si="36"/>
        <v>17.72</v>
      </c>
    </row>
    <row r="2340" spans="2:8" ht="15" x14ac:dyDescent="0.25">
      <c r="B2340" s="20" t="s">
        <v>621</v>
      </c>
      <c r="C2340" s="20" t="s">
        <v>3436</v>
      </c>
      <c r="D2340" s="20" t="s">
        <v>3437</v>
      </c>
      <c r="E2340" s="55" t="s">
        <v>1963</v>
      </c>
      <c r="F2340" s="1">
        <v>2</v>
      </c>
      <c r="G2340" s="55">
        <v>81</v>
      </c>
      <c r="H2340" s="55">
        <f t="shared" si="36"/>
        <v>162</v>
      </c>
    </row>
    <row r="2341" spans="2:8" ht="15" x14ac:dyDescent="0.25">
      <c r="B2341" s="20" t="s">
        <v>621</v>
      </c>
      <c r="C2341" s="20" t="s">
        <v>3436</v>
      </c>
      <c r="D2341" s="20" t="s">
        <v>3437</v>
      </c>
      <c r="E2341" s="55" t="s">
        <v>1964</v>
      </c>
      <c r="F2341" s="1">
        <v>1</v>
      </c>
      <c r="G2341" s="55">
        <v>3</v>
      </c>
      <c r="H2341" s="55">
        <f t="shared" si="36"/>
        <v>3</v>
      </c>
    </row>
    <row r="2342" spans="2:8" ht="15" x14ac:dyDescent="0.25">
      <c r="B2342" s="20" t="s">
        <v>621</v>
      </c>
      <c r="C2342" s="20" t="s">
        <v>3438</v>
      </c>
      <c r="D2342" s="20" t="s">
        <v>3439</v>
      </c>
      <c r="E2342" s="55" t="s">
        <v>1963</v>
      </c>
      <c r="F2342" s="1">
        <v>2</v>
      </c>
      <c r="G2342" s="55">
        <v>304</v>
      </c>
      <c r="H2342" s="55">
        <f t="shared" si="36"/>
        <v>608</v>
      </c>
    </row>
    <row r="2343" spans="2:8" ht="15" x14ac:dyDescent="0.25">
      <c r="B2343" s="20" t="s">
        <v>621</v>
      </c>
      <c r="C2343" s="20" t="s">
        <v>3438</v>
      </c>
      <c r="D2343" s="20" t="s">
        <v>3439</v>
      </c>
      <c r="E2343" s="55" t="s">
        <v>1964</v>
      </c>
      <c r="F2343" s="1">
        <v>1</v>
      </c>
      <c r="G2343" s="55">
        <v>18</v>
      </c>
      <c r="H2343" s="55">
        <f t="shared" si="36"/>
        <v>18</v>
      </c>
    </row>
    <row r="2344" spans="2:8" ht="15" x14ac:dyDescent="0.25">
      <c r="B2344" s="20" t="s">
        <v>621</v>
      </c>
      <c r="C2344" s="20" t="s">
        <v>1061</v>
      </c>
      <c r="D2344" s="20" t="s">
        <v>1062</v>
      </c>
      <c r="E2344" s="55" t="s">
        <v>1963</v>
      </c>
      <c r="F2344" s="1">
        <v>2</v>
      </c>
      <c r="G2344" s="55">
        <v>313</v>
      </c>
      <c r="H2344" s="55">
        <f t="shared" si="36"/>
        <v>626</v>
      </c>
    </row>
    <row r="2345" spans="2:8" ht="15" x14ac:dyDescent="0.25">
      <c r="B2345" s="20" t="s">
        <v>621</v>
      </c>
      <c r="C2345" s="20" t="s">
        <v>1061</v>
      </c>
      <c r="D2345" s="20" t="s">
        <v>1062</v>
      </c>
      <c r="E2345" s="55" t="s">
        <v>1964</v>
      </c>
      <c r="F2345" s="1">
        <v>1</v>
      </c>
      <c r="G2345" s="55">
        <v>234</v>
      </c>
      <c r="H2345" s="55">
        <f t="shared" si="36"/>
        <v>234</v>
      </c>
    </row>
    <row r="2346" spans="2:8" ht="15" x14ac:dyDescent="0.25">
      <c r="B2346" s="20" t="s">
        <v>621</v>
      </c>
      <c r="C2346" s="20" t="s">
        <v>3440</v>
      </c>
      <c r="D2346" s="20" t="s">
        <v>3441</v>
      </c>
      <c r="E2346" s="55" t="s">
        <v>1963</v>
      </c>
      <c r="F2346" s="1">
        <v>2</v>
      </c>
      <c r="G2346" s="55">
        <v>50</v>
      </c>
      <c r="H2346" s="55">
        <f t="shared" si="36"/>
        <v>100</v>
      </c>
    </row>
    <row r="2347" spans="2:8" ht="15" x14ac:dyDescent="0.25">
      <c r="B2347" s="20" t="s">
        <v>621</v>
      </c>
      <c r="C2347" s="20" t="s">
        <v>3440</v>
      </c>
      <c r="D2347" s="20" t="s">
        <v>3441</v>
      </c>
      <c r="E2347" s="55" t="s">
        <v>1964</v>
      </c>
      <c r="F2347" s="1">
        <v>1</v>
      </c>
      <c r="G2347" s="55">
        <v>2</v>
      </c>
      <c r="H2347" s="55">
        <f t="shared" si="36"/>
        <v>2</v>
      </c>
    </row>
    <row r="2348" spans="2:8" ht="15" x14ac:dyDescent="0.25">
      <c r="B2348" s="20" t="s">
        <v>621</v>
      </c>
      <c r="C2348" s="20" t="s">
        <v>3442</v>
      </c>
      <c r="D2348" s="20" t="s">
        <v>3443</v>
      </c>
      <c r="E2348" s="55" t="s">
        <v>1963</v>
      </c>
      <c r="F2348" s="1">
        <v>2</v>
      </c>
      <c r="G2348" s="55">
        <v>256</v>
      </c>
      <c r="H2348" s="55">
        <f t="shared" si="36"/>
        <v>512</v>
      </c>
    </row>
    <row r="2349" spans="2:8" ht="15" x14ac:dyDescent="0.25">
      <c r="B2349" s="20" t="s">
        <v>621</v>
      </c>
      <c r="C2349" s="20" t="s">
        <v>3444</v>
      </c>
      <c r="D2349" s="20" t="s">
        <v>3445</v>
      </c>
      <c r="E2349" s="55" t="s">
        <v>1963</v>
      </c>
      <c r="F2349" s="1">
        <v>2</v>
      </c>
      <c r="G2349" s="55">
        <v>122</v>
      </c>
      <c r="H2349" s="55">
        <f t="shared" si="36"/>
        <v>244</v>
      </c>
    </row>
    <row r="2350" spans="2:8" ht="15" x14ac:dyDescent="0.25">
      <c r="B2350" s="20" t="s">
        <v>621</v>
      </c>
      <c r="C2350" s="20" t="s">
        <v>1063</v>
      </c>
      <c r="D2350" s="20" t="s">
        <v>1064</v>
      </c>
      <c r="E2350" s="55" t="s">
        <v>1963</v>
      </c>
      <c r="F2350" s="1">
        <v>2</v>
      </c>
      <c r="G2350" s="55">
        <v>227</v>
      </c>
      <c r="H2350" s="55">
        <f t="shared" si="36"/>
        <v>454</v>
      </c>
    </row>
    <row r="2351" spans="2:8" ht="15" x14ac:dyDescent="0.25">
      <c r="B2351" s="20" t="s">
        <v>621</v>
      </c>
      <c r="C2351" s="20" t="s">
        <v>1063</v>
      </c>
      <c r="D2351" s="20" t="s">
        <v>1064</v>
      </c>
      <c r="E2351" s="55" t="s">
        <v>1964</v>
      </c>
      <c r="F2351" s="1">
        <v>1</v>
      </c>
      <c r="G2351" s="55">
        <v>2</v>
      </c>
      <c r="H2351" s="55">
        <f t="shared" si="36"/>
        <v>2</v>
      </c>
    </row>
    <row r="2352" spans="2:8" ht="15" x14ac:dyDescent="0.25">
      <c r="B2352" s="20" t="s">
        <v>621</v>
      </c>
      <c r="C2352" s="20" t="s">
        <v>1065</v>
      </c>
      <c r="D2352" s="20" t="s">
        <v>1066</v>
      </c>
      <c r="E2352" s="55" t="s">
        <v>1963</v>
      </c>
      <c r="F2352" s="1">
        <v>2</v>
      </c>
      <c r="G2352" s="55">
        <v>246</v>
      </c>
      <c r="H2352" s="55">
        <f t="shared" si="36"/>
        <v>492</v>
      </c>
    </row>
    <row r="2353" spans="2:8" ht="15" x14ac:dyDescent="0.25">
      <c r="B2353" s="20" t="s">
        <v>621</v>
      </c>
      <c r="C2353" s="20" t="s">
        <v>1065</v>
      </c>
      <c r="D2353" s="20" t="s">
        <v>1066</v>
      </c>
      <c r="E2353" s="55" t="s">
        <v>1964</v>
      </c>
      <c r="F2353" s="1">
        <v>1</v>
      </c>
      <c r="G2353" s="55">
        <v>100</v>
      </c>
      <c r="H2353" s="55">
        <f t="shared" si="36"/>
        <v>100</v>
      </c>
    </row>
    <row r="2354" spans="2:8" ht="15" x14ac:dyDescent="0.25">
      <c r="B2354" s="20" t="s">
        <v>621</v>
      </c>
      <c r="C2354" s="20" t="s">
        <v>1067</v>
      </c>
      <c r="D2354" s="20" t="s">
        <v>1068</v>
      </c>
      <c r="E2354" s="55" t="s">
        <v>1963</v>
      </c>
      <c r="F2354" s="1">
        <v>2</v>
      </c>
      <c r="G2354" s="55">
        <v>58</v>
      </c>
      <c r="H2354" s="55">
        <f t="shared" si="36"/>
        <v>116</v>
      </c>
    </row>
    <row r="2355" spans="2:8" ht="15" x14ac:dyDescent="0.25">
      <c r="B2355" s="20" t="s">
        <v>621</v>
      </c>
      <c r="C2355" s="20" t="s">
        <v>1067</v>
      </c>
      <c r="D2355" s="20" t="s">
        <v>1068</v>
      </c>
      <c r="E2355" s="55" t="s">
        <v>1964</v>
      </c>
      <c r="F2355" s="1">
        <v>1</v>
      </c>
      <c r="G2355" s="55">
        <v>20</v>
      </c>
      <c r="H2355" s="55">
        <f t="shared" si="36"/>
        <v>20</v>
      </c>
    </row>
    <row r="2356" spans="2:8" ht="15" x14ac:dyDescent="0.25">
      <c r="B2356" s="20" t="s">
        <v>621</v>
      </c>
      <c r="C2356" s="20" t="s">
        <v>3446</v>
      </c>
      <c r="D2356" s="20" t="s">
        <v>3447</v>
      </c>
      <c r="E2356" s="55" t="s">
        <v>1963</v>
      </c>
      <c r="F2356" s="1">
        <v>2</v>
      </c>
      <c r="G2356" s="55">
        <v>318</v>
      </c>
      <c r="H2356" s="55">
        <f t="shared" si="36"/>
        <v>636</v>
      </c>
    </row>
    <row r="2357" spans="2:8" ht="15" x14ac:dyDescent="0.25">
      <c r="B2357" s="20" t="s">
        <v>621</v>
      </c>
      <c r="C2357" s="20" t="s">
        <v>3448</v>
      </c>
      <c r="D2357" s="20" t="s">
        <v>3449</v>
      </c>
      <c r="E2357" s="55" t="s">
        <v>1963</v>
      </c>
      <c r="F2357" s="1">
        <v>2</v>
      </c>
      <c r="G2357" s="55">
        <v>107</v>
      </c>
      <c r="H2357" s="55">
        <f t="shared" si="36"/>
        <v>214</v>
      </c>
    </row>
    <row r="2358" spans="2:8" ht="15" x14ac:dyDescent="0.25">
      <c r="B2358" s="20" t="s">
        <v>621</v>
      </c>
      <c r="C2358" s="20" t="s">
        <v>3448</v>
      </c>
      <c r="D2358" s="20" t="s">
        <v>3449</v>
      </c>
      <c r="E2358" s="55" t="s">
        <v>1964</v>
      </c>
      <c r="F2358" s="1">
        <v>1</v>
      </c>
      <c r="G2358" s="55">
        <v>108</v>
      </c>
      <c r="H2358" s="55">
        <f t="shared" si="36"/>
        <v>108</v>
      </c>
    </row>
    <row r="2359" spans="2:8" ht="15" x14ac:dyDescent="0.25">
      <c r="B2359" s="20" t="s">
        <v>621</v>
      </c>
      <c r="C2359" s="20" t="s">
        <v>3448</v>
      </c>
      <c r="D2359" s="20" t="s">
        <v>3449</v>
      </c>
      <c r="E2359" s="55" t="s">
        <v>1969</v>
      </c>
      <c r="F2359" s="1">
        <v>4</v>
      </c>
      <c r="G2359" s="55">
        <v>6</v>
      </c>
      <c r="H2359" s="55">
        <f t="shared" si="36"/>
        <v>24</v>
      </c>
    </row>
    <row r="2360" spans="2:8" ht="15" x14ac:dyDescent="0.25">
      <c r="B2360" s="20" t="s">
        <v>621</v>
      </c>
      <c r="C2360" s="20" t="s">
        <v>3448</v>
      </c>
      <c r="D2360" s="20" t="s">
        <v>3449</v>
      </c>
      <c r="E2360" s="55" t="s">
        <v>1976</v>
      </c>
      <c r="F2360" s="1">
        <v>2</v>
      </c>
      <c r="G2360" s="55">
        <v>9</v>
      </c>
      <c r="H2360" s="55">
        <f t="shared" si="36"/>
        <v>18</v>
      </c>
    </row>
    <row r="2361" spans="2:8" ht="15" x14ac:dyDescent="0.25">
      <c r="B2361" s="20" t="s">
        <v>621</v>
      </c>
      <c r="C2361" s="20" t="s">
        <v>3450</v>
      </c>
      <c r="D2361" s="20" t="s">
        <v>3451</v>
      </c>
      <c r="E2361" s="55" t="s">
        <v>1963</v>
      </c>
      <c r="F2361" s="1">
        <v>2</v>
      </c>
      <c r="G2361" s="55">
        <v>200</v>
      </c>
      <c r="H2361" s="55">
        <f t="shared" si="36"/>
        <v>400</v>
      </c>
    </row>
    <row r="2362" spans="2:8" ht="15" x14ac:dyDescent="0.25">
      <c r="B2362" s="20" t="s">
        <v>621</v>
      </c>
      <c r="C2362" s="20" t="s">
        <v>3450</v>
      </c>
      <c r="D2362" s="20" t="s">
        <v>3451</v>
      </c>
      <c r="E2362" s="55" t="s">
        <v>1964</v>
      </c>
      <c r="F2362" s="1">
        <v>1</v>
      </c>
      <c r="G2362" s="55">
        <v>65</v>
      </c>
      <c r="H2362" s="55">
        <f t="shared" si="36"/>
        <v>65</v>
      </c>
    </row>
    <row r="2363" spans="2:8" ht="15" x14ac:dyDescent="0.25">
      <c r="B2363" s="20" t="s">
        <v>621</v>
      </c>
      <c r="C2363" s="20" t="s">
        <v>3452</v>
      </c>
      <c r="D2363" s="20" t="s">
        <v>3453</v>
      </c>
      <c r="E2363" s="55" t="s">
        <v>1963</v>
      </c>
      <c r="F2363" s="1">
        <v>2</v>
      </c>
      <c r="G2363" s="55">
        <v>110</v>
      </c>
      <c r="H2363" s="55">
        <f t="shared" si="36"/>
        <v>220</v>
      </c>
    </row>
    <row r="2364" spans="2:8" ht="15" x14ac:dyDescent="0.25">
      <c r="B2364" s="20" t="s">
        <v>621</v>
      </c>
      <c r="C2364" s="20" t="s">
        <v>3452</v>
      </c>
      <c r="D2364" s="20" t="s">
        <v>3453</v>
      </c>
      <c r="E2364" s="55" t="s">
        <v>1964</v>
      </c>
      <c r="F2364" s="1">
        <v>1</v>
      </c>
      <c r="G2364" s="55">
        <v>59</v>
      </c>
      <c r="H2364" s="55">
        <f t="shared" si="36"/>
        <v>59</v>
      </c>
    </row>
    <row r="2365" spans="2:8" ht="15" x14ac:dyDescent="0.25">
      <c r="B2365" s="20" t="s">
        <v>621</v>
      </c>
      <c r="C2365" s="20" t="s">
        <v>3454</v>
      </c>
      <c r="D2365" s="20" t="s">
        <v>3455</v>
      </c>
      <c r="E2365" s="55" t="s">
        <v>1963</v>
      </c>
      <c r="F2365" s="1">
        <v>2</v>
      </c>
      <c r="G2365" s="55">
        <v>87</v>
      </c>
      <c r="H2365" s="55">
        <f t="shared" si="36"/>
        <v>174</v>
      </c>
    </row>
    <row r="2366" spans="2:8" ht="15" x14ac:dyDescent="0.25">
      <c r="B2366" s="20" t="s">
        <v>621</v>
      </c>
      <c r="C2366" s="20" t="s">
        <v>1929</v>
      </c>
      <c r="D2366" s="20" t="s">
        <v>1930</v>
      </c>
      <c r="E2366" s="55" t="s">
        <v>1963</v>
      </c>
      <c r="F2366" s="1">
        <v>2</v>
      </c>
      <c r="G2366" s="55">
        <v>154</v>
      </c>
      <c r="H2366" s="55">
        <f t="shared" si="36"/>
        <v>308</v>
      </c>
    </row>
    <row r="2367" spans="2:8" ht="15" x14ac:dyDescent="0.25">
      <c r="B2367" s="20" t="s">
        <v>621</v>
      </c>
      <c r="C2367" s="20" t="s">
        <v>1929</v>
      </c>
      <c r="D2367" s="20" t="s">
        <v>1930</v>
      </c>
      <c r="E2367" s="55" t="s">
        <v>1964</v>
      </c>
      <c r="F2367" s="1">
        <v>1</v>
      </c>
      <c r="G2367" s="55">
        <v>128</v>
      </c>
      <c r="H2367" s="55">
        <f t="shared" si="36"/>
        <v>128</v>
      </c>
    </row>
    <row r="2368" spans="2:8" ht="15" x14ac:dyDescent="0.25">
      <c r="B2368" s="20" t="s">
        <v>621</v>
      </c>
      <c r="C2368" s="20" t="s">
        <v>1929</v>
      </c>
      <c r="D2368" s="20" t="s">
        <v>1930</v>
      </c>
      <c r="E2368" s="55" t="s">
        <v>1969</v>
      </c>
      <c r="F2368" s="1">
        <v>4</v>
      </c>
      <c r="G2368" s="55">
        <v>7</v>
      </c>
      <c r="H2368" s="55">
        <f t="shared" si="36"/>
        <v>28</v>
      </c>
    </row>
    <row r="2369" spans="2:8" ht="15" x14ac:dyDescent="0.25">
      <c r="B2369" s="20" t="s">
        <v>621</v>
      </c>
      <c r="C2369" s="20" t="s">
        <v>1929</v>
      </c>
      <c r="D2369" s="20" t="s">
        <v>1930</v>
      </c>
      <c r="E2369" s="55" t="s">
        <v>1976</v>
      </c>
      <c r="F2369" s="1">
        <v>2</v>
      </c>
      <c r="G2369" s="55">
        <v>4</v>
      </c>
      <c r="H2369" s="55">
        <f t="shared" si="36"/>
        <v>8</v>
      </c>
    </row>
    <row r="2370" spans="2:8" ht="15" x14ac:dyDescent="0.25">
      <c r="B2370" s="20" t="s">
        <v>621</v>
      </c>
      <c r="C2370" s="20" t="s">
        <v>3456</v>
      </c>
      <c r="D2370" s="20" t="s">
        <v>3457</v>
      </c>
      <c r="E2370" s="55" t="s">
        <v>1963</v>
      </c>
      <c r="F2370" s="1">
        <v>2</v>
      </c>
      <c r="G2370" s="55">
        <v>52</v>
      </c>
      <c r="H2370" s="55">
        <f t="shared" si="36"/>
        <v>104</v>
      </c>
    </row>
    <row r="2371" spans="2:8" ht="15" x14ac:dyDescent="0.25">
      <c r="B2371" s="20" t="s">
        <v>621</v>
      </c>
      <c r="C2371" s="20" t="s">
        <v>1069</v>
      </c>
      <c r="D2371" s="20" t="s">
        <v>1070</v>
      </c>
      <c r="E2371" s="55" t="s">
        <v>1989</v>
      </c>
      <c r="F2371" s="1">
        <v>18.53</v>
      </c>
      <c r="G2371" s="55">
        <v>1</v>
      </c>
      <c r="H2371" s="55">
        <f t="shared" si="36"/>
        <v>18.53</v>
      </c>
    </row>
    <row r="2372" spans="2:8" ht="15" x14ac:dyDescent="0.25">
      <c r="B2372" s="20" t="s">
        <v>621</v>
      </c>
      <c r="C2372" s="20" t="s">
        <v>1069</v>
      </c>
      <c r="D2372" s="20" t="s">
        <v>1070</v>
      </c>
      <c r="E2372" s="55" t="s">
        <v>1963</v>
      </c>
      <c r="F2372" s="1">
        <v>2</v>
      </c>
      <c r="G2372" s="55">
        <v>88</v>
      </c>
      <c r="H2372" s="55">
        <f t="shared" si="36"/>
        <v>176</v>
      </c>
    </row>
    <row r="2373" spans="2:8" ht="15" x14ac:dyDescent="0.25">
      <c r="B2373" s="20" t="s">
        <v>621</v>
      </c>
      <c r="C2373" s="20" t="s">
        <v>1069</v>
      </c>
      <c r="D2373" s="20" t="s">
        <v>1070</v>
      </c>
      <c r="E2373" s="55" t="s">
        <v>1964</v>
      </c>
      <c r="F2373" s="1">
        <v>1</v>
      </c>
      <c r="G2373" s="55">
        <v>20</v>
      </c>
      <c r="H2373" s="55">
        <f t="shared" si="36"/>
        <v>20</v>
      </c>
    </row>
    <row r="2374" spans="2:8" ht="15" x14ac:dyDescent="0.25">
      <c r="B2374" s="20" t="s">
        <v>621</v>
      </c>
      <c r="C2374" s="20" t="s">
        <v>1069</v>
      </c>
      <c r="D2374" s="20" t="s">
        <v>1070</v>
      </c>
      <c r="E2374" s="55" t="s">
        <v>1976</v>
      </c>
      <c r="F2374" s="1">
        <v>2</v>
      </c>
      <c r="G2374" s="55">
        <v>4</v>
      </c>
      <c r="H2374" s="55">
        <f t="shared" si="36"/>
        <v>8</v>
      </c>
    </row>
    <row r="2375" spans="2:8" ht="15" x14ac:dyDescent="0.25">
      <c r="B2375" s="20" t="s">
        <v>621</v>
      </c>
      <c r="C2375" s="20" t="s">
        <v>3458</v>
      </c>
      <c r="D2375" s="20" t="s">
        <v>3459</v>
      </c>
      <c r="E2375" s="55" t="s">
        <v>1963</v>
      </c>
      <c r="F2375" s="1">
        <v>2</v>
      </c>
      <c r="G2375" s="55">
        <v>137</v>
      </c>
      <c r="H2375" s="55">
        <f t="shared" si="36"/>
        <v>274</v>
      </c>
    </row>
    <row r="2376" spans="2:8" ht="15" x14ac:dyDescent="0.25">
      <c r="B2376" s="20" t="s">
        <v>621</v>
      </c>
      <c r="C2376" s="20" t="s">
        <v>3460</v>
      </c>
      <c r="D2376" s="20" t="s">
        <v>3461</v>
      </c>
      <c r="E2376" s="55" t="s">
        <v>1963</v>
      </c>
      <c r="F2376" s="1">
        <v>2</v>
      </c>
      <c r="G2376" s="55">
        <v>329</v>
      </c>
      <c r="H2376" s="55">
        <f t="shared" si="36"/>
        <v>658</v>
      </c>
    </row>
    <row r="2377" spans="2:8" ht="15" x14ac:dyDescent="0.25">
      <c r="B2377" s="20" t="s">
        <v>621</v>
      </c>
      <c r="C2377" s="20" t="s">
        <v>3460</v>
      </c>
      <c r="D2377" s="20" t="s">
        <v>3461</v>
      </c>
      <c r="E2377" s="55" t="s">
        <v>1964</v>
      </c>
      <c r="F2377" s="1">
        <v>1</v>
      </c>
      <c r="G2377" s="55">
        <v>47</v>
      </c>
      <c r="H2377" s="55">
        <f t="shared" si="36"/>
        <v>47</v>
      </c>
    </row>
    <row r="2378" spans="2:8" ht="15" x14ac:dyDescent="0.25">
      <c r="B2378" s="20" t="s">
        <v>621</v>
      </c>
      <c r="C2378" s="20" t="s">
        <v>1071</v>
      </c>
      <c r="D2378" s="20" t="s">
        <v>1072</v>
      </c>
      <c r="E2378" s="55" t="s">
        <v>1963</v>
      </c>
      <c r="F2378" s="1">
        <v>2</v>
      </c>
      <c r="G2378" s="55">
        <v>287</v>
      </c>
      <c r="H2378" s="55">
        <f t="shared" si="36"/>
        <v>574</v>
      </c>
    </row>
    <row r="2379" spans="2:8" ht="15" x14ac:dyDescent="0.25">
      <c r="B2379" s="20" t="s">
        <v>621</v>
      </c>
      <c r="C2379" s="20" t="s">
        <v>1071</v>
      </c>
      <c r="D2379" s="20" t="s">
        <v>1072</v>
      </c>
      <c r="E2379" s="55" t="s">
        <v>1964</v>
      </c>
      <c r="F2379" s="1">
        <v>1</v>
      </c>
      <c r="G2379" s="55">
        <v>164</v>
      </c>
      <c r="H2379" s="55">
        <f t="shared" ref="H2379:H2415" si="37">F2379*G2379</f>
        <v>164</v>
      </c>
    </row>
    <row r="2380" spans="2:8" ht="15" x14ac:dyDescent="0.25">
      <c r="B2380" s="20" t="s">
        <v>621</v>
      </c>
      <c r="C2380" s="20" t="s">
        <v>1071</v>
      </c>
      <c r="D2380" s="20" t="s">
        <v>1072</v>
      </c>
      <c r="E2380" s="55" t="s">
        <v>1969</v>
      </c>
      <c r="F2380" s="1">
        <v>4</v>
      </c>
      <c r="G2380" s="55">
        <v>8</v>
      </c>
      <c r="H2380" s="55">
        <f t="shared" si="37"/>
        <v>32</v>
      </c>
    </row>
    <row r="2381" spans="2:8" ht="15" x14ac:dyDescent="0.25">
      <c r="B2381" s="20" t="s">
        <v>621</v>
      </c>
      <c r="C2381" s="20" t="s">
        <v>3462</v>
      </c>
      <c r="D2381" s="20" t="s">
        <v>3463</v>
      </c>
      <c r="E2381" s="55" t="s">
        <v>1963</v>
      </c>
      <c r="F2381" s="1">
        <v>2</v>
      </c>
      <c r="G2381" s="55">
        <v>208</v>
      </c>
      <c r="H2381" s="55">
        <f t="shared" si="37"/>
        <v>416</v>
      </c>
    </row>
    <row r="2382" spans="2:8" ht="15" x14ac:dyDescent="0.25">
      <c r="B2382" s="20" t="s">
        <v>621</v>
      </c>
      <c r="C2382" s="20" t="s">
        <v>3462</v>
      </c>
      <c r="D2382" s="20" t="s">
        <v>3463</v>
      </c>
      <c r="E2382" s="55" t="s">
        <v>1964</v>
      </c>
      <c r="F2382" s="1">
        <v>1</v>
      </c>
      <c r="G2382" s="55">
        <v>123</v>
      </c>
      <c r="H2382" s="55">
        <f t="shared" si="37"/>
        <v>123</v>
      </c>
    </row>
    <row r="2383" spans="2:8" ht="15" x14ac:dyDescent="0.25">
      <c r="B2383" s="20" t="s">
        <v>621</v>
      </c>
      <c r="C2383" s="20" t="s">
        <v>1073</v>
      </c>
      <c r="D2383" s="20" t="s">
        <v>1074</v>
      </c>
      <c r="E2383" s="55" t="s">
        <v>1963</v>
      </c>
      <c r="F2383" s="1">
        <v>2</v>
      </c>
      <c r="G2383" s="55">
        <v>289</v>
      </c>
      <c r="H2383" s="55">
        <f t="shared" si="37"/>
        <v>578</v>
      </c>
    </row>
    <row r="2384" spans="2:8" ht="15" x14ac:dyDescent="0.25">
      <c r="B2384" s="20" t="s">
        <v>621</v>
      </c>
      <c r="C2384" s="20" t="s">
        <v>1073</v>
      </c>
      <c r="D2384" s="20" t="s">
        <v>1074</v>
      </c>
      <c r="E2384" s="55" t="s">
        <v>1964</v>
      </c>
      <c r="F2384" s="1">
        <v>1</v>
      </c>
      <c r="G2384" s="55">
        <v>18</v>
      </c>
      <c r="H2384" s="55">
        <f t="shared" si="37"/>
        <v>18</v>
      </c>
    </row>
    <row r="2385" spans="2:8" ht="15" x14ac:dyDescent="0.25">
      <c r="B2385" s="20" t="s">
        <v>621</v>
      </c>
      <c r="C2385" s="20" t="s">
        <v>3464</v>
      </c>
      <c r="D2385" s="20" t="s">
        <v>3465</v>
      </c>
      <c r="E2385" s="55" t="s">
        <v>1963</v>
      </c>
      <c r="F2385" s="1">
        <v>2</v>
      </c>
      <c r="G2385" s="55">
        <v>271</v>
      </c>
      <c r="H2385" s="55">
        <f t="shared" si="37"/>
        <v>542</v>
      </c>
    </row>
    <row r="2386" spans="2:8" ht="15" x14ac:dyDescent="0.25">
      <c r="B2386" s="20" t="s">
        <v>621</v>
      </c>
      <c r="C2386" s="20" t="s">
        <v>3464</v>
      </c>
      <c r="D2386" s="20" t="s">
        <v>3465</v>
      </c>
      <c r="E2386" s="55" t="s">
        <v>1964</v>
      </c>
      <c r="F2386" s="1">
        <v>1</v>
      </c>
      <c r="G2386" s="55">
        <v>219</v>
      </c>
      <c r="H2386" s="55">
        <f t="shared" si="37"/>
        <v>219</v>
      </c>
    </row>
    <row r="2387" spans="2:8" ht="15" x14ac:dyDescent="0.25">
      <c r="B2387" s="20" t="s">
        <v>621</v>
      </c>
      <c r="C2387" s="20" t="s">
        <v>3464</v>
      </c>
      <c r="D2387" s="20" t="s">
        <v>3465</v>
      </c>
      <c r="E2387" s="55" t="s">
        <v>1969</v>
      </c>
      <c r="F2387" s="1">
        <v>4</v>
      </c>
      <c r="G2387" s="55">
        <v>1</v>
      </c>
      <c r="H2387" s="55">
        <f t="shared" si="37"/>
        <v>4</v>
      </c>
    </row>
    <row r="2388" spans="2:8" ht="15" x14ac:dyDescent="0.25">
      <c r="B2388" s="20" t="s">
        <v>621</v>
      </c>
      <c r="C2388" s="20" t="s">
        <v>1075</v>
      </c>
      <c r="D2388" s="20" t="s">
        <v>1076</v>
      </c>
      <c r="E2388" s="55" t="s">
        <v>1963</v>
      </c>
      <c r="F2388" s="1">
        <v>2</v>
      </c>
      <c r="G2388" s="55">
        <v>169</v>
      </c>
      <c r="H2388" s="55">
        <f t="shared" si="37"/>
        <v>338</v>
      </c>
    </row>
    <row r="2389" spans="2:8" ht="15" x14ac:dyDescent="0.25">
      <c r="B2389" s="20" t="s">
        <v>621</v>
      </c>
      <c r="C2389" s="20" t="s">
        <v>1075</v>
      </c>
      <c r="D2389" s="20" t="s">
        <v>1076</v>
      </c>
      <c r="E2389" s="55" t="s">
        <v>1964</v>
      </c>
      <c r="F2389" s="1">
        <v>1</v>
      </c>
      <c r="G2389" s="55">
        <v>7</v>
      </c>
      <c r="H2389" s="55">
        <f t="shared" si="37"/>
        <v>7</v>
      </c>
    </row>
    <row r="2390" spans="2:8" ht="15" x14ac:dyDescent="0.25">
      <c r="B2390" s="20" t="s">
        <v>621</v>
      </c>
      <c r="C2390" s="20" t="s">
        <v>1077</v>
      </c>
      <c r="D2390" s="20" t="s">
        <v>1078</v>
      </c>
      <c r="E2390" s="55" t="s">
        <v>1963</v>
      </c>
      <c r="F2390" s="1">
        <v>2</v>
      </c>
      <c r="G2390" s="55">
        <v>297</v>
      </c>
      <c r="H2390" s="55">
        <f t="shared" si="37"/>
        <v>594</v>
      </c>
    </row>
    <row r="2391" spans="2:8" ht="15" x14ac:dyDescent="0.25">
      <c r="B2391" s="20" t="s">
        <v>621</v>
      </c>
      <c r="C2391" s="20" t="s">
        <v>1077</v>
      </c>
      <c r="D2391" s="20" t="s">
        <v>1078</v>
      </c>
      <c r="E2391" s="55" t="s">
        <v>1964</v>
      </c>
      <c r="F2391" s="1">
        <v>1</v>
      </c>
      <c r="G2391" s="55">
        <v>13</v>
      </c>
      <c r="H2391" s="55">
        <f t="shared" si="37"/>
        <v>13</v>
      </c>
    </row>
    <row r="2392" spans="2:8" ht="15" x14ac:dyDescent="0.25">
      <c r="B2392" s="20" t="s">
        <v>621</v>
      </c>
      <c r="C2392" s="20" t="s">
        <v>1077</v>
      </c>
      <c r="D2392" s="20" t="s">
        <v>1078</v>
      </c>
      <c r="E2392" s="55" t="s">
        <v>1969</v>
      </c>
      <c r="F2392" s="1">
        <v>4</v>
      </c>
      <c r="G2392" s="55">
        <v>22</v>
      </c>
      <c r="H2392" s="55">
        <f t="shared" si="37"/>
        <v>88</v>
      </c>
    </row>
    <row r="2393" spans="2:8" ht="15" x14ac:dyDescent="0.25">
      <c r="B2393" s="20" t="s">
        <v>621</v>
      </c>
      <c r="C2393" s="20" t="s">
        <v>3466</v>
      </c>
      <c r="D2393" s="20" t="s">
        <v>3467</v>
      </c>
      <c r="E2393" s="55" t="s">
        <v>1963</v>
      </c>
      <c r="F2393" s="1">
        <v>2</v>
      </c>
      <c r="G2393" s="55">
        <v>95</v>
      </c>
      <c r="H2393" s="55">
        <f t="shared" si="37"/>
        <v>190</v>
      </c>
    </row>
    <row r="2394" spans="2:8" ht="15" x14ac:dyDescent="0.25">
      <c r="B2394" s="20" t="s">
        <v>621</v>
      </c>
      <c r="C2394" s="20" t="s">
        <v>3466</v>
      </c>
      <c r="D2394" s="20" t="s">
        <v>3467</v>
      </c>
      <c r="E2394" s="55" t="s">
        <v>1964</v>
      </c>
      <c r="F2394" s="1">
        <v>1</v>
      </c>
      <c r="G2394" s="55">
        <v>12</v>
      </c>
      <c r="H2394" s="55">
        <f t="shared" si="37"/>
        <v>12</v>
      </c>
    </row>
    <row r="2395" spans="2:8" ht="15" x14ac:dyDescent="0.25">
      <c r="B2395" s="20" t="s">
        <v>621</v>
      </c>
      <c r="C2395" s="20" t="s">
        <v>1079</v>
      </c>
      <c r="D2395" s="20" t="s">
        <v>1080</v>
      </c>
      <c r="E2395" s="55" t="s">
        <v>1963</v>
      </c>
      <c r="F2395" s="1">
        <v>2</v>
      </c>
      <c r="G2395" s="55">
        <v>131</v>
      </c>
      <c r="H2395" s="55">
        <f t="shared" si="37"/>
        <v>262</v>
      </c>
    </row>
    <row r="2396" spans="2:8" ht="15" x14ac:dyDescent="0.25">
      <c r="B2396" s="20" t="s">
        <v>621</v>
      </c>
      <c r="C2396" s="20" t="s">
        <v>1079</v>
      </c>
      <c r="D2396" s="20" t="s">
        <v>1080</v>
      </c>
      <c r="E2396" s="55" t="s">
        <v>1964</v>
      </c>
      <c r="F2396" s="1">
        <v>1</v>
      </c>
      <c r="G2396" s="55">
        <v>26</v>
      </c>
      <c r="H2396" s="55">
        <f t="shared" si="37"/>
        <v>26</v>
      </c>
    </row>
    <row r="2397" spans="2:8" ht="15" x14ac:dyDescent="0.25">
      <c r="B2397" s="20" t="s">
        <v>621</v>
      </c>
      <c r="C2397" s="20" t="s">
        <v>1273</v>
      </c>
      <c r="D2397" s="20" t="s">
        <v>1274</v>
      </c>
      <c r="E2397" s="55" t="s">
        <v>1963</v>
      </c>
      <c r="F2397" s="1">
        <v>2</v>
      </c>
      <c r="G2397" s="55">
        <v>253</v>
      </c>
      <c r="H2397" s="55">
        <f t="shared" si="37"/>
        <v>506</v>
      </c>
    </row>
    <row r="2398" spans="2:8" ht="15" x14ac:dyDescent="0.25">
      <c r="B2398" s="20" t="s">
        <v>621</v>
      </c>
      <c r="C2398" s="20" t="s">
        <v>1273</v>
      </c>
      <c r="D2398" s="20" t="s">
        <v>1274</v>
      </c>
      <c r="E2398" s="55" t="s">
        <v>1964</v>
      </c>
      <c r="F2398" s="1">
        <v>1</v>
      </c>
      <c r="G2398" s="55">
        <v>209</v>
      </c>
      <c r="H2398" s="55">
        <f t="shared" si="37"/>
        <v>209</v>
      </c>
    </row>
    <row r="2399" spans="2:8" ht="15" x14ac:dyDescent="0.25">
      <c r="B2399" s="20" t="s">
        <v>621</v>
      </c>
      <c r="C2399" s="20" t="s">
        <v>1273</v>
      </c>
      <c r="D2399" s="20" t="s">
        <v>1274</v>
      </c>
      <c r="E2399" s="55" t="s">
        <v>1969</v>
      </c>
      <c r="F2399" s="1">
        <v>4</v>
      </c>
      <c r="G2399" s="55">
        <v>1</v>
      </c>
      <c r="H2399" s="55">
        <f t="shared" si="37"/>
        <v>4</v>
      </c>
    </row>
    <row r="2400" spans="2:8" ht="15" x14ac:dyDescent="0.25">
      <c r="B2400" s="20" t="s">
        <v>621</v>
      </c>
      <c r="C2400" s="20" t="s">
        <v>1931</v>
      </c>
      <c r="D2400" s="20" t="s">
        <v>1932</v>
      </c>
      <c r="E2400" s="55" t="s">
        <v>1963</v>
      </c>
      <c r="F2400" s="1">
        <v>2</v>
      </c>
      <c r="G2400" s="55">
        <v>97</v>
      </c>
      <c r="H2400" s="55">
        <f t="shared" si="37"/>
        <v>194</v>
      </c>
    </row>
    <row r="2401" spans="2:8" ht="15" x14ac:dyDescent="0.25">
      <c r="B2401" s="20" t="s">
        <v>621</v>
      </c>
      <c r="C2401" s="20" t="s">
        <v>1931</v>
      </c>
      <c r="D2401" s="20" t="s">
        <v>1932</v>
      </c>
      <c r="E2401" s="55" t="s">
        <v>1964</v>
      </c>
      <c r="F2401" s="1">
        <v>1</v>
      </c>
      <c r="G2401" s="55">
        <v>2</v>
      </c>
      <c r="H2401" s="55">
        <f t="shared" si="37"/>
        <v>2</v>
      </c>
    </row>
    <row r="2402" spans="2:8" ht="15" x14ac:dyDescent="0.25">
      <c r="B2402" s="20" t="s">
        <v>621</v>
      </c>
      <c r="C2402" s="20" t="s">
        <v>3468</v>
      </c>
      <c r="D2402" s="20" t="s">
        <v>3469</v>
      </c>
      <c r="E2402" s="55" t="s">
        <v>1963</v>
      </c>
      <c r="F2402" s="1">
        <v>2</v>
      </c>
      <c r="G2402" s="55">
        <v>162</v>
      </c>
      <c r="H2402" s="55">
        <f t="shared" si="37"/>
        <v>324</v>
      </c>
    </row>
    <row r="2403" spans="2:8" ht="15" x14ac:dyDescent="0.25">
      <c r="B2403" s="20" t="s">
        <v>621</v>
      </c>
      <c r="C2403" s="20" t="s">
        <v>3468</v>
      </c>
      <c r="D2403" s="20" t="s">
        <v>3469</v>
      </c>
      <c r="E2403" s="55" t="s">
        <v>1964</v>
      </c>
      <c r="F2403" s="1">
        <v>1</v>
      </c>
      <c r="G2403" s="55">
        <v>8</v>
      </c>
      <c r="H2403" s="55">
        <f t="shared" si="37"/>
        <v>8</v>
      </c>
    </row>
    <row r="2404" spans="2:8" ht="15" x14ac:dyDescent="0.25">
      <c r="B2404" s="20" t="s">
        <v>621</v>
      </c>
      <c r="C2404" s="20" t="s">
        <v>3470</v>
      </c>
      <c r="D2404" s="20" t="s">
        <v>3471</v>
      </c>
      <c r="E2404" s="55" t="s">
        <v>1963</v>
      </c>
      <c r="F2404" s="1">
        <v>2</v>
      </c>
      <c r="G2404" s="55">
        <v>100</v>
      </c>
      <c r="H2404" s="55">
        <f t="shared" si="37"/>
        <v>200</v>
      </c>
    </row>
    <row r="2405" spans="2:8" ht="15" x14ac:dyDescent="0.25">
      <c r="B2405" s="20" t="s">
        <v>621</v>
      </c>
      <c r="C2405" s="20" t="s">
        <v>3470</v>
      </c>
      <c r="D2405" s="20" t="s">
        <v>3471</v>
      </c>
      <c r="E2405" s="55" t="s">
        <v>1969</v>
      </c>
      <c r="F2405" s="1">
        <v>4</v>
      </c>
      <c r="G2405" s="55">
        <v>10</v>
      </c>
      <c r="H2405" s="55">
        <f t="shared" si="37"/>
        <v>40</v>
      </c>
    </row>
    <row r="2406" spans="2:8" ht="15" x14ac:dyDescent="0.25">
      <c r="B2406" s="20" t="s">
        <v>621</v>
      </c>
      <c r="C2406" s="20" t="s">
        <v>3472</v>
      </c>
      <c r="D2406" s="20" t="s">
        <v>3473</v>
      </c>
      <c r="E2406" s="55" t="s">
        <v>1963</v>
      </c>
      <c r="F2406" s="1">
        <v>2</v>
      </c>
      <c r="G2406" s="55">
        <v>92</v>
      </c>
      <c r="H2406" s="55">
        <f t="shared" si="37"/>
        <v>184</v>
      </c>
    </row>
    <row r="2407" spans="2:8" ht="15" x14ac:dyDescent="0.25">
      <c r="B2407" s="20" t="s">
        <v>621</v>
      </c>
      <c r="C2407" s="20" t="s">
        <v>3472</v>
      </c>
      <c r="D2407" s="20" t="s">
        <v>3473</v>
      </c>
      <c r="E2407" s="55" t="s">
        <v>1964</v>
      </c>
      <c r="F2407" s="1">
        <v>1</v>
      </c>
      <c r="G2407" s="55">
        <v>122</v>
      </c>
      <c r="H2407" s="55">
        <f t="shared" si="37"/>
        <v>122</v>
      </c>
    </row>
    <row r="2408" spans="2:8" ht="15" x14ac:dyDescent="0.25">
      <c r="B2408" s="20" t="s">
        <v>621</v>
      </c>
      <c r="C2408" s="20" t="s">
        <v>1275</v>
      </c>
      <c r="D2408" s="20" t="s">
        <v>1276</v>
      </c>
      <c r="E2408" s="55" t="s">
        <v>1963</v>
      </c>
      <c r="F2408" s="1">
        <v>2</v>
      </c>
      <c r="G2408" s="55">
        <v>345</v>
      </c>
      <c r="H2408" s="55">
        <f t="shared" si="37"/>
        <v>690</v>
      </c>
    </row>
    <row r="2409" spans="2:8" ht="15" x14ac:dyDescent="0.25">
      <c r="B2409" s="20" t="s">
        <v>621</v>
      </c>
      <c r="C2409" s="20" t="s">
        <v>1275</v>
      </c>
      <c r="D2409" s="20" t="s">
        <v>1276</v>
      </c>
      <c r="E2409" s="55" t="s">
        <v>1964</v>
      </c>
      <c r="F2409" s="1">
        <v>1</v>
      </c>
      <c r="G2409" s="55">
        <v>33</v>
      </c>
      <c r="H2409" s="55">
        <f t="shared" si="37"/>
        <v>33</v>
      </c>
    </row>
    <row r="2410" spans="2:8" ht="15" x14ac:dyDescent="0.25">
      <c r="B2410" s="20" t="s">
        <v>621</v>
      </c>
      <c r="C2410" s="20" t="s">
        <v>1275</v>
      </c>
      <c r="D2410" s="20" t="s">
        <v>1276</v>
      </c>
      <c r="E2410" s="55" t="s">
        <v>1969</v>
      </c>
      <c r="F2410" s="1">
        <v>4</v>
      </c>
      <c r="G2410" s="55">
        <v>28</v>
      </c>
      <c r="H2410" s="55">
        <f t="shared" si="37"/>
        <v>112</v>
      </c>
    </row>
    <row r="2411" spans="2:8" ht="15" x14ac:dyDescent="0.25">
      <c r="B2411" s="20" t="s">
        <v>621</v>
      </c>
      <c r="C2411" s="20" t="s">
        <v>1275</v>
      </c>
      <c r="D2411" s="20" t="s">
        <v>1276</v>
      </c>
      <c r="E2411" s="55" t="s">
        <v>1976</v>
      </c>
      <c r="F2411" s="1">
        <v>2</v>
      </c>
      <c r="G2411" s="55">
        <v>5</v>
      </c>
      <c r="H2411" s="55">
        <f t="shared" si="37"/>
        <v>10</v>
      </c>
    </row>
    <row r="2412" spans="2:8" ht="15" x14ac:dyDescent="0.25">
      <c r="B2412" s="20" t="s">
        <v>621</v>
      </c>
      <c r="C2412" s="20" t="s">
        <v>1081</v>
      </c>
      <c r="D2412" s="20" t="s">
        <v>1082</v>
      </c>
      <c r="E2412" s="55" t="s">
        <v>1963</v>
      </c>
      <c r="F2412" s="1">
        <v>2</v>
      </c>
      <c r="G2412" s="55">
        <v>277</v>
      </c>
      <c r="H2412" s="55">
        <f t="shared" si="37"/>
        <v>554</v>
      </c>
    </row>
    <row r="2413" spans="2:8" ht="15" x14ac:dyDescent="0.25">
      <c r="B2413" s="20" t="s">
        <v>621</v>
      </c>
      <c r="C2413" s="20" t="s">
        <v>1081</v>
      </c>
      <c r="D2413" s="20" t="s">
        <v>1082</v>
      </c>
      <c r="E2413" s="55" t="s">
        <v>1964</v>
      </c>
      <c r="F2413" s="1">
        <v>1</v>
      </c>
      <c r="G2413" s="55">
        <v>58</v>
      </c>
      <c r="H2413" s="55">
        <f t="shared" si="37"/>
        <v>58</v>
      </c>
    </row>
    <row r="2414" spans="2:8" ht="15" x14ac:dyDescent="0.25">
      <c r="B2414" s="20" t="s">
        <v>621</v>
      </c>
      <c r="C2414" s="20" t="s">
        <v>3474</v>
      </c>
      <c r="D2414" s="20" t="s">
        <v>3475</v>
      </c>
      <c r="E2414" s="55" t="s">
        <v>1963</v>
      </c>
      <c r="F2414" s="1">
        <v>2</v>
      </c>
      <c r="G2414" s="55">
        <v>117</v>
      </c>
      <c r="H2414" s="55">
        <f t="shared" si="37"/>
        <v>234</v>
      </c>
    </row>
    <row r="2415" spans="2:8" ht="15" x14ac:dyDescent="0.25">
      <c r="B2415" s="20" t="s">
        <v>621</v>
      </c>
      <c r="C2415" s="20" t="s">
        <v>3474</v>
      </c>
      <c r="D2415" s="20" t="s">
        <v>3475</v>
      </c>
      <c r="E2415" s="55" t="s">
        <v>1964</v>
      </c>
      <c r="F2415" s="1">
        <v>1</v>
      </c>
      <c r="G2415" s="55">
        <v>16</v>
      </c>
      <c r="H2415" s="55">
        <f t="shared" si="37"/>
        <v>16</v>
      </c>
    </row>
  </sheetData>
  <mergeCells count="2">
    <mergeCell ref="B3:J7"/>
    <mergeCell ref="G1:J1"/>
  </mergeCells>
  <pageMargins left="0.11811023622047245" right="0.11811023622047245" top="0.15748031496062992" bottom="0.15748031496062992" header="0.31496062992125984" footer="0.31496062992125984"/>
  <pageSetup paperSize="9" scale="7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188A2-3397-4DFB-AD6B-933D2E243EBE}">
  <sheetPr>
    <tabColor theme="4" tint="0.39997558519241921"/>
  </sheetPr>
  <dimension ref="A1:K2110"/>
  <sheetViews>
    <sheetView zoomScale="86" zoomScaleNormal="86" workbookViewId="0">
      <selection activeCell="G1" sqref="G1:I1"/>
    </sheetView>
  </sheetViews>
  <sheetFormatPr defaultRowHeight="15" x14ac:dyDescent="0.25"/>
  <cols>
    <col min="1" max="1" width="14.5703125" style="890" customWidth="1"/>
    <col min="2" max="2" width="13.140625" style="890" customWidth="1"/>
    <col min="3" max="3" width="32" style="890" customWidth="1"/>
    <col min="4" max="5" width="11.42578125" style="890" customWidth="1"/>
    <col min="6" max="6" width="14.5703125" style="890" customWidth="1"/>
    <col min="7" max="7" width="14.42578125" style="903" customWidth="1"/>
    <col min="8" max="8" width="9.140625" style="890"/>
    <col min="9" max="9" width="10.140625" style="890" customWidth="1"/>
    <col min="10" max="16384" width="9.140625" style="890"/>
  </cols>
  <sheetData>
    <row r="1" spans="1:11" ht="85.5" customHeight="1" x14ac:dyDescent="0.25">
      <c r="G1" s="1377" t="s">
        <v>5107</v>
      </c>
      <c r="H1" s="1377"/>
      <c r="I1" s="1377"/>
    </row>
    <row r="2" spans="1:11" ht="15" customHeight="1" x14ac:dyDescent="0.25">
      <c r="A2" s="1358" t="s">
        <v>5303</v>
      </c>
      <c r="B2" s="1358"/>
      <c r="C2" s="1358"/>
      <c r="D2" s="1358"/>
      <c r="E2" s="1358"/>
      <c r="F2" s="1358"/>
      <c r="G2" s="1358"/>
      <c r="H2" s="1358"/>
      <c r="I2" s="1358"/>
    </row>
    <row r="3" spans="1:11" x14ac:dyDescent="0.25">
      <c r="A3" s="1358"/>
      <c r="B3" s="1358"/>
      <c r="C3" s="1358"/>
      <c r="D3" s="1358"/>
      <c r="E3" s="1358"/>
      <c r="F3" s="1358"/>
      <c r="G3" s="1358"/>
      <c r="H3" s="1358"/>
      <c r="I3" s="1358"/>
    </row>
    <row r="4" spans="1:11" x14ac:dyDescent="0.25">
      <c r="A4" s="1358"/>
      <c r="B4" s="1358"/>
      <c r="C4" s="1358"/>
      <c r="D4" s="1358"/>
      <c r="E4" s="1358"/>
      <c r="F4" s="1358"/>
      <c r="G4" s="1358"/>
      <c r="H4" s="1358"/>
      <c r="I4" s="1358"/>
    </row>
    <row r="5" spans="1:11" ht="64.5" customHeight="1" x14ac:dyDescent="0.25">
      <c r="A5" s="1358"/>
      <c r="B5" s="1358"/>
      <c r="C5" s="1358"/>
      <c r="D5" s="1358"/>
      <c r="E5" s="1358"/>
      <c r="F5" s="1358"/>
      <c r="G5" s="1358"/>
      <c r="H5" s="1358"/>
      <c r="I5" s="1358"/>
      <c r="K5" s="848"/>
    </row>
    <row r="6" spans="1:11" ht="42.75" x14ac:dyDescent="0.25">
      <c r="A6" s="57" t="s">
        <v>262</v>
      </c>
      <c r="B6" s="57" t="s">
        <v>263</v>
      </c>
      <c r="C6" s="57" t="s">
        <v>264</v>
      </c>
      <c r="D6" s="57" t="s">
        <v>17</v>
      </c>
      <c r="E6" s="57" t="s">
        <v>4963</v>
      </c>
      <c r="F6" s="57" t="s">
        <v>708</v>
      </c>
      <c r="G6" s="898" t="s">
        <v>269</v>
      </c>
      <c r="H6" s="897" t="s">
        <v>4922</v>
      </c>
      <c r="I6" s="909" t="s">
        <v>4923</v>
      </c>
    </row>
    <row r="7" spans="1:11" x14ac:dyDescent="0.25">
      <c r="A7" s="58"/>
      <c r="B7" s="58"/>
      <c r="C7" s="58"/>
      <c r="D7" s="58"/>
      <c r="E7" s="58"/>
      <c r="F7" s="59">
        <f>SUM(F8:F2108)</f>
        <v>227149</v>
      </c>
      <c r="G7" s="912">
        <f>SUM(G8:G2108)</f>
        <v>420419.94</v>
      </c>
      <c r="H7" s="59">
        <f t="shared" ref="H7:I7" si="0">SUM(H8:H2108)</f>
        <v>419358.94</v>
      </c>
      <c r="I7" s="59">
        <f t="shared" si="0"/>
        <v>1061</v>
      </c>
    </row>
    <row r="8" spans="1:11" x14ac:dyDescent="0.25">
      <c r="A8" s="10" t="s">
        <v>270</v>
      </c>
      <c r="B8" s="10" t="s">
        <v>1961</v>
      </c>
      <c r="C8" s="10" t="s">
        <v>1962</v>
      </c>
      <c r="D8" s="10" t="s">
        <v>1963</v>
      </c>
      <c r="E8" s="10">
        <v>2</v>
      </c>
      <c r="F8" s="10">
        <v>173</v>
      </c>
      <c r="G8" s="901">
        <f>E8*F8</f>
        <v>346</v>
      </c>
      <c r="H8" s="901">
        <f t="shared" ref="H8:H71" si="1">G8</f>
        <v>346</v>
      </c>
      <c r="I8" s="910"/>
    </row>
    <row r="9" spans="1:11" x14ac:dyDescent="0.25">
      <c r="A9" s="10" t="s">
        <v>270</v>
      </c>
      <c r="B9" s="10" t="s">
        <v>1961</v>
      </c>
      <c r="C9" s="10" t="s">
        <v>1962</v>
      </c>
      <c r="D9" s="10" t="s">
        <v>1964</v>
      </c>
      <c r="E9" s="10">
        <v>1</v>
      </c>
      <c r="F9" s="10">
        <v>893</v>
      </c>
      <c r="G9" s="901">
        <f t="shared" ref="G9:G72" si="2">E9*F9</f>
        <v>893</v>
      </c>
      <c r="H9" s="901">
        <f t="shared" si="1"/>
        <v>893</v>
      </c>
      <c r="I9" s="910"/>
    </row>
    <row r="10" spans="1:11" x14ac:dyDescent="0.25">
      <c r="A10" s="10" t="s">
        <v>270</v>
      </c>
      <c r="B10" s="10" t="s">
        <v>1135</v>
      </c>
      <c r="C10" s="10" t="s">
        <v>1136</v>
      </c>
      <c r="D10" s="10" t="s">
        <v>1963</v>
      </c>
      <c r="E10" s="10">
        <v>2</v>
      </c>
      <c r="F10" s="10">
        <v>262</v>
      </c>
      <c r="G10" s="901">
        <f t="shared" si="2"/>
        <v>524</v>
      </c>
      <c r="H10" s="901">
        <f t="shared" si="1"/>
        <v>524</v>
      </c>
      <c r="I10" s="910"/>
    </row>
    <row r="11" spans="1:11" x14ac:dyDescent="0.25">
      <c r="A11" s="10" t="s">
        <v>270</v>
      </c>
      <c r="B11" s="10" t="s">
        <v>1135</v>
      </c>
      <c r="C11" s="10" t="s">
        <v>1136</v>
      </c>
      <c r="D11" s="10" t="s">
        <v>1964</v>
      </c>
      <c r="E11" s="10">
        <v>1</v>
      </c>
      <c r="F11" s="10">
        <v>103</v>
      </c>
      <c r="G11" s="901">
        <f t="shared" si="2"/>
        <v>103</v>
      </c>
      <c r="H11" s="901">
        <f t="shared" si="1"/>
        <v>103</v>
      </c>
      <c r="I11" s="910"/>
    </row>
    <row r="12" spans="1:11" x14ac:dyDescent="0.25">
      <c r="A12" s="10" t="s">
        <v>270</v>
      </c>
      <c r="B12" s="10" t="s">
        <v>1965</v>
      </c>
      <c r="C12" s="10" t="s">
        <v>1966</v>
      </c>
      <c r="D12" s="10" t="s">
        <v>1963</v>
      </c>
      <c r="E12" s="10">
        <v>2</v>
      </c>
      <c r="F12" s="10">
        <v>34</v>
      </c>
      <c r="G12" s="901">
        <f t="shared" si="2"/>
        <v>68</v>
      </c>
      <c r="H12" s="901">
        <f t="shared" si="1"/>
        <v>68</v>
      </c>
      <c r="I12" s="910"/>
    </row>
    <row r="13" spans="1:11" x14ac:dyDescent="0.25">
      <c r="A13" s="10" t="s">
        <v>270</v>
      </c>
      <c r="B13" s="10" t="s">
        <v>1965</v>
      </c>
      <c r="C13" s="10" t="s">
        <v>1966</v>
      </c>
      <c r="D13" s="10" t="s">
        <v>1964</v>
      </c>
      <c r="E13" s="10">
        <v>1</v>
      </c>
      <c r="F13" s="10">
        <v>5</v>
      </c>
      <c r="G13" s="901">
        <f t="shared" si="2"/>
        <v>5</v>
      </c>
      <c r="H13" s="901">
        <f t="shared" si="1"/>
        <v>5</v>
      </c>
      <c r="I13" s="910"/>
    </row>
    <row r="14" spans="1:11" x14ac:dyDescent="0.25">
      <c r="A14" s="10" t="s">
        <v>270</v>
      </c>
      <c r="B14" s="10" t="s">
        <v>1967</v>
      </c>
      <c r="C14" s="10" t="s">
        <v>1968</v>
      </c>
      <c r="D14" s="10" t="s">
        <v>1963</v>
      </c>
      <c r="E14" s="10">
        <v>2</v>
      </c>
      <c r="F14" s="10">
        <v>133</v>
      </c>
      <c r="G14" s="901">
        <f t="shared" si="2"/>
        <v>266</v>
      </c>
      <c r="H14" s="901">
        <f t="shared" si="1"/>
        <v>266</v>
      </c>
      <c r="I14" s="910"/>
    </row>
    <row r="15" spans="1:11" x14ac:dyDescent="0.25">
      <c r="A15" s="10" t="s">
        <v>270</v>
      </c>
      <c r="B15" s="10" t="s">
        <v>1967</v>
      </c>
      <c r="C15" s="10" t="s">
        <v>1968</v>
      </c>
      <c r="D15" s="10" t="s">
        <v>1964</v>
      </c>
      <c r="E15" s="10">
        <v>1</v>
      </c>
      <c r="F15" s="10">
        <v>21</v>
      </c>
      <c r="G15" s="901">
        <f t="shared" si="2"/>
        <v>21</v>
      </c>
      <c r="H15" s="901">
        <f t="shared" si="1"/>
        <v>21</v>
      </c>
      <c r="I15" s="910"/>
    </row>
    <row r="16" spans="1:11" x14ac:dyDescent="0.25">
      <c r="A16" s="10" t="s">
        <v>270</v>
      </c>
      <c r="B16" s="10" t="s">
        <v>1296</v>
      </c>
      <c r="C16" s="10" t="s">
        <v>1297</v>
      </c>
      <c r="D16" s="10" t="s">
        <v>1963</v>
      </c>
      <c r="E16" s="10">
        <v>2</v>
      </c>
      <c r="F16" s="10">
        <v>66</v>
      </c>
      <c r="G16" s="901">
        <f t="shared" si="2"/>
        <v>132</v>
      </c>
      <c r="H16" s="901">
        <f t="shared" si="1"/>
        <v>132</v>
      </c>
      <c r="I16" s="910"/>
    </row>
    <row r="17" spans="1:9" x14ac:dyDescent="0.25">
      <c r="A17" s="10" t="s">
        <v>270</v>
      </c>
      <c r="B17" s="10" t="s">
        <v>1296</v>
      </c>
      <c r="C17" s="10" t="s">
        <v>1297</v>
      </c>
      <c r="D17" s="10" t="s">
        <v>1964</v>
      </c>
      <c r="E17" s="10">
        <v>1</v>
      </c>
      <c r="F17" s="10">
        <v>18</v>
      </c>
      <c r="G17" s="901">
        <f t="shared" si="2"/>
        <v>18</v>
      </c>
      <c r="H17" s="901">
        <f t="shared" si="1"/>
        <v>18</v>
      </c>
      <c r="I17" s="910"/>
    </row>
    <row r="18" spans="1:9" x14ac:dyDescent="0.25">
      <c r="A18" s="10" t="s">
        <v>270</v>
      </c>
      <c r="B18" s="10" t="s">
        <v>1137</v>
      </c>
      <c r="C18" s="10" t="s">
        <v>1138</v>
      </c>
      <c r="D18" s="10" t="s">
        <v>1963</v>
      </c>
      <c r="E18" s="10">
        <v>2</v>
      </c>
      <c r="F18" s="10">
        <v>131</v>
      </c>
      <c r="G18" s="901">
        <f t="shared" si="2"/>
        <v>262</v>
      </c>
      <c r="H18" s="901">
        <f t="shared" si="1"/>
        <v>262</v>
      </c>
      <c r="I18" s="910"/>
    </row>
    <row r="19" spans="1:9" x14ac:dyDescent="0.25">
      <c r="A19" s="10" t="s">
        <v>270</v>
      </c>
      <c r="B19" s="10" t="s">
        <v>1137</v>
      </c>
      <c r="C19" s="10" t="s">
        <v>1138</v>
      </c>
      <c r="D19" s="10" t="s">
        <v>1964</v>
      </c>
      <c r="E19" s="10">
        <v>1</v>
      </c>
      <c r="F19" s="10">
        <v>11</v>
      </c>
      <c r="G19" s="901">
        <f t="shared" si="2"/>
        <v>11</v>
      </c>
      <c r="H19" s="901">
        <f t="shared" si="1"/>
        <v>11</v>
      </c>
      <c r="I19" s="910"/>
    </row>
    <row r="20" spans="1:9" x14ac:dyDescent="0.25">
      <c r="A20" s="10" t="s">
        <v>270</v>
      </c>
      <c r="B20" s="10" t="s">
        <v>732</v>
      </c>
      <c r="C20" s="10" t="s">
        <v>733</v>
      </c>
      <c r="D20" s="10" t="s">
        <v>1963</v>
      </c>
      <c r="E20" s="10">
        <v>2</v>
      </c>
      <c r="F20" s="10">
        <v>230</v>
      </c>
      <c r="G20" s="901">
        <f t="shared" si="2"/>
        <v>460</v>
      </c>
      <c r="H20" s="901">
        <f t="shared" si="1"/>
        <v>460</v>
      </c>
      <c r="I20" s="910"/>
    </row>
    <row r="21" spans="1:9" x14ac:dyDescent="0.25">
      <c r="A21" s="10" t="s">
        <v>270</v>
      </c>
      <c r="B21" s="10" t="s">
        <v>732</v>
      </c>
      <c r="C21" s="10" t="s">
        <v>733</v>
      </c>
      <c r="D21" s="10" t="s">
        <v>1964</v>
      </c>
      <c r="E21" s="10">
        <v>1</v>
      </c>
      <c r="F21" s="10">
        <v>46</v>
      </c>
      <c r="G21" s="901">
        <f t="shared" si="2"/>
        <v>46</v>
      </c>
      <c r="H21" s="901">
        <f t="shared" si="1"/>
        <v>46</v>
      </c>
      <c r="I21" s="910"/>
    </row>
    <row r="22" spans="1:9" x14ac:dyDescent="0.25">
      <c r="A22" s="10" t="s">
        <v>270</v>
      </c>
      <c r="B22" s="10" t="s">
        <v>1298</v>
      </c>
      <c r="C22" s="10" t="s">
        <v>1299</v>
      </c>
      <c r="D22" s="10" t="s">
        <v>1963</v>
      </c>
      <c r="E22" s="10">
        <v>2</v>
      </c>
      <c r="F22" s="10">
        <v>45</v>
      </c>
      <c r="G22" s="901">
        <f t="shared" si="2"/>
        <v>90</v>
      </c>
      <c r="H22" s="901">
        <f t="shared" si="1"/>
        <v>90</v>
      </c>
      <c r="I22" s="910"/>
    </row>
    <row r="23" spans="1:9" x14ac:dyDescent="0.25">
      <c r="A23" s="10" t="s">
        <v>270</v>
      </c>
      <c r="B23" s="10" t="s">
        <v>1970</v>
      </c>
      <c r="C23" s="10" t="s">
        <v>1971</v>
      </c>
      <c r="D23" s="10" t="s">
        <v>1963</v>
      </c>
      <c r="E23" s="10">
        <v>2</v>
      </c>
      <c r="F23" s="10">
        <v>186</v>
      </c>
      <c r="G23" s="901">
        <f t="shared" si="2"/>
        <v>372</v>
      </c>
      <c r="H23" s="901">
        <f t="shared" si="1"/>
        <v>372</v>
      </c>
      <c r="I23" s="910"/>
    </row>
    <row r="24" spans="1:9" x14ac:dyDescent="0.25">
      <c r="A24" s="10" t="s">
        <v>270</v>
      </c>
      <c r="B24" s="10" t="s">
        <v>1970</v>
      </c>
      <c r="C24" s="10" t="s">
        <v>1971</v>
      </c>
      <c r="D24" s="10" t="s">
        <v>1964</v>
      </c>
      <c r="E24" s="10">
        <v>1</v>
      </c>
      <c r="F24" s="10">
        <v>30</v>
      </c>
      <c r="G24" s="901">
        <f t="shared" si="2"/>
        <v>30</v>
      </c>
      <c r="H24" s="901">
        <f t="shared" si="1"/>
        <v>30</v>
      </c>
      <c r="I24" s="910"/>
    </row>
    <row r="25" spans="1:9" x14ac:dyDescent="0.25">
      <c r="A25" s="10" t="s">
        <v>270</v>
      </c>
      <c r="B25" s="10" t="s">
        <v>1972</v>
      </c>
      <c r="C25" s="10" t="s">
        <v>1973</v>
      </c>
      <c r="D25" s="10" t="s">
        <v>1963</v>
      </c>
      <c r="E25" s="10">
        <v>2</v>
      </c>
      <c r="F25" s="10">
        <v>292</v>
      </c>
      <c r="G25" s="901">
        <f t="shared" si="2"/>
        <v>584</v>
      </c>
      <c r="H25" s="901">
        <f t="shared" si="1"/>
        <v>584</v>
      </c>
      <c r="I25" s="910"/>
    </row>
    <row r="26" spans="1:9" x14ac:dyDescent="0.25">
      <c r="A26" s="10" t="s">
        <v>270</v>
      </c>
      <c r="B26" s="10" t="s">
        <v>1972</v>
      </c>
      <c r="C26" s="10" t="s">
        <v>1973</v>
      </c>
      <c r="D26" s="10" t="s">
        <v>1964</v>
      </c>
      <c r="E26" s="10">
        <v>1</v>
      </c>
      <c r="F26" s="10">
        <v>67</v>
      </c>
      <c r="G26" s="901">
        <f t="shared" si="2"/>
        <v>67</v>
      </c>
      <c r="H26" s="901">
        <f t="shared" si="1"/>
        <v>67</v>
      </c>
      <c r="I26" s="910"/>
    </row>
    <row r="27" spans="1:9" x14ac:dyDescent="0.25">
      <c r="A27" s="10" t="s">
        <v>270</v>
      </c>
      <c r="B27" s="10" t="s">
        <v>735</v>
      </c>
      <c r="C27" s="10" t="s">
        <v>736</v>
      </c>
      <c r="D27" s="10" t="s">
        <v>1963</v>
      </c>
      <c r="E27" s="10">
        <v>2</v>
      </c>
      <c r="F27" s="10">
        <v>299</v>
      </c>
      <c r="G27" s="901">
        <f t="shared" si="2"/>
        <v>598</v>
      </c>
      <c r="H27" s="901">
        <f t="shared" si="1"/>
        <v>598</v>
      </c>
      <c r="I27" s="910"/>
    </row>
    <row r="28" spans="1:9" x14ac:dyDescent="0.25">
      <c r="A28" s="10" t="s">
        <v>270</v>
      </c>
      <c r="B28" s="10" t="s">
        <v>735</v>
      </c>
      <c r="C28" s="10" t="s">
        <v>736</v>
      </c>
      <c r="D28" s="10" t="s">
        <v>1964</v>
      </c>
      <c r="E28" s="10">
        <v>1</v>
      </c>
      <c r="F28" s="10">
        <v>3</v>
      </c>
      <c r="G28" s="901">
        <f t="shared" si="2"/>
        <v>3</v>
      </c>
      <c r="H28" s="901">
        <f t="shared" si="1"/>
        <v>3</v>
      </c>
      <c r="I28" s="910"/>
    </row>
    <row r="29" spans="1:9" x14ac:dyDescent="0.25">
      <c r="A29" s="10" t="s">
        <v>270</v>
      </c>
      <c r="B29" s="10" t="s">
        <v>1974</v>
      </c>
      <c r="C29" s="10" t="s">
        <v>1975</v>
      </c>
      <c r="D29" s="10" t="s">
        <v>1963</v>
      </c>
      <c r="E29" s="10">
        <v>2</v>
      </c>
      <c r="F29" s="10">
        <v>101</v>
      </c>
      <c r="G29" s="901">
        <f t="shared" si="2"/>
        <v>202</v>
      </c>
      <c r="H29" s="901">
        <f t="shared" si="1"/>
        <v>202</v>
      </c>
      <c r="I29" s="910"/>
    </row>
    <row r="30" spans="1:9" x14ac:dyDescent="0.25">
      <c r="A30" s="10" t="s">
        <v>270</v>
      </c>
      <c r="B30" s="10" t="s">
        <v>1974</v>
      </c>
      <c r="C30" s="10" t="s">
        <v>1975</v>
      </c>
      <c r="D30" s="10" t="s">
        <v>1964</v>
      </c>
      <c r="E30" s="10">
        <v>1</v>
      </c>
      <c r="F30" s="10">
        <v>81</v>
      </c>
      <c r="G30" s="901">
        <f t="shared" si="2"/>
        <v>81</v>
      </c>
      <c r="H30" s="901">
        <f t="shared" si="1"/>
        <v>81</v>
      </c>
      <c r="I30" s="910"/>
    </row>
    <row r="31" spans="1:9" x14ac:dyDescent="0.25">
      <c r="A31" s="10" t="s">
        <v>270</v>
      </c>
      <c r="B31" s="10" t="s">
        <v>737</v>
      </c>
      <c r="C31" s="10" t="s">
        <v>738</v>
      </c>
      <c r="D31" s="10" t="s">
        <v>1963</v>
      </c>
      <c r="E31" s="10">
        <v>2</v>
      </c>
      <c r="F31" s="10">
        <v>199</v>
      </c>
      <c r="G31" s="901">
        <f t="shared" si="2"/>
        <v>398</v>
      </c>
      <c r="H31" s="901">
        <f t="shared" si="1"/>
        <v>398</v>
      </c>
      <c r="I31" s="910"/>
    </row>
    <row r="32" spans="1:9" x14ac:dyDescent="0.25">
      <c r="A32" s="10" t="s">
        <v>270</v>
      </c>
      <c r="B32" s="10" t="s">
        <v>737</v>
      </c>
      <c r="C32" s="10" t="s">
        <v>738</v>
      </c>
      <c r="D32" s="10" t="s">
        <v>1964</v>
      </c>
      <c r="E32" s="10">
        <v>1</v>
      </c>
      <c r="F32" s="10">
        <v>103</v>
      </c>
      <c r="G32" s="901">
        <f t="shared" si="2"/>
        <v>103</v>
      </c>
      <c r="H32" s="901">
        <f t="shared" si="1"/>
        <v>103</v>
      </c>
      <c r="I32" s="910"/>
    </row>
    <row r="33" spans="1:9" x14ac:dyDescent="0.25">
      <c r="A33" s="10" t="s">
        <v>270</v>
      </c>
      <c r="B33" s="10" t="s">
        <v>1977</v>
      </c>
      <c r="C33" s="10" t="s">
        <v>1978</v>
      </c>
      <c r="D33" s="10" t="s">
        <v>1963</v>
      </c>
      <c r="E33" s="10">
        <v>2</v>
      </c>
      <c r="F33" s="10">
        <v>33</v>
      </c>
      <c r="G33" s="901">
        <f t="shared" si="2"/>
        <v>66</v>
      </c>
      <c r="H33" s="901">
        <f t="shared" si="1"/>
        <v>66</v>
      </c>
      <c r="I33" s="910"/>
    </row>
    <row r="34" spans="1:9" x14ac:dyDescent="0.25">
      <c r="A34" s="10" t="s">
        <v>270</v>
      </c>
      <c r="B34" s="10" t="s">
        <v>1977</v>
      </c>
      <c r="C34" s="10" t="s">
        <v>1978</v>
      </c>
      <c r="D34" s="10" t="s">
        <v>1964</v>
      </c>
      <c r="E34" s="10">
        <v>1</v>
      </c>
      <c r="F34" s="10">
        <v>77</v>
      </c>
      <c r="G34" s="901">
        <f t="shared" si="2"/>
        <v>77</v>
      </c>
      <c r="H34" s="901">
        <f t="shared" si="1"/>
        <v>77</v>
      </c>
      <c r="I34" s="910"/>
    </row>
    <row r="35" spans="1:9" x14ac:dyDescent="0.25">
      <c r="A35" s="10" t="s">
        <v>270</v>
      </c>
      <c r="B35" s="10" t="s">
        <v>1979</v>
      </c>
      <c r="C35" s="10" t="s">
        <v>1980</v>
      </c>
      <c r="D35" s="10" t="s">
        <v>1963</v>
      </c>
      <c r="E35" s="10">
        <v>2</v>
      </c>
      <c r="F35" s="10">
        <v>80</v>
      </c>
      <c r="G35" s="901">
        <f t="shared" si="2"/>
        <v>160</v>
      </c>
      <c r="H35" s="901">
        <f t="shared" si="1"/>
        <v>160</v>
      </c>
      <c r="I35" s="910"/>
    </row>
    <row r="36" spans="1:9" x14ac:dyDescent="0.25">
      <c r="A36" s="10" t="s">
        <v>270</v>
      </c>
      <c r="B36" s="10" t="s">
        <v>1979</v>
      </c>
      <c r="C36" s="10" t="s">
        <v>1980</v>
      </c>
      <c r="D36" s="10" t="s">
        <v>1964</v>
      </c>
      <c r="E36" s="10">
        <v>1</v>
      </c>
      <c r="F36" s="10">
        <v>125</v>
      </c>
      <c r="G36" s="901">
        <f t="shared" si="2"/>
        <v>125</v>
      </c>
      <c r="H36" s="901">
        <f t="shared" si="1"/>
        <v>125</v>
      </c>
      <c r="I36" s="910"/>
    </row>
    <row r="37" spans="1:9" x14ac:dyDescent="0.25">
      <c r="A37" s="10" t="s">
        <v>270</v>
      </c>
      <c r="B37" s="10" t="s">
        <v>1981</v>
      </c>
      <c r="C37" s="10" t="s">
        <v>1982</v>
      </c>
      <c r="D37" s="10" t="s">
        <v>1963</v>
      </c>
      <c r="E37" s="10">
        <v>2</v>
      </c>
      <c r="F37" s="10">
        <v>182</v>
      </c>
      <c r="G37" s="901">
        <f t="shared" si="2"/>
        <v>364</v>
      </c>
      <c r="H37" s="901">
        <f t="shared" si="1"/>
        <v>364</v>
      </c>
      <c r="I37" s="910"/>
    </row>
    <row r="38" spans="1:9" x14ac:dyDescent="0.25">
      <c r="A38" s="10" t="s">
        <v>270</v>
      </c>
      <c r="B38" s="10" t="s">
        <v>1981</v>
      </c>
      <c r="C38" s="10" t="s">
        <v>1982</v>
      </c>
      <c r="D38" s="10" t="s">
        <v>1964</v>
      </c>
      <c r="E38" s="10">
        <v>1</v>
      </c>
      <c r="F38" s="10">
        <v>20</v>
      </c>
      <c r="G38" s="901">
        <f t="shared" si="2"/>
        <v>20</v>
      </c>
      <c r="H38" s="901">
        <f t="shared" si="1"/>
        <v>20</v>
      </c>
      <c r="I38" s="910"/>
    </row>
    <row r="39" spans="1:9" x14ac:dyDescent="0.25">
      <c r="A39" s="10" t="s">
        <v>270</v>
      </c>
      <c r="B39" s="10" t="s">
        <v>1983</v>
      </c>
      <c r="C39" s="10" t="s">
        <v>1984</v>
      </c>
      <c r="D39" s="10" t="s">
        <v>1963</v>
      </c>
      <c r="E39" s="10">
        <v>2</v>
      </c>
      <c r="F39" s="10">
        <v>52</v>
      </c>
      <c r="G39" s="901">
        <f t="shared" si="2"/>
        <v>104</v>
      </c>
      <c r="H39" s="901">
        <f t="shared" si="1"/>
        <v>104</v>
      </c>
      <c r="I39" s="910"/>
    </row>
    <row r="40" spans="1:9" x14ac:dyDescent="0.25">
      <c r="A40" s="10" t="s">
        <v>270</v>
      </c>
      <c r="B40" s="10" t="s">
        <v>1983</v>
      </c>
      <c r="C40" s="10" t="s">
        <v>1984</v>
      </c>
      <c r="D40" s="10" t="s">
        <v>1964</v>
      </c>
      <c r="E40" s="10">
        <v>1</v>
      </c>
      <c r="F40" s="10">
        <v>12</v>
      </c>
      <c r="G40" s="901">
        <f t="shared" si="2"/>
        <v>12</v>
      </c>
      <c r="H40" s="901">
        <f t="shared" si="1"/>
        <v>12</v>
      </c>
      <c r="I40" s="910"/>
    </row>
    <row r="41" spans="1:9" x14ac:dyDescent="0.25">
      <c r="A41" s="10" t="s">
        <v>270</v>
      </c>
      <c r="B41" s="10" t="s">
        <v>1985</v>
      </c>
      <c r="C41" s="10" t="s">
        <v>1986</v>
      </c>
      <c r="D41" s="10" t="s">
        <v>1963</v>
      </c>
      <c r="E41" s="10">
        <v>2</v>
      </c>
      <c r="F41" s="10">
        <v>111</v>
      </c>
      <c r="G41" s="901">
        <f t="shared" si="2"/>
        <v>222</v>
      </c>
      <c r="H41" s="901">
        <f t="shared" si="1"/>
        <v>222</v>
      </c>
      <c r="I41" s="910"/>
    </row>
    <row r="42" spans="1:9" x14ac:dyDescent="0.25">
      <c r="A42" s="10" t="s">
        <v>270</v>
      </c>
      <c r="B42" s="10" t="s">
        <v>1987</v>
      </c>
      <c r="C42" s="10" t="s">
        <v>1988</v>
      </c>
      <c r="D42" s="10" t="s">
        <v>1963</v>
      </c>
      <c r="E42" s="10">
        <v>2</v>
      </c>
      <c r="F42" s="10">
        <v>125</v>
      </c>
      <c r="G42" s="901">
        <f t="shared" si="2"/>
        <v>250</v>
      </c>
      <c r="H42" s="901">
        <f t="shared" si="1"/>
        <v>250</v>
      </c>
      <c r="I42" s="910"/>
    </row>
    <row r="43" spans="1:9" x14ac:dyDescent="0.25">
      <c r="A43" s="10" t="s">
        <v>270</v>
      </c>
      <c r="B43" s="10" t="s">
        <v>1987</v>
      </c>
      <c r="C43" s="10" t="s">
        <v>1988</v>
      </c>
      <c r="D43" s="10" t="s">
        <v>1964</v>
      </c>
      <c r="E43" s="10">
        <v>1</v>
      </c>
      <c r="F43" s="10">
        <v>24</v>
      </c>
      <c r="G43" s="901">
        <f t="shared" si="2"/>
        <v>24</v>
      </c>
      <c r="H43" s="901">
        <f t="shared" si="1"/>
        <v>24</v>
      </c>
      <c r="I43" s="910"/>
    </row>
    <row r="44" spans="1:9" x14ac:dyDescent="0.25">
      <c r="A44" s="10" t="s">
        <v>270</v>
      </c>
      <c r="B44" s="10" t="s">
        <v>1990</v>
      </c>
      <c r="C44" s="10" t="s">
        <v>1991</v>
      </c>
      <c r="D44" s="10" t="s">
        <v>1963</v>
      </c>
      <c r="E44" s="10">
        <v>2</v>
      </c>
      <c r="F44" s="10">
        <v>109</v>
      </c>
      <c r="G44" s="901">
        <f t="shared" si="2"/>
        <v>218</v>
      </c>
      <c r="H44" s="901">
        <f t="shared" si="1"/>
        <v>218</v>
      </c>
      <c r="I44" s="910"/>
    </row>
    <row r="45" spans="1:9" x14ac:dyDescent="0.25">
      <c r="A45" s="10" t="s">
        <v>270</v>
      </c>
      <c r="B45" s="10" t="s">
        <v>1990</v>
      </c>
      <c r="C45" s="10" t="s">
        <v>1991</v>
      </c>
      <c r="D45" s="10" t="s">
        <v>1964</v>
      </c>
      <c r="E45" s="10">
        <v>1</v>
      </c>
      <c r="F45" s="10">
        <v>96</v>
      </c>
      <c r="G45" s="901">
        <f t="shared" si="2"/>
        <v>96</v>
      </c>
      <c r="H45" s="901">
        <f t="shared" si="1"/>
        <v>96</v>
      </c>
      <c r="I45" s="910"/>
    </row>
    <row r="46" spans="1:9" x14ac:dyDescent="0.25">
      <c r="A46" s="10" t="s">
        <v>270</v>
      </c>
      <c r="B46" s="10" t="s">
        <v>1139</v>
      </c>
      <c r="C46" s="10" t="s">
        <v>1140</v>
      </c>
      <c r="D46" s="10" t="s">
        <v>1963</v>
      </c>
      <c r="E46" s="10">
        <v>2</v>
      </c>
      <c r="F46" s="10">
        <v>159</v>
      </c>
      <c r="G46" s="901">
        <f t="shared" si="2"/>
        <v>318</v>
      </c>
      <c r="H46" s="901">
        <f t="shared" si="1"/>
        <v>318</v>
      </c>
      <c r="I46" s="910"/>
    </row>
    <row r="47" spans="1:9" x14ac:dyDescent="0.25">
      <c r="A47" s="10" t="s">
        <v>270</v>
      </c>
      <c r="B47" s="10" t="s">
        <v>1139</v>
      </c>
      <c r="C47" s="10" t="s">
        <v>1140</v>
      </c>
      <c r="D47" s="10" t="s">
        <v>1964</v>
      </c>
      <c r="E47" s="10">
        <v>1</v>
      </c>
      <c r="F47" s="10">
        <v>14</v>
      </c>
      <c r="G47" s="901">
        <f t="shared" si="2"/>
        <v>14</v>
      </c>
      <c r="H47" s="901">
        <f t="shared" si="1"/>
        <v>14</v>
      </c>
      <c r="I47" s="910"/>
    </row>
    <row r="48" spans="1:9" x14ac:dyDescent="0.25">
      <c r="A48" s="10" t="s">
        <v>270</v>
      </c>
      <c r="B48" s="10" t="s">
        <v>1992</v>
      </c>
      <c r="C48" s="10" t="s">
        <v>1993</v>
      </c>
      <c r="D48" s="10" t="s">
        <v>1963</v>
      </c>
      <c r="E48" s="10">
        <v>2</v>
      </c>
      <c r="F48" s="10">
        <v>213</v>
      </c>
      <c r="G48" s="901">
        <f t="shared" si="2"/>
        <v>426</v>
      </c>
      <c r="H48" s="901">
        <f t="shared" si="1"/>
        <v>426</v>
      </c>
      <c r="I48" s="910"/>
    </row>
    <row r="49" spans="1:9" x14ac:dyDescent="0.25">
      <c r="A49" s="10" t="s">
        <v>270</v>
      </c>
      <c r="B49" s="10" t="s">
        <v>1992</v>
      </c>
      <c r="C49" s="10" t="s">
        <v>1993</v>
      </c>
      <c r="D49" s="10" t="s">
        <v>1964</v>
      </c>
      <c r="E49" s="10">
        <v>1</v>
      </c>
      <c r="F49" s="10">
        <v>61</v>
      </c>
      <c r="G49" s="901">
        <f t="shared" si="2"/>
        <v>61</v>
      </c>
      <c r="H49" s="901">
        <f t="shared" si="1"/>
        <v>61</v>
      </c>
      <c r="I49" s="910"/>
    </row>
    <row r="50" spans="1:9" x14ac:dyDescent="0.25">
      <c r="A50" s="10" t="s">
        <v>270</v>
      </c>
      <c r="B50" s="10" t="s">
        <v>1309</v>
      </c>
      <c r="C50" s="10" t="s">
        <v>1310</v>
      </c>
      <c r="D50" s="10" t="s">
        <v>1963</v>
      </c>
      <c r="E50" s="10">
        <v>2</v>
      </c>
      <c r="F50" s="10">
        <v>58</v>
      </c>
      <c r="G50" s="901">
        <f t="shared" si="2"/>
        <v>116</v>
      </c>
      <c r="H50" s="901">
        <f t="shared" si="1"/>
        <v>116</v>
      </c>
      <c r="I50" s="910"/>
    </row>
    <row r="51" spans="1:9" x14ac:dyDescent="0.25">
      <c r="A51" s="10" t="s">
        <v>270</v>
      </c>
      <c r="B51" s="10" t="s">
        <v>1309</v>
      </c>
      <c r="C51" s="10" t="s">
        <v>1310</v>
      </c>
      <c r="D51" s="10" t="s">
        <v>1964</v>
      </c>
      <c r="E51" s="10">
        <v>1</v>
      </c>
      <c r="F51" s="10">
        <v>16</v>
      </c>
      <c r="G51" s="901">
        <f t="shared" si="2"/>
        <v>16</v>
      </c>
      <c r="H51" s="901">
        <f t="shared" si="1"/>
        <v>16</v>
      </c>
      <c r="I51" s="910"/>
    </row>
    <row r="52" spans="1:9" x14ac:dyDescent="0.25">
      <c r="A52" s="10" t="s">
        <v>270</v>
      </c>
      <c r="B52" s="10" t="s">
        <v>1994</v>
      </c>
      <c r="C52" s="10" t="s">
        <v>1995</v>
      </c>
      <c r="D52" s="10" t="s">
        <v>1963</v>
      </c>
      <c r="E52" s="10">
        <v>2</v>
      </c>
      <c r="F52" s="10">
        <v>58</v>
      </c>
      <c r="G52" s="901">
        <f t="shared" si="2"/>
        <v>116</v>
      </c>
      <c r="H52" s="901">
        <f t="shared" si="1"/>
        <v>116</v>
      </c>
      <c r="I52" s="910"/>
    </row>
    <row r="53" spans="1:9" x14ac:dyDescent="0.25">
      <c r="A53" s="10" t="s">
        <v>270</v>
      </c>
      <c r="B53" s="10" t="s">
        <v>1994</v>
      </c>
      <c r="C53" s="10" t="s">
        <v>1995</v>
      </c>
      <c r="D53" s="10" t="s">
        <v>1964</v>
      </c>
      <c r="E53" s="10">
        <v>1</v>
      </c>
      <c r="F53" s="10">
        <v>10</v>
      </c>
      <c r="G53" s="901">
        <f t="shared" si="2"/>
        <v>10</v>
      </c>
      <c r="H53" s="901">
        <f t="shared" si="1"/>
        <v>10</v>
      </c>
      <c r="I53" s="910"/>
    </row>
    <row r="54" spans="1:9" x14ac:dyDescent="0.25">
      <c r="A54" s="10" t="s">
        <v>270</v>
      </c>
      <c r="B54" s="10" t="s">
        <v>1996</v>
      </c>
      <c r="C54" s="10" t="s">
        <v>1997</v>
      </c>
      <c r="D54" s="10" t="s">
        <v>1963</v>
      </c>
      <c r="E54" s="10">
        <v>2</v>
      </c>
      <c r="F54" s="10">
        <v>14</v>
      </c>
      <c r="G54" s="901">
        <f t="shared" si="2"/>
        <v>28</v>
      </c>
      <c r="H54" s="901">
        <f t="shared" si="1"/>
        <v>28</v>
      </c>
      <c r="I54" s="910"/>
    </row>
    <row r="55" spans="1:9" x14ac:dyDescent="0.25">
      <c r="A55" s="10" t="s">
        <v>270</v>
      </c>
      <c r="B55" s="10" t="s">
        <v>1996</v>
      </c>
      <c r="C55" s="10" t="s">
        <v>1997</v>
      </c>
      <c r="D55" s="10" t="s">
        <v>1964</v>
      </c>
      <c r="E55" s="10">
        <v>1</v>
      </c>
      <c r="F55" s="10">
        <v>3</v>
      </c>
      <c r="G55" s="901">
        <f t="shared" si="2"/>
        <v>3</v>
      </c>
      <c r="H55" s="901">
        <f t="shared" si="1"/>
        <v>3</v>
      </c>
      <c r="I55" s="910"/>
    </row>
    <row r="56" spans="1:9" x14ac:dyDescent="0.25">
      <c r="A56" s="10" t="s">
        <v>270</v>
      </c>
      <c r="B56" s="10" t="s">
        <v>739</v>
      </c>
      <c r="C56" s="10" t="s">
        <v>740</v>
      </c>
      <c r="D56" s="10" t="s">
        <v>1963</v>
      </c>
      <c r="E56" s="10">
        <v>2</v>
      </c>
      <c r="F56" s="10">
        <v>130</v>
      </c>
      <c r="G56" s="901">
        <f t="shared" si="2"/>
        <v>260</v>
      </c>
      <c r="H56" s="901">
        <f t="shared" si="1"/>
        <v>260</v>
      </c>
      <c r="I56" s="910"/>
    </row>
    <row r="57" spans="1:9" x14ac:dyDescent="0.25">
      <c r="A57" s="10" t="s">
        <v>270</v>
      </c>
      <c r="B57" s="10" t="s">
        <v>739</v>
      </c>
      <c r="C57" s="10" t="s">
        <v>740</v>
      </c>
      <c r="D57" s="10" t="s">
        <v>1964</v>
      </c>
      <c r="E57" s="10">
        <v>1</v>
      </c>
      <c r="F57" s="10">
        <v>42</v>
      </c>
      <c r="G57" s="901">
        <f t="shared" si="2"/>
        <v>42</v>
      </c>
      <c r="H57" s="901">
        <f t="shared" si="1"/>
        <v>42</v>
      </c>
      <c r="I57" s="910"/>
    </row>
    <row r="58" spans="1:9" x14ac:dyDescent="0.25">
      <c r="A58" s="10" t="s">
        <v>270</v>
      </c>
      <c r="B58" s="10" t="s">
        <v>1998</v>
      </c>
      <c r="C58" s="10" t="s">
        <v>1999</v>
      </c>
      <c r="D58" s="10" t="s">
        <v>1963</v>
      </c>
      <c r="E58" s="10">
        <v>2</v>
      </c>
      <c r="F58" s="10">
        <v>210</v>
      </c>
      <c r="G58" s="901">
        <f t="shared" si="2"/>
        <v>420</v>
      </c>
      <c r="H58" s="901">
        <f t="shared" si="1"/>
        <v>420</v>
      </c>
      <c r="I58" s="910"/>
    </row>
    <row r="59" spans="1:9" x14ac:dyDescent="0.25">
      <c r="A59" s="10" t="s">
        <v>270</v>
      </c>
      <c r="B59" s="10" t="s">
        <v>1998</v>
      </c>
      <c r="C59" s="10" t="s">
        <v>1999</v>
      </c>
      <c r="D59" s="10" t="s">
        <v>1964</v>
      </c>
      <c r="E59" s="10">
        <v>1</v>
      </c>
      <c r="F59" s="10">
        <v>141</v>
      </c>
      <c r="G59" s="901">
        <f t="shared" si="2"/>
        <v>141</v>
      </c>
      <c r="H59" s="901">
        <f t="shared" si="1"/>
        <v>141</v>
      </c>
      <c r="I59" s="910"/>
    </row>
    <row r="60" spans="1:9" x14ac:dyDescent="0.25">
      <c r="A60" s="10" t="s">
        <v>270</v>
      </c>
      <c r="B60" s="10" t="s">
        <v>2000</v>
      </c>
      <c r="C60" s="10" t="s">
        <v>2001</v>
      </c>
      <c r="D60" s="10" t="s">
        <v>1963</v>
      </c>
      <c r="E60" s="10">
        <v>2</v>
      </c>
      <c r="F60" s="10">
        <v>203</v>
      </c>
      <c r="G60" s="901">
        <f t="shared" si="2"/>
        <v>406</v>
      </c>
      <c r="H60" s="901">
        <f t="shared" si="1"/>
        <v>406</v>
      </c>
      <c r="I60" s="910"/>
    </row>
    <row r="61" spans="1:9" x14ac:dyDescent="0.25">
      <c r="A61" s="10" t="s">
        <v>270</v>
      </c>
      <c r="B61" s="10" t="s">
        <v>2000</v>
      </c>
      <c r="C61" s="10" t="s">
        <v>2001</v>
      </c>
      <c r="D61" s="10" t="s">
        <v>1964</v>
      </c>
      <c r="E61" s="10">
        <v>1</v>
      </c>
      <c r="F61" s="10">
        <v>5</v>
      </c>
      <c r="G61" s="901">
        <f t="shared" si="2"/>
        <v>5</v>
      </c>
      <c r="H61" s="901">
        <f t="shared" si="1"/>
        <v>5</v>
      </c>
      <c r="I61" s="910"/>
    </row>
    <row r="62" spans="1:9" x14ac:dyDescent="0.25">
      <c r="A62" s="10" t="s">
        <v>270</v>
      </c>
      <c r="B62" s="10" t="s">
        <v>2002</v>
      </c>
      <c r="C62" s="10" t="s">
        <v>2003</v>
      </c>
      <c r="D62" s="10" t="s">
        <v>1963</v>
      </c>
      <c r="E62" s="10">
        <v>2</v>
      </c>
      <c r="F62" s="10">
        <v>168</v>
      </c>
      <c r="G62" s="901">
        <f t="shared" si="2"/>
        <v>336</v>
      </c>
      <c r="H62" s="901">
        <f t="shared" si="1"/>
        <v>336</v>
      </c>
      <c r="I62" s="910"/>
    </row>
    <row r="63" spans="1:9" x14ac:dyDescent="0.25">
      <c r="A63" s="10" t="s">
        <v>270</v>
      </c>
      <c r="B63" s="10" t="s">
        <v>2002</v>
      </c>
      <c r="C63" s="10" t="s">
        <v>2003</v>
      </c>
      <c r="D63" s="10" t="s">
        <v>1964</v>
      </c>
      <c r="E63" s="10">
        <v>1</v>
      </c>
      <c r="F63" s="10">
        <v>35</v>
      </c>
      <c r="G63" s="901">
        <f t="shared" si="2"/>
        <v>35</v>
      </c>
      <c r="H63" s="901">
        <f t="shared" si="1"/>
        <v>35</v>
      </c>
      <c r="I63" s="910"/>
    </row>
    <row r="64" spans="1:9" x14ac:dyDescent="0.25">
      <c r="A64" s="10" t="s">
        <v>270</v>
      </c>
      <c r="B64" s="10" t="s">
        <v>2004</v>
      </c>
      <c r="C64" s="10" t="s">
        <v>2005</v>
      </c>
      <c r="D64" s="10" t="s">
        <v>1963</v>
      </c>
      <c r="E64" s="10">
        <v>2</v>
      </c>
      <c r="F64" s="10">
        <v>96</v>
      </c>
      <c r="G64" s="901">
        <f t="shared" si="2"/>
        <v>192</v>
      </c>
      <c r="H64" s="901">
        <f t="shared" si="1"/>
        <v>192</v>
      </c>
      <c r="I64" s="910"/>
    </row>
    <row r="65" spans="1:9" x14ac:dyDescent="0.25">
      <c r="A65" s="10" t="s">
        <v>270</v>
      </c>
      <c r="B65" s="10" t="s">
        <v>2004</v>
      </c>
      <c r="C65" s="10" t="s">
        <v>2005</v>
      </c>
      <c r="D65" s="10" t="s">
        <v>1964</v>
      </c>
      <c r="E65" s="10">
        <v>1</v>
      </c>
      <c r="F65" s="10">
        <v>10</v>
      </c>
      <c r="G65" s="901">
        <f t="shared" si="2"/>
        <v>10</v>
      </c>
      <c r="H65" s="901">
        <f t="shared" si="1"/>
        <v>10</v>
      </c>
      <c r="I65" s="910"/>
    </row>
    <row r="66" spans="1:9" x14ac:dyDescent="0.25">
      <c r="A66" s="10" t="s">
        <v>270</v>
      </c>
      <c r="B66" s="10" t="s">
        <v>2006</v>
      </c>
      <c r="C66" s="10" t="s">
        <v>2007</v>
      </c>
      <c r="D66" s="10" t="s">
        <v>1963</v>
      </c>
      <c r="E66" s="10">
        <v>2</v>
      </c>
      <c r="F66" s="10">
        <v>204</v>
      </c>
      <c r="G66" s="901">
        <f t="shared" si="2"/>
        <v>408</v>
      </c>
      <c r="H66" s="901">
        <f t="shared" si="1"/>
        <v>408</v>
      </c>
      <c r="I66" s="910"/>
    </row>
    <row r="67" spans="1:9" x14ac:dyDescent="0.25">
      <c r="A67" s="10" t="s">
        <v>270</v>
      </c>
      <c r="B67" s="10" t="s">
        <v>2006</v>
      </c>
      <c r="C67" s="10" t="s">
        <v>2007</v>
      </c>
      <c r="D67" s="10" t="s">
        <v>1964</v>
      </c>
      <c r="E67" s="10">
        <v>1</v>
      </c>
      <c r="F67" s="10">
        <v>23</v>
      </c>
      <c r="G67" s="901">
        <f t="shared" si="2"/>
        <v>23</v>
      </c>
      <c r="H67" s="901">
        <f t="shared" si="1"/>
        <v>23</v>
      </c>
      <c r="I67" s="910"/>
    </row>
    <row r="68" spans="1:9" x14ac:dyDescent="0.25">
      <c r="A68" s="10" t="s">
        <v>270</v>
      </c>
      <c r="B68" s="10" t="s">
        <v>741</v>
      </c>
      <c r="C68" s="10" t="s">
        <v>742</v>
      </c>
      <c r="D68" s="10" t="s">
        <v>1963</v>
      </c>
      <c r="E68" s="10">
        <v>2</v>
      </c>
      <c r="F68" s="10">
        <v>344</v>
      </c>
      <c r="G68" s="901">
        <f t="shared" si="2"/>
        <v>688</v>
      </c>
      <c r="H68" s="901">
        <f t="shared" si="1"/>
        <v>688</v>
      </c>
      <c r="I68" s="910"/>
    </row>
    <row r="69" spans="1:9" x14ac:dyDescent="0.25">
      <c r="A69" s="10" t="s">
        <v>270</v>
      </c>
      <c r="B69" s="10" t="s">
        <v>741</v>
      </c>
      <c r="C69" s="10" t="s">
        <v>742</v>
      </c>
      <c r="D69" s="10" t="s">
        <v>1964</v>
      </c>
      <c r="E69" s="10">
        <v>1</v>
      </c>
      <c r="F69" s="10">
        <v>119</v>
      </c>
      <c r="G69" s="901">
        <f t="shared" si="2"/>
        <v>119</v>
      </c>
      <c r="H69" s="901">
        <f t="shared" si="1"/>
        <v>119</v>
      </c>
      <c r="I69" s="910"/>
    </row>
    <row r="70" spans="1:9" x14ac:dyDescent="0.25">
      <c r="A70" s="10" t="s">
        <v>270</v>
      </c>
      <c r="B70" s="10" t="s">
        <v>2008</v>
      </c>
      <c r="C70" s="10" t="s">
        <v>2009</v>
      </c>
      <c r="D70" s="10" t="s">
        <v>1963</v>
      </c>
      <c r="E70" s="10">
        <v>2</v>
      </c>
      <c r="F70" s="10">
        <v>314</v>
      </c>
      <c r="G70" s="901">
        <f t="shared" si="2"/>
        <v>628</v>
      </c>
      <c r="H70" s="901">
        <f t="shared" si="1"/>
        <v>628</v>
      </c>
      <c r="I70" s="910"/>
    </row>
    <row r="71" spans="1:9" x14ac:dyDescent="0.25">
      <c r="A71" s="10" t="s">
        <v>270</v>
      </c>
      <c r="B71" s="10" t="s">
        <v>2008</v>
      </c>
      <c r="C71" s="10" t="s">
        <v>2009</v>
      </c>
      <c r="D71" s="10" t="s">
        <v>1964</v>
      </c>
      <c r="E71" s="10">
        <v>1</v>
      </c>
      <c r="F71" s="10">
        <v>26</v>
      </c>
      <c r="G71" s="901">
        <f t="shared" si="2"/>
        <v>26</v>
      </c>
      <c r="H71" s="901">
        <f t="shared" si="1"/>
        <v>26</v>
      </c>
      <c r="I71" s="910"/>
    </row>
    <row r="72" spans="1:9" x14ac:dyDescent="0.25">
      <c r="A72" s="10" t="s">
        <v>270</v>
      </c>
      <c r="B72" s="10" t="s">
        <v>1087</v>
      </c>
      <c r="C72" s="10" t="s">
        <v>1088</v>
      </c>
      <c r="D72" s="10" t="s">
        <v>1963</v>
      </c>
      <c r="E72" s="10">
        <v>2</v>
      </c>
      <c r="F72" s="10">
        <v>300</v>
      </c>
      <c r="G72" s="901">
        <f t="shared" si="2"/>
        <v>600</v>
      </c>
      <c r="H72" s="901">
        <f t="shared" ref="H72:H135" si="3">G72</f>
        <v>600</v>
      </c>
      <c r="I72" s="910"/>
    </row>
    <row r="73" spans="1:9" x14ac:dyDescent="0.25">
      <c r="A73" s="10" t="s">
        <v>270</v>
      </c>
      <c r="B73" s="10" t="s">
        <v>1087</v>
      </c>
      <c r="C73" s="10" t="s">
        <v>1088</v>
      </c>
      <c r="D73" s="10" t="s">
        <v>1964</v>
      </c>
      <c r="E73" s="10">
        <v>1</v>
      </c>
      <c r="F73" s="10">
        <v>81</v>
      </c>
      <c r="G73" s="901">
        <f t="shared" ref="G73:G136" si="4">E73*F73</f>
        <v>81</v>
      </c>
      <c r="H73" s="901">
        <f t="shared" si="3"/>
        <v>81</v>
      </c>
      <c r="I73" s="910"/>
    </row>
    <row r="74" spans="1:9" x14ac:dyDescent="0.25">
      <c r="A74" s="10" t="s">
        <v>270</v>
      </c>
      <c r="B74" s="10" t="s">
        <v>5294</v>
      </c>
      <c r="C74" s="10" t="s">
        <v>3526</v>
      </c>
      <c r="D74" s="10" t="s">
        <v>1963</v>
      </c>
      <c r="E74" s="10">
        <v>2</v>
      </c>
      <c r="F74" s="10">
        <v>147</v>
      </c>
      <c r="G74" s="901">
        <f t="shared" si="4"/>
        <v>294</v>
      </c>
      <c r="H74" s="901">
        <f t="shared" si="3"/>
        <v>294</v>
      </c>
      <c r="I74" s="910"/>
    </row>
    <row r="75" spans="1:9" x14ac:dyDescent="0.25">
      <c r="A75" s="10" t="s">
        <v>270</v>
      </c>
      <c r="B75" s="10" t="s">
        <v>5295</v>
      </c>
      <c r="C75" s="10" t="s">
        <v>3528</v>
      </c>
      <c r="D75" s="10" t="s">
        <v>1963</v>
      </c>
      <c r="E75" s="10">
        <v>2</v>
      </c>
      <c r="F75" s="10">
        <v>107</v>
      </c>
      <c r="G75" s="901">
        <f t="shared" si="4"/>
        <v>214</v>
      </c>
      <c r="H75" s="901">
        <f t="shared" si="3"/>
        <v>214</v>
      </c>
      <c r="I75" s="910"/>
    </row>
    <row r="76" spans="1:9" x14ac:dyDescent="0.25">
      <c r="A76" s="10" t="s">
        <v>270</v>
      </c>
      <c r="B76" s="10" t="s">
        <v>5295</v>
      </c>
      <c r="C76" s="10" t="s">
        <v>3528</v>
      </c>
      <c r="D76" s="10" t="s">
        <v>1964</v>
      </c>
      <c r="E76" s="10">
        <v>1</v>
      </c>
      <c r="F76" s="10">
        <v>6</v>
      </c>
      <c r="G76" s="901">
        <f t="shared" si="4"/>
        <v>6</v>
      </c>
      <c r="H76" s="901">
        <f t="shared" si="3"/>
        <v>6</v>
      </c>
      <c r="I76" s="910"/>
    </row>
    <row r="77" spans="1:9" x14ac:dyDescent="0.25">
      <c r="A77" s="10" t="s">
        <v>270</v>
      </c>
      <c r="B77" s="10" t="s">
        <v>2010</v>
      </c>
      <c r="C77" s="10" t="s">
        <v>2011</v>
      </c>
      <c r="D77" s="10" t="s">
        <v>1963</v>
      </c>
      <c r="E77" s="10">
        <v>2</v>
      </c>
      <c r="F77" s="10">
        <v>2</v>
      </c>
      <c r="G77" s="901">
        <f t="shared" si="4"/>
        <v>4</v>
      </c>
      <c r="H77" s="901">
        <f t="shared" si="3"/>
        <v>4</v>
      </c>
      <c r="I77" s="910"/>
    </row>
    <row r="78" spans="1:9" x14ac:dyDescent="0.25">
      <c r="A78" s="10" t="s">
        <v>270</v>
      </c>
      <c r="B78" s="10" t="s">
        <v>2012</v>
      </c>
      <c r="C78" s="10" t="s">
        <v>2013</v>
      </c>
      <c r="D78" s="10" t="s">
        <v>1963</v>
      </c>
      <c r="E78" s="10">
        <v>2</v>
      </c>
      <c r="F78" s="10">
        <v>37</v>
      </c>
      <c r="G78" s="901">
        <f t="shared" si="4"/>
        <v>74</v>
      </c>
      <c r="H78" s="901">
        <f t="shared" si="3"/>
        <v>74</v>
      </c>
      <c r="I78" s="910"/>
    </row>
    <row r="79" spans="1:9" x14ac:dyDescent="0.25">
      <c r="A79" s="10" t="s">
        <v>270</v>
      </c>
      <c r="B79" s="10" t="s">
        <v>2014</v>
      </c>
      <c r="C79" s="10" t="s">
        <v>2015</v>
      </c>
      <c r="D79" s="10" t="s">
        <v>1963</v>
      </c>
      <c r="E79" s="10">
        <v>2</v>
      </c>
      <c r="F79" s="10">
        <v>158</v>
      </c>
      <c r="G79" s="901">
        <f t="shared" si="4"/>
        <v>316</v>
      </c>
      <c r="H79" s="901">
        <f t="shared" si="3"/>
        <v>316</v>
      </c>
      <c r="I79" s="910"/>
    </row>
    <row r="80" spans="1:9" x14ac:dyDescent="0.25">
      <c r="A80" s="10" t="s">
        <v>270</v>
      </c>
      <c r="B80" s="10" t="s">
        <v>2014</v>
      </c>
      <c r="C80" s="10" t="s">
        <v>2015</v>
      </c>
      <c r="D80" s="10" t="s">
        <v>1964</v>
      </c>
      <c r="E80" s="10">
        <v>1</v>
      </c>
      <c r="F80" s="10">
        <v>61</v>
      </c>
      <c r="G80" s="901">
        <f t="shared" si="4"/>
        <v>61</v>
      </c>
      <c r="H80" s="901">
        <f t="shared" si="3"/>
        <v>61</v>
      </c>
      <c r="I80" s="910"/>
    </row>
    <row r="81" spans="1:9" x14ac:dyDescent="0.25">
      <c r="A81" s="10" t="s">
        <v>270</v>
      </c>
      <c r="B81" s="10" t="s">
        <v>2016</v>
      </c>
      <c r="C81" s="10" t="s">
        <v>2017</v>
      </c>
      <c r="D81" s="10" t="s">
        <v>1963</v>
      </c>
      <c r="E81" s="10">
        <v>2</v>
      </c>
      <c r="F81" s="10">
        <v>43</v>
      </c>
      <c r="G81" s="901">
        <f t="shared" si="4"/>
        <v>86</v>
      </c>
      <c r="H81" s="901">
        <f t="shared" si="3"/>
        <v>86</v>
      </c>
      <c r="I81" s="910"/>
    </row>
    <row r="82" spans="1:9" x14ac:dyDescent="0.25">
      <c r="A82" s="10" t="s">
        <v>270</v>
      </c>
      <c r="B82" s="10" t="s">
        <v>2016</v>
      </c>
      <c r="C82" s="10" t="s">
        <v>2017</v>
      </c>
      <c r="D82" s="10" t="s">
        <v>1964</v>
      </c>
      <c r="E82" s="10">
        <v>1</v>
      </c>
      <c r="F82" s="10">
        <v>60</v>
      </c>
      <c r="G82" s="901">
        <f t="shared" si="4"/>
        <v>60</v>
      </c>
      <c r="H82" s="901">
        <f t="shared" si="3"/>
        <v>60</v>
      </c>
      <c r="I82" s="910"/>
    </row>
    <row r="83" spans="1:9" x14ac:dyDescent="0.25">
      <c r="A83" s="10" t="s">
        <v>270</v>
      </c>
      <c r="B83" s="10" t="s">
        <v>2018</v>
      </c>
      <c r="C83" s="10" t="s">
        <v>2019</v>
      </c>
      <c r="D83" s="10" t="s">
        <v>1963</v>
      </c>
      <c r="E83" s="10">
        <v>2</v>
      </c>
      <c r="F83" s="10">
        <v>113</v>
      </c>
      <c r="G83" s="901">
        <f t="shared" si="4"/>
        <v>226</v>
      </c>
      <c r="H83" s="901">
        <f t="shared" si="3"/>
        <v>226</v>
      </c>
      <c r="I83" s="910"/>
    </row>
    <row r="84" spans="1:9" x14ac:dyDescent="0.25">
      <c r="A84" s="10" t="s">
        <v>270</v>
      </c>
      <c r="B84" s="10" t="s">
        <v>2018</v>
      </c>
      <c r="C84" s="10" t="s">
        <v>2019</v>
      </c>
      <c r="D84" s="10" t="s">
        <v>1964</v>
      </c>
      <c r="E84" s="10">
        <v>1</v>
      </c>
      <c r="F84" s="10">
        <v>57</v>
      </c>
      <c r="G84" s="901">
        <f t="shared" si="4"/>
        <v>57</v>
      </c>
      <c r="H84" s="901">
        <f t="shared" si="3"/>
        <v>57</v>
      </c>
      <c r="I84" s="910"/>
    </row>
    <row r="85" spans="1:9" x14ac:dyDescent="0.25">
      <c r="A85" s="10" t="s">
        <v>270</v>
      </c>
      <c r="B85" s="10" t="s">
        <v>743</v>
      </c>
      <c r="C85" s="10" t="s">
        <v>744</v>
      </c>
      <c r="D85" s="10" t="s">
        <v>1963</v>
      </c>
      <c r="E85" s="10">
        <v>2</v>
      </c>
      <c r="F85" s="10">
        <v>264</v>
      </c>
      <c r="G85" s="901">
        <f t="shared" si="4"/>
        <v>528</v>
      </c>
      <c r="H85" s="901">
        <f t="shared" si="3"/>
        <v>528</v>
      </c>
      <c r="I85" s="910"/>
    </row>
    <row r="86" spans="1:9" x14ac:dyDescent="0.25">
      <c r="A86" s="10" t="s">
        <v>270</v>
      </c>
      <c r="B86" s="10" t="s">
        <v>743</v>
      </c>
      <c r="C86" s="10" t="s">
        <v>744</v>
      </c>
      <c r="D86" s="10" t="s">
        <v>1964</v>
      </c>
      <c r="E86" s="10">
        <v>1</v>
      </c>
      <c r="F86" s="10">
        <v>32</v>
      </c>
      <c r="G86" s="901">
        <f t="shared" si="4"/>
        <v>32</v>
      </c>
      <c r="H86" s="901">
        <f t="shared" si="3"/>
        <v>32</v>
      </c>
      <c r="I86" s="910"/>
    </row>
    <row r="87" spans="1:9" x14ac:dyDescent="0.25">
      <c r="A87" s="10" t="s">
        <v>270</v>
      </c>
      <c r="B87" s="10" t="s">
        <v>1315</v>
      </c>
      <c r="C87" s="10" t="s">
        <v>1316</v>
      </c>
      <c r="D87" s="10" t="s">
        <v>1963</v>
      </c>
      <c r="E87" s="10">
        <v>2</v>
      </c>
      <c r="F87" s="10">
        <v>104</v>
      </c>
      <c r="G87" s="901">
        <f t="shared" si="4"/>
        <v>208</v>
      </c>
      <c r="H87" s="901">
        <f t="shared" si="3"/>
        <v>208</v>
      </c>
      <c r="I87" s="910"/>
    </row>
    <row r="88" spans="1:9" x14ac:dyDescent="0.25">
      <c r="A88" s="10" t="s">
        <v>270</v>
      </c>
      <c r="B88" s="10" t="s">
        <v>1315</v>
      </c>
      <c r="C88" s="10" t="s">
        <v>1316</v>
      </c>
      <c r="D88" s="10" t="s">
        <v>1964</v>
      </c>
      <c r="E88" s="10">
        <v>1</v>
      </c>
      <c r="F88" s="10">
        <v>113</v>
      </c>
      <c r="G88" s="901">
        <f t="shared" si="4"/>
        <v>113</v>
      </c>
      <c r="H88" s="901">
        <f t="shared" si="3"/>
        <v>113</v>
      </c>
      <c r="I88" s="910"/>
    </row>
    <row r="89" spans="1:9" x14ac:dyDescent="0.25">
      <c r="A89" s="10" t="s">
        <v>270</v>
      </c>
      <c r="B89" s="10" t="s">
        <v>2020</v>
      </c>
      <c r="C89" s="10" t="s">
        <v>2021</v>
      </c>
      <c r="D89" s="10" t="s">
        <v>1963</v>
      </c>
      <c r="E89" s="10">
        <v>2</v>
      </c>
      <c r="F89" s="10">
        <v>46</v>
      </c>
      <c r="G89" s="901">
        <f t="shared" si="4"/>
        <v>92</v>
      </c>
      <c r="H89" s="901">
        <f t="shared" si="3"/>
        <v>92</v>
      </c>
      <c r="I89" s="910"/>
    </row>
    <row r="90" spans="1:9" x14ac:dyDescent="0.25">
      <c r="A90" s="10" t="s">
        <v>270</v>
      </c>
      <c r="B90" s="10" t="s">
        <v>2020</v>
      </c>
      <c r="C90" s="10" t="s">
        <v>2021</v>
      </c>
      <c r="D90" s="10" t="s">
        <v>1964</v>
      </c>
      <c r="E90" s="10">
        <v>1</v>
      </c>
      <c r="F90" s="10">
        <v>2</v>
      </c>
      <c r="G90" s="901">
        <f t="shared" si="4"/>
        <v>2</v>
      </c>
      <c r="H90" s="901">
        <f t="shared" si="3"/>
        <v>2</v>
      </c>
      <c r="I90" s="910"/>
    </row>
    <row r="91" spans="1:9" x14ac:dyDescent="0.25">
      <c r="A91" s="10" t="s">
        <v>270</v>
      </c>
      <c r="B91" s="10" t="s">
        <v>1321</v>
      </c>
      <c r="C91" s="10" t="s">
        <v>1322</v>
      </c>
      <c r="D91" s="10" t="s">
        <v>1963</v>
      </c>
      <c r="E91" s="10">
        <v>2</v>
      </c>
      <c r="F91" s="10">
        <v>43</v>
      </c>
      <c r="G91" s="901">
        <f t="shared" si="4"/>
        <v>86</v>
      </c>
      <c r="H91" s="901">
        <f t="shared" si="3"/>
        <v>86</v>
      </c>
      <c r="I91" s="910"/>
    </row>
    <row r="92" spans="1:9" x14ac:dyDescent="0.25">
      <c r="A92" s="10" t="s">
        <v>270</v>
      </c>
      <c r="B92" s="10" t="s">
        <v>1321</v>
      </c>
      <c r="C92" s="10" t="s">
        <v>1322</v>
      </c>
      <c r="D92" s="10" t="s">
        <v>1964</v>
      </c>
      <c r="E92" s="10">
        <v>1</v>
      </c>
      <c r="F92" s="10">
        <v>27</v>
      </c>
      <c r="G92" s="901">
        <f t="shared" si="4"/>
        <v>27</v>
      </c>
      <c r="H92" s="901">
        <f t="shared" si="3"/>
        <v>27</v>
      </c>
      <c r="I92" s="910"/>
    </row>
    <row r="93" spans="1:9" x14ac:dyDescent="0.25">
      <c r="A93" s="10" t="s">
        <v>270</v>
      </c>
      <c r="B93" s="10" t="s">
        <v>2022</v>
      </c>
      <c r="C93" s="10" t="s">
        <v>2023</v>
      </c>
      <c r="D93" s="10" t="s">
        <v>1963</v>
      </c>
      <c r="E93" s="10">
        <v>2</v>
      </c>
      <c r="F93" s="10">
        <v>31</v>
      </c>
      <c r="G93" s="901">
        <f t="shared" si="4"/>
        <v>62</v>
      </c>
      <c r="H93" s="901">
        <f t="shared" si="3"/>
        <v>62</v>
      </c>
      <c r="I93" s="910"/>
    </row>
    <row r="94" spans="1:9" x14ac:dyDescent="0.25">
      <c r="A94" s="10" t="s">
        <v>270</v>
      </c>
      <c r="B94" s="10" t="s">
        <v>2022</v>
      </c>
      <c r="C94" s="10" t="s">
        <v>2023</v>
      </c>
      <c r="D94" s="10" t="s">
        <v>1964</v>
      </c>
      <c r="E94" s="10">
        <v>1</v>
      </c>
      <c r="F94" s="10">
        <v>40</v>
      </c>
      <c r="G94" s="901">
        <f t="shared" si="4"/>
        <v>40</v>
      </c>
      <c r="H94" s="901">
        <f t="shared" si="3"/>
        <v>40</v>
      </c>
      <c r="I94" s="910"/>
    </row>
    <row r="95" spans="1:9" x14ac:dyDescent="0.25">
      <c r="A95" s="10" t="s">
        <v>270</v>
      </c>
      <c r="B95" s="10" t="s">
        <v>2024</v>
      </c>
      <c r="C95" s="10" t="s">
        <v>2025</v>
      </c>
      <c r="D95" s="10" t="s">
        <v>1963</v>
      </c>
      <c r="E95" s="10">
        <v>2</v>
      </c>
      <c r="F95" s="10">
        <v>39</v>
      </c>
      <c r="G95" s="901">
        <f t="shared" si="4"/>
        <v>78</v>
      </c>
      <c r="H95" s="901">
        <f t="shared" si="3"/>
        <v>78</v>
      </c>
      <c r="I95" s="910"/>
    </row>
    <row r="96" spans="1:9" x14ac:dyDescent="0.25">
      <c r="A96" s="10" t="s">
        <v>270</v>
      </c>
      <c r="B96" s="10" t="s">
        <v>2024</v>
      </c>
      <c r="C96" s="10" t="s">
        <v>2025</v>
      </c>
      <c r="D96" s="10" t="s">
        <v>1964</v>
      </c>
      <c r="E96" s="10">
        <v>1</v>
      </c>
      <c r="F96" s="10">
        <v>4</v>
      </c>
      <c r="G96" s="901">
        <f t="shared" si="4"/>
        <v>4</v>
      </c>
      <c r="H96" s="901">
        <f t="shared" si="3"/>
        <v>4</v>
      </c>
      <c r="I96" s="910"/>
    </row>
    <row r="97" spans="1:9" x14ac:dyDescent="0.25">
      <c r="A97" s="10" t="s">
        <v>270</v>
      </c>
      <c r="B97" s="10" t="s">
        <v>2026</v>
      </c>
      <c r="C97" s="10" t="s">
        <v>2027</v>
      </c>
      <c r="D97" s="10" t="s">
        <v>1963</v>
      </c>
      <c r="E97" s="10">
        <v>2</v>
      </c>
      <c r="F97" s="10">
        <v>57</v>
      </c>
      <c r="G97" s="901">
        <f t="shared" si="4"/>
        <v>114</v>
      </c>
      <c r="H97" s="901">
        <f t="shared" si="3"/>
        <v>114</v>
      </c>
      <c r="I97" s="910"/>
    </row>
    <row r="98" spans="1:9" x14ac:dyDescent="0.25">
      <c r="A98" s="10" t="s">
        <v>270</v>
      </c>
      <c r="B98" s="10" t="s">
        <v>2026</v>
      </c>
      <c r="C98" s="10" t="s">
        <v>2027</v>
      </c>
      <c r="D98" s="10" t="s">
        <v>1964</v>
      </c>
      <c r="E98" s="10">
        <v>1</v>
      </c>
      <c r="F98" s="10">
        <v>8</v>
      </c>
      <c r="G98" s="901">
        <f t="shared" si="4"/>
        <v>8</v>
      </c>
      <c r="H98" s="901">
        <f t="shared" si="3"/>
        <v>8</v>
      </c>
      <c r="I98" s="910"/>
    </row>
    <row r="99" spans="1:9" x14ac:dyDescent="0.25">
      <c r="A99" s="10" t="s">
        <v>270</v>
      </c>
      <c r="B99" s="10" t="s">
        <v>2028</v>
      </c>
      <c r="C99" s="10" t="s">
        <v>2029</v>
      </c>
      <c r="D99" s="10" t="s">
        <v>1963</v>
      </c>
      <c r="E99" s="10">
        <v>2</v>
      </c>
      <c r="F99" s="10">
        <v>39</v>
      </c>
      <c r="G99" s="901">
        <f t="shared" si="4"/>
        <v>78</v>
      </c>
      <c r="H99" s="901">
        <f t="shared" si="3"/>
        <v>78</v>
      </c>
      <c r="I99" s="910"/>
    </row>
    <row r="100" spans="1:9" x14ac:dyDescent="0.25">
      <c r="A100" s="10" t="s">
        <v>270</v>
      </c>
      <c r="B100" s="10" t="s">
        <v>2028</v>
      </c>
      <c r="C100" s="10" t="s">
        <v>2029</v>
      </c>
      <c r="D100" s="10" t="s">
        <v>1964</v>
      </c>
      <c r="E100" s="10">
        <v>1</v>
      </c>
      <c r="F100" s="10">
        <v>11</v>
      </c>
      <c r="G100" s="901">
        <f t="shared" si="4"/>
        <v>11</v>
      </c>
      <c r="H100" s="901">
        <f t="shared" si="3"/>
        <v>11</v>
      </c>
      <c r="I100" s="910"/>
    </row>
    <row r="101" spans="1:9" x14ac:dyDescent="0.25">
      <c r="A101" s="10" t="s">
        <v>270</v>
      </c>
      <c r="B101" s="10" t="s">
        <v>2030</v>
      </c>
      <c r="C101" s="10" t="s">
        <v>2031</v>
      </c>
      <c r="D101" s="10" t="s">
        <v>1963</v>
      </c>
      <c r="E101" s="10">
        <v>2</v>
      </c>
      <c r="F101" s="10">
        <v>113</v>
      </c>
      <c r="G101" s="901">
        <f t="shared" si="4"/>
        <v>226</v>
      </c>
      <c r="H101" s="901">
        <f t="shared" si="3"/>
        <v>226</v>
      </c>
      <c r="I101" s="910"/>
    </row>
    <row r="102" spans="1:9" x14ac:dyDescent="0.25">
      <c r="A102" s="10" t="s">
        <v>270</v>
      </c>
      <c r="B102" s="10" t="s">
        <v>2030</v>
      </c>
      <c r="C102" s="10" t="s">
        <v>2031</v>
      </c>
      <c r="D102" s="10" t="s">
        <v>1964</v>
      </c>
      <c r="E102" s="10">
        <v>1</v>
      </c>
      <c r="F102" s="10">
        <v>5</v>
      </c>
      <c r="G102" s="901">
        <f t="shared" si="4"/>
        <v>5</v>
      </c>
      <c r="H102" s="901">
        <f t="shared" si="3"/>
        <v>5</v>
      </c>
      <c r="I102" s="910"/>
    </row>
    <row r="103" spans="1:9" x14ac:dyDescent="0.25">
      <c r="A103" s="10" t="s">
        <v>270</v>
      </c>
      <c r="B103" s="10" t="s">
        <v>2032</v>
      </c>
      <c r="C103" s="10" t="s">
        <v>2033</v>
      </c>
      <c r="D103" s="10" t="s">
        <v>1963</v>
      </c>
      <c r="E103" s="10">
        <v>2</v>
      </c>
      <c r="F103" s="10">
        <v>63</v>
      </c>
      <c r="G103" s="901">
        <f t="shared" si="4"/>
        <v>126</v>
      </c>
      <c r="H103" s="901">
        <f t="shared" si="3"/>
        <v>126</v>
      </c>
      <c r="I103" s="910"/>
    </row>
    <row r="104" spans="1:9" x14ac:dyDescent="0.25">
      <c r="A104" s="10" t="s">
        <v>270</v>
      </c>
      <c r="B104" s="10" t="s">
        <v>2032</v>
      </c>
      <c r="C104" s="10" t="s">
        <v>2033</v>
      </c>
      <c r="D104" s="10" t="s">
        <v>1964</v>
      </c>
      <c r="E104" s="10">
        <v>1</v>
      </c>
      <c r="F104" s="10">
        <v>64</v>
      </c>
      <c r="G104" s="901">
        <f t="shared" si="4"/>
        <v>64</v>
      </c>
      <c r="H104" s="901">
        <f t="shared" si="3"/>
        <v>64</v>
      </c>
      <c r="I104" s="910"/>
    </row>
    <row r="105" spans="1:9" x14ac:dyDescent="0.25">
      <c r="A105" s="10" t="s">
        <v>270</v>
      </c>
      <c r="B105" s="10" t="s">
        <v>1327</v>
      </c>
      <c r="C105" s="10" t="s">
        <v>1328</v>
      </c>
      <c r="D105" s="10" t="s">
        <v>1963</v>
      </c>
      <c r="E105" s="10">
        <v>2</v>
      </c>
      <c r="F105" s="10">
        <v>194</v>
      </c>
      <c r="G105" s="901">
        <f t="shared" si="4"/>
        <v>388</v>
      </c>
      <c r="H105" s="901">
        <f t="shared" si="3"/>
        <v>388</v>
      </c>
      <c r="I105" s="910"/>
    </row>
    <row r="106" spans="1:9" x14ac:dyDescent="0.25">
      <c r="A106" s="10" t="s">
        <v>270</v>
      </c>
      <c r="B106" s="10" t="s">
        <v>1327</v>
      </c>
      <c r="C106" s="10" t="s">
        <v>1328</v>
      </c>
      <c r="D106" s="10" t="s">
        <v>1964</v>
      </c>
      <c r="E106" s="10">
        <v>1</v>
      </c>
      <c r="F106" s="10">
        <v>64</v>
      </c>
      <c r="G106" s="901">
        <f t="shared" si="4"/>
        <v>64</v>
      </c>
      <c r="H106" s="901">
        <f t="shared" si="3"/>
        <v>64</v>
      </c>
      <c r="I106" s="910"/>
    </row>
    <row r="107" spans="1:9" x14ac:dyDescent="0.25">
      <c r="A107" s="10" t="s">
        <v>270</v>
      </c>
      <c r="B107" s="10" t="s">
        <v>2034</v>
      </c>
      <c r="C107" s="10" t="s">
        <v>2035</v>
      </c>
      <c r="D107" s="10" t="s">
        <v>1963</v>
      </c>
      <c r="E107" s="10">
        <v>2</v>
      </c>
      <c r="F107" s="10">
        <v>108</v>
      </c>
      <c r="G107" s="901">
        <f t="shared" si="4"/>
        <v>216</v>
      </c>
      <c r="H107" s="901">
        <f t="shared" si="3"/>
        <v>216</v>
      </c>
      <c r="I107" s="910"/>
    </row>
    <row r="108" spans="1:9" x14ac:dyDescent="0.25">
      <c r="A108" s="10" t="s">
        <v>270</v>
      </c>
      <c r="B108" s="10" t="s">
        <v>2036</v>
      </c>
      <c r="C108" s="10" t="s">
        <v>2037</v>
      </c>
      <c r="D108" s="10" t="s">
        <v>1963</v>
      </c>
      <c r="E108" s="10">
        <v>2</v>
      </c>
      <c r="F108" s="10">
        <v>59</v>
      </c>
      <c r="G108" s="901">
        <f t="shared" si="4"/>
        <v>118</v>
      </c>
      <c r="H108" s="901">
        <f t="shared" si="3"/>
        <v>118</v>
      </c>
      <c r="I108" s="910"/>
    </row>
    <row r="109" spans="1:9" x14ac:dyDescent="0.25">
      <c r="A109" s="10" t="s">
        <v>270</v>
      </c>
      <c r="B109" s="10" t="s">
        <v>709</v>
      </c>
      <c r="C109" s="10" t="s">
        <v>710</v>
      </c>
      <c r="D109" s="10" t="s">
        <v>1963</v>
      </c>
      <c r="E109" s="10">
        <v>2</v>
      </c>
      <c r="F109" s="10">
        <v>486</v>
      </c>
      <c r="G109" s="901">
        <f t="shared" si="4"/>
        <v>972</v>
      </c>
      <c r="H109" s="901">
        <f t="shared" si="3"/>
        <v>972</v>
      </c>
      <c r="I109" s="910"/>
    </row>
    <row r="110" spans="1:9" x14ac:dyDescent="0.25">
      <c r="A110" s="10" t="s">
        <v>270</v>
      </c>
      <c r="B110" s="10" t="s">
        <v>709</v>
      </c>
      <c r="C110" s="10" t="s">
        <v>710</v>
      </c>
      <c r="D110" s="10" t="s">
        <v>1964</v>
      </c>
      <c r="E110" s="10">
        <v>1</v>
      </c>
      <c r="F110" s="10">
        <v>157</v>
      </c>
      <c r="G110" s="901">
        <f t="shared" si="4"/>
        <v>157</v>
      </c>
      <c r="H110" s="901">
        <f t="shared" si="3"/>
        <v>157</v>
      </c>
      <c r="I110" s="910"/>
    </row>
    <row r="111" spans="1:9" x14ac:dyDescent="0.25">
      <c r="A111" s="10" t="s">
        <v>270</v>
      </c>
      <c r="B111" s="10" t="s">
        <v>1333</v>
      </c>
      <c r="C111" s="10" t="s">
        <v>1334</v>
      </c>
      <c r="D111" s="10" t="s">
        <v>1963</v>
      </c>
      <c r="E111" s="10">
        <v>2</v>
      </c>
      <c r="F111" s="10">
        <v>280</v>
      </c>
      <c r="G111" s="901">
        <f t="shared" si="4"/>
        <v>560</v>
      </c>
      <c r="H111" s="901">
        <f t="shared" si="3"/>
        <v>560</v>
      </c>
      <c r="I111" s="910"/>
    </row>
    <row r="112" spans="1:9" x14ac:dyDescent="0.25">
      <c r="A112" s="10" t="s">
        <v>270</v>
      </c>
      <c r="B112" s="10" t="s">
        <v>1333</v>
      </c>
      <c r="C112" s="10" t="s">
        <v>1334</v>
      </c>
      <c r="D112" s="10" t="s">
        <v>1964</v>
      </c>
      <c r="E112" s="10">
        <v>1</v>
      </c>
      <c r="F112" s="10">
        <v>283</v>
      </c>
      <c r="G112" s="901">
        <f t="shared" si="4"/>
        <v>283</v>
      </c>
      <c r="H112" s="901">
        <f t="shared" si="3"/>
        <v>283</v>
      </c>
      <c r="I112" s="910"/>
    </row>
    <row r="113" spans="1:9" x14ac:dyDescent="0.25">
      <c r="A113" s="10" t="s">
        <v>270</v>
      </c>
      <c r="B113" s="10" t="s">
        <v>1335</v>
      </c>
      <c r="C113" s="10" t="s">
        <v>1336</v>
      </c>
      <c r="D113" s="10" t="s">
        <v>1963</v>
      </c>
      <c r="E113" s="10">
        <v>2</v>
      </c>
      <c r="F113" s="10">
        <v>866</v>
      </c>
      <c r="G113" s="901">
        <f t="shared" si="4"/>
        <v>1732</v>
      </c>
      <c r="H113" s="901">
        <f t="shared" si="3"/>
        <v>1732</v>
      </c>
      <c r="I113" s="910"/>
    </row>
    <row r="114" spans="1:9" x14ac:dyDescent="0.25">
      <c r="A114" s="10" t="s">
        <v>270</v>
      </c>
      <c r="B114" s="10" t="s">
        <v>1335</v>
      </c>
      <c r="C114" s="10" t="s">
        <v>1336</v>
      </c>
      <c r="D114" s="10" t="s">
        <v>1964</v>
      </c>
      <c r="E114" s="10">
        <v>1</v>
      </c>
      <c r="F114" s="10">
        <v>79</v>
      </c>
      <c r="G114" s="901">
        <f t="shared" si="4"/>
        <v>79</v>
      </c>
      <c r="H114" s="901">
        <f t="shared" si="3"/>
        <v>79</v>
      </c>
      <c r="I114" s="910"/>
    </row>
    <row r="115" spans="1:9" x14ac:dyDescent="0.25">
      <c r="A115" s="10" t="s">
        <v>270</v>
      </c>
      <c r="B115" s="10" t="s">
        <v>745</v>
      </c>
      <c r="C115" s="10" t="s">
        <v>746</v>
      </c>
      <c r="D115" s="10" t="s">
        <v>1963</v>
      </c>
      <c r="E115" s="10">
        <v>2</v>
      </c>
      <c r="F115" s="10">
        <v>63</v>
      </c>
      <c r="G115" s="901">
        <f t="shared" si="4"/>
        <v>126</v>
      </c>
      <c r="H115" s="901">
        <f t="shared" si="3"/>
        <v>126</v>
      </c>
      <c r="I115" s="910"/>
    </row>
    <row r="116" spans="1:9" x14ac:dyDescent="0.25">
      <c r="A116" s="10" t="s">
        <v>270</v>
      </c>
      <c r="B116" s="10" t="s">
        <v>745</v>
      </c>
      <c r="C116" s="10" t="s">
        <v>746</v>
      </c>
      <c r="D116" s="10" t="s">
        <v>1964</v>
      </c>
      <c r="E116" s="10">
        <v>1</v>
      </c>
      <c r="F116" s="10">
        <v>9</v>
      </c>
      <c r="G116" s="901">
        <f t="shared" si="4"/>
        <v>9</v>
      </c>
      <c r="H116" s="901">
        <f t="shared" si="3"/>
        <v>9</v>
      </c>
      <c r="I116" s="910"/>
    </row>
    <row r="117" spans="1:9" x14ac:dyDescent="0.25">
      <c r="A117" s="10" t="s">
        <v>270</v>
      </c>
      <c r="B117" s="10" t="s">
        <v>1339</v>
      </c>
      <c r="C117" s="10" t="s">
        <v>1340</v>
      </c>
      <c r="D117" s="10" t="s">
        <v>1963</v>
      </c>
      <c r="E117" s="10">
        <v>2</v>
      </c>
      <c r="F117" s="10">
        <v>94</v>
      </c>
      <c r="G117" s="901">
        <f t="shared" si="4"/>
        <v>188</v>
      </c>
      <c r="H117" s="901">
        <f t="shared" si="3"/>
        <v>188</v>
      </c>
      <c r="I117" s="910"/>
    </row>
    <row r="118" spans="1:9" x14ac:dyDescent="0.25">
      <c r="A118" s="10" t="s">
        <v>270</v>
      </c>
      <c r="B118" s="10" t="s">
        <v>1339</v>
      </c>
      <c r="C118" s="10" t="s">
        <v>1340</v>
      </c>
      <c r="D118" s="10" t="s">
        <v>1964</v>
      </c>
      <c r="E118" s="10">
        <v>1</v>
      </c>
      <c r="F118" s="10">
        <v>41</v>
      </c>
      <c r="G118" s="901">
        <f t="shared" si="4"/>
        <v>41</v>
      </c>
      <c r="H118" s="901">
        <f t="shared" si="3"/>
        <v>41</v>
      </c>
      <c r="I118" s="910"/>
    </row>
    <row r="119" spans="1:9" x14ac:dyDescent="0.25">
      <c r="A119" s="10" t="s">
        <v>270</v>
      </c>
      <c r="B119" s="10" t="s">
        <v>2038</v>
      </c>
      <c r="C119" s="10" t="s">
        <v>2039</v>
      </c>
      <c r="D119" s="10" t="s">
        <v>1963</v>
      </c>
      <c r="E119" s="10">
        <v>2</v>
      </c>
      <c r="F119" s="10">
        <v>20</v>
      </c>
      <c r="G119" s="901">
        <f t="shared" si="4"/>
        <v>40</v>
      </c>
      <c r="H119" s="901">
        <f t="shared" si="3"/>
        <v>40</v>
      </c>
      <c r="I119" s="910"/>
    </row>
    <row r="120" spans="1:9" x14ac:dyDescent="0.25">
      <c r="A120" s="10" t="s">
        <v>270</v>
      </c>
      <c r="B120" s="10" t="s">
        <v>2040</v>
      </c>
      <c r="C120" s="10" t="s">
        <v>2041</v>
      </c>
      <c r="D120" s="10" t="s">
        <v>1963</v>
      </c>
      <c r="E120" s="10">
        <v>2</v>
      </c>
      <c r="F120" s="10">
        <v>66</v>
      </c>
      <c r="G120" s="901">
        <f t="shared" si="4"/>
        <v>132</v>
      </c>
      <c r="H120" s="901">
        <f t="shared" si="3"/>
        <v>132</v>
      </c>
      <c r="I120" s="910"/>
    </row>
    <row r="121" spans="1:9" x14ac:dyDescent="0.25">
      <c r="A121" s="10" t="s">
        <v>270</v>
      </c>
      <c r="B121" s="10" t="s">
        <v>2040</v>
      </c>
      <c r="C121" s="10" t="s">
        <v>2041</v>
      </c>
      <c r="D121" s="10" t="s">
        <v>1964</v>
      </c>
      <c r="E121" s="10">
        <v>1</v>
      </c>
      <c r="F121" s="10">
        <v>8</v>
      </c>
      <c r="G121" s="901">
        <f t="shared" si="4"/>
        <v>8</v>
      </c>
      <c r="H121" s="901">
        <f t="shared" si="3"/>
        <v>8</v>
      </c>
      <c r="I121" s="910"/>
    </row>
    <row r="122" spans="1:9" x14ac:dyDescent="0.25">
      <c r="A122" s="10" t="s">
        <v>270</v>
      </c>
      <c r="B122" s="10" t="s">
        <v>2042</v>
      </c>
      <c r="C122" s="10" t="s">
        <v>2043</v>
      </c>
      <c r="D122" s="10" t="s">
        <v>1963</v>
      </c>
      <c r="E122" s="10">
        <v>2</v>
      </c>
      <c r="F122" s="10">
        <v>74</v>
      </c>
      <c r="G122" s="901">
        <f t="shared" si="4"/>
        <v>148</v>
      </c>
      <c r="H122" s="901">
        <f t="shared" si="3"/>
        <v>148</v>
      </c>
      <c r="I122" s="910"/>
    </row>
    <row r="123" spans="1:9" x14ac:dyDescent="0.25">
      <c r="A123" s="10" t="s">
        <v>270</v>
      </c>
      <c r="B123" s="10" t="s">
        <v>2042</v>
      </c>
      <c r="C123" s="10" t="s">
        <v>2043</v>
      </c>
      <c r="D123" s="10" t="s">
        <v>1964</v>
      </c>
      <c r="E123" s="10">
        <v>1</v>
      </c>
      <c r="F123" s="10">
        <v>32</v>
      </c>
      <c r="G123" s="901">
        <f t="shared" si="4"/>
        <v>32</v>
      </c>
      <c r="H123" s="901">
        <f t="shared" si="3"/>
        <v>32</v>
      </c>
      <c r="I123" s="910"/>
    </row>
    <row r="124" spans="1:9" x14ac:dyDescent="0.25">
      <c r="A124" s="10" t="s">
        <v>270</v>
      </c>
      <c r="B124" s="10" t="s">
        <v>2044</v>
      </c>
      <c r="C124" s="10" t="s">
        <v>2045</v>
      </c>
      <c r="D124" s="10" t="s">
        <v>1963</v>
      </c>
      <c r="E124" s="10">
        <v>2</v>
      </c>
      <c r="F124" s="10">
        <v>49</v>
      </c>
      <c r="G124" s="901">
        <f t="shared" si="4"/>
        <v>98</v>
      </c>
      <c r="H124" s="901">
        <f t="shared" si="3"/>
        <v>98</v>
      </c>
      <c r="I124" s="910"/>
    </row>
    <row r="125" spans="1:9" x14ac:dyDescent="0.25">
      <c r="A125" s="10" t="s">
        <v>270</v>
      </c>
      <c r="B125" s="10" t="s">
        <v>2044</v>
      </c>
      <c r="C125" s="10" t="s">
        <v>2045</v>
      </c>
      <c r="D125" s="10" t="s">
        <v>1964</v>
      </c>
      <c r="E125" s="10">
        <v>1</v>
      </c>
      <c r="F125" s="10">
        <v>47</v>
      </c>
      <c r="G125" s="901">
        <f t="shared" si="4"/>
        <v>47</v>
      </c>
      <c r="H125" s="901">
        <f t="shared" si="3"/>
        <v>47</v>
      </c>
      <c r="I125" s="910"/>
    </row>
    <row r="126" spans="1:9" x14ac:dyDescent="0.25">
      <c r="A126" s="10" t="s">
        <v>270</v>
      </c>
      <c r="B126" s="10" t="s">
        <v>2046</v>
      </c>
      <c r="C126" s="10" t="s">
        <v>2047</v>
      </c>
      <c r="D126" s="10" t="s">
        <v>1963</v>
      </c>
      <c r="E126" s="10">
        <v>2</v>
      </c>
      <c r="F126" s="10">
        <v>141</v>
      </c>
      <c r="G126" s="901">
        <f t="shared" si="4"/>
        <v>282</v>
      </c>
      <c r="H126" s="901">
        <f t="shared" si="3"/>
        <v>282</v>
      </c>
      <c r="I126" s="910"/>
    </row>
    <row r="127" spans="1:9" x14ac:dyDescent="0.25">
      <c r="A127" s="10" t="s">
        <v>270</v>
      </c>
      <c r="B127" s="10" t="s">
        <v>2048</v>
      </c>
      <c r="C127" s="10" t="s">
        <v>2049</v>
      </c>
      <c r="D127" s="10" t="s">
        <v>1963</v>
      </c>
      <c r="E127" s="10">
        <v>2</v>
      </c>
      <c r="F127" s="10">
        <v>137</v>
      </c>
      <c r="G127" s="901">
        <f t="shared" si="4"/>
        <v>274</v>
      </c>
      <c r="H127" s="901">
        <f t="shared" si="3"/>
        <v>274</v>
      </c>
      <c r="I127" s="910"/>
    </row>
    <row r="128" spans="1:9" x14ac:dyDescent="0.25">
      <c r="A128" s="10" t="s">
        <v>270</v>
      </c>
      <c r="B128" s="10" t="s">
        <v>2048</v>
      </c>
      <c r="C128" s="10" t="s">
        <v>2049</v>
      </c>
      <c r="D128" s="10" t="s">
        <v>1964</v>
      </c>
      <c r="E128" s="10">
        <v>1</v>
      </c>
      <c r="F128" s="10">
        <v>1</v>
      </c>
      <c r="G128" s="901">
        <f t="shared" si="4"/>
        <v>1</v>
      </c>
      <c r="H128" s="901">
        <f t="shared" si="3"/>
        <v>1</v>
      </c>
      <c r="I128" s="910"/>
    </row>
    <row r="129" spans="1:9" x14ac:dyDescent="0.25">
      <c r="A129" s="10" t="s">
        <v>270</v>
      </c>
      <c r="B129" s="10" t="s">
        <v>747</v>
      </c>
      <c r="C129" s="10" t="s">
        <v>748</v>
      </c>
      <c r="D129" s="10" t="s">
        <v>1963</v>
      </c>
      <c r="E129" s="10">
        <v>2</v>
      </c>
      <c r="F129" s="10">
        <v>128</v>
      </c>
      <c r="G129" s="901">
        <f t="shared" si="4"/>
        <v>256</v>
      </c>
      <c r="H129" s="901">
        <f t="shared" si="3"/>
        <v>256</v>
      </c>
      <c r="I129" s="910"/>
    </row>
    <row r="130" spans="1:9" x14ac:dyDescent="0.25">
      <c r="A130" s="10" t="s">
        <v>270</v>
      </c>
      <c r="B130" s="10" t="s">
        <v>747</v>
      </c>
      <c r="C130" s="10" t="s">
        <v>748</v>
      </c>
      <c r="D130" s="10" t="s">
        <v>1964</v>
      </c>
      <c r="E130" s="10">
        <v>1</v>
      </c>
      <c r="F130" s="10">
        <v>28</v>
      </c>
      <c r="G130" s="901">
        <f t="shared" si="4"/>
        <v>28</v>
      </c>
      <c r="H130" s="901">
        <f t="shared" si="3"/>
        <v>28</v>
      </c>
      <c r="I130" s="910"/>
    </row>
    <row r="131" spans="1:9" x14ac:dyDescent="0.25">
      <c r="A131" s="10" t="s">
        <v>270</v>
      </c>
      <c r="B131" s="10" t="s">
        <v>2050</v>
      </c>
      <c r="C131" s="10" t="s">
        <v>2051</v>
      </c>
      <c r="D131" s="10" t="s">
        <v>1963</v>
      </c>
      <c r="E131" s="10">
        <v>2</v>
      </c>
      <c r="F131" s="10">
        <v>157</v>
      </c>
      <c r="G131" s="901">
        <f t="shared" si="4"/>
        <v>314</v>
      </c>
      <c r="H131" s="901">
        <f t="shared" si="3"/>
        <v>314</v>
      </c>
      <c r="I131" s="910"/>
    </row>
    <row r="132" spans="1:9" x14ac:dyDescent="0.25">
      <c r="A132" s="10" t="s">
        <v>270</v>
      </c>
      <c r="B132" s="10" t="s">
        <v>2050</v>
      </c>
      <c r="C132" s="10" t="s">
        <v>2051</v>
      </c>
      <c r="D132" s="10" t="s">
        <v>1964</v>
      </c>
      <c r="E132" s="10">
        <v>1</v>
      </c>
      <c r="F132" s="10">
        <v>134</v>
      </c>
      <c r="G132" s="901">
        <f t="shared" si="4"/>
        <v>134</v>
      </c>
      <c r="H132" s="901">
        <f t="shared" si="3"/>
        <v>134</v>
      </c>
      <c r="I132" s="910"/>
    </row>
    <row r="133" spans="1:9" x14ac:dyDescent="0.25">
      <c r="A133" s="10" t="s">
        <v>270</v>
      </c>
      <c r="B133" s="10" t="s">
        <v>2052</v>
      </c>
      <c r="C133" s="10" t="s">
        <v>2053</v>
      </c>
      <c r="D133" s="10" t="s">
        <v>1963</v>
      </c>
      <c r="E133" s="10">
        <v>2</v>
      </c>
      <c r="F133" s="10">
        <v>119</v>
      </c>
      <c r="G133" s="901">
        <f t="shared" si="4"/>
        <v>238</v>
      </c>
      <c r="H133" s="901">
        <f t="shared" si="3"/>
        <v>238</v>
      </c>
      <c r="I133" s="910"/>
    </row>
    <row r="134" spans="1:9" x14ac:dyDescent="0.25">
      <c r="A134" s="10" t="s">
        <v>270</v>
      </c>
      <c r="B134" s="10" t="s">
        <v>2052</v>
      </c>
      <c r="C134" s="10" t="s">
        <v>2053</v>
      </c>
      <c r="D134" s="10" t="s">
        <v>1964</v>
      </c>
      <c r="E134" s="10">
        <v>1</v>
      </c>
      <c r="F134" s="10">
        <v>25</v>
      </c>
      <c r="G134" s="901">
        <f t="shared" si="4"/>
        <v>25</v>
      </c>
      <c r="H134" s="901">
        <f t="shared" si="3"/>
        <v>25</v>
      </c>
      <c r="I134" s="910"/>
    </row>
    <row r="135" spans="1:9" x14ac:dyDescent="0.25">
      <c r="A135" s="10" t="s">
        <v>270</v>
      </c>
      <c r="B135" s="10" t="s">
        <v>1345</v>
      </c>
      <c r="C135" s="10" t="s">
        <v>1346</v>
      </c>
      <c r="D135" s="10" t="s">
        <v>1963</v>
      </c>
      <c r="E135" s="10">
        <v>2</v>
      </c>
      <c r="F135" s="10">
        <v>8</v>
      </c>
      <c r="G135" s="901">
        <f t="shared" si="4"/>
        <v>16</v>
      </c>
      <c r="H135" s="901">
        <f t="shared" si="3"/>
        <v>16</v>
      </c>
      <c r="I135" s="910"/>
    </row>
    <row r="136" spans="1:9" x14ac:dyDescent="0.25">
      <c r="A136" s="10" t="s">
        <v>270</v>
      </c>
      <c r="B136" s="10" t="s">
        <v>2054</v>
      </c>
      <c r="C136" s="10" t="s">
        <v>2055</v>
      </c>
      <c r="D136" s="10" t="s">
        <v>1963</v>
      </c>
      <c r="E136" s="10">
        <v>2</v>
      </c>
      <c r="F136" s="10">
        <v>4</v>
      </c>
      <c r="G136" s="901">
        <f t="shared" si="4"/>
        <v>8</v>
      </c>
      <c r="H136" s="901">
        <f t="shared" ref="H136:H199" si="5">G136</f>
        <v>8</v>
      </c>
      <c r="I136" s="910"/>
    </row>
    <row r="137" spans="1:9" x14ac:dyDescent="0.25">
      <c r="A137" s="10" t="s">
        <v>270</v>
      </c>
      <c r="B137" s="10" t="s">
        <v>2056</v>
      </c>
      <c r="C137" s="10" t="s">
        <v>2057</v>
      </c>
      <c r="D137" s="10" t="s">
        <v>1963</v>
      </c>
      <c r="E137" s="10">
        <v>2</v>
      </c>
      <c r="F137" s="10">
        <v>40</v>
      </c>
      <c r="G137" s="901">
        <f t="shared" ref="G137:G200" si="6">E137*F137</f>
        <v>80</v>
      </c>
      <c r="H137" s="901">
        <f t="shared" si="5"/>
        <v>80</v>
      </c>
      <c r="I137" s="910"/>
    </row>
    <row r="138" spans="1:9" x14ac:dyDescent="0.25">
      <c r="A138" s="10" t="s">
        <v>270</v>
      </c>
      <c r="B138" s="10" t="s">
        <v>2056</v>
      </c>
      <c r="C138" s="10" t="s">
        <v>2057</v>
      </c>
      <c r="D138" s="10" t="s">
        <v>1964</v>
      </c>
      <c r="E138" s="10">
        <v>1</v>
      </c>
      <c r="F138" s="10">
        <v>9</v>
      </c>
      <c r="G138" s="901">
        <f t="shared" si="6"/>
        <v>9</v>
      </c>
      <c r="H138" s="901">
        <f t="shared" si="5"/>
        <v>9</v>
      </c>
      <c r="I138" s="910"/>
    </row>
    <row r="139" spans="1:9" x14ac:dyDescent="0.25">
      <c r="A139" s="10" t="s">
        <v>270</v>
      </c>
      <c r="B139" s="10" t="s">
        <v>1089</v>
      </c>
      <c r="C139" s="10" t="s">
        <v>1090</v>
      </c>
      <c r="D139" s="10" t="s">
        <v>1963</v>
      </c>
      <c r="E139" s="10">
        <v>2</v>
      </c>
      <c r="F139" s="10">
        <v>205</v>
      </c>
      <c r="G139" s="901">
        <f t="shared" si="6"/>
        <v>410</v>
      </c>
      <c r="H139" s="901">
        <f t="shared" si="5"/>
        <v>410</v>
      </c>
      <c r="I139" s="910"/>
    </row>
    <row r="140" spans="1:9" x14ac:dyDescent="0.25">
      <c r="A140" s="10" t="s">
        <v>270</v>
      </c>
      <c r="B140" s="10" t="s">
        <v>1089</v>
      </c>
      <c r="C140" s="10" t="s">
        <v>1090</v>
      </c>
      <c r="D140" s="10" t="s">
        <v>1964</v>
      </c>
      <c r="E140" s="10">
        <v>1</v>
      </c>
      <c r="F140" s="10">
        <v>14</v>
      </c>
      <c r="G140" s="901">
        <f t="shared" si="6"/>
        <v>14</v>
      </c>
      <c r="H140" s="901">
        <f t="shared" si="5"/>
        <v>14</v>
      </c>
      <c r="I140" s="910"/>
    </row>
    <row r="141" spans="1:9" x14ac:dyDescent="0.25">
      <c r="A141" s="10" t="s">
        <v>270</v>
      </c>
      <c r="B141" s="10" t="s">
        <v>2058</v>
      </c>
      <c r="C141" s="10" t="s">
        <v>2059</v>
      </c>
      <c r="D141" s="10" t="s">
        <v>1963</v>
      </c>
      <c r="E141" s="10">
        <v>2</v>
      </c>
      <c r="F141" s="10">
        <v>82</v>
      </c>
      <c r="G141" s="901">
        <f t="shared" si="6"/>
        <v>164</v>
      </c>
      <c r="H141" s="901">
        <f t="shared" si="5"/>
        <v>164</v>
      </c>
      <c r="I141" s="910"/>
    </row>
    <row r="142" spans="1:9" x14ac:dyDescent="0.25">
      <c r="A142" s="10" t="s">
        <v>270</v>
      </c>
      <c r="B142" s="10" t="s">
        <v>2058</v>
      </c>
      <c r="C142" s="10" t="s">
        <v>2059</v>
      </c>
      <c r="D142" s="10" t="s">
        <v>1964</v>
      </c>
      <c r="E142" s="10">
        <v>1</v>
      </c>
      <c r="F142" s="10">
        <v>14</v>
      </c>
      <c r="G142" s="901">
        <f t="shared" si="6"/>
        <v>14</v>
      </c>
      <c r="H142" s="901">
        <f t="shared" si="5"/>
        <v>14</v>
      </c>
      <c r="I142" s="910"/>
    </row>
    <row r="143" spans="1:9" x14ac:dyDescent="0.25">
      <c r="A143" s="10" t="s">
        <v>270</v>
      </c>
      <c r="B143" s="10" t="s">
        <v>2060</v>
      </c>
      <c r="C143" s="10" t="s">
        <v>2061</v>
      </c>
      <c r="D143" s="10" t="s">
        <v>1963</v>
      </c>
      <c r="E143" s="10">
        <v>2</v>
      </c>
      <c r="F143" s="10">
        <v>228</v>
      </c>
      <c r="G143" s="901">
        <f t="shared" si="6"/>
        <v>456</v>
      </c>
      <c r="H143" s="901">
        <f t="shared" si="5"/>
        <v>456</v>
      </c>
      <c r="I143" s="910"/>
    </row>
    <row r="144" spans="1:9" x14ac:dyDescent="0.25">
      <c r="A144" s="10" t="s">
        <v>270</v>
      </c>
      <c r="B144" s="10" t="s">
        <v>2060</v>
      </c>
      <c r="C144" s="10" t="s">
        <v>2061</v>
      </c>
      <c r="D144" s="10" t="s">
        <v>1964</v>
      </c>
      <c r="E144" s="10">
        <v>1</v>
      </c>
      <c r="F144" s="10">
        <v>155</v>
      </c>
      <c r="G144" s="901">
        <f t="shared" si="6"/>
        <v>155</v>
      </c>
      <c r="H144" s="901">
        <f t="shared" si="5"/>
        <v>155</v>
      </c>
      <c r="I144" s="910"/>
    </row>
    <row r="145" spans="1:9" x14ac:dyDescent="0.25">
      <c r="A145" s="10" t="s">
        <v>270</v>
      </c>
      <c r="B145" s="10" t="s">
        <v>2062</v>
      </c>
      <c r="C145" s="10" t="s">
        <v>2063</v>
      </c>
      <c r="D145" s="10" t="s">
        <v>1963</v>
      </c>
      <c r="E145" s="10">
        <v>2</v>
      </c>
      <c r="F145" s="10">
        <v>90</v>
      </c>
      <c r="G145" s="901">
        <f t="shared" si="6"/>
        <v>180</v>
      </c>
      <c r="H145" s="901">
        <f t="shared" si="5"/>
        <v>180</v>
      </c>
      <c r="I145" s="910"/>
    </row>
    <row r="146" spans="1:9" x14ac:dyDescent="0.25">
      <c r="A146" s="10" t="s">
        <v>270</v>
      </c>
      <c r="B146" s="10" t="s">
        <v>2062</v>
      </c>
      <c r="C146" s="10" t="s">
        <v>2063</v>
      </c>
      <c r="D146" s="10" t="s">
        <v>1964</v>
      </c>
      <c r="E146" s="10">
        <v>1</v>
      </c>
      <c r="F146" s="10">
        <v>24</v>
      </c>
      <c r="G146" s="901">
        <f t="shared" si="6"/>
        <v>24</v>
      </c>
      <c r="H146" s="901">
        <f t="shared" si="5"/>
        <v>24</v>
      </c>
      <c r="I146" s="910"/>
    </row>
    <row r="147" spans="1:9" x14ac:dyDescent="0.25">
      <c r="A147" s="10" t="s">
        <v>270</v>
      </c>
      <c r="B147" s="10" t="s">
        <v>1143</v>
      </c>
      <c r="C147" s="10" t="s">
        <v>1144</v>
      </c>
      <c r="D147" s="10" t="s">
        <v>1963</v>
      </c>
      <c r="E147" s="10">
        <v>2</v>
      </c>
      <c r="F147" s="10">
        <v>129</v>
      </c>
      <c r="G147" s="901">
        <f t="shared" si="6"/>
        <v>258</v>
      </c>
      <c r="H147" s="901">
        <f t="shared" si="5"/>
        <v>258</v>
      </c>
      <c r="I147" s="910"/>
    </row>
    <row r="148" spans="1:9" x14ac:dyDescent="0.25">
      <c r="A148" s="10" t="s">
        <v>270</v>
      </c>
      <c r="B148" s="10" t="s">
        <v>1143</v>
      </c>
      <c r="C148" s="10" t="s">
        <v>1144</v>
      </c>
      <c r="D148" s="10" t="s">
        <v>1964</v>
      </c>
      <c r="E148" s="10">
        <v>1</v>
      </c>
      <c r="F148" s="10">
        <v>51</v>
      </c>
      <c r="G148" s="901">
        <f t="shared" si="6"/>
        <v>51</v>
      </c>
      <c r="H148" s="901">
        <f t="shared" si="5"/>
        <v>51</v>
      </c>
      <c r="I148" s="910"/>
    </row>
    <row r="149" spans="1:9" x14ac:dyDescent="0.25">
      <c r="A149" s="10" t="s">
        <v>270</v>
      </c>
      <c r="B149" s="10" t="s">
        <v>2064</v>
      </c>
      <c r="C149" s="10" t="s">
        <v>2065</v>
      </c>
      <c r="D149" s="10" t="s">
        <v>1963</v>
      </c>
      <c r="E149" s="10">
        <v>2</v>
      </c>
      <c r="F149" s="10">
        <v>20</v>
      </c>
      <c r="G149" s="901">
        <f t="shared" si="6"/>
        <v>40</v>
      </c>
      <c r="H149" s="901">
        <f t="shared" si="5"/>
        <v>40</v>
      </c>
      <c r="I149" s="910"/>
    </row>
    <row r="150" spans="1:9" x14ac:dyDescent="0.25">
      <c r="A150" s="10" t="s">
        <v>270</v>
      </c>
      <c r="B150" s="10" t="s">
        <v>2064</v>
      </c>
      <c r="C150" s="10" t="s">
        <v>2065</v>
      </c>
      <c r="D150" s="10" t="s">
        <v>1964</v>
      </c>
      <c r="E150" s="10">
        <v>1</v>
      </c>
      <c r="F150" s="10">
        <v>1</v>
      </c>
      <c r="G150" s="901">
        <f t="shared" si="6"/>
        <v>1</v>
      </c>
      <c r="H150" s="901">
        <f t="shared" si="5"/>
        <v>1</v>
      </c>
      <c r="I150" s="910"/>
    </row>
    <row r="151" spans="1:9" x14ac:dyDescent="0.25">
      <c r="A151" s="10" t="s">
        <v>270</v>
      </c>
      <c r="B151" s="10" t="s">
        <v>2066</v>
      </c>
      <c r="C151" s="10" t="s">
        <v>2067</v>
      </c>
      <c r="D151" s="10" t="s">
        <v>1963</v>
      </c>
      <c r="E151" s="10">
        <v>2</v>
      </c>
      <c r="F151" s="10">
        <v>39</v>
      </c>
      <c r="G151" s="901">
        <f t="shared" si="6"/>
        <v>78</v>
      </c>
      <c r="H151" s="901">
        <f t="shared" si="5"/>
        <v>78</v>
      </c>
      <c r="I151" s="910"/>
    </row>
    <row r="152" spans="1:9" x14ac:dyDescent="0.25">
      <c r="A152" s="10" t="s">
        <v>270</v>
      </c>
      <c r="B152" s="10" t="s">
        <v>2066</v>
      </c>
      <c r="C152" s="10" t="s">
        <v>2067</v>
      </c>
      <c r="D152" s="10" t="s">
        <v>1964</v>
      </c>
      <c r="E152" s="10">
        <v>1</v>
      </c>
      <c r="F152" s="10">
        <v>6</v>
      </c>
      <c r="G152" s="901">
        <f t="shared" si="6"/>
        <v>6</v>
      </c>
      <c r="H152" s="901">
        <f t="shared" si="5"/>
        <v>6</v>
      </c>
      <c r="I152" s="910"/>
    </row>
    <row r="153" spans="1:9" x14ac:dyDescent="0.25">
      <c r="A153" s="10" t="s">
        <v>270</v>
      </c>
      <c r="B153" s="10" t="s">
        <v>2068</v>
      </c>
      <c r="C153" s="10" t="s">
        <v>2069</v>
      </c>
      <c r="D153" s="10" t="s">
        <v>1963</v>
      </c>
      <c r="E153" s="10">
        <v>2</v>
      </c>
      <c r="F153" s="10">
        <v>238</v>
      </c>
      <c r="G153" s="901">
        <f t="shared" si="6"/>
        <v>476</v>
      </c>
      <c r="H153" s="901">
        <f t="shared" si="5"/>
        <v>476</v>
      </c>
      <c r="I153" s="910"/>
    </row>
    <row r="154" spans="1:9" x14ac:dyDescent="0.25">
      <c r="A154" s="10" t="s">
        <v>270</v>
      </c>
      <c r="B154" s="10" t="s">
        <v>2068</v>
      </c>
      <c r="C154" s="10" t="s">
        <v>2069</v>
      </c>
      <c r="D154" s="10" t="s">
        <v>1964</v>
      </c>
      <c r="E154" s="10">
        <v>1</v>
      </c>
      <c r="F154" s="10">
        <v>97</v>
      </c>
      <c r="G154" s="901">
        <f t="shared" si="6"/>
        <v>97</v>
      </c>
      <c r="H154" s="901">
        <f t="shared" si="5"/>
        <v>97</v>
      </c>
      <c r="I154" s="910"/>
    </row>
    <row r="155" spans="1:9" x14ac:dyDescent="0.25">
      <c r="A155" s="10" t="s">
        <v>270</v>
      </c>
      <c r="B155" s="10" t="s">
        <v>2070</v>
      </c>
      <c r="C155" s="10" t="s">
        <v>2071</v>
      </c>
      <c r="D155" s="10" t="s">
        <v>1963</v>
      </c>
      <c r="E155" s="10">
        <v>2</v>
      </c>
      <c r="F155" s="10">
        <v>315</v>
      </c>
      <c r="G155" s="901">
        <f t="shared" si="6"/>
        <v>630</v>
      </c>
      <c r="H155" s="901">
        <f t="shared" si="5"/>
        <v>630</v>
      </c>
      <c r="I155" s="910"/>
    </row>
    <row r="156" spans="1:9" x14ac:dyDescent="0.25">
      <c r="A156" s="10" t="s">
        <v>270</v>
      </c>
      <c r="B156" s="10" t="s">
        <v>2070</v>
      </c>
      <c r="C156" s="10" t="s">
        <v>2071</v>
      </c>
      <c r="D156" s="10" t="s">
        <v>1964</v>
      </c>
      <c r="E156" s="10">
        <v>1</v>
      </c>
      <c r="F156" s="10">
        <v>2</v>
      </c>
      <c r="G156" s="901">
        <f t="shared" si="6"/>
        <v>2</v>
      </c>
      <c r="H156" s="901">
        <f t="shared" si="5"/>
        <v>2</v>
      </c>
      <c r="I156" s="910"/>
    </row>
    <row r="157" spans="1:9" x14ac:dyDescent="0.25">
      <c r="A157" s="10" t="s">
        <v>270</v>
      </c>
      <c r="B157" s="10" t="s">
        <v>2072</v>
      </c>
      <c r="C157" s="10" t="s">
        <v>2073</v>
      </c>
      <c r="D157" s="10" t="s">
        <v>1963</v>
      </c>
      <c r="E157" s="10">
        <v>2</v>
      </c>
      <c r="F157" s="10">
        <v>94</v>
      </c>
      <c r="G157" s="901">
        <f t="shared" si="6"/>
        <v>188</v>
      </c>
      <c r="H157" s="901">
        <f t="shared" si="5"/>
        <v>188</v>
      </c>
      <c r="I157" s="910"/>
    </row>
    <row r="158" spans="1:9" x14ac:dyDescent="0.25">
      <c r="A158" s="10" t="s">
        <v>270</v>
      </c>
      <c r="B158" s="10" t="s">
        <v>2072</v>
      </c>
      <c r="C158" s="10" t="s">
        <v>2073</v>
      </c>
      <c r="D158" s="10" t="s">
        <v>1964</v>
      </c>
      <c r="E158" s="10">
        <v>1</v>
      </c>
      <c r="F158" s="10">
        <v>20</v>
      </c>
      <c r="G158" s="901">
        <f t="shared" si="6"/>
        <v>20</v>
      </c>
      <c r="H158" s="901">
        <f t="shared" si="5"/>
        <v>20</v>
      </c>
      <c r="I158" s="910"/>
    </row>
    <row r="159" spans="1:9" x14ac:dyDescent="0.25">
      <c r="A159" s="10" t="s">
        <v>270</v>
      </c>
      <c r="B159" s="10" t="s">
        <v>2074</v>
      </c>
      <c r="C159" s="10" t="s">
        <v>2075</v>
      </c>
      <c r="D159" s="10" t="s">
        <v>1963</v>
      </c>
      <c r="E159" s="10">
        <v>2</v>
      </c>
      <c r="F159" s="10">
        <v>195</v>
      </c>
      <c r="G159" s="901">
        <f t="shared" si="6"/>
        <v>390</v>
      </c>
      <c r="H159" s="901">
        <f t="shared" si="5"/>
        <v>390</v>
      </c>
      <c r="I159" s="910"/>
    </row>
    <row r="160" spans="1:9" x14ac:dyDescent="0.25">
      <c r="A160" s="10" t="s">
        <v>270</v>
      </c>
      <c r="B160" s="10" t="s">
        <v>2074</v>
      </c>
      <c r="C160" s="10" t="s">
        <v>2075</v>
      </c>
      <c r="D160" s="10" t="s">
        <v>1964</v>
      </c>
      <c r="E160" s="10">
        <v>1</v>
      </c>
      <c r="F160" s="10">
        <v>13</v>
      </c>
      <c r="G160" s="901">
        <f t="shared" si="6"/>
        <v>13</v>
      </c>
      <c r="H160" s="901">
        <f t="shared" si="5"/>
        <v>13</v>
      </c>
      <c r="I160" s="910"/>
    </row>
    <row r="161" spans="1:9" x14ac:dyDescent="0.25">
      <c r="A161" s="10" t="s">
        <v>270</v>
      </c>
      <c r="B161" s="10" t="s">
        <v>749</v>
      </c>
      <c r="C161" s="10" t="s">
        <v>750</v>
      </c>
      <c r="D161" s="10" t="s">
        <v>1963</v>
      </c>
      <c r="E161" s="10">
        <v>2</v>
      </c>
      <c r="F161" s="10">
        <v>2</v>
      </c>
      <c r="G161" s="901">
        <f t="shared" si="6"/>
        <v>4</v>
      </c>
      <c r="H161" s="901">
        <f t="shared" si="5"/>
        <v>4</v>
      </c>
      <c r="I161" s="910"/>
    </row>
    <row r="162" spans="1:9" x14ac:dyDescent="0.25">
      <c r="A162" s="10" t="s">
        <v>270</v>
      </c>
      <c r="B162" s="10" t="s">
        <v>749</v>
      </c>
      <c r="C162" s="10" t="s">
        <v>750</v>
      </c>
      <c r="D162" s="10" t="s">
        <v>1964</v>
      </c>
      <c r="E162" s="10">
        <v>1</v>
      </c>
      <c r="F162" s="10">
        <v>2</v>
      </c>
      <c r="G162" s="901">
        <f t="shared" si="6"/>
        <v>2</v>
      </c>
      <c r="H162" s="901">
        <f t="shared" si="5"/>
        <v>2</v>
      </c>
      <c r="I162" s="910"/>
    </row>
    <row r="163" spans="1:9" x14ac:dyDescent="0.25">
      <c r="A163" s="10" t="s">
        <v>270</v>
      </c>
      <c r="B163" s="10" t="s">
        <v>2076</v>
      </c>
      <c r="C163" s="10" t="s">
        <v>2077</v>
      </c>
      <c r="D163" s="10" t="s">
        <v>1963</v>
      </c>
      <c r="E163" s="10">
        <v>2</v>
      </c>
      <c r="F163" s="10">
        <v>14</v>
      </c>
      <c r="G163" s="901">
        <f t="shared" si="6"/>
        <v>28</v>
      </c>
      <c r="H163" s="901">
        <f t="shared" si="5"/>
        <v>28</v>
      </c>
      <c r="I163" s="910"/>
    </row>
    <row r="164" spans="1:9" x14ac:dyDescent="0.25">
      <c r="A164" s="10" t="s">
        <v>270</v>
      </c>
      <c r="B164" s="10" t="s">
        <v>2076</v>
      </c>
      <c r="C164" s="10" t="s">
        <v>2077</v>
      </c>
      <c r="D164" s="10" t="s">
        <v>1964</v>
      </c>
      <c r="E164" s="10">
        <v>1</v>
      </c>
      <c r="F164" s="10">
        <v>6</v>
      </c>
      <c r="G164" s="901">
        <f t="shared" si="6"/>
        <v>6</v>
      </c>
      <c r="H164" s="901">
        <f t="shared" si="5"/>
        <v>6</v>
      </c>
      <c r="I164" s="910"/>
    </row>
    <row r="165" spans="1:9" x14ac:dyDescent="0.25">
      <c r="A165" s="10" t="s">
        <v>270</v>
      </c>
      <c r="B165" s="10" t="s">
        <v>1361</v>
      </c>
      <c r="C165" s="10" t="s">
        <v>1362</v>
      </c>
      <c r="D165" s="10" t="s">
        <v>1963</v>
      </c>
      <c r="E165" s="10">
        <v>2</v>
      </c>
      <c r="F165" s="10">
        <v>126</v>
      </c>
      <c r="G165" s="901">
        <f t="shared" si="6"/>
        <v>252</v>
      </c>
      <c r="H165" s="901">
        <f t="shared" si="5"/>
        <v>252</v>
      </c>
      <c r="I165" s="910"/>
    </row>
    <row r="166" spans="1:9" x14ac:dyDescent="0.25">
      <c r="A166" s="10" t="s">
        <v>270</v>
      </c>
      <c r="B166" s="10" t="s">
        <v>1361</v>
      </c>
      <c r="C166" s="10" t="s">
        <v>1362</v>
      </c>
      <c r="D166" s="10" t="s">
        <v>1964</v>
      </c>
      <c r="E166" s="10">
        <v>1</v>
      </c>
      <c r="F166" s="10">
        <v>12</v>
      </c>
      <c r="G166" s="901">
        <f t="shared" si="6"/>
        <v>12</v>
      </c>
      <c r="H166" s="901">
        <f t="shared" si="5"/>
        <v>12</v>
      </c>
      <c r="I166" s="910"/>
    </row>
    <row r="167" spans="1:9" x14ac:dyDescent="0.25">
      <c r="A167" s="10" t="s">
        <v>270</v>
      </c>
      <c r="B167" s="10" t="s">
        <v>1145</v>
      </c>
      <c r="C167" s="10" t="s">
        <v>1146</v>
      </c>
      <c r="D167" s="10" t="s">
        <v>1963</v>
      </c>
      <c r="E167" s="10">
        <v>2</v>
      </c>
      <c r="F167" s="10">
        <v>184</v>
      </c>
      <c r="G167" s="901">
        <f t="shared" si="6"/>
        <v>368</v>
      </c>
      <c r="H167" s="901">
        <f t="shared" si="5"/>
        <v>368</v>
      </c>
      <c r="I167" s="910"/>
    </row>
    <row r="168" spans="1:9" x14ac:dyDescent="0.25">
      <c r="A168" s="10" t="s">
        <v>270</v>
      </c>
      <c r="B168" s="10" t="s">
        <v>1145</v>
      </c>
      <c r="C168" s="10" t="s">
        <v>1146</v>
      </c>
      <c r="D168" s="10" t="s">
        <v>1964</v>
      </c>
      <c r="E168" s="10">
        <v>1</v>
      </c>
      <c r="F168" s="10">
        <v>24</v>
      </c>
      <c r="G168" s="901">
        <f t="shared" si="6"/>
        <v>24</v>
      </c>
      <c r="H168" s="901">
        <f t="shared" si="5"/>
        <v>24</v>
      </c>
      <c r="I168" s="910"/>
    </row>
    <row r="169" spans="1:9" x14ac:dyDescent="0.25">
      <c r="A169" s="10" t="s">
        <v>270</v>
      </c>
      <c r="B169" s="10" t="s">
        <v>1363</v>
      </c>
      <c r="C169" s="10" t="s">
        <v>1364</v>
      </c>
      <c r="D169" s="10" t="s">
        <v>1963</v>
      </c>
      <c r="E169" s="10">
        <v>2</v>
      </c>
      <c r="F169" s="10">
        <v>176</v>
      </c>
      <c r="G169" s="901">
        <f t="shared" si="6"/>
        <v>352</v>
      </c>
      <c r="H169" s="901">
        <f t="shared" si="5"/>
        <v>352</v>
      </c>
      <c r="I169" s="910"/>
    </row>
    <row r="170" spans="1:9" x14ac:dyDescent="0.25">
      <c r="A170" s="10" t="s">
        <v>270</v>
      </c>
      <c r="B170" s="10" t="s">
        <v>1363</v>
      </c>
      <c r="C170" s="10" t="s">
        <v>1364</v>
      </c>
      <c r="D170" s="10" t="s">
        <v>1964</v>
      </c>
      <c r="E170" s="10">
        <v>1</v>
      </c>
      <c r="F170" s="10">
        <v>122</v>
      </c>
      <c r="G170" s="901">
        <f t="shared" si="6"/>
        <v>122</v>
      </c>
      <c r="H170" s="901">
        <f t="shared" si="5"/>
        <v>122</v>
      </c>
      <c r="I170" s="910"/>
    </row>
    <row r="171" spans="1:9" x14ac:dyDescent="0.25">
      <c r="A171" s="10" t="s">
        <v>270</v>
      </c>
      <c r="B171" s="10" t="s">
        <v>751</v>
      </c>
      <c r="C171" s="10" t="s">
        <v>752</v>
      </c>
      <c r="D171" s="10" t="s">
        <v>1963</v>
      </c>
      <c r="E171" s="10">
        <v>2</v>
      </c>
      <c r="F171" s="10">
        <v>72</v>
      </c>
      <c r="G171" s="901">
        <f t="shared" si="6"/>
        <v>144</v>
      </c>
      <c r="H171" s="901">
        <f t="shared" si="5"/>
        <v>144</v>
      </c>
      <c r="I171" s="910"/>
    </row>
    <row r="172" spans="1:9" x14ac:dyDescent="0.25">
      <c r="A172" s="10" t="s">
        <v>270</v>
      </c>
      <c r="B172" s="10" t="s">
        <v>751</v>
      </c>
      <c r="C172" s="10" t="s">
        <v>752</v>
      </c>
      <c r="D172" s="10" t="s">
        <v>1964</v>
      </c>
      <c r="E172" s="10">
        <v>1</v>
      </c>
      <c r="F172" s="10">
        <v>155</v>
      </c>
      <c r="G172" s="901">
        <f t="shared" si="6"/>
        <v>155</v>
      </c>
      <c r="H172" s="901">
        <f t="shared" si="5"/>
        <v>155</v>
      </c>
      <c r="I172" s="910"/>
    </row>
    <row r="173" spans="1:9" x14ac:dyDescent="0.25">
      <c r="A173" s="10" t="s">
        <v>270</v>
      </c>
      <c r="B173" s="10" t="s">
        <v>2078</v>
      </c>
      <c r="C173" s="10" t="s">
        <v>2079</v>
      </c>
      <c r="D173" s="10" t="s">
        <v>1963</v>
      </c>
      <c r="E173" s="10">
        <v>2</v>
      </c>
      <c r="F173" s="10">
        <v>150</v>
      </c>
      <c r="G173" s="901">
        <f t="shared" si="6"/>
        <v>300</v>
      </c>
      <c r="H173" s="901">
        <f t="shared" si="5"/>
        <v>300</v>
      </c>
      <c r="I173" s="910"/>
    </row>
    <row r="174" spans="1:9" x14ac:dyDescent="0.25">
      <c r="A174" s="10" t="s">
        <v>270</v>
      </c>
      <c r="B174" s="10" t="s">
        <v>2078</v>
      </c>
      <c r="C174" s="10" t="s">
        <v>2079</v>
      </c>
      <c r="D174" s="10" t="s">
        <v>1964</v>
      </c>
      <c r="E174" s="10">
        <v>1</v>
      </c>
      <c r="F174" s="10">
        <v>130</v>
      </c>
      <c r="G174" s="901">
        <f t="shared" si="6"/>
        <v>130</v>
      </c>
      <c r="H174" s="901">
        <f t="shared" si="5"/>
        <v>130</v>
      </c>
      <c r="I174" s="910"/>
    </row>
    <row r="175" spans="1:9" x14ac:dyDescent="0.25">
      <c r="A175" s="10" t="s">
        <v>270</v>
      </c>
      <c r="B175" s="10" t="s">
        <v>2080</v>
      </c>
      <c r="C175" s="10" t="s">
        <v>2081</v>
      </c>
      <c r="D175" s="10" t="s">
        <v>1963</v>
      </c>
      <c r="E175" s="10">
        <v>2</v>
      </c>
      <c r="F175" s="10">
        <v>35</v>
      </c>
      <c r="G175" s="901">
        <f t="shared" si="6"/>
        <v>70</v>
      </c>
      <c r="H175" s="901">
        <f t="shared" si="5"/>
        <v>70</v>
      </c>
      <c r="I175" s="910"/>
    </row>
    <row r="176" spans="1:9" x14ac:dyDescent="0.25">
      <c r="A176" s="10" t="s">
        <v>270</v>
      </c>
      <c r="B176" s="10" t="s">
        <v>2080</v>
      </c>
      <c r="C176" s="10" t="s">
        <v>2081</v>
      </c>
      <c r="D176" s="10" t="s">
        <v>1964</v>
      </c>
      <c r="E176" s="10">
        <v>1</v>
      </c>
      <c r="F176" s="10">
        <v>62</v>
      </c>
      <c r="G176" s="901">
        <f t="shared" si="6"/>
        <v>62</v>
      </c>
      <c r="H176" s="901">
        <f t="shared" si="5"/>
        <v>62</v>
      </c>
      <c r="I176" s="910"/>
    </row>
    <row r="177" spans="1:9" x14ac:dyDescent="0.25">
      <c r="A177" s="10" t="s">
        <v>270</v>
      </c>
      <c r="B177" s="10" t="s">
        <v>1108</v>
      </c>
      <c r="C177" s="10" t="s">
        <v>1109</v>
      </c>
      <c r="D177" s="10" t="s">
        <v>1963</v>
      </c>
      <c r="E177" s="10">
        <v>2</v>
      </c>
      <c r="F177" s="10">
        <v>188</v>
      </c>
      <c r="G177" s="901">
        <f t="shared" si="6"/>
        <v>376</v>
      </c>
      <c r="H177" s="901">
        <f t="shared" si="5"/>
        <v>376</v>
      </c>
      <c r="I177" s="910"/>
    </row>
    <row r="178" spans="1:9" x14ac:dyDescent="0.25">
      <c r="A178" s="10" t="s">
        <v>270</v>
      </c>
      <c r="B178" s="10" t="s">
        <v>1108</v>
      </c>
      <c r="C178" s="10" t="s">
        <v>1109</v>
      </c>
      <c r="D178" s="10" t="s">
        <v>1964</v>
      </c>
      <c r="E178" s="10">
        <v>1</v>
      </c>
      <c r="F178" s="10">
        <v>13</v>
      </c>
      <c r="G178" s="901">
        <f t="shared" si="6"/>
        <v>13</v>
      </c>
      <c r="H178" s="901">
        <f t="shared" si="5"/>
        <v>13</v>
      </c>
      <c r="I178" s="910"/>
    </row>
    <row r="179" spans="1:9" x14ac:dyDescent="0.25">
      <c r="A179" s="10" t="s">
        <v>270</v>
      </c>
      <c r="B179" s="10" t="s">
        <v>2082</v>
      </c>
      <c r="C179" s="10" t="s">
        <v>2083</v>
      </c>
      <c r="D179" s="10" t="s">
        <v>1963</v>
      </c>
      <c r="E179" s="10">
        <v>2</v>
      </c>
      <c r="F179" s="10">
        <v>84</v>
      </c>
      <c r="G179" s="901">
        <f t="shared" si="6"/>
        <v>168</v>
      </c>
      <c r="H179" s="901">
        <f t="shared" si="5"/>
        <v>168</v>
      </c>
      <c r="I179" s="910"/>
    </row>
    <row r="180" spans="1:9" x14ac:dyDescent="0.25">
      <c r="A180" s="10" t="s">
        <v>270</v>
      </c>
      <c r="B180" s="10" t="s">
        <v>2082</v>
      </c>
      <c r="C180" s="10" t="s">
        <v>2083</v>
      </c>
      <c r="D180" s="10" t="s">
        <v>1964</v>
      </c>
      <c r="E180" s="10">
        <v>1</v>
      </c>
      <c r="F180" s="10">
        <v>48</v>
      </c>
      <c r="G180" s="901">
        <f t="shared" si="6"/>
        <v>48</v>
      </c>
      <c r="H180" s="901">
        <f t="shared" si="5"/>
        <v>48</v>
      </c>
      <c r="I180" s="910"/>
    </row>
    <row r="181" spans="1:9" x14ac:dyDescent="0.25">
      <c r="A181" s="10" t="s">
        <v>270</v>
      </c>
      <c r="B181" s="10" t="s">
        <v>2084</v>
      </c>
      <c r="C181" s="10" t="s">
        <v>2085</v>
      </c>
      <c r="D181" s="10" t="s">
        <v>1963</v>
      </c>
      <c r="E181" s="10">
        <v>2</v>
      </c>
      <c r="F181" s="10">
        <v>166</v>
      </c>
      <c r="G181" s="901">
        <f t="shared" si="6"/>
        <v>332</v>
      </c>
      <c r="H181" s="901">
        <f t="shared" si="5"/>
        <v>332</v>
      </c>
      <c r="I181" s="910"/>
    </row>
    <row r="182" spans="1:9" x14ac:dyDescent="0.25">
      <c r="A182" s="10" t="s">
        <v>270</v>
      </c>
      <c r="B182" s="10" t="s">
        <v>2084</v>
      </c>
      <c r="C182" s="10" t="s">
        <v>2085</v>
      </c>
      <c r="D182" s="10" t="s">
        <v>1964</v>
      </c>
      <c r="E182" s="10">
        <v>1</v>
      </c>
      <c r="F182" s="10">
        <v>1</v>
      </c>
      <c r="G182" s="901">
        <f t="shared" si="6"/>
        <v>1</v>
      </c>
      <c r="H182" s="901">
        <f t="shared" si="5"/>
        <v>1</v>
      </c>
      <c r="I182" s="910"/>
    </row>
    <row r="183" spans="1:9" x14ac:dyDescent="0.25">
      <c r="A183" s="10" t="s">
        <v>270</v>
      </c>
      <c r="B183" s="10" t="s">
        <v>1147</v>
      </c>
      <c r="C183" s="10" t="s">
        <v>1148</v>
      </c>
      <c r="D183" s="10" t="s">
        <v>1963</v>
      </c>
      <c r="E183" s="10">
        <v>2</v>
      </c>
      <c r="F183" s="10">
        <v>258</v>
      </c>
      <c r="G183" s="901">
        <f t="shared" si="6"/>
        <v>516</v>
      </c>
      <c r="H183" s="901">
        <f t="shared" si="5"/>
        <v>516</v>
      </c>
      <c r="I183" s="910"/>
    </row>
    <row r="184" spans="1:9" x14ac:dyDescent="0.25">
      <c r="A184" s="10" t="s">
        <v>270</v>
      </c>
      <c r="B184" s="10" t="s">
        <v>1147</v>
      </c>
      <c r="C184" s="10" t="s">
        <v>1148</v>
      </c>
      <c r="D184" s="10" t="s">
        <v>1964</v>
      </c>
      <c r="E184" s="10">
        <v>1</v>
      </c>
      <c r="F184" s="10">
        <v>80</v>
      </c>
      <c r="G184" s="901">
        <f t="shared" si="6"/>
        <v>80</v>
      </c>
      <c r="H184" s="901">
        <f t="shared" si="5"/>
        <v>80</v>
      </c>
      <c r="I184" s="910"/>
    </row>
    <row r="185" spans="1:9" x14ac:dyDescent="0.25">
      <c r="A185" s="10" t="s">
        <v>270</v>
      </c>
      <c r="B185" s="10" t="s">
        <v>1149</v>
      </c>
      <c r="C185" s="10" t="s">
        <v>1150</v>
      </c>
      <c r="D185" s="10" t="s">
        <v>1963</v>
      </c>
      <c r="E185" s="10">
        <v>2</v>
      </c>
      <c r="F185" s="10">
        <v>151</v>
      </c>
      <c r="G185" s="901">
        <f t="shared" si="6"/>
        <v>302</v>
      </c>
      <c r="H185" s="901">
        <f t="shared" si="5"/>
        <v>302</v>
      </c>
      <c r="I185" s="910"/>
    </row>
    <row r="186" spans="1:9" x14ac:dyDescent="0.25">
      <c r="A186" s="10" t="s">
        <v>270</v>
      </c>
      <c r="B186" s="10" t="s">
        <v>1149</v>
      </c>
      <c r="C186" s="10" t="s">
        <v>1150</v>
      </c>
      <c r="D186" s="10" t="s">
        <v>1964</v>
      </c>
      <c r="E186" s="10">
        <v>1</v>
      </c>
      <c r="F186" s="10">
        <v>43</v>
      </c>
      <c r="G186" s="901">
        <f t="shared" si="6"/>
        <v>43</v>
      </c>
      <c r="H186" s="901">
        <f t="shared" si="5"/>
        <v>43</v>
      </c>
      <c r="I186" s="910"/>
    </row>
    <row r="187" spans="1:9" x14ac:dyDescent="0.25">
      <c r="A187" s="10" t="s">
        <v>270</v>
      </c>
      <c r="B187" s="10" t="s">
        <v>753</v>
      </c>
      <c r="C187" s="10" t="s">
        <v>754</v>
      </c>
      <c r="D187" s="10" t="s">
        <v>1963</v>
      </c>
      <c r="E187" s="10">
        <v>2</v>
      </c>
      <c r="F187" s="10">
        <v>22</v>
      </c>
      <c r="G187" s="901">
        <f t="shared" si="6"/>
        <v>44</v>
      </c>
      <c r="H187" s="901">
        <f t="shared" si="5"/>
        <v>44</v>
      </c>
      <c r="I187" s="910"/>
    </row>
    <row r="188" spans="1:9" x14ac:dyDescent="0.25">
      <c r="A188" s="10" t="s">
        <v>270</v>
      </c>
      <c r="B188" s="10" t="s">
        <v>753</v>
      </c>
      <c r="C188" s="10" t="s">
        <v>754</v>
      </c>
      <c r="D188" s="10" t="s">
        <v>1964</v>
      </c>
      <c r="E188" s="10">
        <v>1</v>
      </c>
      <c r="F188" s="10">
        <v>28</v>
      </c>
      <c r="G188" s="901">
        <f t="shared" si="6"/>
        <v>28</v>
      </c>
      <c r="H188" s="901">
        <f t="shared" si="5"/>
        <v>28</v>
      </c>
      <c r="I188" s="910"/>
    </row>
    <row r="189" spans="1:9" x14ac:dyDescent="0.25">
      <c r="A189" s="10" t="s">
        <v>270</v>
      </c>
      <c r="B189" s="10" t="s">
        <v>2086</v>
      </c>
      <c r="C189" s="10" t="s">
        <v>2087</v>
      </c>
      <c r="D189" s="10" t="s">
        <v>1963</v>
      </c>
      <c r="E189" s="10">
        <v>2</v>
      </c>
      <c r="F189" s="10">
        <v>71</v>
      </c>
      <c r="G189" s="901">
        <f t="shared" si="6"/>
        <v>142</v>
      </c>
      <c r="H189" s="901">
        <f t="shared" si="5"/>
        <v>142</v>
      </c>
      <c r="I189" s="910"/>
    </row>
    <row r="190" spans="1:9" x14ac:dyDescent="0.25">
      <c r="A190" s="10" t="s">
        <v>270</v>
      </c>
      <c r="B190" s="10" t="s">
        <v>2086</v>
      </c>
      <c r="C190" s="10" t="s">
        <v>2087</v>
      </c>
      <c r="D190" s="10" t="s">
        <v>1964</v>
      </c>
      <c r="E190" s="10">
        <v>1</v>
      </c>
      <c r="F190" s="10">
        <v>65</v>
      </c>
      <c r="G190" s="901">
        <f t="shared" si="6"/>
        <v>65</v>
      </c>
      <c r="H190" s="901">
        <f t="shared" si="5"/>
        <v>65</v>
      </c>
      <c r="I190" s="910"/>
    </row>
    <row r="191" spans="1:9" x14ac:dyDescent="0.25">
      <c r="A191" s="10" t="s">
        <v>270</v>
      </c>
      <c r="B191" s="10" t="s">
        <v>2088</v>
      </c>
      <c r="C191" s="10" t="s">
        <v>2089</v>
      </c>
      <c r="D191" s="10" t="s">
        <v>1963</v>
      </c>
      <c r="E191" s="10">
        <v>2</v>
      </c>
      <c r="F191" s="10">
        <v>191</v>
      </c>
      <c r="G191" s="901">
        <f t="shared" si="6"/>
        <v>382</v>
      </c>
      <c r="H191" s="901">
        <f t="shared" si="5"/>
        <v>382</v>
      </c>
      <c r="I191" s="910"/>
    </row>
    <row r="192" spans="1:9" x14ac:dyDescent="0.25">
      <c r="A192" s="10" t="s">
        <v>270</v>
      </c>
      <c r="B192" s="10" t="s">
        <v>2088</v>
      </c>
      <c r="C192" s="10" t="s">
        <v>2089</v>
      </c>
      <c r="D192" s="10" t="s">
        <v>1964</v>
      </c>
      <c r="E192" s="10">
        <v>1</v>
      </c>
      <c r="F192" s="10">
        <v>3</v>
      </c>
      <c r="G192" s="901">
        <f t="shared" si="6"/>
        <v>3</v>
      </c>
      <c r="H192" s="901">
        <f t="shared" si="5"/>
        <v>3</v>
      </c>
      <c r="I192" s="910"/>
    </row>
    <row r="193" spans="1:9" x14ac:dyDescent="0.25">
      <c r="A193" s="10" t="s">
        <v>270</v>
      </c>
      <c r="B193" s="10" t="s">
        <v>2090</v>
      </c>
      <c r="C193" s="10" t="s">
        <v>2091</v>
      </c>
      <c r="D193" s="10" t="s">
        <v>1963</v>
      </c>
      <c r="E193" s="10">
        <v>2</v>
      </c>
      <c r="F193" s="10">
        <v>676</v>
      </c>
      <c r="G193" s="901">
        <f t="shared" si="6"/>
        <v>1352</v>
      </c>
      <c r="H193" s="901">
        <f t="shared" si="5"/>
        <v>1352</v>
      </c>
      <c r="I193" s="910"/>
    </row>
    <row r="194" spans="1:9" x14ac:dyDescent="0.25">
      <c r="A194" s="10" t="s">
        <v>270</v>
      </c>
      <c r="B194" s="10" t="s">
        <v>2090</v>
      </c>
      <c r="C194" s="10" t="s">
        <v>2091</v>
      </c>
      <c r="D194" s="10" t="s">
        <v>1964</v>
      </c>
      <c r="E194" s="10">
        <v>1</v>
      </c>
      <c r="F194" s="10">
        <v>6</v>
      </c>
      <c r="G194" s="901">
        <f t="shared" si="6"/>
        <v>6</v>
      </c>
      <c r="H194" s="901">
        <f t="shared" si="5"/>
        <v>6</v>
      </c>
      <c r="I194" s="910"/>
    </row>
    <row r="195" spans="1:9" x14ac:dyDescent="0.25">
      <c r="A195" s="10" t="s">
        <v>270</v>
      </c>
      <c r="B195" s="10" t="s">
        <v>2092</v>
      </c>
      <c r="C195" s="10" t="s">
        <v>2093</v>
      </c>
      <c r="D195" s="10" t="s">
        <v>1963</v>
      </c>
      <c r="E195" s="10">
        <v>2</v>
      </c>
      <c r="F195" s="10">
        <v>125</v>
      </c>
      <c r="G195" s="901">
        <f t="shared" si="6"/>
        <v>250</v>
      </c>
      <c r="H195" s="901">
        <f t="shared" si="5"/>
        <v>250</v>
      </c>
      <c r="I195" s="910"/>
    </row>
    <row r="196" spans="1:9" x14ac:dyDescent="0.25">
      <c r="A196" s="10" t="s">
        <v>270</v>
      </c>
      <c r="B196" s="10" t="s">
        <v>2092</v>
      </c>
      <c r="C196" s="10" t="s">
        <v>2093</v>
      </c>
      <c r="D196" s="10" t="s">
        <v>1964</v>
      </c>
      <c r="E196" s="10">
        <v>1</v>
      </c>
      <c r="F196" s="10">
        <v>41</v>
      </c>
      <c r="G196" s="901">
        <f t="shared" si="6"/>
        <v>41</v>
      </c>
      <c r="H196" s="901">
        <f t="shared" si="5"/>
        <v>41</v>
      </c>
      <c r="I196" s="910"/>
    </row>
    <row r="197" spans="1:9" x14ac:dyDescent="0.25">
      <c r="A197" s="10" t="s">
        <v>270</v>
      </c>
      <c r="B197" s="10" t="s">
        <v>2094</v>
      </c>
      <c r="C197" s="10" t="s">
        <v>2095</v>
      </c>
      <c r="D197" s="10" t="s">
        <v>1963</v>
      </c>
      <c r="E197" s="10">
        <v>2</v>
      </c>
      <c r="F197" s="10">
        <v>149</v>
      </c>
      <c r="G197" s="901">
        <f t="shared" si="6"/>
        <v>298</v>
      </c>
      <c r="H197" s="901">
        <f t="shared" si="5"/>
        <v>298</v>
      </c>
      <c r="I197" s="910"/>
    </row>
    <row r="198" spans="1:9" x14ac:dyDescent="0.25">
      <c r="A198" s="10" t="s">
        <v>270</v>
      </c>
      <c r="B198" s="10" t="s">
        <v>2094</v>
      </c>
      <c r="C198" s="10" t="s">
        <v>2095</v>
      </c>
      <c r="D198" s="10" t="s">
        <v>1964</v>
      </c>
      <c r="E198" s="10">
        <v>1</v>
      </c>
      <c r="F198" s="10">
        <v>23</v>
      </c>
      <c r="G198" s="901">
        <f t="shared" si="6"/>
        <v>23</v>
      </c>
      <c r="H198" s="901">
        <f t="shared" si="5"/>
        <v>23</v>
      </c>
      <c r="I198" s="910"/>
    </row>
    <row r="199" spans="1:9" x14ac:dyDescent="0.25">
      <c r="A199" s="10" t="s">
        <v>270</v>
      </c>
      <c r="B199" s="10" t="s">
        <v>755</v>
      </c>
      <c r="C199" s="10" t="s">
        <v>756</v>
      </c>
      <c r="D199" s="10" t="s">
        <v>1963</v>
      </c>
      <c r="E199" s="10">
        <v>2</v>
      </c>
      <c r="F199" s="10">
        <v>58</v>
      </c>
      <c r="G199" s="901">
        <f t="shared" si="6"/>
        <v>116</v>
      </c>
      <c r="H199" s="901">
        <f t="shared" si="5"/>
        <v>116</v>
      </c>
      <c r="I199" s="910"/>
    </row>
    <row r="200" spans="1:9" x14ac:dyDescent="0.25">
      <c r="A200" s="10" t="s">
        <v>270</v>
      </c>
      <c r="B200" s="10" t="s">
        <v>755</v>
      </c>
      <c r="C200" s="10" t="s">
        <v>756</v>
      </c>
      <c r="D200" s="10" t="s">
        <v>1964</v>
      </c>
      <c r="E200" s="10">
        <v>1</v>
      </c>
      <c r="F200" s="10">
        <v>7</v>
      </c>
      <c r="G200" s="901">
        <f t="shared" si="6"/>
        <v>7</v>
      </c>
      <c r="H200" s="901">
        <f t="shared" ref="H200:H263" si="7">G200</f>
        <v>7</v>
      </c>
      <c r="I200" s="910"/>
    </row>
    <row r="201" spans="1:9" x14ac:dyDescent="0.25">
      <c r="A201" s="10" t="s">
        <v>270</v>
      </c>
      <c r="B201" s="10" t="s">
        <v>2096</v>
      </c>
      <c r="C201" s="10" t="s">
        <v>2097</v>
      </c>
      <c r="D201" s="10" t="s">
        <v>1963</v>
      </c>
      <c r="E201" s="10">
        <v>2</v>
      </c>
      <c r="F201" s="10">
        <v>177</v>
      </c>
      <c r="G201" s="901">
        <f t="shared" ref="G201:G264" si="8">E201*F201</f>
        <v>354</v>
      </c>
      <c r="H201" s="901">
        <f t="shared" si="7"/>
        <v>354</v>
      </c>
      <c r="I201" s="910"/>
    </row>
    <row r="202" spans="1:9" x14ac:dyDescent="0.25">
      <c r="A202" s="10" t="s">
        <v>270</v>
      </c>
      <c r="B202" s="10" t="s">
        <v>2098</v>
      </c>
      <c r="C202" s="10" t="s">
        <v>2099</v>
      </c>
      <c r="D202" s="10" t="s">
        <v>1963</v>
      </c>
      <c r="E202" s="10">
        <v>2</v>
      </c>
      <c r="F202" s="10">
        <v>27</v>
      </c>
      <c r="G202" s="901">
        <f t="shared" si="8"/>
        <v>54</v>
      </c>
      <c r="H202" s="901">
        <f t="shared" si="7"/>
        <v>54</v>
      </c>
      <c r="I202" s="910"/>
    </row>
    <row r="203" spans="1:9" x14ac:dyDescent="0.25">
      <c r="A203" s="10" t="s">
        <v>270</v>
      </c>
      <c r="B203" s="10" t="s">
        <v>2098</v>
      </c>
      <c r="C203" s="10" t="s">
        <v>2099</v>
      </c>
      <c r="D203" s="10" t="s">
        <v>1964</v>
      </c>
      <c r="E203" s="10">
        <v>1</v>
      </c>
      <c r="F203" s="10">
        <v>16</v>
      </c>
      <c r="G203" s="901">
        <f t="shared" si="8"/>
        <v>16</v>
      </c>
      <c r="H203" s="901">
        <f t="shared" si="7"/>
        <v>16</v>
      </c>
      <c r="I203" s="910"/>
    </row>
    <row r="204" spans="1:9" x14ac:dyDescent="0.25">
      <c r="A204" s="10" t="s">
        <v>270</v>
      </c>
      <c r="B204" s="10" t="s">
        <v>757</v>
      </c>
      <c r="C204" s="10" t="s">
        <v>758</v>
      </c>
      <c r="D204" s="10" t="s">
        <v>1963</v>
      </c>
      <c r="E204" s="10">
        <v>2</v>
      </c>
      <c r="F204" s="10">
        <v>943</v>
      </c>
      <c r="G204" s="901">
        <f t="shared" si="8"/>
        <v>1886</v>
      </c>
      <c r="H204" s="901">
        <f t="shared" si="7"/>
        <v>1886</v>
      </c>
      <c r="I204" s="910"/>
    </row>
    <row r="205" spans="1:9" x14ac:dyDescent="0.25">
      <c r="A205" s="10" t="s">
        <v>270</v>
      </c>
      <c r="B205" s="10" t="s">
        <v>2100</v>
      </c>
      <c r="C205" s="10" t="s">
        <v>2101</v>
      </c>
      <c r="D205" s="10" t="s">
        <v>1963</v>
      </c>
      <c r="E205" s="10">
        <v>2</v>
      </c>
      <c r="F205" s="10">
        <v>65</v>
      </c>
      <c r="G205" s="901">
        <f t="shared" si="8"/>
        <v>130</v>
      </c>
      <c r="H205" s="901">
        <f t="shared" si="7"/>
        <v>130</v>
      </c>
      <c r="I205" s="910"/>
    </row>
    <row r="206" spans="1:9" x14ac:dyDescent="0.25">
      <c r="A206" s="10" t="s">
        <v>270</v>
      </c>
      <c r="B206" s="10" t="s">
        <v>2100</v>
      </c>
      <c r="C206" s="10" t="s">
        <v>2101</v>
      </c>
      <c r="D206" s="10" t="s">
        <v>1964</v>
      </c>
      <c r="E206" s="10">
        <v>1</v>
      </c>
      <c r="F206" s="10">
        <v>18</v>
      </c>
      <c r="G206" s="901">
        <f t="shared" si="8"/>
        <v>18</v>
      </c>
      <c r="H206" s="901">
        <f t="shared" si="7"/>
        <v>18</v>
      </c>
      <c r="I206" s="910"/>
    </row>
    <row r="207" spans="1:9" x14ac:dyDescent="0.25">
      <c r="A207" s="10" t="s">
        <v>270</v>
      </c>
      <c r="B207" s="10" t="s">
        <v>1369</v>
      </c>
      <c r="C207" s="10" t="s">
        <v>1370</v>
      </c>
      <c r="D207" s="10" t="s">
        <v>1989</v>
      </c>
      <c r="E207" s="10">
        <v>18.53</v>
      </c>
      <c r="F207" s="10">
        <v>6</v>
      </c>
      <c r="G207" s="901">
        <f t="shared" si="8"/>
        <v>111.18</v>
      </c>
      <c r="H207" s="901">
        <f t="shared" si="7"/>
        <v>111.18</v>
      </c>
      <c r="I207" s="910"/>
    </row>
    <row r="208" spans="1:9" x14ac:dyDescent="0.25">
      <c r="A208" s="10" t="s">
        <v>270</v>
      </c>
      <c r="B208" s="10" t="s">
        <v>1369</v>
      </c>
      <c r="C208" s="10" t="s">
        <v>1370</v>
      </c>
      <c r="D208" s="10" t="s">
        <v>1963</v>
      </c>
      <c r="E208" s="10">
        <v>2</v>
      </c>
      <c r="F208" s="10">
        <v>12</v>
      </c>
      <c r="G208" s="901">
        <f t="shared" si="8"/>
        <v>24</v>
      </c>
      <c r="H208" s="901">
        <f t="shared" si="7"/>
        <v>24</v>
      </c>
      <c r="I208" s="910"/>
    </row>
    <row r="209" spans="1:9" x14ac:dyDescent="0.25">
      <c r="A209" s="10" t="s">
        <v>270</v>
      </c>
      <c r="B209" s="10" t="s">
        <v>1369</v>
      </c>
      <c r="C209" s="10" t="s">
        <v>1370</v>
      </c>
      <c r="D209" s="10" t="s">
        <v>1964</v>
      </c>
      <c r="E209" s="10">
        <v>1</v>
      </c>
      <c r="F209" s="10">
        <v>19</v>
      </c>
      <c r="G209" s="901">
        <f t="shared" si="8"/>
        <v>19</v>
      </c>
      <c r="H209" s="901">
        <f t="shared" si="7"/>
        <v>19</v>
      </c>
      <c r="I209" s="910"/>
    </row>
    <row r="210" spans="1:9" x14ac:dyDescent="0.25">
      <c r="A210" s="10" t="s">
        <v>270</v>
      </c>
      <c r="B210" s="10" t="s">
        <v>761</v>
      </c>
      <c r="C210" s="10" t="s">
        <v>762</v>
      </c>
      <c r="D210" s="10" t="s">
        <v>1963</v>
      </c>
      <c r="E210" s="10">
        <v>2</v>
      </c>
      <c r="F210" s="10">
        <v>154</v>
      </c>
      <c r="G210" s="901">
        <f t="shared" si="8"/>
        <v>308</v>
      </c>
      <c r="H210" s="901">
        <f t="shared" si="7"/>
        <v>308</v>
      </c>
      <c r="I210" s="910"/>
    </row>
    <row r="211" spans="1:9" x14ac:dyDescent="0.25">
      <c r="A211" s="10" t="s">
        <v>270</v>
      </c>
      <c r="B211" s="10" t="s">
        <v>761</v>
      </c>
      <c r="C211" s="10" t="s">
        <v>762</v>
      </c>
      <c r="D211" s="10" t="s">
        <v>1964</v>
      </c>
      <c r="E211" s="10">
        <v>1</v>
      </c>
      <c r="F211" s="10">
        <v>113</v>
      </c>
      <c r="G211" s="901">
        <f t="shared" si="8"/>
        <v>113</v>
      </c>
      <c r="H211" s="901">
        <f t="shared" si="7"/>
        <v>113</v>
      </c>
      <c r="I211" s="910"/>
    </row>
    <row r="212" spans="1:9" x14ac:dyDescent="0.25">
      <c r="A212" s="10" t="s">
        <v>270</v>
      </c>
      <c r="B212" s="10" t="s">
        <v>763</v>
      </c>
      <c r="C212" s="10" t="s">
        <v>764</v>
      </c>
      <c r="D212" s="10" t="s">
        <v>1989</v>
      </c>
      <c r="E212" s="10">
        <v>18.53</v>
      </c>
      <c r="F212" s="10">
        <v>5</v>
      </c>
      <c r="G212" s="901">
        <f t="shared" si="8"/>
        <v>92.65</v>
      </c>
      <c r="H212" s="901">
        <f t="shared" si="7"/>
        <v>92.65</v>
      </c>
      <c r="I212" s="910"/>
    </row>
    <row r="213" spans="1:9" x14ac:dyDescent="0.25">
      <c r="A213" s="10" t="s">
        <v>270</v>
      </c>
      <c r="B213" s="10" t="s">
        <v>763</v>
      </c>
      <c r="C213" s="10" t="s">
        <v>764</v>
      </c>
      <c r="D213" s="10" t="s">
        <v>1963</v>
      </c>
      <c r="E213" s="10">
        <v>2</v>
      </c>
      <c r="F213" s="10">
        <v>623</v>
      </c>
      <c r="G213" s="901">
        <f t="shared" si="8"/>
        <v>1246</v>
      </c>
      <c r="H213" s="901">
        <f t="shared" si="7"/>
        <v>1246</v>
      </c>
      <c r="I213" s="910"/>
    </row>
    <row r="214" spans="1:9" x14ac:dyDescent="0.25">
      <c r="A214" s="10" t="s">
        <v>270</v>
      </c>
      <c r="B214" s="10" t="s">
        <v>763</v>
      </c>
      <c r="C214" s="10" t="s">
        <v>764</v>
      </c>
      <c r="D214" s="10" t="s">
        <v>1964</v>
      </c>
      <c r="E214" s="10">
        <v>1</v>
      </c>
      <c r="F214" s="10">
        <v>158</v>
      </c>
      <c r="G214" s="901">
        <f t="shared" si="8"/>
        <v>158</v>
      </c>
      <c r="H214" s="901">
        <f t="shared" si="7"/>
        <v>158</v>
      </c>
      <c r="I214" s="910"/>
    </row>
    <row r="215" spans="1:9" x14ac:dyDescent="0.25">
      <c r="A215" s="10" t="s">
        <v>270</v>
      </c>
      <c r="B215" s="10" t="s">
        <v>2102</v>
      </c>
      <c r="C215" s="10" t="s">
        <v>2103</v>
      </c>
      <c r="D215" s="10" t="s">
        <v>1963</v>
      </c>
      <c r="E215" s="10">
        <v>2</v>
      </c>
      <c r="F215" s="10">
        <v>173</v>
      </c>
      <c r="G215" s="901">
        <f t="shared" si="8"/>
        <v>346</v>
      </c>
      <c r="H215" s="901">
        <f t="shared" si="7"/>
        <v>346</v>
      </c>
      <c r="I215" s="910"/>
    </row>
    <row r="216" spans="1:9" x14ac:dyDescent="0.25">
      <c r="A216" s="10" t="s">
        <v>270</v>
      </c>
      <c r="B216" s="10" t="s">
        <v>2102</v>
      </c>
      <c r="C216" s="10" t="s">
        <v>2103</v>
      </c>
      <c r="D216" s="10" t="s">
        <v>1964</v>
      </c>
      <c r="E216" s="10">
        <v>1</v>
      </c>
      <c r="F216" s="10">
        <v>14</v>
      </c>
      <c r="G216" s="901">
        <f t="shared" si="8"/>
        <v>14</v>
      </c>
      <c r="H216" s="901">
        <f t="shared" si="7"/>
        <v>14</v>
      </c>
      <c r="I216" s="910"/>
    </row>
    <row r="217" spans="1:9" x14ac:dyDescent="0.25">
      <c r="A217" s="10" t="s">
        <v>270</v>
      </c>
      <c r="B217" s="10" t="s">
        <v>765</v>
      </c>
      <c r="C217" s="10" t="s">
        <v>766</v>
      </c>
      <c r="D217" s="10" t="s">
        <v>1963</v>
      </c>
      <c r="E217" s="10">
        <v>2</v>
      </c>
      <c r="F217" s="10">
        <v>87</v>
      </c>
      <c r="G217" s="901">
        <f t="shared" si="8"/>
        <v>174</v>
      </c>
      <c r="H217" s="901">
        <f t="shared" si="7"/>
        <v>174</v>
      </c>
      <c r="I217" s="910"/>
    </row>
    <row r="218" spans="1:9" x14ac:dyDescent="0.25">
      <c r="A218" s="10" t="s">
        <v>270</v>
      </c>
      <c r="B218" s="10" t="s">
        <v>2104</v>
      </c>
      <c r="C218" s="10" t="s">
        <v>2105</v>
      </c>
      <c r="D218" s="10" t="s">
        <v>1963</v>
      </c>
      <c r="E218" s="10">
        <v>2</v>
      </c>
      <c r="F218" s="10">
        <v>50</v>
      </c>
      <c r="G218" s="901">
        <f t="shared" si="8"/>
        <v>100</v>
      </c>
      <c r="H218" s="901">
        <f t="shared" si="7"/>
        <v>100</v>
      </c>
      <c r="I218" s="910"/>
    </row>
    <row r="219" spans="1:9" x14ac:dyDescent="0.25">
      <c r="A219" s="10" t="s">
        <v>270</v>
      </c>
      <c r="B219" s="10" t="s">
        <v>2104</v>
      </c>
      <c r="C219" s="10" t="s">
        <v>2105</v>
      </c>
      <c r="D219" s="10" t="s">
        <v>1964</v>
      </c>
      <c r="E219" s="10">
        <v>1</v>
      </c>
      <c r="F219" s="10">
        <v>54</v>
      </c>
      <c r="G219" s="901">
        <f t="shared" si="8"/>
        <v>54</v>
      </c>
      <c r="H219" s="901">
        <f t="shared" si="7"/>
        <v>54</v>
      </c>
      <c r="I219" s="910"/>
    </row>
    <row r="220" spans="1:9" x14ac:dyDescent="0.25">
      <c r="A220" s="10" t="s">
        <v>270</v>
      </c>
      <c r="B220" s="10" t="s">
        <v>1151</v>
      </c>
      <c r="C220" s="10" t="s">
        <v>1152</v>
      </c>
      <c r="D220" s="10" t="s">
        <v>1963</v>
      </c>
      <c r="E220" s="10">
        <v>2</v>
      </c>
      <c r="F220" s="10">
        <v>265</v>
      </c>
      <c r="G220" s="901">
        <f t="shared" si="8"/>
        <v>530</v>
      </c>
      <c r="H220" s="901">
        <f t="shared" si="7"/>
        <v>530</v>
      </c>
      <c r="I220" s="910"/>
    </row>
    <row r="221" spans="1:9" x14ac:dyDescent="0.25">
      <c r="A221" s="10" t="s">
        <v>270</v>
      </c>
      <c r="B221" s="10" t="s">
        <v>1151</v>
      </c>
      <c r="C221" s="10" t="s">
        <v>1152</v>
      </c>
      <c r="D221" s="10" t="s">
        <v>1964</v>
      </c>
      <c r="E221" s="10">
        <v>1</v>
      </c>
      <c r="F221" s="10">
        <v>22</v>
      </c>
      <c r="G221" s="901">
        <f t="shared" si="8"/>
        <v>22</v>
      </c>
      <c r="H221" s="901">
        <f t="shared" si="7"/>
        <v>22</v>
      </c>
      <c r="I221" s="910"/>
    </row>
    <row r="222" spans="1:9" x14ac:dyDescent="0.25">
      <c r="A222" s="10" t="s">
        <v>270</v>
      </c>
      <c r="B222" s="10" t="s">
        <v>2106</v>
      </c>
      <c r="C222" s="10" t="s">
        <v>2107</v>
      </c>
      <c r="D222" s="10" t="s">
        <v>1963</v>
      </c>
      <c r="E222" s="10">
        <v>2</v>
      </c>
      <c r="F222" s="10">
        <v>10</v>
      </c>
      <c r="G222" s="901">
        <f t="shared" si="8"/>
        <v>20</v>
      </c>
      <c r="H222" s="901">
        <f t="shared" si="7"/>
        <v>20</v>
      </c>
      <c r="I222" s="910"/>
    </row>
    <row r="223" spans="1:9" x14ac:dyDescent="0.25">
      <c r="A223" s="10" t="s">
        <v>270</v>
      </c>
      <c r="B223" s="10" t="s">
        <v>2106</v>
      </c>
      <c r="C223" s="10" t="s">
        <v>2107</v>
      </c>
      <c r="D223" s="10" t="s">
        <v>1964</v>
      </c>
      <c r="E223" s="10">
        <v>1</v>
      </c>
      <c r="F223" s="10">
        <v>2</v>
      </c>
      <c r="G223" s="901">
        <f t="shared" si="8"/>
        <v>2</v>
      </c>
      <c r="H223" s="901">
        <f t="shared" si="7"/>
        <v>2</v>
      </c>
      <c r="I223" s="910"/>
    </row>
    <row r="224" spans="1:9" x14ac:dyDescent="0.25">
      <c r="A224" s="10" t="s">
        <v>270</v>
      </c>
      <c r="B224" s="10" t="s">
        <v>2108</v>
      </c>
      <c r="C224" s="10" t="s">
        <v>2109</v>
      </c>
      <c r="D224" s="10" t="s">
        <v>1963</v>
      </c>
      <c r="E224" s="10">
        <v>2</v>
      </c>
      <c r="F224" s="10">
        <v>178</v>
      </c>
      <c r="G224" s="901">
        <f t="shared" si="8"/>
        <v>356</v>
      </c>
      <c r="H224" s="901">
        <f t="shared" si="7"/>
        <v>356</v>
      </c>
      <c r="I224" s="910"/>
    </row>
    <row r="225" spans="1:9" x14ac:dyDescent="0.25">
      <c r="A225" s="10" t="s">
        <v>270</v>
      </c>
      <c r="B225" s="10" t="s">
        <v>2108</v>
      </c>
      <c r="C225" s="10" t="s">
        <v>2109</v>
      </c>
      <c r="D225" s="10" t="s">
        <v>1964</v>
      </c>
      <c r="E225" s="10">
        <v>1</v>
      </c>
      <c r="F225" s="10">
        <v>93</v>
      </c>
      <c r="G225" s="901">
        <f t="shared" si="8"/>
        <v>93</v>
      </c>
      <c r="H225" s="901">
        <f t="shared" si="7"/>
        <v>93</v>
      </c>
      <c r="I225" s="910"/>
    </row>
    <row r="226" spans="1:9" x14ac:dyDescent="0.25">
      <c r="A226" s="10" t="s">
        <v>270</v>
      </c>
      <c r="B226" s="10" t="s">
        <v>1371</v>
      </c>
      <c r="C226" s="10" t="s">
        <v>1372</v>
      </c>
      <c r="D226" s="10" t="s">
        <v>1963</v>
      </c>
      <c r="E226" s="10">
        <v>2</v>
      </c>
      <c r="F226" s="10">
        <v>68</v>
      </c>
      <c r="G226" s="901">
        <f t="shared" si="8"/>
        <v>136</v>
      </c>
      <c r="H226" s="901">
        <f t="shared" si="7"/>
        <v>136</v>
      </c>
      <c r="I226" s="910"/>
    </row>
    <row r="227" spans="1:9" x14ac:dyDescent="0.25">
      <c r="A227" s="10" t="s">
        <v>270</v>
      </c>
      <c r="B227" s="10" t="s">
        <v>1371</v>
      </c>
      <c r="C227" s="10" t="s">
        <v>1372</v>
      </c>
      <c r="D227" s="10" t="s">
        <v>1964</v>
      </c>
      <c r="E227" s="10">
        <v>1</v>
      </c>
      <c r="F227" s="10">
        <v>37</v>
      </c>
      <c r="G227" s="901">
        <f t="shared" si="8"/>
        <v>37</v>
      </c>
      <c r="H227" s="901">
        <f t="shared" si="7"/>
        <v>37</v>
      </c>
      <c r="I227" s="910"/>
    </row>
    <row r="228" spans="1:9" x14ac:dyDescent="0.25">
      <c r="A228" s="10" t="s">
        <v>270</v>
      </c>
      <c r="B228" s="10" t="s">
        <v>2110</v>
      </c>
      <c r="C228" s="10" t="s">
        <v>2111</v>
      </c>
      <c r="D228" s="10" t="s">
        <v>1963</v>
      </c>
      <c r="E228" s="10">
        <v>2</v>
      </c>
      <c r="F228" s="10">
        <v>27</v>
      </c>
      <c r="G228" s="901">
        <f t="shared" si="8"/>
        <v>54</v>
      </c>
      <c r="H228" s="901">
        <f t="shared" si="7"/>
        <v>54</v>
      </c>
      <c r="I228" s="910"/>
    </row>
    <row r="229" spans="1:9" x14ac:dyDescent="0.25">
      <c r="A229" s="10" t="s">
        <v>270</v>
      </c>
      <c r="B229" s="10" t="s">
        <v>2110</v>
      </c>
      <c r="C229" s="10" t="s">
        <v>2111</v>
      </c>
      <c r="D229" s="10" t="s">
        <v>1964</v>
      </c>
      <c r="E229" s="10">
        <v>1</v>
      </c>
      <c r="F229" s="10">
        <v>14</v>
      </c>
      <c r="G229" s="901">
        <f t="shared" si="8"/>
        <v>14</v>
      </c>
      <c r="H229" s="901">
        <f t="shared" si="7"/>
        <v>14</v>
      </c>
      <c r="I229" s="910"/>
    </row>
    <row r="230" spans="1:9" x14ac:dyDescent="0.25">
      <c r="A230" s="10" t="s">
        <v>270</v>
      </c>
      <c r="B230" s="10" t="s">
        <v>2112</v>
      </c>
      <c r="C230" s="10" t="s">
        <v>2113</v>
      </c>
      <c r="D230" s="10" t="s">
        <v>1963</v>
      </c>
      <c r="E230" s="10">
        <v>2</v>
      </c>
      <c r="F230" s="10">
        <v>73</v>
      </c>
      <c r="G230" s="901">
        <f t="shared" si="8"/>
        <v>146</v>
      </c>
      <c r="H230" s="901">
        <f t="shared" si="7"/>
        <v>146</v>
      </c>
      <c r="I230" s="910"/>
    </row>
    <row r="231" spans="1:9" x14ac:dyDescent="0.25">
      <c r="A231" s="10" t="s">
        <v>270</v>
      </c>
      <c r="B231" s="10" t="s">
        <v>2112</v>
      </c>
      <c r="C231" s="10" t="s">
        <v>2113</v>
      </c>
      <c r="D231" s="10" t="s">
        <v>1964</v>
      </c>
      <c r="E231" s="10">
        <v>1</v>
      </c>
      <c r="F231" s="10">
        <v>12</v>
      </c>
      <c r="G231" s="901">
        <f t="shared" si="8"/>
        <v>12</v>
      </c>
      <c r="H231" s="901">
        <f t="shared" si="7"/>
        <v>12</v>
      </c>
      <c r="I231" s="910"/>
    </row>
    <row r="232" spans="1:9" x14ac:dyDescent="0.25">
      <c r="A232" s="10" t="s">
        <v>270</v>
      </c>
      <c r="B232" s="10" t="s">
        <v>767</v>
      </c>
      <c r="C232" s="10" t="s">
        <v>768</v>
      </c>
      <c r="D232" s="10" t="s">
        <v>1963</v>
      </c>
      <c r="E232" s="10">
        <v>2</v>
      </c>
      <c r="F232" s="10">
        <v>105</v>
      </c>
      <c r="G232" s="901">
        <f t="shared" si="8"/>
        <v>210</v>
      </c>
      <c r="H232" s="901">
        <f t="shared" si="7"/>
        <v>210</v>
      </c>
      <c r="I232" s="910"/>
    </row>
    <row r="233" spans="1:9" x14ac:dyDescent="0.25">
      <c r="A233" s="10" t="s">
        <v>270</v>
      </c>
      <c r="B233" s="10" t="s">
        <v>767</v>
      </c>
      <c r="C233" s="10" t="s">
        <v>768</v>
      </c>
      <c r="D233" s="10" t="s">
        <v>1964</v>
      </c>
      <c r="E233" s="10">
        <v>1</v>
      </c>
      <c r="F233" s="10">
        <v>2</v>
      </c>
      <c r="G233" s="901">
        <f t="shared" si="8"/>
        <v>2</v>
      </c>
      <c r="H233" s="901">
        <f t="shared" si="7"/>
        <v>2</v>
      </c>
      <c r="I233" s="910"/>
    </row>
    <row r="234" spans="1:9" x14ac:dyDescent="0.25">
      <c r="A234" s="10" t="s">
        <v>270</v>
      </c>
      <c r="B234" s="10" t="s">
        <v>769</v>
      </c>
      <c r="C234" s="10" t="s">
        <v>770</v>
      </c>
      <c r="D234" s="10" t="s">
        <v>1963</v>
      </c>
      <c r="E234" s="10">
        <v>2</v>
      </c>
      <c r="F234" s="10">
        <v>206</v>
      </c>
      <c r="G234" s="901">
        <f t="shared" si="8"/>
        <v>412</v>
      </c>
      <c r="H234" s="901">
        <f t="shared" si="7"/>
        <v>412</v>
      </c>
      <c r="I234" s="910"/>
    </row>
    <row r="235" spans="1:9" x14ac:dyDescent="0.25">
      <c r="A235" s="10" t="s">
        <v>270</v>
      </c>
      <c r="B235" s="10" t="s">
        <v>769</v>
      </c>
      <c r="C235" s="10" t="s">
        <v>770</v>
      </c>
      <c r="D235" s="10" t="s">
        <v>1964</v>
      </c>
      <c r="E235" s="10">
        <v>1</v>
      </c>
      <c r="F235" s="10">
        <v>99</v>
      </c>
      <c r="G235" s="901">
        <f t="shared" si="8"/>
        <v>99</v>
      </c>
      <c r="H235" s="901">
        <f t="shared" si="7"/>
        <v>99</v>
      </c>
      <c r="I235" s="910"/>
    </row>
    <row r="236" spans="1:9" x14ac:dyDescent="0.25">
      <c r="A236" s="10" t="s">
        <v>270</v>
      </c>
      <c r="B236" s="10" t="s">
        <v>2114</v>
      </c>
      <c r="C236" s="10" t="s">
        <v>2115</v>
      </c>
      <c r="D236" s="10" t="s">
        <v>1963</v>
      </c>
      <c r="E236" s="10">
        <v>2</v>
      </c>
      <c r="F236" s="10">
        <v>157</v>
      </c>
      <c r="G236" s="901">
        <f t="shared" si="8"/>
        <v>314</v>
      </c>
      <c r="H236" s="901">
        <f t="shared" si="7"/>
        <v>314</v>
      </c>
      <c r="I236" s="910"/>
    </row>
    <row r="237" spans="1:9" x14ac:dyDescent="0.25">
      <c r="A237" s="10" t="s">
        <v>270</v>
      </c>
      <c r="B237" s="10" t="s">
        <v>2114</v>
      </c>
      <c r="C237" s="10" t="s">
        <v>2115</v>
      </c>
      <c r="D237" s="10" t="s">
        <v>1964</v>
      </c>
      <c r="E237" s="10">
        <v>1</v>
      </c>
      <c r="F237" s="10">
        <v>98</v>
      </c>
      <c r="G237" s="901">
        <f t="shared" si="8"/>
        <v>98</v>
      </c>
      <c r="H237" s="901">
        <f t="shared" si="7"/>
        <v>98</v>
      </c>
      <c r="I237" s="910"/>
    </row>
    <row r="238" spans="1:9" x14ac:dyDescent="0.25">
      <c r="A238" s="10" t="s">
        <v>270</v>
      </c>
      <c r="B238" s="10" t="s">
        <v>771</v>
      </c>
      <c r="C238" s="10" t="s">
        <v>772</v>
      </c>
      <c r="D238" s="10" t="s">
        <v>1963</v>
      </c>
      <c r="E238" s="10">
        <v>2</v>
      </c>
      <c r="F238" s="10">
        <v>52</v>
      </c>
      <c r="G238" s="901">
        <f t="shared" si="8"/>
        <v>104</v>
      </c>
      <c r="H238" s="901">
        <f t="shared" si="7"/>
        <v>104</v>
      </c>
      <c r="I238" s="910"/>
    </row>
    <row r="239" spans="1:9" x14ac:dyDescent="0.25">
      <c r="A239" s="10" t="s">
        <v>270</v>
      </c>
      <c r="B239" s="10" t="s">
        <v>771</v>
      </c>
      <c r="C239" s="10" t="s">
        <v>772</v>
      </c>
      <c r="D239" s="10" t="s">
        <v>1964</v>
      </c>
      <c r="E239" s="10">
        <v>1</v>
      </c>
      <c r="F239" s="10">
        <v>18</v>
      </c>
      <c r="G239" s="901">
        <f t="shared" si="8"/>
        <v>18</v>
      </c>
      <c r="H239" s="901">
        <f t="shared" si="7"/>
        <v>18</v>
      </c>
      <c r="I239" s="910"/>
    </row>
    <row r="240" spans="1:9" x14ac:dyDescent="0.25">
      <c r="A240" s="10" t="s">
        <v>270</v>
      </c>
      <c r="B240" s="10" t="s">
        <v>2116</v>
      </c>
      <c r="C240" s="10" t="s">
        <v>2117</v>
      </c>
      <c r="D240" s="10" t="s">
        <v>1963</v>
      </c>
      <c r="E240" s="10">
        <v>2</v>
      </c>
      <c r="F240" s="10">
        <v>18</v>
      </c>
      <c r="G240" s="901">
        <f t="shared" si="8"/>
        <v>36</v>
      </c>
      <c r="H240" s="901">
        <f t="shared" si="7"/>
        <v>36</v>
      </c>
      <c r="I240" s="910"/>
    </row>
    <row r="241" spans="1:9" x14ac:dyDescent="0.25">
      <c r="A241" s="10" t="s">
        <v>270</v>
      </c>
      <c r="B241" s="10" t="s">
        <v>2116</v>
      </c>
      <c r="C241" s="10" t="s">
        <v>2117</v>
      </c>
      <c r="D241" s="10" t="s">
        <v>1964</v>
      </c>
      <c r="E241" s="10">
        <v>1</v>
      </c>
      <c r="F241" s="10">
        <v>7</v>
      </c>
      <c r="G241" s="901">
        <f t="shared" si="8"/>
        <v>7</v>
      </c>
      <c r="H241" s="901">
        <f t="shared" si="7"/>
        <v>7</v>
      </c>
      <c r="I241" s="910"/>
    </row>
    <row r="242" spans="1:9" x14ac:dyDescent="0.25">
      <c r="A242" s="10" t="s">
        <v>270</v>
      </c>
      <c r="B242" s="10" t="s">
        <v>773</v>
      </c>
      <c r="C242" s="10" t="s">
        <v>774</v>
      </c>
      <c r="D242" s="10" t="s">
        <v>1963</v>
      </c>
      <c r="E242" s="10">
        <v>2</v>
      </c>
      <c r="F242" s="10">
        <v>154</v>
      </c>
      <c r="G242" s="901">
        <f t="shared" si="8"/>
        <v>308</v>
      </c>
      <c r="H242" s="901">
        <f t="shared" si="7"/>
        <v>308</v>
      </c>
      <c r="I242" s="910"/>
    </row>
    <row r="243" spans="1:9" x14ac:dyDescent="0.25">
      <c r="A243" s="10" t="s">
        <v>270</v>
      </c>
      <c r="B243" s="10" t="s">
        <v>773</v>
      </c>
      <c r="C243" s="10" t="s">
        <v>774</v>
      </c>
      <c r="D243" s="10" t="s">
        <v>1964</v>
      </c>
      <c r="E243" s="10">
        <v>1</v>
      </c>
      <c r="F243" s="10">
        <v>22</v>
      </c>
      <c r="G243" s="901">
        <f t="shared" si="8"/>
        <v>22</v>
      </c>
      <c r="H243" s="901">
        <f t="shared" si="7"/>
        <v>22</v>
      </c>
      <c r="I243" s="910"/>
    </row>
    <row r="244" spans="1:9" x14ac:dyDescent="0.25">
      <c r="A244" s="10" t="s">
        <v>270</v>
      </c>
      <c r="B244" s="10" t="s">
        <v>2118</v>
      </c>
      <c r="C244" s="10" t="s">
        <v>2119</v>
      </c>
      <c r="D244" s="10" t="s">
        <v>1963</v>
      </c>
      <c r="E244" s="10">
        <v>2</v>
      </c>
      <c r="F244" s="10">
        <v>77</v>
      </c>
      <c r="G244" s="901">
        <f t="shared" si="8"/>
        <v>154</v>
      </c>
      <c r="H244" s="901">
        <f t="shared" si="7"/>
        <v>154</v>
      </c>
      <c r="I244" s="910"/>
    </row>
    <row r="245" spans="1:9" x14ac:dyDescent="0.25">
      <c r="A245" s="10" t="s">
        <v>270</v>
      </c>
      <c r="B245" s="10" t="s">
        <v>2118</v>
      </c>
      <c r="C245" s="10" t="s">
        <v>2119</v>
      </c>
      <c r="D245" s="10" t="s">
        <v>1964</v>
      </c>
      <c r="E245" s="10">
        <v>1</v>
      </c>
      <c r="F245" s="10">
        <v>28</v>
      </c>
      <c r="G245" s="901">
        <f t="shared" si="8"/>
        <v>28</v>
      </c>
      <c r="H245" s="901">
        <f t="shared" si="7"/>
        <v>28</v>
      </c>
      <c r="I245" s="910"/>
    </row>
    <row r="246" spans="1:9" x14ac:dyDescent="0.25">
      <c r="A246" s="10" t="s">
        <v>270</v>
      </c>
      <c r="B246" s="10" t="s">
        <v>2120</v>
      </c>
      <c r="C246" s="10" t="s">
        <v>2121</v>
      </c>
      <c r="D246" s="10" t="s">
        <v>1963</v>
      </c>
      <c r="E246" s="10">
        <v>2</v>
      </c>
      <c r="F246" s="10">
        <v>183</v>
      </c>
      <c r="G246" s="901">
        <f t="shared" si="8"/>
        <v>366</v>
      </c>
      <c r="H246" s="901">
        <f t="shared" si="7"/>
        <v>366</v>
      </c>
      <c r="I246" s="910"/>
    </row>
    <row r="247" spans="1:9" x14ac:dyDescent="0.25">
      <c r="A247" s="10" t="s">
        <v>270</v>
      </c>
      <c r="B247" s="10" t="s">
        <v>2122</v>
      </c>
      <c r="C247" s="10" t="s">
        <v>2123</v>
      </c>
      <c r="D247" s="10" t="s">
        <v>1963</v>
      </c>
      <c r="E247" s="10">
        <v>2</v>
      </c>
      <c r="F247" s="10">
        <v>36</v>
      </c>
      <c r="G247" s="901">
        <f t="shared" si="8"/>
        <v>72</v>
      </c>
      <c r="H247" s="901">
        <f t="shared" si="7"/>
        <v>72</v>
      </c>
      <c r="I247" s="910"/>
    </row>
    <row r="248" spans="1:9" x14ac:dyDescent="0.25">
      <c r="A248" s="10" t="s">
        <v>270</v>
      </c>
      <c r="B248" s="10" t="s">
        <v>2124</v>
      </c>
      <c r="C248" s="10" t="s">
        <v>2125</v>
      </c>
      <c r="D248" s="10" t="s">
        <v>1963</v>
      </c>
      <c r="E248" s="10">
        <v>2</v>
      </c>
      <c r="F248" s="10">
        <v>116</v>
      </c>
      <c r="G248" s="901">
        <f t="shared" si="8"/>
        <v>232</v>
      </c>
      <c r="H248" s="901">
        <f t="shared" si="7"/>
        <v>232</v>
      </c>
      <c r="I248" s="910"/>
    </row>
    <row r="249" spans="1:9" x14ac:dyDescent="0.25">
      <c r="A249" s="10" t="s">
        <v>270</v>
      </c>
      <c r="B249" s="10" t="s">
        <v>2124</v>
      </c>
      <c r="C249" s="10" t="s">
        <v>2125</v>
      </c>
      <c r="D249" s="10" t="s">
        <v>1964</v>
      </c>
      <c r="E249" s="10">
        <v>1</v>
      </c>
      <c r="F249" s="10">
        <v>68</v>
      </c>
      <c r="G249" s="901">
        <f t="shared" si="8"/>
        <v>68</v>
      </c>
      <c r="H249" s="901">
        <f t="shared" si="7"/>
        <v>68</v>
      </c>
      <c r="I249" s="910"/>
    </row>
    <row r="250" spans="1:9" x14ac:dyDescent="0.25">
      <c r="A250" s="10" t="s">
        <v>270</v>
      </c>
      <c r="B250" s="10" t="s">
        <v>2126</v>
      </c>
      <c r="C250" s="10" t="s">
        <v>2127</v>
      </c>
      <c r="D250" s="10" t="s">
        <v>1963</v>
      </c>
      <c r="E250" s="10">
        <v>2</v>
      </c>
      <c r="F250" s="10">
        <v>202</v>
      </c>
      <c r="G250" s="901">
        <f t="shared" si="8"/>
        <v>404</v>
      </c>
      <c r="H250" s="901">
        <f t="shared" si="7"/>
        <v>404</v>
      </c>
      <c r="I250" s="910"/>
    </row>
    <row r="251" spans="1:9" x14ac:dyDescent="0.25">
      <c r="A251" s="10" t="s">
        <v>270</v>
      </c>
      <c r="B251" s="10" t="s">
        <v>2126</v>
      </c>
      <c r="C251" s="10" t="s">
        <v>2127</v>
      </c>
      <c r="D251" s="10" t="s">
        <v>1964</v>
      </c>
      <c r="E251" s="10">
        <v>1</v>
      </c>
      <c r="F251" s="10">
        <v>139</v>
      </c>
      <c r="G251" s="901">
        <f t="shared" si="8"/>
        <v>139</v>
      </c>
      <c r="H251" s="901">
        <f t="shared" si="7"/>
        <v>139</v>
      </c>
      <c r="I251" s="910"/>
    </row>
    <row r="252" spans="1:9" x14ac:dyDescent="0.25">
      <c r="A252" s="10" t="s">
        <v>270</v>
      </c>
      <c r="B252" s="10" t="s">
        <v>2128</v>
      </c>
      <c r="C252" s="10" t="s">
        <v>2129</v>
      </c>
      <c r="D252" s="10" t="s">
        <v>1963</v>
      </c>
      <c r="E252" s="10">
        <v>2</v>
      </c>
      <c r="F252" s="10">
        <v>231</v>
      </c>
      <c r="G252" s="901">
        <f t="shared" si="8"/>
        <v>462</v>
      </c>
      <c r="H252" s="901">
        <f t="shared" si="7"/>
        <v>462</v>
      </c>
      <c r="I252" s="910"/>
    </row>
    <row r="253" spans="1:9" x14ac:dyDescent="0.25">
      <c r="A253" s="10" t="s">
        <v>270</v>
      </c>
      <c r="B253" s="10" t="s">
        <v>2128</v>
      </c>
      <c r="C253" s="10" t="s">
        <v>2129</v>
      </c>
      <c r="D253" s="10" t="s">
        <v>1964</v>
      </c>
      <c r="E253" s="10">
        <v>1</v>
      </c>
      <c r="F253" s="10">
        <v>36</v>
      </c>
      <c r="G253" s="901">
        <f t="shared" si="8"/>
        <v>36</v>
      </c>
      <c r="H253" s="901">
        <f t="shared" si="7"/>
        <v>36</v>
      </c>
      <c r="I253" s="910"/>
    </row>
    <row r="254" spans="1:9" x14ac:dyDescent="0.25">
      <c r="A254" s="10" t="s">
        <v>270</v>
      </c>
      <c r="B254" s="10" t="s">
        <v>775</v>
      </c>
      <c r="C254" s="10" t="s">
        <v>776</v>
      </c>
      <c r="D254" s="10" t="s">
        <v>1989</v>
      </c>
      <c r="E254" s="10">
        <v>18.53</v>
      </c>
      <c r="F254" s="10">
        <v>3</v>
      </c>
      <c r="G254" s="901">
        <f t="shared" si="8"/>
        <v>55.59</v>
      </c>
      <c r="H254" s="901">
        <f t="shared" si="7"/>
        <v>55.59</v>
      </c>
      <c r="I254" s="910"/>
    </row>
    <row r="255" spans="1:9" x14ac:dyDescent="0.25">
      <c r="A255" s="10" t="s">
        <v>270</v>
      </c>
      <c r="B255" s="10" t="s">
        <v>775</v>
      </c>
      <c r="C255" s="10" t="s">
        <v>776</v>
      </c>
      <c r="D255" s="10" t="s">
        <v>1963</v>
      </c>
      <c r="E255" s="10">
        <v>2</v>
      </c>
      <c r="F255" s="10">
        <v>71</v>
      </c>
      <c r="G255" s="901">
        <f t="shared" si="8"/>
        <v>142</v>
      </c>
      <c r="H255" s="901">
        <f t="shared" si="7"/>
        <v>142</v>
      </c>
      <c r="I255" s="910"/>
    </row>
    <row r="256" spans="1:9" x14ac:dyDescent="0.25">
      <c r="A256" s="10" t="s">
        <v>270</v>
      </c>
      <c r="B256" s="10" t="s">
        <v>775</v>
      </c>
      <c r="C256" s="10" t="s">
        <v>776</v>
      </c>
      <c r="D256" s="10" t="s">
        <v>1964</v>
      </c>
      <c r="E256" s="10">
        <v>1</v>
      </c>
      <c r="F256" s="10">
        <v>85</v>
      </c>
      <c r="G256" s="901">
        <f t="shared" si="8"/>
        <v>85</v>
      </c>
      <c r="H256" s="901">
        <f t="shared" si="7"/>
        <v>85</v>
      </c>
      <c r="I256" s="910"/>
    </row>
    <row r="257" spans="1:9" x14ac:dyDescent="0.25">
      <c r="A257" s="10" t="s">
        <v>270</v>
      </c>
      <c r="B257" s="10" t="s">
        <v>2130</v>
      </c>
      <c r="C257" s="10" t="s">
        <v>2131</v>
      </c>
      <c r="D257" s="10" t="s">
        <v>1963</v>
      </c>
      <c r="E257" s="10">
        <v>2</v>
      </c>
      <c r="F257" s="10">
        <v>59</v>
      </c>
      <c r="G257" s="901">
        <f t="shared" si="8"/>
        <v>118</v>
      </c>
      <c r="H257" s="901">
        <f t="shared" si="7"/>
        <v>118</v>
      </c>
      <c r="I257" s="910"/>
    </row>
    <row r="258" spans="1:9" x14ac:dyDescent="0.25">
      <c r="A258" s="10" t="s">
        <v>270</v>
      </c>
      <c r="B258" s="10" t="s">
        <v>2132</v>
      </c>
      <c r="C258" s="10" t="s">
        <v>2133</v>
      </c>
      <c r="D258" s="10" t="s">
        <v>1963</v>
      </c>
      <c r="E258" s="10">
        <v>2</v>
      </c>
      <c r="F258" s="10">
        <v>17</v>
      </c>
      <c r="G258" s="901">
        <f t="shared" si="8"/>
        <v>34</v>
      </c>
      <c r="H258" s="901">
        <f t="shared" si="7"/>
        <v>34</v>
      </c>
      <c r="I258" s="910"/>
    </row>
    <row r="259" spans="1:9" x14ac:dyDescent="0.25">
      <c r="A259" s="10" t="s">
        <v>270</v>
      </c>
      <c r="B259" s="10" t="s">
        <v>2132</v>
      </c>
      <c r="C259" s="10" t="s">
        <v>2133</v>
      </c>
      <c r="D259" s="10" t="s">
        <v>1964</v>
      </c>
      <c r="E259" s="10">
        <v>1</v>
      </c>
      <c r="F259" s="10">
        <v>18</v>
      </c>
      <c r="G259" s="901">
        <f t="shared" si="8"/>
        <v>18</v>
      </c>
      <c r="H259" s="901">
        <f t="shared" si="7"/>
        <v>18</v>
      </c>
      <c r="I259" s="910"/>
    </row>
    <row r="260" spans="1:9" x14ac:dyDescent="0.25">
      <c r="A260" s="10" t="s">
        <v>270</v>
      </c>
      <c r="B260" s="10" t="s">
        <v>2134</v>
      </c>
      <c r="C260" s="10" t="s">
        <v>2135</v>
      </c>
      <c r="D260" s="10" t="s">
        <v>1963</v>
      </c>
      <c r="E260" s="10">
        <v>2</v>
      </c>
      <c r="F260" s="10">
        <v>33</v>
      </c>
      <c r="G260" s="901">
        <f t="shared" si="8"/>
        <v>66</v>
      </c>
      <c r="H260" s="901">
        <f t="shared" si="7"/>
        <v>66</v>
      </c>
      <c r="I260" s="910"/>
    </row>
    <row r="261" spans="1:9" x14ac:dyDescent="0.25">
      <c r="A261" s="10" t="s">
        <v>270</v>
      </c>
      <c r="B261" s="10" t="s">
        <v>2136</v>
      </c>
      <c r="C261" s="10" t="s">
        <v>2137</v>
      </c>
      <c r="D261" s="10" t="s">
        <v>1963</v>
      </c>
      <c r="E261" s="10">
        <v>2</v>
      </c>
      <c r="F261" s="10">
        <v>15</v>
      </c>
      <c r="G261" s="901">
        <f t="shared" si="8"/>
        <v>30</v>
      </c>
      <c r="H261" s="901">
        <f t="shared" si="7"/>
        <v>30</v>
      </c>
      <c r="I261" s="910"/>
    </row>
    <row r="262" spans="1:9" x14ac:dyDescent="0.25">
      <c r="A262" s="10" t="s">
        <v>270</v>
      </c>
      <c r="B262" s="10" t="s">
        <v>2136</v>
      </c>
      <c r="C262" s="10" t="s">
        <v>2137</v>
      </c>
      <c r="D262" s="10" t="s">
        <v>1964</v>
      </c>
      <c r="E262" s="10">
        <v>1</v>
      </c>
      <c r="F262" s="10">
        <v>13</v>
      </c>
      <c r="G262" s="901">
        <f t="shared" si="8"/>
        <v>13</v>
      </c>
      <c r="H262" s="901">
        <f t="shared" si="7"/>
        <v>13</v>
      </c>
      <c r="I262" s="910"/>
    </row>
    <row r="263" spans="1:9" x14ac:dyDescent="0.25">
      <c r="A263" s="10" t="s">
        <v>270</v>
      </c>
      <c r="B263" s="10" t="s">
        <v>2138</v>
      </c>
      <c r="C263" s="10" t="s">
        <v>2139</v>
      </c>
      <c r="D263" s="10" t="s">
        <v>1963</v>
      </c>
      <c r="E263" s="10">
        <v>2</v>
      </c>
      <c r="F263" s="10">
        <v>193</v>
      </c>
      <c r="G263" s="901">
        <f t="shared" si="8"/>
        <v>386</v>
      </c>
      <c r="H263" s="901">
        <f t="shared" si="7"/>
        <v>386</v>
      </c>
      <c r="I263" s="910"/>
    </row>
    <row r="264" spans="1:9" x14ac:dyDescent="0.25">
      <c r="A264" s="10" t="s">
        <v>270</v>
      </c>
      <c r="B264" s="10" t="s">
        <v>2138</v>
      </c>
      <c r="C264" s="10" t="s">
        <v>2139</v>
      </c>
      <c r="D264" s="10" t="s">
        <v>1964</v>
      </c>
      <c r="E264" s="10">
        <v>1</v>
      </c>
      <c r="F264" s="10">
        <v>150</v>
      </c>
      <c r="G264" s="901">
        <f t="shared" si="8"/>
        <v>150</v>
      </c>
      <c r="H264" s="901">
        <f t="shared" ref="H264:H327" si="9">G264</f>
        <v>150</v>
      </c>
      <c r="I264" s="910"/>
    </row>
    <row r="265" spans="1:9" x14ac:dyDescent="0.25">
      <c r="A265" s="10" t="s">
        <v>270</v>
      </c>
      <c r="B265" s="10" t="s">
        <v>2140</v>
      </c>
      <c r="C265" s="10" t="s">
        <v>2141</v>
      </c>
      <c r="D265" s="10" t="s">
        <v>1963</v>
      </c>
      <c r="E265" s="10">
        <v>2</v>
      </c>
      <c r="F265" s="10">
        <v>38</v>
      </c>
      <c r="G265" s="901">
        <f t="shared" ref="G265:G328" si="10">E265*F265</f>
        <v>76</v>
      </c>
      <c r="H265" s="901">
        <f t="shared" si="9"/>
        <v>76</v>
      </c>
      <c r="I265" s="910"/>
    </row>
    <row r="266" spans="1:9" x14ac:dyDescent="0.25">
      <c r="A266" s="10" t="s">
        <v>270</v>
      </c>
      <c r="B266" s="10" t="s">
        <v>2140</v>
      </c>
      <c r="C266" s="10" t="s">
        <v>2141</v>
      </c>
      <c r="D266" s="10" t="s">
        <v>1964</v>
      </c>
      <c r="E266" s="10">
        <v>1</v>
      </c>
      <c r="F266" s="10">
        <v>40</v>
      </c>
      <c r="G266" s="901">
        <f t="shared" si="10"/>
        <v>40</v>
      </c>
      <c r="H266" s="901">
        <f t="shared" si="9"/>
        <v>40</v>
      </c>
      <c r="I266" s="910"/>
    </row>
    <row r="267" spans="1:9" x14ac:dyDescent="0.25">
      <c r="A267" s="10" t="s">
        <v>270</v>
      </c>
      <c r="B267" s="10" t="s">
        <v>2142</v>
      </c>
      <c r="C267" s="10" t="s">
        <v>2143</v>
      </c>
      <c r="D267" s="10" t="s">
        <v>1989</v>
      </c>
      <c r="E267" s="10">
        <v>18.53</v>
      </c>
      <c r="F267" s="10">
        <v>1</v>
      </c>
      <c r="G267" s="901">
        <f t="shared" si="10"/>
        <v>18.53</v>
      </c>
      <c r="H267" s="901">
        <f t="shared" si="9"/>
        <v>18.53</v>
      </c>
      <c r="I267" s="910"/>
    </row>
    <row r="268" spans="1:9" x14ac:dyDescent="0.25">
      <c r="A268" s="10" t="s">
        <v>270</v>
      </c>
      <c r="B268" s="10" t="s">
        <v>2142</v>
      </c>
      <c r="C268" s="10" t="s">
        <v>2143</v>
      </c>
      <c r="D268" s="10" t="s">
        <v>1963</v>
      </c>
      <c r="E268" s="10">
        <v>2</v>
      </c>
      <c r="F268" s="10">
        <v>328</v>
      </c>
      <c r="G268" s="901">
        <f t="shared" si="10"/>
        <v>656</v>
      </c>
      <c r="H268" s="901">
        <f t="shared" si="9"/>
        <v>656</v>
      </c>
      <c r="I268" s="910"/>
    </row>
    <row r="269" spans="1:9" x14ac:dyDescent="0.25">
      <c r="A269" s="10" t="s">
        <v>270</v>
      </c>
      <c r="B269" s="10" t="s">
        <v>2142</v>
      </c>
      <c r="C269" s="10" t="s">
        <v>2143</v>
      </c>
      <c r="D269" s="10" t="s">
        <v>1964</v>
      </c>
      <c r="E269" s="10">
        <v>1</v>
      </c>
      <c r="F269" s="10">
        <v>69</v>
      </c>
      <c r="G269" s="901">
        <f t="shared" si="10"/>
        <v>69</v>
      </c>
      <c r="H269" s="901">
        <f t="shared" si="9"/>
        <v>69</v>
      </c>
      <c r="I269" s="910"/>
    </row>
    <row r="270" spans="1:9" x14ac:dyDescent="0.25">
      <c r="A270" s="10" t="s">
        <v>270</v>
      </c>
      <c r="B270" s="10" t="s">
        <v>2144</v>
      </c>
      <c r="C270" s="10" t="s">
        <v>2145</v>
      </c>
      <c r="D270" s="10" t="s">
        <v>1963</v>
      </c>
      <c r="E270" s="10">
        <v>2</v>
      </c>
      <c r="F270" s="10">
        <v>167</v>
      </c>
      <c r="G270" s="901">
        <f t="shared" si="10"/>
        <v>334</v>
      </c>
      <c r="H270" s="901">
        <f t="shared" si="9"/>
        <v>334</v>
      </c>
      <c r="I270" s="910"/>
    </row>
    <row r="271" spans="1:9" x14ac:dyDescent="0.25">
      <c r="A271" s="10" t="s">
        <v>270</v>
      </c>
      <c r="B271" s="10" t="s">
        <v>2144</v>
      </c>
      <c r="C271" s="10" t="s">
        <v>2145</v>
      </c>
      <c r="D271" s="10" t="s">
        <v>1964</v>
      </c>
      <c r="E271" s="10">
        <v>1</v>
      </c>
      <c r="F271" s="10">
        <v>23</v>
      </c>
      <c r="G271" s="901">
        <f t="shared" si="10"/>
        <v>23</v>
      </c>
      <c r="H271" s="901">
        <f t="shared" si="9"/>
        <v>23</v>
      </c>
      <c r="I271" s="910"/>
    </row>
    <row r="272" spans="1:9" x14ac:dyDescent="0.25">
      <c r="A272" s="10" t="s">
        <v>270</v>
      </c>
      <c r="B272" s="10" t="s">
        <v>2146</v>
      </c>
      <c r="C272" s="10" t="s">
        <v>2147</v>
      </c>
      <c r="D272" s="10" t="s">
        <v>1963</v>
      </c>
      <c r="E272" s="10">
        <v>2</v>
      </c>
      <c r="F272" s="10">
        <v>85</v>
      </c>
      <c r="G272" s="901">
        <f t="shared" si="10"/>
        <v>170</v>
      </c>
      <c r="H272" s="901">
        <f t="shared" si="9"/>
        <v>170</v>
      </c>
      <c r="I272" s="910"/>
    </row>
    <row r="273" spans="1:9" x14ac:dyDescent="0.25">
      <c r="A273" s="10" t="s">
        <v>270</v>
      </c>
      <c r="B273" s="10" t="s">
        <v>2146</v>
      </c>
      <c r="C273" s="10" t="s">
        <v>2147</v>
      </c>
      <c r="D273" s="10" t="s">
        <v>1964</v>
      </c>
      <c r="E273" s="10">
        <v>1</v>
      </c>
      <c r="F273" s="10">
        <v>179</v>
      </c>
      <c r="G273" s="901">
        <f t="shared" si="10"/>
        <v>179</v>
      </c>
      <c r="H273" s="901">
        <f t="shared" si="9"/>
        <v>179</v>
      </c>
      <c r="I273" s="910"/>
    </row>
    <row r="274" spans="1:9" x14ac:dyDescent="0.25">
      <c r="A274" s="10" t="s">
        <v>270</v>
      </c>
      <c r="B274" s="10" t="s">
        <v>2148</v>
      </c>
      <c r="C274" s="10" t="s">
        <v>2149</v>
      </c>
      <c r="D274" s="10" t="s">
        <v>1963</v>
      </c>
      <c r="E274" s="10">
        <v>2</v>
      </c>
      <c r="F274" s="10">
        <v>253</v>
      </c>
      <c r="G274" s="901">
        <f t="shared" si="10"/>
        <v>506</v>
      </c>
      <c r="H274" s="901">
        <f t="shared" si="9"/>
        <v>506</v>
      </c>
      <c r="I274" s="910"/>
    </row>
    <row r="275" spans="1:9" x14ac:dyDescent="0.25">
      <c r="A275" s="10" t="s">
        <v>270</v>
      </c>
      <c r="B275" s="10" t="s">
        <v>2148</v>
      </c>
      <c r="C275" s="10" t="s">
        <v>2149</v>
      </c>
      <c r="D275" s="10" t="s">
        <v>1964</v>
      </c>
      <c r="E275" s="10">
        <v>1</v>
      </c>
      <c r="F275" s="10">
        <v>120</v>
      </c>
      <c r="G275" s="901">
        <f t="shared" si="10"/>
        <v>120</v>
      </c>
      <c r="H275" s="901">
        <f t="shared" si="9"/>
        <v>120</v>
      </c>
      <c r="I275" s="910"/>
    </row>
    <row r="276" spans="1:9" x14ac:dyDescent="0.25">
      <c r="A276" s="10" t="s">
        <v>270</v>
      </c>
      <c r="B276" s="10" t="s">
        <v>2150</v>
      </c>
      <c r="C276" s="10" t="s">
        <v>2151</v>
      </c>
      <c r="D276" s="10" t="s">
        <v>1963</v>
      </c>
      <c r="E276" s="10">
        <v>2</v>
      </c>
      <c r="F276" s="10">
        <v>197</v>
      </c>
      <c r="G276" s="901">
        <f t="shared" si="10"/>
        <v>394</v>
      </c>
      <c r="H276" s="901">
        <f t="shared" si="9"/>
        <v>394</v>
      </c>
      <c r="I276" s="910"/>
    </row>
    <row r="277" spans="1:9" x14ac:dyDescent="0.25">
      <c r="A277" s="10" t="s">
        <v>270</v>
      </c>
      <c r="B277" s="10" t="s">
        <v>2152</v>
      </c>
      <c r="C277" s="10" t="s">
        <v>2153</v>
      </c>
      <c r="D277" s="10" t="s">
        <v>1963</v>
      </c>
      <c r="E277" s="10">
        <v>2</v>
      </c>
      <c r="F277" s="10">
        <v>101</v>
      </c>
      <c r="G277" s="901">
        <f t="shared" si="10"/>
        <v>202</v>
      </c>
      <c r="H277" s="901">
        <f t="shared" si="9"/>
        <v>202</v>
      </c>
      <c r="I277" s="910"/>
    </row>
    <row r="278" spans="1:9" x14ac:dyDescent="0.25">
      <c r="A278" s="10" t="s">
        <v>270</v>
      </c>
      <c r="B278" s="10" t="s">
        <v>2152</v>
      </c>
      <c r="C278" s="10" t="s">
        <v>2153</v>
      </c>
      <c r="D278" s="10" t="s">
        <v>1964</v>
      </c>
      <c r="E278" s="10">
        <v>1</v>
      </c>
      <c r="F278" s="10">
        <v>1</v>
      </c>
      <c r="G278" s="901">
        <f t="shared" si="10"/>
        <v>1</v>
      </c>
      <c r="H278" s="901">
        <f t="shared" si="9"/>
        <v>1</v>
      </c>
      <c r="I278" s="910"/>
    </row>
    <row r="279" spans="1:9" x14ac:dyDescent="0.25">
      <c r="A279" s="10" t="s">
        <v>270</v>
      </c>
      <c r="B279" s="10" t="s">
        <v>2154</v>
      </c>
      <c r="C279" s="10" t="s">
        <v>2155</v>
      </c>
      <c r="D279" s="10" t="s">
        <v>1963</v>
      </c>
      <c r="E279" s="10">
        <v>2</v>
      </c>
      <c r="F279" s="10">
        <v>160</v>
      </c>
      <c r="G279" s="901">
        <f t="shared" si="10"/>
        <v>320</v>
      </c>
      <c r="H279" s="901">
        <f t="shared" si="9"/>
        <v>320</v>
      </c>
      <c r="I279" s="910"/>
    </row>
    <row r="280" spans="1:9" x14ac:dyDescent="0.25">
      <c r="A280" s="10" t="s">
        <v>270</v>
      </c>
      <c r="B280" s="10" t="s">
        <v>2154</v>
      </c>
      <c r="C280" s="10" t="s">
        <v>2155</v>
      </c>
      <c r="D280" s="10" t="s">
        <v>1964</v>
      </c>
      <c r="E280" s="10">
        <v>1</v>
      </c>
      <c r="F280" s="10">
        <v>14</v>
      </c>
      <c r="G280" s="901">
        <f t="shared" si="10"/>
        <v>14</v>
      </c>
      <c r="H280" s="901">
        <f t="shared" si="9"/>
        <v>14</v>
      </c>
      <c r="I280" s="910"/>
    </row>
    <row r="281" spans="1:9" x14ac:dyDescent="0.25">
      <c r="A281" s="10" t="s">
        <v>270</v>
      </c>
      <c r="B281" s="10" t="s">
        <v>2156</v>
      </c>
      <c r="C281" s="10" t="s">
        <v>2157</v>
      </c>
      <c r="D281" s="10" t="s">
        <v>1963</v>
      </c>
      <c r="E281" s="10">
        <v>2</v>
      </c>
      <c r="F281" s="10">
        <v>79</v>
      </c>
      <c r="G281" s="901">
        <f t="shared" si="10"/>
        <v>158</v>
      </c>
      <c r="H281" s="901">
        <f t="shared" si="9"/>
        <v>158</v>
      </c>
      <c r="I281" s="910"/>
    </row>
    <row r="282" spans="1:9" x14ac:dyDescent="0.25">
      <c r="A282" s="10" t="s">
        <v>270</v>
      </c>
      <c r="B282" s="10" t="s">
        <v>2156</v>
      </c>
      <c r="C282" s="10" t="s">
        <v>2157</v>
      </c>
      <c r="D282" s="10" t="s">
        <v>1964</v>
      </c>
      <c r="E282" s="10">
        <v>1</v>
      </c>
      <c r="F282" s="10">
        <v>3</v>
      </c>
      <c r="G282" s="901">
        <f t="shared" si="10"/>
        <v>3</v>
      </c>
      <c r="H282" s="901">
        <f t="shared" si="9"/>
        <v>3</v>
      </c>
      <c r="I282" s="910"/>
    </row>
    <row r="283" spans="1:9" x14ac:dyDescent="0.25">
      <c r="A283" s="10" t="s">
        <v>270</v>
      </c>
      <c r="B283" s="10" t="s">
        <v>1097</v>
      </c>
      <c r="C283" s="10" t="s">
        <v>1098</v>
      </c>
      <c r="D283" s="10" t="s">
        <v>1963</v>
      </c>
      <c r="E283" s="10">
        <v>2</v>
      </c>
      <c r="F283" s="10">
        <v>549</v>
      </c>
      <c r="G283" s="901">
        <f t="shared" si="10"/>
        <v>1098</v>
      </c>
      <c r="H283" s="901">
        <f t="shared" si="9"/>
        <v>1098</v>
      </c>
      <c r="I283" s="910"/>
    </row>
    <row r="284" spans="1:9" x14ac:dyDescent="0.25">
      <c r="A284" s="10" t="s">
        <v>270</v>
      </c>
      <c r="B284" s="10" t="s">
        <v>1097</v>
      </c>
      <c r="C284" s="10" t="s">
        <v>1098</v>
      </c>
      <c r="D284" s="10" t="s">
        <v>1964</v>
      </c>
      <c r="E284" s="10">
        <v>1</v>
      </c>
      <c r="F284" s="10">
        <v>260</v>
      </c>
      <c r="G284" s="901">
        <f t="shared" si="10"/>
        <v>260</v>
      </c>
      <c r="H284" s="901">
        <f t="shared" si="9"/>
        <v>260</v>
      </c>
      <c r="I284" s="910"/>
    </row>
    <row r="285" spans="1:9" x14ac:dyDescent="0.25">
      <c r="A285" s="10" t="s">
        <v>270</v>
      </c>
      <c r="B285" s="10" t="s">
        <v>1153</v>
      </c>
      <c r="C285" s="10" t="s">
        <v>1154</v>
      </c>
      <c r="D285" s="10" t="s">
        <v>1963</v>
      </c>
      <c r="E285" s="10">
        <v>2</v>
      </c>
      <c r="F285" s="10">
        <v>110</v>
      </c>
      <c r="G285" s="901">
        <f t="shared" si="10"/>
        <v>220</v>
      </c>
      <c r="H285" s="901">
        <f t="shared" si="9"/>
        <v>220</v>
      </c>
      <c r="I285" s="910"/>
    </row>
    <row r="286" spans="1:9" x14ac:dyDescent="0.25">
      <c r="A286" s="10" t="s">
        <v>270</v>
      </c>
      <c r="B286" s="10" t="s">
        <v>1153</v>
      </c>
      <c r="C286" s="10" t="s">
        <v>1154</v>
      </c>
      <c r="D286" s="10" t="s">
        <v>1964</v>
      </c>
      <c r="E286" s="10">
        <v>1</v>
      </c>
      <c r="F286" s="10">
        <v>67</v>
      </c>
      <c r="G286" s="901">
        <f t="shared" si="10"/>
        <v>67</v>
      </c>
      <c r="H286" s="901">
        <f t="shared" si="9"/>
        <v>67</v>
      </c>
      <c r="I286" s="910"/>
    </row>
    <row r="287" spans="1:9" x14ac:dyDescent="0.25">
      <c r="A287" s="10" t="s">
        <v>270</v>
      </c>
      <c r="B287" s="10" t="s">
        <v>777</v>
      </c>
      <c r="C287" s="10" t="s">
        <v>778</v>
      </c>
      <c r="D287" s="10" t="s">
        <v>1963</v>
      </c>
      <c r="E287" s="10">
        <v>2</v>
      </c>
      <c r="F287" s="10">
        <v>119</v>
      </c>
      <c r="G287" s="901">
        <f t="shared" si="10"/>
        <v>238</v>
      </c>
      <c r="H287" s="901">
        <f t="shared" si="9"/>
        <v>238</v>
      </c>
      <c r="I287" s="910"/>
    </row>
    <row r="288" spans="1:9" x14ac:dyDescent="0.25">
      <c r="A288" s="10" t="s">
        <v>270</v>
      </c>
      <c r="B288" s="10" t="s">
        <v>777</v>
      </c>
      <c r="C288" s="10" t="s">
        <v>778</v>
      </c>
      <c r="D288" s="10" t="s">
        <v>1964</v>
      </c>
      <c r="E288" s="10">
        <v>1</v>
      </c>
      <c r="F288" s="10">
        <v>49</v>
      </c>
      <c r="G288" s="901">
        <f t="shared" si="10"/>
        <v>49</v>
      </c>
      <c r="H288" s="901">
        <f t="shared" si="9"/>
        <v>49</v>
      </c>
      <c r="I288" s="910"/>
    </row>
    <row r="289" spans="1:9" x14ac:dyDescent="0.25">
      <c r="A289" s="10" t="s">
        <v>270</v>
      </c>
      <c r="B289" s="10" t="s">
        <v>1389</v>
      </c>
      <c r="C289" s="10" t="s">
        <v>1390</v>
      </c>
      <c r="D289" s="10" t="s">
        <v>1963</v>
      </c>
      <c r="E289" s="10">
        <v>2</v>
      </c>
      <c r="F289" s="10">
        <v>45</v>
      </c>
      <c r="G289" s="901">
        <f t="shared" si="10"/>
        <v>90</v>
      </c>
      <c r="H289" s="901">
        <f t="shared" si="9"/>
        <v>90</v>
      </c>
      <c r="I289" s="910"/>
    </row>
    <row r="290" spans="1:9" x14ac:dyDescent="0.25">
      <c r="A290" s="10" t="s">
        <v>270</v>
      </c>
      <c r="B290" s="10" t="s">
        <v>1389</v>
      </c>
      <c r="C290" s="10" t="s">
        <v>1390</v>
      </c>
      <c r="D290" s="10" t="s">
        <v>1964</v>
      </c>
      <c r="E290" s="10">
        <v>1</v>
      </c>
      <c r="F290" s="10">
        <v>3</v>
      </c>
      <c r="G290" s="901">
        <f t="shared" si="10"/>
        <v>3</v>
      </c>
      <c r="H290" s="901">
        <f t="shared" si="9"/>
        <v>3</v>
      </c>
      <c r="I290" s="910"/>
    </row>
    <row r="291" spans="1:9" x14ac:dyDescent="0.25">
      <c r="A291" s="10" t="s">
        <v>270</v>
      </c>
      <c r="B291" s="10" t="s">
        <v>1391</v>
      </c>
      <c r="C291" s="10" t="s">
        <v>1392</v>
      </c>
      <c r="D291" s="10" t="s">
        <v>1963</v>
      </c>
      <c r="E291" s="10">
        <v>2</v>
      </c>
      <c r="F291" s="10">
        <v>155</v>
      </c>
      <c r="G291" s="901">
        <f t="shared" si="10"/>
        <v>310</v>
      </c>
      <c r="H291" s="901">
        <f t="shared" si="9"/>
        <v>310</v>
      </c>
      <c r="I291" s="910"/>
    </row>
    <row r="292" spans="1:9" x14ac:dyDescent="0.25">
      <c r="A292" s="10" t="s">
        <v>270</v>
      </c>
      <c r="B292" s="10" t="s">
        <v>1391</v>
      </c>
      <c r="C292" s="10" t="s">
        <v>1392</v>
      </c>
      <c r="D292" s="10" t="s">
        <v>1964</v>
      </c>
      <c r="E292" s="10">
        <v>1</v>
      </c>
      <c r="F292" s="10">
        <v>92</v>
      </c>
      <c r="G292" s="901">
        <f t="shared" si="10"/>
        <v>92</v>
      </c>
      <c r="H292" s="901">
        <f t="shared" si="9"/>
        <v>92</v>
      </c>
      <c r="I292" s="910"/>
    </row>
    <row r="293" spans="1:9" x14ac:dyDescent="0.25">
      <c r="A293" s="10" t="s">
        <v>270</v>
      </c>
      <c r="B293" s="10" t="s">
        <v>2158</v>
      </c>
      <c r="C293" s="10" t="s">
        <v>2159</v>
      </c>
      <c r="D293" s="10" t="s">
        <v>1963</v>
      </c>
      <c r="E293" s="10">
        <v>2</v>
      </c>
      <c r="F293" s="10">
        <v>113</v>
      </c>
      <c r="G293" s="901">
        <f t="shared" si="10"/>
        <v>226</v>
      </c>
      <c r="H293" s="901">
        <f t="shared" si="9"/>
        <v>226</v>
      </c>
      <c r="I293" s="910"/>
    </row>
    <row r="294" spans="1:9" x14ac:dyDescent="0.25">
      <c r="A294" s="10" t="s">
        <v>270</v>
      </c>
      <c r="B294" s="10" t="s">
        <v>2158</v>
      </c>
      <c r="C294" s="10" t="s">
        <v>2159</v>
      </c>
      <c r="D294" s="10" t="s">
        <v>1964</v>
      </c>
      <c r="E294" s="10">
        <v>1</v>
      </c>
      <c r="F294" s="10">
        <v>16</v>
      </c>
      <c r="G294" s="901">
        <f t="shared" si="10"/>
        <v>16</v>
      </c>
      <c r="H294" s="901">
        <f t="shared" si="9"/>
        <v>16</v>
      </c>
      <c r="I294" s="910"/>
    </row>
    <row r="295" spans="1:9" x14ac:dyDescent="0.25">
      <c r="A295" s="10" t="s">
        <v>270</v>
      </c>
      <c r="B295" s="10" t="s">
        <v>2160</v>
      </c>
      <c r="C295" s="10" t="s">
        <v>2161</v>
      </c>
      <c r="D295" s="10" t="s">
        <v>1963</v>
      </c>
      <c r="E295" s="10">
        <v>2</v>
      </c>
      <c r="F295" s="10">
        <v>116</v>
      </c>
      <c r="G295" s="901">
        <f t="shared" si="10"/>
        <v>232</v>
      </c>
      <c r="H295" s="901">
        <f t="shared" si="9"/>
        <v>232</v>
      </c>
      <c r="I295" s="910"/>
    </row>
    <row r="296" spans="1:9" x14ac:dyDescent="0.25">
      <c r="A296" s="10" t="s">
        <v>270</v>
      </c>
      <c r="B296" s="10" t="s">
        <v>2162</v>
      </c>
      <c r="C296" s="10" t="s">
        <v>2163</v>
      </c>
      <c r="D296" s="10" t="s">
        <v>1963</v>
      </c>
      <c r="E296" s="10">
        <v>2</v>
      </c>
      <c r="F296" s="10">
        <v>382</v>
      </c>
      <c r="G296" s="901">
        <f t="shared" si="10"/>
        <v>764</v>
      </c>
      <c r="H296" s="901">
        <f t="shared" si="9"/>
        <v>764</v>
      </c>
      <c r="I296" s="910"/>
    </row>
    <row r="297" spans="1:9" x14ac:dyDescent="0.25">
      <c r="A297" s="10" t="s">
        <v>270</v>
      </c>
      <c r="B297" s="10" t="s">
        <v>2162</v>
      </c>
      <c r="C297" s="10" t="s">
        <v>2163</v>
      </c>
      <c r="D297" s="10" t="s">
        <v>1964</v>
      </c>
      <c r="E297" s="10">
        <v>1</v>
      </c>
      <c r="F297" s="10">
        <v>68</v>
      </c>
      <c r="G297" s="901">
        <f t="shared" si="10"/>
        <v>68</v>
      </c>
      <c r="H297" s="901">
        <f t="shared" si="9"/>
        <v>68</v>
      </c>
      <c r="I297" s="910"/>
    </row>
    <row r="298" spans="1:9" x14ac:dyDescent="0.25">
      <c r="A298" s="10" t="s">
        <v>270</v>
      </c>
      <c r="B298" s="10" t="s">
        <v>2164</v>
      </c>
      <c r="C298" s="10" t="s">
        <v>2165</v>
      </c>
      <c r="D298" s="10" t="s">
        <v>1963</v>
      </c>
      <c r="E298" s="10">
        <v>2</v>
      </c>
      <c r="F298" s="10">
        <v>35</v>
      </c>
      <c r="G298" s="901">
        <f t="shared" si="10"/>
        <v>70</v>
      </c>
      <c r="H298" s="901">
        <f t="shared" si="9"/>
        <v>70</v>
      </c>
      <c r="I298" s="910"/>
    </row>
    <row r="299" spans="1:9" x14ac:dyDescent="0.25">
      <c r="A299" s="10" t="s">
        <v>270</v>
      </c>
      <c r="B299" s="10" t="s">
        <v>2164</v>
      </c>
      <c r="C299" s="10" t="s">
        <v>2165</v>
      </c>
      <c r="D299" s="10" t="s">
        <v>1964</v>
      </c>
      <c r="E299" s="10">
        <v>1</v>
      </c>
      <c r="F299" s="10">
        <v>20</v>
      </c>
      <c r="G299" s="901">
        <f t="shared" si="10"/>
        <v>20</v>
      </c>
      <c r="H299" s="901">
        <f t="shared" si="9"/>
        <v>20</v>
      </c>
      <c r="I299" s="910"/>
    </row>
    <row r="300" spans="1:9" x14ac:dyDescent="0.25">
      <c r="A300" s="10" t="s">
        <v>270</v>
      </c>
      <c r="B300" s="10" t="s">
        <v>2166</v>
      </c>
      <c r="C300" s="10" t="s">
        <v>2167</v>
      </c>
      <c r="D300" s="10" t="s">
        <v>1963</v>
      </c>
      <c r="E300" s="10">
        <v>2</v>
      </c>
      <c r="F300" s="10">
        <v>107</v>
      </c>
      <c r="G300" s="901">
        <f t="shared" si="10"/>
        <v>214</v>
      </c>
      <c r="H300" s="901">
        <f t="shared" si="9"/>
        <v>214</v>
      </c>
      <c r="I300" s="910"/>
    </row>
    <row r="301" spans="1:9" x14ac:dyDescent="0.25">
      <c r="A301" s="10" t="s">
        <v>270</v>
      </c>
      <c r="B301" s="10" t="s">
        <v>2168</v>
      </c>
      <c r="C301" s="10" t="s">
        <v>2169</v>
      </c>
      <c r="D301" s="10" t="s">
        <v>1963</v>
      </c>
      <c r="E301" s="10">
        <v>2</v>
      </c>
      <c r="F301" s="10">
        <v>3</v>
      </c>
      <c r="G301" s="901">
        <f t="shared" si="10"/>
        <v>6</v>
      </c>
      <c r="H301" s="901">
        <f t="shared" si="9"/>
        <v>6</v>
      </c>
      <c r="I301" s="910"/>
    </row>
    <row r="302" spans="1:9" x14ac:dyDescent="0.25">
      <c r="A302" s="10" t="s">
        <v>270</v>
      </c>
      <c r="B302" s="10" t="s">
        <v>1401</v>
      </c>
      <c r="C302" s="10" t="s">
        <v>1402</v>
      </c>
      <c r="D302" s="10" t="s">
        <v>1963</v>
      </c>
      <c r="E302" s="10">
        <v>2</v>
      </c>
      <c r="F302" s="10">
        <v>110</v>
      </c>
      <c r="G302" s="901">
        <f t="shared" si="10"/>
        <v>220</v>
      </c>
      <c r="H302" s="901">
        <f t="shared" si="9"/>
        <v>220</v>
      </c>
      <c r="I302" s="910"/>
    </row>
    <row r="303" spans="1:9" x14ac:dyDescent="0.25">
      <c r="A303" s="10" t="s">
        <v>270</v>
      </c>
      <c r="B303" s="10" t="s">
        <v>1401</v>
      </c>
      <c r="C303" s="10" t="s">
        <v>1402</v>
      </c>
      <c r="D303" s="10" t="s">
        <v>1964</v>
      </c>
      <c r="E303" s="10">
        <v>1</v>
      </c>
      <c r="F303" s="10">
        <v>34</v>
      </c>
      <c r="G303" s="901">
        <f t="shared" si="10"/>
        <v>34</v>
      </c>
      <c r="H303" s="901">
        <f t="shared" si="9"/>
        <v>34</v>
      </c>
      <c r="I303" s="910"/>
    </row>
    <row r="304" spans="1:9" x14ac:dyDescent="0.25">
      <c r="A304" s="10" t="s">
        <v>270</v>
      </c>
      <c r="B304" s="10" t="s">
        <v>779</v>
      </c>
      <c r="C304" s="10" t="s">
        <v>780</v>
      </c>
      <c r="D304" s="10" t="s">
        <v>1963</v>
      </c>
      <c r="E304" s="10">
        <v>2</v>
      </c>
      <c r="F304" s="10">
        <v>506</v>
      </c>
      <c r="G304" s="901">
        <f t="shared" si="10"/>
        <v>1012</v>
      </c>
      <c r="H304" s="901">
        <f t="shared" si="9"/>
        <v>1012</v>
      </c>
      <c r="I304" s="910"/>
    </row>
    <row r="305" spans="1:9" x14ac:dyDescent="0.25">
      <c r="A305" s="10" t="s">
        <v>270</v>
      </c>
      <c r="B305" s="10" t="s">
        <v>779</v>
      </c>
      <c r="C305" s="10" t="s">
        <v>780</v>
      </c>
      <c r="D305" s="10" t="s">
        <v>1964</v>
      </c>
      <c r="E305" s="10">
        <v>1</v>
      </c>
      <c r="F305" s="10">
        <v>152</v>
      </c>
      <c r="G305" s="901">
        <f t="shared" si="10"/>
        <v>152</v>
      </c>
      <c r="H305" s="901">
        <f t="shared" si="9"/>
        <v>152</v>
      </c>
      <c r="I305" s="910"/>
    </row>
    <row r="306" spans="1:9" x14ac:dyDescent="0.25">
      <c r="A306" s="10" t="s">
        <v>270</v>
      </c>
      <c r="B306" s="10" t="s">
        <v>2170</v>
      </c>
      <c r="C306" s="10" t="s">
        <v>2171</v>
      </c>
      <c r="D306" s="10" t="s">
        <v>1963</v>
      </c>
      <c r="E306" s="10">
        <v>2</v>
      </c>
      <c r="F306" s="10">
        <v>102</v>
      </c>
      <c r="G306" s="901">
        <f t="shared" si="10"/>
        <v>204</v>
      </c>
      <c r="H306" s="901">
        <f t="shared" si="9"/>
        <v>204</v>
      </c>
      <c r="I306" s="910"/>
    </row>
    <row r="307" spans="1:9" x14ac:dyDescent="0.25">
      <c r="A307" s="10" t="s">
        <v>270</v>
      </c>
      <c r="B307" s="10" t="s">
        <v>2170</v>
      </c>
      <c r="C307" s="10" t="s">
        <v>2171</v>
      </c>
      <c r="D307" s="10" t="s">
        <v>1964</v>
      </c>
      <c r="E307" s="10">
        <v>1</v>
      </c>
      <c r="F307" s="10">
        <v>72</v>
      </c>
      <c r="G307" s="901">
        <f t="shared" si="10"/>
        <v>72</v>
      </c>
      <c r="H307" s="901">
        <f t="shared" si="9"/>
        <v>72</v>
      </c>
      <c r="I307" s="910"/>
    </row>
    <row r="308" spans="1:9" x14ac:dyDescent="0.25">
      <c r="A308" s="10" t="s">
        <v>270</v>
      </c>
      <c r="B308" s="10" t="s">
        <v>2172</v>
      </c>
      <c r="C308" s="10" t="s">
        <v>2173</v>
      </c>
      <c r="D308" s="10" t="s">
        <v>1963</v>
      </c>
      <c r="E308" s="10">
        <v>2</v>
      </c>
      <c r="F308" s="10">
        <v>116</v>
      </c>
      <c r="G308" s="901">
        <f t="shared" si="10"/>
        <v>232</v>
      </c>
      <c r="H308" s="901">
        <f t="shared" si="9"/>
        <v>232</v>
      </c>
      <c r="I308" s="910"/>
    </row>
    <row r="309" spans="1:9" x14ac:dyDescent="0.25">
      <c r="A309" s="10" t="s">
        <v>270</v>
      </c>
      <c r="B309" s="10" t="s">
        <v>2172</v>
      </c>
      <c r="C309" s="10" t="s">
        <v>2173</v>
      </c>
      <c r="D309" s="10" t="s">
        <v>1964</v>
      </c>
      <c r="E309" s="10">
        <v>1</v>
      </c>
      <c r="F309" s="10">
        <v>19</v>
      </c>
      <c r="G309" s="901">
        <f t="shared" si="10"/>
        <v>19</v>
      </c>
      <c r="H309" s="901">
        <f t="shared" si="9"/>
        <v>19</v>
      </c>
      <c r="I309" s="910"/>
    </row>
    <row r="310" spans="1:9" x14ac:dyDescent="0.25">
      <c r="A310" s="10" t="s">
        <v>270</v>
      </c>
      <c r="B310" s="10" t="s">
        <v>2174</v>
      </c>
      <c r="C310" s="10" t="s">
        <v>2175</v>
      </c>
      <c r="D310" s="10" t="s">
        <v>1963</v>
      </c>
      <c r="E310" s="10">
        <v>2</v>
      </c>
      <c r="F310" s="10">
        <v>236</v>
      </c>
      <c r="G310" s="901">
        <f t="shared" si="10"/>
        <v>472</v>
      </c>
      <c r="H310" s="901">
        <f t="shared" si="9"/>
        <v>472</v>
      </c>
      <c r="I310" s="910"/>
    </row>
    <row r="311" spans="1:9" x14ac:dyDescent="0.25">
      <c r="A311" s="10" t="s">
        <v>270</v>
      </c>
      <c r="B311" s="10" t="s">
        <v>2174</v>
      </c>
      <c r="C311" s="10" t="s">
        <v>2175</v>
      </c>
      <c r="D311" s="10" t="s">
        <v>1964</v>
      </c>
      <c r="E311" s="10">
        <v>1</v>
      </c>
      <c r="F311" s="10">
        <v>24</v>
      </c>
      <c r="G311" s="901">
        <f t="shared" si="10"/>
        <v>24</v>
      </c>
      <c r="H311" s="901">
        <f t="shared" si="9"/>
        <v>24</v>
      </c>
      <c r="I311" s="910"/>
    </row>
    <row r="312" spans="1:9" x14ac:dyDescent="0.25">
      <c r="A312" s="10" t="s">
        <v>270</v>
      </c>
      <c r="B312" s="10" t="s">
        <v>781</v>
      </c>
      <c r="C312" s="10" t="s">
        <v>782</v>
      </c>
      <c r="D312" s="10" t="s">
        <v>1963</v>
      </c>
      <c r="E312" s="10">
        <v>2</v>
      </c>
      <c r="F312" s="10">
        <v>155</v>
      </c>
      <c r="G312" s="901">
        <f t="shared" si="10"/>
        <v>310</v>
      </c>
      <c r="H312" s="901">
        <f t="shared" si="9"/>
        <v>310</v>
      </c>
      <c r="I312" s="910"/>
    </row>
    <row r="313" spans="1:9" x14ac:dyDescent="0.25">
      <c r="A313" s="10" t="s">
        <v>270</v>
      </c>
      <c r="B313" s="10" t="s">
        <v>781</v>
      </c>
      <c r="C313" s="10" t="s">
        <v>782</v>
      </c>
      <c r="D313" s="10" t="s">
        <v>1964</v>
      </c>
      <c r="E313" s="10">
        <v>1</v>
      </c>
      <c r="F313" s="10">
        <v>13</v>
      </c>
      <c r="G313" s="901">
        <f t="shared" si="10"/>
        <v>13</v>
      </c>
      <c r="H313" s="901">
        <f t="shared" si="9"/>
        <v>13</v>
      </c>
      <c r="I313" s="910"/>
    </row>
    <row r="314" spans="1:9" x14ac:dyDescent="0.25">
      <c r="A314" s="10" t="s">
        <v>270</v>
      </c>
      <c r="B314" s="10" t="s">
        <v>2176</v>
      </c>
      <c r="C314" s="10" t="s">
        <v>2177</v>
      </c>
      <c r="D314" s="10" t="s">
        <v>1963</v>
      </c>
      <c r="E314" s="10">
        <v>2</v>
      </c>
      <c r="F314" s="10">
        <v>160</v>
      </c>
      <c r="G314" s="901">
        <f t="shared" si="10"/>
        <v>320</v>
      </c>
      <c r="H314" s="901">
        <f t="shared" si="9"/>
        <v>320</v>
      </c>
      <c r="I314" s="910"/>
    </row>
    <row r="315" spans="1:9" x14ac:dyDescent="0.25">
      <c r="A315" s="10" t="s">
        <v>270</v>
      </c>
      <c r="B315" s="10" t="s">
        <v>2176</v>
      </c>
      <c r="C315" s="10" t="s">
        <v>2177</v>
      </c>
      <c r="D315" s="10" t="s">
        <v>1964</v>
      </c>
      <c r="E315" s="10">
        <v>1</v>
      </c>
      <c r="F315" s="10">
        <v>22</v>
      </c>
      <c r="G315" s="901">
        <f t="shared" si="10"/>
        <v>22</v>
      </c>
      <c r="H315" s="901">
        <f t="shared" si="9"/>
        <v>22</v>
      </c>
      <c r="I315" s="910"/>
    </row>
    <row r="316" spans="1:9" x14ac:dyDescent="0.25">
      <c r="A316" s="10" t="s">
        <v>355</v>
      </c>
      <c r="B316" s="10" t="s">
        <v>2178</v>
      </c>
      <c r="C316" s="10" t="s">
        <v>2179</v>
      </c>
      <c r="D316" s="10" t="s">
        <v>1963</v>
      </c>
      <c r="E316" s="10">
        <v>2</v>
      </c>
      <c r="F316" s="10">
        <v>165</v>
      </c>
      <c r="G316" s="901">
        <f t="shared" si="10"/>
        <v>330</v>
      </c>
      <c r="H316" s="901">
        <f t="shared" si="9"/>
        <v>330</v>
      </c>
      <c r="I316" s="910"/>
    </row>
    <row r="317" spans="1:9" x14ac:dyDescent="0.25">
      <c r="A317" s="10" t="s">
        <v>355</v>
      </c>
      <c r="B317" s="10" t="s">
        <v>2178</v>
      </c>
      <c r="C317" s="10" t="s">
        <v>2179</v>
      </c>
      <c r="D317" s="10" t="s">
        <v>1964</v>
      </c>
      <c r="E317" s="10">
        <v>1</v>
      </c>
      <c r="F317" s="10">
        <v>136</v>
      </c>
      <c r="G317" s="901">
        <f t="shared" si="10"/>
        <v>136</v>
      </c>
      <c r="H317" s="901">
        <f t="shared" si="9"/>
        <v>136</v>
      </c>
      <c r="I317" s="910"/>
    </row>
    <row r="318" spans="1:9" x14ac:dyDescent="0.25">
      <c r="A318" s="10" t="s">
        <v>355</v>
      </c>
      <c r="B318" s="10" t="s">
        <v>1405</v>
      </c>
      <c r="C318" s="10" t="s">
        <v>1406</v>
      </c>
      <c r="D318" s="10" t="s">
        <v>1963</v>
      </c>
      <c r="E318" s="10">
        <v>2</v>
      </c>
      <c r="F318" s="10">
        <v>113</v>
      </c>
      <c r="G318" s="901">
        <f t="shared" si="10"/>
        <v>226</v>
      </c>
      <c r="H318" s="901">
        <f t="shared" si="9"/>
        <v>226</v>
      </c>
      <c r="I318" s="910"/>
    </row>
    <row r="319" spans="1:9" x14ac:dyDescent="0.25">
      <c r="A319" s="10" t="s">
        <v>355</v>
      </c>
      <c r="B319" s="10" t="s">
        <v>1405</v>
      </c>
      <c r="C319" s="10" t="s">
        <v>1406</v>
      </c>
      <c r="D319" s="10" t="s">
        <v>1964</v>
      </c>
      <c r="E319" s="10">
        <v>1</v>
      </c>
      <c r="F319" s="10">
        <v>48</v>
      </c>
      <c r="G319" s="901">
        <f t="shared" si="10"/>
        <v>48</v>
      </c>
      <c r="H319" s="901">
        <f t="shared" si="9"/>
        <v>48</v>
      </c>
      <c r="I319" s="910"/>
    </row>
    <row r="320" spans="1:9" x14ac:dyDescent="0.25">
      <c r="A320" s="10" t="s">
        <v>355</v>
      </c>
      <c r="B320" s="10" t="s">
        <v>2180</v>
      </c>
      <c r="C320" s="10" t="s">
        <v>2181</v>
      </c>
      <c r="D320" s="10" t="s">
        <v>1963</v>
      </c>
      <c r="E320" s="10">
        <v>2</v>
      </c>
      <c r="F320" s="10">
        <v>46</v>
      </c>
      <c r="G320" s="901">
        <f t="shared" si="10"/>
        <v>92</v>
      </c>
      <c r="H320" s="901">
        <f t="shared" si="9"/>
        <v>92</v>
      </c>
      <c r="I320" s="910"/>
    </row>
    <row r="321" spans="1:9" x14ac:dyDescent="0.25">
      <c r="A321" s="10" t="s">
        <v>355</v>
      </c>
      <c r="B321" s="10" t="s">
        <v>2180</v>
      </c>
      <c r="C321" s="10" t="s">
        <v>2181</v>
      </c>
      <c r="D321" s="10" t="s">
        <v>1964</v>
      </c>
      <c r="E321" s="10">
        <v>1</v>
      </c>
      <c r="F321" s="10">
        <v>4</v>
      </c>
      <c r="G321" s="901">
        <f t="shared" si="10"/>
        <v>4</v>
      </c>
      <c r="H321" s="901">
        <f t="shared" si="9"/>
        <v>4</v>
      </c>
      <c r="I321" s="910"/>
    </row>
    <row r="322" spans="1:9" x14ac:dyDescent="0.25">
      <c r="A322" s="10" t="s">
        <v>355</v>
      </c>
      <c r="B322" s="10" t="s">
        <v>783</v>
      </c>
      <c r="C322" s="10" t="s">
        <v>784</v>
      </c>
      <c r="D322" s="10" t="s">
        <v>1963</v>
      </c>
      <c r="E322" s="10">
        <v>2</v>
      </c>
      <c r="F322" s="10">
        <v>142</v>
      </c>
      <c r="G322" s="901">
        <f t="shared" si="10"/>
        <v>284</v>
      </c>
      <c r="H322" s="901">
        <f t="shared" si="9"/>
        <v>284</v>
      </c>
      <c r="I322" s="910"/>
    </row>
    <row r="323" spans="1:9" x14ac:dyDescent="0.25">
      <c r="A323" s="10" t="s">
        <v>355</v>
      </c>
      <c r="B323" s="10" t="s">
        <v>783</v>
      </c>
      <c r="C323" s="10" t="s">
        <v>784</v>
      </c>
      <c r="D323" s="10" t="s">
        <v>1964</v>
      </c>
      <c r="E323" s="10">
        <v>1</v>
      </c>
      <c r="F323" s="10">
        <v>85</v>
      </c>
      <c r="G323" s="901">
        <f t="shared" si="10"/>
        <v>85</v>
      </c>
      <c r="H323" s="901">
        <f t="shared" si="9"/>
        <v>85</v>
      </c>
      <c r="I323" s="910"/>
    </row>
    <row r="324" spans="1:9" x14ac:dyDescent="0.25">
      <c r="A324" s="10" t="s">
        <v>355</v>
      </c>
      <c r="B324" s="10" t="s">
        <v>785</v>
      </c>
      <c r="C324" s="10" t="s">
        <v>786</v>
      </c>
      <c r="D324" s="10" t="s">
        <v>1963</v>
      </c>
      <c r="E324" s="10">
        <v>2</v>
      </c>
      <c r="F324" s="10">
        <v>69</v>
      </c>
      <c r="G324" s="901">
        <f t="shared" si="10"/>
        <v>138</v>
      </c>
      <c r="H324" s="901">
        <f t="shared" si="9"/>
        <v>138</v>
      </c>
      <c r="I324" s="910"/>
    </row>
    <row r="325" spans="1:9" x14ac:dyDescent="0.25">
      <c r="A325" s="10" t="s">
        <v>355</v>
      </c>
      <c r="B325" s="10" t="s">
        <v>785</v>
      </c>
      <c r="C325" s="10" t="s">
        <v>786</v>
      </c>
      <c r="D325" s="10" t="s">
        <v>1964</v>
      </c>
      <c r="E325" s="10">
        <v>1</v>
      </c>
      <c r="F325" s="10">
        <v>6</v>
      </c>
      <c r="G325" s="901">
        <f t="shared" si="10"/>
        <v>6</v>
      </c>
      <c r="H325" s="901">
        <f t="shared" si="9"/>
        <v>6</v>
      </c>
      <c r="I325" s="910"/>
    </row>
    <row r="326" spans="1:9" x14ac:dyDescent="0.25">
      <c r="A326" s="10" t="s">
        <v>355</v>
      </c>
      <c r="B326" s="10" t="s">
        <v>2182</v>
      </c>
      <c r="C326" s="10" t="s">
        <v>2183</v>
      </c>
      <c r="D326" s="10" t="s">
        <v>1963</v>
      </c>
      <c r="E326" s="10">
        <v>2</v>
      </c>
      <c r="F326" s="10">
        <v>391</v>
      </c>
      <c r="G326" s="901">
        <f t="shared" si="10"/>
        <v>782</v>
      </c>
      <c r="H326" s="901">
        <f t="shared" si="9"/>
        <v>782</v>
      </c>
      <c r="I326" s="910"/>
    </row>
    <row r="327" spans="1:9" x14ac:dyDescent="0.25">
      <c r="A327" s="10" t="s">
        <v>355</v>
      </c>
      <c r="B327" s="10" t="s">
        <v>2184</v>
      </c>
      <c r="C327" s="10" t="s">
        <v>2185</v>
      </c>
      <c r="D327" s="10" t="s">
        <v>1963</v>
      </c>
      <c r="E327" s="10">
        <v>2</v>
      </c>
      <c r="F327" s="10">
        <v>174</v>
      </c>
      <c r="G327" s="901">
        <f t="shared" si="10"/>
        <v>348</v>
      </c>
      <c r="H327" s="901">
        <f t="shared" si="9"/>
        <v>348</v>
      </c>
      <c r="I327" s="910"/>
    </row>
    <row r="328" spans="1:9" x14ac:dyDescent="0.25">
      <c r="A328" s="10" t="s">
        <v>355</v>
      </c>
      <c r="B328" s="10" t="s">
        <v>2184</v>
      </c>
      <c r="C328" s="10" t="s">
        <v>2185</v>
      </c>
      <c r="D328" s="10" t="s">
        <v>1964</v>
      </c>
      <c r="E328" s="10">
        <v>1</v>
      </c>
      <c r="F328" s="10">
        <v>33</v>
      </c>
      <c r="G328" s="901">
        <f t="shared" si="10"/>
        <v>33</v>
      </c>
      <c r="H328" s="901">
        <f t="shared" ref="H328:H391" si="11">G328</f>
        <v>33</v>
      </c>
      <c r="I328" s="910"/>
    </row>
    <row r="329" spans="1:9" x14ac:dyDescent="0.25">
      <c r="A329" s="10" t="s">
        <v>355</v>
      </c>
      <c r="B329" s="10" t="s">
        <v>1155</v>
      </c>
      <c r="C329" s="10" t="s">
        <v>1156</v>
      </c>
      <c r="D329" s="10" t="s">
        <v>1963</v>
      </c>
      <c r="E329" s="10">
        <v>2</v>
      </c>
      <c r="F329" s="10">
        <v>194</v>
      </c>
      <c r="G329" s="901">
        <f t="shared" ref="G329:G392" si="12">E329*F329</f>
        <v>388</v>
      </c>
      <c r="H329" s="901">
        <f t="shared" si="11"/>
        <v>388</v>
      </c>
      <c r="I329" s="910"/>
    </row>
    <row r="330" spans="1:9" x14ac:dyDescent="0.25">
      <c r="A330" s="10" t="s">
        <v>355</v>
      </c>
      <c r="B330" s="10" t="s">
        <v>1155</v>
      </c>
      <c r="C330" s="10" t="s">
        <v>1156</v>
      </c>
      <c r="D330" s="10" t="s">
        <v>1964</v>
      </c>
      <c r="E330" s="10">
        <v>1</v>
      </c>
      <c r="F330" s="10">
        <v>14</v>
      </c>
      <c r="G330" s="901">
        <f t="shared" si="12"/>
        <v>14</v>
      </c>
      <c r="H330" s="901">
        <f t="shared" si="11"/>
        <v>14</v>
      </c>
      <c r="I330" s="910"/>
    </row>
    <row r="331" spans="1:9" x14ac:dyDescent="0.25">
      <c r="A331" s="10" t="s">
        <v>355</v>
      </c>
      <c r="B331" s="10" t="s">
        <v>2186</v>
      </c>
      <c r="C331" s="10" t="s">
        <v>2187</v>
      </c>
      <c r="D331" s="10" t="s">
        <v>1963</v>
      </c>
      <c r="E331" s="10">
        <v>2</v>
      </c>
      <c r="F331" s="10">
        <v>113</v>
      </c>
      <c r="G331" s="901">
        <f t="shared" si="12"/>
        <v>226</v>
      </c>
      <c r="H331" s="901">
        <f t="shared" si="11"/>
        <v>226</v>
      </c>
      <c r="I331" s="910"/>
    </row>
    <row r="332" spans="1:9" x14ac:dyDescent="0.25">
      <c r="A332" s="10" t="s">
        <v>355</v>
      </c>
      <c r="B332" s="10" t="s">
        <v>2186</v>
      </c>
      <c r="C332" s="10" t="s">
        <v>2187</v>
      </c>
      <c r="D332" s="10" t="s">
        <v>1964</v>
      </c>
      <c r="E332" s="10">
        <v>1</v>
      </c>
      <c r="F332" s="10">
        <v>7</v>
      </c>
      <c r="G332" s="901">
        <f t="shared" si="12"/>
        <v>7</v>
      </c>
      <c r="H332" s="901">
        <f t="shared" si="11"/>
        <v>7</v>
      </c>
      <c r="I332" s="910"/>
    </row>
    <row r="333" spans="1:9" x14ac:dyDescent="0.25">
      <c r="A333" s="10" t="s">
        <v>355</v>
      </c>
      <c r="B333" s="10" t="s">
        <v>2188</v>
      </c>
      <c r="C333" s="10" t="s">
        <v>2189</v>
      </c>
      <c r="D333" s="10" t="s">
        <v>1963</v>
      </c>
      <c r="E333" s="10">
        <v>2</v>
      </c>
      <c r="F333" s="10">
        <v>156</v>
      </c>
      <c r="G333" s="901">
        <f t="shared" si="12"/>
        <v>312</v>
      </c>
      <c r="H333" s="901">
        <f t="shared" si="11"/>
        <v>312</v>
      </c>
      <c r="I333" s="910"/>
    </row>
    <row r="334" spans="1:9" x14ac:dyDescent="0.25">
      <c r="A334" s="10" t="s">
        <v>355</v>
      </c>
      <c r="B334" s="10" t="s">
        <v>2188</v>
      </c>
      <c r="C334" s="10" t="s">
        <v>2189</v>
      </c>
      <c r="D334" s="10" t="s">
        <v>1964</v>
      </c>
      <c r="E334" s="10">
        <v>1</v>
      </c>
      <c r="F334" s="10">
        <v>38</v>
      </c>
      <c r="G334" s="901">
        <f t="shared" si="12"/>
        <v>38</v>
      </c>
      <c r="H334" s="901">
        <f t="shared" si="11"/>
        <v>38</v>
      </c>
      <c r="I334" s="910"/>
    </row>
    <row r="335" spans="1:9" x14ac:dyDescent="0.25">
      <c r="A335" s="10" t="s">
        <v>355</v>
      </c>
      <c r="B335" s="10" t="s">
        <v>2190</v>
      </c>
      <c r="C335" s="10" t="s">
        <v>2191</v>
      </c>
      <c r="D335" s="10" t="s">
        <v>1963</v>
      </c>
      <c r="E335" s="10">
        <v>2</v>
      </c>
      <c r="F335" s="10">
        <v>144</v>
      </c>
      <c r="G335" s="901">
        <f t="shared" si="12"/>
        <v>288</v>
      </c>
      <c r="H335" s="901">
        <f t="shared" si="11"/>
        <v>288</v>
      </c>
      <c r="I335" s="910"/>
    </row>
    <row r="336" spans="1:9" x14ac:dyDescent="0.25">
      <c r="A336" s="10" t="s">
        <v>355</v>
      </c>
      <c r="B336" s="10" t="s">
        <v>2190</v>
      </c>
      <c r="C336" s="10" t="s">
        <v>2191</v>
      </c>
      <c r="D336" s="10" t="s">
        <v>1964</v>
      </c>
      <c r="E336" s="10">
        <v>1</v>
      </c>
      <c r="F336" s="10">
        <v>55</v>
      </c>
      <c r="G336" s="901">
        <f t="shared" si="12"/>
        <v>55</v>
      </c>
      <c r="H336" s="901">
        <f t="shared" si="11"/>
        <v>55</v>
      </c>
      <c r="I336" s="910"/>
    </row>
    <row r="337" spans="1:9" x14ac:dyDescent="0.25">
      <c r="A337" s="10" t="s">
        <v>355</v>
      </c>
      <c r="B337" s="10" t="s">
        <v>1157</v>
      </c>
      <c r="C337" s="10" t="s">
        <v>1158</v>
      </c>
      <c r="D337" s="10" t="s">
        <v>1963</v>
      </c>
      <c r="E337" s="10">
        <v>2</v>
      </c>
      <c r="F337" s="10">
        <v>141</v>
      </c>
      <c r="G337" s="901">
        <f t="shared" si="12"/>
        <v>282</v>
      </c>
      <c r="H337" s="901">
        <f t="shared" si="11"/>
        <v>282</v>
      </c>
      <c r="I337" s="910"/>
    </row>
    <row r="338" spans="1:9" x14ac:dyDescent="0.25">
      <c r="A338" s="10" t="s">
        <v>355</v>
      </c>
      <c r="B338" s="10" t="s">
        <v>1157</v>
      </c>
      <c r="C338" s="10" t="s">
        <v>1158</v>
      </c>
      <c r="D338" s="10" t="s">
        <v>1964</v>
      </c>
      <c r="E338" s="10">
        <v>1</v>
      </c>
      <c r="F338" s="10">
        <v>131</v>
      </c>
      <c r="G338" s="901">
        <f t="shared" si="12"/>
        <v>131</v>
      </c>
      <c r="H338" s="901">
        <f t="shared" si="11"/>
        <v>131</v>
      </c>
      <c r="I338" s="910"/>
    </row>
    <row r="339" spans="1:9" x14ac:dyDescent="0.25">
      <c r="A339" s="10" t="s">
        <v>355</v>
      </c>
      <c r="B339" s="10" t="s">
        <v>2192</v>
      </c>
      <c r="C339" s="10" t="s">
        <v>2193</v>
      </c>
      <c r="D339" s="10" t="s">
        <v>1963</v>
      </c>
      <c r="E339" s="10">
        <v>2</v>
      </c>
      <c r="F339" s="10">
        <v>160</v>
      </c>
      <c r="G339" s="901">
        <f t="shared" si="12"/>
        <v>320</v>
      </c>
      <c r="H339" s="901">
        <f t="shared" si="11"/>
        <v>320</v>
      </c>
      <c r="I339" s="910"/>
    </row>
    <row r="340" spans="1:9" x14ac:dyDescent="0.25">
      <c r="A340" s="10" t="s">
        <v>355</v>
      </c>
      <c r="B340" s="10" t="s">
        <v>2192</v>
      </c>
      <c r="C340" s="10" t="s">
        <v>2193</v>
      </c>
      <c r="D340" s="10" t="s">
        <v>1964</v>
      </c>
      <c r="E340" s="10">
        <v>1</v>
      </c>
      <c r="F340" s="10">
        <v>18</v>
      </c>
      <c r="G340" s="901">
        <f t="shared" si="12"/>
        <v>18</v>
      </c>
      <c r="H340" s="901">
        <f t="shared" si="11"/>
        <v>18</v>
      </c>
      <c r="I340" s="910"/>
    </row>
    <row r="341" spans="1:9" x14ac:dyDescent="0.25">
      <c r="A341" s="10" t="s">
        <v>355</v>
      </c>
      <c r="B341" s="10" t="s">
        <v>2194</v>
      </c>
      <c r="C341" s="10" t="s">
        <v>2195</v>
      </c>
      <c r="D341" s="10" t="s">
        <v>1963</v>
      </c>
      <c r="E341" s="10">
        <v>2</v>
      </c>
      <c r="F341" s="10">
        <v>143</v>
      </c>
      <c r="G341" s="901">
        <f t="shared" si="12"/>
        <v>286</v>
      </c>
      <c r="H341" s="901">
        <f t="shared" si="11"/>
        <v>286</v>
      </c>
      <c r="I341" s="910"/>
    </row>
    <row r="342" spans="1:9" x14ac:dyDescent="0.25">
      <c r="A342" s="10" t="s">
        <v>355</v>
      </c>
      <c r="B342" s="10" t="s">
        <v>2194</v>
      </c>
      <c r="C342" s="10" t="s">
        <v>2195</v>
      </c>
      <c r="D342" s="10" t="s">
        <v>1964</v>
      </c>
      <c r="E342" s="10">
        <v>1</v>
      </c>
      <c r="F342" s="10">
        <v>149</v>
      </c>
      <c r="G342" s="901">
        <f t="shared" si="12"/>
        <v>149</v>
      </c>
      <c r="H342" s="901">
        <f t="shared" si="11"/>
        <v>149</v>
      </c>
      <c r="I342" s="910"/>
    </row>
    <row r="343" spans="1:9" x14ac:dyDescent="0.25">
      <c r="A343" s="10" t="s">
        <v>355</v>
      </c>
      <c r="B343" s="10" t="s">
        <v>2196</v>
      </c>
      <c r="C343" s="10" t="s">
        <v>2197</v>
      </c>
      <c r="D343" s="10" t="s">
        <v>1963</v>
      </c>
      <c r="E343" s="10">
        <v>2</v>
      </c>
      <c r="F343" s="10">
        <v>129</v>
      </c>
      <c r="G343" s="901">
        <f t="shared" si="12"/>
        <v>258</v>
      </c>
      <c r="H343" s="901">
        <f t="shared" si="11"/>
        <v>258</v>
      </c>
      <c r="I343" s="910"/>
    </row>
    <row r="344" spans="1:9" x14ac:dyDescent="0.25">
      <c r="A344" s="10" t="s">
        <v>355</v>
      </c>
      <c r="B344" s="10" t="s">
        <v>2196</v>
      </c>
      <c r="C344" s="10" t="s">
        <v>2197</v>
      </c>
      <c r="D344" s="10" t="s">
        <v>1964</v>
      </c>
      <c r="E344" s="10">
        <v>1</v>
      </c>
      <c r="F344" s="10">
        <v>41</v>
      </c>
      <c r="G344" s="901">
        <f t="shared" si="12"/>
        <v>41</v>
      </c>
      <c r="H344" s="901">
        <f t="shared" si="11"/>
        <v>41</v>
      </c>
      <c r="I344" s="910"/>
    </row>
    <row r="345" spans="1:9" x14ac:dyDescent="0.25">
      <c r="A345" s="10" t="s">
        <v>355</v>
      </c>
      <c r="B345" s="10" t="s">
        <v>1159</v>
      </c>
      <c r="C345" s="10" t="s">
        <v>1160</v>
      </c>
      <c r="D345" s="10" t="s">
        <v>1963</v>
      </c>
      <c r="E345" s="10">
        <v>2</v>
      </c>
      <c r="F345" s="10">
        <v>243</v>
      </c>
      <c r="G345" s="901">
        <f t="shared" si="12"/>
        <v>486</v>
      </c>
      <c r="H345" s="901">
        <f t="shared" si="11"/>
        <v>486</v>
      </c>
      <c r="I345" s="910"/>
    </row>
    <row r="346" spans="1:9" x14ac:dyDescent="0.25">
      <c r="A346" s="10" t="s">
        <v>355</v>
      </c>
      <c r="B346" s="10" t="s">
        <v>1159</v>
      </c>
      <c r="C346" s="10" t="s">
        <v>1160</v>
      </c>
      <c r="D346" s="10" t="s">
        <v>1964</v>
      </c>
      <c r="E346" s="10">
        <v>1</v>
      </c>
      <c r="F346" s="10">
        <v>108</v>
      </c>
      <c r="G346" s="901">
        <f t="shared" si="12"/>
        <v>108</v>
      </c>
      <c r="H346" s="901">
        <f t="shared" si="11"/>
        <v>108</v>
      </c>
      <c r="I346" s="910"/>
    </row>
    <row r="347" spans="1:9" x14ac:dyDescent="0.25">
      <c r="A347" s="10" t="s">
        <v>355</v>
      </c>
      <c r="B347" s="10" t="s">
        <v>2199</v>
      </c>
      <c r="C347" s="10" t="s">
        <v>2200</v>
      </c>
      <c r="D347" s="10" t="s">
        <v>1963</v>
      </c>
      <c r="E347" s="10">
        <v>2</v>
      </c>
      <c r="F347" s="10">
        <v>205</v>
      </c>
      <c r="G347" s="901">
        <f t="shared" si="12"/>
        <v>410</v>
      </c>
      <c r="H347" s="901">
        <f t="shared" si="11"/>
        <v>410</v>
      </c>
      <c r="I347" s="910"/>
    </row>
    <row r="348" spans="1:9" x14ac:dyDescent="0.25">
      <c r="A348" s="10" t="s">
        <v>355</v>
      </c>
      <c r="B348" s="10" t="s">
        <v>2201</v>
      </c>
      <c r="C348" s="10" t="s">
        <v>2202</v>
      </c>
      <c r="D348" s="10" t="s">
        <v>1963</v>
      </c>
      <c r="E348" s="10">
        <v>2</v>
      </c>
      <c r="F348" s="10">
        <v>123</v>
      </c>
      <c r="G348" s="901">
        <f t="shared" si="12"/>
        <v>246</v>
      </c>
      <c r="H348" s="901">
        <f t="shared" si="11"/>
        <v>246</v>
      </c>
      <c r="I348" s="910"/>
    </row>
    <row r="349" spans="1:9" x14ac:dyDescent="0.25">
      <c r="A349" s="10" t="s">
        <v>355</v>
      </c>
      <c r="B349" s="10" t="s">
        <v>2201</v>
      </c>
      <c r="C349" s="10" t="s">
        <v>2202</v>
      </c>
      <c r="D349" s="10" t="s">
        <v>1964</v>
      </c>
      <c r="E349" s="10">
        <v>1</v>
      </c>
      <c r="F349" s="10">
        <v>11</v>
      </c>
      <c r="G349" s="901">
        <f t="shared" si="12"/>
        <v>11</v>
      </c>
      <c r="H349" s="901">
        <f t="shared" si="11"/>
        <v>11</v>
      </c>
      <c r="I349" s="910"/>
    </row>
    <row r="350" spans="1:9" x14ac:dyDescent="0.25">
      <c r="A350" s="10" t="s">
        <v>355</v>
      </c>
      <c r="B350" s="10" t="s">
        <v>2203</v>
      </c>
      <c r="C350" s="10" t="s">
        <v>2204</v>
      </c>
      <c r="D350" s="10" t="s">
        <v>1963</v>
      </c>
      <c r="E350" s="10">
        <v>2</v>
      </c>
      <c r="F350" s="10">
        <v>36</v>
      </c>
      <c r="G350" s="901">
        <f t="shared" si="12"/>
        <v>72</v>
      </c>
      <c r="H350" s="901">
        <f t="shared" si="11"/>
        <v>72</v>
      </c>
      <c r="I350" s="910"/>
    </row>
    <row r="351" spans="1:9" x14ac:dyDescent="0.25">
      <c r="A351" s="10" t="s">
        <v>355</v>
      </c>
      <c r="B351" s="10" t="s">
        <v>787</v>
      </c>
      <c r="C351" s="10" t="s">
        <v>788</v>
      </c>
      <c r="D351" s="10" t="s">
        <v>1963</v>
      </c>
      <c r="E351" s="10">
        <v>2</v>
      </c>
      <c r="F351" s="10">
        <v>176</v>
      </c>
      <c r="G351" s="901">
        <f t="shared" si="12"/>
        <v>352</v>
      </c>
      <c r="H351" s="901">
        <f t="shared" si="11"/>
        <v>352</v>
      </c>
      <c r="I351" s="910"/>
    </row>
    <row r="352" spans="1:9" x14ac:dyDescent="0.25">
      <c r="A352" s="10" t="s">
        <v>355</v>
      </c>
      <c r="B352" s="10" t="s">
        <v>787</v>
      </c>
      <c r="C352" s="10" t="s">
        <v>788</v>
      </c>
      <c r="D352" s="10" t="s">
        <v>1964</v>
      </c>
      <c r="E352" s="10">
        <v>1</v>
      </c>
      <c r="F352" s="10">
        <v>66</v>
      </c>
      <c r="G352" s="901">
        <f t="shared" si="12"/>
        <v>66</v>
      </c>
      <c r="H352" s="901">
        <f t="shared" si="11"/>
        <v>66</v>
      </c>
      <c r="I352" s="910"/>
    </row>
    <row r="353" spans="1:9" x14ac:dyDescent="0.25">
      <c r="A353" s="10" t="s">
        <v>355</v>
      </c>
      <c r="B353" s="10" t="s">
        <v>2205</v>
      </c>
      <c r="C353" s="10" t="s">
        <v>2206</v>
      </c>
      <c r="D353" s="10" t="s">
        <v>1963</v>
      </c>
      <c r="E353" s="10">
        <v>2</v>
      </c>
      <c r="F353" s="10">
        <v>65</v>
      </c>
      <c r="G353" s="901">
        <f t="shared" si="12"/>
        <v>130</v>
      </c>
      <c r="H353" s="901">
        <f t="shared" si="11"/>
        <v>130</v>
      </c>
      <c r="I353" s="910"/>
    </row>
    <row r="354" spans="1:9" x14ac:dyDescent="0.25">
      <c r="A354" s="10" t="s">
        <v>355</v>
      </c>
      <c r="B354" s="10" t="s">
        <v>2205</v>
      </c>
      <c r="C354" s="10" t="s">
        <v>2206</v>
      </c>
      <c r="D354" s="10" t="s">
        <v>1964</v>
      </c>
      <c r="E354" s="10">
        <v>1</v>
      </c>
      <c r="F354" s="10">
        <v>23</v>
      </c>
      <c r="G354" s="901">
        <f t="shared" si="12"/>
        <v>23</v>
      </c>
      <c r="H354" s="901">
        <f t="shared" si="11"/>
        <v>23</v>
      </c>
      <c r="I354" s="910"/>
    </row>
    <row r="355" spans="1:9" x14ac:dyDescent="0.25">
      <c r="A355" s="10" t="s">
        <v>355</v>
      </c>
      <c r="B355" s="10" t="s">
        <v>1432</v>
      </c>
      <c r="C355" s="10" t="s">
        <v>1433</v>
      </c>
      <c r="D355" s="10" t="s">
        <v>1989</v>
      </c>
      <c r="E355" s="10">
        <v>18.53</v>
      </c>
      <c r="F355" s="10">
        <v>1</v>
      </c>
      <c r="G355" s="901">
        <f t="shared" si="12"/>
        <v>18.53</v>
      </c>
      <c r="H355" s="901">
        <f t="shared" si="11"/>
        <v>18.53</v>
      </c>
      <c r="I355" s="910"/>
    </row>
    <row r="356" spans="1:9" x14ac:dyDescent="0.25">
      <c r="A356" s="10" t="s">
        <v>355</v>
      </c>
      <c r="B356" s="10" t="s">
        <v>1432</v>
      </c>
      <c r="C356" s="10" t="s">
        <v>1433</v>
      </c>
      <c r="D356" s="10" t="s">
        <v>1963</v>
      </c>
      <c r="E356" s="10">
        <v>2</v>
      </c>
      <c r="F356" s="10">
        <v>356</v>
      </c>
      <c r="G356" s="901">
        <f t="shared" si="12"/>
        <v>712</v>
      </c>
      <c r="H356" s="901">
        <f t="shared" si="11"/>
        <v>712</v>
      </c>
      <c r="I356" s="910"/>
    </row>
    <row r="357" spans="1:9" x14ac:dyDescent="0.25">
      <c r="A357" s="10" t="s">
        <v>355</v>
      </c>
      <c r="B357" s="10" t="s">
        <v>1432</v>
      </c>
      <c r="C357" s="10" t="s">
        <v>1433</v>
      </c>
      <c r="D357" s="10" t="s">
        <v>1964</v>
      </c>
      <c r="E357" s="10">
        <v>1</v>
      </c>
      <c r="F357" s="10">
        <v>81</v>
      </c>
      <c r="G357" s="901">
        <f t="shared" si="12"/>
        <v>81</v>
      </c>
      <c r="H357" s="901">
        <f t="shared" si="11"/>
        <v>81</v>
      </c>
      <c r="I357" s="910"/>
    </row>
    <row r="358" spans="1:9" x14ac:dyDescent="0.25">
      <c r="A358" s="10" t="s">
        <v>355</v>
      </c>
      <c r="B358" s="10" t="s">
        <v>2207</v>
      </c>
      <c r="C358" s="10" t="s">
        <v>2208</v>
      </c>
      <c r="D358" s="10" t="s">
        <v>1963</v>
      </c>
      <c r="E358" s="10">
        <v>2</v>
      </c>
      <c r="F358" s="10">
        <v>157</v>
      </c>
      <c r="G358" s="901">
        <f t="shared" si="12"/>
        <v>314</v>
      </c>
      <c r="H358" s="901">
        <f t="shared" si="11"/>
        <v>314</v>
      </c>
      <c r="I358" s="910"/>
    </row>
    <row r="359" spans="1:9" x14ac:dyDescent="0.25">
      <c r="A359" s="10" t="s">
        <v>355</v>
      </c>
      <c r="B359" s="10" t="s">
        <v>2207</v>
      </c>
      <c r="C359" s="10" t="s">
        <v>2208</v>
      </c>
      <c r="D359" s="10" t="s">
        <v>1964</v>
      </c>
      <c r="E359" s="10">
        <v>1</v>
      </c>
      <c r="F359" s="10">
        <v>134</v>
      </c>
      <c r="G359" s="901">
        <f t="shared" si="12"/>
        <v>134</v>
      </c>
      <c r="H359" s="901">
        <f t="shared" si="11"/>
        <v>134</v>
      </c>
      <c r="I359" s="910"/>
    </row>
    <row r="360" spans="1:9" x14ac:dyDescent="0.25">
      <c r="A360" s="10" t="s">
        <v>355</v>
      </c>
      <c r="B360" s="10" t="s">
        <v>2209</v>
      </c>
      <c r="C360" s="10" t="s">
        <v>2210</v>
      </c>
      <c r="D360" s="10" t="s">
        <v>1963</v>
      </c>
      <c r="E360" s="10">
        <v>2</v>
      </c>
      <c r="F360" s="10">
        <v>48</v>
      </c>
      <c r="G360" s="901">
        <f t="shared" si="12"/>
        <v>96</v>
      </c>
      <c r="H360" s="901">
        <f t="shared" si="11"/>
        <v>96</v>
      </c>
      <c r="I360" s="910"/>
    </row>
    <row r="361" spans="1:9" x14ac:dyDescent="0.25">
      <c r="A361" s="10" t="s">
        <v>355</v>
      </c>
      <c r="B361" s="10" t="s">
        <v>2209</v>
      </c>
      <c r="C361" s="10" t="s">
        <v>2210</v>
      </c>
      <c r="D361" s="10" t="s">
        <v>1964</v>
      </c>
      <c r="E361" s="10">
        <v>1</v>
      </c>
      <c r="F361" s="10">
        <v>41</v>
      </c>
      <c r="G361" s="901">
        <f t="shared" si="12"/>
        <v>41</v>
      </c>
      <c r="H361" s="901">
        <f t="shared" si="11"/>
        <v>41</v>
      </c>
      <c r="I361" s="910"/>
    </row>
    <row r="362" spans="1:9" x14ac:dyDescent="0.25">
      <c r="A362" s="10" t="s">
        <v>355</v>
      </c>
      <c r="B362" s="10" t="s">
        <v>789</v>
      </c>
      <c r="C362" s="10" t="s">
        <v>790</v>
      </c>
      <c r="D362" s="10" t="s">
        <v>1963</v>
      </c>
      <c r="E362" s="10">
        <v>2</v>
      </c>
      <c r="F362" s="10">
        <v>246</v>
      </c>
      <c r="G362" s="901">
        <f t="shared" si="12"/>
        <v>492</v>
      </c>
      <c r="H362" s="901">
        <f t="shared" si="11"/>
        <v>492</v>
      </c>
      <c r="I362" s="910"/>
    </row>
    <row r="363" spans="1:9" x14ac:dyDescent="0.25">
      <c r="A363" s="10" t="s">
        <v>355</v>
      </c>
      <c r="B363" s="10" t="s">
        <v>789</v>
      </c>
      <c r="C363" s="10" t="s">
        <v>790</v>
      </c>
      <c r="D363" s="10" t="s">
        <v>1964</v>
      </c>
      <c r="E363" s="10">
        <v>1</v>
      </c>
      <c r="F363" s="10">
        <v>80</v>
      </c>
      <c r="G363" s="901">
        <f t="shared" si="12"/>
        <v>80</v>
      </c>
      <c r="H363" s="901">
        <f t="shared" si="11"/>
        <v>80</v>
      </c>
      <c r="I363" s="910"/>
    </row>
    <row r="364" spans="1:9" x14ac:dyDescent="0.25">
      <c r="A364" s="10" t="s">
        <v>355</v>
      </c>
      <c r="B364" s="10" t="s">
        <v>2211</v>
      </c>
      <c r="C364" s="10" t="s">
        <v>2212</v>
      </c>
      <c r="D364" s="10" t="s">
        <v>1963</v>
      </c>
      <c r="E364" s="10">
        <v>2</v>
      </c>
      <c r="F364" s="10">
        <v>121</v>
      </c>
      <c r="G364" s="901">
        <f t="shared" si="12"/>
        <v>242</v>
      </c>
      <c r="H364" s="901">
        <f t="shared" si="11"/>
        <v>242</v>
      </c>
      <c r="I364" s="910"/>
    </row>
    <row r="365" spans="1:9" x14ac:dyDescent="0.25">
      <c r="A365" s="10" t="s">
        <v>355</v>
      </c>
      <c r="B365" s="10" t="s">
        <v>2211</v>
      </c>
      <c r="C365" s="10" t="s">
        <v>2212</v>
      </c>
      <c r="D365" s="10" t="s">
        <v>1964</v>
      </c>
      <c r="E365" s="10">
        <v>1</v>
      </c>
      <c r="F365" s="10">
        <v>20</v>
      </c>
      <c r="G365" s="901">
        <f t="shared" si="12"/>
        <v>20</v>
      </c>
      <c r="H365" s="901">
        <f t="shared" si="11"/>
        <v>20</v>
      </c>
      <c r="I365" s="910"/>
    </row>
    <row r="366" spans="1:9" x14ac:dyDescent="0.25">
      <c r="A366" s="10" t="s">
        <v>355</v>
      </c>
      <c r="B366" s="10" t="s">
        <v>2213</v>
      </c>
      <c r="C366" s="10" t="s">
        <v>2214</v>
      </c>
      <c r="D366" s="10" t="s">
        <v>1963</v>
      </c>
      <c r="E366" s="10">
        <v>2</v>
      </c>
      <c r="F366" s="10">
        <v>154</v>
      </c>
      <c r="G366" s="901">
        <f t="shared" si="12"/>
        <v>308</v>
      </c>
      <c r="H366" s="901">
        <f t="shared" si="11"/>
        <v>308</v>
      </c>
      <c r="I366" s="910"/>
    </row>
    <row r="367" spans="1:9" x14ac:dyDescent="0.25">
      <c r="A367" s="10" t="s">
        <v>355</v>
      </c>
      <c r="B367" s="10" t="s">
        <v>2213</v>
      </c>
      <c r="C367" s="10" t="s">
        <v>2214</v>
      </c>
      <c r="D367" s="10" t="s">
        <v>1964</v>
      </c>
      <c r="E367" s="10">
        <v>1</v>
      </c>
      <c r="F367" s="10">
        <v>70</v>
      </c>
      <c r="G367" s="901">
        <f t="shared" si="12"/>
        <v>70</v>
      </c>
      <c r="H367" s="901">
        <f t="shared" si="11"/>
        <v>70</v>
      </c>
      <c r="I367" s="910"/>
    </row>
    <row r="368" spans="1:9" x14ac:dyDescent="0.25">
      <c r="A368" s="10" t="s">
        <v>355</v>
      </c>
      <c r="B368" s="10" t="s">
        <v>1434</v>
      </c>
      <c r="C368" s="10" t="s">
        <v>1435</v>
      </c>
      <c r="D368" s="10" t="s">
        <v>1963</v>
      </c>
      <c r="E368" s="10">
        <v>2</v>
      </c>
      <c r="F368" s="10">
        <v>241</v>
      </c>
      <c r="G368" s="901">
        <f t="shared" si="12"/>
        <v>482</v>
      </c>
      <c r="H368" s="901">
        <f t="shared" si="11"/>
        <v>482</v>
      </c>
      <c r="I368" s="910"/>
    </row>
    <row r="369" spans="1:9" x14ac:dyDescent="0.25">
      <c r="A369" s="10" t="s">
        <v>355</v>
      </c>
      <c r="B369" s="10" t="s">
        <v>1434</v>
      </c>
      <c r="C369" s="10" t="s">
        <v>1435</v>
      </c>
      <c r="D369" s="10" t="s">
        <v>1964</v>
      </c>
      <c r="E369" s="10">
        <v>1</v>
      </c>
      <c r="F369" s="10">
        <v>60</v>
      </c>
      <c r="G369" s="901">
        <f t="shared" si="12"/>
        <v>60</v>
      </c>
      <c r="H369" s="901">
        <f t="shared" si="11"/>
        <v>60</v>
      </c>
      <c r="I369" s="910"/>
    </row>
    <row r="370" spans="1:9" x14ac:dyDescent="0.25">
      <c r="A370" s="10" t="s">
        <v>355</v>
      </c>
      <c r="B370" s="10" t="s">
        <v>2215</v>
      </c>
      <c r="C370" s="10" t="s">
        <v>2216</v>
      </c>
      <c r="D370" s="10" t="s">
        <v>1963</v>
      </c>
      <c r="E370" s="10">
        <v>2</v>
      </c>
      <c r="F370" s="10">
        <v>93</v>
      </c>
      <c r="G370" s="901">
        <f t="shared" si="12"/>
        <v>186</v>
      </c>
      <c r="H370" s="901">
        <f t="shared" si="11"/>
        <v>186</v>
      </c>
      <c r="I370" s="910"/>
    </row>
    <row r="371" spans="1:9" x14ac:dyDescent="0.25">
      <c r="A371" s="10" t="s">
        <v>355</v>
      </c>
      <c r="B371" s="10" t="s">
        <v>2215</v>
      </c>
      <c r="C371" s="10" t="s">
        <v>2216</v>
      </c>
      <c r="D371" s="10" t="s">
        <v>1964</v>
      </c>
      <c r="E371" s="10">
        <v>1</v>
      </c>
      <c r="F371" s="10">
        <v>11</v>
      </c>
      <c r="G371" s="901">
        <f t="shared" si="12"/>
        <v>11</v>
      </c>
      <c r="H371" s="901">
        <f t="shared" si="11"/>
        <v>11</v>
      </c>
      <c r="I371" s="910"/>
    </row>
    <row r="372" spans="1:9" x14ac:dyDescent="0.25">
      <c r="A372" s="10" t="s">
        <v>355</v>
      </c>
      <c r="B372" s="10" t="s">
        <v>2217</v>
      </c>
      <c r="C372" s="10" t="s">
        <v>2218</v>
      </c>
      <c r="D372" s="10" t="s">
        <v>1963</v>
      </c>
      <c r="E372" s="10">
        <v>2</v>
      </c>
      <c r="F372" s="10">
        <v>245</v>
      </c>
      <c r="G372" s="901">
        <f t="shared" si="12"/>
        <v>490</v>
      </c>
      <c r="H372" s="901">
        <f t="shared" si="11"/>
        <v>490</v>
      </c>
      <c r="I372" s="910"/>
    </row>
    <row r="373" spans="1:9" x14ac:dyDescent="0.25">
      <c r="A373" s="10" t="s">
        <v>355</v>
      </c>
      <c r="B373" s="10" t="s">
        <v>2217</v>
      </c>
      <c r="C373" s="10" t="s">
        <v>2218</v>
      </c>
      <c r="D373" s="10" t="s">
        <v>1964</v>
      </c>
      <c r="E373" s="10">
        <v>1</v>
      </c>
      <c r="F373" s="10">
        <v>52</v>
      </c>
      <c r="G373" s="901">
        <f t="shared" si="12"/>
        <v>52</v>
      </c>
      <c r="H373" s="901">
        <f t="shared" si="11"/>
        <v>52</v>
      </c>
      <c r="I373" s="910"/>
    </row>
    <row r="374" spans="1:9" x14ac:dyDescent="0.25">
      <c r="A374" s="10" t="s">
        <v>355</v>
      </c>
      <c r="B374" s="10" t="s">
        <v>2219</v>
      </c>
      <c r="C374" s="10" t="s">
        <v>2220</v>
      </c>
      <c r="D374" s="10" t="s">
        <v>1963</v>
      </c>
      <c r="E374" s="10">
        <v>2</v>
      </c>
      <c r="F374" s="10">
        <v>113</v>
      </c>
      <c r="G374" s="901">
        <f t="shared" si="12"/>
        <v>226</v>
      </c>
      <c r="H374" s="901">
        <f t="shared" si="11"/>
        <v>226</v>
      </c>
      <c r="I374" s="910"/>
    </row>
    <row r="375" spans="1:9" x14ac:dyDescent="0.25">
      <c r="A375" s="10" t="s">
        <v>355</v>
      </c>
      <c r="B375" s="10" t="s">
        <v>2219</v>
      </c>
      <c r="C375" s="10" t="s">
        <v>2220</v>
      </c>
      <c r="D375" s="10" t="s">
        <v>1964</v>
      </c>
      <c r="E375" s="10">
        <v>1</v>
      </c>
      <c r="F375" s="10">
        <v>12</v>
      </c>
      <c r="G375" s="901">
        <f t="shared" si="12"/>
        <v>12</v>
      </c>
      <c r="H375" s="901">
        <f t="shared" si="11"/>
        <v>12</v>
      </c>
      <c r="I375" s="910"/>
    </row>
    <row r="376" spans="1:9" x14ac:dyDescent="0.25">
      <c r="A376" s="10" t="s">
        <v>355</v>
      </c>
      <c r="B376" s="10" t="s">
        <v>1436</v>
      </c>
      <c r="C376" s="10" t="s">
        <v>1437</v>
      </c>
      <c r="D376" s="10" t="s">
        <v>1963</v>
      </c>
      <c r="E376" s="10">
        <v>2</v>
      </c>
      <c r="F376" s="10">
        <v>237</v>
      </c>
      <c r="G376" s="901">
        <f t="shared" si="12"/>
        <v>474</v>
      </c>
      <c r="H376" s="901">
        <f t="shared" si="11"/>
        <v>474</v>
      </c>
      <c r="I376" s="910"/>
    </row>
    <row r="377" spans="1:9" x14ac:dyDescent="0.25">
      <c r="A377" s="10" t="s">
        <v>355</v>
      </c>
      <c r="B377" s="10" t="s">
        <v>1436</v>
      </c>
      <c r="C377" s="10" t="s">
        <v>1437</v>
      </c>
      <c r="D377" s="10" t="s">
        <v>1964</v>
      </c>
      <c r="E377" s="10">
        <v>1</v>
      </c>
      <c r="F377" s="10">
        <v>92</v>
      </c>
      <c r="G377" s="901">
        <f t="shared" si="12"/>
        <v>92</v>
      </c>
      <c r="H377" s="901">
        <f t="shared" si="11"/>
        <v>92</v>
      </c>
      <c r="I377" s="910"/>
    </row>
    <row r="378" spans="1:9" x14ac:dyDescent="0.25">
      <c r="A378" s="10" t="s">
        <v>355</v>
      </c>
      <c r="B378" s="10" t="s">
        <v>2221</v>
      </c>
      <c r="C378" s="10" t="s">
        <v>2222</v>
      </c>
      <c r="D378" s="10" t="s">
        <v>1963</v>
      </c>
      <c r="E378" s="10">
        <v>2</v>
      </c>
      <c r="F378" s="10">
        <v>116</v>
      </c>
      <c r="G378" s="901">
        <f t="shared" si="12"/>
        <v>232</v>
      </c>
      <c r="H378" s="901">
        <f t="shared" si="11"/>
        <v>232</v>
      </c>
      <c r="I378" s="910"/>
    </row>
    <row r="379" spans="1:9" x14ac:dyDescent="0.25">
      <c r="A379" s="10" t="s">
        <v>355</v>
      </c>
      <c r="B379" s="10" t="s">
        <v>2221</v>
      </c>
      <c r="C379" s="10" t="s">
        <v>2222</v>
      </c>
      <c r="D379" s="10" t="s">
        <v>1964</v>
      </c>
      <c r="E379" s="10">
        <v>1</v>
      </c>
      <c r="F379" s="10">
        <v>70</v>
      </c>
      <c r="G379" s="901">
        <f t="shared" si="12"/>
        <v>70</v>
      </c>
      <c r="H379" s="901">
        <f t="shared" si="11"/>
        <v>70</v>
      </c>
      <c r="I379" s="910"/>
    </row>
    <row r="380" spans="1:9" x14ac:dyDescent="0.25">
      <c r="A380" s="10" t="s">
        <v>355</v>
      </c>
      <c r="B380" s="10" t="s">
        <v>2223</v>
      </c>
      <c r="C380" s="10" t="s">
        <v>2224</v>
      </c>
      <c r="D380" s="10" t="s">
        <v>1963</v>
      </c>
      <c r="E380" s="10">
        <v>2</v>
      </c>
      <c r="F380" s="10">
        <v>186</v>
      </c>
      <c r="G380" s="901">
        <f t="shared" si="12"/>
        <v>372</v>
      </c>
      <c r="H380" s="901">
        <f t="shared" si="11"/>
        <v>372</v>
      </c>
      <c r="I380" s="910"/>
    </row>
    <row r="381" spans="1:9" x14ac:dyDescent="0.25">
      <c r="A381" s="10" t="s">
        <v>355</v>
      </c>
      <c r="B381" s="10" t="s">
        <v>2223</v>
      </c>
      <c r="C381" s="10" t="s">
        <v>2224</v>
      </c>
      <c r="D381" s="10" t="s">
        <v>1964</v>
      </c>
      <c r="E381" s="10">
        <v>1</v>
      </c>
      <c r="F381" s="10">
        <v>1</v>
      </c>
      <c r="G381" s="901">
        <f t="shared" si="12"/>
        <v>1</v>
      </c>
      <c r="H381" s="901">
        <f t="shared" si="11"/>
        <v>1</v>
      </c>
      <c r="I381" s="910"/>
    </row>
    <row r="382" spans="1:9" x14ac:dyDescent="0.25">
      <c r="A382" s="10" t="s">
        <v>355</v>
      </c>
      <c r="B382" s="10" t="s">
        <v>2225</v>
      </c>
      <c r="C382" s="10" t="s">
        <v>2226</v>
      </c>
      <c r="D382" s="10" t="s">
        <v>1963</v>
      </c>
      <c r="E382" s="10">
        <v>2</v>
      </c>
      <c r="F382" s="10">
        <v>103</v>
      </c>
      <c r="G382" s="901">
        <f t="shared" si="12"/>
        <v>206</v>
      </c>
      <c r="H382" s="901">
        <f t="shared" si="11"/>
        <v>206</v>
      </c>
      <c r="I382" s="910"/>
    </row>
    <row r="383" spans="1:9" x14ac:dyDescent="0.25">
      <c r="A383" s="10" t="s">
        <v>355</v>
      </c>
      <c r="B383" s="10" t="s">
        <v>2225</v>
      </c>
      <c r="C383" s="10" t="s">
        <v>2226</v>
      </c>
      <c r="D383" s="10" t="s">
        <v>1964</v>
      </c>
      <c r="E383" s="10">
        <v>1</v>
      </c>
      <c r="F383" s="10">
        <v>21</v>
      </c>
      <c r="G383" s="901">
        <f t="shared" si="12"/>
        <v>21</v>
      </c>
      <c r="H383" s="901">
        <f t="shared" si="11"/>
        <v>21</v>
      </c>
      <c r="I383" s="910"/>
    </row>
    <row r="384" spans="1:9" x14ac:dyDescent="0.25">
      <c r="A384" s="10" t="s">
        <v>355</v>
      </c>
      <c r="B384" s="10" t="s">
        <v>2227</v>
      </c>
      <c r="C384" s="10" t="s">
        <v>2228</v>
      </c>
      <c r="D384" s="10" t="s">
        <v>1963</v>
      </c>
      <c r="E384" s="10">
        <v>2</v>
      </c>
      <c r="F384" s="10">
        <v>13</v>
      </c>
      <c r="G384" s="901">
        <f t="shared" si="12"/>
        <v>26</v>
      </c>
      <c r="H384" s="901">
        <f t="shared" si="11"/>
        <v>26</v>
      </c>
      <c r="I384" s="910"/>
    </row>
    <row r="385" spans="1:9" x14ac:dyDescent="0.25">
      <c r="A385" s="10" t="s">
        <v>355</v>
      </c>
      <c r="B385" s="10" t="s">
        <v>2227</v>
      </c>
      <c r="C385" s="10" t="s">
        <v>2228</v>
      </c>
      <c r="D385" s="10" t="s">
        <v>1964</v>
      </c>
      <c r="E385" s="10">
        <v>1</v>
      </c>
      <c r="F385" s="10">
        <v>3</v>
      </c>
      <c r="G385" s="901">
        <f t="shared" si="12"/>
        <v>3</v>
      </c>
      <c r="H385" s="901">
        <f t="shared" si="11"/>
        <v>3</v>
      </c>
      <c r="I385" s="910"/>
    </row>
    <row r="386" spans="1:9" x14ac:dyDescent="0.25">
      <c r="A386" s="10" t="s">
        <v>355</v>
      </c>
      <c r="B386" s="10" t="s">
        <v>2229</v>
      </c>
      <c r="C386" s="10" t="s">
        <v>2230</v>
      </c>
      <c r="D386" s="10" t="s">
        <v>1963</v>
      </c>
      <c r="E386" s="10">
        <v>2</v>
      </c>
      <c r="F386" s="10">
        <v>229</v>
      </c>
      <c r="G386" s="901">
        <f t="shared" si="12"/>
        <v>458</v>
      </c>
      <c r="H386" s="901">
        <f t="shared" si="11"/>
        <v>458</v>
      </c>
      <c r="I386" s="910"/>
    </row>
    <row r="387" spans="1:9" x14ac:dyDescent="0.25">
      <c r="A387" s="10" t="s">
        <v>355</v>
      </c>
      <c r="B387" s="10" t="s">
        <v>2229</v>
      </c>
      <c r="C387" s="10" t="s">
        <v>2230</v>
      </c>
      <c r="D387" s="10" t="s">
        <v>1964</v>
      </c>
      <c r="E387" s="10">
        <v>1</v>
      </c>
      <c r="F387" s="10">
        <v>218</v>
      </c>
      <c r="G387" s="901">
        <f t="shared" si="12"/>
        <v>218</v>
      </c>
      <c r="H387" s="901">
        <f t="shared" si="11"/>
        <v>218</v>
      </c>
      <c r="I387" s="910"/>
    </row>
    <row r="388" spans="1:9" x14ac:dyDescent="0.25">
      <c r="A388" s="10" t="s">
        <v>355</v>
      </c>
      <c r="B388" s="10" t="s">
        <v>2231</v>
      </c>
      <c r="C388" s="10" t="s">
        <v>2232</v>
      </c>
      <c r="D388" s="10" t="s">
        <v>1963</v>
      </c>
      <c r="E388" s="10">
        <v>2</v>
      </c>
      <c r="F388" s="10">
        <v>62</v>
      </c>
      <c r="G388" s="901">
        <f t="shared" si="12"/>
        <v>124</v>
      </c>
      <c r="H388" s="901">
        <f t="shared" si="11"/>
        <v>124</v>
      </c>
      <c r="I388" s="910"/>
    </row>
    <row r="389" spans="1:9" x14ac:dyDescent="0.25">
      <c r="A389" s="10" t="s">
        <v>355</v>
      </c>
      <c r="B389" s="10" t="s">
        <v>2231</v>
      </c>
      <c r="C389" s="10" t="s">
        <v>2232</v>
      </c>
      <c r="D389" s="10" t="s">
        <v>1964</v>
      </c>
      <c r="E389" s="10">
        <v>1</v>
      </c>
      <c r="F389" s="10">
        <v>5</v>
      </c>
      <c r="G389" s="901">
        <f t="shared" si="12"/>
        <v>5</v>
      </c>
      <c r="H389" s="901">
        <f t="shared" si="11"/>
        <v>5</v>
      </c>
      <c r="I389" s="910"/>
    </row>
    <row r="390" spans="1:9" x14ac:dyDescent="0.25">
      <c r="A390" s="10" t="s">
        <v>355</v>
      </c>
      <c r="B390" s="10" t="s">
        <v>791</v>
      </c>
      <c r="C390" s="10" t="s">
        <v>792</v>
      </c>
      <c r="D390" s="10" t="s">
        <v>1963</v>
      </c>
      <c r="E390" s="10">
        <v>2</v>
      </c>
      <c r="F390" s="10">
        <v>306</v>
      </c>
      <c r="G390" s="901">
        <f t="shared" si="12"/>
        <v>612</v>
      </c>
      <c r="H390" s="901">
        <f t="shared" si="11"/>
        <v>612</v>
      </c>
      <c r="I390" s="910"/>
    </row>
    <row r="391" spans="1:9" x14ac:dyDescent="0.25">
      <c r="A391" s="10" t="s">
        <v>355</v>
      </c>
      <c r="B391" s="10" t="s">
        <v>2233</v>
      </c>
      <c r="C391" s="10" t="s">
        <v>2234</v>
      </c>
      <c r="D391" s="10" t="s">
        <v>1963</v>
      </c>
      <c r="E391" s="10">
        <v>2</v>
      </c>
      <c r="F391" s="10">
        <v>88</v>
      </c>
      <c r="G391" s="901">
        <f t="shared" si="12"/>
        <v>176</v>
      </c>
      <c r="H391" s="901">
        <f t="shared" si="11"/>
        <v>176</v>
      </c>
      <c r="I391" s="910"/>
    </row>
    <row r="392" spans="1:9" x14ac:dyDescent="0.25">
      <c r="A392" s="10" t="s">
        <v>355</v>
      </c>
      <c r="B392" s="10" t="s">
        <v>1161</v>
      </c>
      <c r="C392" s="10" t="s">
        <v>1162</v>
      </c>
      <c r="D392" s="10" t="s">
        <v>1963</v>
      </c>
      <c r="E392" s="10">
        <v>2</v>
      </c>
      <c r="F392" s="10">
        <v>290</v>
      </c>
      <c r="G392" s="901">
        <f t="shared" si="12"/>
        <v>580</v>
      </c>
      <c r="H392" s="901">
        <f t="shared" ref="H392:H455" si="13">G392</f>
        <v>580</v>
      </c>
      <c r="I392" s="910"/>
    </row>
    <row r="393" spans="1:9" x14ac:dyDescent="0.25">
      <c r="A393" s="10" t="s">
        <v>355</v>
      </c>
      <c r="B393" s="10" t="s">
        <v>1163</v>
      </c>
      <c r="C393" s="10" t="s">
        <v>1164</v>
      </c>
      <c r="D393" s="10" t="s">
        <v>1963</v>
      </c>
      <c r="E393" s="10">
        <v>2</v>
      </c>
      <c r="F393" s="10">
        <v>87</v>
      </c>
      <c r="G393" s="901">
        <f t="shared" ref="G393:G456" si="14">E393*F393</f>
        <v>174</v>
      </c>
      <c r="H393" s="901">
        <f t="shared" si="13"/>
        <v>174</v>
      </c>
      <c r="I393" s="910"/>
    </row>
    <row r="394" spans="1:9" x14ac:dyDescent="0.25">
      <c r="A394" s="10" t="s">
        <v>355</v>
      </c>
      <c r="B394" s="10" t="s">
        <v>2235</v>
      </c>
      <c r="C394" s="10" t="s">
        <v>2236</v>
      </c>
      <c r="D394" s="10" t="s">
        <v>1963</v>
      </c>
      <c r="E394" s="10">
        <v>2</v>
      </c>
      <c r="F394" s="10">
        <v>151</v>
      </c>
      <c r="G394" s="901">
        <f t="shared" si="14"/>
        <v>302</v>
      </c>
      <c r="H394" s="901">
        <f t="shared" si="13"/>
        <v>302</v>
      </c>
      <c r="I394" s="910"/>
    </row>
    <row r="395" spans="1:9" x14ac:dyDescent="0.25">
      <c r="A395" s="10" t="s">
        <v>355</v>
      </c>
      <c r="B395" s="10" t="s">
        <v>2235</v>
      </c>
      <c r="C395" s="10" t="s">
        <v>2236</v>
      </c>
      <c r="D395" s="10" t="s">
        <v>1964</v>
      </c>
      <c r="E395" s="10">
        <v>1</v>
      </c>
      <c r="F395" s="10">
        <v>12</v>
      </c>
      <c r="G395" s="901">
        <f t="shared" si="14"/>
        <v>12</v>
      </c>
      <c r="H395" s="901">
        <f t="shared" si="13"/>
        <v>12</v>
      </c>
      <c r="I395" s="910"/>
    </row>
    <row r="396" spans="1:9" x14ac:dyDescent="0.25">
      <c r="A396" s="10" t="s">
        <v>355</v>
      </c>
      <c r="B396" s="10" t="s">
        <v>2237</v>
      </c>
      <c r="C396" s="10" t="s">
        <v>2238</v>
      </c>
      <c r="D396" s="10" t="s">
        <v>1963</v>
      </c>
      <c r="E396" s="10">
        <v>2</v>
      </c>
      <c r="F396" s="10">
        <v>81</v>
      </c>
      <c r="G396" s="901">
        <f t="shared" si="14"/>
        <v>162</v>
      </c>
      <c r="H396" s="901">
        <f t="shared" si="13"/>
        <v>162</v>
      </c>
      <c r="I396" s="910"/>
    </row>
    <row r="397" spans="1:9" x14ac:dyDescent="0.25">
      <c r="A397" s="10" t="s">
        <v>355</v>
      </c>
      <c r="B397" s="10" t="s">
        <v>2237</v>
      </c>
      <c r="C397" s="10" t="s">
        <v>2238</v>
      </c>
      <c r="D397" s="10" t="s">
        <v>1964</v>
      </c>
      <c r="E397" s="10">
        <v>1</v>
      </c>
      <c r="F397" s="10">
        <v>18</v>
      </c>
      <c r="G397" s="901">
        <f t="shared" si="14"/>
        <v>18</v>
      </c>
      <c r="H397" s="901">
        <f t="shared" si="13"/>
        <v>18</v>
      </c>
      <c r="I397" s="910"/>
    </row>
    <row r="398" spans="1:9" x14ac:dyDescent="0.25">
      <c r="A398" s="10" t="s">
        <v>355</v>
      </c>
      <c r="B398" s="10" t="s">
        <v>793</v>
      </c>
      <c r="C398" s="10" t="s">
        <v>794</v>
      </c>
      <c r="D398" s="10" t="s">
        <v>1963</v>
      </c>
      <c r="E398" s="10">
        <v>2</v>
      </c>
      <c r="F398" s="10">
        <v>177</v>
      </c>
      <c r="G398" s="901">
        <f t="shared" si="14"/>
        <v>354</v>
      </c>
      <c r="H398" s="901">
        <f t="shared" si="13"/>
        <v>354</v>
      </c>
      <c r="I398" s="910"/>
    </row>
    <row r="399" spans="1:9" x14ac:dyDescent="0.25">
      <c r="A399" s="10" t="s">
        <v>355</v>
      </c>
      <c r="B399" s="10" t="s">
        <v>793</v>
      </c>
      <c r="C399" s="10" t="s">
        <v>794</v>
      </c>
      <c r="D399" s="10" t="s">
        <v>1964</v>
      </c>
      <c r="E399" s="10">
        <v>1</v>
      </c>
      <c r="F399" s="10">
        <v>25</v>
      </c>
      <c r="G399" s="901">
        <f t="shared" si="14"/>
        <v>25</v>
      </c>
      <c r="H399" s="901">
        <f t="shared" si="13"/>
        <v>25</v>
      </c>
      <c r="I399" s="910"/>
    </row>
    <row r="400" spans="1:9" x14ac:dyDescent="0.25">
      <c r="A400" s="10" t="s">
        <v>355</v>
      </c>
      <c r="B400" s="10" t="s">
        <v>2239</v>
      </c>
      <c r="C400" s="10" t="s">
        <v>2240</v>
      </c>
      <c r="D400" s="10" t="s">
        <v>1963</v>
      </c>
      <c r="E400" s="10">
        <v>2</v>
      </c>
      <c r="F400" s="10">
        <v>126</v>
      </c>
      <c r="G400" s="901">
        <f t="shared" si="14"/>
        <v>252</v>
      </c>
      <c r="H400" s="901">
        <f t="shared" si="13"/>
        <v>252</v>
      </c>
      <c r="I400" s="910"/>
    </row>
    <row r="401" spans="1:9" x14ac:dyDescent="0.25">
      <c r="A401" s="10" t="s">
        <v>355</v>
      </c>
      <c r="B401" s="10" t="s">
        <v>2239</v>
      </c>
      <c r="C401" s="10" t="s">
        <v>2240</v>
      </c>
      <c r="D401" s="10" t="s">
        <v>1964</v>
      </c>
      <c r="E401" s="10">
        <v>1</v>
      </c>
      <c r="F401" s="10">
        <v>75</v>
      </c>
      <c r="G401" s="901">
        <f t="shared" si="14"/>
        <v>75</v>
      </c>
      <c r="H401" s="901">
        <f t="shared" si="13"/>
        <v>75</v>
      </c>
      <c r="I401" s="910"/>
    </row>
    <row r="402" spans="1:9" x14ac:dyDescent="0.25">
      <c r="A402" s="10" t="s">
        <v>355</v>
      </c>
      <c r="B402" s="10" t="s">
        <v>2241</v>
      </c>
      <c r="C402" s="10" t="s">
        <v>2242</v>
      </c>
      <c r="D402" s="10" t="s">
        <v>1963</v>
      </c>
      <c r="E402" s="10">
        <v>2</v>
      </c>
      <c r="F402" s="10">
        <v>161</v>
      </c>
      <c r="G402" s="901">
        <f t="shared" si="14"/>
        <v>322</v>
      </c>
      <c r="H402" s="901">
        <f t="shared" si="13"/>
        <v>322</v>
      </c>
      <c r="I402" s="910"/>
    </row>
    <row r="403" spans="1:9" x14ac:dyDescent="0.25">
      <c r="A403" s="10" t="s">
        <v>355</v>
      </c>
      <c r="B403" s="10" t="s">
        <v>2243</v>
      </c>
      <c r="C403" s="10" t="s">
        <v>2244</v>
      </c>
      <c r="D403" s="10" t="s">
        <v>1963</v>
      </c>
      <c r="E403" s="10">
        <v>2</v>
      </c>
      <c r="F403" s="10">
        <v>83</v>
      </c>
      <c r="G403" s="901">
        <f t="shared" si="14"/>
        <v>166</v>
      </c>
      <c r="H403" s="901">
        <f t="shared" si="13"/>
        <v>166</v>
      </c>
      <c r="I403" s="910"/>
    </row>
    <row r="404" spans="1:9" x14ac:dyDescent="0.25">
      <c r="A404" s="10" t="s">
        <v>355</v>
      </c>
      <c r="B404" s="10" t="s">
        <v>1440</v>
      </c>
      <c r="C404" s="10" t="s">
        <v>1441</v>
      </c>
      <c r="D404" s="10" t="s">
        <v>1963</v>
      </c>
      <c r="E404" s="10">
        <v>2</v>
      </c>
      <c r="F404" s="10">
        <v>373</v>
      </c>
      <c r="G404" s="901">
        <f t="shared" si="14"/>
        <v>746</v>
      </c>
      <c r="H404" s="901">
        <f t="shared" si="13"/>
        <v>746</v>
      </c>
      <c r="I404" s="910"/>
    </row>
    <row r="405" spans="1:9" x14ac:dyDescent="0.25">
      <c r="A405" s="10" t="s">
        <v>355</v>
      </c>
      <c r="B405" s="10" t="s">
        <v>1440</v>
      </c>
      <c r="C405" s="10" t="s">
        <v>1441</v>
      </c>
      <c r="D405" s="10" t="s">
        <v>1964</v>
      </c>
      <c r="E405" s="10">
        <v>1</v>
      </c>
      <c r="F405" s="10">
        <v>344</v>
      </c>
      <c r="G405" s="901">
        <f t="shared" si="14"/>
        <v>344</v>
      </c>
      <c r="H405" s="901">
        <f t="shared" si="13"/>
        <v>344</v>
      </c>
      <c r="I405" s="910"/>
    </row>
    <row r="406" spans="1:9" x14ac:dyDescent="0.25">
      <c r="A406" s="10" t="s">
        <v>355</v>
      </c>
      <c r="B406" s="10" t="s">
        <v>2245</v>
      </c>
      <c r="C406" s="10" t="s">
        <v>2246</v>
      </c>
      <c r="D406" s="10" t="s">
        <v>1963</v>
      </c>
      <c r="E406" s="10">
        <v>2</v>
      </c>
      <c r="F406" s="10">
        <v>77</v>
      </c>
      <c r="G406" s="901">
        <f t="shared" si="14"/>
        <v>154</v>
      </c>
      <c r="H406" s="901">
        <f t="shared" si="13"/>
        <v>154</v>
      </c>
      <c r="I406" s="910"/>
    </row>
    <row r="407" spans="1:9" x14ac:dyDescent="0.25">
      <c r="A407" s="10" t="s">
        <v>355</v>
      </c>
      <c r="B407" s="10" t="s">
        <v>2245</v>
      </c>
      <c r="C407" s="10" t="s">
        <v>2246</v>
      </c>
      <c r="D407" s="10" t="s">
        <v>1964</v>
      </c>
      <c r="E407" s="10">
        <v>1</v>
      </c>
      <c r="F407" s="10">
        <v>22</v>
      </c>
      <c r="G407" s="901">
        <f t="shared" si="14"/>
        <v>22</v>
      </c>
      <c r="H407" s="901">
        <f t="shared" si="13"/>
        <v>22</v>
      </c>
      <c r="I407" s="910"/>
    </row>
    <row r="408" spans="1:9" x14ac:dyDescent="0.25">
      <c r="A408" s="10" t="s">
        <v>355</v>
      </c>
      <c r="B408" s="10" t="s">
        <v>2247</v>
      </c>
      <c r="C408" s="10" t="s">
        <v>2248</v>
      </c>
      <c r="D408" s="10" t="s">
        <v>1963</v>
      </c>
      <c r="E408" s="10">
        <v>2</v>
      </c>
      <c r="F408" s="10">
        <v>48</v>
      </c>
      <c r="G408" s="901">
        <f t="shared" si="14"/>
        <v>96</v>
      </c>
      <c r="H408" s="901">
        <f t="shared" si="13"/>
        <v>96</v>
      </c>
      <c r="I408" s="910"/>
    </row>
    <row r="409" spans="1:9" x14ac:dyDescent="0.25">
      <c r="A409" s="10" t="s">
        <v>355</v>
      </c>
      <c r="B409" s="10" t="s">
        <v>2247</v>
      </c>
      <c r="C409" s="10" t="s">
        <v>2248</v>
      </c>
      <c r="D409" s="10" t="s">
        <v>1964</v>
      </c>
      <c r="E409" s="10">
        <v>1</v>
      </c>
      <c r="F409" s="10">
        <v>13</v>
      </c>
      <c r="G409" s="901">
        <f t="shared" si="14"/>
        <v>13</v>
      </c>
      <c r="H409" s="901">
        <f t="shared" si="13"/>
        <v>13</v>
      </c>
      <c r="I409" s="910"/>
    </row>
    <row r="410" spans="1:9" x14ac:dyDescent="0.25">
      <c r="A410" s="10" t="s">
        <v>355</v>
      </c>
      <c r="B410" s="10" t="s">
        <v>2249</v>
      </c>
      <c r="C410" s="10" t="s">
        <v>2250</v>
      </c>
      <c r="D410" s="10" t="s">
        <v>1963</v>
      </c>
      <c r="E410" s="10">
        <v>2</v>
      </c>
      <c r="F410" s="10">
        <v>98</v>
      </c>
      <c r="G410" s="901">
        <f t="shared" si="14"/>
        <v>196</v>
      </c>
      <c r="H410" s="901">
        <f t="shared" si="13"/>
        <v>196</v>
      </c>
      <c r="I410" s="910"/>
    </row>
    <row r="411" spans="1:9" x14ac:dyDescent="0.25">
      <c r="A411" s="10" t="s">
        <v>355</v>
      </c>
      <c r="B411" s="10" t="s">
        <v>2249</v>
      </c>
      <c r="C411" s="10" t="s">
        <v>2250</v>
      </c>
      <c r="D411" s="10" t="s">
        <v>1964</v>
      </c>
      <c r="E411" s="10">
        <v>1</v>
      </c>
      <c r="F411" s="10">
        <v>2</v>
      </c>
      <c r="G411" s="901">
        <f t="shared" si="14"/>
        <v>2</v>
      </c>
      <c r="H411" s="901">
        <f t="shared" si="13"/>
        <v>2</v>
      </c>
      <c r="I411" s="910"/>
    </row>
    <row r="412" spans="1:9" x14ac:dyDescent="0.25">
      <c r="A412" s="10" t="s">
        <v>355</v>
      </c>
      <c r="B412" s="10" t="s">
        <v>1442</v>
      </c>
      <c r="C412" s="10" t="s">
        <v>1443</v>
      </c>
      <c r="D412" s="10" t="s">
        <v>1963</v>
      </c>
      <c r="E412" s="10">
        <v>2</v>
      </c>
      <c r="F412" s="10">
        <v>221</v>
      </c>
      <c r="G412" s="901">
        <f t="shared" si="14"/>
        <v>442</v>
      </c>
      <c r="H412" s="901">
        <f t="shared" si="13"/>
        <v>442</v>
      </c>
      <c r="I412" s="910"/>
    </row>
    <row r="413" spans="1:9" x14ac:dyDescent="0.25">
      <c r="A413" s="10" t="s">
        <v>355</v>
      </c>
      <c r="B413" s="10" t="s">
        <v>2251</v>
      </c>
      <c r="C413" s="10" t="s">
        <v>2252</v>
      </c>
      <c r="D413" s="10" t="s">
        <v>1963</v>
      </c>
      <c r="E413" s="10">
        <v>2</v>
      </c>
      <c r="F413" s="10">
        <v>335</v>
      </c>
      <c r="G413" s="901">
        <f t="shared" si="14"/>
        <v>670</v>
      </c>
      <c r="H413" s="901">
        <f t="shared" si="13"/>
        <v>670</v>
      </c>
      <c r="I413" s="910"/>
    </row>
    <row r="414" spans="1:9" x14ac:dyDescent="0.25">
      <c r="A414" s="10" t="s">
        <v>355</v>
      </c>
      <c r="B414" s="10" t="s">
        <v>2251</v>
      </c>
      <c r="C414" s="10" t="s">
        <v>2252</v>
      </c>
      <c r="D414" s="10" t="s">
        <v>1964</v>
      </c>
      <c r="E414" s="10">
        <v>1</v>
      </c>
      <c r="F414" s="10">
        <v>8</v>
      </c>
      <c r="G414" s="901">
        <f t="shared" si="14"/>
        <v>8</v>
      </c>
      <c r="H414" s="901">
        <f t="shared" si="13"/>
        <v>8</v>
      </c>
      <c r="I414" s="910"/>
    </row>
    <row r="415" spans="1:9" x14ac:dyDescent="0.25">
      <c r="A415" s="10" t="s">
        <v>355</v>
      </c>
      <c r="B415" s="10" t="s">
        <v>2253</v>
      </c>
      <c r="C415" s="10" t="s">
        <v>2254</v>
      </c>
      <c r="D415" s="10" t="s">
        <v>1963</v>
      </c>
      <c r="E415" s="10">
        <v>2</v>
      </c>
      <c r="F415" s="10">
        <v>92</v>
      </c>
      <c r="G415" s="901">
        <f t="shared" si="14"/>
        <v>184</v>
      </c>
      <c r="H415" s="901">
        <f t="shared" si="13"/>
        <v>184</v>
      </c>
      <c r="I415" s="910"/>
    </row>
    <row r="416" spans="1:9" x14ac:dyDescent="0.25">
      <c r="A416" s="10" t="s">
        <v>355</v>
      </c>
      <c r="B416" s="10" t="s">
        <v>1444</v>
      </c>
      <c r="C416" s="10" t="s">
        <v>1445</v>
      </c>
      <c r="D416" s="10" t="s">
        <v>1963</v>
      </c>
      <c r="E416" s="10">
        <v>2</v>
      </c>
      <c r="F416" s="10">
        <v>176</v>
      </c>
      <c r="G416" s="901">
        <f t="shared" si="14"/>
        <v>352</v>
      </c>
      <c r="H416" s="901">
        <f t="shared" si="13"/>
        <v>352</v>
      </c>
      <c r="I416" s="910"/>
    </row>
    <row r="417" spans="1:9" x14ac:dyDescent="0.25">
      <c r="A417" s="10" t="s">
        <v>355</v>
      </c>
      <c r="B417" s="10" t="s">
        <v>1444</v>
      </c>
      <c r="C417" s="10" t="s">
        <v>1445</v>
      </c>
      <c r="D417" s="10" t="s">
        <v>1964</v>
      </c>
      <c r="E417" s="10">
        <v>1</v>
      </c>
      <c r="F417" s="10">
        <v>94</v>
      </c>
      <c r="G417" s="901">
        <f t="shared" si="14"/>
        <v>94</v>
      </c>
      <c r="H417" s="901">
        <f t="shared" si="13"/>
        <v>94</v>
      </c>
      <c r="I417" s="910"/>
    </row>
    <row r="418" spans="1:9" x14ac:dyDescent="0.25">
      <c r="A418" s="10" t="s">
        <v>355</v>
      </c>
      <c r="B418" s="10" t="s">
        <v>2255</v>
      </c>
      <c r="C418" s="10" t="s">
        <v>2256</v>
      </c>
      <c r="D418" s="10" t="s">
        <v>1963</v>
      </c>
      <c r="E418" s="10">
        <v>2</v>
      </c>
      <c r="F418" s="10">
        <v>86</v>
      </c>
      <c r="G418" s="901">
        <f t="shared" si="14"/>
        <v>172</v>
      </c>
      <c r="H418" s="901">
        <f t="shared" si="13"/>
        <v>172</v>
      </c>
      <c r="I418" s="910"/>
    </row>
    <row r="419" spans="1:9" x14ac:dyDescent="0.25">
      <c r="A419" s="10" t="s">
        <v>355</v>
      </c>
      <c r="B419" s="10" t="s">
        <v>2257</v>
      </c>
      <c r="C419" s="10" t="s">
        <v>2258</v>
      </c>
      <c r="D419" s="10" t="s">
        <v>1963</v>
      </c>
      <c r="E419" s="10">
        <v>2</v>
      </c>
      <c r="F419" s="10">
        <v>145</v>
      </c>
      <c r="G419" s="901">
        <f t="shared" si="14"/>
        <v>290</v>
      </c>
      <c r="H419" s="901">
        <f t="shared" si="13"/>
        <v>290</v>
      </c>
      <c r="I419" s="910"/>
    </row>
    <row r="420" spans="1:9" x14ac:dyDescent="0.25">
      <c r="A420" s="10" t="s">
        <v>355</v>
      </c>
      <c r="B420" s="10" t="s">
        <v>5296</v>
      </c>
      <c r="C420" s="10" t="s">
        <v>3750</v>
      </c>
      <c r="D420" s="10" t="s">
        <v>1963</v>
      </c>
      <c r="E420" s="10">
        <v>2</v>
      </c>
      <c r="F420" s="10">
        <v>4</v>
      </c>
      <c r="G420" s="901">
        <f t="shared" si="14"/>
        <v>8</v>
      </c>
      <c r="H420" s="901">
        <f t="shared" si="13"/>
        <v>8</v>
      </c>
      <c r="I420" s="910"/>
    </row>
    <row r="421" spans="1:9" x14ac:dyDescent="0.25">
      <c r="A421" s="10" t="s">
        <v>355</v>
      </c>
      <c r="B421" s="10" t="s">
        <v>2259</v>
      </c>
      <c r="C421" s="10" t="s">
        <v>2260</v>
      </c>
      <c r="D421" s="10" t="s">
        <v>1963</v>
      </c>
      <c r="E421" s="10">
        <v>2</v>
      </c>
      <c r="F421" s="10">
        <v>161</v>
      </c>
      <c r="G421" s="901">
        <f t="shared" si="14"/>
        <v>322</v>
      </c>
      <c r="H421" s="901">
        <f t="shared" si="13"/>
        <v>322</v>
      </c>
      <c r="I421" s="910"/>
    </row>
    <row r="422" spans="1:9" x14ac:dyDescent="0.25">
      <c r="A422" s="10" t="s">
        <v>355</v>
      </c>
      <c r="B422" s="10" t="s">
        <v>2259</v>
      </c>
      <c r="C422" s="10" t="s">
        <v>2260</v>
      </c>
      <c r="D422" s="10" t="s">
        <v>1964</v>
      </c>
      <c r="E422" s="10">
        <v>1</v>
      </c>
      <c r="F422" s="10">
        <v>76</v>
      </c>
      <c r="G422" s="901">
        <f t="shared" si="14"/>
        <v>76</v>
      </c>
      <c r="H422" s="901">
        <f t="shared" si="13"/>
        <v>76</v>
      </c>
      <c r="I422" s="910"/>
    </row>
    <row r="423" spans="1:9" x14ac:dyDescent="0.25">
      <c r="A423" s="10" t="s">
        <v>355</v>
      </c>
      <c r="B423" s="10" t="s">
        <v>2261</v>
      </c>
      <c r="C423" s="10" t="s">
        <v>2262</v>
      </c>
      <c r="D423" s="10" t="s">
        <v>1963</v>
      </c>
      <c r="E423" s="10">
        <v>2</v>
      </c>
      <c r="F423" s="10">
        <v>52</v>
      </c>
      <c r="G423" s="901">
        <f t="shared" si="14"/>
        <v>104</v>
      </c>
      <c r="H423" s="901">
        <f t="shared" si="13"/>
        <v>104</v>
      </c>
      <c r="I423" s="910"/>
    </row>
    <row r="424" spans="1:9" x14ac:dyDescent="0.25">
      <c r="A424" s="10" t="s">
        <v>355</v>
      </c>
      <c r="B424" s="10" t="s">
        <v>2261</v>
      </c>
      <c r="C424" s="10" t="s">
        <v>2262</v>
      </c>
      <c r="D424" s="10" t="s">
        <v>1964</v>
      </c>
      <c r="E424" s="10">
        <v>1</v>
      </c>
      <c r="F424" s="10">
        <v>10</v>
      </c>
      <c r="G424" s="901">
        <f t="shared" si="14"/>
        <v>10</v>
      </c>
      <c r="H424" s="901">
        <f t="shared" si="13"/>
        <v>10</v>
      </c>
      <c r="I424" s="910"/>
    </row>
    <row r="425" spans="1:9" x14ac:dyDescent="0.25">
      <c r="A425" s="10" t="s">
        <v>355</v>
      </c>
      <c r="B425" s="10" t="s">
        <v>2263</v>
      </c>
      <c r="C425" s="10" t="s">
        <v>2264</v>
      </c>
      <c r="D425" s="10" t="s">
        <v>1963</v>
      </c>
      <c r="E425" s="10">
        <v>2</v>
      </c>
      <c r="F425" s="10">
        <v>54</v>
      </c>
      <c r="G425" s="901">
        <f t="shared" si="14"/>
        <v>108</v>
      </c>
      <c r="H425" s="901">
        <f t="shared" si="13"/>
        <v>108</v>
      </c>
      <c r="I425" s="910"/>
    </row>
    <row r="426" spans="1:9" x14ac:dyDescent="0.25">
      <c r="A426" s="10" t="s">
        <v>355</v>
      </c>
      <c r="B426" s="10" t="s">
        <v>2263</v>
      </c>
      <c r="C426" s="10" t="s">
        <v>2264</v>
      </c>
      <c r="D426" s="10" t="s">
        <v>1964</v>
      </c>
      <c r="E426" s="10">
        <v>1</v>
      </c>
      <c r="F426" s="10">
        <v>5</v>
      </c>
      <c r="G426" s="901">
        <f t="shared" si="14"/>
        <v>5</v>
      </c>
      <c r="H426" s="901">
        <f t="shared" si="13"/>
        <v>5</v>
      </c>
      <c r="I426" s="910"/>
    </row>
    <row r="427" spans="1:9" x14ac:dyDescent="0.25">
      <c r="A427" s="10" t="s">
        <v>355</v>
      </c>
      <c r="B427" s="10" t="s">
        <v>795</v>
      </c>
      <c r="C427" s="10" t="s">
        <v>796</v>
      </c>
      <c r="D427" s="10" t="s">
        <v>1963</v>
      </c>
      <c r="E427" s="10">
        <v>2</v>
      </c>
      <c r="F427" s="10">
        <v>389</v>
      </c>
      <c r="G427" s="901">
        <f t="shared" si="14"/>
        <v>778</v>
      </c>
      <c r="H427" s="901">
        <f t="shared" si="13"/>
        <v>778</v>
      </c>
      <c r="I427" s="910"/>
    </row>
    <row r="428" spans="1:9" x14ac:dyDescent="0.25">
      <c r="A428" s="10" t="s">
        <v>355</v>
      </c>
      <c r="B428" s="10" t="s">
        <v>795</v>
      </c>
      <c r="C428" s="10" t="s">
        <v>796</v>
      </c>
      <c r="D428" s="10" t="s">
        <v>1964</v>
      </c>
      <c r="E428" s="10">
        <v>1</v>
      </c>
      <c r="F428" s="10">
        <v>37</v>
      </c>
      <c r="G428" s="901">
        <f t="shared" si="14"/>
        <v>37</v>
      </c>
      <c r="H428" s="901">
        <f t="shared" si="13"/>
        <v>37</v>
      </c>
      <c r="I428" s="910"/>
    </row>
    <row r="429" spans="1:9" x14ac:dyDescent="0.25">
      <c r="A429" s="10" t="s">
        <v>355</v>
      </c>
      <c r="B429" s="10" t="s">
        <v>2265</v>
      </c>
      <c r="C429" s="10" t="s">
        <v>2266</v>
      </c>
      <c r="D429" s="10" t="s">
        <v>1963</v>
      </c>
      <c r="E429" s="10">
        <v>2</v>
      </c>
      <c r="F429" s="10">
        <v>293</v>
      </c>
      <c r="G429" s="901">
        <f t="shared" si="14"/>
        <v>586</v>
      </c>
      <c r="H429" s="901">
        <f t="shared" si="13"/>
        <v>586</v>
      </c>
      <c r="I429" s="910"/>
    </row>
    <row r="430" spans="1:9" x14ac:dyDescent="0.25">
      <c r="A430" s="10" t="s">
        <v>355</v>
      </c>
      <c r="B430" s="10" t="s">
        <v>797</v>
      </c>
      <c r="C430" s="10" t="s">
        <v>798</v>
      </c>
      <c r="D430" s="10" t="s">
        <v>1963</v>
      </c>
      <c r="E430" s="10">
        <v>2</v>
      </c>
      <c r="F430" s="10">
        <v>199</v>
      </c>
      <c r="G430" s="901">
        <f t="shared" si="14"/>
        <v>398</v>
      </c>
      <c r="H430" s="901">
        <f t="shared" si="13"/>
        <v>398</v>
      </c>
      <c r="I430" s="910"/>
    </row>
    <row r="431" spans="1:9" x14ac:dyDescent="0.25">
      <c r="A431" s="10" t="s">
        <v>355</v>
      </c>
      <c r="B431" s="10" t="s">
        <v>797</v>
      </c>
      <c r="C431" s="10" t="s">
        <v>798</v>
      </c>
      <c r="D431" s="10" t="s">
        <v>1964</v>
      </c>
      <c r="E431" s="10">
        <v>1</v>
      </c>
      <c r="F431" s="10">
        <v>31</v>
      </c>
      <c r="G431" s="901">
        <f t="shared" si="14"/>
        <v>31</v>
      </c>
      <c r="H431" s="901">
        <f t="shared" si="13"/>
        <v>31</v>
      </c>
      <c r="I431" s="910"/>
    </row>
    <row r="432" spans="1:9" x14ac:dyDescent="0.25">
      <c r="A432" s="10" t="s">
        <v>355</v>
      </c>
      <c r="B432" s="10" t="s">
        <v>2267</v>
      </c>
      <c r="C432" s="10" t="s">
        <v>2268</v>
      </c>
      <c r="D432" s="10" t="s">
        <v>1963</v>
      </c>
      <c r="E432" s="10">
        <v>2</v>
      </c>
      <c r="F432" s="10">
        <v>26</v>
      </c>
      <c r="G432" s="901">
        <f t="shared" si="14"/>
        <v>52</v>
      </c>
      <c r="H432" s="901">
        <f t="shared" si="13"/>
        <v>52</v>
      </c>
      <c r="I432" s="910"/>
    </row>
    <row r="433" spans="1:9" x14ac:dyDescent="0.25">
      <c r="A433" s="10" t="s">
        <v>355</v>
      </c>
      <c r="B433" s="10" t="s">
        <v>2267</v>
      </c>
      <c r="C433" s="10" t="s">
        <v>2268</v>
      </c>
      <c r="D433" s="10" t="s">
        <v>1964</v>
      </c>
      <c r="E433" s="10">
        <v>1</v>
      </c>
      <c r="F433" s="10">
        <v>47</v>
      </c>
      <c r="G433" s="901">
        <f t="shared" si="14"/>
        <v>47</v>
      </c>
      <c r="H433" s="901">
        <f t="shared" si="13"/>
        <v>47</v>
      </c>
      <c r="I433" s="910"/>
    </row>
    <row r="434" spans="1:9" x14ac:dyDescent="0.25">
      <c r="A434" s="10" t="s">
        <v>355</v>
      </c>
      <c r="B434" s="10" t="s">
        <v>799</v>
      </c>
      <c r="C434" s="10" t="s">
        <v>800</v>
      </c>
      <c r="D434" s="10" t="s">
        <v>1963</v>
      </c>
      <c r="E434" s="10">
        <v>2</v>
      </c>
      <c r="F434" s="10">
        <v>235</v>
      </c>
      <c r="G434" s="901">
        <f t="shared" si="14"/>
        <v>470</v>
      </c>
      <c r="H434" s="901">
        <f t="shared" si="13"/>
        <v>470</v>
      </c>
      <c r="I434" s="910"/>
    </row>
    <row r="435" spans="1:9" x14ac:dyDescent="0.25">
      <c r="A435" s="10" t="s">
        <v>355</v>
      </c>
      <c r="B435" s="10" t="s">
        <v>799</v>
      </c>
      <c r="C435" s="10" t="s">
        <v>800</v>
      </c>
      <c r="D435" s="10" t="s">
        <v>1964</v>
      </c>
      <c r="E435" s="10">
        <v>1</v>
      </c>
      <c r="F435" s="10">
        <v>10</v>
      </c>
      <c r="G435" s="901">
        <f t="shared" si="14"/>
        <v>10</v>
      </c>
      <c r="H435" s="901">
        <f t="shared" si="13"/>
        <v>10</v>
      </c>
      <c r="I435" s="910"/>
    </row>
    <row r="436" spans="1:9" x14ac:dyDescent="0.25">
      <c r="A436" s="10" t="s">
        <v>355</v>
      </c>
      <c r="B436" s="10" t="s">
        <v>2269</v>
      </c>
      <c r="C436" s="10" t="s">
        <v>2270</v>
      </c>
      <c r="D436" s="10" t="s">
        <v>1963</v>
      </c>
      <c r="E436" s="10">
        <v>2</v>
      </c>
      <c r="F436" s="10">
        <v>227</v>
      </c>
      <c r="G436" s="901">
        <f t="shared" si="14"/>
        <v>454</v>
      </c>
      <c r="H436" s="901">
        <f t="shared" si="13"/>
        <v>454</v>
      </c>
      <c r="I436" s="910"/>
    </row>
    <row r="437" spans="1:9" x14ac:dyDescent="0.25">
      <c r="A437" s="10" t="s">
        <v>355</v>
      </c>
      <c r="B437" s="10" t="s">
        <v>2271</v>
      </c>
      <c r="C437" s="10" t="s">
        <v>2272</v>
      </c>
      <c r="D437" s="10" t="s">
        <v>1963</v>
      </c>
      <c r="E437" s="10">
        <v>2</v>
      </c>
      <c r="F437" s="10">
        <v>183</v>
      </c>
      <c r="G437" s="901">
        <f t="shared" si="14"/>
        <v>366</v>
      </c>
      <c r="H437" s="901">
        <f t="shared" si="13"/>
        <v>366</v>
      </c>
      <c r="I437" s="910"/>
    </row>
    <row r="438" spans="1:9" x14ac:dyDescent="0.25">
      <c r="A438" s="10" t="s">
        <v>355</v>
      </c>
      <c r="B438" s="10" t="s">
        <v>1165</v>
      </c>
      <c r="C438" s="10" t="s">
        <v>1166</v>
      </c>
      <c r="D438" s="10" t="s">
        <v>1963</v>
      </c>
      <c r="E438" s="10">
        <v>2</v>
      </c>
      <c r="F438" s="10">
        <v>151</v>
      </c>
      <c r="G438" s="901">
        <f t="shared" si="14"/>
        <v>302</v>
      </c>
      <c r="H438" s="901">
        <f t="shared" si="13"/>
        <v>302</v>
      </c>
      <c r="I438" s="910"/>
    </row>
    <row r="439" spans="1:9" x14ac:dyDescent="0.25">
      <c r="A439" s="10" t="s">
        <v>355</v>
      </c>
      <c r="B439" s="10" t="s">
        <v>801</v>
      </c>
      <c r="C439" s="10" t="s">
        <v>802</v>
      </c>
      <c r="D439" s="10" t="s">
        <v>1963</v>
      </c>
      <c r="E439" s="10">
        <v>2</v>
      </c>
      <c r="F439" s="10">
        <v>176</v>
      </c>
      <c r="G439" s="901">
        <f t="shared" si="14"/>
        <v>352</v>
      </c>
      <c r="H439" s="901">
        <f t="shared" si="13"/>
        <v>352</v>
      </c>
      <c r="I439" s="910"/>
    </row>
    <row r="440" spans="1:9" x14ac:dyDescent="0.25">
      <c r="A440" s="10" t="s">
        <v>355</v>
      </c>
      <c r="B440" s="10" t="s">
        <v>2273</v>
      </c>
      <c r="C440" s="10" t="s">
        <v>2274</v>
      </c>
      <c r="D440" s="10" t="s">
        <v>1963</v>
      </c>
      <c r="E440" s="10">
        <v>2</v>
      </c>
      <c r="F440" s="10">
        <v>244</v>
      </c>
      <c r="G440" s="901">
        <f t="shared" si="14"/>
        <v>488</v>
      </c>
      <c r="H440" s="901">
        <f t="shared" si="13"/>
        <v>488</v>
      </c>
      <c r="I440" s="910"/>
    </row>
    <row r="441" spans="1:9" x14ac:dyDescent="0.25">
      <c r="A441" s="10" t="s">
        <v>355</v>
      </c>
      <c r="B441" s="10" t="s">
        <v>2273</v>
      </c>
      <c r="C441" s="10" t="s">
        <v>2274</v>
      </c>
      <c r="D441" s="10" t="s">
        <v>1964</v>
      </c>
      <c r="E441" s="10">
        <v>1</v>
      </c>
      <c r="F441" s="10">
        <v>7</v>
      </c>
      <c r="G441" s="901">
        <f t="shared" si="14"/>
        <v>7</v>
      </c>
      <c r="H441" s="901">
        <f t="shared" si="13"/>
        <v>7</v>
      </c>
      <c r="I441" s="910"/>
    </row>
    <row r="442" spans="1:9" x14ac:dyDescent="0.25">
      <c r="A442" s="10" t="s">
        <v>355</v>
      </c>
      <c r="B442" s="10" t="s">
        <v>2275</v>
      </c>
      <c r="C442" s="10" t="s">
        <v>2276</v>
      </c>
      <c r="D442" s="10" t="s">
        <v>1963</v>
      </c>
      <c r="E442" s="10">
        <v>2</v>
      </c>
      <c r="F442" s="10">
        <v>186</v>
      </c>
      <c r="G442" s="901">
        <f t="shared" si="14"/>
        <v>372</v>
      </c>
      <c r="H442" s="901">
        <f t="shared" si="13"/>
        <v>372</v>
      </c>
      <c r="I442" s="910"/>
    </row>
    <row r="443" spans="1:9" x14ac:dyDescent="0.25">
      <c r="A443" s="10" t="s">
        <v>355</v>
      </c>
      <c r="B443" s="10" t="s">
        <v>2275</v>
      </c>
      <c r="C443" s="10" t="s">
        <v>2276</v>
      </c>
      <c r="D443" s="10" t="s">
        <v>1964</v>
      </c>
      <c r="E443" s="10">
        <v>1</v>
      </c>
      <c r="F443" s="10">
        <v>69</v>
      </c>
      <c r="G443" s="901">
        <f t="shared" si="14"/>
        <v>69</v>
      </c>
      <c r="H443" s="901">
        <f t="shared" si="13"/>
        <v>69</v>
      </c>
      <c r="I443" s="910"/>
    </row>
    <row r="444" spans="1:9" x14ac:dyDescent="0.25">
      <c r="A444" s="10" t="s">
        <v>355</v>
      </c>
      <c r="B444" s="10" t="s">
        <v>803</v>
      </c>
      <c r="C444" s="10" t="s">
        <v>804</v>
      </c>
      <c r="D444" s="10" t="s">
        <v>1963</v>
      </c>
      <c r="E444" s="10">
        <v>2</v>
      </c>
      <c r="F444" s="10">
        <v>156</v>
      </c>
      <c r="G444" s="901">
        <f t="shared" si="14"/>
        <v>312</v>
      </c>
      <c r="H444" s="901">
        <f t="shared" si="13"/>
        <v>312</v>
      </c>
      <c r="I444" s="910"/>
    </row>
    <row r="445" spans="1:9" x14ac:dyDescent="0.25">
      <c r="A445" s="10" t="s">
        <v>355</v>
      </c>
      <c r="B445" s="10" t="s">
        <v>803</v>
      </c>
      <c r="C445" s="10" t="s">
        <v>804</v>
      </c>
      <c r="D445" s="10" t="s">
        <v>1964</v>
      </c>
      <c r="E445" s="10">
        <v>1</v>
      </c>
      <c r="F445" s="10">
        <v>14</v>
      </c>
      <c r="G445" s="901">
        <f t="shared" si="14"/>
        <v>14</v>
      </c>
      <c r="H445" s="901">
        <f t="shared" si="13"/>
        <v>14</v>
      </c>
      <c r="I445" s="910"/>
    </row>
    <row r="446" spans="1:9" x14ac:dyDescent="0.25">
      <c r="A446" s="10" t="s">
        <v>355</v>
      </c>
      <c r="B446" s="10" t="s">
        <v>2277</v>
      </c>
      <c r="C446" s="10" t="s">
        <v>2278</v>
      </c>
      <c r="D446" s="10" t="s">
        <v>1989</v>
      </c>
      <c r="E446" s="10">
        <v>18.53</v>
      </c>
      <c r="F446" s="10">
        <v>3</v>
      </c>
      <c r="G446" s="901">
        <f t="shared" si="14"/>
        <v>55.59</v>
      </c>
      <c r="H446" s="901">
        <f t="shared" si="13"/>
        <v>55.59</v>
      </c>
      <c r="I446" s="910"/>
    </row>
    <row r="447" spans="1:9" x14ac:dyDescent="0.25">
      <c r="A447" s="10" t="s">
        <v>355</v>
      </c>
      <c r="B447" s="10" t="s">
        <v>2277</v>
      </c>
      <c r="C447" s="10" t="s">
        <v>2278</v>
      </c>
      <c r="D447" s="10" t="s">
        <v>1963</v>
      </c>
      <c r="E447" s="10">
        <v>2</v>
      </c>
      <c r="F447" s="10">
        <v>96</v>
      </c>
      <c r="G447" s="901">
        <f t="shared" si="14"/>
        <v>192</v>
      </c>
      <c r="H447" s="901">
        <f t="shared" si="13"/>
        <v>192</v>
      </c>
      <c r="I447" s="910"/>
    </row>
    <row r="448" spans="1:9" x14ac:dyDescent="0.25">
      <c r="A448" s="10" t="s">
        <v>355</v>
      </c>
      <c r="B448" s="10" t="s">
        <v>2277</v>
      </c>
      <c r="C448" s="10" t="s">
        <v>2278</v>
      </c>
      <c r="D448" s="10" t="s">
        <v>1964</v>
      </c>
      <c r="E448" s="10">
        <v>1</v>
      </c>
      <c r="F448" s="10">
        <v>8</v>
      </c>
      <c r="G448" s="901">
        <f t="shared" si="14"/>
        <v>8</v>
      </c>
      <c r="H448" s="901">
        <f t="shared" si="13"/>
        <v>8</v>
      </c>
      <c r="I448" s="910"/>
    </row>
    <row r="449" spans="1:9" x14ac:dyDescent="0.25">
      <c r="A449" s="10" t="s">
        <v>355</v>
      </c>
      <c r="B449" s="10" t="s">
        <v>2279</v>
      </c>
      <c r="C449" s="10" t="s">
        <v>2280</v>
      </c>
      <c r="D449" s="10" t="s">
        <v>1963</v>
      </c>
      <c r="E449" s="10">
        <v>2</v>
      </c>
      <c r="F449" s="10">
        <v>75</v>
      </c>
      <c r="G449" s="901">
        <f t="shared" si="14"/>
        <v>150</v>
      </c>
      <c r="H449" s="901">
        <f t="shared" si="13"/>
        <v>150</v>
      </c>
      <c r="I449" s="910"/>
    </row>
    <row r="450" spans="1:9" x14ac:dyDescent="0.25">
      <c r="A450" s="10" t="s">
        <v>355</v>
      </c>
      <c r="B450" s="10" t="s">
        <v>2279</v>
      </c>
      <c r="C450" s="10" t="s">
        <v>2280</v>
      </c>
      <c r="D450" s="10" t="s">
        <v>1964</v>
      </c>
      <c r="E450" s="10">
        <v>1</v>
      </c>
      <c r="F450" s="10">
        <v>10</v>
      </c>
      <c r="G450" s="901">
        <f t="shared" si="14"/>
        <v>10</v>
      </c>
      <c r="H450" s="901">
        <f t="shared" si="13"/>
        <v>10</v>
      </c>
      <c r="I450" s="910"/>
    </row>
    <row r="451" spans="1:9" x14ac:dyDescent="0.25">
      <c r="A451" s="10" t="s">
        <v>355</v>
      </c>
      <c r="B451" s="10" t="s">
        <v>2281</v>
      </c>
      <c r="C451" s="10" t="s">
        <v>2282</v>
      </c>
      <c r="D451" s="10" t="s">
        <v>1963</v>
      </c>
      <c r="E451" s="10">
        <v>2</v>
      </c>
      <c r="F451" s="10">
        <v>105</v>
      </c>
      <c r="G451" s="901">
        <f t="shared" si="14"/>
        <v>210</v>
      </c>
      <c r="H451" s="901">
        <f t="shared" si="13"/>
        <v>210</v>
      </c>
      <c r="I451" s="910"/>
    </row>
    <row r="452" spans="1:9" x14ac:dyDescent="0.25">
      <c r="A452" s="10" t="s">
        <v>355</v>
      </c>
      <c r="B452" s="10" t="s">
        <v>2281</v>
      </c>
      <c r="C452" s="10" t="s">
        <v>2282</v>
      </c>
      <c r="D452" s="10" t="s">
        <v>1964</v>
      </c>
      <c r="E452" s="10">
        <v>1</v>
      </c>
      <c r="F452" s="10">
        <v>43</v>
      </c>
      <c r="G452" s="901">
        <f t="shared" si="14"/>
        <v>43</v>
      </c>
      <c r="H452" s="901">
        <f t="shared" si="13"/>
        <v>43</v>
      </c>
      <c r="I452" s="910"/>
    </row>
    <row r="453" spans="1:9" x14ac:dyDescent="0.25">
      <c r="A453" s="10" t="s">
        <v>355</v>
      </c>
      <c r="B453" s="10" t="s">
        <v>805</v>
      </c>
      <c r="C453" s="10" t="s">
        <v>806</v>
      </c>
      <c r="D453" s="10" t="s">
        <v>1963</v>
      </c>
      <c r="E453" s="10">
        <v>2</v>
      </c>
      <c r="F453" s="10">
        <v>232</v>
      </c>
      <c r="G453" s="901">
        <f t="shared" si="14"/>
        <v>464</v>
      </c>
      <c r="H453" s="901">
        <f t="shared" si="13"/>
        <v>464</v>
      </c>
      <c r="I453" s="910"/>
    </row>
    <row r="454" spans="1:9" x14ac:dyDescent="0.25">
      <c r="A454" s="10" t="s">
        <v>355</v>
      </c>
      <c r="B454" s="10" t="s">
        <v>805</v>
      </c>
      <c r="C454" s="10" t="s">
        <v>806</v>
      </c>
      <c r="D454" s="10" t="s">
        <v>1964</v>
      </c>
      <c r="E454" s="10">
        <v>1</v>
      </c>
      <c r="F454" s="10">
        <v>210</v>
      </c>
      <c r="G454" s="901">
        <f t="shared" si="14"/>
        <v>210</v>
      </c>
      <c r="H454" s="901">
        <f t="shared" si="13"/>
        <v>210</v>
      </c>
      <c r="I454" s="910"/>
    </row>
    <row r="455" spans="1:9" x14ac:dyDescent="0.25">
      <c r="A455" s="10" t="s">
        <v>355</v>
      </c>
      <c r="B455" s="10" t="s">
        <v>2284</v>
      </c>
      <c r="C455" s="10" t="s">
        <v>2285</v>
      </c>
      <c r="D455" s="10" t="s">
        <v>1963</v>
      </c>
      <c r="E455" s="10">
        <v>2</v>
      </c>
      <c r="F455" s="10">
        <v>9</v>
      </c>
      <c r="G455" s="901">
        <f t="shared" si="14"/>
        <v>18</v>
      </c>
      <c r="H455" s="901">
        <f t="shared" si="13"/>
        <v>18</v>
      </c>
      <c r="I455" s="910"/>
    </row>
    <row r="456" spans="1:9" x14ac:dyDescent="0.25">
      <c r="A456" s="10" t="s">
        <v>355</v>
      </c>
      <c r="B456" s="10" t="s">
        <v>2286</v>
      </c>
      <c r="C456" s="10" t="s">
        <v>2287</v>
      </c>
      <c r="D456" s="10" t="s">
        <v>1963</v>
      </c>
      <c r="E456" s="10">
        <v>2</v>
      </c>
      <c r="F456" s="10">
        <v>77</v>
      </c>
      <c r="G456" s="901">
        <f t="shared" si="14"/>
        <v>154</v>
      </c>
      <c r="H456" s="901">
        <f t="shared" ref="H456:H519" si="15">G456</f>
        <v>154</v>
      </c>
      <c r="I456" s="910"/>
    </row>
    <row r="457" spans="1:9" x14ac:dyDescent="0.25">
      <c r="A457" s="10" t="s">
        <v>355</v>
      </c>
      <c r="B457" s="10" t="s">
        <v>2286</v>
      </c>
      <c r="C457" s="10" t="s">
        <v>2287</v>
      </c>
      <c r="D457" s="10" t="s">
        <v>1964</v>
      </c>
      <c r="E457" s="10">
        <v>1</v>
      </c>
      <c r="F457" s="10">
        <v>42</v>
      </c>
      <c r="G457" s="901">
        <f t="shared" ref="G457:G520" si="16">E457*F457</f>
        <v>42</v>
      </c>
      <c r="H457" s="901">
        <f t="shared" si="15"/>
        <v>42</v>
      </c>
      <c r="I457" s="910"/>
    </row>
    <row r="458" spans="1:9" x14ac:dyDescent="0.25">
      <c r="A458" s="10" t="s">
        <v>355</v>
      </c>
      <c r="B458" s="10" t="s">
        <v>2288</v>
      </c>
      <c r="C458" s="10" t="s">
        <v>2289</v>
      </c>
      <c r="D458" s="10" t="s">
        <v>1963</v>
      </c>
      <c r="E458" s="10">
        <v>2</v>
      </c>
      <c r="F458" s="10">
        <v>195</v>
      </c>
      <c r="G458" s="901">
        <f t="shared" si="16"/>
        <v>390</v>
      </c>
      <c r="H458" s="901">
        <f t="shared" si="15"/>
        <v>390</v>
      </c>
      <c r="I458" s="910"/>
    </row>
    <row r="459" spans="1:9" x14ac:dyDescent="0.25">
      <c r="A459" s="10" t="s">
        <v>355</v>
      </c>
      <c r="B459" s="10" t="s">
        <v>2288</v>
      </c>
      <c r="C459" s="10" t="s">
        <v>2289</v>
      </c>
      <c r="D459" s="10" t="s">
        <v>1964</v>
      </c>
      <c r="E459" s="10">
        <v>1</v>
      </c>
      <c r="F459" s="10">
        <v>119</v>
      </c>
      <c r="G459" s="901">
        <f t="shared" si="16"/>
        <v>119</v>
      </c>
      <c r="H459" s="901">
        <f t="shared" si="15"/>
        <v>119</v>
      </c>
      <c r="I459" s="910"/>
    </row>
    <row r="460" spans="1:9" x14ac:dyDescent="0.25">
      <c r="A460" s="10" t="s">
        <v>355</v>
      </c>
      <c r="B460" s="10" t="s">
        <v>2290</v>
      </c>
      <c r="C460" s="10" t="s">
        <v>2291</v>
      </c>
      <c r="D460" s="10" t="s">
        <v>1963</v>
      </c>
      <c r="E460" s="10">
        <v>2</v>
      </c>
      <c r="F460" s="10">
        <v>178</v>
      </c>
      <c r="G460" s="901">
        <f t="shared" si="16"/>
        <v>356</v>
      </c>
      <c r="H460" s="901">
        <f t="shared" si="15"/>
        <v>356</v>
      </c>
      <c r="I460" s="910"/>
    </row>
    <row r="461" spans="1:9" x14ac:dyDescent="0.25">
      <c r="A461" s="10" t="s">
        <v>355</v>
      </c>
      <c r="B461" s="10" t="s">
        <v>2290</v>
      </c>
      <c r="C461" s="10" t="s">
        <v>2291</v>
      </c>
      <c r="D461" s="10" t="s">
        <v>1964</v>
      </c>
      <c r="E461" s="10">
        <v>1</v>
      </c>
      <c r="F461" s="10">
        <v>67</v>
      </c>
      <c r="G461" s="901">
        <f t="shared" si="16"/>
        <v>67</v>
      </c>
      <c r="H461" s="901">
        <f t="shared" si="15"/>
        <v>67</v>
      </c>
      <c r="I461" s="910"/>
    </row>
    <row r="462" spans="1:9" x14ac:dyDescent="0.25">
      <c r="A462" s="10" t="s">
        <v>355</v>
      </c>
      <c r="B462" s="10" t="s">
        <v>2292</v>
      </c>
      <c r="C462" s="10" t="s">
        <v>2293</v>
      </c>
      <c r="D462" s="10" t="s">
        <v>1963</v>
      </c>
      <c r="E462" s="10">
        <v>2</v>
      </c>
      <c r="F462" s="10">
        <v>3</v>
      </c>
      <c r="G462" s="901">
        <f t="shared" si="16"/>
        <v>6</v>
      </c>
      <c r="H462" s="901">
        <f t="shared" si="15"/>
        <v>6</v>
      </c>
      <c r="I462" s="910"/>
    </row>
    <row r="463" spans="1:9" x14ac:dyDescent="0.25">
      <c r="A463" s="10" t="s">
        <v>355</v>
      </c>
      <c r="B463" s="10" t="s">
        <v>2292</v>
      </c>
      <c r="C463" s="10" t="s">
        <v>2293</v>
      </c>
      <c r="D463" s="10" t="s">
        <v>1964</v>
      </c>
      <c r="E463" s="10">
        <v>1</v>
      </c>
      <c r="F463" s="10">
        <v>5</v>
      </c>
      <c r="G463" s="901">
        <f t="shared" si="16"/>
        <v>5</v>
      </c>
      <c r="H463" s="901">
        <f t="shared" si="15"/>
        <v>5</v>
      </c>
      <c r="I463" s="910"/>
    </row>
    <row r="464" spans="1:9" x14ac:dyDescent="0.25">
      <c r="A464" s="10" t="s">
        <v>355</v>
      </c>
      <c r="B464" s="10" t="s">
        <v>1458</v>
      </c>
      <c r="C464" s="10" t="s">
        <v>1459</v>
      </c>
      <c r="D464" s="10" t="s">
        <v>1963</v>
      </c>
      <c r="E464" s="10">
        <v>2</v>
      </c>
      <c r="F464" s="10">
        <v>47</v>
      </c>
      <c r="G464" s="901">
        <f t="shared" si="16"/>
        <v>94</v>
      </c>
      <c r="H464" s="901">
        <f t="shared" si="15"/>
        <v>94</v>
      </c>
      <c r="I464" s="910"/>
    </row>
    <row r="465" spans="1:9" x14ac:dyDescent="0.25">
      <c r="A465" s="10" t="s">
        <v>355</v>
      </c>
      <c r="B465" s="10" t="s">
        <v>1458</v>
      </c>
      <c r="C465" s="10" t="s">
        <v>1459</v>
      </c>
      <c r="D465" s="10" t="s">
        <v>1964</v>
      </c>
      <c r="E465" s="10">
        <v>1</v>
      </c>
      <c r="F465" s="10">
        <v>8</v>
      </c>
      <c r="G465" s="901">
        <f t="shared" si="16"/>
        <v>8</v>
      </c>
      <c r="H465" s="901">
        <f t="shared" si="15"/>
        <v>8</v>
      </c>
      <c r="I465" s="910"/>
    </row>
    <row r="466" spans="1:9" x14ac:dyDescent="0.25">
      <c r="A466" s="10" t="s">
        <v>355</v>
      </c>
      <c r="B466" s="10" t="s">
        <v>2294</v>
      </c>
      <c r="C466" s="10" t="s">
        <v>2295</v>
      </c>
      <c r="D466" s="10" t="s">
        <v>1963</v>
      </c>
      <c r="E466" s="10">
        <v>2</v>
      </c>
      <c r="F466" s="10">
        <v>237</v>
      </c>
      <c r="G466" s="901">
        <f t="shared" si="16"/>
        <v>474</v>
      </c>
      <c r="H466" s="901">
        <f t="shared" si="15"/>
        <v>474</v>
      </c>
      <c r="I466" s="910"/>
    </row>
    <row r="467" spans="1:9" x14ac:dyDescent="0.25">
      <c r="A467" s="10" t="s">
        <v>355</v>
      </c>
      <c r="B467" s="10" t="s">
        <v>2294</v>
      </c>
      <c r="C467" s="10" t="s">
        <v>2295</v>
      </c>
      <c r="D467" s="10" t="s">
        <v>1964</v>
      </c>
      <c r="E467" s="10">
        <v>1</v>
      </c>
      <c r="F467" s="10">
        <v>99</v>
      </c>
      <c r="G467" s="901">
        <f t="shared" si="16"/>
        <v>99</v>
      </c>
      <c r="H467" s="901">
        <f t="shared" si="15"/>
        <v>99</v>
      </c>
      <c r="I467" s="910"/>
    </row>
    <row r="468" spans="1:9" x14ac:dyDescent="0.25">
      <c r="A468" s="10" t="s">
        <v>355</v>
      </c>
      <c r="B468" s="10" t="s">
        <v>2296</v>
      </c>
      <c r="C468" s="10" t="s">
        <v>2297</v>
      </c>
      <c r="D468" s="10" t="s">
        <v>1963</v>
      </c>
      <c r="E468" s="10">
        <v>2</v>
      </c>
      <c r="F468" s="10">
        <v>22</v>
      </c>
      <c r="G468" s="901">
        <f t="shared" si="16"/>
        <v>44</v>
      </c>
      <c r="H468" s="901">
        <f t="shared" si="15"/>
        <v>44</v>
      </c>
      <c r="I468" s="910"/>
    </row>
    <row r="469" spans="1:9" x14ac:dyDescent="0.25">
      <c r="A469" s="10" t="s">
        <v>355</v>
      </c>
      <c r="B469" s="10" t="s">
        <v>2298</v>
      </c>
      <c r="C469" s="10" t="s">
        <v>2299</v>
      </c>
      <c r="D469" s="10" t="s">
        <v>1963</v>
      </c>
      <c r="E469" s="10">
        <v>2</v>
      </c>
      <c r="F469" s="10">
        <v>24</v>
      </c>
      <c r="G469" s="901">
        <f t="shared" si="16"/>
        <v>48</v>
      </c>
      <c r="H469" s="901">
        <f t="shared" si="15"/>
        <v>48</v>
      </c>
      <c r="I469" s="910"/>
    </row>
    <row r="470" spans="1:9" x14ac:dyDescent="0.25">
      <c r="A470" s="10" t="s">
        <v>355</v>
      </c>
      <c r="B470" s="10" t="s">
        <v>807</v>
      </c>
      <c r="C470" s="10" t="s">
        <v>808</v>
      </c>
      <c r="D470" s="10" t="s">
        <v>1963</v>
      </c>
      <c r="E470" s="10">
        <v>2</v>
      </c>
      <c r="F470" s="10">
        <v>126</v>
      </c>
      <c r="G470" s="901">
        <f t="shared" si="16"/>
        <v>252</v>
      </c>
      <c r="H470" s="901">
        <f t="shared" si="15"/>
        <v>252</v>
      </c>
      <c r="I470" s="910"/>
    </row>
    <row r="471" spans="1:9" x14ac:dyDescent="0.25">
      <c r="A471" s="10" t="s">
        <v>355</v>
      </c>
      <c r="B471" s="10" t="s">
        <v>807</v>
      </c>
      <c r="C471" s="10" t="s">
        <v>808</v>
      </c>
      <c r="D471" s="10" t="s">
        <v>1964</v>
      </c>
      <c r="E471" s="10">
        <v>1</v>
      </c>
      <c r="F471" s="10">
        <v>65</v>
      </c>
      <c r="G471" s="901">
        <f t="shared" si="16"/>
        <v>65</v>
      </c>
      <c r="H471" s="901">
        <f t="shared" si="15"/>
        <v>65</v>
      </c>
      <c r="I471" s="910"/>
    </row>
    <row r="472" spans="1:9" x14ac:dyDescent="0.25">
      <c r="A472" s="10" t="s">
        <v>355</v>
      </c>
      <c r="B472" s="10" t="s">
        <v>2300</v>
      </c>
      <c r="C472" s="10" t="s">
        <v>2301</v>
      </c>
      <c r="D472" s="10" t="s">
        <v>1963</v>
      </c>
      <c r="E472" s="10">
        <v>2</v>
      </c>
      <c r="F472" s="10">
        <v>68</v>
      </c>
      <c r="G472" s="901">
        <f t="shared" si="16"/>
        <v>136</v>
      </c>
      <c r="H472" s="901">
        <f t="shared" si="15"/>
        <v>136</v>
      </c>
      <c r="I472" s="910"/>
    </row>
    <row r="473" spans="1:9" x14ac:dyDescent="0.25">
      <c r="A473" s="10" t="s">
        <v>355</v>
      </c>
      <c r="B473" s="10" t="s">
        <v>2300</v>
      </c>
      <c r="C473" s="10" t="s">
        <v>2301</v>
      </c>
      <c r="D473" s="10" t="s">
        <v>1964</v>
      </c>
      <c r="E473" s="10">
        <v>1</v>
      </c>
      <c r="F473" s="10">
        <v>7</v>
      </c>
      <c r="G473" s="901">
        <f t="shared" si="16"/>
        <v>7</v>
      </c>
      <c r="H473" s="901">
        <f t="shared" si="15"/>
        <v>7</v>
      </c>
      <c r="I473" s="910"/>
    </row>
    <row r="474" spans="1:9" x14ac:dyDescent="0.25">
      <c r="A474" s="10" t="s">
        <v>355</v>
      </c>
      <c r="B474" s="10" t="s">
        <v>1478</v>
      </c>
      <c r="C474" s="10" t="s">
        <v>1479</v>
      </c>
      <c r="D474" s="10" t="s">
        <v>1963</v>
      </c>
      <c r="E474" s="10">
        <v>2</v>
      </c>
      <c r="F474" s="10">
        <v>93</v>
      </c>
      <c r="G474" s="901">
        <f t="shared" si="16"/>
        <v>186</v>
      </c>
      <c r="H474" s="901">
        <f t="shared" si="15"/>
        <v>186</v>
      </c>
      <c r="I474" s="910"/>
    </row>
    <row r="475" spans="1:9" x14ac:dyDescent="0.25">
      <c r="A475" s="10" t="s">
        <v>355</v>
      </c>
      <c r="B475" s="10" t="s">
        <v>1478</v>
      </c>
      <c r="C475" s="10" t="s">
        <v>1479</v>
      </c>
      <c r="D475" s="10" t="s">
        <v>1964</v>
      </c>
      <c r="E475" s="10">
        <v>1</v>
      </c>
      <c r="F475" s="10">
        <v>8</v>
      </c>
      <c r="G475" s="901">
        <f t="shared" si="16"/>
        <v>8</v>
      </c>
      <c r="H475" s="901">
        <f t="shared" si="15"/>
        <v>8</v>
      </c>
      <c r="I475" s="910"/>
    </row>
    <row r="476" spans="1:9" x14ac:dyDescent="0.25">
      <c r="A476" s="10" t="s">
        <v>355</v>
      </c>
      <c r="B476" s="10" t="s">
        <v>2302</v>
      </c>
      <c r="C476" s="10" t="s">
        <v>2303</v>
      </c>
      <c r="D476" s="10" t="s">
        <v>1963</v>
      </c>
      <c r="E476" s="10">
        <v>2</v>
      </c>
      <c r="F476" s="10">
        <v>23</v>
      </c>
      <c r="G476" s="901">
        <f t="shared" si="16"/>
        <v>46</v>
      </c>
      <c r="H476" s="901">
        <f t="shared" si="15"/>
        <v>46</v>
      </c>
      <c r="I476" s="910"/>
    </row>
    <row r="477" spans="1:9" x14ac:dyDescent="0.25">
      <c r="A477" s="10" t="s">
        <v>355</v>
      </c>
      <c r="B477" s="10" t="s">
        <v>2304</v>
      </c>
      <c r="C477" s="10" t="s">
        <v>2305</v>
      </c>
      <c r="D477" s="10" t="s">
        <v>1963</v>
      </c>
      <c r="E477" s="10">
        <v>2</v>
      </c>
      <c r="F477" s="10">
        <v>16</v>
      </c>
      <c r="G477" s="901">
        <f t="shared" si="16"/>
        <v>32</v>
      </c>
      <c r="H477" s="901">
        <f t="shared" si="15"/>
        <v>32</v>
      </c>
      <c r="I477" s="910"/>
    </row>
    <row r="478" spans="1:9" x14ac:dyDescent="0.25">
      <c r="A478" s="10" t="s">
        <v>355</v>
      </c>
      <c r="B478" s="10" t="s">
        <v>2304</v>
      </c>
      <c r="C478" s="10" t="s">
        <v>2305</v>
      </c>
      <c r="D478" s="10" t="s">
        <v>1964</v>
      </c>
      <c r="E478" s="10">
        <v>1</v>
      </c>
      <c r="F478" s="10">
        <v>3</v>
      </c>
      <c r="G478" s="901">
        <f t="shared" si="16"/>
        <v>3</v>
      </c>
      <c r="H478" s="901">
        <f t="shared" si="15"/>
        <v>3</v>
      </c>
      <c r="I478" s="910"/>
    </row>
    <row r="479" spans="1:9" x14ac:dyDescent="0.25">
      <c r="A479" s="10" t="s">
        <v>355</v>
      </c>
      <c r="B479" s="10" t="s">
        <v>1167</v>
      </c>
      <c r="C479" s="10" t="s">
        <v>1168</v>
      </c>
      <c r="D479" s="10" t="s">
        <v>1989</v>
      </c>
      <c r="E479" s="10">
        <v>18.53</v>
      </c>
      <c r="F479" s="10">
        <v>10</v>
      </c>
      <c r="G479" s="901">
        <f t="shared" si="16"/>
        <v>185.3</v>
      </c>
      <c r="H479" s="901">
        <f t="shared" si="15"/>
        <v>185.3</v>
      </c>
      <c r="I479" s="910"/>
    </row>
    <row r="480" spans="1:9" x14ac:dyDescent="0.25">
      <c r="A480" s="10" t="s">
        <v>355</v>
      </c>
      <c r="B480" s="10" t="s">
        <v>1167</v>
      </c>
      <c r="C480" s="10" t="s">
        <v>1168</v>
      </c>
      <c r="D480" s="10" t="s">
        <v>1963</v>
      </c>
      <c r="E480" s="10">
        <v>2</v>
      </c>
      <c r="F480" s="10">
        <v>227</v>
      </c>
      <c r="G480" s="901">
        <f t="shared" si="16"/>
        <v>454</v>
      </c>
      <c r="H480" s="901">
        <f t="shared" si="15"/>
        <v>454</v>
      </c>
      <c r="I480" s="910"/>
    </row>
    <row r="481" spans="1:9" x14ac:dyDescent="0.25">
      <c r="A481" s="10" t="s">
        <v>355</v>
      </c>
      <c r="B481" s="10" t="s">
        <v>1167</v>
      </c>
      <c r="C481" s="10" t="s">
        <v>1168</v>
      </c>
      <c r="D481" s="10" t="s">
        <v>1964</v>
      </c>
      <c r="E481" s="10">
        <v>1</v>
      </c>
      <c r="F481" s="10">
        <v>23</v>
      </c>
      <c r="G481" s="901">
        <f t="shared" si="16"/>
        <v>23</v>
      </c>
      <c r="H481" s="901">
        <f t="shared" si="15"/>
        <v>23</v>
      </c>
      <c r="I481" s="910"/>
    </row>
    <row r="482" spans="1:9" x14ac:dyDescent="0.25">
      <c r="A482" s="10" t="s">
        <v>355</v>
      </c>
      <c r="B482" s="10" t="s">
        <v>1169</v>
      </c>
      <c r="C482" s="10" t="s">
        <v>1170</v>
      </c>
      <c r="D482" s="10" t="s">
        <v>1963</v>
      </c>
      <c r="E482" s="10">
        <v>2</v>
      </c>
      <c r="F482" s="10">
        <v>5</v>
      </c>
      <c r="G482" s="901">
        <f t="shared" si="16"/>
        <v>10</v>
      </c>
      <c r="H482" s="901">
        <f t="shared" si="15"/>
        <v>10</v>
      </c>
      <c r="I482" s="910"/>
    </row>
    <row r="483" spans="1:9" x14ac:dyDescent="0.25">
      <c r="A483" s="10" t="s">
        <v>355</v>
      </c>
      <c r="B483" s="10" t="s">
        <v>809</v>
      </c>
      <c r="C483" s="10" t="s">
        <v>810</v>
      </c>
      <c r="D483" s="10" t="s">
        <v>1963</v>
      </c>
      <c r="E483" s="10">
        <v>2</v>
      </c>
      <c r="F483" s="10">
        <v>158</v>
      </c>
      <c r="G483" s="901">
        <f t="shared" si="16"/>
        <v>316</v>
      </c>
      <c r="H483" s="901">
        <f t="shared" si="15"/>
        <v>316</v>
      </c>
      <c r="I483" s="910"/>
    </row>
    <row r="484" spans="1:9" x14ac:dyDescent="0.25">
      <c r="A484" s="10" t="s">
        <v>355</v>
      </c>
      <c r="B484" s="10" t="s">
        <v>809</v>
      </c>
      <c r="C484" s="10" t="s">
        <v>810</v>
      </c>
      <c r="D484" s="10" t="s">
        <v>1964</v>
      </c>
      <c r="E484" s="10">
        <v>1</v>
      </c>
      <c r="F484" s="10">
        <v>6</v>
      </c>
      <c r="G484" s="901">
        <f t="shared" si="16"/>
        <v>6</v>
      </c>
      <c r="H484" s="901">
        <f t="shared" si="15"/>
        <v>6</v>
      </c>
      <c r="I484" s="910"/>
    </row>
    <row r="485" spans="1:9" x14ac:dyDescent="0.25">
      <c r="A485" s="10" t="s">
        <v>355</v>
      </c>
      <c r="B485" s="10" t="s">
        <v>2306</v>
      </c>
      <c r="C485" s="10" t="s">
        <v>2307</v>
      </c>
      <c r="D485" s="10" t="s">
        <v>1963</v>
      </c>
      <c r="E485" s="10">
        <v>2</v>
      </c>
      <c r="F485" s="10">
        <v>290</v>
      </c>
      <c r="G485" s="901">
        <f t="shared" si="16"/>
        <v>580</v>
      </c>
      <c r="H485" s="901">
        <f t="shared" si="15"/>
        <v>580</v>
      </c>
      <c r="I485" s="910"/>
    </row>
    <row r="486" spans="1:9" x14ac:dyDescent="0.25">
      <c r="A486" s="10" t="s">
        <v>355</v>
      </c>
      <c r="B486" s="10" t="s">
        <v>2306</v>
      </c>
      <c r="C486" s="10" t="s">
        <v>2307</v>
      </c>
      <c r="D486" s="10" t="s">
        <v>1964</v>
      </c>
      <c r="E486" s="10">
        <v>1</v>
      </c>
      <c r="F486" s="10">
        <v>228</v>
      </c>
      <c r="G486" s="901">
        <f t="shared" si="16"/>
        <v>228</v>
      </c>
      <c r="H486" s="901">
        <f t="shared" si="15"/>
        <v>228</v>
      </c>
      <c r="I486" s="910"/>
    </row>
    <row r="487" spans="1:9" x14ac:dyDescent="0.25">
      <c r="A487" s="10" t="s">
        <v>355</v>
      </c>
      <c r="B487" s="10" t="s">
        <v>811</v>
      </c>
      <c r="C487" s="10" t="s">
        <v>812</v>
      </c>
      <c r="D487" s="10" t="s">
        <v>1963</v>
      </c>
      <c r="E487" s="10">
        <v>2</v>
      </c>
      <c r="F487" s="10">
        <v>267</v>
      </c>
      <c r="G487" s="901">
        <f t="shared" si="16"/>
        <v>534</v>
      </c>
      <c r="H487" s="901">
        <f t="shared" si="15"/>
        <v>534</v>
      </c>
      <c r="I487" s="910"/>
    </row>
    <row r="488" spans="1:9" x14ac:dyDescent="0.25">
      <c r="A488" s="10" t="s">
        <v>355</v>
      </c>
      <c r="B488" s="10" t="s">
        <v>811</v>
      </c>
      <c r="C488" s="10" t="s">
        <v>812</v>
      </c>
      <c r="D488" s="10" t="s">
        <v>1964</v>
      </c>
      <c r="E488" s="10">
        <v>1</v>
      </c>
      <c r="F488" s="10">
        <v>5</v>
      </c>
      <c r="G488" s="901">
        <f t="shared" si="16"/>
        <v>5</v>
      </c>
      <c r="H488" s="901">
        <f t="shared" si="15"/>
        <v>5</v>
      </c>
      <c r="I488" s="910"/>
    </row>
    <row r="489" spans="1:9" x14ac:dyDescent="0.25">
      <c r="A489" s="10" t="s">
        <v>355</v>
      </c>
      <c r="B489" s="10" t="s">
        <v>2308</v>
      </c>
      <c r="C489" s="10" t="s">
        <v>2309</v>
      </c>
      <c r="D489" s="10" t="s">
        <v>1963</v>
      </c>
      <c r="E489" s="10">
        <v>2</v>
      </c>
      <c r="F489" s="10">
        <v>82</v>
      </c>
      <c r="G489" s="901">
        <f t="shared" si="16"/>
        <v>164</v>
      </c>
      <c r="H489" s="901">
        <f t="shared" si="15"/>
        <v>164</v>
      </c>
      <c r="I489" s="910"/>
    </row>
    <row r="490" spans="1:9" x14ac:dyDescent="0.25">
      <c r="A490" s="10" t="s">
        <v>355</v>
      </c>
      <c r="B490" s="10" t="s">
        <v>2310</v>
      </c>
      <c r="C490" s="10" t="s">
        <v>2311</v>
      </c>
      <c r="D490" s="10" t="s">
        <v>1963</v>
      </c>
      <c r="E490" s="10">
        <v>2</v>
      </c>
      <c r="F490" s="10">
        <v>287</v>
      </c>
      <c r="G490" s="901">
        <f t="shared" si="16"/>
        <v>574</v>
      </c>
      <c r="H490" s="901">
        <f t="shared" si="15"/>
        <v>574</v>
      </c>
      <c r="I490" s="910"/>
    </row>
    <row r="491" spans="1:9" x14ac:dyDescent="0.25">
      <c r="A491" s="10" t="s">
        <v>355</v>
      </c>
      <c r="B491" s="10" t="s">
        <v>2310</v>
      </c>
      <c r="C491" s="10" t="s">
        <v>2311</v>
      </c>
      <c r="D491" s="10" t="s">
        <v>1964</v>
      </c>
      <c r="E491" s="10">
        <v>1</v>
      </c>
      <c r="F491" s="10">
        <v>64</v>
      </c>
      <c r="G491" s="901">
        <f t="shared" si="16"/>
        <v>64</v>
      </c>
      <c r="H491" s="901">
        <f t="shared" si="15"/>
        <v>64</v>
      </c>
      <c r="I491" s="910"/>
    </row>
    <row r="492" spans="1:9" x14ac:dyDescent="0.25">
      <c r="A492" s="10" t="s">
        <v>355</v>
      </c>
      <c r="B492" s="10" t="s">
        <v>813</v>
      </c>
      <c r="C492" s="10" t="s">
        <v>814</v>
      </c>
      <c r="D492" s="10" t="s">
        <v>1963</v>
      </c>
      <c r="E492" s="10">
        <v>2</v>
      </c>
      <c r="F492" s="10">
        <v>80</v>
      </c>
      <c r="G492" s="901">
        <f t="shared" si="16"/>
        <v>160</v>
      </c>
      <c r="H492" s="901">
        <f t="shared" si="15"/>
        <v>160</v>
      </c>
      <c r="I492" s="910"/>
    </row>
    <row r="493" spans="1:9" x14ac:dyDescent="0.25">
      <c r="A493" s="10" t="s">
        <v>355</v>
      </c>
      <c r="B493" s="10" t="s">
        <v>813</v>
      </c>
      <c r="C493" s="10" t="s">
        <v>814</v>
      </c>
      <c r="D493" s="10" t="s">
        <v>1964</v>
      </c>
      <c r="E493" s="10">
        <v>1</v>
      </c>
      <c r="F493" s="10">
        <v>34</v>
      </c>
      <c r="G493" s="901">
        <f t="shared" si="16"/>
        <v>34</v>
      </c>
      <c r="H493" s="901">
        <f t="shared" si="15"/>
        <v>34</v>
      </c>
      <c r="I493" s="910"/>
    </row>
    <row r="494" spans="1:9" x14ac:dyDescent="0.25">
      <c r="A494" s="10" t="s">
        <v>355</v>
      </c>
      <c r="B494" s="10" t="s">
        <v>2312</v>
      </c>
      <c r="C494" s="10" t="s">
        <v>2313</v>
      </c>
      <c r="D494" s="10" t="s">
        <v>1963</v>
      </c>
      <c r="E494" s="10">
        <v>2</v>
      </c>
      <c r="F494" s="10">
        <v>256</v>
      </c>
      <c r="G494" s="901">
        <f t="shared" si="16"/>
        <v>512</v>
      </c>
      <c r="H494" s="901">
        <f t="shared" si="15"/>
        <v>512</v>
      </c>
      <c r="I494" s="910"/>
    </row>
    <row r="495" spans="1:9" x14ac:dyDescent="0.25">
      <c r="A495" s="10" t="s">
        <v>355</v>
      </c>
      <c r="B495" s="10" t="s">
        <v>2312</v>
      </c>
      <c r="C495" s="10" t="s">
        <v>2313</v>
      </c>
      <c r="D495" s="10" t="s">
        <v>1964</v>
      </c>
      <c r="E495" s="10">
        <v>1</v>
      </c>
      <c r="F495" s="10">
        <v>9</v>
      </c>
      <c r="G495" s="901">
        <f t="shared" si="16"/>
        <v>9</v>
      </c>
      <c r="H495" s="901">
        <f t="shared" si="15"/>
        <v>9</v>
      </c>
      <c r="I495" s="910"/>
    </row>
    <row r="496" spans="1:9" x14ac:dyDescent="0.25">
      <c r="A496" s="10" t="s">
        <v>355</v>
      </c>
      <c r="B496" s="10" t="s">
        <v>2314</v>
      </c>
      <c r="C496" s="10" t="s">
        <v>2315</v>
      </c>
      <c r="D496" s="10" t="s">
        <v>1963</v>
      </c>
      <c r="E496" s="10">
        <v>2</v>
      </c>
      <c r="F496" s="10">
        <v>72</v>
      </c>
      <c r="G496" s="901">
        <f t="shared" si="16"/>
        <v>144</v>
      </c>
      <c r="H496" s="901">
        <f t="shared" si="15"/>
        <v>144</v>
      </c>
      <c r="I496" s="910"/>
    </row>
    <row r="497" spans="1:9" x14ac:dyDescent="0.25">
      <c r="A497" s="10" t="s">
        <v>355</v>
      </c>
      <c r="B497" s="10" t="s">
        <v>2314</v>
      </c>
      <c r="C497" s="10" t="s">
        <v>2315</v>
      </c>
      <c r="D497" s="10" t="s">
        <v>1964</v>
      </c>
      <c r="E497" s="10">
        <v>1</v>
      </c>
      <c r="F497" s="10">
        <v>14</v>
      </c>
      <c r="G497" s="901">
        <f t="shared" si="16"/>
        <v>14</v>
      </c>
      <c r="H497" s="901">
        <f t="shared" si="15"/>
        <v>14</v>
      </c>
      <c r="I497" s="910"/>
    </row>
    <row r="498" spans="1:9" x14ac:dyDescent="0.25">
      <c r="A498" s="10" t="s">
        <v>355</v>
      </c>
      <c r="B498" s="10" t="s">
        <v>815</v>
      </c>
      <c r="C498" s="10" t="s">
        <v>816</v>
      </c>
      <c r="D498" s="10" t="s">
        <v>1963</v>
      </c>
      <c r="E498" s="10">
        <v>2</v>
      </c>
      <c r="F498" s="10">
        <v>110</v>
      </c>
      <c r="G498" s="901">
        <f t="shared" si="16"/>
        <v>220</v>
      </c>
      <c r="H498" s="901">
        <f t="shared" si="15"/>
        <v>220</v>
      </c>
      <c r="I498" s="910"/>
    </row>
    <row r="499" spans="1:9" x14ac:dyDescent="0.25">
      <c r="A499" s="10" t="s">
        <v>355</v>
      </c>
      <c r="B499" s="10" t="s">
        <v>815</v>
      </c>
      <c r="C499" s="10" t="s">
        <v>816</v>
      </c>
      <c r="D499" s="10" t="s">
        <v>1964</v>
      </c>
      <c r="E499" s="10">
        <v>1</v>
      </c>
      <c r="F499" s="10">
        <v>11</v>
      </c>
      <c r="G499" s="901">
        <f t="shared" si="16"/>
        <v>11</v>
      </c>
      <c r="H499" s="901">
        <f t="shared" si="15"/>
        <v>11</v>
      </c>
      <c r="I499" s="910"/>
    </row>
    <row r="500" spans="1:9" x14ac:dyDescent="0.25">
      <c r="A500" s="10" t="s">
        <v>355</v>
      </c>
      <c r="B500" s="10" t="s">
        <v>1488</v>
      </c>
      <c r="C500" s="10" t="s">
        <v>1489</v>
      </c>
      <c r="D500" s="10" t="s">
        <v>1989</v>
      </c>
      <c r="E500" s="10">
        <v>18.529999999999998</v>
      </c>
      <c r="F500" s="10">
        <v>15</v>
      </c>
      <c r="G500" s="901">
        <f t="shared" si="16"/>
        <v>277.95</v>
      </c>
      <c r="H500" s="901">
        <f t="shared" si="15"/>
        <v>277.95</v>
      </c>
      <c r="I500" s="910"/>
    </row>
    <row r="501" spans="1:9" x14ac:dyDescent="0.25">
      <c r="A501" s="10" t="s">
        <v>355</v>
      </c>
      <c r="B501" s="10" t="s">
        <v>1488</v>
      </c>
      <c r="C501" s="10" t="s">
        <v>1489</v>
      </c>
      <c r="D501" s="10" t="s">
        <v>1963</v>
      </c>
      <c r="E501" s="10">
        <v>2</v>
      </c>
      <c r="F501" s="10">
        <v>19</v>
      </c>
      <c r="G501" s="901">
        <f t="shared" si="16"/>
        <v>38</v>
      </c>
      <c r="H501" s="901">
        <f t="shared" si="15"/>
        <v>38</v>
      </c>
      <c r="I501" s="910"/>
    </row>
    <row r="502" spans="1:9" x14ac:dyDescent="0.25">
      <c r="A502" s="10" t="s">
        <v>355</v>
      </c>
      <c r="B502" s="10" t="s">
        <v>1488</v>
      </c>
      <c r="C502" s="10" t="s">
        <v>1489</v>
      </c>
      <c r="D502" s="10" t="s">
        <v>1964</v>
      </c>
      <c r="E502" s="10">
        <v>1</v>
      </c>
      <c r="F502" s="10">
        <v>13</v>
      </c>
      <c r="G502" s="901">
        <f t="shared" si="16"/>
        <v>13</v>
      </c>
      <c r="H502" s="901">
        <f t="shared" si="15"/>
        <v>13</v>
      </c>
      <c r="I502" s="910"/>
    </row>
    <row r="503" spans="1:9" x14ac:dyDescent="0.25">
      <c r="A503" s="10" t="s">
        <v>355</v>
      </c>
      <c r="B503" s="10" t="s">
        <v>817</v>
      </c>
      <c r="C503" s="10" t="s">
        <v>818</v>
      </c>
      <c r="D503" s="10" t="s">
        <v>1963</v>
      </c>
      <c r="E503" s="10">
        <v>2</v>
      </c>
      <c r="F503" s="10">
        <v>110</v>
      </c>
      <c r="G503" s="901">
        <f t="shared" si="16"/>
        <v>220</v>
      </c>
      <c r="H503" s="901">
        <f t="shared" si="15"/>
        <v>220</v>
      </c>
      <c r="I503" s="910"/>
    </row>
    <row r="504" spans="1:9" x14ac:dyDescent="0.25">
      <c r="A504" s="10" t="s">
        <v>355</v>
      </c>
      <c r="B504" s="10" t="s">
        <v>817</v>
      </c>
      <c r="C504" s="10" t="s">
        <v>818</v>
      </c>
      <c r="D504" s="10" t="s">
        <v>1964</v>
      </c>
      <c r="E504" s="10">
        <v>1</v>
      </c>
      <c r="F504" s="10">
        <v>17</v>
      </c>
      <c r="G504" s="901">
        <f t="shared" si="16"/>
        <v>17</v>
      </c>
      <c r="H504" s="901">
        <f t="shared" si="15"/>
        <v>17</v>
      </c>
      <c r="I504" s="910"/>
    </row>
    <row r="505" spans="1:9" x14ac:dyDescent="0.25">
      <c r="A505" s="10" t="s">
        <v>355</v>
      </c>
      <c r="B505" s="10" t="s">
        <v>2316</v>
      </c>
      <c r="C505" s="10" t="s">
        <v>2317</v>
      </c>
      <c r="D505" s="10" t="s">
        <v>1963</v>
      </c>
      <c r="E505" s="10">
        <v>2</v>
      </c>
      <c r="F505" s="10">
        <v>101</v>
      </c>
      <c r="G505" s="901">
        <f t="shared" si="16"/>
        <v>202</v>
      </c>
      <c r="H505" s="901">
        <f t="shared" si="15"/>
        <v>202</v>
      </c>
      <c r="I505" s="910"/>
    </row>
    <row r="506" spans="1:9" x14ac:dyDescent="0.25">
      <c r="A506" s="10" t="s">
        <v>355</v>
      </c>
      <c r="B506" s="10" t="s">
        <v>2318</v>
      </c>
      <c r="C506" s="10" t="s">
        <v>2319</v>
      </c>
      <c r="D506" s="10" t="s">
        <v>1963</v>
      </c>
      <c r="E506" s="10">
        <v>2</v>
      </c>
      <c r="F506" s="10">
        <v>212</v>
      </c>
      <c r="G506" s="901">
        <f t="shared" si="16"/>
        <v>424</v>
      </c>
      <c r="H506" s="901">
        <f t="shared" si="15"/>
        <v>424</v>
      </c>
      <c r="I506" s="910"/>
    </row>
    <row r="507" spans="1:9" x14ac:dyDescent="0.25">
      <c r="A507" s="10" t="s">
        <v>355</v>
      </c>
      <c r="B507" s="10" t="s">
        <v>2320</v>
      </c>
      <c r="C507" s="10" t="s">
        <v>2321</v>
      </c>
      <c r="D507" s="10" t="s">
        <v>1963</v>
      </c>
      <c r="E507" s="10">
        <v>2</v>
      </c>
      <c r="F507" s="10">
        <v>177</v>
      </c>
      <c r="G507" s="901">
        <f t="shared" si="16"/>
        <v>354</v>
      </c>
      <c r="H507" s="901">
        <f t="shared" si="15"/>
        <v>354</v>
      </c>
      <c r="I507" s="910"/>
    </row>
    <row r="508" spans="1:9" x14ac:dyDescent="0.25">
      <c r="A508" s="10" t="s">
        <v>355</v>
      </c>
      <c r="B508" s="10" t="s">
        <v>2320</v>
      </c>
      <c r="C508" s="10" t="s">
        <v>2321</v>
      </c>
      <c r="D508" s="10" t="s">
        <v>1964</v>
      </c>
      <c r="E508" s="10">
        <v>1</v>
      </c>
      <c r="F508" s="10">
        <v>5</v>
      </c>
      <c r="G508" s="901">
        <f t="shared" si="16"/>
        <v>5</v>
      </c>
      <c r="H508" s="901">
        <f t="shared" si="15"/>
        <v>5</v>
      </c>
      <c r="I508" s="910"/>
    </row>
    <row r="509" spans="1:9" x14ac:dyDescent="0.25">
      <c r="A509" s="10" t="s">
        <v>355</v>
      </c>
      <c r="B509" s="10" t="s">
        <v>2322</v>
      </c>
      <c r="C509" s="10" t="s">
        <v>2323</v>
      </c>
      <c r="D509" s="10" t="s">
        <v>1963</v>
      </c>
      <c r="E509" s="10">
        <v>2</v>
      </c>
      <c r="F509" s="10">
        <v>11</v>
      </c>
      <c r="G509" s="901">
        <f t="shared" si="16"/>
        <v>22</v>
      </c>
      <c r="H509" s="901">
        <f t="shared" si="15"/>
        <v>22</v>
      </c>
      <c r="I509" s="910"/>
    </row>
    <row r="510" spans="1:9" x14ac:dyDescent="0.25">
      <c r="A510" s="10" t="s">
        <v>355</v>
      </c>
      <c r="B510" s="10" t="s">
        <v>2322</v>
      </c>
      <c r="C510" s="10" t="s">
        <v>2323</v>
      </c>
      <c r="D510" s="10" t="s">
        <v>1964</v>
      </c>
      <c r="E510" s="10">
        <v>1</v>
      </c>
      <c r="F510" s="10">
        <v>9</v>
      </c>
      <c r="G510" s="901">
        <f t="shared" si="16"/>
        <v>9</v>
      </c>
      <c r="H510" s="901">
        <f t="shared" si="15"/>
        <v>9</v>
      </c>
      <c r="I510" s="910"/>
    </row>
    <row r="511" spans="1:9" x14ac:dyDescent="0.25">
      <c r="A511" s="10" t="s">
        <v>355</v>
      </c>
      <c r="B511" s="10" t="s">
        <v>1171</v>
      </c>
      <c r="C511" s="10" t="s">
        <v>1172</v>
      </c>
      <c r="D511" s="10" t="s">
        <v>1989</v>
      </c>
      <c r="E511" s="10">
        <v>18.53</v>
      </c>
      <c r="F511" s="10">
        <v>8</v>
      </c>
      <c r="G511" s="901">
        <f t="shared" si="16"/>
        <v>148.24</v>
      </c>
      <c r="H511" s="901">
        <f t="shared" si="15"/>
        <v>148.24</v>
      </c>
      <c r="I511" s="910"/>
    </row>
    <row r="512" spans="1:9" x14ac:dyDescent="0.25">
      <c r="A512" s="10" t="s">
        <v>355</v>
      </c>
      <c r="B512" s="10" t="s">
        <v>1171</v>
      </c>
      <c r="C512" s="10" t="s">
        <v>1172</v>
      </c>
      <c r="D512" s="10" t="s">
        <v>1963</v>
      </c>
      <c r="E512" s="10">
        <v>2</v>
      </c>
      <c r="F512" s="10">
        <v>66</v>
      </c>
      <c r="G512" s="901">
        <f t="shared" si="16"/>
        <v>132</v>
      </c>
      <c r="H512" s="901">
        <f t="shared" si="15"/>
        <v>132</v>
      </c>
      <c r="I512" s="910"/>
    </row>
    <row r="513" spans="1:9" x14ac:dyDescent="0.25">
      <c r="A513" s="10" t="s">
        <v>355</v>
      </c>
      <c r="B513" s="10" t="s">
        <v>1171</v>
      </c>
      <c r="C513" s="10" t="s">
        <v>1172</v>
      </c>
      <c r="D513" s="10" t="s">
        <v>1964</v>
      </c>
      <c r="E513" s="10">
        <v>1</v>
      </c>
      <c r="F513" s="10">
        <v>37</v>
      </c>
      <c r="G513" s="901">
        <f t="shared" si="16"/>
        <v>37</v>
      </c>
      <c r="H513" s="901">
        <f t="shared" si="15"/>
        <v>37</v>
      </c>
      <c r="I513" s="910"/>
    </row>
    <row r="514" spans="1:9" x14ac:dyDescent="0.25">
      <c r="A514" s="10" t="s">
        <v>355</v>
      </c>
      <c r="B514" s="10" t="s">
        <v>1496</v>
      </c>
      <c r="C514" s="10" t="s">
        <v>1497</v>
      </c>
      <c r="D514" s="10" t="s">
        <v>1963</v>
      </c>
      <c r="E514" s="10">
        <v>2</v>
      </c>
      <c r="F514" s="10">
        <v>129</v>
      </c>
      <c r="G514" s="901">
        <f t="shared" si="16"/>
        <v>258</v>
      </c>
      <c r="H514" s="901">
        <f t="shared" si="15"/>
        <v>258</v>
      </c>
      <c r="I514" s="910"/>
    </row>
    <row r="515" spans="1:9" x14ac:dyDescent="0.25">
      <c r="A515" s="10" t="s">
        <v>355</v>
      </c>
      <c r="B515" s="10" t="s">
        <v>1496</v>
      </c>
      <c r="C515" s="10" t="s">
        <v>1497</v>
      </c>
      <c r="D515" s="10" t="s">
        <v>1964</v>
      </c>
      <c r="E515" s="10">
        <v>1</v>
      </c>
      <c r="F515" s="10">
        <v>99</v>
      </c>
      <c r="G515" s="901">
        <f t="shared" si="16"/>
        <v>99</v>
      </c>
      <c r="H515" s="901">
        <f t="shared" si="15"/>
        <v>99</v>
      </c>
      <c r="I515" s="910"/>
    </row>
    <row r="516" spans="1:9" x14ac:dyDescent="0.25">
      <c r="A516" s="10" t="s">
        <v>355</v>
      </c>
      <c r="B516" s="10" t="s">
        <v>2324</v>
      </c>
      <c r="C516" s="10" t="s">
        <v>2325</v>
      </c>
      <c r="D516" s="10" t="s">
        <v>1963</v>
      </c>
      <c r="E516" s="10">
        <v>2</v>
      </c>
      <c r="F516" s="10">
        <v>26</v>
      </c>
      <c r="G516" s="901">
        <f t="shared" si="16"/>
        <v>52</v>
      </c>
      <c r="H516" s="901">
        <f t="shared" si="15"/>
        <v>52</v>
      </c>
      <c r="I516" s="910"/>
    </row>
    <row r="517" spans="1:9" x14ac:dyDescent="0.25">
      <c r="A517" s="10" t="s">
        <v>355</v>
      </c>
      <c r="B517" s="10" t="s">
        <v>2324</v>
      </c>
      <c r="C517" s="10" t="s">
        <v>2325</v>
      </c>
      <c r="D517" s="10" t="s">
        <v>1964</v>
      </c>
      <c r="E517" s="10">
        <v>1</v>
      </c>
      <c r="F517" s="10">
        <v>4</v>
      </c>
      <c r="G517" s="901">
        <f t="shared" si="16"/>
        <v>4</v>
      </c>
      <c r="H517" s="901">
        <f t="shared" si="15"/>
        <v>4</v>
      </c>
      <c r="I517" s="910"/>
    </row>
    <row r="518" spans="1:9" x14ac:dyDescent="0.25">
      <c r="A518" s="10" t="s">
        <v>355</v>
      </c>
      <c r="B518" s="10" t="s">
        <v>2326</v>
      </c>
      <c r="C518" s="10" t="s">
        <v>2327</v>
      </c>
      <c r="D518" s="10" t="s">
        <v>1963</v>
      </c>
      <c r="E518" s="10">
        <v>2</v>
      </c>
      <c r="F518" s="10">
        <v>46</v>
      </c>
      <c r="G518" s="901">
        <f t="shared" si="16"/>
        <v>92</v>
      </c>
      <c r="H518" s="901">
        <f t="shared" si="15"/>
        <v>92</v>
      </c>
      <c r="I518" s="910"/>
    </row>
    <row r="519" spans="1:9" x14ac:dyDescent="0.25">
      <c r="A519" s="10" t="s">
        <v>355</v>
      </c>
      <c r="B519" s="10" t="s">
        <v>2328</v>
      </c>
      <c r="C519" s="10" t="s">
        <v>2329</v>
      </c>
      <c r="D519" s="10" t="s">
        <v>1963</v>
      </c>
      <c r="E519" s="10">
        <v>2</v>
      </c>
      <c r="F519" s="10">
        <v>110</v>
      </c>
      <c r="G519" s="901">
        <f t="shared" si="16"/>
        <v>220</v>
      </c>
      <c r="H519" s="901">
        <f t="shared" si="15"/>
        <v>220</v>
      </c>
      <c r="I519" s="910"/>
    </row>
    <row r="520" spans="1:9" x14ac:dyDescent="0.25">
      <c r="A520" s="10" t="s">
        <v>355</v>
      </c>
      <c r="B520" s="10" t="s">
        <v>2328</v>
      </c>
      <c r="C520" s="10" t="s">
        <v>2329</v>
      </c>
      <c r="D520" s="10" t="s">
        <v>1964</v>
      </c>
      <c r="E520" s="10">
        <v>1</v>
      </c>
      <c r="F520" s="10">
        <v>10</v>
      </c>
      <c r="G520" s="901">
        <f t="shared" si="16"/>
        <v>10</v>
      </c>
      <c r="H520" s="901">
        <f t="shared" ref="H520:H583" si="17">G520</f>
        <v>10</v>
      </c>
      <c r="I520" s="910"/>
    </row>
    <row r="521" spans="1:9" x14ac:dyDescent="0.25">
      <c r="A521" s="10" t="s">
        <v>355</v>
      </c>
      <c r="B521" s="10" t="s">
        <v>5297</v>
      </c>
      <c r="C521" s="10" t="s">
        <v>3808</v>
      </c>
      <c r="D521" s="10" t="s">
        <v>1963</v>
      </c>
      <c r="E521" s="10">
        <v>2</v>
      </c>
      <c r="F521" s="10">
        <v>2</v>
      </c>
      <c r="G521" s="901">
        <f t="shared" ref="G521:G584" si="18">E521*F521</f>
        <v>4</v>
      </c>
      <c r="H521" s="901">
        <f t="shared" si="17"/>
        <v>4</v>
      </c>
      <c r="I521" s="910"/>
    </row>
    <row r="522" spans="1:9" x14ac:dyDescent="0.25">
      <c r="A522" s="10" t="s">
        <v>355</v>
      </c>
      <c r="B522" s="10" t="s">
        <v>2330</v>
      </c>
      <c r="C522" s="10" t="s">
        <v>2331</v>
      </c>
      <c r="D522" s="10" t="s">
        <v>1963</v>
      </c>
      <c r="E522" s="10">
        <v>2</v>
      </c>
      <c r="F522" s="10">
        <v>16</v>
      </c>
      <c r="G522" s="901">
        <f t="shared" si="18"/>
        <v>32</v>
      </c>
      <c r="H522" s="901">
        <f t="shared" si="17"/>
        <v>32</v>
      </c>
      <c r="I522" s="910"/>
    </row>
    <row r="523" spans="1:9" x14ac:dyDescent="0.25">
      <c r="A523" s="10" t="s">
        <v>355</v>
      </c>
      <c r="B523" s="10" t="s">
        <v>2332</v>
      </c>
      <c r="C523" s="10" t="s">
        <v>2333</v>
      </c>
      <c r="D523" s="10" t="s">
        <v>1963</v>
      </c>
      <c r="E523" s="10">
        <v>2</v>
      </c>
      <c r="F523" s="10">
        <v>46</v>
      </c>
      <c r="G523" s="901">
        <f t="shared" si="18"/>
        <v>92</v>
      </c>
      <c r="H523" s="901">
        <f t="shared" si="17"/>
        <v>92</v>
      </c>
      <c r="I523" s="910"/>
    </row>
    <row r="524" spans="1:9" x14ac:dyDescent="0.25">
      <c r="A524" s="10" t="s">
        <v>355</v>
      </c>
      <c r="B524" s="10" t="s">
        <v>2332</v>
      </c>
      <c r="C524" s="10" t="s">
        <v>2333</v>
      </c>
      <c r="D524" s="10" t="s">
        <v>1964</v>
      </c>
      <c r="E524" s="10">
        <v>1</v>
      </c>
      <c r="F524" s="10">
        <v>58</v>
      </c>
      <c r="G524" s="901">
        <f t="shared" si="18"/>
        <v>58</v>
      </c>
      <c r="H524" s="901">
        <f t="shared" si="17"/>
        <v>58</v>
      </c>
      <c r="I524" s="910"/>
    </row>
    <row r="525" spans="1:9" x14ac:dyDescent="0.25">
      <c r="A525" s="10" t="s">
        <v>355</v>
      </c>
      <c r="B525" s="10" t="s">
        <v>2334</v>
      </c>
      <c r="C525" s="10" t="s">
        <v>2335</v>
      </c>
      <c r="D525" s="10" t="s">
        <v>1963</v>
      </c>
      <c r="E525" s="10">
        <v>2</v>
      </c>
      <c r="F525" s="10">
        <v>7</v>
      </c>
      <c r="G525" s="901">
        <f t="shared" si="18"/>
        <v>14</v>
      </c>
      <c r="H525" s="901">
        <f t="shared" si="17"/>
        <v>14</v>
      </c>
      <c r="I525" s="910"/>
    </row>
    <row r="526" spans="1:9" x14ac:dyDescent="0.25">
      <c r="A526" s="10" t="s">
        <v>355</v>
      </c>
      <c r="B526" s="10" t="s">
        <v>2336</v>
      </c>
      <c r="C526" s="10" t="s">
        <v>2337</v>
      </c>
      <c r="D526" s="10" t="s">
        <v>1963</v>
      </c>
      <c r="E526" s="10">
        <v>2</v>
      </c>
      <c r="F526" s="10">
        <v>4</v>
      </c>
      <c r="G526" s="901">
        <f t="shared" si="18"/>
        <v>8</v>
      </c>
      <c r="H526" s="901">
        <f t="shared" si="17"/>
        <v>8</v>
      </c>
      <c r="I526" s="910"/>
    </row>
    <row r="527" spans="1:9" x14ac:dyDescent="0.25">
      <c r="A527" s="10" t="s">
        <v>355</v>
      </c>
      <c r="B527" s="10" t="s">
        <v>2338</v>
      </c>
      <c r="C527" s="10" t="s">
        <v>2339</v>
      </c>
      <c r="D527" s="10" t="s">
        <v>1963</v>
      </c>
      <c r="E527" s="10">
        <v>2</v>
      </c>
      <c r="F527" s="10">
        <v>32</v>
      </c>
      <c r="G527" s="901">
        <f t="shared" si="18"/>
        <v>64</v>
      </c>
      <c r="H527" s="901">
        <f t="shared" si="17"/>
        <v>64</v>
      </c>
      <c r="I527" s="910"/>
    </row>
    <row r="528" spans="1:9" x14ac:dyDescent="0.25">
      <c r="A528" s="10" t="s">
        <v>355</v>
      </c>
      <c r="B528" s="10" t="s">
        <v>1173</v>
      </c>
      <c r="C528" s="10" t="s">
        <v>1174</v>
      </c>
      <c r="D528" s="10" t="s">
        <v>1963</v>
      </c>
      <c r="E528" s="10">
        <v>2</v>
      </c>
      <c r="F528" s="10">
        <v>274</v>
      </c>
      <c r="G528" s="901">
        <f t="shared" si="18"/>
        <v>548</v>
      </c>
      <c r="H528" s="901">
        <f t="shared" si="17"/>
        <v>548</v>
      </c>
      <c r="I528" s="910"/>
    </row>
    <row r="529" spans="1:9" x14ac:dyDescent="0.25">
      <c r="A529" s="10" t="s">
        <v>355</v>
      </c>
      <c r="B529" s="10" t="s">
        <v>1173</v>
      </c>
      <c r="C529" s="10" t="s">
        <v>1174</v>
      </c>
      <c r="D529" s="10" t="s">
        <v>1964</v>
      </c>
      <c r="E529" s="10">
        <v>1</v>
      </c>
      <c r="F529" s="10">
        <v>10</v>
      </c>
      <c r="G529" s="901">
        <f t="shared" si="18"/>
        <v>10</v>
      </c>
      <c r="H529" s="901">
        <f t="shared" si="17"/>
        <v>10</v>
      </c>
      <c r="I529" s="910"/>
    </row>
    <row r="530" spans="1:9" x14ac:dyDescent="0.25">
      <c r="A530" s="10" t="s">
        <v>355</v>
      </c>
      <c r="B530" s="10" t="s">
        <v>819</v>
      </c>
      <c r="C530" s="10" t="s">
        <v>820</v>
      </c>
      <c r="D530" s="10" t="s">
        <v>1963</v>
      </c>
      <c r="E530" s="10">
        <v>2</v>
      </c>
      <c r="F530" s="10">
        <v>32</v>
      </c>
      <c r="G530" s="901">
        <f t="shared" si="18"/>
        <v>64</v>
      </c>
      <c r="H530" s="901">
        <f t="shared" si="17"/>
        <v>64</v>
      </c>
      <c r="I530" s="910"/>
    </row>
    <row r="531" spans="1:9" x14ac:dyDescent="0.25">
      <c r="A531" s="10" t="s">
        <v>355</v>
      </c>
      <c r="B531" s="10" t="s">
        <v>819</v>
      </c>
      <c r="C531" s="10" t="s">
        <v>820</v>
      </c>
      <c r="D531" s="10" t="s">
        <v>1964</v>
      </c>
      <c r="E531" s="10">
        <v>1</v>
      </c>
      <c r="F531" s="10">
        <v>5</v>
      </c>
      <c r="G531" s="901">
        <f t="shared" si="18"/>
        <v>5</v>
      </c>
      <c r="H531" s="901">
        <f t="shared" si="17"/>
        <v>5</v>
      </c>
      <c r="I531" s="910"/>
    </row>
    <row r="532" spans="1:9" x14ac:dyDescent="0.25">
      <c r="A532" s="10" t="s">
        <v>355</v>
      </c>
      <c r="B532" s="10" t="s">
        <v>821</v>
      </c>
      <c r="C532" s="10" t="s">
        <v>822</v>
      </c>
      <c r="D532" s="10" t="s">
        <v>1963</v>
      </c>
      <c r="E532" s="10">
        <v>2</v>
      </c>
      <c r="F532" s="10">
        <v>60</v>
      </c>
      <c r="G532" s="901">
        <f t="shared" si="18"/>
        <v>120</v>
      </c>
      <c r="H532" s="901">
        <f t="shared" si="17"/>
        <v>120</v>
      </c>
      <c r="I532" s="910"/>
    </row>
    <row r="533" spans="1:9" x14ac:dyDescent="0.25">
      <c r="A533" s="10" t="s">
        <v>355</v>
      </c>
      <c r="B533" s="10" t="s">
        <v>821</v>
      </c>
      <c r="C533" s="10" t="s">
        <v>822</v>
      </c>
      <c r="D533" s="10" t="s">
        <v>1964</v>
      </c>
      <c r="E533" s="10">
        <v>1</v>
      </c>
      <c r="F533" s="10">
        <v>6</v>
      </c>
      <c r="G533" s="901">
        <f t="shared" si="18"/>
        <v>6</v>
      </c>
      <c r="H533" s="901">
        <f t="shared" si="17"/>
        <v>6</v>
      </c>
      <c r="I533" s="910"/>
    </row>
    <row r="534" spans="1:9" x14ac:dyDescent="0.25">
      <c r="A534" s="10" t="s">
        <v>355</v>
      </c>
      <c r="B534" s="10" t="s">
        <v>823</v>
      </c>
      <c r="C534" s="10" t="s">
        <v>824</v>
      </c>
      <c r="D534" s="10" t="s">
        <v>1963</v>
      </c>
      <c r="E534" s="10">
        <v>2</v>
      </c>
      <c r="F534" s="10">
        <v>190</v>
      </c>
      <c r="G534" s="901">
        <f t="shared" si="18"/>
        <v>380</v>
      </c>
      <c r="H534" s="901">
        <f t="shared" si="17"/>
        <v>380</v>
      </c>
      <c r="I534" s="910"/>
    </row>
    <row r="535" spans="1:9" x14ac:dyDescent="0.25">
      <c r="A535" s="10" t="s">
        <v>355</v>
      </c>
      <c r="B535" s="10" t="s">
        <v>823</v>
      </c>
      <c r="C535" s="10" t="s">
        <v>824</v>
      </c>
      <c r="D535" s="10" t="s">
        <v>1964</v>
      </c>
      <c r="E535" s="10">
        <v>1</v>
      </c>
      <c r="F535" s="10">
        <v>17</v>
      </c>
      <c r="G535" s="901">
        <f t="shared" si="18"/>
        <v>17</v>
      </c>
      <c r="H535" s="901">
        <f t="shared" si="17"/>
        <v>17</v>
      </c>
      <c r="I535" s="910"/>
    </row>
    <row r="536" spans="1:9" x14ac:dyDescent="0.25">
      <c r="A536" s="10" t="s">
        <v>355</v>
      </c>
      <c r="B536" s="10" t="s">
        <v>825</v>
      </c>
      <c r="C536" s="10" t="s">
        <v>826</v>
      </c>
      <c r="D536" s="10" t="s">
        <v>1963</v>
      </c>
      <c r="E536" s="10">
        <v>2</v>
      </c>
      <c r="F536" s="10">
        <v>196</v>
      </c>
      <c r="G536" s="901">
        <f t="shared" si="18"/>
        <v>392</v>
      </c>
      <c r="H536" s="901">
        <f t="shared" si="17"/>
        <v>392</v>
      </c>
      <c r="I536" s="910"/>
    </row>
    <row r="537" spans="1:9" x14ac:dyDescent="0.25">
      <c r="A537" s="10" t="s">
        <v>355</v>
      </c>
      <c r="B537" s="10" t="s">
        <v>825</v>
      </c>
      <c r="C537" s="10" t="s">
        <v>826</v>
      </c>
      <c r="D537" s="10" t="s">
        <v>1964</v>
      </c>
      <c r="E537" s="10">
        <v>1</v>
      </c>
      <c r="F537" s="10">
        <v>73</v>
      </c>
      <c r="G537" s="901">
        <f t="shared" si="18"/>
        <v>73</v>
      </c>
      <c r="H537" s="901">
        <f t="shared" si="17"/>
        <v>73</v>
      </c>
      <c r="I537" s="910"/>
    </row>
    <row r="538" spans="1:9" x14ac:dyDescent="0.25">
      <c r="A538" s="10" t="s">
        <v>355</v>
      </c>
      <c r="B538" s="10" t="s">
        <v>1175</v>
      </c>
      <c r="C538" s="10" t="s">
        <v>1176</v>
      </c>
      <c r="D538" s="10" t="s">
        <v>1963</v>
      </c>
      <c r="E538" s="10">
        <v>2</v>
      </c>
      <c r="F538" s="10">
        <v>27</v>
      </c>
      <c r="G538" s="901">
        <f t="shared" si="18"/>
        <v>54</v>
      </c>
      <c r="H538" s="901">
        <f t="shared" si="17"/>
        <v>54</v>
      </c>
      <c r="I538" s="910"/>
    </row>
    <row r="539" spans="1:9" x14ac:dyDescent="0.25">
      <c r="A539" s="10" t="s">
        <v>355</v>
      </c>
      <c r="B539" s="10" t="s">
        <v>2340</v>
      </c>
      <c r="C539" s="10" t="s">
        <v>2341</v>
      </c>
      <c r="D539" s="10" t="s">
        <v>1963</v>
      </c>
      <c r="E539" s="10">
        <v>2</v>
      </c>
      <c r="F539" s="10">
        <v>93</v>
      </c>
      <c r="G539" s="901">
        <f t="shared" si="18"/>
        <v>186</v>
      </c>
      <c r="H539" s="901">
        <f t="shared" si="17"/>
        <v>186</v>
      </c>
      <c r="I539" s="910"/>
    </row>
    <row r="540" spans="1:9" x14ac:dyDescent="0.25">
      <c r="A540" s="10" t="s">
        <v>355</v>
      </c>
      <c r="B540" s="10" t="s">
        <v>2340</v>
      </c>
      <c r="C540" s="10" t="s">
        <v>2341</v>
      </c>
      <c r="D540" s="10" t="s">
        <v>1964</v>
      </c>
      <c r="E540" s="10">
        <v>1</v>
      </c>
      <c r="F540" s="10">
        <v>55</v>
      </c>
      <c r="G540" s="901">
        <f t="shared" si="18"/>
        <v>55</v>
      </c>
      <c r="H540" s="901">
        <f t="shared" si="17"/>
        <v>55</v>
      </c>
      <c r="I540" s="910"/>
    </row>
    <row r="541" spans="1:9" x14ac:dyDescent="0.25">
      <c r="A541" s="10" t="s">
        <v>355</v>
      </c>
      <c r="B541" s="10" t="s">
        <v>2342</v>
      </c>
      <c r="C541" s="10" t="s">
        <v>2343</v>
      </c>
      <c r="D541" s="10" t="s">
        <v>1963</v>
      </c>
      <c r="E541" s="10">
        <v>2</v>
      </c>
      <c r="F541" s="10">
        <v>99</v>
      </c>
      <c r="G541" s="901">
        <f t="shared" si="18"/>
        <v>198</v>
      </c>
      <c r="H541" s="901">
        <f t="shared" si="17"/>
        <v>198</v>
      </c>
      <c r="I541" s="910"/>
    </row>
    <row r="542" spans="1:9" x14ac:dyDescent="0.25">
      <c r="A542" s="10" t="s">
        <v>355</v>
      </c>
      <c r="B542" s="10" t="s">
        <v>2342</v>
      </c>
      <c r="C542" s="10" t="s">
        <v>2343</v>
      </c>
      <c r="D542" s="10" t="s">
        <v>1964</v>
      </c>
      <c r="E542" s="10">
        <v>1</v>
      </c>
      <c r="F542" s="10">
        <v>44</v>
      </c>
      <c r="G542" s="901">
        <f t="shared" si="18"/>
        <v>44</v>
      </c>
      <c r="H542" s="901">
        <f t="shared" si="17"/>
        <v>44</v>
      </c>
      <c r="I542" s="910"/>
    </row>
    <row r="543" spans="1:9" x14ac:dyDescent="0.25">
      <c r="A543" s="10" t="s">
        <v>355</v>
      </c>
      <c r="B543" s="10" t="s">
        <v>1504</v>
      </c>
      <c r="C543" s="10" t="s">
        <v>1505</v>
      </c>
      <c r="D543" s="10" t="s">
        <v>1963</v>
      </c>
      <c r="E543" s="10">
        <v>2</v>
      </c>
      <c r="F543" s="10">
        <v>49</v>
      </c>
      <c r="G543" s="901">
        <f t="shared" si="18"/>
        <v>98</v>
      </c>
      <c r="H543" s="901">
        <f t="shared" si="17"/>
        <v>98</v>
      </c>
      <c r="I543" s="910"/>
    </row>
    <row r="544" spans="1:9" x14ac:dyDescent="0.25">
      <c r="A544" s="10" t="s">
        <v>355</v>
      </c>
      <c r="B544" s="10" t="s">
        <v>1504</v>
      </c>
      <c r="C544" s="10" t="s">
        <v>1505</v>
      </c>
      <c r="D544" s="10" t="s">
        <v>1964</v>
      </c>
      <c r="E544" s="10">
        <v>1</v>
      </c>
      <c r="F544" s="10">
        <v>6</v>
      </c>
      <c r="G544" s="901">
        <f t="shared" si="18"/>
        <v>6</v>
      </c>
      <c r="H544" s="901">
        <f t="shared" si="17"/>
        <v>6</v>
      </c>
      <c r="I544" s="910"/>
    </row>
    <row r="545" spans="1:9" x14ac:dyDescent="0.25">
      <c r="A545" s="10" t="s">
        <v>355</v>
      </c>
      <c r="B545" s="10" t="s">
        <v>2344</v>
      </c>
      <c r="C545" s="10" t="s">
        <v>2345</v>
      </c>
      <c r="D545" s="10" t="s">
        <v>1963</v>
      </c>
      <c r="E545" s="10">
        <v>2</v>
      </c>
      <c r="F545" s="10">
        <v>17</v>
      </c>
      <c r="G545" s="901">
        <f t="shared" si="18"/>
        <v>34</v>
      </c>
      <c r="H545" s="901">
        <f t="shared" si="17"/>
        <v>34</v>
      </c>
      <c r="I545" s="910"/>
    </row>
    <row r="546" spans="1:9" x14ac:dyDescent="0.25">
      <c r="A546" s="10" t="s">
        <v>355</v>
      </c>
      <c r="B546" s="10" t="s">
        <v>2344</v>
      </c>
      <c r="C546" s="10" t="s">
        <v>2345</v>
      </c>
      <c r="D546" s="10" t="s">
        <v>1964</v>
      </c>
      <c r="E546" s="10">
        <v>1</v>
      </c>
      <c r="F546" s="10">
        <v>11</v>
      </c>
      <c r="G546" s="901">
        <f t="shared" si="18"/>
        <v>11</v>
      </c>
      <c r="H546" s="901">
        <f t="shared" si="17"/>
        <v>11</v>
      </c>
      <c r="I546" s="910"/>
    </row>
    <row r="547" spans="1:9" x14ac:dyDescent="0.25">
      <c r="A547" s="10" t="s">
        <v>355</v>
      </c>
      <c r="B547" s="10" t="s">
        <v>2346</v>
      </c>
      <c r="C547" s="10" t="s">
        <v>2347</v>
      </c>
      <c r="D547" s="10" t="s">
        <v>1963</v>
      </c>
      <c r="E547" s="10">
        <v>2</v>
      </c>
      <c r="F547" s="10">
        <v>507</v>
      </c>
      <c r="G547" s="901">
        <f t="shared" si="18"/>
        <v>1014</v>
      </c>
      <c r="H547" s="901">
        <f t="shared" si="17"/>
        <v>1014</v>
      </c>
      <c r="I547" s="910"/>
    </row>
    <row r="548" spans="1:9" x14ac:dyDescent="0.25">
      <c r="A548" s="10" t="s">
        <v>355</v>
      </c>
      <c r="B548" s="10" t="s">
        <v>2346</v>
      </c>
      <c r="C548" s="10" t="s">
        <v>2347</v>
      </c>
      <c r="D548" s="10" t="s">
        <v>1964</v>
      </c>
      <c r="E548" s="10">
        <v>1</v>
      </c>
      <c r="F548" s="10">
        <v>76</v>
      </c>
      <c r="G548" s="901">
        <f t="shared" si="18"/>
        <v>76</v>
      </c>
      <c r="H548" s="901">
        <f t="shared" si="17"/>
        <v>76</v>
      </c>
      <c r="I548" s="910"/>
    </row>
    <row r="549" spans="1:9" x14ac:dyDescent="0.25">
      <c r="A549" s="10" t="s">
        <v>355</v>
      </c>
      <c r="B549" s="10" t="s">
        <v>827</v>
      </c>
      <c r="C549" s="10" t="s">
        <v>828</v>
      </c>
      <c r="D549" s="10" t="s">
        <v>1989</v>
      </c>
      <c r="E549" s="10">
        <v>18.53</v>
      </c>
      <c r="F549" s="10">
        <v>1</v>
      </c>
      <c r="G549" s="901">
        <f t="shared" si="18"/>
        <v>18.53</v>
      </c>
      <c r="H549" s="901">
        <f t="shared" si="17"/>
        <v>18.53</v>
      </c>
      <c r="I549" s="910"/>
    </row>
    <row r="550" spans="1:9" x14ac:dyDescent="0.25">
      <c r="A550" s="10" t="s">
        <v>355</v>
      </c>
      <c r="B550" s="10" t="s">
        <v>827</v>
      </c>
      <c r="C550" s="10" t="s">
        <v>828</v>
      </c>
      <c r="D550" s="10" t="s">
        <v>1963</v>
      </c>
      <c r="E550" s="10">
        <v>2</v>
      </c>
      <c r="F550" s="10">
        <v>115</v>
      </c>
      <c r="G550" s="901">
        <f t="shared" si="18"/>
        <v>230</v>
      </c>
      <c r="H550" s="901">
        <f t="shared" si="17"/>
        <v>230</v>
      </c>
      <c r="I550" s="910"/>
    </row>
    <row r="551" spans="1:9" x14ac:dyDescent="0.25">
      <c r="A551" s="10" t="s">
        <v>355</v>
      </c>
      <c r="B551" s="10" t="s">
        <v>827</v>
      </c>
      <c r="C551" s="10" t="s">
        <v>828</v>
      </c>
      <c r="D551" s="10" t="s">
        <v>1964</v>
      </c>
      <c r="E551" s="10">
        <v>1</v>
      </c>
      <c r="F551" s="10">
        <v>6</v>
      </c>
      <c r="G551" s="901">
        <f t="shared" si="18"/>
        <v>6</v>
      </c>
      <c r="H551" s="901">
        <f t="shared" si="17"/>
        <v>6</v>
      </c>
      <c r="I551" s="910"/>
    </row>
    <row r="552" spans="1:9" x14ac:dyDescent="0.25">
      <c r="A552" s="10" t="s">
        <v>355</v>
      </c>
      <c r="B552" s="10" t="s">
        <v>2348</v>
      </c>
      <c r="C552" s="10" t="s">
        <v>2349</v>
      </c>
      <c r="D552" s="10" t="s">
        <v>1963</v>
      </c>
      <c r="E552" s="10">
        <v>2</v>
      </c>
      <c r="F552" s="10">
        <v>34</v>
      </c>
      <c r="G552" s="901">
        <f t="shared" si="18"/>
        <v>68</v>
      </c>
      <c r="H552" s="901">
        <f t="shared" si="17"/>
        <v>68</v>
      </c>
      <c r="I552" s="910"/>
    </row>
    <row r="553" spans="1:9" x14ac:dyDescent="0.25">
      <c r="A553" s="10" t="s">
        <v>355</v>
      </c>
      <c r="B553" s="10" t="s">
        <v>2350</v>
      </c>
      <c r="C553" s="10" t="s">
        <v>2351</v>
      </c>
      <c r="D553" s="10" t="s">
        <v>1963</v>
      </c>
      <c r="E553" s="10">
        <v>2</v>
      </c>
      <c r="F553" s="10">
        <v>183</v>
      </c>
      <c r="G553" s="901">
        <f t="shared" si="18"/>
        <v>366</v>
      </c>
      <c r="H553" s="901">
        <f t="shared" si="17"/>
        <v>366</v>
      </c>
      <c r="I553" s="910"/>
    </row>
    <row r="554" spans="1:9" x14ac:dyDescent="0.25">
      <c r="A554" s="10" t="s">
        <v>355</v>
      </c>
      <c r="B554" s="10" t="s">
        <v>2350</v>
      </c>
      <c r="C554" s="10" t="s">
        <v>2351</v>
      </c>
      <c r="D554" s="10" t="s">
        <v>1964</v>
      </c>
      <c r="E554" s="10">
        <v>1</v>
      </c>
      <c r="F554" s="10">
        <v>24</v>
      </c>
      <c r="G554" s="901">
        <f t="shared" si="18"/>
        <v>24</v>
      </c>
      <c r="H554" s="901">
        <f t="shared" si="17"/>
        <v>24</v>
      </c>
      <c r="I554" s="910"/>
    </row>
    <row r="555" spans="1:9" x14ac:dyDescent="0.25">
      <c r="A555" s="10" t="s">
        <v>355</v>
      </c>
      <c r="B555" s="10" t="s">
        <v>829</v>
      </c>
      <c r="C555" s="10" t="s">
        <v>830</v>
      </c>
      <c r="D555" s="10" t="s">
        <v>1963</v>
      </c>
      <c r="E555" s="10">
        <v>2</v>
      </c>
      <c r="F555" s="10">
        <v>269</v>
      </c>
      <c r="G555" s="901">
        <f t="shared" si="18"/>
        <v>538</v>
      </c>
      <c r="H555" s="901">
        <f t="shared" si="17"/>
        <v>538</v>
      </c>
      <c r="I555" s="910"/>
    </row>
    <row r="556" spans="1:9" x14ac:dyDescent="0.25">
      <c r="A556" s="10" t="s">
        <v>355</v>
      </c>
      <c r="B556" s="10" t="s">
        <v>829</v>
      </c>
      <c r="C556" s="10" t="s">
        <v>830</v>
      </c>
      <c r="D556" s="10" t="s">
        <v>1964</v>
      </c>
      <c r="E556" s="10">
        <v>1</v>
      </c>
      <c r="F556" s="10">
        <v>50</v>
      </c>
      <c r="G556" s="901">
        <f t="shared" si="18"/>
        <v>50</v>
      </c>
      <c r="H556" s="901">
        <f t="shared" si="17"/>
        <v>50</v>
      </c>
      <c r="I556" s="910"/>
    </row>
    <row r="557" spans="1:9" x14ac:dyDescent="0.25">
      <c r="A557" s="10" t="s">
        <v>355</v>
      </c>
      <c r="B557" s="10" t="s">
        <v>2352</v>
      </c>
      <c r="C557" s="10" t="s">
        <v>2353</v>
      </c>
      <c r="D557" s="10" t="s">
        <v>1963</v>
      </c>
      <c r="E557" s="10">
        <v>2</v>
      </c>
      <c r="F557" s="10">
        <v>34</v>
      </c>
      <c r="G557" s="901">
        <f t="shared" si="18"/>
        <v>68</v>
      </c>
      <c r="H557" s="901">
        <f t="shared" si="17"/>
        <v>68</v>
      </c>
      <c r="I557" s="910"/>
    </row>
    <row r="558" spans="1:9" x14ac:dyDescent="0.25">
      <c r="A558" s="10" t="s">
        <v>355</v>
      </c>
      <c r="B558" s="10" t="s">
        <v>2352</v>
      </c>
      <c r="C558" s="10" t="s">
        <v>2353</v>
      </c>
      <c r="D558" s="10" t="s">
        <v>1964</v>
      </c>
      <c r="E558" s="10">
        <v>1</v>
      </c>
      <c r="F558" s="10">
        <v>4</v>
      </c>
      <c r="G558" s="901">
        <f t="shared" si="18"/>
        <v>4</v>
      </c>
      <c r="H558" s="901">
        <f t="shared" si="17"/>
        <v>4</v>
      </c>
      <c r="I558" s="910"/>
    </row>
    <row r="559" spans="1:9" x14ac:dyDescent="0.25">
      <c r="A559" s="10" t="s">
        <v>355</v>
      </c>
      <c r="B559" s="10" t="s">
        <v>831</v>
      </c>
      <c r="C559" s="10" t="s">
        <v>832</v>
      </c>
      <c r="D559" s="10" t="s">
        <v>1963</v>
      </c>
      <c r="E559" s="10">
        <v>2</v>
      </c>
      <c r="F559" s="10">
        <v>35</v>
      </c>
      <c r="G559" s="901">
        <f t="shared" si="18"/>
        <v>70</v>
      </c>
      <c r="H559" s="901">
        <f t="shared" si="17"/>
        <v>70</v>
      </c>
      <c r="I559" s="910"/>
    </row>
    <row r="560" spans="1:9" x14ac:dyDescent="0.25">
      <c r="A560" s="10" t="s">
        <v>355</v>
      </c>
      <c r="B560" s="10" t="s">
        <v>2354</v>
      </c>
      <c r="C560" s="10" t="s">
        <v>2355</v>
      </c>
      <c r="D560" s="10" t="s">
        <v>1963</v>
      </c>
      <c r="E560" s="10">
        <v>2</v>
      </c>
      <c r="F560" s="10">
        <v>140</v>
      </c>
      <c r="G560" s="901">
        <f t="shared" si="18"/>
        <v>280</v>
      </c>
      <c r="H560" s="901">
        <f t="shared" si="17"/>
        <v>280</v>
      </c>
      <c r="I560" s="910"/>
    </row>
    <row r="561" spans="1:9" x14ac:dyDescent="0.25">
      <c r="A561" s="10" t="s">
        <v>355</v>
      </c>
      <c r="B561" s="10" t="s">
        <v>2356</v>
      </c>
      <c r="C561" s="10" t="s">
        <v>2357</v>
      </c>
      <c r="D561" s="10" t="s">
        <v>1963</v>
      </c>
      <c r="E561" s="10">
        <v>2</v>
      </c>
      <c r="F561" s="10">
        <v>65</v>
      </c>
      <c r="G561" s="901">
        <f t="shared" si="18"/>
        <v>130</v>
      </c>
      <c r="H561" s="901">
        <f t="shared" si="17"/>
        <v>130</v>
      </c>
      <c r="I561" s="910"/>
    </row>
    <row r="562" spans="1:9" x14ac:dyDescent="0.25">
      <c r="A562" s="10" t="s">
        <v>355</v>
      </c>
      <c r="B562" s="10" t="s">
        <v>2356</v>
      </c>
      <c r="C562" s="10" t="s">
        <v>2357</v>
      </c>
      <c r="D562" s="10" t="s">
        <v>1964</v>
      </c>
      <c r="E562" s="10">
        <v>1</v>
      </c>
      <c r="F562" s="10">
        <v>20</v>
      </c>
      <c r="G562" s="901">
        <f t="shared" si="18"/>
        <v>20</v>
      </c>
      <c r="H562" s="901">
        <f t="shared" si="17"/>
        <v>20</v>
      </c>
      <c r="I562" s="910"/>
    </row>
    <row r="563" spans="1:9" x14ac:dyDescent="0.25">
      <c r="A563" s="10" t="s">
        <v>355</v>
      </c>
      <c r="B563" s="10" t="s">
        <v>833</v>
      </c>
      <c r="C563" s="10" t="s">
        <v>834</v>
      </c>
      <c r="D563" s="10" t="s">
        <v>1963</v>
      </c>
      <c r="E563" s="10">
        <v>2</v>
      </c>
      <c r="F563" s="10">
        <v>14</v>
      </c>
      <c r="G563" s="901">
        <f t="shared" si="18"/>
        <v>28</v>
      </c>
      <c r="H563" s="901">
        <f t="shared" si="17"/>
        <v>28</v>
      </c>
      <c r="I563" s="910"/>
    </row>
    <row r="564" spans="1:9" x14ac:dyDescent="0.25">
      <c r="A564" s="10" t="s">
        <v>355</v>
      </c>
      <c r="B564" s="10" t="s">
        <v>833</v>
      </c>
      <c r="C564" s="10" t="s">
        <v>834</v>
      </c>
      <c r="D564" s="10" t="s">
        <v>1964</v>
      </c>
      <c r="E564" s="10">
        <v>1</v>
      </c>
      <c r="F564" s="10">
        <v>15</v>
      </c>
      <c r="G564" s="901">
        <f t="shared" si="18"/>
        <v>15</v>
      </c>
      <c r="H564" s="901">
        <f t="shared" si="17"/>
        <v>15</v>
      </c>
      <c r="I564" s="910"/>
    </row>
    <row r="565" spans="1:9" x14ac:dyDescent="0.25">
      <c r="A565" s="10" t="s">
        <v>355</v>
      </c>
      <c r="B565" s="10" t="s">
        <v>2358</v>
      </c>
      <c r="C565" s="10" t="s">
        <v>2359</v>
      </c>
      <c r="D565" s="10" t="s">
        <v>1963</v>
      </c>
      <c r="E565" s="10">
        <v>2</v>
      </c>
      <c r="F565" s="10">
        <v>34</v>
      </c>
      <c r="G565" s="901">
        <f t="shared" si="18"/>
        <v>68</v>
      </c>
      <c r="H565" s="901">
        <f t="shared" si="17"/>
        <v>68</v>
      </c>
      <c r="I565" s="910"/>
    </row>
    <row r="566" spans="1:9" x14ac:dyDescent="0.25">
      <c r="A566" s="10" t="s">
        <v>355</v>
      </c>
      <c r="B566" s="10" t="s">
        <v>2358</v>
      </c>
      <c r="C566" s="10" t="s">
        <v>2359</v>
      </c>
      <c r="D566" s="10" t="s">
        <v>1964</v>
      </c>
      <c r="E566" s="10">
        <v>1</v>
      </c>
      <c r="F566" s="10">
        <v>33</v>
      </c>
      <c r="G566" s="901">
        <f t="shared" si="18"/>
        <v>33</v>
      </c>
      <c r="H566" s="901">
        <f t="shared" si="17"/>
        <v>33</v>
      </c>
      <c r="I566" s="910"/>
    </row>
    <row r="567" spans="1:9" x14ac:dyDescent="0.25">
      <c r="A567" s="10" t="s">
        <v>355</v>
      </c>
      <c r="B567" s="10" t="s">
        <v>2360</v>
      </c>
      <c r="C567" s="10" t="s">
        <v>2361</v>
      </c>
      <c r="D567" s="10" t="s">
        <v>1963</v>
      </c>
      <c r="E567" s="10">
        <v>2</v>
      </c>
      <c r="F567" s="10">
        <v>75</v>
      </c>
      <c r="G567" s="901">
        <f t="shared" si="18"/>
        <v>150</v>
      </c>
      <c r="H567" s="901">
        <f t="shared" si="17"/>
        <v>150</v>
      </c>
      <c r="I567" s="910"/>
    </row>
    <row r="568" spans="1:9" x14ac:dyDescent="0.25">
      <c r="A568" s="10" t="s">
        <v>355</v>
      </c>
      <c r="B568" s="10" t="s">
        <v>2360</v>
      </c>
      <c r="C568" s="10" t="s">
        <v>2361</v>
      </c>
      <c r="D568" s="10" t="s">
        <v>1964</v>
      </c>
      <c r="E568" s="10">
        <v>1</v>
      </c>
      <c r="F568" s="10">
        <v>20</v>
      </c>
      <c r="G568" s="901">
        <f t="shared" si="18"/>
        <v>20</v>
      </c>
      <c r="H568" s="901">
        <f t="shared" si="17"/>
        <v>20</v>
      </c>
      <c r="I568" s="910"/>
    </row>
    <row r="569" spans="1:9" x14ac:dyDescent="0.25">
      <c r="A569" s="10" t="s">
        <v>355</v>
      </c>
      <c r="B569" s="10" t="s">
        <v>2362</v>
      </c>
      <c r="C569" s="10" t="s">
        <v>2363</v>
      </c>
      <c r="D569" s="10" t="s">
        <v>1963</v>
      </c>
      <c r="E569" s="10">
        <v>2</v>
      </c>
      <c r="F569" s="10">
        <v>16</v>
      </c>
      <c r="G569" s="901">
        <f t="shared" si="18"/>
        <v>32</v>
      </c>
      <c r="H569" s="901">
        <f t="shared" si="17"/>
        <v>32</v>
      </c>
      <c r="I569" s="910"/>
    </row>
    <row r="570" spans="1:9" x14ac:dyDescent="0.25">
      <c r="A570" s="10" t="s">
        <v>355</v>
      </c>
      <c r="B570" s="10" t="s">
        <v>2364</v>
      </c>
      <c r="C570" s="10" t="s">
        <v>2365</v>
      </c>
      <c r="D570" s="10" t="s">
        <v>1963</v>
      </c>
      <c r="E570" s="10">
        <v>2</v>
      </c>
      <c r="F570" s="10">
        <v>140</v>
      </c>
      <c r="G570" s="901">
        <f t="shared" si="18"/>
        <v>280</v>
      </c>
      <c r="H570" s="901">
        <f t="shared" si="17"/>
        <v>280</v>
      </c>
      <c r="I570" s="910"/>
    </row>
    <row r="571" spans="1:9" x14ac:dyDescent="0.25">
      <c r="A571" s="10" t="s">
        <v>355</v>
      </c>
      <c r="B571" s="10" t="s">
        <v>2364</v>
      </c>
      <c r="C571" s="10" t="s">
        <v>2365</v>
      </c>
      <c r="D571" s="10" t="s">
        <v>1964</v>
      </c>
      <c r="E571" s="10">
        <v>1</v>
      </c>
      <c r="F571" s="10">
        <v>133</v>
      </c>
      <c r="G571" s="901">
        <f t="shared" si="18"/>
        <v>133</v>
      </c>
      <c r="H571" s="901">
        <f t="shared" si="17"/>
        <v>133</v>
      </c>
      <c r="I571" s="910"/>
    </row>
    <row r="572" spans="1:9" x14ac:dyDescent="0.25">
      <c r="A572" s="10" t="s">
        <v>355</v>
      </c>
      <c r="B572" s="10" t="s">
        <v>2366</v>
      </c>
      <c r="C572" s="10" t="s">
        <v>2367</v>
      </c>
      <c r="D572" s="10" t="s">
        <v>1963</v>
      </c>
      <c r="E572" s="10">
        <v>2</v>
      </c>
      <c r="F572" s="10">
        <v>329</v>
      </c>
      <c r="G572" s="901">
        <f t="shared" si="18"/>
        <v>658</v>
      </c>
      <c r="H572" s="901">
        <f t="shared" si="17"/>
        <v>658</v>
      </c>
      <c r="I572" s="910"/>
    </row>
    <row r="573" spans="1:9" x14ac:dyDescent="0.25">
      <c r="A573" s="10" t="s">
        <v>355</v>
      </c>
      <c r="B573" s="10" t="s">
        <v>2366</v>
      </c>
      <c r="C573" s="10" t="s">
        <v>2367</v>
      </c>
      <c r="D573" s="10" t="s">
        <v>1964</v>
      </c>
      <c r="E573" s="10">
        <v>1</v>
      </c>
      <c r="F573" s="10">
        <v>60</v>
      </c>
      <c r="G573" s="901">
        <f t="shared" si="18"/>
        <v>60</v>
      </c>
      <c r="H573" s="901">
        <f t="shared" si="17"/>
        <v>60</v>
      </c>
      <c r="I573" s="910"/>
    </row>
    <row r="574" spans="1:9" x14ac:dyDescent="0.25">
      <c r="A574" s="10" t="s">
        <v>355</v>
      </c>
      <c r="B574" s="10" t="s">
        <v>2368</v>
      </c>
      <c r="C574" s="10" t="s">
        <v>2369</v>
      </c>
      <c r="D574" s="10" t="s">
        <v>1963</v>
      </c>
      <c r="E574" s="10">
        <v>2</v>
      </c>
      <c r="F574" s="10">
        <v>100</v>
      </c>
      <c r="G574" s="901">
        <f t="shared" si="18"/>
        <v>200</v>
      </c>
      <c r="H574" s="901">
        <f t="shared" si="17"/>
        <v>200</v>
      </c>
      <c r="I574" s="910"/>
    </row>
    <row r="575" spans="1:9" x14ac:dyDescent="0.25">
      <c r="A575" s="10" t="s">
        <v>355</v>
      </c>
      <c r="B575" s="10" t="s">
        <v>2368</v>
      </c>
      <c r="C575" s="10" t="s">
        <v>2369</v>
      </c>
      <c r="D575" s="10" t="s">
        <v>1964</v>
      </c>
      <c r="E575" s="10">
        <v>1</v>
      </c>
      <c r="F575" s="10">
        <v>131</v>
      </c>
      <c r="G575" s="901">
        <f t="shared" si="18"/>
        <v>131</v>
      </c>
      <c r="H575" s="901">
        <f t="shared" si="17"/>
        <v>131</v>
      </c>
      <c r="I575" s="910"/>
    </row>
    <row r="576" spans="1:9" x14ac:dyDescent="0.25">
      <c r="A576" s="10" t="s">
        <v>355</v>
      </c>
      <c r="B576" s="10" t="s">
        <v>404</v>
      </c>
      <c r="C576" s="10" t="s">
        <v>405</v>
      </c>
      <c r="D576" s="10" t="s">
        <v>1963</v>
      </c>
      <c r="E576" s="10">
        <v>2</v>
      </c>
      <c r="F576" s="10">
        <v>209</v>
      </c>
      <c r="G576" s="901">
        <f t="shared" si="18"/>
        <v>418</v>
      </c>
      <c r="H576" s="901">
        <f t="shared" si="17"/>
        <v>418</v>
      </c>
      <c r="I576" s="910"/>
    </row>
    <row r="577" spans="1:9" x14ac:dyDescent="0.25">
      <c r="A577" s="10" t="s">
        <v>355</v>
      </c>
      <c r="B577" s="10" t="s">
        <v>404</v>
      </c>
      <c r="C577" s="10" t="s">
        <v>405</v>
      </c>
      <c r="D577" s="10" t="s">
        <v>1964</v>
      </c>
      <c r="E577" s="10">
        <v>1</v>
      </c>
      <c r="F577" s="10">
        <v>8</v>
      </c>
      <c r="G577" s="901">
        <f t="shared" si="18"/>
        <v>8</v>
      </c>
      <c r="H577" s="901">
        <f t="shared" si="17"/>
        <v>8</v>
      </c>
      <c r="I577" s="910"/>
    </row>
    <row r="578" spans="1:9" x14ac:dyDescent="0.25">
      <c r="A578" s="10" t="s">
        <v>355</v>
      </c>
      <c r="B578" s="10" t="s">
        <v>2370</v>
      </c>
      <c r="C578" s="10" t="s">
        <v>2371</v>
      </c>
      <c r="D578" s="10" t="s">
        <v>1963</v>
      </c>
      <c r="E578" s="10">
        <v>2</v>
      </c>
      <c r="F578" s="10">
        <v>141</v>
      </c>
      <c r="G578" s="901">
        <f t="shared" si="18"/>
        <v>282</v>
      </c>
      <c r="H578" s="901">
        <f t="shared" si="17"/>
        <v>282</v>
      </c>
      <c r="I578" s="910"/>
    </row>
    <row r="579" spans="1:9" x14ac:dyDescent="0.25">
      <c r="A579" s="10" t="s">
        <v>355</v>
      </c>
      <c r="B579" s="10" t="s">
        <v>2370</v>
      </c>
      <c r="C579" s="10" t="s">
        <v>2371</v>
      </c>
      <c r="D579" s="10" t="s">
        <v>1964</v>
      </c>
      <c r="E579" s="10">
        <v>1</v>
      </c>
      <c r="F579" s="10">
        <v>4</v>
      </c>
      <c r="G579" s="901">
        <f t="shared" si="18"/>
        <v>4</v>
      </c>
      <c r="H579" s="901">
        <f t="shared" si="17"/>
        <v>4</v>
      </c>
      <c r="I579" s="910"/>
    </row>
    <row r="580" spans="1:9" x14ac:dyDescent="0.25">
      <c r="A580" s="10" t="s">
        <v>355</v>
      </c>
      <c r="B580" s="10" t="s">
        <v>2372</v>
      </c>
      <c r="C580" s="10" t="s">
        <v>2373</v>
      </c>
      <c r="D580" s="10" t="s">
        <v>1963</v>
      </c>
      <c r="E580" s="10">
        <v>2</v>
      </c>
      <c r="F580" s="10">
        <v>225</v>
      </c>
      <c r="G580" s="901">
        <f t="shared" si="18"/>
        <v>450</v>
      </c>
      <c r="H580" s="901">
        <f t="shared" si="17"/>
        <v>450</v>
      </c>
      <c r="I580" s="910"/>
    </row>
    <row r="581" spans="1:9" x14ac:dyDescent="0.25">
      <c r="A581" s="10" t="s">
        <v>355</v>
      </c>
      <c r="B581" s="10" t="s">
        <v>2374</v>
      </c>
      <c r="C581" s="10" t="s">
        <v>2375</v>
      </c>
      <c r="D581" s="10" t="s">
        <v>1963</v>
      </c>
      <c r="E581" s="10">
        <v>2</v>
      </c>
      <c r="F581" s="10">
        <v>82</v>
      </c>
      <c r="G581" s="901">
        <f t="shared" si="18"/>
        <v>164</v>
      </c>
      <c r="H581" s="901">
        <f t="shared" si="17"/>
        <v>164</v>
      </c>
      <c r="I581" s="910"/>
    </row>
    <row r="582" spans="1:9" x14ac:dyDescent="0.25">
      <c r="A582" s="10" t="s">
        <v>355</v>
      </c>
      <c r="B582" s="10" t="s">
        <v>2374</v>
      </c>
      <c r="C582" s="10" t="s">
        <v>2375</v>
      </c>
      <c r="D582" s="10" t="s">
        <v>1964</v>
      </c>
      <c r="E582" s="10">
        <v>1</v>
      </c>
      <c r="F582" s="10">
        <v>3</v>
      </c>
      <c r="G582" s="901">
        <f t="shared" si="18"/>
        <v>3</v>
      </c>
      <c r="H582" s="901">
        <f t="shared" si="17"/>
        <v>3</v>
      </c>
      <c r="I582" s="910"/>
    </row>
    <row r="583" spans="1:9" x14ac:dyDescent="0.25">
      <c r="A583" s="10" t="s">
        <v>355</v>
      </c>
      <c r="B583" s="10" t="s">
        <v>835</v>
      </c>
      <c r="C583" s="10" t="s">
        <v>836</v>
      </c>
      <c r="D583" s="10" t="s">
        <v>1963</v>
      </c>
      <c r="E583" s="10">
        <v>2</v>
      </c>
      <c r="F583" s="10">
        <v>192</v>
      </c>
      <c r="G583" s="901">
        <f t="shared" si="18"/>
        <v>384</v>
      </c>
      <c r="H583" s="901">
        <f t="shared" si="17"/>
        <v>384</v>
      </c>
      <c r="I583" s="910"/>
    </row>
    <row r="584" spans="1:9" x14ac:dyDescent="0.25">
      <c r="A584" s="10" t="s">
        <v>355</v>
      </c>
      <c r="B584" s="10" t="s">
        <v>835</v>
      </c>
      <c r="C584" s="10" t="s">
        <v>836</v>
      </c>
      <c r="D584" s="10" t="s">
        <v>1964</v>
      </c>
      <c r="E584" s="10">
        <v>1</v>
      </c>
      <c r="F584" s="10">
        <v>99</v>
      </c>
      <c r="G584" s="901">
        <f t="shared" si="18"/>
        <v>99</v>
      </c>
      <c r="H584" s="901">
        <f t="shared" ref="H584:H647" si="19">G584</f>
        <v>99</v>
      </c>
      <c r="I584" s="910"/>
    </row>
    <row r="585" spans="1:9" x14ac:dyDescent="0.25">
      <c r="A585" s="10" t="s">
        <v>355</v>
      </c>
      <c r="B585" s="10" t="s">
        <v>2376</v>
      </c>
      <c r="C585" s="10" t="s">
        <v>2377</v>
      </c>
      <c r="D585" s="10" t="s">
        <v>1963</v>
      </c>
      <c r="E585" s="10">
        <v>2</v>
      </c>
      <c r="F585" s="10">
        <v>38</v>
      </c>
      <c r="G585" s="901">
        <f t="shared" ref="G585:G648" si="20">E585*F585</f>
        <v>76</v>
      </c>
      <c r="H585" s="901">
        <f t="shared" si="19"/>
        <v>76</v>
      </c>
      <c r="I585" s="910"/>
    </row>
    <row r="586" spans="1:9" x14ac:dyDescent="0.25">
      <c r="A586" s="10" t="s">
        <v>355</v>
      </c>
      <c r="B586" s="10" t="s">
        <v>2376</v>
      </c>
      <c r="C586" s="10" t="s">
        <v>2377</v>
      </c>
      <c r="D586" s="10" t="s">
        <v>1964</v>
      </c>
      <c r="E586" s="10">
        <v>1</v>
      </c>
      <c r="F586" s="10">
        <v>3</v>
      </c>
      <c r="G586" s="901">
        <f t="shared" si="20"/>
        <v>3</v>
      </c>
      <c r="H586" s="901">
        <f t="shared" si="19"/>
        <v>3</v>
      </c>
      <c r="I586" s="910"/>
    </row>
    <row r="587" spans="1:9" x14ac:dyDescent="0.25">
      <c r="A587" s="10" t="s">
        <v>355</v>
      </c>
      <c r="B587" s="10" t="s">
        <v>2378</v>
      </c>
      <c r="C587" s="10" t="s">
        <v>2379</v>
      </c>
      <c r="D587" s="10" t="s">
        <v>1963</v>
      </c>
      <c r="E587" s="10">
        <v>2</v>
      </c>
      <c r="F587" s="10">
        <v>389</v>
      </c>
      <c r="G587" s="901">
        <f t="shared" si="20"/>
        <v>778</v>
      </c>
      <c r="H587" s="901">
        <f t="shared" si="19"/>
        <v>778</v>
      </c>
      <c r="I587" s="910"/>
    </row>
    <row r="588" spans="1:9" x14ac:dyDescent="0.25">
      <c r="A588" s="10" t="s">
        <v>406</v>
      </c>
      <c r="B588" s="10" t="s">
        <v>2380</v>
      </c>
      <c r="C588" s="10" t="s">
        <v>2381</v>
      </c>
      <c r="D588" s="10" t="s">
        <v>1989</v>
      </c>
      <c r="E588" s="10">
        <v>18.53</v>
      </c>
      <c r="F588" s="10">
        <v>1</v>
      </c>
      <c r="G588" s="901">
        <f t="shared" si="20"/>
        <v>18.53</v>
      </c>
      <c r="H588" s="901">
        <f t="shared" si="19"/>
        <v>18.53</v>
      </c>
      <c r="I588" s="910"/>
    </row>
    <row r="589" spans="1:9" x14ac:dyDescent="0.25">
      <c r="A589" s="10" t="s">
        <v>406</v>
      </c>
      <c r="B589" s="10" t="s">
        <v>2380</v>
      </c>
      <c r="C589" s="10" t="s">
        <v>2381</v>
      </c>
      <c r="D589" s="10" t="s">
        <v>1963</v>
      </c>
      <c r="E589" s="10">
        <v>2</v>
      </c>
      <c r="F589" s="10">
        <v>177</v>
      </c>
      <c r="G589" s="901">
        <f t="shared" si="20"/>
        <v>354</v>
      </c>
      <c r="H589" s="901">
        <f t="shared" si="19"/>
        <v>354</v>
      </c>
      <c r="I589" s="910"/>
    </row>
    <row r="590" spans="1:9" x14ac:dyDescent="0.25">
      <c r="A590" s="10" t="s">
        <v>406</v>
      </c>
      <c r="B590" s="10" t="s">
        <v>2380</v>
      </c>
      <c r="C590" s="10" t="s">
        <v>2381</v>
      </c>
      <c r="D590" s="10" t="s">
        <v>1964</v>
      </c>
      <c r="E590" s="10">
        <v>1</v>
      </c>
      <c r="F590" s="10">
        <v>61</v>
      </c>
      <c r="G590" s="901">
        <f t="shared" si="20"/>
        <v>61</v>
      </c>
      <c r="H590" s="901">
        <f t="shared" si="19"/>
        <v>61</v>
      </c>
      <c r="I590" s="910"/>
    </row>
    <row r="591" spans="1:9" x14ac:dyDescent="0.25">
      <c r="A591" s="10" t="s">
        <v>406</v>
      </c>
      <c r="B591" s="10" t="s">
        <v>2382</v>
      </c>
      <c r="C591" s="10" t="s">
        <v>2383</v>
      </c>
      <c r="D591" s="10" t="s">
        <v>1963</v>
      </c>
      <c r="E591" s="10">
        <v>2</v>
      </c>
      <c r="F591" s="10">
        <v>226</v>
      </c>
      <c r="G591" s="901">
        <f t="shared" si="20"/>
        <v>452</v>
      </c>
      <c r="H591" s="901">
        <f t="shared" si="19"/>
        <v>452</v>
      </c>
      <c r="I591" s="910"/>
    </row>
    <row r="592" spans="1:9" x14ac:dyDescent="0.25">
      <c r="A592" s="10" t="s">
        <v>406</v>
      </c>
      <c r="B592" s="10" t="s">
        <v>837</v>
      </c>
      <c r="C592" s="10" t="s">
        <v>838</v>
      </c>
      <c r="D592" s="10" t="s">
        <v>1963</v>
      </c>
      <c r="E592" s="10">
        <v>2</v>
      </c>
      <c r="F592" s="10">
        <v>1018</v>
      </c>
      <c r="G592" s="901">
        <f t="shared" si="20"/>
        <v>2036</v>
      </c>
      <c r="H592" s="901">
        <f t="shared" si="19"/>
        <v>2036</v>
      </c>
      <c r="I592" s="910"/>
    </row>
    <row r="593" spans="1:9" x14ac:dyDescent="0.25">
      <c r="A593" s="10" t="s">
        <v>406</v>
      </c>
      <c r="B593" s="10" t="s">
        <v>837</v>
      </c>
      <c r="C593" s="10" t="s">
        <v>838</v>
      </c>
      <c r="D593" s="10" t="s">
        <v>1964</v>
      </c>
      <c r="E593" s="10">
        <v>1</v>
      </c>
      <c r="F593" s="10">
        <v>121</v>
      </c>
      <c r="G593" s="901">
        <f t="shared" si="20"/>
        <v>121</v>
      </c>
      <c r="H593" s="901">
        <f t="shared" si="19"/>
        <v>121</v>
      </c>
      <c r="I593" s="910"/>
    </row>
    <row r="594" spans="1:9" x14ac:dyDescent="0.25">
      <c r="A594" s="10" t="s">
        <v>406</v>
      </c>
      <c r="B594" s="10" t="s">
        <v>2384</v>
      </c>
      <c r="C594" s="10" t="s">
        <v>2385</v>
      </c>
      <c r="D594" s="10" t="s">
        <v>1963</v>
      </c>
      <c r="E594" s="10">
        <v>2</v>
      </c>
      <c r="F594" s="10">
        <v>126</v>
      </c>
      <c r="G594" s="901">
        <f t="shared" si="20"/>
        <v>252</v>
      </c>
      <c r="H594" s="901">
        <f t="shared" si="19"/>
        <v>252</v>
      </c>
      <c r="I594" s="910"/>
    </row>
    <row r="595" spans="1:9" x14ac:dyDescent="0.25">
      <c r="A595" s="10" t="s">
        <v>406</v>
      </c>
      <c r="B595" s="10" t="s">
        <v>2386</v>
      </c>
      <c r="C595" s="10" t="s">
        <v>2387</v>
      </c>
      <c r="D595" s="10" t="s">
        <v>1963</v>
      </c>
      <c r="E595" s="10">
        <v>2</v>
      </c>
      <c r="F595" s="10">
        <v>235</v>
      </c>
      <c r="G595" s="901">
        <f t="shared" si="20"/>
        <v>470</v>
      </c>
      <c r="H595" s="901">
        <f t="shared" si="19"/>
        <v>470</v>
      </c>
      <c r="I595" s="910"/>
    </row>
    <row r="596" spans="1:9" x14ac:dyDescent="0.25">
      <c r="A596" s="10" t="s">
        <v>406</v>
      </c>
      <c r="B596" s="10" t="s">
        <v>2386</v>
      </c>
      <c r="C596" s="10" t="s">
        <v>2387</v>
      </c>
      <c r="D596" s="10" t="s">
        <v>1964</v>
      </c>
      <c r="E596" s="10">
        <v>1</v>
      </c>
      <c r="F596" s="10">
        <v>10</v>
      </c>
      <c r="G596" s="901">
        <f t="shared" si="20"/>
        <v>10</v>
      </c>
      <c r="H596" s="901">
        <f t="shared" si="19"/>
        <v>10</v>
      </c>
      <c r="I596" s="910"/>
    </row>
    <row r="597" spans="1:9" x14ac:dyDescent="0.25">
      <c r="A597" s="10" t="s">
        <v>406</v>
      </c>
      <c r="B597" s="10" t="s">
        <v>2388</v>
      </c>
      <c r="C597" s="10" t="s">
        <v>2389</v>
      </c>
      <c r="D597" s="10" t="s">
        <v>1963</v>
      </c>
      <c r="E597" s="10">
        <v>2</v>
      </c>
      <c r="F597" s="10">
        <v>203</v>
      </c>
      <c r="G597" s="901">
        <f t="shared" si="20"/>
        <v>406</v>
      </c>
      <c r="H597" s="901">
        <f t="shared" si="19"/>
        <v>406</v>
      </c>
      <c r="I597" s="910"/>
    </row>
    <row r="598" spans="1:9" x14ac:dyDescent="0.25">
      <c r="A598" s="10" t="s">
        <v>406</v>
      </c>
      <c r="B598" s="10" t="s">
        <v>2388</v>
      </c>
      <c r="C598" s="10" t="s">
        <v>2389</v>
      </c>
      <c r="D598" s="10" t="s">
        <v>1964</v>
      </c>
      <c r="E598" s="10">
        <v>1</v>
      </c>
      <c r="F598" s="10">
        <v>26</v>
      </c>
      <c r="G598" s="901">
        <f t="shared" si="20"/>
        <v>26</v>
      </c>
      <c r="H598" s="901">
        <f t="shared" si="19"/>
        <v>26</v>
      </c>
      <c r="I598" s="910"/>
    </row>
    <row r="599" spans="1:9" x14ac:dyDescent="0.25">
      <c r="A599" s="10" t="s">
        <v>406</v>
      </c>
      <c r="B599" s="10" t="s">
        <v>2390</v>
      </c>
      <c r="C599" s="10" t="s">
        <v>2391</v>
      </c>
      <c r="D599" s="10" t="s">
        <v>1963</v>
      </c>
      <c r="E599" s="10">
        <v>2</v>
      </c>
      <c r="F599" s="10">
        <v>111</v>
      </c>
      <c r="G599" s="901">
        <f t="shared" si="20"/>
        <v>222</v>
      </c>
      <c r="H599" s="901">
        <f t="shared" si="19"/>
        <v>222</v>
      </c>
      <c r="I599" s="910"/>
    </row>
    <row r="600" spans="1:9" x14ac:dyDescent="0.25">
      <c r="A600" s="10" t="s">
        <v>406</v>
      </c>
      <c r="B600" s="10" t="s">
        <v>2390</v>
      </c>
      <c r="C600" s="10" t="s">
        <v>2391</v>
      </c>
      <c r="D600" s="10" t="s">
        <v>1964</v>
      </c>
      <c r="E600" s="10">
        <v>1</v>
      </c>
      <c r="F600" s="10">
        <v>9</v>
      </c>
      <c r="G600" s="901">
        <f t="shared" si="20"/>
        <v>9</v>
      </c>
      <c r="H600" s="901">
        <f t="shared" si="19"/>
        <v>9</v>
      </c>
      <c r="I600" s="910"/>
    </row>
    <row r="601" spans="1:9" x14ac:dyDescent="0.25">
      <c r="A601" s="10" t="s">
        <v>406</v>
      </c>
      <c r="B601" s="10" t="s">
        <v>2392</v>
      </c>
      <c r="C601" s="10" t="s">
        <v>2393</v>
      </c>
      <c r="D601" s="10" t="s">
        <v>1963</v>
      </c>
      <c r="E601" s="10">
        <v>2</v>
      </c>
      <c r="F601" s="10">
        <v>189</v>
      </c>
      <c r="G601" s="901">
        <f t="shared" si="20"/>
        <v>378</v>
      </c>
      <c r="H601" s="901">
        <f t="shared" si="19"/>
        <v>378</v>
      </c>
      <c r="I601" s="910"/>
    </row>
    <row r="602" spans="1:9" x14ac:dyDescent="0.25">
      <c r="A602" s="10" t="s">
        <v>406</v>
      </c>
      <c r="B602" s="10" t="s">
        <v>2392</v>
      </c>
      <c r="C602" s="10" t="s">
        <v>2393</v>
      </c>
      <c r="D602" s="10" t="s">
        <v>1964</v>
      </c>
      <c r="E602" s="10">
        <v>1</v>
      </c>
      <c r="F602" s="10">
        <v>55</v>
      </c>
      <c r="G602" s="901">
        <f t="shared" si="20"/>
        <v>55</v>
      </c>
      <c r="H602" s="901">
        <f t="shared" si="19"/>
        <v>55</v>
      </c>
      <c r="I602" s="910"/>
    </row>
    <row r="603" spans="1:9" x14ac:dyDescent="0.25">
      <c r="A603" s="10" t="s">
        <v>406</v>
      </c>
      <c r="B603" s="10" t="s">
        <v>2394</v>
      </c>
      <c r="C603" s="10" t="s">
        <v>2395</v>
      </c>
      <c r="D603" s="10" t="s">
        <v>1963</v>
      </c>
      <c r="E603" s="10">
        <v>2</v>
      </c>
      <c r="F603" s="10">
        <v>185</v>
      </c>
      <c r="G603" s="901">
        <f t="shared" si="20"/>
        <v>370</v>
      </c>
      <c r="H603" s="901">
        <f t="shared" si="19"/>
        <v>370</v>
      </c>
      <c r="I603" s="910"/>
    </row>
    <row r="604" spans="1:9" x14ac:dyDescent="0.25">
      <c r="A604" s="10" t="s">
        <v>406</v>
      </c>
      <c r="B604" s="10" t="s">
        <v>2394</v>
      </c>
      <c r="C604" s="10" t="s">
        <v>2395</v>
      </c>
      <c r="D604" s="10" t="s">
        <v>1964</v>
      </c>
      <c r="E604" s="10">
        <v>1</v>
      </c>
      <c r="F604" s="10">
        <v>8</v>
      </c>
      <c r="G604" s="901">
        <f t="shared" si="20"/>
        <v>8</v>
      </c>
      <c r="H604" s="901">
        <f t="shared" si="19"/>
        <v>8</v>
      </c>
      <c r="I604" s="910"/>
    </row>
    <row r="605" spans="1:9" x14ac:dyDescent="0.25">
      <c r="A605" s="10" t="s">
        <v>406</v>
      </c>
      <c r="B605" s="10" t="s">
        <v>1520</v>
      </c>
      <c r="C605" s="10" t="s">
        <v>1521</v>
      </c>
      <c r="D605" s="10" t="s">
        <v>1963</v>
      </c>
      <c r="E605" s="10">
        <v>2</v>
      </c>
      <c r="F605" s="10">
        <v>186</v>
      </c>
      <c r="G605" s="901">
        <f t="shared" si="20"/>
        <v>372</v>
      </c>
      <c r="H605" s="901">
        <f t="shared" si="19"/>
        <v>372</v>
      </c>
      <c r="I605" s="910"/>
    </row>
    <row r="606" spans="1:9" x14ac:dyDescent="0.25">
      <c r="A606" s="10" t="s">
        <v>406</v>
      </c>
      <c r="B606" s="10" t="s">
        <v>1520</v>
      </c>
      <c r="C606" s="10" t="s">
        <v>1521</v>
      </c>
      <c r="D606" s="10" t="s">
        <v>1964</v>
      </c>
      <c r="E606" s="10">
        <v>1</v>
      </c>
      <c r="F606" s="10">
        <v>80</v>
      </c>
      <c r="G606" s="901">
        <f t="shared" si="20"/>
        <v>80</v>
      </c>
      <c r="H606" s="901">
        <f t="shared" si="19"/>
        <v>80</v>
      </c>
      <c r="I606" s="910"/>
    </row>
    <row r="607" spans="1:9" x14ac:dyDescent="0.25">
      <c r="A607" s="10" t="s">
        <v>406</v>
      </c>
      <c r="B607" s="10" t="s">
        <v>839</v>
      </c>
      <c r="C607" s="10" t="s">
        <v>840</v>
      </c>
      <c r="D607" s="10" t="s">
        <v>1963</v>
      </c>
      <c r="E607" s="10">
        <v>2</v>
      </c>
      <c r="F607" s="10">
        <v>171</v>
      </c>
      <c r="G607" s="901">
        <f t="shared" si="20"/>
        <v>342</v>
      </c>
      <c r="H607" s="901">
        <f t="shared" si="19"/>
        <v>342</v>
      </c>
      <c r="I607" s="910"/>
    </row>
    <row r="608" spans="1:9" x14ac:dyDescent="0.25">
      <c r="A608" s="10" t="s">
        <v>406</v>
      </c>
      <c r="B608" s="10" t="s">
        <v>839</v>
      </c>
      <c r="C608" s="10" t="s">
        <v>840</v>
      </c>
      <c r="D608" s="10" t="s">
        <v>1964</v>
      </c>
      <c r="E608" s="10">
        <v>1</v>
      </c>
      <c r="F608" s="10">
        <v>47</v>
      </c>
      <c r="G608" s="901">
        <f t="shared" si="20"/>
        <v>47</v>
      </c>
      <c r="H608" s="901">
        <f t="shared" si="19"/>
        <v>47</v>
      </c>
      <c r="I608" s="910"/>
    </row>
    <row r="609" spans="1:9" x14ac:dyDescent="0.25">
      <c r="A609" s="10" t="s">
        <v>406</v>
      </c>
      <c r="B609" s="10" t="s">
        <v>841</v>
      </c>
      <c r="C609" s="10" t="s">
        <v>842</v>
      </c>
      <c r="D609" s="10" t="s">
        <v>1963</v>
      </c>
      <c r="E609" s="10">
        <v>2</v>
      </c>
      <c r="F609" s="10">
        <v>262</v>
      </c>
      <c r="G609" s="901">
        <f t="shared" si="20"/>
        <v>524</v>
      </c>
      <c r="H609" s="901">
        <f t="shared" si="19"/>
        <v>524</v>
      </c>
      <c r="I609" s="910"/>
    </row>
    <row r="610" spans="1:9" x14ac:dyDescent="0.25">
      <c r="A610" s="10" t="s">
        <v>406</v>
      </c>
      <c r="B610" s="10" t="s">
        <v>841</v>
      </c>
      <c r="C610" s="10" t="s">
        <v>842</v>
      </c>
      <c r="D610" s="10" t="s">
        <v>1964</v>
      </c>
      <c r="E610" s="10">
        <v>1</v>
      </c>
      <c r="F610" s="10">
        <v>5</v>
      </c>
      <c r="G610" s="901">
        <f t="shared" si="20"/>
        <v>5</v>
      </c>
      <c r="H610" s="901">
        <f t="shared" si="19"/>
        <v>5</v>
      </c>
      <c r="I610" s="910"/>
    </row>
    <row r="611" spans="1:9" x14ac:dyDescent="0.25">
      <c r="A611" s="10" t="s">
        <v>406</v>
      </c>
      <c r="B611" s="10" t="s">
        <v>2396</v>
      </c>
      <c r="C611" s="10" t="s">
        <v>2397</v>
      </c>
      <c r="D611" s="10" t="s">
        <v>1963</v>
      </c>
      <c r="E611" s="10">
        <v>2</v>
      </c>
      <c r="F611" s="10">
        <v>23</v>
      </c>
      <c r="G611" s="901">
        <f t="shared" si="20"/>
        <v>46</v>
      </c>
      <c r="H611" s="901">
        <f t="shared" si="19"/>
        <v>46</v>
      </c>
      <c r="I611" s="910"/>
    </row>
    <row r="612" spans="1:9" x14ac:dyDescent="0.25">
      <c r="A612" s="10" t="s">
        <v>406</v>
      </c>
      <c r="B612" s="10" t="s">
        <v>2396</v>
      </c>
      <c r="C612" s="10" t="s">
        <v>2397</v>
      </c>
      <c r="D612" s="10" t="s">
        <v>1964</v>
      </c>
      <c r="E612" s="10">
        <v>1</v>
      </c>
      <c r="F612" s="10">
        <v>28</v>
      </c>
      <c r="G612" s="901">
        <f t="shared" si="20"/>
        <v>28</v>
      </c>
      <c r="H612" s="901">
        <f t="shared" si="19"/>
        <v>28</v>
      </c>
      <c r="I612" s="910"/>
    </row>
    <row r="613" spans="1:9" x14ac:dyDescent="0.25">
      <c r="A613" s="10" t="s">
        <v>406</v>
      </c>
      <c r="B613" s="10" t="s">
        <v>2398</v>
      </c>
      <c r="C613" s="10" t="s">
        <v>2399</v>
      </c>
      <c r="D613" s="10" t="s">
        <v>1963</v>
      </c>
      <c r="E613" s="10">
        <v>2</v>
      </c>
      <c r="F613" s="10">
        <v>185</v>
      </c>
      <c r="G613" s="901">
        <f t="shared" si="20"/>
        <v>370</v>
      </c>
      <c r="H613" s="901">
        <f t="shared" si="19"/>
        <v>370</v>
      </c>
      <c r="I613" s="910"/>
    </row>
    <row r="614" spans="1:9" x14ac:dyDescent="0.25">
      <c r="A614" s="10" t="s">
        <v>406</v>
      </c>
      <c r="B614" s="10" t="s">
        <v>2398</v>
      </c>
      <c r="C614" s="10" t="s">
        <v>2399</v>
      </c>
      <c r="D614" s="10" t="s">
        <v>1964</v>
      </c>
      <c r="E614" s="10">
        <v>1</v>
      </c>
      <c r="F614" s="10">
        <v>136</v>
      </c>
      <c r="G614" s="901">
        <f t="shared" si="20"/>
        <v>136</v>
      </c>
      <c r="H614" s="901">
        <f t="shared" si="19"/>
        <v>136</v>
      </c>
      <c r="I614" s="910"/>
    </row>
    <row r="615" spans="1:9" x14ac:dyDescent="0.25">
      <c r="A615" s="10" t="s">
        <v>406</v>
      </c>
      <c r="B615" s="10" t="s">
        <v>2400</v>
      </c>
      <c r="C615" s="10" t="s">
        <v>2401</v>
      </c>
      <c r="D615" s="10" t="s">
        <v>1963</v>
      </c>
      <c r="E615" s="10">
        <v>2</v>
      </c>
      <c r="F615" s="10">
        <v>10</v>
      </c>
      <c r="G615" s="901">
        <f t="shared" si="20"/>
        <v>20</v>
      </c>
      <c r="H615" s="901">
        <f t="shared" si="19"/>
        <v>20</v>
      </c>
      <c r="I615" s="910"/>
    </row>
    <row r="616" spans="1:9" x14ac:dyDescent="0.25">
      <c r="A616" s="10" t="s">
        <v>406</v>
      </c>
      <c r="B616" s="10" t="s">
        <v>2400</v>
      </c>
      <c r="C616" s="10" t="s">
        <v>2401</v>
      </c>
      <c r="D616" s="10" t="s">
        <v>1964</v>
      </c>
      <c r="E616" s="10">
        <v>1</v>
      </c>
      <c r="F616" s="10">
        <v>2</v>
      </c>
      <c r="G616" s="901">
        <f t="shared" si="20"/>
        <v>2</v>
      </c>
      <c r="H616" s="901">
        <f t="shared" si="19"/>
        <v>2</v>
      </c>
      <c r="I616" s="910"/>
    </row>
    <row r="617" spans="1:9" x14ac:dyDescent="0.25">
      <c r="A617" s="10" t="s">
        <v>406</v>
      </c>
      <c r="B617" s="10" t="s">
        <v>2402</v>
      </c>
      <c r="C617" s="10" t="s">
        <v>2403</v>
      </c>
      <c r="D617" s="10" t="s">
        <v>1963</v>
      </c>
      <c r="E617" s="10">
        <v>2</v>
      </c>
      <c r="F617" s="10">
        <v>241</v>
      </c>
      <c r="G617" s="901">
        <f t="shared" si="20"/>
        <v>482</v>
      </c>
      <c r="H617" s="901">
        <f t="shared" si="19"/>
        <v>482</v>
      </c>
      <c r="I617" s="910"/>
    </row>
    <row r="618" spans="1:9" x14ac:dyDescent="0.25">
      <c r="A618" s="10" t="s">
        <v>406</v>
      </c>
      <c r="B618" s="10" t="s">
        <v>2402</v>
      </c>
      <c r="C618" s="10" t="s">
        <v>2403</v>
      </c>
      <c r="D618" s="10" t="s">
        <v>1964</v>
      </c>
      <c r="E618" s="10">
        <v>1</v>
      </c>
      <c r="F618" s="10">
        <v>88</v>
      </c>
      <c r="G618" s="901">
        <f t="shared" si="20"/>
        <v>88</v>
      </c>
      <c r="H618" s="901">
        <f t="shared" si="19"/>
        <v>88</v>
      </c>
      <c r="I618" s="910"/>
    </row>
    <row r="619" spans="1:9" x14ac:dyDescent="0.25">
      <c r="A619" s="10" t="s">
        <v>406</v>
      </c>
      <c r="B619" s="10" t="s">
        <v>2404</v>
      </c>
      <c r="C619" s="10" t="s">
        <v>2405</v>
      </c>
      <c r="D619" s="10" t="s">
        <v>1963</v>
      </c>
      <c r="E619" s="10">
        <v>2</v>
      </c>
      <c r="F619" s="10">
        <v>146</v>
      </c>
      <c r="G619" s="901">
        <f t="shared" si="20"/>
        <v>292</v>
      </c>
      <c r="H619" s="901">
        <f t="shared" si="19"/>
        <v>292</v>
      </c>
      <c r="I619" s="910"/>
    </row>
    <row r="620" spans="1:9" x14ac:dyDescent="0.25">
      <c r="A620" s="10" t="s">
        <v>406</v>
      </c>
      <c r="B620" s="10" t="s">
        <v>2404</v>
      </c>
      <c r="C620" s="10" t="s">
        <v>2405</v>
      </c>
      <c r="D620" s="10" t="s">
        <v>1964</v>
      </c>
      <c r="E620" s="10">
        <v>1</v>
      </c>
      <c r="F620" s="10">
        <v>29</v>
      </c>
      <c r="G620" s="901">
        <f t="shared" si="20"/>
        <v>29</v>
      </c>
      <c r="H620" s="901">
        <f t="shared" si="19"/>
        <v>29</v>
      </c>
      <c r="I620" s="910"/>
    </row>
    <row r="621" spans="1:9" x14ac:dyDescent="0.25">
      <c r="A621" s="10" t="s">
        <v>406</v>
      </c>
      <c r="B621" s="10" t="s">
        <v>2406</v>
      </c>
      <c r="C621" s="10" t="s">
        <v>2407</v>
      </c>
      <c r="D621" s="10" t="s">
        <v>1963</v>
      </c>
      <c r="E621" s="10">
        <v>2</v>
      </c>
      <c r="F621" s="10">
        <v>311</v>
      </c>
      <c r="G621" s="901">
        <f t="shared" si="20"/>
        <v>622</v>
      </c>
      <c r="H621" s="901">
        <f t="shared" si="19"/>
        <v>622</v>
      </c>
      <c r="I621" s="910"/>
    </row>
    <row r="622" spans="1:9" x14ac:dyDescent="0.25">
      <c r="A622" s="10" t="s">
        <v>406</v>
      </c>
      <c r="B622" s="10" t="s">
        <v>2406</v>
      </c>
      <c r="C622" s="10" t="s">
        <v>2407</v>
      </c>
      <c r="D622" s="10" t="s">
        <v>1964</v>
      </c>
      <c r="E622" s="10">
        <v>1</v>
      </c>
      <c r="F622" s="10">
        <v>37</v>
      </c>
      <c r="G622" s="901">
        <f t="shared" si="20"/>
        <v>37</v>
      </c>
      <c r="H622" s="901">
        <f t="shared" si="19"/>
        <v>37</v>
      </c>
      <c r="I622" s="910"/>
    </row>
    <row r="623" spans="1:9" x14ac:dyDescent="0.25">
      <c r="A623" s="10" t="s">
        <v>406</v>
      </c>
      <c r="B623" s="10" t="s">
        <v>1526</v>
      </c>
      <c r="C623" s="10" t="s">
        <v>1527</v>
      </c>
      <c r="D623" s="10" t="s">
        <v>1963</v>
      </c>
      <c r="E623" s="10">
        <v>2</v>
      </c>
      <c r="F623" s="10">
        <v>147</v>
      </c>
      <c r="G623" s="901">
        <f t="shared" si="20"/>
        <v>294</v>
      </c>
      <c r="H623" s="901">
        <f t="shared" si="19"/>
        <v>294</v>
      </c>
      <c r="I623" s="910"/>
    </row>
    <row r="624" spans="1:9" x14ac:dyDescent="0.25">
      <c r="A624" s="10" t="s">
        <v>406</v>
      </c>
      <c r="B624" s="10" t="s">
        <v>1526</v>
      </c>
      <c r="C624" s="10" t="s">
        <v>1527</v>
      </c>
      <c r="D624" s="10" t="s">
        <v>1964</v>
      </c>
      <c r="E624" s="10">
        <v>1</v>
      </c>
      <c r="F624" s="10">
        <v>83</v>
      </c>
      <c r="G624" s="901">
        <f t="shared" si="20"/>
        <v>83</v>
      </c>
      <c r="H624" s="901">
        <f t="shared" si="19"/>
        <v>83</v>
      </c>
      <c r="I624" s="910"/>
    </row>
    <row r="625" spans="1:9" x14ac:dyDescent="0.25">
      <c r="A625" s="10" t="s">
        <v>406</v>
      </c>
      <c r="B625" s="10" t="s">
        <v>1529</v>
      </c>
      <c r="C625" s="10" t="s">
        <v>1530</v>
      </c>
      <c r="D625" s="10" t="s">
        <v>1963</v>
      </c>
      <c r="E625" s="10">
        <v>2</v>
      </c>
      <c r="F625" s="10">
        <v>190</v>
      </c>
      <c r="G625" s="901">
        <f t="shared" si="20"/>
        <v>380</v>
      </c>
      <c r="H625" s="901">
        <f t="shared" si="19"/>
        <v>380</v>
      </c>
      <c r="I625" s="910"/>
    </row>
    <row r="626" spans="1:9" x14ac:dyDescent="0.25">
      <c r="A626" s="10" t="s">
        <v>406</v>
      </c>
      <c r="B626" s="10" t="s">
        <v>1529</v>
      </c>
      <c r="C626" s="10" t="s">
        <v>1530</v>
      </c>
      <c r="D626" s="10" t="s">
        <v>1964</v>
      </c>
      <c r="E626" s="10">
        <v>1</v>
      </c>
      <c r="F626" s="10">
        <v>5</v>
      </c>
      <c r="G626" s="901">
        <f t="shared" si="20"/>
        <v>5</v>
      </c>
      <c r="H626" s="901">
        <f t="shared" si="19"/>
        <v>5</v>
      </c>
      <c r="I626" s="910"/>
    </row>
    <row r="627" spans="1:9" x14ac:dyDescent="0.25">
      <c r="A627" s="10" t="s">
        <v>406</v>
      </c>
      <c r="B627" s="10" t="s">
        <v>843</v>
      </c>
      <c r="C627" s="10" t="s">
        <v>844</v>
      </c>
      <c r="D627" s="10" t="s">
        <v>1963</v>
      </c>
      <c r="E627" s="10">
        <v>2</v>
      </c>
      <c r="F627" s="10">
        <v>404</v>
      </c>
      <c r="G627" s="901">
        <f t="shared" si="20"/>
        <v>808</v>
      </c>
      <c r="H627" s="901">
        <f t="shared" si="19"/>
        <v>808</v>
      </c>
      <c r="I627" s="910"/>
    </row>
    <row r="628" spans="1:9" x14ac:dyDescent="0.25">
      <c r="A628" s="10" t="s">
        <v>406</v>
      </c>
      <c r="B628" s="10" t="s">
        <v>843</v>
      </c>
      <c r="C628" s="10" t="s">
        <v>844</v>
      </c>
      <c r="D628" s="10" t="s">
        <v>1964</v>
      </c>
      <c r="E628" s="10">
        <v>1</v>
      </c>
      <c r="F628" s="10">
        <v>26</v>
      </c>
      <c r="G628" s="901">
        <f t="shared" si="20"/>
        <v>26</v>
      </c>
      <c r="H628" s="901">
        <f t="shared" si="19"/>
        <v>26</v>
      </c>
      <c r="I628" s="910"/>
    </row>
    <row r="629" spans="1:9" x14ac:dyDescent="0.25">
      <c r="A629" s="10" t="s">
        <v>406</v>
      </c>
      <c r="B629" s="10" t="s">
        <v>845</v>
      </c>
      <c r="C629" s="10" t="s">
        <v>846</v>
      </c>
      <c r="D629" s="10" t="s">
        <v>1963</v>
      </c>
      <c r="E629" s="10">
        <v>2</v>
      </c>
      <c r="F629" s="10">
        <v>283</v>
      </c>
      <c r="G629" s="901">
        <f t="shared" si="20"/>
        <v>566</v>
      </c>
      <c r="H629" s="901">
        <f t="shared" si="19"/>
        <v>566</v>
      </c>
      <c r="I629" s="910"/>
    </row>
    <row r="630" spans="1:9" x14ac:dyDescent="0.25">
      <c r="A630" s="10" t="s">
        <v>406</v>
      </c>
      <c r="B630" s="10" t="s">
        <v>845</v>
      </c>
      <c r="C630" s="10" t="s">
        <v>846</v>
      </c>
      <c r="D630" s="10" t="s">
        <v>1964</v>
      </c>
      <c r="E630" s="10">
        <v>1</v>
      </c>
      <c r="F630" s="10">
        <v>21</v>
      </c>
      <c r="G630" s="901">
        <f t="shared" si="20"/>
        <v>21</v>
      </c>
      <c r="H630" s="901">
        <f t="shared" si="19"/>
        <v>21</v>
      </c>
      <c r="I630" s="910"/>
    </row>
    <row r="631" spans="1:9" x14ac:dyDescent="0.25">
      <c r="A631" s="10" t="s">
        <v>406</v>
      </c>
      <c r="B631" s="10" t="s">
        <v>1177</v>
      </c>
      <c r="C631" s="10" t="s">
        <v>1178</v>
      </c>
      <c r="D631" s="10" t="s">
        <v>1963</v>
      </c>
      <c r="E631" s="10">
        <v>2</v>
      </c>
      <c r="F631" s="10">
        <v>434</v>
      </c>
      <c r="G631" s="901">
        <f t="shared" si="20"/>
        <v>868</v>
      </c>
      <c r="H631" s="901">
        <f t="shared" si="19"/>
        <v>868</v>
      </c>
      <c r="I631" s="910"/>
    </row>
    <row r="632" spans="1:9" x14ac:dyDescent="0.25">
      <c r="A632" s="10" t="s">
        <v>406</v>
      </c>
      <c r="B632" s="10" t="s">
        <v>2408</v>
      </c>
      <c r="C632" s="10" t="s">
        <v>2409</v>
      </c>
      <c r="D632" s="10" t="s">
        <v>1963</v>
      </c>
      <c r="E632" s="10">
        <v>2</v>
      </c>
      <c r="F632" s="10">
        <v>220</v>
      </c>
      <c r="G632" s="901">
        <f t="shared" si="20"/>
        <v>440</v>
      </c>
      <c r="H632" s="901">
        <f t="shared" si="19"/>
        <v>440</v>
      </c>
      <c r="I632" s="910"/>
    </row>
    <row r="633" spans="1:9" x14ac:dyDescent="0.25">
      <c r="A633" s="10" t="s">
        <v>406</v>
      </c>
      <c r="B633" s="10" t="s">
        <v>2408</v>
      </c>
      <c r="C633" s="10" t="s">
        <v>2409</v>
      </c>
      <c r="D633" s="10" t="s">
        <v>1964</v>
      </c>
      <c r="E633" s="10">
        <v>1</v>
      </c>
      <c r="F633" s="10">
        <v>21</v>
      </c>
      <c r="G633" s="901">
        <f t="shared" si="20"/>
        <v>21</v>
      </c>
      <c r="H633" s="901">
        <f t="shared" si="19"/>
        <v>21</v>
      </c>
      <c r="I633" s="910"/>
    </row>
    <row r="634" spans="1:9" x14ac:dyDescent="0.25">
      <c r="A634" s="10" t="s">
        <v>406</v>
      </c>
      <c r="B634" s="10" t="s">
        <v>2410</v>
      </c>
      <c r="C634" s="10" t="s">
        <v>2411</v>
      </c>
      <c r="D634" s="10" t="s">
        <v>1963</v>
      </c>
      <c r="E634" s="10">
        <v>2</v>
      </c>
      <c r="F634" s="10">
        <v>121</v>
      </c>
      <c r="G634" s="901">
        <f t="shared" si="20"/>
        <v>242</v>
      </c>
      <c r="H634" s="901">
        <f t="shared" si="19"/>
        <v>242</v>
      </c>
      <c r="I634" s="910"/>
    </row>
    <row r="635" spans="1:9" x14ac:dyDescent="0.25">
      <c r="A635" s="10" t="s">
        <v>406</v>
      </c>
      <c r="B635" s="10" t="s">
        <v>2410</v>
      </c>
      <c r="C635" s="10" t="s">
        <v>2411</v>
      </c>
      <c r="D635" s="10" t="s">
        <v>1964</v>
      </c>
      <c r="E635" s="10">
        <v>1</v>
      </c>
      <c r="F635" s="10">
        <v>1</v>
      </c>
      <c r="G635" s="901">
        <f t="shared" si="20"/>
        <v>1</v>
      </c>
      <c r="H635" s="901">
        <f t="shared" si="19"/>
        <v>1</v>
      </c>
      <c r="I635" s="910"/>
    </row>
    <row r="636" spans="1:9" x14ac:dyDescent="0.25">
      <c r="A636" s="10" t="s">
        <v>406</v>
      </c>
      <c r="B636" s="10" t="s">
        <v>2412</v>
      </c>
      <c r="C636" s="10" t="s">
        <v>2413</v>
      </c>
      <c r="D636" s="10" t="s">
        <v>1963</v>
      </c>
      <c r="E636" s="10">
        <v>2</v>
      </c>
      <c r="F636" s="10">
        <v>247</v>
      </c>
      <c r="G636" s="901">
        <f t="shared" si="20"/>
        <v>494</v>
      </c>
      <c r="H636" s="901">
        <f t="shared" si="19"/>
        <v>494</v>
      </c>
      <c r="I636" s="910"/>
    </row>
    <row r="637" spans="1:9" x14ac:dyDescent="0.25">
      <c r="A637" s="10" t="s">
        <v>406</v>
      </c>
      <c r="B637" s="10" t="s">
        <v>2414</v>
      </c>
      <c r="C637" s="10" t="s">
        <v>2415</v>
      </c>
      <c r="D637" s="10" t="s">
        <v>1963</v>
      </c>
      <c r="E637" s="10">
        <v>2</v>
      </c>
      <c r="F637" s="10">
        <v>12</v>
      </c>
      <c r="G637" s="901">
        <f t="shared" si="20"/>
        <v>24</v>
      </c>
      <c r="H637" s="901">
        <f t="shared" si="19"/>
        <v>24</v>
      </c>
      <c r="I637" s="910"/>
    </row>
    <row r="638" spans="1:9" x14ac:dyDescent="0.25">
      <c r="A638" s="10" t="s">
        <v>406</v>
      </c>
      <c r="B638" s="10" t="s">
        <v>2414</v>
      </c>
      <c r="C638" s="10" t="s">
        <v>2415</v>
      </c>
      <c r="D638" s="10" t="s">
        <v>1964</v>
      </c>
      <c r="E638" s="10">
        <v>1</v>
      </c>
      <c r="F638" s="10">
        <v>5</v>
      </c>
      <c r="G638" s="901">
        <f t="shared" si="20"/>
        <v>5</v>
      </c>
      <c r="H638" s="901">
        <f t="shared" si="19"/>
        <v>5</v>
      </c>
      <c r="I638" s="910"/>
    </row>
    <row r="639" spans="1:9" x14ac:dyDescent="0.25">
      <c r="A639" s="10" t="s">
        <v>406</v>
      </c>
      <c r="B639" s="10" t="s">
        <v>1539</v>
      </c>
      <c r="C639" s="10" t="s">
        <v>1540</v>
      </c>
      <c r="D639" s="10" t="s">
        <v>1963</v>
      </c>
      <c r="E639" s="10">
        <v>2</v>
      </c>
      <c r="F639" s="10">
        <v>118</v>
      </c>
      <c r="G639" s="901">
        <f t="shared" si="20"/>
        <v>236</v>
      </c>
      <c r="H639" s="901">
        <f t="shared" si="19"/>
        <v>236</v>
      </c>
      <c r="I639" s="910"/>
    </row>
    <row r="640" spans="1:9" x14ac:dyDescent="0.25">
      <c r="A640" s="10" t="s">
        <v>406</v>
      </c>
      <c r="B640" s="10" t="s">
        <v>1539</v>
      </c>
      <c r="C640" s="10" t="s">
        <v>1540</v>
      </c>
      <c r="D640" s="10" t="s">
        <v>1964</v>
      </c>
      <c r="E640" s="10">
        <v>1</v>
      </c>
      <c r="F640" s="10">
        <v>28</v>
      </c>
      <c r="G640" s="901">
        <f t="shared" si="20"/>
        <v>28</v>
      </c>
      <c r="H640" s="901">
        <f t="shared" si="19"/>
        <v>28</v>
      </c>
      <c r="I640" s="910"/>
    </row>
    <row r="641" spans="1:9" x14ac:dyDescent="0.25">
      <c r="A641" s="10" t="s">
        <v>406</v>
      </c>
      <c r="B641" s="10" t="s">
        <v>2416</v>
      </c>
      <c r="C641" s="10" t="s">
        <v>2417</v>
      </c>
      <c r="D641" s="10" t="s">
        <v>1963</v>
      </c>
      <c r="E641" s="10">
        <v>2</v>
      </c>
      <c r="F641" s="10">
        <v>237</v>
      </c>
      <c r="G641" s="901">
        <f t="shared" si="20"/>
        <v>474</v>
      </c>
      <c r="H641" s="901">
        <f t="shared" si="19"/>
        <v>474</v>
      </c>
      <c r="I641" s="910"/>
    </row>
    <row r="642" spans="1:9" x14ac:dyDescent="0.25">
      <c r="A642" s="10" t="s">
        <v>406</v>
      </c>
      <c r="B642" s="10" t="s">
        <v>2416</v>
      </c>
      <c r="C642" s="10" t="s">
        <v>2417</v>
      </c>
      <c r="D642" s="10" t="s">
        <v>1964</v>
      </c>
      <c r="E642" s="10">
        <v>1</v>
      </c>
      <c r="F642" s="10">
        <v>107</v>
      </c>
      <c r="G642" s="901">
        <f t="shared" si="20"/>
        <v>107</v>
      </c>
      <c r="H642" s="901">
        <f t="shared" si="19"/>
        <v>107</v>
      </c>
      <c r="I642" s="910"/>
    </row>
    <row r="643" spans="1:9" x14ac:dyDescent="0.25">
      <c r="A643" s="10" t="s">
        <v>406</v>
      </c>
      <c r="B643" s="10" t="s">
        <v>411</v>
      </c>
      <c r="C643" s="10" t="s">
        <v>412</v>
      </c>
      <c r="D643" s="10" t="s">
        <v>1963</v>
      </c>
      <c r="E643" s="10">
        <v>2</v>
      </c>
      <c r="F643" s="10">
        <v>32</v>
      </c>
      <c r="G643" s="901">
        <f t="shared" si="20"/>
        <v>64</v>
      </c>
      <c r="H643" s="901">
        <f t="shared" si="19"/>
        <v>64</v>
      </c>
      <c r="I643" s="910"/>
    </row>
    <row r="644" spans="1:9" x14ac:dyDescent="0.25">
      <c r="A644" s="10" t="s">
        <v>406</v>
      </c>
      <c r="B644" s="10" t="s">
        <v>1541</v>
      </c>
      <c r="C644" s="10" t="s">
        <v>1542</v>
      </c>
      <c r="D644" s="10" t="s">
        <v>1963</v>
      </c>
      <c r="E644" s="10">
        <v>2</v>
      </c>
      <c r="F644" s="10">
        <v>221</v>
      </c>
      <c r="G644" s="901">
        <f t="shared" si="20"/>
        <v>442</v>
      </c>
      <c r="H644" s="901">
        <f t="shared" si="19"/>
        <v>442</v>
      </c>
      <c r="I644" s="910"/>
    </row>
    <row r="645" spans="1:9" x14ac:dyDescent="0.25">
      <c r="A645" s="10" t="s">
        <v>406</v>
      </c>
      <c r="B645" s="10" t="s">
        <v>1541</v>
      </c>
      <c r="C645" s="10" t="s">
        <v>1542</v>
      </c>
      <c r="D645" s="10" t="s">
        <v>1964</v>
      </c>
      <c r="E645" s="10">
        <v>1</v>
      </c>
      <c r="F645" s="10">
        <v>148</v>
      </c>
      <c r="G645" s="901">
        <f t="shared" si="20"/>
        <v>148</v>
      </c>
      <c r="H645" s="901">
        <f t="shared" si="19"/>
        <v>148</v>
      </c>
      <c r="I645" s="910"/>
    </row>
    <row r="646" spans="1:9" x14ac:dyDescent="0.25">
      <c r="A646" s="10" t="s">
        <v>406</v>
      </c>
      <c r="B646" s="10" t="s">
        <v>2418</v>
      </c>
      <c r="C646" s="10" t="s">
        <v>2419</v>
      </c>
      <c r="D646" s="10" t="s">
        <v>1963</v>
      </c>
      <c r="E646" s="10">
        <v>2</v>
      </c>
      <c r="F646" s="10">
        <v>66</v>
      </c>
      <c r="G646" s="901">
        <f t="shared" si="20"/>
        <v>132</v>
      </c>
      <c r="H646" s="901">
        <f t="shared" si="19"/>
        <v>132</v>
      </c>
      <c r="I646" s="910"/>
    </row>
    <row r="647" spans="1:9" x14ac:dyDescent="0.25">
      <c r="A647" s="10" t="s">
        <v>406</v>
      </c>
      <c r="B647" s="10" t="s">
        <v>2418</v>
      </c>
      <c r="C647" s="10" t="s">
        <v>2419</v>
      </c>
      <c r="D647" s="10" t="s">
        <v>1964</v>
      </c>
      <c r="E647" s="10">
        <v>1</v>
      </c>
      <c r="F647" s="10">
        <v>7</v>
      </c>
      <c r="G647" s="901">
        <f t="shared" si="20"/>
        <v>7</v>
      </c>
      <c r="H647" s="901">
        <f t="shared" si="19"/>
        <v>7</v>
      </c>
      <c r="I647" s="910"/>
    </row>
    <row r="648" spans="1:9" x14ac:dyDescent="0.25">
      <c r="A648" s="10" t="s">
        <v>406</v>
      </c>
      <c r="B648" s="10" t="s">
        <v>1179</v>
      </c>
      <c r="C648" s="10" t="s">
        <v>1180</v>
      </c>
      <c r="D648" s="10" t="s">
        <v>1963</v>
      </c>
      <c r="E648" s="10">
        <v>2</v>
      </c>
      <c r="F648" s="10">
        <v>165</v>
      </c>
      <c r="G648" s="901">
        <f t="shared" si="20"/>
        <v>330</v>
      </c>
      <c r="H648" s="901">
        <f t="shared" ref="H648:H711" si="21">G648</f>
        <v>330</v>
      </c>
      <c r="I648" s="910"/>
    </row>
    <row r="649" spans="1:9" x14ac:dyDescent="0.25">
      <c r="A649" s="10" t="s">
        <v>406</v>
      </c>
      <c r="B649" s="10" t="s">
        <v>1179</v>
      </c>
      <c r="C649" s="10" t="s">
        <v>1180</v>
      </c>
      <c r="D649" s="10" t="s">
        <v>1964</v>
      </c>
      <c r="E649" s="10">
        <v>1</v>
      </c>
      <c r="F649" s="10">
        <v>4</v>
      </c>
      <c r="G649" s="901">
        <f t="shared" ref="G649:G712" si="22">E649*F649</f>
        <v>4</v>
      </c>
      <c r="H649" s="901">
        <f t="shared" si="21"/>
        <v>4</v>
      </c>
      <c r="I649" s="910"/>
    </row>
    <row r="650" spans="1:9" x14ac:dyDescent="0.25">
      <c r="A650" s="10" t="s">
        <v>406</v>
      </c>
      <c r="B650" s="10" t="s">
        <v>2420</v>
      </c>
      <c r="C650" s="10" t="s">
        <v>2421</v>
      </c>
      <c r="D650" s="10" t="s">
        <v>1963</v>
      </c>
      <c r="E650" s="10">
        <v>2</v>
      </c>
      <c r="F650" s="10">
        <v>276</v>
      </c>
      <c r="G650" s="901">
        <f t="shared" si="22"/>
        <v>552</v>
      </c>
      <c r="H650" s="901">
        <f t="shared" si="21"/>
        <v>552</v>
      </c>
      <c r="I650" s="910"/>
    </row>
    <row r="651" spans="1:9" x14ac:dyDescent="0.25">
      <c r="A651" s="10" t="s">
        <v>406</v>
      </c>
      <c r="B651" s="10" t="s">
        <v>2420</v>
      </c>
      <c r="C651" s="10" t="s">
        <v>2421</v>
      </c>
      <c r="D651" s="10" t="s">
        <v>1964</v>
      </c>
      <c r="E651" s="10">
        <v>1</v>
      </c>
      <c r="F651" s="10">
        <v>26</v>
      </c>
      <c r="G651" s="901">
        <f t="shared" si="22"/>
        <v>26</v>
      </c>
      <c r="H651" s="901">
        <f t="shared" si="21"/>
        <v>26</v>
      </c>
      <c r="I651" s="910"/>
    </row>
    <row r="652" spans="1:9" x14ac:dyDescent="0.25">
      <c r="A652" s="10" t="s">
        <v>406</v>
      </c>
      <c r="B652" s="10" t="s">
        <v>847</v>
      </c>
      <c r="C652" s="10" t="s">
        <v>848</v>
      </c>
      <c r="D652" s="10" t="s">
        <v>1963</v>
      </c>
      <c r="E652" s="10">
        <v>2</v>
      </c>
      <c r="F652" s="10">
        <v>138</v>
      </c>
      <c r="G652" s="901">
        <f t="shared" si="22"/>
        <v>276</v>
      </c>
      <c r="H652" s="901">
        <f t="shared" si="21"/>
        <v>276</v>
      </c>
      <c r="I652" s="910"/>
    </row>
    <row r="653" spans="1:9" x14ac:dyDescent="0.25">
      <c r="A653" s="10" t="s">
        <v>406</v>
      </c>
      <c r="B653" s="10" t="s">
        <v>847</v>
      </c>
      <c r="C653" s="10" t="s">
        <v>848</v>
      </c>
      <c r="D653" s="10" t="s">
        <v>1964</v>
      </c>
      <c r="E653" s="10">
        <v>1</v>
      </c>
      <c r="F653" s="10">
        <v>26</v>
      </c>
      <c r="G653" s="901">
        <f t="shared" si="22"/>
        <v>26</v>
      </c>
      <c r="H653" s="901">
        <f t="shared" si="21"/>
        <v>26</v>
      </c>
      <c r="I653" s="910"/>
    </row>
    <row r="654" spans="1:9" x14ac:dyDescent="0.25">
      <c r="A654" s="10" t="s">
        <v>406</v>
      </c>
      <c r="B654" s="10" t="s">
        <v>2422</v>
      </c>
      <c r="C654" s="10" t="s">
        <v>2423</v>
      </c>
      <c r="D654" s="10" t="s">
        <v>1963</v>
      </c>
      <c r="E654" s="10">
        <v>2</v>
      </c>
      <c r="F654" s="10">
        <v>73</v>
      </c>
      <c r="G654" s="901">
        <f t="shared" si="22"/>
        <v>146</v>
      </c>
      <c r="H654" s="901">
        <f t="shared" si="21"/>
        <v>146</v>
      </c>
      <c r="I654" s="910"/>
    </row>
    <row r="655" spans="1:9" x14ac:dyDescent="0.25">
      <c r="A655" s="10" t="s">
        <v>406</v>
      </c>
      <c r="B655" s="10" t="s">
        <v>2422</v>
      </c>
      <c r="C655" s="10" t="s">
        <v>2423</v>
      </c>
      <c r="D655" s="10" t="s">
        <v>1964</v>
      </c>
      <c r="E655" s="10">
        <v>1</v>
      </c>
      <c r="F655" s="10">
        <v>34</v>
      </c>
      <c r="G655" s="901">
        <f t="shared" si="22"/>
        <v>34</v>
      </c>
      <c r="H655" s="901">
        <f t="shared" si="21"/>
        <v>34</v>
      </c>
      <c r="I655" s="910"/>
    </row>
    <row r="656" spans="1:9" x14ac:dyDescent="0.25">
      <c r="A656" s="10" t="s">
        <v>406</v>
      </c>
      <c r="B656" s="10" t="s">
        <v>2424</v>
      </c>
      <c r="C656" s="10" t="s">
        <v>2425</v>
      </c>
      <c r="D656" s="10" t="s">
        <v>1989</v>
      </c>
      <c r="E656" s="10">
        <v>18.53</v>
      </c>
      <c r="F656" s="10">
        <v>1</v>
      </c>
      <c r="G656" s="901">
        <f t="shared" si="22"/>
        <v>18.53</v>
      </c>
      <c r="H656" s="901">
        <f t="shared" si="21"/>
        <v>18.53</v>
      </c>
      <c r="I656" s="910"/>
    </row>
    <row r="657" spans="1:9" x14ac:dyDescent="0.25">
      <c r="A657" s="10" t="s">
        <v>406</v>
      </c>
      <c r="B657" s="10" t="s">
        <v>2424</v>
      </c>
      <c r="C657" s="10" t="s">
        <v>2425</v>
      </c>
      <c r="D657" s="10" t="s">
        <v>1963</v>
      </c>
      <c r="E657" s="10">
        <v>2</v>
      </c>
      <c r="F657" s="10">
        <v>68</v>
      </c>
      <c r="G657" s="901">
        <f t="shared" si="22"/>
        <v>136</v>
      </c>
      <c r="H657" s="901">
        <f t="shared" si="21"/>
        <v>136</v>
      </c>
      <c r="I657" s="910"/>
    </row>
    <row r="658" spans="1:9" x14ac:dyDescent="0.25">
      <c r="A658" s="10" t="s">
        <v>406</v>
      </c>
      <c r="B658" s="10" t="s">
        <v>2424</v>
      </c>
      <c r="C658" s="10" t="s">
        <v>2425</v>
      </c>
      <c r="D658" s="10" t="s">
        <v>1964</v>
      </c>
      <c r="E658" s="10">
        <v>1</v>
      </c>
      <c r="F658" s="10">
        <v>3</v>
      </c>
      <c r="G658" s="901">
        <f t="shared" si="22"/>
        <v>3</v>
      </c>
      <c r="H658" s="901">
        <f t="shared" si="21"/>
        <v>3</v>
      </c>
      <c r="I658" s="910"/>
    </row>
    <row r="659" spans="1:9" x14ac:dyDescent="0.25">
      <c r="A659" s="10" t="s">
        <v>406</v>
      </c>
      <c r="B659" s="10" t="s">
        <v>849</v>
      </c>
      <c r="C659" s="10" t="s">
        <v>850</v>
      </c>
      <c r="D659" s="10" t="s">
        <v>1963</v>
      </c>
      <c r="E659" s="10">
        <v>2</v>
      </c>
      <c r="F659" s="10">
        <v>178</v>
      </c>
      <c r="G659" s="901">
        <f t="shared" si="22"/>
        <v>356</v>
      </c>
      <c r="H659" s="901">
        <f t="shared" si="21"/>
        <v>356</v>
      </c>
      <c r="I659" s="910"/>
    </row>
    <row r="660" spans="1:9" x14ac:dyDescent="0.25">
      <c r="A660" s="10" t="s">
        <v>406</v>
      </c>
      <c r="B660" s="10" t="s">
        <v>849</v>
      </c>
      <c r="C660" s="10" t="s">
        <v>850</v>
      </c>
      <c r="D660" s="10" t="s">
        <v>1964</v>
      </c>
      <c r="E660" s="10">
        <v>1</v>
      </c>
      <c r="F660" s="10">
        <v>22</v>
      </c>
      <c r="G660" s="901">
        <f t="shared" si="22"/>
        <v>22</v>
      </c>
      <c r="H660" s="901">
        <f t="shared" si="21"/>
        <v>22</v>
      </c>
      <c r="I660" s="910"/>
    </row>
    <row r="661" spans="1:9" x14ac:dyDescent="0.25">
      <c r="A661" s="10" t="s">
        <v>406</v>
      </c>
      <c r="B661" s="10" t="s">
        <v>2426</v>
      </c>
      <c r="C661" s="10" t="s">
        <v>2427</v>
      </c>
      <c r="D661" s="10" t="s">
        <v>1963</v>
      </c>
      <c r="E661" s="10">
        <v>2</v>
      </c>
      <c r="F661" s="10">
        <v>19</v>
      </c>
      <c r="G661" s="901">
        <f t="shared" si="22"/>
        <v>38</v>
      </c>
      <c r="H661" s="901">
        <f t="shared" si="21"/>
        <v>38</v>
      </c>
      <c r="I661" s="910"/>
    </row>
    <row r="662" spans="1:9" x14ac:dyDescent="0.25">
      <c r="A662" s="10" t="s">
        <v>406</v>
      </c>
      <c r="B662" s="10" t="s">
        <v>2426</v>
      </c>
      <c r="C662" s="10" t="s">
        <v>2427</v>
      </c>
      <c r="D662" s="10" t="s">
        <v>1964</v>
      </c>
      <c r="E662" s="10">
        <v>1</v>
      </c>
      <c r="F662" s="10">
        <v>1</v>
      </c>
      <c r="G662" s="901">
        <f t="shared" si="22"/>
        <v>1</v>
      </c>
      <c r="H662" s="901">
        <f t="shared" si="21"/>
        <v>1</v>
      </c>
      <c r="I662" s="910"/>
    </row>
    <row r="663" spans="1:9" x14ac:dyDescent="0.25">
      <c r="A663" s="10" t="s">
        <v>406</v>
      </c>
      <c r="B663" s="10" t="s">
        <v>2428</v>
      </c>
      <c r="C663" s="10" t="s">
        <v>2429</v>
      </c>
      <c r="D663" s="10" t="s">
        <v>1963</v>
      </c>
      <c r="E663" s="10">
        <v>2</v>
      </c>
      <c r="F663" s="10">
        <v>146</v>
      </c>
      <c r="G663" s="901">
        <f t="shared" si="22"/>
        <v>292</v>
      </c>
      <c r="H663" s="901">
        <f t="shared" si="21"/>
        <v>292</v>
      </c>
      <c r="I663" s="910"/>
    </row>
    <row r="664" spans="1:9" x14ac:dyDescent="0.25">
      <c r="A664" s="10" t="s">
        <v>406</v>
      </c>
      <c r="B664" s="10" t="s">
        <v>1181</v>
      </c>
      <c r="C664" s="10" t="s">
        <v>1182</v>
      </c>
      <c r="D664" s="10" t="s">
        <v>1963</v>
      </c>
      <c r="E664" s="10">
        <v>2</v>
      </c>
      <c r="F664" s="10">
        <v>249</v>
      </c>
      <c r="G664" s="901">
        <f t="shared" si="22"/>
        <v>498</v>
      </c>
      <c r="H664" s="901">
        <f t="shared" si="21"/>
        <v>498</v>
      </c>
      <c r="I664" s="910"/>
    </row>
    <row r="665" spans="1:9" x14ac:dyDescent="0.25">
      <c r="A665" s="10" t="s">
        <v>406</v>
      </c>
      <c r="B665" s="10" t="s">
        <v>851</v>
      </c>
      <c r="C665" s="10" t="s">
        <v>852</v>
      </c>
      <c r="D665" s="10" t="s">
        <v>1963</v>
      </c>
      <c r="E665" s="10">
        <v>2</v>
      </c>
      <c r="F665" s="10">
        <v>132</v>
      </c>
      <c r="G665" s="901">
        <f t="shared" si="22"/>
        <v>264</v>
      </c>
      <c r="H665" s="901">
        <f t="shared" si="21"/>
        <v>264</v>
      </c>
      <c r="I665" s="910"/>
    </row>
    <row r="666" spans="1:9" x14ac:dyDescent="0.25">
      <c r="A666" s="10" t="s">
        <v>406</v>
      </c>
      <c r="B666" s="10" t="s">
        <v>851</v>
      </c>
      <c r="C666" s="10" t="s">
        <v>852</v>
      </c>
      <c r="D666" s="10" t="s">
        <v>1964</v>
      </c>
      <c r="E666" s="10">
        <v>1</v>
      </c>
      <c r="F666" s="10">
        <v>2</v>
      </c>
      <c r="G666" s="901">
        <f t="shared" si="22"/>
        <v>2</v>
      </c>
      <c r="H666" s="901">
        <f t="shared" si="21"/>
        <v>2</v>
      </c>
      <c r="I666" s="910"/>
    </row>
    <row r="667" spans="1:9" x14ac:dyDescent="0.25">
      <c r="A667" s="10" t="s">
        <v>406</v>
      </c>
      <c r="B667" s="10" t="s">
        <v>2430</v>
      </c>
      <c r="C667" s="10" t="s">
        <v>2431</v>
      </c>
      <c r="D667" s="10" t="s">
        <v>1963</v>
      </c>
      <c r="E667" s="10">
        <v>2</v>
      </c>
      <c r="F667" s="10">
        <v>13</v>
      </c>
      <c r="G667" s="901">
        <f t="shared" si="22"/>
        <v>26</v>
      </c>
      <c r="H667" s="901">
        <f t="shared" si="21"/>
        <v>26</v>
      </c>
      <c r="I667" s="910"/>
    </row>
    <row r="668" spans="1:9" x14ac:dyDescent="0.25">
      <c r="A668" s="10" t="s">
        <v>406</v>
      </c>
      <c r="B668" s="10" t="s">
        <v>2432</v>
      </c>
      <c r="C668" s="10" t="s">
        <v>2433</v>
      </c>
      <c r="D668" s="10" t="s">
        <v>1963</v>
      </c>
      <c r="E668" s="10">
        <v>2</v>
      </c>
      <c r="F668" s="10">
        <v>124</v>
      </c>
      <c r="G668" s="901">
        <f t="shared" si="22"/>
        <v>248</v>
      </c>
      <c r="H668" s="901">
        <f t="shared" si="21"/>
        <v>248</v>
      </c>
      <c r="I668" s="910"/>
    </row>
    <row r="669" spans="1:9" x14ac:dyDescent="0.25">
      <c r="A669" s="10" t="s">
        <v>406</v>
      </c>
      <c r="B669" s="10" t="s">
        <v>2432</v>
      </c>
      <c r="C669" s="10" t="s">
        <v>2433</v>
      </c>
      <c r="D669" s="10" t="s">
        <v>1964</v>
      </c>
      <c r="E669" s="10">
        <v>1</v>
      </c>
      <c r="F669" s="10">
        <v>18</v>
      </c>
      <c r="G669" s="901">
        <f t="shared" si="22"/>
        <v>18</v>
      </c>
      <c r="H669" s="901">
        <f t="shared" si="21"/>
        <v>18</v>
      </c>
      <c r="I669" s="910"/>
    </row>
    <row r="670" spans="1:9" x14ac:dyDescent="0.25">
      <c r="A670" s="10" t="s">
        <v>406</v>
      </c>
      <c r="B670" s="10" t="s">
        <v>2434</v>
      </c>
      <c r="C670" s="10" t="s">
        <v>2435</v>
      </c>
      <c r="D670" s="10" t="s">
        <v>1963</v>
      </c>
      <c r="E670" s="10">
        <v>2</v>
      </c>
      <c r="F670" s="10">
        <v>13</v>
      </c>
      <c r="G670" s="901">
        <f t="shared" si="22"/>
        <v>26</v>
      </c>
      <c r="H670" s="901">
        <f t="shared" si="21"/>
        <v>26</v>
      </c>
      <c r="I670" s="910"/>
    </row>
    <row r="671" spans="1:9" x14ac:dyDescent="0.25">
      <c r="A671" s="10" t="s">
        <v>406</v>
      </c>
      <c r="B671" s="10" t="s">
        <v>2434</v>
      </c>
      <c r="C671" s="10" t="s">
        <v>2435</v>
      </c>
      <c r="D671" s="10" t="s">
        <v>1964</v>
      </c>
      <c r="E671" s="10">
        <v>1</v>
      </c>
      <c r="F671" s="10">
        <v>1</v>
      </c>
      <c r="G671" s="901">
        <f t="shared" si="22"/>
        <v>1</v>
      </c>
      <c r="H671" s="901">
        <f t="shared" si="21"/>
        <v>1</v>
      </c>
      <c r="I671" s="910"/>
    </row>
    <row r="672" spans="1:9" x14ac:dyDescent="0.25">
      <c r="A672" s="10" t="s">
        <v>406</v>
      </c>
      <c r="B672" s="10" t="s">
        <v>2436</v>
      </c>
      <c r="C672" s="10" t="s">
        <v>2437</v>
      </c>
      <c r="D672" s="10" t="s">
        <v>1963</v>
      </c>
      <c r="E672" s="10">
        <v>2</v>
      </c>
      <c r="F672" s="10">
        <v>274</v>
      </c>
      <c r="G672" s="901">
        <f t="shared" si="22"/>
        <v>548</v>
      </c>
      <c r="H672" s="901">
        <f t="shared" si="21"/>
        <v>548</v>
      </c>
      <c r="I672" s="910"/>
    </row>
    <row r="673" spans="1:9" x14ac:dyDescent="0.25">
      <c r="A673" s="10" t="s">
        <v>406</v>
      </c>
      <c r="B673" s="10" t="s">
        <v>2436</v>
      </c>
      <c r="C673" s="10" t="s">
        <v>2437</v>
      </c>
      <c r="D673" s="10" t="s">
        <v>1964</v>
      </c>
      <c r="E673" s="10">
        <v>1</v>
      </c>
      <c r="F673" s="10">
        <v>35</v>
      </c>
      <c r="G673" s="901">
        <f t="shared" si="22"/>
        <v>35</v>
      </c>
      <c r="H673" s="901">
        <f t="shared" si="21"/>
        <v>35</v>
      </c>
      <c r="I673" s="910"/>
    </row>
    <row r="674" spans="1:9" x14ac:dyDescent="0.25">
      <c r="A674" s="10" t="s">
        <v>406</v>
      </c>
      <c r="B674" s="10" t="s">
        <v>2438</v>
      </c>
      <c r="C674" s="10" t="s">
        <v>2439</v>
      </c>
      <c r="D674" s="10" t="s">
        <v>1963</v>
      </c>
      <c r="E674" s="10">
        <v>2</v>
      </c>
      <c r="F674" s="10">
        <v>145</v>
      </c>
      <c r="G674" s="901">
        <f t="shared" si="22"/>
        <v>290</v>
      </c>
      <c r="H674" s="901">
        <f t="shared" si="21"/>
        <v>290</v>
      </c>
      <c r="I674" s="910"/>
    </row>
    <row r="675" spans="1:9" x14ac:dyDescent="0.25">
      <c r="A675" s="10" t="s">
        <v>406</v>
      </c>
      <c r="B675" s="10" t="s">
        <v>2438</v>
      </c>
      <c r="C675" s="10" t="s">
        <v>2439</v>
      </c>
      <c r="D675" s="10" t="s">
        <v>1964</v>
      </c>
      <c r="E675" s="10">
        <v>1</v>
      </c>
      <c r="F675" s="10">
        <v>118</v>
      </c>
      <c r="G675" s="901">
        <f t="shared" si="22"/>
        <v>118</v>
      </c>
      <c r="H675" s="901">
        <f t="shared" si="21"/>
        <v>118</v>
      </c>
      <c r="I675" s="910"/>
    </row>
    <row r="676" spans="1:9" x14ac:dyDescent="0.25">
      <c r="A676" s="10" t="s">
        <v>406</v>
      </c>
      <c r="B676" s="10" t="s">
        <v>2440</v>
      </c>
      <c r="C676" s="10" t="s">
        <v>2441</v>
      </c>
      <c r="D676" s="10" t="s">
        <v>1963</v>
      </c>
      <c r="E676" s="10">
        <v>2</v>
      </c>
      <c r="F676" s="10">
        <v>263</v>
      </c>
      <c r="G676" s="901">
        <f t="shared" si="22"/>
        <v>526</v>
      </c>
      <c r="H676" s="901">
        <f t="shared" si="21"/>
        <v>526</v>
      </c>
      <c r="I676" s="910"/>
    </row>
    <row r="677" spans="1:9" x14ac:dyDescent="0.25">
      <c r="A677" s="10" t="s">
        <v>406</v>
      </c>
      <c r="B677" s="10" t="s">
        <v>2440</v>
      </c>
      <c r="C677" s="10" t="s">
        <v>2441</v>
      </c>
      <c r="D677" s="10" t="s">
        <v>1964</v>
      </c>
      <c r="E677" s="10">
        <v>1</v>
      </c>
      <c r="F677" s="10">
        <v>18</v>
      </c>
      <c r="G677" s="901">
        <f t="shared" si="22"/>
        <v>18</v>
      </c>
      <c r="H677" s="901">
        <f t="shared" si="21"/>
        <v>18</v>
      </c>
      <c r="I677" s="910"/>
    </row>
    <row r="678" spans="1:9" x14ac:dyDescent="0.25">
      <c r="A678" s="10" t="s">
        <v>406</v>
      </c>
      <c r="B678" s="10" t="s">
        <v>2442</v>
      </c>
      <c r="C678" s="10" t="s">
        <v>2443</v>
      </c>
      <c r="D678" s="10" t="s">
        <v>1963</v>
      </c>
      <c r="E678" s="10">
        <v>2</v>
      </c>
      <c r="F678" s="10">
        <v>232</v>
      </c>
      <c r="G678" s="901">
        <f t="shared" si="22"/>
        <v>464</v>
      </c>
      <c r="H678" s="901">
        <f t="shared" si="21"/>
        <v>464</v>
      </c>
      <c r="I678" s="910"/>
    </row>
    <row r="679" spans="1:9" x14ac:dyDescent="0.25">
      <c r="A679" s="10" t="s">
        <v>406</v>
      </c>
      <c r="B679" s="10" t="s">
        <v>2442</v>
      </c>
      <c r="C679" s="10" t="s">
        <v>2443</v>
      </c>
      <c r="D679" s="10" t="s">
        <v>1964</v>
      </c>
      <c r="E679" s="10">
        <v>1</v>
      </c>
      <c r="F679" s="10">
        <v>68</v>
      </c>
      <c r="G679" s="901">
        <f t="shared" si="22"/>
        <v>68</v>
      </c>
      <c r="H679" s="901">
        <f t="shared" si="21"/>
        <v>68</v>
      </c>
      <c r="I679" s="910"/>
    </row>
    <row r="680" spans="1:9" x14ac:dyDescent="0.25">
      <c r="A680" s="10" t="s">
        <v>406</v>
      </c>
      <c r="B680" s="10" t="s">
        <v>853</v>
      </c>
      <c r="C680" s="10" t="s">
        <v>854</v>
      </c>
      <c r="D680" s="10" t="s">
        <v>1963</v>
      </c>
      <c r="E680" s="10">
        <v>2</v>
      </c>
      <c r="F680" s="10">
        <v>230</v>
      </c>
      <c r="G680" s="901">
        <f t="shared" si="22"/>
        <v>460</v>
      </c>
      <c r="H680" s="901">
        <f t="shared" si="21"/>
        <v>460</v>
      </c>
      <c r="I680" s="910"/>
    </row>
    <row r="681" spans="1:9" x14ac:dyDescent="0.25">
      <c r="A681" s="10" t="s">
        <v>406</v>
      </c>
      <c r="B681" s="10" t="s">
        <v>853</v>
      </c>
      <c r="C681" s="10" t="s">
        <v>854</v>
      </c>
      <c r="D681" s="10" t="s">
        <v>1964</v>
      </c>
      <c r="E681" s="10">
        <v>1</v>
      </c>
      <c r="F681" s="10">
        <v>64</v>
      </c>
      <c r="G681" s="901">
        <f t="shared" si="22"/>
        <v>64</v>
      </c>
      <c r="H681" s="901">
        <f t="shared" si="21"/>
        <v>64</v>
      </c>
      <c r="I681" s="910"/>
    </row>
    <row r="682" spans="1:9" x14ac:dyDescent="0.25">
      <c r="A682" s="10" t="s">
        <v>406</v>
      </c>
      <c r="B682" s="10" t="s">
        <v>2444</v>
      </c>
      <c r="C682" s="10" t="s">
        <v>2445</v>
      </c>
      <c r="D682" s="10" t="s">
        <v>1963</v>
      </c>
      <c r="E682" s="10">
        <v>2</v>
      </c>
      <c r="F682" s="10">
        <v>100</v>
      </c>
      <c r="G682" s="901">
        <f t="shared" si="22"/>
        <v>200</v>
      </c>
      <c r="H682" s="901">
        <f t="shared" si="21"/>
        <v>200</v>
      </c>
      <c r="I682" s="910"/>
    </row>
    <row r="683" spans="1:9" x14ac:dyDescent="0.25">
      <c r="A683" s="10" t="s">
        <v>406</v>
      </c>
      <c r="B683" s="10" t="s">
        <v>2444</v>
      </c>
      <c r="C683" s="10" t="s">
        <v>2445</v>
      </c>
      <c r="D683" s="10" t="s">
        <v>1964</v>
      </c>
      <c r="E683" s="10">
        <v>1</v>
      </c>
      <c r="F683" s="10">
        <v>11</v>
      </c>
      <c r="G683" s="901">
        <f t="shared" si="22"/>
        <v>11</v>
      </c>
      <c r="H683" s="901">
        <f t="shared" si="21"/>
        <v>11</v>
      </c>
      <c r="I683" s="910"/>
    </row>
    <row r="684" spans="1:9" x14ac:dyDescent="0.25">
      <c r="A684" s="10" t="s">
        <v>406</v>
      </c>
      <c r="B684" s="10" t="s">
        <v>2446</v>
      </c>
      <c r="C684" s="10" t="s">
        <v>2447</v>
      </c>
      <c r="D684" s="10" t="s">
        <v>1963</v>
      </c>
      <c r="E684" s="10">
        <v>2</v>
      </c>
      <c r="F684" s="10">
        <v>45</v>
      </c>
      <c r="G684" s="901">
        <f t="shared" si="22"/>
        <v>90</v>
      </c>
      <c r="H684" s="901">
        <f t="shared" si="21"/>
        <v>90</v>
      </c>
      <c r="I684" s="910"/>
    </row>
    <row r="685" spans="1:9" x14ac:dyDescent="0.25">
      <c r="A685" s="10" t="s">
        <v>406</v>
      </c>
      <c r="B685" s="10" t="s">
        <v>2446</v>
      </c>
      <c r="C685" s="10" t="s">
        <v>2447</v>
      </c>
      <c r="D685" s="10" t="s">
        <v>1964</v>
      </c>
      <c r="E685" s="10">
        <v>1</v>
      </c>
      <c r="F685" s="10">
        <v>6</v>
      </c>
      <c r="G685" s="901">
        <f t="shared" si="22"/>
        <v>6</v>
      </c>
      <c r="H685" s="901">
        <f t="shared" si="21"/>
        <v>6</v>
      </c>
      <c r="I685" s="910"/>
    </row>
    <row r="686" spans="1:9" x14ac:dyDescent="0.25">
      <c r="A686" s="10" t="s">
        <v>406</v>
      </c>
      <c r="B686" s="10" t="s">
        <v>855</v>
      </c>
      <c r="C686" s="10" t="s">
        <v>856</v>
      </c>
      <c r="D686" s="10" t="s">
        <v>1963</v>
      </c>
      <c r="E686" s="10">
        <v>2</v>
      </c>
      <c r="F686" s="10">
        <v>319</v>
      </c>
      <c r="G686" s="901">
        <f t="shared" si="22"/>
        <v>638</v>
      </c>
      <c r="H686" s="901">
        <f t="shared" si="21"/>
        <v>638</v>
      </c>
      <c r="I686" s="910"/>
    </row>
    <row r="687" spans="1:9" x14ac:dyDescent="0.25">
      <c r="A687" s="10" t="s">
        <v>406</v>
      </c>
      <c r="B687" s="10" t="s">
        <v>855</v>
      </c>
      <c r="C687" s="10" t="s">
        <v>856</v>
      </c>
      <c r="D687" s="10" t="s">
        <v>1964</v>
      </c>
      <c r="E687" s="10">
        <v>1</v>
      </c>
      <c r="F687" s="10">
        <v>60</v>
      </c>
      <c r="G687" s="901">
        <f t="shared" si="22"/>
        <v>60</v>
      </c>
      <c r="H687" s="901">
        <f t="shared" si="21"/>
        <v>60</v>
      </c>
      <c r="I687" s="910"/>
    </row>
    <row r="688" spans="1:9" x14ac:dyDescent="0.25">
      <c r="A688" s="10" t="s">
        <v>406</v>
      </c>
      <c r="B688" s="10" t="s">
        <v>2448</v>
      </c>
      <c r="C688" s="10" t="s">
        <v>2449</v>
      </c>
      <c r="D688" s="10" t="s">
        <v>1963</v>
      </c>
      <c r="E688" s="10">
        <v>2</v>
      </c>
      <c r="F688" s="10">
        <v>199</v>
      </c>
      <c r="G688" s="901">
        <f t="shared" si="22"/>
        <v>398</v>
      </c>
      <c r="H688" s="901">
        <f t="shared" si="21"/>
        <v>398</v>
      </c>
      <c r="I688" s="910"/>
    </row>
    <row r="689" spans="1:9" x14ac:dyDescent="0.25">
      <c r="A689" s="10" t="s">
        <v>406</v>
      </c>
      <c r="B689" s="10" t="s">
        <v>2450</v>
      </c>
      <c r="C689" s="10" t="s">
        <v>2451</v>
      </c>
      <c r="D689" s="10" t="s">
        <v>1963</v>
      </c>
      <c r="E689" s="10">
        <v>2</v>
      </c>
      <c r="F689" s="10">
        <v>4</v>
      </c>
      <c r="G689" s="901">
        <f t="shared" si="22"/>
        <v>8</v>
      </c>
      <c r="H689" s="901">
        <f t="shared" si="21"/>
        <v>8</v>
      </c>
      <c r="I689" s="910"/>
    </row>
    <row r="690" spans="1:9" x14ac:dyDescent="0.25">
      <c r="A690" s="10" t="s">
        <v>406</v>
      </c>
      <c r="B690" s="10" t="s">
        <v>2450</v>
      </c>
      <c r="C690" s="10" t="s">
        <v>2451</v>
      </c>
      <c r="D690" s="10" t="s">
        <v>1964</v>
      </c>
      <c r="E690" s="10">
        <v>1</v>
      </c>
      <c r="F690" s="10">
        <v>1</v>
      </c>
      <c r="G690" s="901">
        <f t="shared" si="22"/>
        <v>1</v>
      </c>
      <c r="H690" s="901">
        <f t="shared" si="21"/>
        <v>1</v>
      </c>
      <c r="I690" s="910"/>
    </row>
    <row r="691" spans="1:9" x14ac:dyDescent="0.25">
      <c r="A691" s="10" t="s">
        <v>406</v>
      </c>
      <c r="B691" s="10" t="s">
        <v>2452</v>
      </c>
      <c r="C691" s="10" t="s">
        <v>2453</v>
      </c>
      <c r="D691" s="10" t="s">
        <v>1963</v>
      </c>
      <c r="E691" s="10">
        <v>2</v>
      </c>
      <c r="F691" s="10">
        <v>189</v>
      </c>
      <c r="G691" s="901">
        <f t="shared" si="22"/>
        <v>378</v>
      </c>
      <c r="H691" s="901">
        <f t="shared" si="21"/>
        <v>378</v>
      </c>
      <c r="I691" s="910"/>
    </row>
    <row r="692" spans="1:9" x14ac:dyDescent="0.25">
      <c r="A692" s="10" t="s">
        <v>406</v>
      </c>
      <c r="B692" s="10" t="s">
        <v>2452</v>
      </c>
      <c r="C692" s="10" t="s">
        <v>2453</v>
      </c>
      <c r="D692" s="10" t="s">
        <v>1964</v>
      </c>
      <c r="E692" s="10">
        <v>1</v>
      </c>
      <c r="F692" s="10">
        <v>94</v>
      </c>
      <c r="G692" s="901">
        <f t="shared" si="22"/>
        <v>94</v>
      </c>
      <c r="H692" s="901">
        <f t="shared" si="21"/>
        <v>94</v>
      </c>
      <c r="I692" s="910"/>
    </row>
    <row r="693" spans="1:9" x14ac:dyDescent="0.25">
      <c r="A693" s="10" t="s">
        <v>406</v>
      </c>
      <c r="B693" s="10" t="s">
        <v>2454</v>
      </c>
      <c r="C693" s="10" t="s">
        <v>2455</v>
      </c>
      <c r="D693" s="10" t="s">
        <v>1963</v>
      </c>
      <c r="E693" s="10">
        <v>2</v>
      </c>
      <c r="F693" s="10">
        <v>69</v>
      </c>
      <c r="G693" s="901">
        <f t="shared" si="22"/>
        <v>138</v>
      </c>
      <c r="H693" s="901">
        <f t="shared" si="21"/>
        <v>138</v>
      </c>
      <c r="I693" s="910"/>
    </row>
    <row r="694" spans="1:9" x14ac:dyDescent="0.25">
      <c r="A694" s="10" t="s">
        <v>406</v>
      </c>
      <c r="B694" s="10" t="s">
        <v>2454</v>
      </c>
      <c r="C694" s="10" t="s">
        <v>2455</v>
      </c>
      <c r="D694" s="10" t="s">
        <v>1964</v>
      </c>
      <c r="E694" s="10">
        <v>1</v>
      </c>
      <c r="F694" s="10">
        <v>47</v>
      </c>
      <c r="G694" s="901">
        <f t="shared" si="22"/>
        <v>47</v>
      </c>
      <c r="H694" s="901">
        <f t="shared" si="21"/>
        <v>47</v>
      </c>
      <c r="I694" s="910"/>
    </row>
    <row r="695" spans="1:9" x14ac:dyDescent="0.25">
      <c r="A695" s="10" t="s">
        <v>406</v>
      </c>
      <c r="B695" s="10" t="s">
        <v>2456</v>
      </c>
      <c r="C695" s="10" t="s">
        <v>2457</v>
      </c>
      <c r="D695" s="10" t="s">
        <v>1963</v>
      </c>
      <c r="E695" s="10">
        <v>2</v>
      </c>
      <c r="F695" s="10">
        <v>22</v>
      </c>
      <c r="G695" s="901">
        <f t="shared" si="22"/>
        <v>44</v>
      </c>
      <c r="H695" s="901">
        <f t="shared" si="21"/>
        <v>44</v>
      </c>
      <c r="I695" s="910"/>
    </row>
    <row r="696" spans="1:9" x14ac:dyDescent="0.25">
      <c r="A696" s="10" t="s">
        <v>406</v>
      </c>
      <c r="B696" s="10" t="s">
        <v>2456</v>
      </c>
      <c r="C696" s="10" t="s">
        <v>2457</v>
      </c>
      <c r="D696" s="10" t="s">
        <v>1964</v>
      </c>
      <c r="E696" s="10">
        <v>1</v>
      </c>
      <c r="F696" s="10">
        <v>2</v>
      </c>
      <c r="G696" s="901">
        <f t="shared" si="22"/>
        <v>2</v>
      </c>
      <c r="H696" s="901">
        <f t="shared" si="21"/>
        <v>2</v>
      </c>
      <c r="I696" s="910"/>
    </row>
    <row r="697" spans="1:9" x14ac:dyDescent="0.25">
      <c r="A697" s="10" t="s">
        <v>406</v>
      </c>
      <c r="B697" s="10" t="s">
        <v>2458</v>
      </c>
      <c r="C697" s="10" t="s">
        <v>2459</v>
      </c>
      <c r="D697" s="10" t="s">
        <v>1963</v>
      </c>
      <c r="E697" s="10">
        <v>2</v>
      </c>
      <c r="F697" s="10">
        <v>157</v>
      </c>
      <c r="G697" s="901">
        <f t="shared" si="22"/>
        <v>314</v>
      </c>
      <c r="H697" s="901">
        <f t="shared" si="21"/>
        <v>314</v>
      </c>
      <c r="I697" s="910"/>
    </row>
    <row r="698" spans="1:9" x14ac:dyDescent="0.25">
      <c r="A698" s="10" t="s">
        <v>406</v>
      </c>
      <c r="B698" s="10" t="s">
        <v>2460</v>
      </c>
      <c r="C698" s="10" t="s">
        <v>2461</v>
      </c>
      <c r="D698" s="10" t="s">
        <v>1963</v>
      </c>
      <c r="E698" s="10">
        <v>2</v>
      </c>
      <c r="F698" s="10">
        <v>113</v>
      </c>
      <c r="G698" s="901">
        <f t="shared" si="22"/>
        <v>226</v>
      </c>
      <c r="H698" s="901">
        <f t="shared" si="21"/>
        <v>226</v>
      </c>
      <c r="I698" s="910"/>
    </row>
    <row r="699" spans="1:9" x14ac:dyDescent="0.25">
      <c r="A699" s="10" t="s">
        <v>406</v>
      </c>
      <c r="B699" s="10" t="s">
        <v>2460</v>
      </c>
      <c r="C699" s="10" t="s">
        <v>2461</v>
      </c>
      <c r="D699" s="10" t="s">
        <v>1964</v>
      </c>
      <c r="E699" s="10">
        <v>1</v>
      </c>
      <c r="F699" s="10">
        <v>29</v>
      </c>
      <c r="G699" s="901">
        <f t="shared" si="22"/>
        <v>29</v>
      </c>
      <c r="H699" s="901">
        <f t="shared" si="21"/>
        <v>29</v>
      </c>
      <c r="I699" s="910"/>
    </row>
    <row r="700" spans="1:9" x14ac:dyDescent="0.25">
      <c r="A700" s="10" t="s">
        <v>406</v>
      </c>
      <c r="B700" s="10" t="s">
        <v>2462</v>
      </c>
      <c r="C700" s="10" t="s">
        <v>2463</v>
      </c>
      <c r="D700" s="10" t="s">
        <v>1963</v>
      </c>
      <c r="E700" s="10">
        <v>2</v>
      </c>
      <c r="F700" s="10">
        <v>74</v>
      </c>
      <c r="G700" s="901">
        <f t="shared" si="22"/>
        <v>148</v>
      </c>
      <c r="H700" s="901">
        <f t="shared" si="21"/>
        <v>148</v>
      </c>
      <c r="I700" s="910"/>
    </row>
    <row r="701" spans="1:9" x14ac:dyDescent="0.25">
      <c r="A701" s="10" t="s">
        <v>406</v>
      </c>
      <c r="B701" s="10" t="s">
        <v>2462</v>
      </c>
      <c r="C701" s="10" t="s">
        <v>2463</v>
      </c>
      <c r="D701" s="10" t="s">
        <v>1964</v>
      </c>
      <c r="E701" s="10">
        <v>1</v>
      </c>
      <c r="F701" s="10">
        <v>29</v>
      </c>
      <c r="G701" s="901">
        <f t="shared" si="22"/>
        <v>29</v>
      </c>
      <c r="H701" s="901">
        <f t="shared" si="21"/>
        <v>29</v>
      </c>
      <c r="I701" s="910"/>
    </row>
    <row r="702" spans="1:9" x14ac:dyDescent="0.25">
      <c r="A702" s="10" t="s">
        <v>406</v>
      </c>
      <c r="B702" s="10" t="s">
        <v>859</v>
      </c>
      <c r="C702" s="10" t="s">
        <v>860</v>
      </c>
      <c r="D702" s="10" t="s">
        <v>1963</v>
      </c>
      <c r="E702" s="10">
        <v>2</v>
      </c>
      <c r="F702" s="10">
        <v>122</v>
      </c>
      <c r="G702" s="901">
        <f t="shared" si="22"/>
        <v>244</v>
      </c>
      <c r="H702" s="901">
        <f t="shared" si="21"/>
        <v>244</v>
      </c>
      <c r="I702" s="910"/>
    </row>
    <row r="703" spans="1:9" x14ac:dyDescent="0.25">
      <c r="A703" s="10" t="s">
        <v>406</v>
      </c>
      <c r="B703" s="10" t="s">
        <v>859</v>
      </c>
      <c r="C703" s="10" t="s">
        <v>860</v>
      </c>
      <c r="D703" s="10" t="s">
        <v>1964</v>
      </c>
      <c r="E703" s="10">
        <v>1</v>
      </c>
      <c r="F703" s="10">
        <v>69</v>
      </c>
      <c r="G703" s="901">
        <f t="shared" si="22"/>
        <v>69</v>
      </c>
      <c r="H703" s="901">
        <f t="shared" si="21"/>
        <v>69</v>
      </c>
      <c r="I703" s="910"/>
    </row>
    <row r="704" spans="1:9" x14ac:dyDescent="0.25">
      <c r="A704" s="10" t="s">
        <v>406</v>
      </c>
      <c r="B704" s="10" t="s">
        <v>2464</v>
      </c>
      <c r="C704" s="10" t="s">
        <v>2465</v>
      </c>
      <c r="D704" s="10" t="s">
        <v>1963</v>
      </c>
      <c r="E704" s="10">
        <v>2</v>
      </c>
      <c r="F704" s="10">
        <v>12</v>
      </c>
      <c r="G704" s="901">
        <f t="shared" si="22"/>
        <v>24</v>
      </c>
      <c r="H704" s="901">
        <f t="shared" si="21"/>
        <v>24</v>
      </c>
      <c r="I704" s="910"/>
    </row>
    <row r="705" spans="1:9" x14ac:dyDescent="0.25">
      <c r="A705" s="10" t="s">
        <v>406</v>
      </c>
      <c r="B705" s="10" t="s">
        <v>1559</v>
      </c>
      <c r="C705" s="10" t="s">
        <v>1560</v>
      </c>
      <c r="D705" s="10" t="s">
        <v>1963</v>
      </c>
      <c r="E705" s="10">
        <v>2</v>
      </c>
      <c r="F705" s="10">
        <v>160</v>
      </c>
      <c r="G705" s="901">
        <f t="shared" si="22"/>
        <v>320</v>
      </c>
      <c r="H705" s="901">
        <f t="shared" si="21"/>
        <v>320</v>
      </c>
      <c r="I705" s="910"/>
    </row>
    <row r="706" spans="1:9" x14ac:dyDescent="0.25">
      <c r="A706" s="10" t="s">
        <v>406</v>
      </c>
      <c r="B706" s="10" t="s">
        <v>1559</v>
      </c>
      <c r="C706" s="10" t="s">
        <v>1560</v>
      </c>
      <c r="D706" s="10" t="s">
        <v>1964</v>
      </c>
      <c r="E706" s="10">
        <v>1</v>
      </c>
      <c r="F706" s="10">
        <v>24</v>
      </c>
      <c r="G706" s="901">
        <f t="shared" si="22"/>
        <v>24</v>
      </c>
      <c r="H706" s="901">
        <f t="shared" si="21"/>
        <v>24</v>
      </c>
      <c r="I706" s="910"/>
    </row>
    <row r="707" spans="1:9" x14ac:dyDescent="0.25">
      <c r="A707" s="10" t="s">
        <v>406</v>
      </c>
      <c r="B707" s="10" t="s">
        <v>2466</v>
      </c>
      <c r="C707" s="10" t="s">
        <v>2467</v>
      </c>
      <c r="D707" s="10" t="s">
        <v>1963</v>
      </c>
      <c r="E707" s="10">
        <v>2</v>
      </c>
      <c r="F707" s="10">
        <v>21</v>
      </c>
      <c r="G707" s="901">
        <f t="shared" si="22"/>
        <v>42</v>
      </c>
      <c r="H707" s="901">
        <f t="shared" si="21"/>
        <v>42</v>
      </c>
      <c r="I707" s="910"/>
    </row>
    <row r="708" spans="1:9" x14ac:dyDescent="0.25">
      <c r="A708" s="10" t="s">
        <v>406</v>
      </c>
      <c r="B708" s="10" t="s">
        <v>2468</v>
      </c>
      <c r="C708" s="10" t="s">
        <v>2469</v>
      </c>
      <c r="D708" s="10" t="s">
        <v>1963</v>
      </c>
      <c r="E708" s="10">
        <v>2</v>
      </c>
      <c r="F708" s="10">
        <v>64</v>
      </c>
      <c r="G708" s="901">
        <f t="shared" si="22"/>
        <v>128</v>
      </c>
      <c r="H708" s="901">
        <f t="shared" si="21"/>
        <v>128</v>
      </c>
      <c r="I708" s="910"/>
    </row>
    <row r="709" spans="1:9" x14ac:dyDescent="0.25">
      <c r="A709" s="10" t="s">
        <v>406</v>
      </c>
      <c r="B709" s="10" t="s">
        <v>2468</v>
      </c>
      <c r="C709" s="10" t="s">
        <v>2469</v>
      </c>
      <c r="D709" s="10" t="s">
        <v>1964</v>
      </c>
      <c r="E709" s="10">
        <v>1</v>
      </c>
      <c r="F709" s="10">
        <v>4</v>
      </c>
      <c r="G709" s="901">
        <f t="shared" si="22"/>
        <v>4</v>
      </c>
      <c r="H709" s="901">
        <f t="shared" si="21"/>
        <v>4</v>
      </c>
      <c r="I709" s="910"/>
    </row>
    <row r="710" spans="1:9" x14ac:dyDescent="0.25">
      <c r="A710" s="10" t="s">
        <v>406</v>
      </c>
      <c r="B710" s="10" t="s">
        <v>2470</v>
      </c>
      <c r="C710" s="10" t="s">
        <v>2471</v>
      </c>
      <c r="D710" s="10" t="s">
        <v>1963</v>
      </c>
      <c r="E710" s="10">
        <v>2</v>
      </c>
      <c r="F710" s="10">
        <v>241</v>
      </c>
      <c r="G710" s="901">
        <f t="shared" si="22"/>
        <v>482</v>
      </c>
      <c r="H710" s="901">
        <f t="shared" si="21"/>
        <v>482</v>
      </c>
      <c r="I710" s="910"/>
    </row>
    <row r="711" spans="1:9" x14ac:dyDescent="0.25">
      <c r="A711" s="10" t="s">
        <v>406</v>
      </c>
      <c r="B711" s="10" t="s">
        <v>2470</v>
      </c>
      <c r="C711" s="10" t="s">
        <v>2471</v>
      </c>
      <c r="D711" s="10" t="s">
        <v>1964</v>
      </c>
      <c r="E711" s="10">
        <v>1</v>
      </c>
      <c r="F711" s="10">
        <v>5</v>
      </c>
      <c r="G711" s="901">
        <f t="shared" si="22"/>
        <v>5</v>
      </c>
      <c r="H711" s="901">
        <f t="shared" si="21"/>
        <v>5</v>
      </c>
      <c r="I711" s="910"/>
    </row>
    <row r="712" spans="1:9" x14ac:dyDescent="0.25">
      <c r="A712" s="10" t="s">
        <v>406</v>
      </c>
      <c r="B712" s="10" t="s">
        <v>2472</v>
      </c>
      <c r="C712" s="10" t="s">
        <v>2473</v>
      </c>
      <c r="D712" s="10" t="s">
        <v>1963</v>
      </c>
      <c r="E712" s="10">
        <v>2</v>
      </c>
      <c r="F712" s="10">
        <v>144</v>
      </c>
      <c r="G712" s="901">
        <f t="shared" si="22"/>
        <v>288</v>
      </c>
      <c r="H712" s="901">
        <f t="shared" ref="H712:H775" si="23">G712</f>
        <v>288</v>
      </c>
      <c r="I712" s="910"/>
    </row>
    <row r="713" spans="1:9" x14ac:dyDescent="0.25">
      <c r="A713" s="10" t="s">
        <v>406</v>
      </c>
      <c r="B713" s="10" t="s">
        <v>2472</v>
      </c>
      <c r="C713" s="10" t="s">
        <v>2473</v>
      </c>
      <c r="D713" s="10" t="s">
        <v>1964</v>
      </c>
      <c r="E713" s="10">
        <v>1</v>
      </c>
      <c r="F713" s="10">
        <v>9</v>
      </c>
      <c r="G713" s="901">
        <f t="shared" ref="G713:G776" si="24">E713*F713</f>
        <v>9</v>
      </c>
      <c r="H713" s="901">
        <f t="shared" si="23"/>
        <v>9</v>
      </c>
      <c r="I713" s="910"/>
    </row>
    <row r="714" spans="1:9" x14ac:dyDescent="0.25">
      <c r="A714" s="10" t="s">
        <v>406</v>
      </c>
      <c r="B714" s="10" t="s">
        <v>1183</v>
      </c>
      <c r="C714" s="10" t="s">
        <v>1184</v>
      </c>
      <c r="D714" s="10" t="s">
        <v>1963</v>
      </c>
      <c r="E714" s="10">
        <v>2</v>
      </c>
      <c r="F714" s="10">
        <v>111</v>
      </c>
      <c r="G714" s="901">
        <f t="shared" si="24"/>
        <v>222</v>
      </c>
      <c r="H714" s="901">
        <f t="shared" si="23"/>
        <v>222</v>
      </c>
      <c r="I714" s="910"/>
    </row>
    <row r="715" spans="1:9" x14ac:dyDescent="0.25">
      <c r="A715" s="10" t="s">
        <v>406</v>
      </c>
      <c r="B715" s="10" t="s">
        <v>2474</v>
      </c>
      <c r="C715" s="10" t="s">
        <v>2475</v>
      </c>
      <c r="D715" s="10" t="s">
        <v>1963</v>
      </c>
      <c r="E715" s="10">
        <v>2</v>
      </c>
      <c r="F715" s="10">
        <v>159</v>
      </c>
      <c r="G715" s="901">
        <f t="shared" si="24"/>
        <v>318</v>
      </c>
      <c r="H715" s="901">
        <f t="shared" si="23"/>
        <v>318</v>
      </c>
      <c r="I715" s="910"/>
    </row>
    <row r="716" spans="1:9" x14ac:dyDescent="0.25">
      <c r="A716" s="10" t="s">
        <v>406</v>
      </c>
      <c r="B716" s="10" t="s">
        <v>2476</v>
      </c>
      <c r="C716" s="10" t="s">
        <v>2477</v>
      </c>
      <c r="D716" s="10" t="s">
        <v>1963</v>
      </c>
      <c r="E716" s="10">
        <v>2</v>
      </c>
      <c r="F716" s="10">
        <v>269</v>
      </c>
      <c r="G716" s="901">
        <f t="shared" si="24"/>
        <v>538</v>
      </c>
      <c r="H716" s="901">
        <f t="shared" si="23"/>
        <v>538</v>
      </c>
      <c r="I716" s="910"/>
    </row>
    <row r="717" spans="1:9" x14ac:dyDescent="0.25">
      <c r="A717" s="10" t="s">
        <v>406</v>
      </c>
      <c r="B717" s="10" t="s">
        <v>2476</v>
      </c>
      <c r="C717" s="10" t="s">
        <v>2477</v>
      </c>
      <c r="D717" s="10" t="s">
        <v>1964</v>
      </c>
      <c r="E717" s="10">
        <v>1</v>
      </c>
      <c r="F717" s="10">
        <v>6</v>
      </c>
      <c r="G717" s="901">
        <f t="shared" si="24"/>
        <v>6</v>
      </c>
      <c r="H717" s="901">
        <f t="shared" si="23"/>
        <v>6</v>
      </c>
      <c r="I717" s="910"/>
    </row>
    <row r="718" spans="1:9" x14ac:dyDescent="0.25">
      <c r="A718" s="10" t="s">
        <v>406</v>
      </c>
      <c r="B718" s="10" t="s">
        <v>1118</v>
      </c>
      <c r="C718" s="10" t="s">
        <v>1119</v>
      </c>
      <c r="D718" s="10" t="s">
        <v>1963</v>
      </c>
      <c r="E718" s="10">
        <v>2</v>
      </c>
      <c r="F718" s="10">
        <v>173</v>
      </c>
      <c r="G718" s="901">
        <f t="shared" si="24"/>
        <v>346</v>
      </c>
      <c r="H718" s="901">
        <f t="shared" si="23"/>
        <v>346</v>
      </c>
      <c r="I718" s="910"/>
    </row>
    <row r="719" spans="1:9" x14ac:dyDescent="0.25">
      <c r="A719" s="10" t="s">
        <v>406</v>
      </c>
      <c r="B719" s="10" t="s">
        <v>1118</v>
      </c>
      <c r="C719" s="10" t="s">
        <v>1119</v>
      </c>
      <c r="D719" s="10" t="s">
        <v>1964</v>
      </c>
      <c r="E719" s="10">
        <v>1</v>
      </c>
      <c r="F719" s="10">
        <v>16</v>
      </c>
      <c r="G719" s="901">
        <f t="shared" si="24"/>
        <v>16</v>
      </c>
      <c r="H719" s="901">
        <f t="shared" si="23"/>
        <v>16</v>
      </c>
      <c r="I719" s="910"/>
    </row>
    <row r="720" spans="1:9" x14ac:dyDescent="0.25">
      <c r="A720" s="10" t="s">
        <v>406</v>
      </c>
      <c r="B720" s="10" t="s">
        <v>1185</v>
      </c>
      <c r="C720" s="10" t="s">
        <v>1186</v>
      </c>
      <c r="D720" s="10" t="s">
        <v>1963</v>
      </c>
      <c r="E720" s="10">
        <v>2</v>
      </c>
      <c r="F720" s="10">
        <v>74</v>
      </c>
      <c r="G720" s="901">
        <f t="shared" si="24"/>
        <v>148</v>
      </c>
      <c r="H720" s="901">
        <f t="shared" si="23"/>
        <v>148</v>
      </c>
      <c r="I720" s="910"/>
    </row>
    <row r="721" spans="1:9" x14ac:dyDescent="0.25">
      <c r="A721" s="10" t="s">
        <v>406</v>
      </c>
      <c r="B721" s="10" t="s">
        <v>1185</v>
      </c>
      <c r="C721" s="10" t="s">
        <v>1186</v>
      </c>
      <c r="D721" s="10" t="s">
        <v>1964</v>
      </c>
      <c r="E721" s="10">
        <v>1</v>
      </c>
      <c r="F721" s="10">
        <v>14</v>
      </c>
      <c r="G721" s="901">
        <f t="shared" si="24"/>
        <v>14</v>
      </c>
      <c r="H721" s="901">
        <f t="shared" si="23"/>
        <v>14</v>
      </c>
      <c r="I721" s="910"/>
    </row>
    <row r="722" spans="1:9" x14ac:dyDescent="0.25">
      <c r="A722" s="10" t="s">
        <v>406</v>
      </c>
      <c r="B722" s="10" t="s">
        <v>2478</v>
      </c>
      <c r="C722" s="10" t="s">
        <v>2479</v>
      </c>
      <c r="D722" s="10" t="s">
        <v>1963</v>
      </c>
      <c r="E722" s="10">
        <v>2</v>
      </c>
      <c r="F722" s="10">
        <v>71</v>
      </c>
      <c r="G722" s="901">
        <f t="shared" si="24"/>
        <v>142</v>
      </c>
      <c r="H722" s="901">
        <f t="shared" si="23"/>
        <v>142</v>
      </c>
      <c r="I722" s="910"/>
    </row>
    <row r="723" spans="1:9" x14ac:dyDescent="0.25">
      <c r="A723" s="10" t="s">
        <v>406</v>
      </c>
      <c r="B723" s="10" t="s">
        <v>2478</v>
      </c>
      <c r="C723" s="10" t="s">
        <v>2479</v>
      </c>
      <c r="D723" s="10" t="s">
        <v>1964</v>
      </c>
      <c r="E723" s="10">
        <v>1</v>
      </c>
      <c r="F723" s="10">
        <v>49</v>
      </c>
      <c r="G723" s="901">
        <f t="shared" si="24"/>
        <v>49</v>
      </c>
      <c r="H723" s="901">
        <f t="shared" si="23"/>
        <v>49</v>
      </c>
      <c r="I723" s="910"/>
    </row>
    <row r="724" spans="1:9" x14ac:dyDescent="0.25">
      <c r="A724" s="10" t="s">
        <v>406</v>
      </c>
      <c r="B724" s="10" t="s">
        <v>2480</v>
      </c>
      <c r="C724" s="10" t="s">
        <v>2481</v>
      </c>
      <c r="D724" s="10" t="s">
        <v>1963</v>
      </c>
      <c r="E724" s="10">
        <v>2</v>
      </c>
      <c r="F724" s="10">
        <v>320</v>
      </c>
      <c r="G724" s="901">
        <f t="shared" si="24"/>
        <v>640</v>
      </c>
      <c r="H724" s="901">
        <f t="shared" si="23"/>
        <v>640</v>
      </c>
      <c r="I724" s="910"/>
    </row>
    <row r="725" spans="1:9" x14ac:dyDescent="0.25">
      <c r="A725" s="10" t="s">
        <v>406</v>
      </c>
      <c r="B725" s="10" t="s">
        <v>2480</v>
      </c>
      <c r="C725" s="10" t="s">
        <v>2481</v>
      </c>
      <c r="D725" s="10" t="s">
        <v>1964</v>
      </c>
      <c r="E725" s="10">
        <v>1</v>
      </c>
      <c r="F725" s="10">
        <v>28</v>
      </c>
      <c r="G725" s="901">
        <f t="shared" si="24"/>
        <v>28</v>
      </c>
      <c r="H725" s="901">
        <f t="shared" si="23"/>
        <v>28</v>
      </c>
      <c r="I725" s="910"/>
    </row>
    <row r="726" spans="1:9" x14ac:dyDescent="0.25">
      <c r="A726" s="10" t="s">
        <v>406</v>
      </c>
      <c r="B726" s="10" t="s">
        <v>861</v>
      </c>
      <c r="C726" s="10" t="s">
        <v>862</v>
      </c>
      <c r="D726" s="10" t="s">
        <v>1963</v>
      </c>
      <c r="E726" s="10">
        <v>2</v>
      </c>
      <c r="F726" s="10">
        <v>132</v>
      </c>
      <c r="G726" s="901">
        <f t="shared" si="24"/>
        <v>264</v>
      </c>
      <c r="H726" s="901">
        <f t="shared" si="23"/>
        <v>264</v>
      </c>
      <c r="I726" s="910"/>
    </row>
    <row r="727" spans="1:9" x14ac:dyDescent="0.25">
      <c r="A727" s="10" t="s">
        <v>406</v>
      </c>
      <c r="B727" s="10" t="s">
        <v>861</v>
      </c>
      <c r="C727" s="10" t="s">
        <v>862</v>
      </c>
      <c r="D727" s="10" t="s">
        <v>1964</v>
      </c>
      <c r="E727" s="10">
        <v>1</v>
      </c>
      <c r="F727" s="10">
        <v>19</v>
      </c>
      <c r="G727" s="901">
        <f t="shared" si="24"/>
        <v>19</v>
      </c>
      <c r="H727" s="901">
        <f t="shared" si="23"/>
        <v>19</v>
      </c>
      <c r="I727" s="910"/>
    </row>
    <row r="728" spans="1:9" x14ac:dyDescent="0.25">
      <c r="A728" s="10" t="s">
        <v>406</v>
      </c>
      <c r="B728" s="10" t="s">
        <v>2482</v>
      </c>
      <c r="C728" s="10" t="s">
        <v>2483</v>
      </c>
      <c r="D728" s="10" t="s">
        <v>1963</v>
      </c>
      <c r="E728" s="10">
        <v>2</v>
      </c>
      <c r="F728" s="10">
        <v>197</v>
      </c>
      <c r="G728" s="901">
        <f t="shared" si="24"/>
        <v>394</v>
      </c>
      <c r="H728" s="901">
        <f t="shared" si="23"/>
        <v>394</v>
      </c>
      <c r="I728" s="910"/>
    </row>
    <row r="729" spans="1:9" x14ac:dyDescent="0.25">
      <c r="A729" s="10" t="s">
        <v>406</v>
      </c>
      <c r="B729" s="10" t="s">
        <v>863</v>
      </c>
      <c r="C729" s="10" t="s">
        <v>864</v>
      </c>
      <c r="D729" s="10" t="s">
        <v>1963</v>
      </c>
      <c r="E729" s="10">
        <v>2</v>
      </c>
      <c r="F729" s="10">
        <v>32</v>
      </c>
      <c r="G729" s="901">
        <f t="shared" si="24"/>
        <v>64</v>
      </c>
      <c r="H729" s="901">
        <f t="shared" si="23"/>
        <v>64</v>
      </c>
      <c r="I729" s="910"/>
    </row>
    <row r="730" spans="1:9" x14ac:dyDescent="0.25">
      <c r="A730" s="10" t="s">
        <v>406</v>
      </c>
      <c r="B730" s="10" t="s">
        <v>863</v>
      </c>
      <c r="C730" s="10" t="s">
        <v>864</v>
      </c>
      <c r="D730" s="10" t="s">
        <v>1964</v>
      </c>
      <c r="E730" s="10">
        <v>1</v>
      </c>
      <c r="F730" s="10">
        <v>14</v>
      </c>
      <c r="G730" s="901">
        <f t="shared" si="24"/>
        <v>14</v>
      </c>
      <c r="H730" s="901">
        <f t="shared" si="23"/>
        <v>14</v>
      </c>
      <c r="I730" s="910"/>
    </row>
    <row r="731" spans="1:9" x14ac:dyDescent="0.25">
      <c r="A731" s="10" t="s">
        <v>406</v>
      </c>
      <c r="B731" s="10" t="s">
        <v>2484</v>
      </c>
      <c r="C731" s="10" t="s">
        <v>2485</v>
      </c>
      <c r="D731" s="10" t="s">
        <v>1963</v>
      </c>
      <c r="E731" s="10">
        <v>2</v>
      </c>
      <c r="F731" s="10">
        <v>123</v>
      </c>
      <c r="G731" s="901">
        <f t="shared" si="24"/>
        <v>246</v>
      </c>
      <c r="H731" s="901">
        <f t="shared" si="23"/>
        <v>246</v>
      </c>
      <c r="I731" s="910"/>
    </row>
    <row r="732" spans="1:9" x14ac:dyDescent="0.25">
      <c r="A732" s="10" t="s">
        <v>406</v>
      </c>
      <c r="B732" s="10" t="s">
        <v>2484</v>
      </c>
      <c r="C732" s="10" t="s">
        <v>2485</v>
      </c>
      <c r="D732" s="10" t="s">
        <v>1964</v>
      </c>
      <c r="E732" s="10">
        <v>1</v>
      </c>
      <c r="F732" s="10">
        <v>5</v>
      </c>
      <c r="G732" s="901">
        <f t="shared" si="24"/>
        <v>5</v>
      </c>
      <c r="H732" s="901">
        <f t="shared" si="23"/>
        <v>5</v>
      </c>
      <c r="I732" s="910"/>
    </row>
    <row r="733" spans="1:9" x14ac:dyDescent="0.25">
      <c r="A733" s="10" t="s">
        <v>406</v>
      </c>
      <c r="B733" s="10" t="s">
        <v>2486</v>
      </c>
      <c r="C733" s="10" t="s">
        <v>2487</v>
      </c>
      <c r="D733" s="10" t="s">
        <v>1963</v>
      </c>
      <c r="E733" s="10">
        <v>2</v>
      </c>
      <c r="F733" s="10">
        <v>132</v>
      </c>
      <c r="G733" s="901">
        <f t="shared" si="24"/>
        <v>264</v>
      </c>
      <c r="H733" s="901">
        <f t="shared" si="23"/>
        <v>264</v>
      </c>
      <c r="I733" s="910"/>
    </row>
    <row r="734" spans="1:9" x14ac:dyDescent="0.25">
      <c r="A734" s="10" t="s">
        <v>406</v>
      </c>
      <c r="B734" s="10" t="s">
        <v>1579</v>
      </c>
      <c r="C734" s="10" t="s">
        <v>1580</v>
      </c>
      <c r="D734" s="10" t="s">
        <v>1963</v>
      </c>
      <c r="E734" s="10">
        <v>2</v>
      </c>
      <c r="F734" s="10">
        <v>62</v>
      </c>
      <c r="G734" s="901">
        <f t="shared" si="24"/>
        <v>124</v>
      </c>
      <c r="H734" s="901">
        <f t="shared" si="23"/>
        <v>124</v>
      </c>
      <c r="I734" s="910"/>
    </row>
    <row r="735" spans="1:9" x14ac:dyDescent="0.25">
      <c r="A735" s="10" t="s">
        <v>406</v>
      </c>
      <c r="B735" s="10" t="s">
        <v>1579</v>
      </c>
      <c r="C735" s="10" t="s">
        <v>1580</v>
      </c>
      <c r="D735" s="10" t="s">
        <v>1964</v>
      </c>
      <c r="E735" s="10">
        <v>1</v>
      </c>
      <c r="F735" s="10">
        <v>41</v>
      </c>
      <c r="G735" s="901">
        <f t="shared" si="24"/>
        <v>41</v>
      </c>
      <c r="H735" s="901">
        <f t="shared" si="23"/>
        <v>41</v>
      </c>
      <c r="I735" s="910"/>
    </row>
    <row r="736" spans="1:9" x14ac:dyDescent="0.25">
      <c r="A736" s="10" t="s">
        <v>406</v>
      </c>
      <c r="B736" s="10" t="s">
        <v>1581</v>
      </c>
      <c r="C736" s="10" t="s">
        <v>1582</v>
      </c>
      <c r="D736" s="10" t="s">
        <v>1963</v>
      </c>
      <c r="E736" s="10">
        <v>2</v>
      </c>
      <c r="F736" s="10">
        <v>183</v>
      </c>
      <c r="G736" s="901">
        <f t="shared" si="24"/>
        <v>366</v>
      </c>
      <c r="H736" s="901">
        <f t="shared" si="23"/>
        <v>366</v>
      </c>
      <c r="I736" s="910"/>
    </row>
    <row r="737" spans="1:9" x14ac:dyDescent="0.25">
      <c r="A737" s="10" t="s">
        <v>406</v>
      </c>
      <c r="B737" s="10" t="s">
        <v>1581</v>
      </c>
      <c r="C737" s="10" t="s">
        <v>1582</v>
      </c>
      <c r="D737" s="10" t="s">
        <v>1964</v>
      </c>
      <c r="E737" s="10">
        <v>1</v>
      </c>
      <c r="F737" s="10">
        <v>11</v>
      </c>
      <c r="G737" s="901">
        <f t="shared" si="24"/>
        <v>11</v>
      </c>
      <c r="H737" s="901">
        <f t="shared" si="23"/>
        <v>11</v>
      </c>
      <c r="I737" s="910"/>
    </row>
    <row r="738" spans="1:9" x14ac:dyDescent="0.25">
      <c r="A738" s="10" t="s">
        <v>406</v>
      </c>
      <c r="B738" s="10" t="s">
        <v>1583</v>
      </c>
      <c r="C738" s="10" t="s">
        <v>1584</v>
      </c>
      <c r="D738" s="10" t="s">
        <v>1963</v>
      </c>
      <c r="E738" s="10">
        <v>2</v>
      </c>
      <c r="F738" s="10">
        <v>278</v>
      </c>
      <c r="G738" s="901">
        <f t="shared" si="24"/>
        <v>556</v>
      </c>
      <c r="H738" s="901">
        <f t="shared" si="23"/>
        <v>556</v>
      </c>
      <c r="I738" s="910"/>
    </row>
    <row r="739" spans="1:9" x14ac:dyDescent="0.25">
      <c r="A739" s="10" t="s">
        <v>406</v>
      </c>
      <c r="B739" s="10" t="s">
        <v>1583</v>
      </c>
      <c r="C739" s="10" t="s">
        <v>1584</v>
      </c>
      <c r="D739" s="10" t="s">
        <v>1964</v>
      </c>
      <c r="E739" s="10">
        <v>1</v>
      </c>
      <c r="F739" s="10">
        <v>106</v>
      </c>
      <c r="G739" s="901">
        <f t="shared" si="24"/>
        <v>106</v>
      </c>
      <c r="H739" s="901">
        <f t="shared" si="23"/>
        <v>106</v>
      </c>
      <c r="I739" s="910"/>
    </row>
    <row r="740" spans="1:9" x14ac:dyDescent="0.25">
      <c r="A740" s="10" t="s">
        <v>406</v>
      </c>
      <c r="B740" s="10" t="s">
        <v>1583</v>
      </c>
      <c r="C740" s="10" t="s">
        <v>1584</v>
      </c>
      <c r="D740" s="10" t="s">
        <v>2198</v>
      </c>
      <c r="E740" s="10">
        <v>8.86</v>
      </c>
      <c r="F740" s="10">
        <v>4</v>
      </c>
      <c r="G740" s="901">
        <f t="shared" si="24"/>
        <v>35.44</v>
      </c>
      <c r="H740" s="901">
        <f t="shared" si="23"/>
        <v>35.44</v>
      </c>
      <c r="I740" s="910"/>
    </row>
    <row r="741" spans="1:9" x14ac:dyDescent="0.25">
      <c r="A741" s="10" t="s">
        <v>406</v>
      </c>
      <c r="B741" s="10" t="s">
        <v>865</v>
      </c>
      <c r="C741" s="10" t="s">
        <v>866</v>
      </c>
      <c r="D741" s="10" t="s">
        <v>1963</v>
      </c>
      <c r="E741" s="10">
        <v>2</v>
      </c>
      <c r="F741" s="10">
        <v>79</v>
      </c>
      <c r="G741" s="901">
        <f t="shared" si="24"/>
        <v>158</v>
      </c>
      <c r="H741" s="901">
        <f t="shared" si="23"/>
        <v>158</v>
      </c>
      <c r="I741" s="910"/>
    </row>
    <row r="742" spans="1:9" x14ac:dyDescent="0.25">
      <c r="A742" s="10" t="s">
        <v>406</v>
      </c>
      <c r="B742" s="10" t="s">
        <v>865</v>
      </c>
      <c r="C742" s="10" t="s">
        <v>866</v>
      </c>
      <c r="D742" s="10" t="s">
        <v>1964</v>
      </c>
      <c r="E742" s="10">
        <v>1</v>
      </c>
      <c r="F742" s="10">
        <v>15</v>
      </c>
      <c r="G742" s="901">
        <f t="shared" si="24"/>
        <v>15</v>
      </c>
      <c r="H742" s="901">
        <f t="shared" si="23"/>
        <v>15</v>
      </c>
      <c r="I742" s="910"/>
    </row>
    <row r="743" spans="1:9" x14ac:dyDescent="0.25">
      <c r="A743" s="10" t="s">
        <v>406</v>
      </c>
      <c r="B743" s="10" t="s">
        <v>1587</v>
      </c>
      <c r="C743" s="10" t="s">
        <v>1588</v>
      </c>
      <c r="D743" s="10" t="s">
        <v>1989</v>
      </c>
      <c r="E743" s="10">
        <v>18.529999999999998</v>
      </c>
      <c r="F743" s="10">
        <v>77</v>
      </c>
      <c r="G743" s="901">
        <f t="shared" si="24"/>
        <v>1426.8099999999997</v>
      </c>
      <c r="H743" s="901">
        <f t="shared" si="23"/>
        <v>1426.8099999999997</v>
      </c>
      <c r="I743" s="910"/>
    </row>
    <row r="744" spans="1:9" x14ac:dyDescent="0.25">
      <c r="A744" s="10" t="s">
        <v>406</v>
      </c>
      <c r="B744" s="10" t="s">
        <v>1587</v>
      </c>
      <c r="C744" s="10" t="s">
        <v>1588</v>
      </c>
      <c r="D744" s="10" t="s">
        <v>1963</v>
      </c>
      <c r="E744" s="10">
        <v>2</v>
      </c>
      <c r="F744" s="10">
        <v>85</v>
      </c>
      <c r="G744" s="901">
        <f t="shared" si="24"/>
        <v>170</v>
      </c>
      <c r="H744" s="901">
        <f t="shared" si="23"/>
        <v>170</v>
      </c>
      <c r="I744" s="910"/>
    </row>
    <row r="745" spans="1:9" x14ac:dyDescent="0.25">
      <c r="A745" s="10" t="s">
        <v>406</v>
      </c>
      <c r="B745" s="10" t="s">
        <v>1587</v>
      </c>
      <c r="C745" s="10" t="s">
        <v>1588</v>
      </c>
      <c r="D745" s="10" t="s">
        <v>1964</v>
      </c>
      <c r="E745" s="10">
        <v>1</v>
      </c>
      <c r="F745" s="10">
        <v>55</v>
      </c>
      <c r="G745" s="901">
        <f t="shared" si="24"/>
        <v>55</v>
      </c>
      <c r="H745" s="901">
        <f t="shared" si="23"/>
        <v>55</v>
      </c>
      <c r="I745" s="910"/>
    </row>
    <row r="746" spans="1:9" x14ac:dyDescent="0.25">
      <c r="A746" s="10" t="s">
        <v>406</v>
      </c>
      <c r="B746" s="10" t="s">
        <v>867</v>
      </c>
      <c r="C746" s="10" t="s">
        <v>868</v>
      </c>
      <c r="D746" s="10" t="s">
        <v>1963</v>
      </c>
      <c r="E746" s="10">
        <v>2</v>
      </c>
      <c r="F746" s="10">
        <v>315</v>
      </c>
      <c r="G746" s="901">
        <f t="shared" si="24"/>
        <v>630</v>
      </c>
      <c r="H746" s="901">
        <f t="shared" si="23"/>
        <v>630</v>
      </c>
      <c r="I746" s="910"/>
    </row>
    <row r="747" spans="1:9" x14ac:dyDescent="0.25">
      <c r="A747" s="10" t="s">
        <v>406</v>
      </c>
      <c r="B747" s="10" t="s">
        <v>867</v>
      </c>
      <c r="C747" s="10" t="s">
        <v>868</v>
      </c>
      <c r="D747" s="10" t="s">
        <v>1964</v>
      </c>
      <c r="E747" s="10">
        <v>1</v>
      </c>
      <c r="F747" s="10">
        <v>18</v>
      </c>
      <c r="G747" s="901">
        <f t="shared" si="24"/>
        <v>18</v>
      </c>
      <c r="H747" s="901">
        <f t="shared" si="23"/>
        <v>18</v>
      </c>
      <c r="I747" s="910"/>
    </row>
    <row r="748" spans="1:9" x14ac:dyDescent="0.25">
      <c r="A748" s="10" t="s">
        <v>406</v>
      </c>
      <c r="B748" s="10" t="s">
        <v>2488</v>
      </c>
      <c r="C748" s="10" t="s">
        <v>2489</v>
      </c>
      <c r="D748" s="10" t="s">
        <v>1963</v>
      </c>
      <c r="E748" s="10">
        <v>2</v>
      </c>
      <c r="F748" s="10">
        <v>42</v>
      </c>
      <c r="G748" s="901">
        <f t="shared" si="24"/>
        <v>84</v>
      </c>
      <c r="H748" s="901">
        <f t="shared" si="23"/>
        <v>84</v>
      </c>
      <c r="I748" s="910"/>
    </row>
    <row r="749" spans="1:9" x14ac:dyDescent="0.25">
      <c r="A749" s="10" t="s">
        <v>406</v>
      </c>
      <c r="B749" s="10" t="s">
        <v>2488</v>
      </c>
      <c r="C749" s="10" t="s">
        <v>2489</v>
      </c>
      <c r="D749" s="10" t="s">
        <v>1964</v>
      </c>
      <c r="E749" s="10">
        <v>1</v>
      </c>
      <c r="F749" s="10">
        <v>15</v>
      </c>
      <c r="G749" s="901">
        <f t="shared" si="24"/>
        <v>15</v>
      </c>
      <c r="H749" s="901">
        <f t="shared" si="23"/>
        <v>15</v>
      </c>
      <c r="I749" s="910"/>
    </row>
    <row r="750" spans="1:9" x14ac:dyDescent="0.25">
      <c r="A750" s="10" t="s">
        <v>406</v>
      </c>
      <c r="B750" s="10" t="s">
        <v>1589</v>
      </c>
      <c r="C750" s="10" t="s">
        <v>1590</v>
      </c>
      <c r="D750" s="10" t="s">
        <v>1963</v>
      </c>
      <c r="E750" s="10">
        <v>2</v>
      </c>
      <c r="F750" s="10">
        <v>120</v>
      </c>
      <c r="G750" s="901">
        <f t="shared" si="24"/>
        <v>240</v>
      </c>
      <c r="H750" s="901">
        <f t="shared" si="23"/>
        <v>240</v>
      </c>
      <c r="I750" s="910"/>
    </row>
    <row r="751" spans="1:9" x14ac:dyDescent="0.25">
      <c r="A751" s="10" t="s">
        <v>406</v>
      </c>
      <c r="B751" s="10" t="s">
        <v>1589</v>
      </c>
      <c r="C751" s="10" t="s">
        <v>1590</v>
      </c>
      <c r="D751" s="10" t="s">
        <v>1964</v>
      </c>
      <c r="E751" s="10">
        <v>1</v>
      </c>
      <c r="F751" s="10">
        <v>36</v>
      </c>
      <c r="G751" s="901">
        <f t="shared" si="24"/>
        <v>36</v>
      </c>
      <c r="H751" s="901">
        <f t="shared" si="23"/>
        <v>36</v>
      </c>
      <c r="I751" s="910"/>
    </row>
    <row r="752" spans="1:9" x14ac:dyDescent="0.25">
      <c r="A752" s="10" t="s">
        <v>406</v>
      </c>
      <c r="B752" s="10" t="s">
        <v>2490</v>
      </c>
      <c r="C752" s="10" t="s">
        <v>2491</v>
      </c>
      <c r="D752" s="10" t="s">
        <v>1963</v>
      </c>
      <c r="E752" s="10">
        <v>2</v>
      </c>
      <c r="F752" s="10">
        <v>36</v>
      </c>
      <c r="G752" s="901">
        <f t="shared" si="24"/>
        <v>72</v>
      </c>
      <c r="H752" s="901">
        <f t="shared" si="23"/>
        <v>72</v>
      </c>
      <c r="I752" s="910"/>
    </row>
    <row r="753" spans="1:9" x14ac:dyDescent="0.25">
      <c r="A753" s="10" t="s">
        <v>406</v>
      </c>
      <c r="B753" s="10" t="s">
        <v>2492</v>
      </c>
      <c r="C753" s="10" t="s">
        <v>2493</v>
      </c>
      <c r="D753" s="10" t="s">
        <v>1963</v>
      </c>
      <c r="E753" s="10">
        <v>2</v>
      </c>
      <c r="F753" s="10">
        <v>25</v>
      </c>
      <c r="G753" s="901">
        <f t="shared" si="24"/>
        <v>50</v>
      </c>
      <c r="H753" s="901">
        <f t="shared" si="23"/>
        <v>50</v>
      </c>
      <c r="I753" s="910"/>
    </row>
    <row r="754" spans="1:9" x14ac:dyDescent="0.25">
      <c r="A754" s="10" t="s">
        <v>406</v>
      </c>
      <c r="B754" s="10" t="s">
        <v>2492</v>
      </c>
      <c r="C754" s="10" t="s">
        <v>2493</v>
      </c>
      <c r="D754" s="10" t="s">
        <v>1964</v>
      </c>
      <c r="E754" s="10">
        <v>1</v>
      </c>
      <c r="F754" s="10">
        <v>13</v>
      </c>
      <c r="G754" s="901">
        <f t="shared" si="24"/>
        <v>13</v>
      </c>
      <c r="H754" s="901">
        <f t="shared" si="23"/>
        <v>13</v>
      </c>
      <c r="I754" s="910"/>
    </row>
    <row r="755" spans="1:9" x14ac:dyDescent="0.25">
      <c r="A755" s="10" t="s">
        <v>406</v>
      </c>
      <c r="B755" s="10" t="s">
        <v>2494</v>
      </c>
      <c r="C755" s="10" t="s">
        <v>2495</v>
      </c>
      <c r="D755" s="10" t="s">
        <v>1963</v>
      </c>
      <c r="E755" s="10">
        <v>2</v>
      </c>
      <c r="F755" s="10">
        <v>147</v>
      </c>
      <c r="G755" s="901">
        <f t="shared" si="24"/>
        <v>294</v>
      </c>
      <c r="H755" s="901">
        <f t="shared" si="23"/>
        <v>294</v>
      </c>
      <c r="I755" s="910"/>
    </row>
    <row r="756" spans="1:9" x14ac:dyDescent="0.25">
      <c r="A756" s="10" t="s">
        <v>406</v>
      </c>
      <c r="B756" s="10" t="s">
        <v>2494</v>
      </c>
      <c r="C756" s="10" t="s">
        <v>2495</v>
      </c>
      <c r="D756" s="10" t="s">
        <v>1964</v>
      </c>
      <c r="E756" s="10">
        <v>1</v>
      </c>
      <c r="F756" s="10">
        <v>8</v>
      </c>
      <c r="G756" s="901">
        <f t="shared" si="24"/>
        <v>8</v>
      </c>
      <c r="H756" s="901">
        <f t="shared" si="23"/>
        <v>8</v>
      </c>
      <c r="I756" s="910"/>
    </row>
    <row r="757" spans="1:9" x14ac:dyDescent="0.25">
      <c r="A757" s="10" t="s">
        <v>406</v>
      </c>
      <c r="B757" s="10" t="s">
        <v>869</v>
      </c>
      <c r="C757" s="10" t="s">
        <v>870</v>
      </c>
      <c r="D757" s="10" t="s">
        <v>1963</v>
      </c>
      <c r="E757" s="10">
        <v>2</v>
      </c>
      <c r="F757" s="10">
        <v>117</v>
      </c>
      <c r="G757" s="901">
        <f t="shared" si="24"/>
        <v>234</v>
      </c>
      <c r="H757" s="901">
        <f t="shared" si="23"/>
        <v>234</v>
      </c>
      <c r="I757" s="910"/>
    </row>
    <row r="758" spans="1:9" x14ac:dyDescent="0.25">
      <c r="A758" s="10" t="s">
        <v>406</v>
      </c>
      <c r="B758" s="10" t="s">
        <v>869</v>
      </c>
      <c r="C758" s="10" t="s">
        <v>870</v>
      </c>
      <c r="D758" s="10" t="s">
        <v>1964</v>
      </c>
      <c r="E758" s="10">
        <v>1</v>
      </c>
      <c r="F758" s="10">
        <v>55</v>
      </c>
      <c r="G758" s="901">
        <f t="shared" si="24"/>
        <v>55</v>
      </c>
      <c r="H758" s="901">
        <f t="shared" si="23"/>
        <v>55</v>
      </c>
      <c r="I758" s="910"/>
    </row>
    <row r="759" spans="1:9" x14ac:dyDescent="0.25">
      <c r="A759" s="10" t="s">
        <v>406</v>
      </c>
      <c r="B759" s="10" t="s">
        <v>2496</v>
      </c>
      <c r="C759" s="10" t="s">
        <v>2497</v>
      </c>
      <c r="D759" s="10" t="s">
        <v>1963</v>
      </c>
      <c r="E759" s="10">
        <v>2</v>
      </c>
      <c r="F759" s="10">
        <v>118</v>
      </c>
      <c r="G759" s="901">
        <f t="shared" si="24"/>
        <v>236</v>
      </c>
      <c r="H759" s="901">
        <f t="shared" si="23"/>
        <v>236</v>
      </c>
      <c r="I759" s="910"/>
    </row>
    <row r="760" spans="1:9" x14ac:dyDescent="0.25">
      <c r="A760" s="10" t="s">
        <v>406</v>
      </c>
      <c r="B760" s="10" t="s">
        <v>2496</v>
      </c>
      <c r="C760" s="10" t="s">
        <v>2497</v>
      </c>
      <c r="D760" s="10" t="s">
        <v>1964</v>
      </c>
      <c r="E760" s="10">
        <v>1</v>
      </c>
      <c r="F760" s="10">
        <v>13</v>
      </c>
      <c r="G760" s="901">
        <f t="shared" si="24"/>
        <v>13</v>
      </c>
      <c r="H760" s="901">
        <f t="shared" si="23"/>
        <v>13</v>
      </c>
      <c r="I760" s="910"/>
    </row>
    <row r="761" spans="1:9" x14ac:dyDescent="0.25">
      <c r="A761" s="10" t="s">
        <v>406</v>
      </c>
      <c r="B761" s="10" t="s">
        <v>2498</v>
      </c>
      <c r="C761" s="10" t="s">
        <v>2499</v>
      </c>
      <c r="D761" s="10" t="s">
        <v>1963</v>
      </c>
      <c r="E761" s="10">
        <v>2</v>
      </c>
      <c r="F761" s="10">
        <v>16</v>
      </c>
      <c r="G761" s="901">
        <f t="shared" si="24"/>
        <v>32</v>
      </c>
      <c r="H761" s="901">
        <f t="shared" si="23"/>
        <v>32</v>
      </c>
      <c r="I761" s="910"/>
    </row>
    <row r="762" spans="1:9" x14ac:dyDescent="0.25">
      <c r="A762" s="10" t="s">
        <v>406</v>
      </c>
      <c r="B762" s="10" t="s">
        <v>2500</v>
      </c>
      <c r="C762" s="10" t="s">
        <v>2501</v>
      </c>
      <c r="D762" s="10" t="s">
        <v>1963</v>
      </c>
      <c r="E762" s="10">
        <v>2</v>
      </c>
      <c r="F762" s="10">
        <v>37</v>
      </c>
      <c r="G762" s="901">
        <f t="shared" si="24"/>
        <v>74</v>
      </c>
      <c r="H762" s="901">
        <f t="shared" si="23"/>
        <v>74</v>
      </c>
      <c r="I762" s="910"/>
    </row>
    <row r="763" spans="1:9" x14ac:dyDescent="0.25">
      <c r="A763" s="10" t="s">
        <v>406</v>
      </c>
      <c r="B763" s="10" t="s">
        <v>2500</v>
      </c>
      <c r="C763" s="10" t="s">
        <v>2501</v>
      </c>
      <c r="D763" s="10" t="s">
        <v>1964</v>
      </c>
      <c r="E763" s="10">
        <v>1</v>
      </c>
      <c r="F763" s="10">
        <v>2</v>
      </c>
      <c r="G763" s="901">
        <f t="shared" si="24"/>
        <v>2</v>
      </c>
      <c r="H763" s="901">
        <f t="shared" si="23"/>
        <v>2</v>
      </c>
      <c r="I763" s="910"/>
    </row>
    <row r="764" spans="1:9" x14ac:dyDescent="0.25">
      <c r="A764" s="10" t="s">
        <v>406</v>
      </c>
      <c r="B764" s="10" t="s">
        <v>2502</v>
      </c>
      <c r="C764" s="10" t="s">
        <v>2503</v>
      </c>
      <c r="D764" s="10" t="s">
        <v>1963</v>
      </c>
      <c r="E764" s="10">
        <v>2</v>
      </c>
      <c r="F764" s="10">
        <v>435</v>
      </c>
      <c r="G764" s="901">
        <f t="shared" si="24"/>
        <v>870</v>
      </c>
      <c r="H764" s="901">
        <f t="shared" si="23"/>
        <v>870</v>
      </c>
      <c r="I764" s="910"/>
    </row>
    <row r="765" spans="1:9" x14ac:dyDescent="0.25">
      <c r="A765" s="10" t="s">
        <v>406</v>
      </c>
      <c r="B765" s="10" t="s">
        <v>2502</v>
      </c>
      <c r="C765" s="10" t="s">
        <v>2503</v>
      </c>
      <c r="D765" s="10" t="s">
        <v>1964</v>
      </c>
      <c r="E765" s="10">
        <v>1</v>
      </c>
      <c r="F765" s="10">
        <v>186</v>
      </c>
      <c r="G765" s="901">
        <f t="shared" si="24"/>
        <v>186</v>
      </c>
      <c r="H765" s="901">
        <f t="shared" si="23"/>
        <v>186</v>
      </c>
      <c r="I765" s="910"/>
    </row>
    <row r="766" spans="1:9" x14ac:dyDescent="0.25">
      <c r="A766" s="10" t="s">
        <v>406</v>
      </c>
      <c r="B766" s="10" t="s">
        <v>2504</v>
      </c>
      <c r="C766" s="10" t="s">
        <v>2505</v>
      </c>
      <c r="D766" s="10" t="s">
        <v>1963</v>
      </c>
      <c r="E766" s="10">
        <v>2</v>
      </c>
      <c r="F766" s="10">
        <v>424</v>
      </c>
      <c r="G766" s="901">
        <f t="shared" si="24"/>
        <v>848</v>
      </c>
      <c r="H766" s="901">
        <f t="shared" si="23"/>
        <v>848</v>
      </c>
      <c r="I766" s="910"/>
    </row>
    <row r="767" spans="1:9" x14ac:dyDescent="0.25">
      <c r="A767" s="10" t="s">
        <v>406</v>
      </c>
      <c r="B767" s="10" t="s">
        <v>2504</v>
      </c>
      <c r="C767" s="10" t="s">
        <v>2505</v>
      </c>
      <c r="D767" s="10" t="s">
        <v>1964</v>
      </c>
      <c r="E767" s="10">
        <v>1</v>
      </c>
      <c r="F767" s="10">
        <v>15</v>
      </c>
      <c r="G767" s="901">
        <f t="shared" si="24"/>
        <v>15</v>
      </c>
      <c r="H767" s="901">
        <f t="shared" si="23"/>
        <v>15</v>
      </c>
      <c r="I767" s="910"/>
    </row>
    <row r="768" spans="1:9" x14ac:dyDescent="0.25">
      <c r="A768" s="10" t="s">
        <v>406</v>
      </c>
      <c r="B768" s="10" t="s">
        <v>2506</v>
      </c>
      <c r="C768" s="10" t="s">
        <v>2507</v>
      </c>
      <c r="D768" s="10" t="s">
        <v>1963</v>
      </c>
      <c r="E768" s="10">
        <v>2</v>
      </c>
      <c r="F768" s="10">
        <v>152</v>
      </c>
      <c r="G768" s="901">
        <f t="shared" si="24"/>
        <v>304</v>
      </c>
      <c r="H768" s="901">
        <f t="shared" si="23"/>
        <v>304</v>
      </c>
      <c r="I768" s="910"/>
    </row>
    <row r="769" spans="1:9" x14ac:dyDescent="0.25">
      <c r="A769" s="10" t="s">
        <v>406</v>
      </c>
      <c r="B769" s="10" t="s">
        <v>2506</v>
      </c>
      <c r="C769" s="10" t="s">
        <v>2507</v>
      </c>
      <c r="D769" s="10" t="s">
        <v>1964</v>
      </c>
      <c r="E769" s="10">
        <v>1</v>
      </c>
      <c r="F769" s="10">
        <v>154</v>
      </c>
      <c r="G769" s="901">
        <f t="shared" si="24"/>
        <v>154</v>
      </c>
      <c r="H769" s="901">
        <f t="shared" si="23"/>
        <v>154</v>
      </c>
      <c r="I769" s="910"/>
    </row>
    <row r="770" spans="1:9" x14ac:dyDescent="0.25">
      <c r="A770" s="10" t="s">
        <v>406</v>
      </c>
      <c r="B770" s="10" t="s">
        <v>2508</v>
      </c>
      <c r="C770" s="10" t="s">
        <v>2509</v>
      </c>
      <c r="D770" s="10" t="s">
        <v>1963</v>
      </c>
      <c r="E770" s="10">
        <v>2</v>
      </c>
      <c r="F770" s="10">
        <v>155</v>
      </c>
      <c r="G770" s="901">
        <f t="shared" si="24"/>
        <v>310</v>
      </c>
      <c r="H770" s="901">
        <f t="shared" si="23"/>
        <v>310</v>
      </c>
      <c r="I770" s="910"/>
    </row>
    <row r="771" spans="1:9" x14ac:dyDescent="0.25">
      <c r="A771" s="10" t="s">
        <v>406</v>
      </c>
      <c r="B771" s="10" t="s">
        <v>2508</v>
      </c>
      <c r="C771" s="10" t="s">
        <v>2509</v>
      </c>
      <c r="D771" s="10" t="s">
        <v>1964</v>
      </c>
      <c r="E771" s="10">
        <v>1</v>
      </c>
      <c r="F771" s="10">
        <v>1</v>
      </c>
      <c r="G771" s="901">
        <f t="shared" si="24"/>
        <v>1</v>
      </c>
      <c r="H771" s="901">
        <f t="shared" si="23"/>
        <v>1</v>
      </c>
      <c r="I771" s="910"/>
    </row>
    <row r="772" spans="1:9" x14ac:dyDescent="0.25">
      <c r="A772" s="10" t="s">
        <v>406</v>
      </c>
      <c r="B772" s="10" t="s">
        <v>2510</v>
      </c>
      <c r="C772" s="10" t="s">
        <v>2511</v>
      </c>
      <c r="D772" s="10" t="s">
        <v>1963</v>
      </c>
      <c r="E772" s="10">
        <v>2</v>
      </c>
      <c r="F772" s="10">
        <v>112</v>
      </c>
      <c r="G772" s="901">
        <f t="shared" si="24"/>
        <v>224</v>
      </c>
      <c r="H772" s="901">
        <f t="shared" si="23"/>
        <v>224</v>
      </c>
      <c r="I772" s="910"/>
    </row>
    <row r="773" spans="1:9" x14ac:dyDescent="0.25">
      <c r="A773" s="10" t="s">
        <v>406</v>
      </c>
      <c r="B773" s="10" t="s">
        <v>2510</v>
      </c>
      <c r="C773" s="10" t="s">
        <v>2511</v>
      </c>
      <c r="D773" s="10" t="s">
        <v>1964</v>
      </c>
      <c r="E773" s="10">
        <v>1</v>
      </c>
      <c r="F773" s="10">
        <v>3</v>
      </c>
      <c r="G773" s="901">
        <f t="shared" si="24"/>
        <v>3</v>
      </c>
      <c r="H773" s="901">
        <f t="shared" si="23"/>
        <v>3</v>
      </c>
      <c r="I773" s="910"/>
    </row>
    <row r="774" spans="1:9" x14ac:dyDescent="0.25">
      <c r="A774" s="10" t="s">
        <v>406</v>
      </c>
      <c r="B774" s="10" t="s">
        <v>2512</v>
      </c>
      <c r="C774" s="10" t="s">
        <v>2513</v>
      </c>
      <c r="D774" s="10" t="s">
        <v>1963</v>
      </c>
      <c r="E774" s="10">
        <v>2</v>
      </c>
      <c r="F774" s="10">
        <v>274</v>
      </c>
      <c r="G774" s="901">
        <f t="shared" si="24"/>
        <v>548</v>
      </c>
      <c r="H774" s="901">
        <f t="shared" si="23"/>
        <v>548</v>
      </c>
      <c r="I774" s="910"/>
    </row>
    <row r="775" spans="1:9" x14ac:dyDescent="0.25">
      <c r="A775" s="10" t="s">
        <v>406</v>
      </c>
      <c r="B775" s="10" t="s">
        <v>2514</v>
      </c>
      <c r="C775" s="10" t="s">
        <v>2515</v>
      </c>
      <c r="D775" s="10" t="s">
        <v>1963</v>
      </c>
      <c r="E775" s="10">
        <v>2</v>
      </c>
      <c r="F775" s="10">
        <v>91</v>
      </c>
      <c r="G775" s="901">
        <f t="shared" si="24"/>
        <v>182</v>
      </c>
      <c r="H775" s="901">
        <f t="shared" si="23"/>
        <v>182</v>
      </c>
      <c r="I775" s="910"/>
    </row>
    <row r="776" spans="1:9" x14ac:dyDescent="0.25">
      <c r="A776" s="10" t="s">
        <v>406</v>
      </c>
      <c r="B776" s="10" t="s">
        <v>2514</v>
      </c>
      <c r="C776" s="10" t="s">
        <v>2515</v>
      </c>
      <c r="D776" s="10" t="s">
        <v>1964</v>
      </c>
      <c r="E776" s="10">
        <v>1</v>
      </c>
      <c r="F776" s="10">
        <v>1</v>
      </c>
      <c r="G776" s="901">
        <f t="shared" si="24"/>
        <v>1</v>
      </c>
      <c r="H776" s="901">
        <f t="shared" ref="H776:H839" si="25">G776</f>
        <v>1</v>
      </c>
      <c r="I776" s="910"/>
    </row>
    <row r="777" spans="1:9" x14ac:dyDescent="0.25">
      <c r="A777" s="10" t="s">
        <v>406</v>
      </c>
      <c r="B777" s="10" t="s">
        <v>2516</v>
      </c>
      <c r="C777" s="10" t="s">
        <v>2517</v>
      </c>
      <c r="D777" s="10" t="s">
        <v>1963</v>
      </c>
      <c r="E777" s="10">
        <v>2</v>
      </c>
      <c r="F777" s="10">
        <v>305</v>
      </c>
      <c r="G777" s="901">
        <f t="shared" ref="G777:G840" si="26">E777*F777</f>
        <v>610</v>
      </c>
      <c r="H777" s="901">
        <f t="shared" si="25"/>
        <v>610</v>
      </c>
      <c r="I777" s="910"/>
    </row>
    <row r="778" spans="1:9" x14ac:dyDescent="0.25">
      <c r="A778" s="10" t="s">
        <v>406</v>
      </c>
      <c r="B778" s="10" t="s">
        <v>2516</v>
      </c>
      <c r="C778" s="10" t="s">
        <v>2517</v>
      </c>
      <c r="D778" s="10" t="s">
        <v>1964</v>
      </c>
      <c r="E778" s="10">
        <v>1</v>
      </c>
      <c r="F778" s="10">
        <v>20</v>
      </c>
      <c r="G778" s="901">
        <f t="shared" si="26"/>
        <v>20</v>
      </c>
      <c r="H778" s="901">
        <f t="shared" si="25"/>
        <v>20</v>
      </c>
      <c r="I778" s="910"/>
    </row>
    <row r="779" spans="1:9" x14ac:dyDescent="0.25">
      <c r="A779" s="10" t="s">
        <v>406</v>
      </c>
      <c r="B779" s="10" t="s">
        <v>871</v>
      </c>
      <c r="C779" s="10" t="s">
        <v>872</v>
      </c>
      <c r="D779" s="10" t="s">
        <v>1989</v>
      </c>
      <c r="E779" s="10">
        <v>18.53</v>
      </c>
      <c r="F779" s="10">
        <v>123</v>
      </c>
      <c r="G779" s="901">
        <f t="shared" si="26"/>
        <v>2279.19</v>
      </c>
      <c r="H779" s="901">
        <f t="shared" si="25"/>
        <v>2279.19</v>
      </c>
      <c r="I779" s="910"/>
    </row>
    <row r="780" spans="1:9" x14ac:dyDescent="0.25">
      <c r="A780" s="10" t="s">
        <v>406</v>
      </c>
      <c r="B780" s="10" t="s">
        <v>871</v>
      </c>
      <c r="C780" s="10" t="s">
        <v>872</v>
      </c>
      <c r="D780" s="10" t="s">
        <v>1963</v>
      </c>
      <c r="E780" s="10">
        <v>2</v>
      </c>
      <c r="F780" s="10">
        <v>14</v>
      </c>
      <c r="G780" s="901">
        <f t="shared" si="26"/>
        <v>28</v>
      </c>
      <c r="H780" s="901">
        <f t="shared" si="25"/>
        <v>28</v>
      </c>
      <c r="I780" s="910"/>
    </row>
    <row r="781" spans="1:9" x14ac:dyDescent="0.25">
      <c r="A781" s="10" t="s">
        <v>406</v>
      </c>
      <c r="B781" s="10" t="s">
        <v>871</v>
      </c>
      <c r="C781" s="10" t="s">
        <v>872</v>
      </c>
      <c r="D781" s="10" t="s">
        <v>1964</v>
      </c>
      <c r="E781" s="10">
        <v>1</v>
      </c>
      <c r="F781" s="10">
        <v>22</v>
      </c>
      <c r="G781" s="901">
        <f t="shared" si="26"/>
        <v>22</v>
      </c>
      <c r="H781" s="901">
        <f t="shared" si="25"/>
        <v>22</v>
      </c>
      <c r="I781" s="910"/>
    </row>
    <row r="782" spans="1:9" x14ac:dyDescent="0.25">
      <c r="A782" s="10" t="s">
        <v>406</v>
      </c>
      <c r="B782" s="10" t="s">
        <v>2518</v>
      </c>
      <c r="C782" s="10" t="s">
        <v>2519</v>
      </c>
      <c r="D782" s="10" t="s">
        <v>1963</v>
      </c>
      <c r="E782" s="10">
        <v>2</v>
      </c>
      <c r="F782" s="10">
        <v>139</v>
      </c>
      <c r="G782" s="901">
        <f t="shared" si="26"/>
        <v>278</v>
      </c>
      <c r="H782" s="901">
        <f t="shared" si="25"/>
        <v>278</v>
      </c>
      <c r="I782" s="910"/>
    </row>
    <row r="783" spans="1:9" x14ac:dyDescent="0.25">
      <c r="A783" s="10" t="s">
        <v>406</v>
      </c>
      <c r="B783" s="10" t="s">
        <v>2518</v>
      </c>
      <c r="C783" s="10" t="s">
        <v>2519</v>
      </c>
      <c r="D783" s="10" t="s">
        <v>1964</v>
      </c>
      <c r="E783" s="10">
        <v>1</v>
      </c>
      <c r="F783" s="10">
        <v>72</v>
      </c>
      <c r="G783" s="901">
        <f t="shared" si="26"/>
        <v>72</v>
      </c>
      <c r="H783" s="901">
        <f t="shared" si="25"/>
        <v>72</v>
      </c>
      <c r="I783" s="910"/>
    </row>
    <row r="784" spans="1:9" x14ac:dyDescent="0.25">
      <c r="A784" s="10" t="s">
        <v>406</v>
      </c>
      <c r="B784" s="10" t="s">
        <v>1187</v>
      </c>
      <c r="C784" s="10" t="s">
        <v>1188</v>
      </c>
      <c r="D784" s="10" t="s">
        <v>1963</v>
      </c>
      <c r="E784" s="10">
        <v>2</v>
      </c>
      <c r="F784" s="10">
        <v>178</v>
      </c>
      <c r="G784" s="901">
        <f t="shared" si="26"/>
        <v>356</v>
      </c>
      <c r="H784" s="901">
        <f t="shared" si="25"/>
        <v>356</v>
      </c>
      <c r="I784" s="910"/>
    </row>
    <row r="785" spans="1:9" x14ac:dyDescent="0.25">
      <c r="A785" s="10" t="s">
        <v>406</v>
      </c>
      <c r="B785" s="10" t="s">
        <v>1187</v>
      </c>
      <c r="C785" s="10" t="s">
        <v>1188</v>
      </c>
      <c r="D785" s="10" t="s">
        <v>1964</v>
      </c>
      <c r="E785" s="10">
        <v>1</v>
      </c>
      <c r="F785" s="10">
        <v>28</v>
      </c>
      <c r="G785" s="901">
        <f t="shared" si="26"/>
        <v>28</v>
      </c>
      <c r="H785" s="901">
        <f t="shared" si="25"/>
        <v>28</v>
      </c>
      <c r="I785" s="910"/>
    </row>
    <row r="786" spans="1:9" x14ac:dyDescent="0.25">
      <c r="A786" s="10" t="s">
        <v>406</v>
      </c>
      <c r="B786" s="10" t="s">
        <v>2520</v>
      </c>
      <c r="C786" s="10" t="s">
        <v>2521</v>
      </c>
      <c r="D786" s="10" t="s">
        <v>1963</v>
      </c>
      <c r="E786" s="10">
        <v>2</v>
      </c>
      <c r="F786" s="10">
        <v>98</v>
      </c>
      <c r="G786" s="901">
        <f t="shared" si="26"/>
        <v>196</v>
      </c>
      <c r="H786" s="901">
        <f t="shared" si="25"/>
        <v>196</v>
      </c>
      <c r="I786" s="910"/>
    </row>
    <row r="787" spans="1:9" x14ac:dyDescent="0.25">
      <c r="A787" s="10" t="s">
        <v>406</v>
      </c>
      <c r="B787" s="10" t="s">
        <v>2520</v>
      </c>
      <c r="C787" s="10" t="s">
        <v>2521</v>
      </c>
      <c r="D787" s="10" t="s">
        <v>1964</v>
      </c>
      <c r="E787" s="10">
        <v>1</v>
      </c>
      <c r="F787" s="10">
        <v>14</v>
      </c>
      <c r="G787" s="901">
        <f t="shared" si="26"/>
        <v>14</v>
      </c>
      <c r="H787" s="901">
        <f t="shared" si="25"/>
        <v>14</v>
      </c>
      <c r="I787" s="910"/>
    </row>
    <row r="788" spans="1:9" x14ac:dyDescent="0.25">
      <c r="A788" s="10" t="s">
        <v>406</v>
      </c>
      <c r="B788" s="10" t="s">
        <v>2520</v>
      </c>
      <c r="C788" s="10" t="s">
        <v>2521</v>
      </c>
      <c r="D788" s="10" t="s">
        <v>2198</v>
      </c>
      <c r="E788" s="10">
        <v>8.86</v>
      </c>
      <c r="F788" s="10">
        <v>16</v>
      </c>
      <c r="G788" s="901">
        <f t="shared" si="26"/>
        <v>141.76</v>
      </c>
      <c r="H788" s="901">
        <f t="shared" si="25"/>
        <v>141.76</v>
      </c>
      <c r="I788" s="910"/>
    </row>
    <row r="789" spans="1:9" x14ac:dyDescent="0.25">
      <c r="A789" s="10" t="s">
        <v>406</v>
      </c>
      <c r="B789" s="10" t="s">
        <v>2522</v>
      </c>
      <c r="C789" s="10" t="s">
        <v>2523</v>
      </c>
      <c r="D789" s="10" t="s">
        <v>1963</v>
      </c>
      <c r="E789" s="10">
        <v>2</v>
      </c>
      <c r="F789" s="10">
        <v>201</v>
      </c>
      <c r="G789" s="901">
        <f t="shared" si="26"/>
        <v>402</v>
      </c>
      <c r="H789" s="901">
        <f t="shared" si="25"/>
        <v>402</v>
      </c>
      <c r="I789" s="910"/>
    </row>
    <row r="790" spans="1:9" x14ac:dyDescent="0.25">
      <c r="A790" s="10" t="s">
        <v>406</v>
      </c>
      <c r="B790" s="10" t="s">
        <v>2522</v>
      </c>
      <c r="C790" s="10" t="s">
        <v>2523</v>
      </c>
      <c r="D790" s="10" t="s">
        <v>1964</v>
      </c>
      <c r="E790" s="10">
        <v>1</v>
      </c>
      <c r="F790" s="10">
        <v>34</v>
      </c>
      <c r="G790" s="901">
        <f t="shared" si="26"/>
        <v>34</v>
      </c>
      <c r="H790" s="901">
        <f t="shared" si="25"/>
        <v>34</v>
      </c>
      <c r="I790" s="910"/>
    </row>
    <row r="791" spans="1:9" x14ac:dyDescent="0.25">
      <c r="A791" s="10" t="s">
        <v>406</v>
      </c>
      <c r="B791" s="10" t="s">
        <v>2524</v>
      </c>
      <c r="C791" s="10" t="s">
        <v>2525</v>
      </c>
      <c r="D791" s="10" t="s">
        <v>1963</v>
      </c>
      <c r="E791" s="10">
        <v>2</v>
      </c>
      <c r="F791" s="10">
        <v>103</v>
      </c>
      <c r="G791" s="901">
        <f t="shared" si="26"/>
        <v>206</v>
      </c>
      <c r="H791" s="901">
        <f t="shared" si="25"/>
        <v>206</v>
      </c>
      <c r="I791" s="910"/>
    </row>
    <row r="792" spans="1:9" x14ac:dyDescent="0.25">
      <c r="A792" s="10" t="s">
        <v>406</v>
      </c>
      <c r="B792" s="10" t="s">
        <v>2524</v>
      </c>
      <c r="C792" s="10" t="s">
        <v>2525</v>
      </c>
      <c r="D792" s="10" t="s">
        <v>1964</v>
      </c>
      <c r="E792" s="10">
        <v>1</v>
      </c>
      <c r="F792" s="10">
        <v>166</v>
      </c>
      <c r="G792" s="901">
        <f t="shared" si="26"/>
        <v>166</v>
      </c>
      <c r="H792" s="901">
        <f t="shared" si="25"/>
        <v>166</v>
      </c>
      <c r="I792" s="910"/>
    </row>
    <row r="793" spans="1:9" x14ac:dyDescent="0.25">
      <c r="A793" s="10" t="s">
        <v>406</v>
      </c>
      <c r="B793" s="10" t="s">
        <v>2526</v>
      </c>
      <c r="C793" s="10" t="s">
        <v>2527</v>
      </c>
      <c r="D793" s="10" t="s">
        <v>1963</v>
      </c>
      <c r="E793" s="10">
        <v>2</v>
      </c>
      <c r="F793" s="10">
        <v>24</v>
      </c>
      <c r="G793" s="901">
        <f t="shared" si="26"/>
        <v>48</v>
      </c>
      <c r="H793" s="901">
        <f t="shared" si="25"/>
        <v>48</v>
      </c>
      <c r="I793" s="910"/>
    </row>
    <row r="794" spans="1:9" x14ac:dyDescent="0.25">
      <c r="A794" s="10" t="s">
        <v>406</v>
      </c>
      <c r="B794" s="10" t="s">
        <v>2526</v>
      </c>
      <c r="C794" s="10" t="s">
        <v>2527</v>
      </c>
      <c r="D794" s="10" t="s">
        <v>1964</v>
      </c>
      <c r="E794" s="10">
        <v>1</v>
      </c>
      <c r="F794" s="10">
        <v>2</v>
      </c>
      <c r="G794" s="901">
        <f t="shared" si="26"/>
        <v>2</v>
      </c>
      <c r="H794" s="901">
        <f t="shared" si="25"/>
        <v>2</v>
      </c>
      <c r="I794" s="910"/>
    </row>
    <row r="795" spans="1:9" x14ac:dyDescent="0.25">
      <c r="A795" s="10" t="s">
        <v>406</v>
      </c>
      <c r="B795" s="10" t="s">
        <v>2528</v>
      </c>
      <c r="C795" s="10" t="s">
        <v>2529</v>
      </c>
      <c r="D795" s="10" t="s">
        <v>1963</v>
      </c>
      <c r="E795" s="10">
        <v>2</v>
      </c>
      <c r="F795" s="10">
        <v>155</v>
      </c>
      <c r="G795" s="901">
        <f t="shared" si="26"/>
        <v>310</v>
      </c>
      <c r="H795" s="901">
        <f t="shared" si="25"/>
        <v>310</v>
      </c>
      <c r="I795" s="910"/>
    </row>
    <row r="796" spans="1:9" x14ac:dyDescent="0.25">
      <c r="A796" s="10" t="s">
        <v>406</v>
      </c>
      <c r="B796" s="10" t="s">
        <v>2528</v>
      </c>
      <c r="C796" s="10" t="s">
        <v>2529</v>
      </c>
      <c r="D796" s="10" t="s">
        <v>1964</v>
      </c>
      <c r="E796" s="10">
        <v>1</v>
      </c>
      <c r="F796" s="10">
        <v>44</v>
      </c>
      <c r="G796" s="901">
        <f t="shared" si="26"/>
        <v>44</v>
      </c>
      <c r="H796" s="901">
        <f t="shared" si="25"/>
        <v>44</v>
      </c>
      <c r="I796" s="910"/>
    </row>
    <row r="797" spans="1:9" x14ac:dyDescent="0.25">
      <c r="A797" s="10" t="s">
        <v>406</v>
      </c>
      <c r="B797" s="10" t="s">
        <v>2528</v>
      </c>
      <c r="C797" s="10" t="s">
        <v>2529</v>
      </c>
      <c r="D797" s="10" t="s">
        <v>2198</v>
      </c>
      <c r="E797" s="10">
        <v>8.86</v>
      </c>
      <c r="F797" s="10">
        <v>4</v>
      </c>
      <c r="G797" s="901">
        <f t="shared" si="26"/>
        <v>35.44</v>
      </c>
      <c r="H797" s="901">
        <f t="shared" si="25"/>
        <v>35.44</v>
      </c>
      <c r="I797" s="910"/>
    </row>
    <row r="798" spans="1:9" x14ac:dyDescent="0.25">
      <c r="A798" s="10" t="s">
        <v>406</v>
      </c>
      <c r="B798" s="10" t="s">
        <v>2530</v>
      </c>
      <c r="C798" s="10" t="s">
        <v>2531</v>
      </c>
      <c r="D798" s="10" t="s">
        <v>1963</v>
      </c>
      <c r="E798" s="10">
        <v>2</v>
      </c>
      <c r="F798" s="10">
        <v>67</v>
      </c>
      <c r="G798" s="901">
        <f t="shared" si="26"/>
        <v>134</v>
      </c>
      <c r="H798" s="901">
        <f t="shared" si="25"/>
        <v>134</v>
      </c>
      <c r="I798" s="910"/>
    </row>
    <row r="799" spans="1:9" x14ac:dyDescent="0.25">
      <c r="A799" s="10" t="s">
        <v>406</v>
      </c>
      <c r="B799" s="10" t="s">
        <v>873</v>
      </c>
      <c r="C799" s="10" t="s">
        <v>874</v>
      </c>
      <c r="D799" s="10" t="s">
        <v>1963</v>
      </c>
      <c r="E799" s="10">
        <v>2</v>
      </c>
      <c r="F799" s="10">
        <v>225</v>
      </c>
      <c r="G799" s="901">
        <f t="shared" si="26"/>
        <v>450</v>
      </c>
      <c r="H799" s="901">
        <f t="shared" si="25"/>
        <v>450</v>
      </c>
      <c r="I799" s="910"/>
    </row>
    <row r="800" spans="1:9" x14ac:dyDescent="0.25">
      <c r="A800" s="10" t="s">
        <v>406</v>
      </c>
      <c r="B800" s="10" t="s">
        <v>873</v>
      </c>
      <c r="C800" s="10" t="s">
        <v>874</v>
      </c>
      <c r="D800" s="10" t="s">
        <v>1964</v>
      </c>
      <c r="E800" s="10">
        <v>1</v>
      </c>
      <c r="F800" s="10">
        <v>10</v>
      </c>
      <c r="G800" s="901">
        <f t="shared" si="26"/>
        <v>10</v>
      </c>
      <c r="H800" s="901">
        <f t="shared" si="25"/>
        <v>10</v>
      </c>
      <c r="I800" s="910"/>
    </row>
    <row r="801" spans="1:9" x14ac:dyDescent="0.25">
      <c r="A801" s="10" t="s">
        <v>406</v>
      </c>
      <c r="B801" s="10" t="s">
        <v>2532</v>
      </c>
      <c r="C801" s="10" t="s">
        <v>2533</v>
      </c>
      <c r="D801" s="10" t="s">
        <v>1963</v>
      </c>
      <c r="E801" s="10">
        <v>2</v>
      </c>
      <c r="F801" s="10">
        <v>140</v>
      </c>
      <c r="G801" s="901">
        <f t="shared" si="26"/>
        <v>280</v>
      </c>
      <c r="H801" s="901">
        <f t="shared" si="25"/>
        <v>280</v>
      </c>
      <c r="I801" s="910"/>
    </row>
    <row r="802" spans="1:9" x14ac:dyDescent="0.25">
      <c r="A802" s="10" t="s">
        <v>406</v>
      </c>
      <c r="B802" s="10" t="s">
        <v>2532</v>
      </c>
      <c r="C802" s="10" t="s">
        <v>2533</v>
      </c>
      <c r="D802" s="10" t="s">
        <v>1964</v>
      </c>
      <c r="E802" s="10">
        <v>1</v>
      </c>
      <c r="F802" s="10">
        <v>53</v>
      </c>
      <c r="G802" s="901">
        <f t="shared" si="26"/>
        <v>53</v>
      </c>
      <c r="H802" s="901">
        <f t="shared" si="25"/>
        <v>53</v>
      </c>
      <c r="I802" s="910"/>
    </row>
    <row r="803" spans="1:9" x14ac:dyDescent="0.25">
      <c r="A803" s="10" t="s">
        <v>406</v>
      </c>
      <c r="B803" s="10" t="s">
        <v>2532</v>
      </c>
      <c r="C803" s="10" t="s">
        <v>2533</v>
      </c>
      <c r="D803" s="10" t="s">
        <v>2198</v>
      </c>
      <c r="E803" s="10">
        <v>8.86</v>
      </c>
      <c r="F803" s="10">
        <v>1</v>
      </c>
      <c r="G803" s="901">
        <f t="shared" si="26"/>
        <v>8.86</v>
      </c>
      <c r="H803" s="901">
        <f t="shared" si="25"/>
        <v>8.86</v>
      </c>
      <c r="I803" s="910"/>
    </row>
    <row r="804" spans="1:9" x14ac:dyDescent="0.25">
      <c r="A804" s="10" t="s">
        <v>406</v>
      </c>
      <c r="B804" s="10" t="s">
        <v>2534</v>
      </c>
      <c r="C804" s="10" t="s">
        <v>2535</v>
      </c>
      <c r="D804" s="10" t="s">
        <v>1963</v>
      </c>
      <c r="E804" s="10">
        <v>2</v>
      </c>
      <c r="F804" s="10">
        <v>235</v>
      </c>
      <c r="G804" s="901">
        <f t="shared" si="26"/>
        <v>470</v>
      </c>
      <c r="H804" s="901">
        <f t="shared" si="25"/>
        <v>470</v>
      </c>
      <c r="I804" s="910"/>
    </row>
    <row r="805" spans="1:9" x14ac:dyDescent="0.25">
      <c r="A805" s="10" t="s">
        <v>406</v>
      </c>
      <c r="B805" s="10" t="s">
        <v>2534</v>
      </c>
      <c r="C805" s="10" t="s">
        <v>2535</v>
      </c>
      <c r="D805" s="10" t="s">
        <v>1964</v>
      </c>
      <c r="E805" s="10">
        <v>1</v>
      </c>
      <c r="F805" s="10">
        <v>151</v>
      </c>
      <c r="G805" s="901">
        <f t="shared" si="26"/>
        <v>151</v>
      </c>
      <c r="H805" s="901">
        <f t="shared" si="25"/>
        <v>151</v>
      </c>
      <c r="I805" s="910"/>
    </row>
    <row r="806" spans="1:9" x14ac:dyDescent="0.25">
      <c r="A806" s="10" t="s">
        <v>406</v>
      </c>
      <c r="B806" s="10" t="s">
        <v>2536</v>
      </c>
      <c r="C806" s="10" t="s">
        <v>2537</v>
      </c>
      <c r="D806" s="10" t="s">
        <v>1963</v>
      </c>
      <c r="E806" s="10">
        <v>2</v>
      </c>
      <c r="F806" s="10">
        <v>194</v>
      </c>
      <c r="G806" s="901">
        <f t="shared" si="26"/>
        <v>388</v>
      </c>
      <c r="H806" s="901">
        <f t="shared" si="25"/>
        <v>388</v>
      </c>
      <c r="I806" s="910"/>
    </row>
    <row r="807" spans="1:9" x14ac:dyDescent="0.25">
      <c r="A807" s="10" t="s">
        <v>406</v>
      </c>
      <c r="B807" s="10" t="s">
        <v>2538</v>
      </c>
      <c r="C807" s="10" t="s">
        <v>2539</v>
      </c>
      <c r="D807" s="10" t="s">
        <v>1963</v>
      </c>
      <c r="E807" s="10">
        <v>2</v>
      </c>
      <c r="F807" s="10">
        <v>51</v>
      </c>
      <c r="G807" s="901">
        <f t="shared" si="26"/>
        <v>102</v>
      </c>
      <c r="H807" s="901">
        <f t="shared" si="25"/>
        <v>102</v>
      </c>
      <c r="I807" s="910"/>
    </row>
    <row r="808" spans="1:9" x14ac:dyDescent="0.25">
      <c r="A808" s="10" t="s">
        <v>406</v>
      </c>
      <c r="B808" s="10" t="s">
        <v>2538</v>
      </c>
      <c r="C808" s="10" t="s">
        <v>2539</v>
      </c>
      <c r="D808" s="10" t="s">
        <v>1964</v>
      </c>
      <c r="E808" s="10">
        <v>1</v>
      </c>
      <c r="F808" s="10">
        <v>13</v>
      </c>
      <c r="G808" s="901">
        <f t="shared" si="26"/>
        <v>13</v>
      </c>
      <c r="H808" s="901">
        <f t="shared" si="25"/>
        <v>13</v>
      </c>
      <c r="I808" s="910"/>
    </row>
    <row r="809" spans="1:9" x14ac:dyDescent="0.25">
      <c r="A809" s="10" t="s">
        <v>406</v>
      </c>
      <c r="B809" s="10" t="s">
        <v>2538</v>
      </c>
      <c r="C809" s="10" t="s">
        <v>2539</v>
      </c>
      <c r="D809" s="10" t="s">
        <v>2198</v>
      </c>
      <c r="E809" s="10">
        <v>8.86</v>
      </c>
      <c r="F809" s="10">
        <v>1</v>
      </c>
      <c r="G809" s="901">
        <f t="shared" si="26"/>
        <v>8.86</v>
      </c>
      <c r="H809" s="901">
        <f t="shared" si="25"/>
        <v>8.86</v>
      </c>
      <c r="I809" s="910"/>
    </row>
    <row r="810" spans="1:9" x14ac:dyDescent="0.25">
      <c r="A810" s="10" t="s">
        <v>406</v>
      </c>
      <c r="B810" s="10" t="s">
        <v>2540</v>
      </c>
      <c r="C810" s="10" t="s">
        <v>2541</v>
      </c>
      <c r="D810" s="10" t="s">
        <v>1963</v>
      </c>
      <c r="E810" s="10">
        <v>2</v>
      </c>
      <c r="F810" s="10">
        <v>153</v>
      </c>
      <c r="G810" s="901">
        <f t="shared" si="26"/>
        <v>306</v>
      </c>
      <c r="H810" s="901">
        <f t="shared" si="25"/>
        <v>306</v>
      </c>
      <c r="I810" s="910"/>
    </row>
    <row r="811" spans="1:9" x14ac:dyDescent="0.25">
      <c r="A811" s="10" t="s">
        <v>406</v>
      </c>
      <c r="B811" s="10" t="s">
        <v>2540</v>
      </c>
      <c r="C811" s="10" t="s">
        <v>2541</v>
      </c>
      <c r="D811" s="10" t="s">
        <v>1964</v>
      </c>
      <c r="E811" s="10">
        <v>1</v>
      </c>
      <c r="F811" s="10">
        <v>61</v>
      </c>
      <c r="G811" s="901">
        <f t="shared" si="26"/>
        <v>61</v>
      </c>
      <c r="H811" s="901">
        <f t="shared" si="25"/>
        <v>61</v>
      </c>
      <c r="I811" s="910"/>
    </row>
    <row r="812" spans="1:9" x14ac:dyDescent="0.25">
      <c r="A812" s="10" t="s">
        <v>406</v>
      </c>
      <c r="B812" s="10" t="s">
        <v>1591</v>
      </c>
      <c r="C812" s="10" t="s">
        <v>1592</v>
      </c>
      <c r="D812" s="10" t="s">
        <v>1963</v>
      </c>
      <c r="E812" s="10">
        <v>2</v>
      </c>
      <c r="F812" s="10">
        <v>43</v>
      </c>
      <c r="G812" s="901">
        <f t="shared" si="26"/>
        <v>86</v>
      </c>
      <c r="H812" s="901">
        <f t="shared" si="25"/>
        <v>86</v>
      </c>
      <c r="I812" s="910"/>
    </row>
    <row r="813" spans="1:9" x14ac:dyDescent="0.25">
      <c r="A813" s="10" t="s">
        <v>406</v>
      </c>
      <c r="B813" s="10" t="s">
        <v>1591</v>
      </c>
      <c r="C813" s="10" t="s">
        <v>1592</v>
      </c>
      <c r="D813" s="10" t="s">
        <v>1964</v>
      </c>
      <c r="E813" s="10">
        <v>1</v>
      </c>
      <c r="F813" s="10">
        <v>5</v>
      </c>
      <c r="G813" s="901">
        <f t="shared" si="26"/>
        <v>5</v>
      </c>
      <c r="H813" s="901">
        <f t="shared" si="25"/>
        <v>5</v>
      </c>
      <c r="I813" s="910"/>
    </row>
    <row r="814" spans="1:9" x14ac:dyDescent="0.25">
      <c r="A814" s="10" t="s">
        <v>406</v>
      </c>
      <c r="B814" s="10" t="s">
        <v>2542</v>
      </c>
      <c r="C814" s="10" t="s">
        <v>2543</v>
      </c>
      <c r="D814" s="10" t="s">
        <v>1963</v>
      </c>
      <c r="E814" s="10">
        <v>2</v>
      </c>
      <c r="F814" s="10">
        <v>246</v>
      </c>
      <c r="G814" s="901">
        <f t="shared" si="26"/>
        <v>492</v>
      </c>
      <c r="H814" s="901">
        <f t="shared" si="25"/>
        <v>492</v>
      </c>
      <c r="I814" s="910"/>
    </row>
    <row r="815" spans="1:9" x14ac:dyDescent="0.25">
      <c r="A815" s="10" t="s">
        <v>406</v>
      </c>
      <c r="B815" s="10" t="s">
        <v>2542</v>
      </c>
      <c r="C815" s="10" t="s">
        <v>2543</v>
      </c>
      <c r="D815" s="10" t="s">
        <v>1964</v>
      </c>
      <c r="E815" s="10">
        <v>1</v>
      </c>
      <c r="F815" s="10">
        <v>18</v>
      </c>
      <c r="G815" s="901">
        <f t="shared" si="26"/>
        <v>18</v>
      </c>
      <c r="H815" s="901">
        <f t="shared" si="25"/>
        <v>18</v>
      </c>
      <c r="I815" s="910"/>
    </row>
    <row r="816" spans="1:9" x14ac:dyDescent="0.25">
      <c r="A816" s="10" t="s">
        <v>406</v>
      </c>
      <c r="B816" s="10" t="s">
        <v>431</v>
      </c>
      <c r="C816" s="10" t="s">
        <v>432</v>
      </c>
      <c r="D816" s="10" t="s">
        <v>1963</v>
      </c>
      <c r="E816" s="10">
        <v>2</v>
      </c>
      <c r="F816" s="10">
        <v>525</v>
      </c>
      <c r="G816" s="901">
        <f t="shared" si="26"/>
        <v>1050</v>
      </c>
      <c r="H816" s="901">
        <f t="shared" si="25"/>
        <v>1050</v>
      </c>
      <c r="I816" s="910"/>
    </row>
    <row r="817" spans="1:9" x14ac:dyDescent="0.25">
      <c r="A817" s="10" t="s">
        <v>406</v>
      </c>
      <c r="B817" s="10" t="s">
        <v>431</v>
      </c>
      <c r="C817" s="10" t="s">
        <v>432</v>
      </c>
      <c r="D817" s="10" t="s">
        <v>1964</v>
      </c>
      <c r="E817" s="10">
        <v>1</v>
      </c>
      <c r="F817" s="10">
        <v>81</v>
      </c>
      <c r="G817" s="901">
        <f t="shared" si="26"/>
        <v>81</v>
      </c>
      <c r="H817" s="901">
        <f t="shared" si="25"/>
        <v>81</v>
      </c>
      <c r="I817" s="910"/>
    </row>
    <row r="818" spans="1:9" x14ac:dyDescent="0.25">
      <c r="A818" s="10" t="s">
        <v>406</v>
      </c>
      <c r="B818" s="10" t="s">
        <v>2544</v>
      </c>
      <c r="C818" s="10" t="s">
        <v>2545</v>
      </c>
      <c r="D818" s="10" t="s">
        <v>1963</v>
      </c>
      <c r="E818" s="10">
        <v>2</v>
      </c>
      <c r="F818" s="10">
        <v>436</v>
      </c>
      <c r="G818" s="901">
        <f t="shared" si="26"/>
        <v>872</v>
      </c>
      <c r="H818" s="901">
        <f t="shared" si="25"/>
        <v>872</v>
      </c>
      <c r="I818" s="910"/>
    </row>
    <row r="819" spans="1:9" x14ac:dyDescent="0.25">
      <c r="A819" s="10" t="s">
        <v>406</v>
      </c>
      <c r="B819" s="10" t="s">
        <v>2544</v>
      </c>
      <c r="C819" s="10" t="s">
        <v>2545</v>
      </c>
      <c r="D819" s="10" t="s">
        <v>1964</v>
      </c>
      <c r="E819" s="10">
        <v>1</v>
      </c>
      <c r="F819" s="10">
        <v>16</v>
      </c>
      <c r="G819" s="901">
        <f t="shared" si="26"/>
        <v>16</v>
      </c>
      <c r="H819" s="901">
        <f t="shared" si="25"/>
        <v>16</v>
      </c>
      <c r="I819" s="910"/>
    </row>
    <row r="820" spans="1:9" x14ac:dyDescent="0.25">
      <c r="A820" s="10" t="s">
        <v>406</v>
      </c>
      <c r="B820" s="10" t="s">
        <v>2546</v>
      </c>
      <c r="C820" s="10" t="s">
        <v>2547</v>
      </c>
      <c r="D820" s="10" t="s">
        <v>1963</v>
      </c>
      <c r="E820" s="10">
        <v>2</v>
      </c>
      <c r="F820" s="10">
        <v>222</v>
      </c>
      <c r="G820" s="901">
        <f t="shared" si="26"/>
        <v>444</v>
      </c>
      <c r="H820" s="901">
        <f t="shared" si="25"/>
        <v>444</v>
      </c>
      <c r="I820" s="910"/>
    </row>
    <row r="821" spans="1:9" x14ac:dyDescent="0.25">
      <c r="A821" s="10" t="s">
        <v>406</v>
      </c>
      <c r="B821" s="10" t="s">
        <v>2546</v>
      </c>
      <c r="C821" s="10" t="s">
        <v>2547</v>
      </c>
      <c r="D821" s="10" t="s">
        <v>1964</v>
      </c>
      <c r="E821" s="10">
        <v>1</v>
      </c>
      <c r="F821" s="10">
        <v>50</v>
      </c>
      <c r="G821" s="901">
        <f t="shared" si="26"/>
        <v>50</v>
      </c>
      <c r="H821" s="901">
        <f t="shared" si="25"/>
        <v>50</v>
      </c>
      <c r="I821" s="910"/>
    </row>
    <row r="822" spans="1:9" x14ac:dyDescent="0.25">
      <c r="A822" s="10" t="s">
        <v>406</v>
      </c>
      <c r="B822" s="10" t="s">
        <v>2548</v>
      </c>
      <c r="C822" s="10" t="s">
        <v>2549</v>
      </c>
      <c r="D822" s="10" t="s">
        <v>1963</v>
      </c>
      <c r="E822" s="10">
        <v>2</v>
      </c>
      <c r="F822" s="10">
        <v>80</v>
      </c>
      <c r="G822" s="901">
        <f t="shared" si="26"/>
        <v>160</v>
      </c>
      <c r="H822" s="901">
        <f t="shared" si="25"/>
        <v>160</v>
      </c>
      <c r="I822" s="910"/>
    </row>
    <row r="823" spans="1:9" x14ac:dyDescent="0.25">
      <c r="A823" s="10" t="s">
        <v>406</v>
      </c>
      <c r="B823" s="10" t="s">
        <v>2548</v>
      </c>
      <c r="C823" s="10" t="s">
        <v>2549</v>
      </c>
      <c r="D823" s="10" t="s">
        <v>1964</v>
      </c>
      <c r="E823" s="10">
        <v>1</v>
      </c>
      <c r="F823" s="10">
        <v>61</v>
      </c>
      <c r="G823" s="901">
        <f t="shared" si="26"/>
        <v>61</v>
      </c>
      <c r="H823" s="901">
        <f t="shared" si="25"/>
        <v>61</v>
      </c>
      <c r="I823" s="910"/>
    </row>
    <row r="824" spans="1:9" x14ac:dyDescent="0.25">
      <c r="A824" s="10" t="s">
        <v>406</v>
      </c>
      <c r="B824" s="10" t="s">
        <v>2550</v>
      </c>
      <c r="C824" s="10" t="s">
        <v>2551</v>
      </c>
      <c r="D824" s="10" t="s">
        <v>1989</v>
      </c>
      <c r="E824" s="10">
        <v>18.53</v>
      </c>
      <c r="F824" s="10">
        <v>137</v>
      </c>
      <c r="G824" s="901">
        <f t="shared" si="26"/>
        <v>2538.61</v>
      </c>
      <c r="H824" s="901">
        <f t="shared" si="25"/>
        <v>2538.61</v>
      </c>
      <c r="I824" s="910"/>
    </row>
    <row r="825" spans="1:9" x14ac:dyDescent="0.25">
      <c r="A825" s="10" t="s">
        <v>406</v>
      </c>
      <c r="B825" s="10" t="s">
        <v>2552</v>
      </c>
      <c r="C825" s="10" t="s">
        <v>2553</v>
      </c>
      <c r="D825" s="10" t="s">
        <v>1963</v>
      </c>
      <c r="E825" s="10">
        <v>2</v>
      </c>
      <c r="F825" s="10">
        <v>23</v>
      </c>
      <c r="G825" s="901">
        <f t="shared" si="26"/>
        <v>46</v>
      </c>
      <c r="H825" s="901">
        <f t="shared" si="25"/>
        <v>46</v>
      </c>
      <c r="I825" s="910"/>
    </row>
    <row r="826" spans="1:9" x14ac:dyDescent="0.25">
      <c r="A826" s="10" t="s">
        <v>406</v>
      </c>
      <c r="B826" s="10" t="s">
        <v>2552</v>
      </c>
      <c r="C826" s="10" t="s">
        <v>2553</v>
      </c>
      <c r="D826" s="10" t="s">
        <v>1964</v>
      </c>
      <c r="E826" s="10">
        <v>1</v>
      </c>
      <c r="F826" s="10">
        <v>44</v>
      </c>
      <c r="G826" s="901">
        <f t="shared" si="26"/>
        <v>44</v>
      </c>
      <c r="H826" s="901">
        <f t="shared" si="25"/>
        <v>44</v>
      </c>
      <c r="I826" s="910"/>
    </row>
    <row r="827" spans="1:9" x14ac:dyDescent="0.25">
      <c r="A827" s="10" t="s">
        <v>406</v>
      </c>
      <c r="B827" s="10" t="s">
        <v>2554</v>
      </c>
      <c r="C827" s="10" t="s">
        <v>2555</v>
      </c>
      <c r="D827" s="10" t="s">
        <v>1963</v>
      </c>
      <c r="E827" s="10">
        <v>2</v>
      </c>
      <c r="F827" s="10">
        <v>22</v>
      </c>
      <c r="G827" s="901">
        <f t="shared" si="26"/>
        <v>44</v>
      </c>
      <c r="H827" s="901">
        <f t="shared" si="25"/>
        <v>44</v>
      </c>
      <c r="I827" s="910"/>
    </row>
    <row r="828" spans="1:9" x14ac:dyDescent="0.25">
      <c r="A828" s="10" t="s">
        <v>406</v>
      </c>
      <c r="B828" s="10" t="s">
        <v>2554</v>
      </c>
      <c r="C828" s="10" t="s">
        <v>2555</v>
      </c>
      <c r="D828" s="10" t="s">
        <v>1964</v>
      </c>
      <c r="E828" s="10">
        <v>1</v>
      </c>
      <c r="F828" s="10">
        <v>2</v>
      </c>
      <c r="G828" s="901">
        <f t="shared" si="26"/>
        <v>2</v>
      </c>
      <c r="H828" s="901">
        <f t="shared" si="25"/>
        <v>2</v>
      </c>
      <c r="I828" s="910"/>
    </row>
    <row r="829" spans="1:9" x14ac:dyDescent="0.25">
      <c r="A829" s="10" t="s">
        <v>406</v>
      </c>
      <c r="B829" s="10" t="s">
        <v>2556</v>
      </c>
      <c r="C829" s="10" t="s">
        <v>2557</v>
      </c>
      <c r="D829" s="10" t="s">
        <v>1963</v>
      </c>
      <c r="E829" s="10">
        <v>2</v>
      </c>
      <c r="F829" s="10">
        <v>81</v>
      </c>
      <c r="G829" s="901">
        <f t="shared" si="26"/>
        <v>162</v>
      </c>
      <c r="H829" s="901">
        <f t="shared" si="25"/>
        <v>162</v>
      </c>
      <c r="I829" s="910"/>
    </row>
    <row r="830" spans="1:9" x14ac:dyDescent="0.25">
      <c r="A830" s="10" t="s">
        <v>406</v>
      </c>
      <c r="B830" s="10" t="s">
        <v>2556</v>
      </c>
      <c r="C830" s="10" t="s">
        <v>2557</v>
      </c>
      <c r="D830" s="10" t="s">
        <v>1964</v>
      </c>
      <c r="E830" s="10">
        <v>1</v>
      </c>
      <c r="F830" s="10">
        <v>14</v>
      </c>
      <c r="G830" s="901">
        <f t="shared" si="26"/>
        <v>14</v>
      </c>
      <c r="H830" s="901">
        <f t="shared" si="25"/>
        <v>14</v>
      </c>
      <c r="I830" s="910"/>
    </row>
    <row r="831" spans="1:9" x14ac:dyDescent="0.25">
      <c r="A831" s="10" t="s">
        <v>406</v>
      </c>
      <c r="B831" s="10" t="s">
        <v>2558</v>
      </c>
      <c r="C831" s="10" t="s">
        <v>2559</v>
      </c>
      <c r="D831" s="10" t="s">
        <v>1963</v>
      </c>
      <c r="E831" s="10">
        <v>2</v>
      </c>
      <c r="F831" s="10">
        <v>164</v>
      </c>
      <c r="G831" s="901">
        <f t="shared" si="26"/>
        <v>328</v>
      </c>
      <c r="H831" s="901">
        <f t="shared" si="25"/>
        <v>328</v>
      </c>
      <c r="I831" s="910"/>
    </row>
    <row r="832" spans="1:9" x14ac:dyDescent="0.25">
      <c r="A832" s="10" t="s">
        <v>406</v>
      </c>
      <c r="B832" s="10" t="s">
        <v>2558</v>
      </c>
      <c r="C832" s="10" t="s">
        <v>2559</v>
      </c>
      <c r="D832" s="10" t="s">
        <v>1964</v>
      </c>
      <c r="E832" s="10">
        <v>1</v>
      </c>
      <c r="F832" s="10">
        <v>8</v>
      </c>
      <c r="G832" s="901">
        <f t="shared" si="26"/>
        <v>8</v>
      </c>
      <c r="H832" s="901">
        <f t="shared" si="25"/>
        <v>8</v>
      </c>
      <c r="I832" s="910"/>
    </row>
    <row r="833" spans="1:9" x14ac:dyDescent="0.25">
      <c r="A833" s="10" t="s">
        <v>406</v>
      </c>
      <c r="B833" s="10" t="s">
        <v>875</v>
      </c>
      <c r="C833" s="10" t="s">
        <v>876</v>
      </c>
      <c r="D833" s="10" t="s">
        <v>1963</v>
      </c>
      <c r="E833" s="10">
        <v>2</v>
      </c>
      <c r="F833" s="10">
        <v>20</v>
      </c>
      <c r="G833" s="901">
        <f t="shared" si="26"/>
        <v>40</v>
      </c>
      <c r="H833" s="901">
        <f t="shared" si="25"/>
        <v>40</v>
      </c>
      <c r="I833" s="910"/>
    </row>
    <row r="834" spans="1:9" x14ac:dyDescent="0.25">
      <c r="A834" s="10" t="s">
        <v>406</v>
      </c>
      <c r="B834" s="10" t="s">
        <v>875</v>
      </c>
      <c r="C834" s="10" t="s">
        <v>876</v>
      </c>
      <c r="D834" s="10" t="s">
        <v>1964</v>
      </c>
      <c r="E834" s="10">
        <v>1</v>
      </c>
      <c r="F834" s="10">
        <v>24</v>
      </c>
      <c r="G834" s="901">
        <f t="shared" si="26"/>
        <v>24</v>
      </c>
      <c r="H834" s="901">
        <f t="shared" si="25"/>
        <v>24</v>
      </c>
      <c r="I834" s="910"/>
    </row>
    <row r="835" spans="1:9" x14ac:dyDescent="0.25">
      <c r="A835" s="10" t="s">
        <v>406</v>
      </c>
      <c r="B835" s="10" t="s">
        <v>2560</v>
      </c>
      <c r="C835" s="10" t="s">
        <v>2561</v>
      </c>
      <c r="D835" s="10" t="s">
        <v>1963</v>
      </c>
      <c r="E835" s="10">
        <v>2</v>
      </c>
      <c r="F835" s="10">
        <v>70</v>
      </c>
      <c r="G835" s="901">
        <f t="shared" si="26"/>
        <v>140</v>
      </c>
      <c r="H835" s="901">
        <f t="shared" si="25"/>
        <v>140</v>
      </c>
      <c r="I835" s="910"/>
    </row>
    <row r="836" spans="1:9" x14ac:dyDescent="0.25">
      <c r="A836" s="10" t="s">
        <v>406</v>
      </c>
      <c r="B836" s="10" t="s">
        <v>877</v>
      </c>
      <c r="C836" s="10" t="s">
        <v>878</v>
      </c>
      <c r="D836" s="10" t="s">
        <v>1963</v>
      </c>
      <c r="E836" s="10">
        <v>2</v>
      </c>
      <c r="F836" s="10">
        <v>123</v>
      </c>
      <c r="G836" s="901">
        <f t="shared" si="26"/>
        <v>246</v>
      </c>
      <c r="H836" s="901">
        <f t="shared" si="25"/>
        <v>246</v>
      </c>
      <c r="I836" s="910"/>
    </row>
    <row r="837" spans="1:9" x14ac:dyDescent="0.25">
      <c r="A837" s="10" t="s">
        <v>406</v>
      </c>
      <c r="B837" s="10" t="s">
        <v>877</v>
      </c>
      <c r="C837" s="10" t="s">
        <v>878</v>
      </c>
      <c r="D837" s="10" t="s">
        <v>1964</v>
      </c>
      <c r="E837" s="10">
        <v>1</v>
      </c>
      <c r="F837" s="10">
        <v>1</v>
      </c>
      <c r="G837" s="901">
        <f t="shared" si="26"/>
        <v>1</v>
      </c>
      <c r="H837" s="901">
        <f t="shared" si="25"/>
        <v>1</v>
      </c>
      <c r="I837" s="910"/>
    </row>
    <row r="838" spans="1:9" x14ac:dyDescent="0.25">
      <c r="A838" s="10" t="s">
        <v>406</v>
      </c>
      <c r="B838" s="10" t="s">
        <v>2564</v>
      </c>
      <c r="C838" s="10" t="s">
        <v>2565</v>
      </c>
      <c r="D838" s="10" t="s">
        <v>1963</v>
      </c>
      <c r="E838" s="10">
        <v>2</v>
      </c>
      <c r="F838" s="10">
        <v>125</v>
      </c>
      <c r="G838" s="901">
        <f t="shared" si="26"/>
        <v>250</v>
      </c>
      <c r="H838" s="901">
        <f t="shared" si="25"/>
        <v>250</v>
      </c>
      <c r="I838" s="910"/>
    </row>
    <row r="839" spans="1:9" x14ac:dyDescent="0.25">
      <c r="A839" s="10" t="s">
        <v>406</v>
      </c>
      <c r="B839" s="10" t="s">
        <v>2564</v>
      </c>
      <c r="C839" s="10" t="s">
        <v>2565</v>
      </c>
      <c r="D839" s="10" t="s">
        <v>1964</v>
      </c>
      <c r="E839" s="10">
        <v>1</v>
      </c>
      <c r="F839" s="10">
        <v>4</v>
      </c>
      <c r="G839" s="901">
        <f t="shared" si="26"/>
        <v>4</v>
      </c>
      <c r="H839" s="901">
        <f t="shared" si="25"/>
        <v>4</v>
      </c>
      <c r="I839" s="910"/>
    </row>
    <row r="840" spans="1:9" x14ac:dyDescent="0.25">
      <c r="A840" s="10" t="s">
        <v>406</v>
      </c>
      <c r="B840" s="10" t="s">
        <v>1597</v>
      </c>
      <c r="C840" s="10" t="s">
        <v>1598</v>
      </c>
      <c r="D840" s="10" t="s">
        <v>1963</v>
      </c>
      <c r="E840" s="10">
        <v>2</v>
      </c>
      <c r="F840" s="10">
        <v>186</v>
      </c>
      <c r="G840" s="901">
        <f t="shared" si="26"/>
        <v>372</v>
      </c>
      <c r="H840" s="901">
        <f t="shared" ref="H840:H903" si="27">G840</f>
        <v>372</v>
      </c>
      <c r="I840" s="910"/>
    </row>
    <row r="841" spans="1:9" x14ac:dyDescent="0.25">
      <c r="A841" s="10" t="s">
        <v>406</v>
      </c>
      <c r="B841" s="10" t="s">
        <v>1597</v>
      </c>
      <c r="C841" s="10" t="s">
        <v>1598</v>
      </c>
      <c r="D841" s="10" t="s">
        <v>1964</v>
      </c>
      <c r="E841" s="10">
        <v>1</v>
      </c>
      <c r="F841" s="10">
        <v>70</v>
      </c>
      <c r="G841" s="901">
        <f t="shared" ref="G841:G904" si="28">E841*F841</f>
        <v>70</v>
      </c>
      <c r="H841" s="901">
        <f t="shared" si="27"/>
        <v>70</v>
      </c>
      <c r="I841" s="910"/>
    </row>
    <row r="842" spans="1:9" x14ac:dyDescent="0.25">
      <c r="A842" s="10" t="s">
        <v>406</v>
      </c>
      <c r="B842" s="10" t="s">
        <v>1597</v>
      </c>
      <c r="C842" s="10" t="s">
        <v>1598</v>
      </c>
      <c r="D842" s="10" t="s">
        <v>2198</v>
      </c>
      <c r="E842" s="10">
        <v>8.86</v>
      </c>
      <c r="F842" s="10">
        <v>9</v>
      </c>
      <c r="G842" s="901">
        <f t="shared" si="28"/>
        <v>79.739999999999995</v>
      </c>
      <c r="H842" s="901">
        <f t="shared" si="27"/>
        <v>79.739999999999995</v>
      </c>
      <c r="I842" s="910"/>
    </row>
    <row r="843" spans="1:9" x14ac:dyDescent="0.25">
      <c r="A843" s="10" t="s">
        <v>406</v>
      </c>
      <c r="B843" s="10" t="s">
        <v>879</v>
      </c>
      <c r="C843" s="10" t="s">
        <v>880</v>
      </c>
      <c r="D843" s="10" t="s">
        <v>1963</v>
      </c>
      <c r="E843" s="10">
        <v>2</v>
      </c>
      <c r="F843" s="10">
        <v>228</v>
      </c>
      <c r="G843" s="901">
        <f t="shared" si="28"/>
        <v>456</v>
      </c>
      <c r="H843" s="901">
        <f t="shared" si="27"/>
        <v>456</v>
      </c>
      <c r="I843" s="910"/>
    </row>
    <row r="844" spans="1:9" x14ac:dyDescent="0.25">
      <c r="A844" s="10" t="s">
        <v>406</v>
      </c>
      <c r="B844" s="10" t="s">
        <v>879</v>
      </c>
      <c r="C844" s="10" t="s">
        <v>880</v>
      </c>
      <c r="D844" s="10" t="s">
        <v>1964</v>
      </c>
      <c r="E844" s="10">
        <v>1</v>
      </c>
      <c r="F844" s="10">
        <v>36</v>
      </c>
      <c r="G844" s="901">
        <f t="shared" si="28"/>
        <v>36</v>
      </c>
      <c r="H844" s="901">
        <f t="shared" si="27"/>
        <v>36</v>
      </c>
      <c r="I844" s="910"/>
    </row>
    <row r="845" spans="1:9" x14ac:dyDescent="0.25">
      <c r="A845" s="10" t="s">
        <v>406</v>
      </c>
      <c r="B845" s="10" t="s">
        <v>2566</v>
      </c>
      <c r="C845" s="10" t="s">
        <v>2567</v>
      </c>
      <c r="D845" s="10" t="s">
        <v>1963</v>
      </c>
      <c r="E845" s="10">
        <v>2</v>
      </c>
      <c r="F845" s="10">
        <v>134</v>
      </c>
      <c r="G845" s="901">
        <f t="shared" si="28"/>
        <v>268</v>
      </c>
      <c r="H845" s="901">
        <f t="shared" si="27"/>
        <v>268</v>
      </c>
      <c r="I845" s="910"/>
    </row>
    <row r="846" spans="1:9" x14ac:dyDescent="0.25">
      <c r="A846" s="10" t="s">
        <v>406</v>
      </c>
      <c r="B846" s="10" t="s">
        <v>2566</v>
      </c>
      <c r="C846" s="10" t="s">
        <v>2567</v>
      </c>
      <c r="D846" s="10" t="s">
        <v>1964</v>
      </c>
      <c r="E846" s="10">
        <v>1</v>
      </c>
      <c r="F846" s="10">
        <v>66</v>
      </c>
      <c r="G846" s="901">
        <f t="shared" si="28"/>
        <v>66</v>
      </c>
      <c r="H846" s="901">
        <f t="shared" si="27"/>
        <v>66</v>
      </c>
      <c r="I846" s="910"/>
    </row>
    <row r="847" spans="1:9" x14ac:dyDescent="0.25">
      <c r="A847" s="10" t="s">
        <v>406</v>
      </c>
      <c r="B847" s="10" t="s">
        <v>2568</v>
      </c>
      <c r="C847" s="10" t="s">
        <v>2569</v>
      </c>
      <c r="D847" s="10" t="s">
        <v>1963</v>
      </c>
      <c r="E847" s="10">
        <v>2</v>
      </c>
      <c r="F847" s="10">
        <v>12</v>
      </c>
      <c r="G847" s="901">
        <f t="shared" si="28"/>
        <v>24</v>
      </c>
      <c r="H847" s="901">
        <f t="shared" si="27"/>
        <v>24</v>
      </c>
      <c r="I847" s="910"/>
    </row>
    <row r="848" spans="1:9" x14ac:dyDescent="0.25">
      <c r="A848" s="10" t="s">
        <v>406</v>
      </c>
      <c r="B848" s="10" t="s">
        <v>2568</v>
      </c>
      <c r="C848" s="10" t="s">
        <v>2569</v>
      </c>
      <c r="D848" s="10" t="s">
        <v>1964</v>
      </c>
      <c r="E848" s="10">
        <v>1</v>
      </c>
      <c r="F848" s="10">
        <v>3</v>
      </c>
      <c r="G848" s="901">
        <f t="shared" si="28"/>
        <v>3</v>
      </c>
      <c r="H848" s="901">
        <f t="shared" si="27"/>
        <v>3</v>
      </c>
      <c r="I848" s="910"/>
    </row>
    <row r="849" spans="1:9" x14ac:dyDescent="0.25">
      <c r="A849" s="10" t="s">
        <v>406</v>
      </c>
      <c r="B849" s="10" t="s">
        <v>2570</v>
      </c>
      <c r="C849" s="10" t="s">
        <v>2571</v>
      </c>
      <c r="D849" s="10" t="s">
        <v>1963</v>
      </c>
      <c r="E849" s="10">
        <v>2</v>
      </c>
      <c r="F849" s="10">
        <v>136</v>
      </c>
      <c r="G849" s="901">
        <f t="shared" si="28"/>
        <v>272</v>
      </c>
      <c r="H849" s="901">
        <f t="shared" si="27"/>
        <v>272</v>
      </c>
      <c r="I849" s="910"/>
    </row>
    <row r="850" spans="1:9" x14ac:dyDescent="0.25">
      <c r="A850" s="10" t="s">
        <v>406</v>
      </c>
      <c r="B850" s="10" t="s">
        <v>2570</v>
      </c>
      <c r="C850" s="10" t="s">
        <v>2571</v>
      </c>
      <c r="D850" s="10" t="s">
        <v>1964</v>
      </c>
      <c r="E850" s="10">
        <v>1</v>
      </c>
      <c r="F850" s="10">
        <v>36</v>
      </c>
      <c r="G850" s="901">
        <f t="shared" si="28"/>
        <v>36</v>
      </c>
      <c r="H850" s="901">
        <f t="shared" si="27"/>
        <v>36</v>
      </c>
      <c r="I850" s="910"/>
    </row>
    <row r="851" spans="1:9" x14ac:dyDescent="0.25">
      <c r="A851" s="10" t="s">
        <v>406</v>
      </c>
      <c r="B851" s="10" t="s">
        <v>2572</v>
      </c>
      <c r="C851" s="10" t="s">
        <v>2573</v>
      </c>
      <c r="D851" s="10" t="s">
        <v>1963</v>
      </c>
      <c r="E851" s="10">
        <v>2</v>
      </c>
      <c r="F851" s="10">
        <v>173</v>
      </c>
      <c r="G851" s="901">
        <f t="shared" si="28"/>
        <v>346</v>
      </c>
      <c r="H851" s="901">
        <f t="shared" si="27"/>
        <v>346</v>
      </c>
      <c r="I851" s="910"/>
    </row>
    <row r="852" spans="1:9" x14ac:dyDescent="0.25">
      <c r="A852" s="10" t="s">
        <v>406</v>
      </c>
      <c r="B852" s="10" t="s">
        <v>2572</v>
      </c>
      <c r="C852" s="10" t="s">
        <v>2573</v>
      </c>
      <c r="D852" s="10" t="s">
        <v>1964</v>
      </c>
      <c r="E852" s="10">
        <v>1</v>
      </c>
      <c r="F852" s="10">
        <v>22</v>
      </c>
      <c r="G852" s="901">
        <f t="shared" si="28"/>
        <v>22</v>
      </c>
      <c r="H852" s="901">
        <f t="shared" si="27"/>
        <v>22</v>
      </c>
      <c r="I852" s="910"/>
    </row>
    <row r="853" spans="1:9" x14ac:dyDescent="0.25">
      <c r="A853" s="10" t="s">
        <v>406</v>
      </c>
      <c r="B853" s="10" t="s">
        <v>881</v>
      </c>
      <c r="C853" s="10" t="s">
        <v>882</v>
      </c>
      <c r="D853" s="10" t="s">
        <v>1963</v>
      </c>
      <c r="E853" s="10">
        <v>2</v>
      </c>
      <c r="F853" s="10">
        <v>77</v>
      </c>
      <c r="G853" s="901">
        <f t="shared" si="28"/>
        <v>154</v>
      </c>
      <c r="H853" s="901">
        <f t="shared" si="27"/>
        <v>154</v>
      </c>
      <c r="I853" s="910"/>
    </row>
    <row r="854" spans="1:9" x14ac:dyDescent="0.25">
      <c r="A854" s="10" t="s">
        <v>406</v>
      </c>
      <c r="B854" s="10" t="s">
        <v>1120</v>
      </c>
      <c r="C854" s="10" t="s">
        <v>1121</v>
      </c>
      <c r="D854" s="10" t="s">
        <v>1963</v>
      </c>
      <c r="E854" s="10">
        <v>2</v>
      </c>
      <c r="F854" s="10">
        <v>256</v>
      </c>
      <c r="G854" s="901">
        <f t="shared" si="28"/>
        <v>512</v>
      </c>
      <c r="H854" s="901">
        <f t="shared" si="27"/>
        <v>512</v>
      </c>
      <c r="I854" s="910"/>
    </row>
    <row r="855" spans="1:9" x14ac:dyDescent="0.25">
      <c r="A855" s="10" t="s">
        <v>406</v>
      </c>
      <c r="B855" s="10" t="s">
        <v>1120</v>
      </c>
      <c r="C855" s="10" t="s">
        <v>1121</v>
      </c>
      <c r="D855" s="10" t="s">
        <v>1964</v>
      </c>
      <c r="E855" s="10">
        <v>1</v>
      </c>
      <c r="F855" s="10">
        <v>88</v>
      </c>
      <c r="G855" s="901">
        <f t="shared" si="28"/>
        <v>88</v>
      </c>
      <c r="H855" s="901">
        <f t="shared" si="27"/>
        <v>88</v>
      </c>
      <c r="I855" s="910"/>
    </row>
    <row r="856" spans="1:9" x14ac:dyDescent="0.25">
      <c r="A856" s="10" t="s">
        <v>406</v>
      </c>
      <c r="B856" s="10" t="s">
        <v>2574</v>
      </c>
      <c r="C856" s="10" t="s">
        <v>2575</v>
      </c>
      <c r="D856" s="10" t="s">
        <v>1963</v>
      </c>
      <c r="E856" s="10">
        <v>2</v>
      </c>
      <c r="F856" s="10">
        <v>213</v>
      </c>
      <c r="G856" s="901">
        <f t="shared" si="28"/>
        <v>426</v>
      </c>
      <c r="H856" s="901">
        <f t="shared" si="27"/>
        <v>426</v>
      </c>
      <c r="I856" s="910"/>
    </row>
    <row r="857" spans="1:9" x14ac:dyDescent="0.25">
      <c r="A857" s="10" t="s">
        <v>406</v>
      </c>
      <c r="B857" s="10" t="s">
        <v>2576</v>
      </c>
      <c r="C857" s="10" t="s">
        <v>2577</v>
      </c>
      <c r="D857" s="10" t="s">
        <v>1963</v>
      </c>
      <c r="E857" s="10">
        <v>2</v>
      </c>
      <c r="F857" s="10">
        <v>144</v>
      </c>
      <c r="G857" s="901">
        <f t="shared" si="28"/>
        <v>288</v>
      </c>
      <c r="H857" s="901">
        <f t="shared" si="27"/>
        <v>288</v>
      </c>
      <c r="I857" s="910"/>
    </row>
    <row r="858" spans="1:9" x14ac:dyDescent="0.25">
      <c r="A858" s="10" t="s">
        <v>406</v>
      </c>
      <c r="B858" s="10" t="s">
        <v>2576</v>
      </c>
      <c r="C858" s="10" t="s">
        <v>2577</v>
      </c>
      <c r="D858" s="10" t="s">
        <v>1964</v>
      </c>
      <c r="E858" s="10">
        <v>1</v>
      </c>
      <c r="F858" s="10">
        <v>101</v>
      </c>
      <c r="G858" s="901">
        <f t="shared" si="28"/>
        <v>101</v>
      </c>
      <c r="H858" s="901">
        <f t="shared" si="27"/>
        <v>101</v>
      </c>
      <c r="I858" s="910"/>
    </row>
    <row r="859" spans="1:9" x14ac:dyDescent="0.25">
      <c r="A859" s="10" t="s">
        <v>406</v>
      </c>
      <c r="B859" s="10" t="s">
        <v>2578</v>
      </c>
      <c r="C859" s="10" t="s">
        <v>2579</v>
      </c>
      <c r="D859" s="10" t="s">
        <v>1963</v>
      </c>
      <c r="E859" s="10">
        <v>2</v>
      </c>
      <c r="F859" s="10">
        <v>170</v>
      </c>
      <c r="G859" s="901">
        <f t="shared" si="28"/>
        <v>340</v>
      </c>
      <c r="H859" s="901">
        <f t="shared" si="27"/>
        <v>340</v>
      </c>
      <c r="I859" s="910"/>
    </row>
    <row r="860" spans="1:9" x14ac:dyDescent="0.25">
      <c r="A860" s="10" t="s">
        <v>406</v>
      </c>
      <c r="B860" s="10" t="s">
        <v>2578</v>
      </c>
      <c r="C860" s="10" t="s">
        <v>2579</v>
      </c>
      <c r="D860" s="10" t="s">
        <v>1964</v>
      </c>
      <c r="E860" s="10">
        <v>1</v>
      </c>
      <c r="F860" s="10">
        <v>23</v>
      </c>
      <c r="G860" s="901">
        <f t="shared" si="28"/>
        <v>23</v>
      </c>
      <c r="H860" s="901">
        <f t="shared" si="27"/>
        <v>23</v>
      </c>
      <c r="I860" s="910"/>
    </row>
    <row r="861" spans="1:9" x14ac:dyDescent="0.25">
      <c r="A861" s="10" t="s">
        <v>406</v>
      </c>
      <c r="B861" s="10" t="s">
        <v>2578</v>
      </c>
      <c r="C861" s="10" t="s">
        <v>2579</v>
      </c>
      <c r="D861" s="10" t="s">
        <v>2198</v>
      </c>
      <c r="E861" s="10">
        <v>8.86</v>
      </c>
      <c r="F861" s="10">
        <v>4</v>
      </c>
      <c r="G861" s="901">
        <f t="shared" si="28"/>
        <v>35.44</v>
      </c>
      <c r="H861" s="901">
        <f t="shared" si="27"/>
        <v>35.44</v>
      </c>
      <c r="I861" s="910"/>
    </row>
    <row r="862" spans="1:9" x14ac:dyDescent="0.25">
      <c r="A862" s="10" t="s">
        <v>406</v>
      </c>
      <c r="B862" s="10" t="s">
        <v>2580</v>
      </c>
      <c r="C862" s="10" t="s">
        <v>2581</v>
      </c>
      <c r="D862" s="10" t="s">
        <v>1963</v>
      </c>
      <c r="E862" s="10">
        <v>2</v>
      </c>
      <c r="F862" s="10">
        <v>147</v>
      </c>
      <c r="G862" s="901">
        <f t="shared" si="28"/>
        <v>294</v>
      </c>
      <c r="H862" s="901">
        <f t="shared" si="27"/>
        <v>294</v>
      </c>
      <c r="I862" s="910"/>
    </row>
    <row r="863" spans="1:9" x14ac:dyDescent="0.25">
      <c r="A863" s="10" t="s">
        <v>406</v>
      </c>
      <c r="B863" s="10" t="s">
        <v>2580</v>
      </c>
      <c r="C863" s="10" t="s">
        <v>2581</v>
      </c>
      <c r="D863" s="10" t="s">
        <v>1964</v>
      </c>
      <c r="E863" s="10">
        <v>1</v>
      </c>
      <c r="F863" s="10">
        <v>2</v>
      </c>
      <c r="G863" s="901">
        <f t="shared" si="28"/>
        <v>2</v>
      </c>
      <c r="H863" s="901">
        <f t="shared" si="27"/>
        <v>2</v>
      </c>
      <c r="I863" s="910"/>
    </row>
    <row r="864" spans="1:9" x14ac:dyDescent="0.25">
      <c r="A864" s="10" t="s">
        <v>406</v>
      </c>
      <c r="B864" s="10" t="s">
        <v>2582</v>
      </c>
      <c r="C864" s="10" t="s">
        <v>2583</v>
      </c>
      <c r="D864" s="10" t="s">
        <v>1963</v>
      </c>
      <c r="E864" s="10">
        <v>2</v>
      </c>
      <c r="F864" s="10">
        <v>115</v>
      </c>
      <c r="G864" s="901">
        <f t="shared" si="28"/>
        <v>230</v>
      </c>
      <c r="H864" s="901">
        <f t="shared" si="27"/>
        <v>230</v>
      </c>
      <c r="I864" s="910"/>
    </row>
    <row r="865" spans="1:9" x14ac:dyDescent="0.25">
      <c r="A865" s="10" t="s">
        <v>406</v>
      </c>
      <c r="B865" s="10" t="s">
        <v>2582</v>
      </c>
      <c r="C865" s="10" t="s">
        <v>2583</v>
      </c>
      <c r="D865" s="10" t="s">
        <v>1964</v>
      </c>
      <c r="E865" s="10">
        <v>1</v>
      </c>
      <c r="F865" s="10">
        <v>19</v>
      </c>
      <c r="G865" s="901">
        <f t="shared" si="28"/>
        <v>19</v>
      </c>
      <c r="H865" s="901">
        <f t="shared" si="27"/>
        <v>19</v>
      </c>
      <c r="I865" s="910"/>
    </row>
    <row r="866" spans="1:9" x14ac:dyDescent="0.25">
      <c r="A866" s="10" t="s">
        <v>406</v>
      </c>
      <c r="B866" s="10" t="s">
        <v>2584</v>
      </c>
      <c r="C866" s="10" t="s">
        <v>2585</v>
      </c>
      <c r="D866" s="10" t="s">
        <v>1963</v>
      </c>
      <c r="E866" s="10">
        <v>2</v>
      </c>
      <c r="F866" s="10">
        <v>98</v>
      </c>
      <c r="G866" s="901">
        <f t="shared" si="28"/>
        <v>196</v>
      </c>
      <c r="H866" s="901">
        <f t="shared" si="27"/>
        <v>196</v>
      </c>
      <c r="I866" s="910"/>
    </row>
    <row r="867" spans="1:9" x14ac:dyDescent="0.25">
      <c r="A867" s="10" t="s">
        <v>406</v>
      </c>
      <c r="B867" s="10" t="s">
        <v>2584</v>
      </c>
      <c r="C867" s="10" t="s">
        <v>2585</v>
      </c>
      <c r="D867" s="10" t="s">
        <v>1964</v>
      </c>
      <c r="E867" s="10">
        <v>1</v>
      </c>
      <c r="F867" s="10">
        <v>92</v>
      </c>
      <c r="G867" s="901">
        <f t="shared" si="28"/>
        <v>92</v>
      </c>
      <c r="H867" s="901">
        <f t="shared" si="27"/>
        <v>92</v>
      </c>
      <c r="I867" s="910"/>
    </row>
    <row r="868" spans="1:9" x14ac:dyDescent="0.25">
      <c r="A868" s="10" t="s">
        <v>406</v>
      </c>
      <c r="B868" s="10" t="s">
        <v>2586</v>
      </c>
      <c r="C868" s="10" t="s">
        <v>2587</v>
      </c>
      <c r="D868" s="10" t="s">
        <v>1963</v>
      </c>
      <c r="E868" s="10">
        <v>2</v>
      </c>
      <c r="F868" s="10">
        <v>85</v>
      </c>
      <c r="G868" s="901">
        <f t="shared" si="28"/>
        <v>170</v>
      </c>
      <c r="H868" s="901">
        <f t="shared" si="27"/>
        <v>170</v>
      </c>
      <c r="I868" s="910"/>
    </row>
    <row r="869" spans="1:9" x14ac:dyDescent="0.25">
      <c r="A869" s="10" t="s">
        <v>406</v>
      </c>
      <c r="B869" s="10" t="s">
        <v>2586</v>
      </c>
      <c r="C869" s="10" t="s">
        <v>2587</v>
      </c>
      <c r="D869" s="10" t="s">
        <v>1964</v>
      </c>
      <c r="E869" s="10">
        <v>1</v>
      </c>
      <c r="F869" s="10">
        <v>74</v>
      </c>
      <c r="G869" s="901">
        <f t="shared" si="28"/>
        <v>74</v>
      </c>
      <c r="H869" s="901">
        <f t="shared" si="27"/>
        <v>74</v>
      </c>
      <c r="I869" s="910"/>
    </row>
    <row r="870" spans="1:9" x14ac:dyDescent="0.25">
      <c r="A870" s="10" t="s">
        <v>406</v>
      </c>
      <c r="B870" s="10" t="s">
        <v>2588</v>
      </c>
      <c r="C870" s="10" t="s">
        <v>2589</v>
      </c>
      <c r="D870" s="10" t="s">
        <v>1963</v>
      </c>
      <c r="E870" s="10">
        <v>2</v>
      </c>
      <c r="F870" s="10">
        <v>109</v>
      </c>
      <c r="G870" s="901">
        <f t="shared" si="28"/>
        <v>218</v>
      </c>
      <c r="H870" s="901">
        <f t="shared" si="27"/>
        <v>218</v>
      </c>
      <c r="I870" s="910"/>
    </row>
    <row r="871" spans="1:9" x14ac:dyDescent="0.25">
      <c r="A871" s="10" t="s">
        <v>406</v>
      </c>
      <c r="B871" s="10" t="s">
        <v>2588</v>
      </c>
      <c r="C871" s="10" t="s">
        <v>2589</v>
      </c>
      <c r="D871" s="10" t="s">
        <v>1964</v>
      </c>
      <c r="E871" s="10">
        <v>1</v>
      </c>
      <c r="F871" s="10">
        <v>31</v>
      </c>
      <c r="G871" s="901">
        <f t="shared" si="28"/>
        <v>31</v>
      </c>
      <c r="H871" s="901">
        <f t="shared" si="27"/>
        <v>31</v>
      </c>
      <c r="I871" s="910"/>
    </row>
    <row r="872" spans="1:9" x14ac:dyDescent="0.25">
      <c r="A872" s="10" t="s">
        <v>406</v>
      </c>
      <c r="B872" s="10" t="s">
        <v>2590</v>
      </c>
      <c r="C872" s="10" t="s">
        <v>2591</v>
      </c>
      <c r="D872" s="10" t="s">
        <v>1963</v>
      </c>
      <c r="E872" s="10">
        <v>2</v>
      </c>
      <c r="F872" s="10">
        <v>134</v>
      </c>
      <c r="G872" s="901">
        <f t="shared" si="28"/>
        <v>268</v>
      </c>
      <c r="H872" s="901">
        <f t="shared" si="27"/>
        <v>268</v>
      </c>
      <c r="I872" s="910"/>
    </row>
    <row r="873" spans="1:9" x14ac:dyDescent="0.25">
      <c r="A873" s="10" t="s">
        <v>406</v>
      </c>
      <c r="B873" s="10" t="s">
        <v>2590</v>
      </c>
      <c r="C873" s="10" t="s">
        <v>2591</v>
      </c>
      <c r="D873" s="10" t="s">
        <v>1964</v>
      </c>
      <c r="E873" s="10">
        <v>1</v>
      </c>
      <c r="F873" s="10">
        <v>2</v>
      </c>
      <c r="G873" s="901">
        <f t="shared" si="28"/>
        <v>2</v>
      </c>
      <c r="H873" s="901">
        <f t="shared" si="27"/>
        <v>2</v>
      </c>
      <c r="I873" s="910"/>
    </row>
    <row r="874" spans="1:9" x14ac:dyDescent="0.25">
      <c r="A874" s="10" t="s">
        <v>406</v>
      </c>
      <c r="B874" s="10" t="s">
        <v>2592</v>
      </c>
      <c r="C874" s="10" t="s">
        <v>2593</v>
      </c>
      <c r="D874" s="10" t="s">
        <v>1963</v>
      </c>
      <c r="E874" s="10">
        <v>2</v>
      </c>
      <c r="F874" s="10">
        <v>144</v>
      </c>
      <c r="G874" s="901">
        <f t="shared" si="28"/>
        <v>288</v>
      </c>
      <c r="H874" s="901">
        <f t="shared" si="27"/>
        <v>288</v>
      </c>
      <c r="I874" s="910"/>
    </row>
    <row r="875" spans="1:9" x14ac:dyDescent="0.25">
      <c r="A875" s="10" t="s">
        <v>406</v>
      </c>
      <c r="B875" s="10" t="s">
        <v>2592</v>
      </c>
      <c r="C875" s="10" t="s">
        <v>2593</v>
      </c>
      <c r="D875" s="10" t="s">
        <v>1964</v>
      </c>
      <c r="E875" s="10">
        <v>1</v>
      </c>
      <c r="F875" s="10">
        <v>28</v>
      </c>
      <c r="G875" s="901">
        <f t="shared" si="28"/>
        <v>28</v>
      </c>
      <c r="H875" s="901">
        <f t="shared" si="27"/>
        <v>28</v>
      </c>
      <c r="I875" s="910"/>
    </row>
    <row r="876" spans="1:9" x14ac:dyDescent="0.25">
      <c r="A876" s="10" t="s">
        <v>406</v>
      </c>
      <c r="B876" s="10" t="s">
        <v>2592</v>
      </c>
      <c r="C876" s="10" t="s">
        <v>2593</v>
      </c>
      <c r="D876" s="10" t="s">
        <v>2198</v>
      </c>
      <c r="E876" s="10">
        <v>8.86</v>
      </c>
      <c r="F876" s="10">
        <v>11</v>
      </c>
      <c r="G876" s="901">
        <f t="shared" si="28"/>
        <v>97.46</v>
      </c>
      <c r="H876" s="901">
        <f t="shared" si="27"/>
        <v>97.46</v>
      </c>
      <c r="I876" s="910"/>
    </row>
    <row r="877" spans="1:9" x14ac:dyDescent="0.25">
      <c r="A877" s="10" t="s">
        <v>406</v>
      </c>
      <c r="B877" s="10" t="s">
        <v>2594</v>
      </c>
      <c r="C877" s="10" t="s">
        <v>2595</v>
      </c>
      <c r="D877" s="10" t="s">
        <v>1963</v>
      </c>
      <c r="E877" s="10">
        <v>2</v>
      </c>
      <c r="F877" s="10">
        <v>516</v>
      </c>
      <c r="G877" s="901">
        <f t="shared" si="28"/>
        <v>1032</v>
      </c>
      <c r="H877" s="901">
        <f t="shared" si="27"/>
        <v>1032</v>
      </c>
      <c r="I877" s="910"/>
    </row>
    <row r="878" spans="1:9" x14ac:dyDescent="0.25">
      <c r="A878" s="10" t="s">
        <v>406</v>
      </c>
      <c r="B878" s="10" t="s">
        <v>2594</v>
      </c>
      <c r="C878" s="10" t="s">
        <v>2595</v>
      </c>
      <c r="D878" s="10" t="s">
        <v>1964</v>
      </c>
      <c r="E878" s="10">
        <v>1</v>
      </c>
      <c r="F878" s="10">
        <v>2</v>
      </c>
      <c r="G878" s="901">
        <f t="shared" si="28"/>
        <v>2</v>
      </c>
      <c r="H878" s="901">
        <f t="shared" si="27"/>
        <v>2</v>
      </c>
      <c r="I878" s="910"/>
    </row>
    <row r="879" spans="1:9" x14ac:dyDescent="0.25">
      <c r="A879" s="10" t="s">
        <v>406</v>
      </c>
      <c r="B879" s="10" t="s">
        <v>2596</v>
      </c>
      <c r="C879" s="10" t="s">
        <v>2597</v>
      </c>
      <c r="D879" s="10" t="s">
        <v>1963</v>
      </c>
      <c r="E879" s="10">
        <v>2</v>
      </c>
      <c r="F879" s="10">
        <v>58</v>
      </c>
      <c r="G879" s="901">
        <f t="shared" si="28"/>
        <v>116</v>
      </c>
      <c r="H879" s="901">
        <f t="shared" si="27"/>
        <v>116</v>
      </c>
      <c r="I879" s="910"/>
    </row>
    <row r="880" spans="1:9" x14ac:dyDescent="0.25">
      <c r="A880" s="10" t="s">
        <v>406</v>
      </c>
      <c r="B880" s="10" t="s">
        <v>2596</v>
      </c>
      <c r="C880" s="10" t="s">
        <v>2597</v>
      </c>
      <c r="D880" s="10" t="s">
        <v>1964</v>
      </c>
      <c r="E880" s="10">
        <v>1</v>
      </c>
      <c r="F880" s="10">
        <v>136</v>
      </c>
      <c r="G880" s="901">
        <f t="shared" si="28"/>
        <v>136</v>
      </c>
      <c r="H880" s="901">
        <f t="shared" si="27"/>
        <v>136</v>
      </c>
      <c r="I880" s="910"/>
    </row>
    <row r="881" spans="1:9" x14ac:dyDescent="0.25">
      <c r="A881" s="10" t="s">
        <v>406</v>
      </c>
      <c r="B881" s="10" t="s">
        <v>2598</v>
      </c>
      <c r="C881" s="10" t="s">
        <v>2599</v>
      </c>
      <c r="D881" s="10" t="s">
        <v>1963</v>
      </c>
      <c r="E881" s="10">
        <v>2</v>
      </c>
      <c r="F881" s="10">
        <v>81</v>
      </c>
      <c r="G881" s="901">
        <f t="shared" si="28"/>
        <v>162</v>
      </c>
      <c r="H881" s="901">
        <f t="shared" si="27"/>
        <v>162</v>
      </c>
      <c r="I881" s="910"/>
    </row>
    <row r="882" spans="1:9" x14ac:dyDescent="0.25">
      <c r="A882" s="10" t="s">
        <v>406</v>
      </c>
      <c r="B882" s="10" t="s">
        <v>2598</v>
      </c>
      <c r="C882" s="10" t="s">
        <v>2599</v>
      </c>
      <c r="D882" s="10" t="s">
        <v>1964</v>
      </c>
      <c r="E882" s="10">
        <v>1</v>
      </c>
      <c r="F882" s="10">
        <v>23</v>
      </c>
      <c r="G882" s="901">
        <f t="shared" si="28"/>
        <v>23</v>
      </c>
      <c r="H882" s="901">
        <f t="shared" si="27"/>
        <v>23</v>
      </c>
      <c r="I882" s="910"/>
    </row>
    <row r="883" spans="1:9" x14ac:dyDescent="0.25">
      <c r="A883" s="10" t="s">
        <v>406</v>
      </c>
      <c r="B883" s="10" t="s">
        <v>2600</v>
      </c>
      <c r="C883" s="10" t="s">
        <v>2601</v>
      </c>
      <c r="D883" s="10" t="s">
        <v>1989</v>
      </c>
      <c r="E883" s="10">
        <v>18.53</v>
      </c>
      <c r="F883" s="10">
        <v>1</v>
      </c>
      <c r="G883" s="901">
        <f t="shared" si="28"/>
        <v>18.53</v>
      </c>
      <c r="H883" s="901">
        <f t="shared" si="27"/>
        <v>18.53</v>
      </c>
      <c r="I883" s="910"/>
    </row>
    <row r="884" spans="1:9" x14ac:dyDescent="0.25">
      <c r="A884" s="10" t="s">
        <v>406</v>
      </c>
      <c r="B884" s="10" t="s">
        <v>2600</v>
      </c>
      <c r="C884" s="10" t="s">
        <v>2601</v>
      </c>
      <c r="D884" s="10" t="s">
        <v>1963</v>
      </c>
      <c r="E884" s="10">
        <v>2</v>
      </c>
      <c r="F884" s="10">
        <v>201</v>
      </c>
      <c r="G884" s="901">
        <f t="shared" si="28"/>
        <v>402</v>
      </c>
      <c r="H884" s="901">
        <f t="shared" si="27"/>
        <v>402</v>
      </c>
      <c r="I884" s="910"/>
    </row>
    <row r="885" spans="1:9" x14ac:dyDescent="0.25">
      <c r="A885" s="10" t="s">
        <v>406</v>
      </c>
      <c r="B885" s="10" t="s">
        <v>2600</v>
      </c>
      <c r="C885" s="10" t="s">
        <v>2601</v>
      </c>
      <c r="D885" s="10" t="s">
        <v>1964</v>
      </c>
      <c r="E885" s="10">
        <v>1</v>
      </c>
      <c r="F885" s="10">
        <v>3</v>
      </c>
      <c r="G885" s="901">
        <f t="shared" si="28"/>
        <v>3</v>
      </c>
      <c r="H885" s="901">
        <f t="shared" si="27"/>
        <v>3</v>
      </c>
      <c r="I885" s="910"/>
    </row>
    <row r="886" spans="1:9" x14ac:dyDescent="0.25">
      <c r="A886" s="10" t="s">
        <v>406</v>
      </c>
      <c r="B886" s="10" t="s">
        <v>2602</v>
      </c>
      <c r="C886" s="10" t="s">
        <v>2603</v>
      </c>
      <c r="D886" s="10" t="s">
        <v>1963</v>
      </c>
      <c r="E886" s="10">
        <v>2</v>
      </c>
      <c r="F886" s="10">
        <v>189</v>
      </c>
      <c r="G886" s="901">
        <f t="shared" si="28"/>
        <v>378</v>
      </c>
      <c r="H886" s="901">
        <f t="shared" si="27"/>
        <v>378</v>
      </c>
      <c r="I886" s="910"/>
    </row>
    <row r="887" spans="1:9" x14ac:dyDescent="0.25">
      <c r="A887" s="10" t="s">
        <v>406</v>
      </c>
      <c r="B887" s="10" t="s">
        <v>2602</v>
      </c>
      <c r="C887" s="10" t="s">
        <v>2603</v>
      </c>
      <c r="D887" s="10" t="s">
        <v>1964</v>
      </c>
      <c r="E887" s="10">
        <v>1</v>
      </c>
      <c r="F887" s="10">
        <v>112</v>
      </c>
      <c r="G887" s="901">
        <f t="shared" si="28"/>
        <v>112</v>
      </c>
      <c r="H887" s="901">
        <f t="shared" si="27"/>
        <v>112</v>
      </c>
      <c r="I887" s="910"/>
    </row>
    <row r="888" spans="1:9" x14ac:dyDescent="0.25">
      <c r="A888" s="10" t="s">
        <v>406</v>
      </c>
      <c r="B888" s="10" t="s">
        <v>2604</v>
      </c>
      <c r="C888" s="10" t="s">
        <v>2605</v>
      </c>
      <c r="D888" s="10" t="s">
        <v>1963</v>
      </c>
      <c r="E888" s="10">
        <v>2</v>
      </c>
      <c r="F888" s="10">
        <v>30</v>
      </c>
      <c r="G888" s="901">
        <f t="shared" si="28"/>
        <v>60</v>
      </c>
      <c r="H888" s="901">
        <f t="shared" si="27"/>
        <v>60</v>
      </c>
      <c r="I888" s="910"/>
    </row>
    <row r="889" spans="1:9" x14ac:dyDescent="0.25">
      <c r="A889" s="10" t="s">
        <v>406</v>
      </c>
      <c r="B889" s="10" t="s">
        <v>2604</v>
      </c>
      <c r="C889" s="10" t="s">
        <v>2605</v>
      </c>
      <c r="D889" s="10" t="s">
        <v>1964</v>
      </c>
      <c r="E889" s="10">
        <v>1</v>
      </c>
      <c r="F889" s="10">
        <v>18</v>
      </c>
      <c r="G889" s="901">
        <f t="shared" si="28"/>
        <v>18</v>
      </c>
      <c r="H889" s="901">
        <f t="shared" si="27"/>
        <v>18</v>
      </c>
      <c r="I889" s="910"/>
    </row>
    <row r="890" spans="1:9" x14ac:dyDescent="0.25">
      <c r="A890" s="10" t="s">
        <v>406</v>
      </c>
      <c r="B890" s="10" t="s">
        <v>2606</v>
      </c>
      <c r="C890" s="10" t="s">
        <v>2607</v>
      </c>
      <c r="D890" s="10" t="s">
        <v>1963</v>
      </c>
      <c r="E890" s="10">
        <v>2</v>
      </c>
      <c r="F890" s="10">
        <v>41</v>
      </c>
      <c r="G890" s="901">
        <f t="shared" si="28"/>
        <v>82</v>
      </c>
      <c r="H890" s="901">
        <f t="shared" si="27"/>
        <v>82</v>
      </c>
      <c r="I890" s="910"/>
    </row>
    <row r="891" spans="1:9" x14ac:dyDescent="0.25">
      <c r="A891" s="10" t="s">
        <v>406</v>
      </c>
      <c r="B891" s="10" t="s">
        <v>2606</v>
      </c>
      <c r="C891" s="10" t="s">
        <v>2607</v>
      </c>
      <c r="D891" s="10" t="s">
        <v>1964</v>
      </c>
      <c r="E891" s="10">
        <v>1</v>
      </c>
      <c r="F891" s="10">
        <v>2</v>
      </c>
      <c r="G891" s="901">
        <f t="shared" si="28"/>
        <v>2</v>
      </c>
      <c r="H891" s="901">
        <f t="shared" si="27"/>
        <v>2</v>
      </c>
      <c r="I891" s="910"/>
    </row>
    <row r="892" spans="1:9" x14ac:dyDescent="0.25">
      <c r="A892" s="10" t="s">
        <v>406</v>
      </c>
      <c r="B892" s="10" t="s">
        <v>2608</v>
      </c>
      <c r="C892" s="10" t="s">
        <v>2609</v>
      </c>
      <c r="D892" s="10" t="s">
        <v>1963</v>
      </c>
      <c r="E892" s="10">
        <v>2</v>
      </c>
      <c r="F892" s="10">
        <v>34</v>
      </c>
      <c r="G892" s="901">
        <f t="shared" si="28"/>
        <v>68</v>
      </c>
      <c r="H892" s="901">
        <f t="shared" si="27"/>
        <v>68</v>
      </c>
      <c r="I892" s="910"/>
    </row>
    <row r="893" spans="1:9" x14ac:dyDescent="0.25">
      <c r="A893" s="10" t="s">
        <v>406</v>
      </c>
      <c r="B893" s="10" t="s">
        <v>2608</v>
      </c>
      <c r="C893" s="10" t="s">
        <v>2609</v>
      </c>
      <c r="D893" s="10" t="s">
        <v>1964</v>
      </c>
      <c r="E893" s="10">
        <v>1</v>
      </c>
      <c r="F893" s="10">
        <v>24</v>
      </c>
      <c r="G893" s="901">
        <f t="shared" si="28"/>
        <v>24</v>
      </c>
      <c r="H893" s="901">
        <f t="shared" si="27"/>
        <v>24</v>
      </c>
      <c r="I893" s="910"/>
    </row>
    <row r="894" spans="1:9" x14ac:dyDescent="0.25">
      <c r="A894" s="10" t="s">
        <v>406</v>
      </c>
      <c r="B894" s="10" t="s">
        <v>1189</v>
      </c>
      <c r="C894" s="10" t="s">
        <v>1190</v>
      </c>
      <c r="D894" s="10" t="s">
        <v>1963</v>
      </c>
      <c r="E894" s="10">
        <v>2</v>
      </c>
      <c r="F894" s="10">
        <v>117</v>
      </c>
      <c r="G894" s="901">
        <f t="shared" si="28"/>
        <v>234</v>
      </c>
      <c r="H894" s="901">
        <f t="shared" si="27"/>
        <v>234</v>
      </c>
      <c r="I894" s="910"/>
    </row>
    <row r="895" spans="1:9" x14ac:dyDescent="0.25">
      <c r="A895" s="10" t="s">
        <v>406</v>
      </c>
      <c r="B895" s="10" t="s">
        <v>1189</v>
      </c>
      <c r="C895" s="10" t="s">
        <v>1190</v>
      </c>
      <c r="D895" s="10" t="s">
        <v>1964</v>
      </c>
      <c r="E895" s="10">
        <v>1</v>
      </c>
      <c r="F895" s="10">
        <v>10</v>
      </c>
      <c r="G895" s="901">
        <f t="shared" si="28"/>
        <v>10</v>
      </c>
      <c r="H895" s="901">
        <f t="shared" si="27"/>
        <v>10</v>
      </c>
      <c r="I895" s="910"/>
    </row>
    <row r="896" spans="1:9" x14ac:dyDescent="0.25">
      <c r="A896" s="10" t="s">
        <v>406</v>
      </c>
      <c r="B896" s="10" t="s">
        <v>1599</v>
      </c>
      <c r="C896" s="10" t="s">
        <v>1600</v>
      </c>
      <c r="D896" s="10" t="s">
        <v>1963</v>
      </c>
      <c r="E896" s="10">
        <v>2</v>
      </c>
      <c r="F896" s="10">
        <v>101</v>
      </c>
      <c r="G896" s="901">
        <f t="shared" si="28"/>
        <v>202</v>
      </c>
      <c r="H896" s="901">
        <f t="shared" si="27"/>
        <v>202</v>
      </c>
      <c r="I896" s="910"/>
    </row>
    <row r="897" spans="1:9" x14ac:dyDescent="0.25">
      <c r="A897" s="10" t="s">
        <v>406</v>
      </c>
      <c r="B897" s="10" t="s">
        <v>1599</v>
      </c>
      <c r="C897" s="10" t="s">
        <v>1600</v>
      </c>
      <c r="D897" s="10" t="s">
        <v>1964</v>
      </c>
      <c r="E897" s="10">
        <v>1</v>
      </c>
      <c r="F897" s="10">
        <v>44</v>
      </c>
      <c r="G897" s="901">
        <f t="shared" si="28"/>
        <v>44</v>
      </c>
      <c r="H897" s="901">
        <f t="shared" si="27"/>
        <v>44</v>
      </c>
      <c r="I897" s="910"/>
    </row>
    <row r="898" spans="1:9" x14ac:dyDescent="0.25">
      <c r="A898" s="10" t="s">
        <v>406</v>
      </c>
      <c r="B898" s="10" t="s">
        <v>1599</v>
      </c>
      <c r="C898" s="10" t="s">
        <v>1600</v>
      </c>
      <c r="D898" s="10" t="s">
        <v>2198</v>
      </c>
      <c r="E898" s="10">
        <v>8.86</v>
      </c>
      <c r="F898" s="10">
        <v>5</v>
      </c>
      <c r="G898" s="901">
        <f t="shared" si="28"/>
        <v>44.3</v>
      </c>
      <c r="H898" s="901">
        <f t="shared" si="27"/>
        <v>44.3</v>
      </c>
      <c r="I898" s="910"/>
    </row>
    <row r="899" spans="1:9" x14ac:dyDescent="0.25">
      <c r="A899" s="10" t="s">
        <v>406</v>
      </c>
      <c r="B899" s="10" t="s">
        <v>2610</v>
      </c>
      <c r="C899" s="10" t="s">
        <v>2611</v>
      </c>
      <c r="D899" s="10" t="s">
        <v>1963</v>
      </c>
      <c r="E899" s="10">
        <v>2</v>
      </c>
      <c r="F899" s="10">
        <v>322</v>
      </c>
      <c r="G899" s="901">
        <f t="shared" si="28"/>
        <v>644</v>
      </c>
      <c r="H899" s="901">
        <f t="shared" si="27"/>
        <v>644</v>
      </c>
      <c r="I899" s="910"/>
    </row>
    <row r="900" spans="1:9" x14ac:dyDescent="0.25">
      <c r="A900" s="10" t="s">
        <v>406</v>
      </c>
      <c r="B900" s="10" t="s">
        <v>2610</v>
      </c>
      <c r="C900" s="10" t="s">
        <v>2611</v>
      </c>
      <c r="D900" s="10" t="s">
        <v>1964</v>
      </c>
      <c r="E900" s="10">
        <v>1</v>
      </c>
      <c r="F900" s="10">
        <v>14</v>
      </c>
      <c r="G900" s="901">
        <f t="shared" si="28"/>
        <v>14</v>
      </c>
      <c r="H900" s="901">
        <f t="shared" si="27"/>
        <v>14</v>
      </c>
      <c r="I900" s="910"/>
    </row>
    <row r="901" spans="1:9" x14ac:dyDescent="0.25">
      <c r="A901" s="10" t="s">
        <v>406</v>
      </c>
      <c r="B901" s="10" t="s">
        <v>2612</v>
      </c>
      <c r="C901" s="10" t="s">
        <v>2613</v>
      </c>
      <c r="D901" s="10" t="s">
        <v>1963</v>
      </c>
      <c r="E901" s="10">
        <v>2</v>
      </c>
      <c r="F901" s="10">
        <v>92</v>
      </c>
      <c r="G901" s="901">
        <f t="shared" si="28"/>
        <v>184</v>
      </c>
      <c r="H901" s="901">
        <f t="shared" si="27"/>
        <v>184</v>
      </c>
      <c r="I901" s="910"/>
    </row>
    <row r="902" spans="1:9" x14ac:dyDescent="0.25">
      <c r="A902" s="10" t="s">
        <v>406</v>
      </c>
      <c r="B902" s="10" t="s">
        <v>2612</v>
      </c>
      <c r="C902" s="10" t="s">
        <v>2613</v>
      </c>
      <c r="D902" s="10" t="s">
        <v>1964</v>
      </c>
      <c r="E902" s="10">
        <v>1</v>
      </c>
      <c r="F902" s="10">
        <v>14</v>
      </c>
      <c r="G902" s="901">
        <f t="shared" si="28"/>
        <v>14</v>
      </c>
      <c r="H902" s="901">
        <f t="shared" si="27"/>
        <v>14</v>
      </c>
      <c r="I902" s="910"/>
    </row>
    <row r="903" spans="1:9" x14ac:dyDescent="0.25">
      <c r="A903" s="10" t="s">
        <v>406</v>
      </c>
      <c r="B903" s="10" t="s">
        <v>883</v>
      </c>
      <c r="C903" s="10" t="s">
        <v>884</v>
      </c>
      <c r="D903" s="10" t="s">
        <v>1963</v>
      </c>
      <c r="E903" s="10">
        <v>2</v>
      </c>
      <c r="F903" s="10">
        <v>288</v>
      </c>
      <c r="G903" s="901">
        <f t="shared" si="28"/>
        <v>576</v>
      </c>
      <c r="H903" s="901">
        <f t="shared" si="27"/>
        <v>576</v>
      </c>
      <c r="I903" s="910"/>
    </row>
    <row r="904" spans="1:9" x14ac:dyDescent="0.25">
      <c r="A904" s="10" t="s">
        <v>406</v>
      </c>
      <c r="B904" s="10" t="s">
        <v>883</v>
      </c>
      <c r="C904" s="10" t="s">
        <v>884</v>
      </c>
      <c r="D904" s="10" t="s">
        <v>1964</v>
      </c>
      <c r="E904" s="10">
        <v>1</v>
      </c>
      <c r="F904" s="10">
        <v>11</v>
      </c>
      <c r="G904" s="901">
        <f t="shared" si="28"/>
        <v>11</v>
      </c>
      <c r="H904" s="901">
        <f t="shared" ref="H904:H967" si="29">G904</f>
        <v>11</v>
      </c>
      <c r="I904" s="910"/>
    </row>
    <row r="905" spans="1:9" x14ac:dyDescent="0.25">
      <c r="A905" s="10" t="s">
        <v>406</v>
      </c>
      <c r="B905" s="10" t="s">
        <v>2614</v>
      </c>
      <c r="C905" s="10" t="s">
        <v>2615</v>
      </c>
      <c r="D905" s="10" t="s">
        <v>1963</v>
      </c>
      <c r="E905" s="10">
        <v>2</v>
      </c>
      <c r="F905" s="10">
        <v>217</v>
      </c>
      <c r="G905" s="901">
        <f t="shared" ref="G905:G968" si="30">E905*F905</f>
        <v>434</v>
      </c>
      <c r="H905" s="901">
        <f t="shared" si="29"/>
        <v>434</v>
      </c>
      <c r="I905" s="910"/>
    </row>
    <row r="906" spans="1:9" x14ac:dyDescent="0.25">
      <c r="A906" s="10" t="s">
        <v>406</v>
      </c>
      <c r="B906" s="10" t="s">
        <v>2614</v>
      </c>
      <c r="C906" s="10" t="s">
        <v>2615</v>
      </c>
      <c r="D906" s="10" t="s">
        <v>1964</v>
      </c>
      <c r="E906" s="10">
        <v>1</v>
      </c>
      <c r="F906" s="10">
        <v>47</v>
      </c>
      <c r="G906" s="901">
        <f t="shared" si="30"/>
        <v>47</v>
      </c>
      <c r="H906" s="901">
        <f t="shared" si="29"/>
        <v>47</v>
      </c>
      <c r="I906" s="910"/>
    </row>
    <row r="907" spans="1:9" x14ac:dyDescent="0.25">
      <c r="A907" s="10" t="s">
        <v>406</v>
      </c>
      <c r="B907" s="10" t="s">
        <v>1601</v>
      </c>
      <c r="C907" s="10" t="s">
        <v>1602</v>
      </c>
      <c r="D907" s="10" t="s">
        <v>1963</v>
      </c>
      <c r="E907" s="10">
        <v>2</v>
      </c>
      <c r="F907" s="10">
        <v>26</v>
      </c>
      <c r="G907" s="901">
        <f t="shared" si="30"/>
        <v>52</v>
      </c>
      <c r="H907" s="901">
        <f t="shared" si="29"/>
        <v>52</v>
      </c>
      <c r="I907" s="910"/>
    </row>
    <row r="908" spans="1:9" x14ac:dyDescent="0.25">
      <c r="A908" s="10" t="s">
        <v>406</v>
      </c>
      <c r="B908" s="10" t="s">
        <v>1601</v>
      </c>
      <c r="C908" s="10" t="s">
        <v>1602</v>
      </c>
      <c r="D908" s="10" t="s">
        <v>1964</v>
      </c>
      <c r="E908" s="10">
        <v>1</v>
      </c>
      <c r="F908" s="10">
        <v>12</v>
      </c>
      <c r="G908" s="901">
        <f t="shared" si="30"/>
        <v>12</v>
      </c>
      <c r="H908" s="901">
        <f t="shared" si="29"/>
        <v>12</v>
      </c>
      <c r="I908" s="910"/>
    </row>
    <row r="909" spans="1:9" x14ac:dyDescent="0.25">
      <c r="A909" s="10" t="s">
        <v>406</v>
      </c>
      <c r="B909" s="10" t="s">
        <v>2616</v>
      </c>
      <c r="C909" s="10" t="s">
        <v>2617</v>
      </c>
      <c r="D909" s="10" t="s">
        <v>1963</v>
      </c>
      <c r="E909" s="10">
        <v>2</v>
      </c>
      <c r="F909" s="10">
        <v>83</v>
      </c>
      <c r="G909" s="901">
        <f t="shared" si="30"/>
        <v>166</v>
      </c>
      <c r="H909" s="901">
        <f t="shared" si="29"/>
        <v>166</v>
      </c>
      <c r="I909" s="910"/>
    </row>
    <row r="910" spans="1:9" x14ac:dyDescent="0.25">
      <c r="A910" s="10" t="s">
        <v>406</v>
      </c>
      <c r="B910" s="10" t="s">
        <v>2616</v>
      </c>
      <c r="C910" s="10" t="s">
        <v>2617</v>
      </c>
      <c r="D910" s="10" t="s">
        <v>1964</v>
      </c>
      <c r="E910" s="10">
        <v>1</v>
      </c>
      <c r="F910" s="10">
        <v>27</v>
      </c>
      <c r="G910" s="901">
        <f t="shared" si="30"/>
        <v>27</v>
      </c>
      <c r="H910" s="901">
        <f t="shared" si="29"/>
        <v>27</v>
      </c>
      <c r="I910" s="910"/>
    </row>
    <row r="911" spans="1:9" x14ac:dyDescent="0.25">
      <c r="A911" s="10" t="s">
        <v>406</v>
      </c>
      <c r="B911" s="10" t="s">
        <v>2618</v>
      </c>
      <c r="C911" s="10" t="s">
        <v>2619</v>
      </c>
      <c r="D911" s="10" t="s">
        <v>1963</v>
      </c>
      <c r="E911" s="10">
        <v>2</v>
      </c>
      <c r="F911" s="10">
        <v>72</v>
      </c>
      <c r="G911" s="901">
        <f t="shared" si="30"/>
        <v>144</v>
      </c>
      <c r="H911" s="901">
        <f t="shared" si="29"/>
        <v>144</v>
      </c>
      <c r="I911" s="910"/>
    </row>
    <row r="912" spans="1:9" x14ac:dyDescent="0.25">
      <c r="A912" s="10" t="s">
        <v>406</v>
      </c>
      <c r="B912" s="10" t="s">
        <v>2618</v>
      </c>
      <c r="C912" s="10" t="s">
        <v>2619</v>
      </c>
      <c r="D912" s="10" t="s">
        <v>1964</v>
      </c>
      <c r="E912" s="10">
        <v>1</v>
      </c>
      <c r="F912" s="10">
        <v>14</v>
      </c>
      <c r="G912" s="901">
        <f t="shared" si="30"/>
        <v>14</v>
      </c>
      <c r="H912" s="901">
        <f t="shared" si="29"/>
        <v>14</v>
      </c>
      <c r="I912" s="910"/>
    </row>
    <row r="913" spans="1:9" x14ac:dyDescent="0.25">
      <c r="A913" s="10" t="s">
        <v>406</v>
      </c>
      <c r="B913" s="10" t="s">
        <v>5298</v>
      </c>
      <c r="C913" s="10" t="s">
        <v>5299</v>
      </c>
      <c r="D913" s="10" t="s">
        <v>1963</v>
      </c>
      <c r="E913" s="10">
        <v>2</v>
      </c>
      <c r="F913" s="10">
        <v>60</v>
      </c>
      <c r="G913" s="901">
        <f t="shared" si="30"/>
        <v>120</v>
      </c>
      <c r="H913" s="901">
        <f t="shared" si="29"/>
        <v>120</v>
      </c>
      <c r="I913" s="910"/>
    </row>
    <row r="914" spans="1:9" x14ac:dyDescent="0.25">
      <c r="A914" s="10" t="s">
        <v>406</v>
      </c>
      <c r="B914" s="10" t="s">
        <v>5298</v>
      </c>
      <c r="C914" s="10" t="s">
        <v>5299</v>
      </c>
      <c r="D914" s="10" t="s">
        <v>1964</v>
      </c>
      <c r="E914" s="10">
        <v>1</v>
      </c>
      <c r="F914" s="10">
        <v>172</v>
      </c>
      <c r="G914" s="901">
        <f t="shared" si="30"/>
        <v>172</v>
      </c>
      <c r="H914" s="901">
        <f t="shared" si="29"/>
        <v>172</v>
      </c>
      <c r="I914" s="910"/>
    </row>
    <row r="915" spans="1:9" x14ac:dyDescent="0.25">
      <c r="A915" s="10" t="s">
        <v>406</v>
      </c>
      <c r="B915" s="10" t="s">
        <v>445</v>
      </c>
      <c r="C915" s="10" t="s">
        <v>446</v>
      </c>
      <c r="D915" s="10" t="s">
        <v>1963</v>
      </c>
      <c r="E915" s="10">
        <v>2</v>
      </c>
      <c r="F915" s="10">
        <v>661</v>
      </c>
      <c r="G915" s="901">
        <f t="shared" si="30"/>
        <v>1322</v>
      </c>
      <c r="H915" s="901">
        <f t="shared" si="29"/>
        <v>1322</v>
      </c>
      <c r="I915" s="910"/>
    </row>
    <row r="916" spans="1:9" x14ac:dyDescent="0.25">
      <c r="A916" s="10" t="s">
        <v>406</v>
      </c>
      <c r="B916" s="10" t="s">
        <v>445</v>
      </c>
      <c r="C916" s="10" t="s">
        <v>446</v>
      </c>
      <c r="D916" s="10" t="s">
        <v>1964</v>
      </c>
      <c r="E916" s="10">
        <v>1</v>
      </c>
      <c r="F916" s="10">
        <v>21</v>
      </c>
      <c r="G916" s="901">
        <f t="shared" si="30"/>
        <v>21</v>
      </c>
      <c r="H916" s="901">
        <f t="shared" si="29"/>
        <v>21</v>
      </c>
      <c r="I916" s="910"/>
    </row>
    <row r="917" spans="1:9" x14ac:dyDescent="0.25">
      <c r="A917" s="10" t="s">
        <v>406</v>
      </c>
      <c r="B917" s="10" t="s">
        <v>715</v>
      </c>
      <c r="C917" s="10" t="s">
        <v>716</v>
      </c>
      <c r="D917" s="10" t="s">
        <v>1963</v>
      </c>
      <c r="E917" s="10">
        <v>2</v>
      </c>
      <c r="F917" s="10">
        <v>1133</v>
      </c>
      <c r="G917" s="901">
        <f t="shared" si="30"/>
        <v>2266</v>
      </c>
      <c r="H917" s="901">
        <f t="shared" si="29"/>
        <v>2266</v>
      </c>
      <c r="I917" s="910"/>
    </row>
    <row r="918" spans="1:9" x14ac:dyDescent="0.25">
      <c r="A918" s="10" t="s">
        <v>406</v>
      </c>
      <c r="B918" s="10" t="s">
        <v>715</v>
      </c>
      <c r="C918" s="10" t="s">
        <v>716</v>
      </c>
      <c r="D918" s="10" t="s">
        <v>1964</v>
      </c>
      <c r="E918" s="10">
        <v>1</v>
      </c>
      <c r="F918" s="10">
        <v>391</v>
      </c>
      <c r="G918" s="901">
        <f t="shared" si="30"/>
        <v>391</v>
      </c>
      <c r="H918" s="901">
        <f t="shared" si="29"/>
        <v>391</v>
      </c>
      <c r="I918" s="910"/>
    </row>
    <row r="919" spans="1:9" x14ac:dyDescent="0.25">
      <c r="A919" s="10" t="s">
        <v>406</v>
      </c>
      <c r="B919" s="10" t="s">
        <v>715</v>
      </c>
      <c r="C919" s="10" t="s">
        <v>716</v>
      </c>
      <c r="D919" s="10" t="s">
        <v>2198</v>
      </c>
      <c r="E919" s="10">
        <v>8.86</v>
      </c>
      <c r="F919" s="10">
        <v>10</v>
      </c>
      <c r="G919" s="901">
        <f t="shared" si="30"/>
        <v>88.6</v>
      </c>
      <c r="H919" s="901">
        <f t="shared" si="29"/>
        <v>88.6</v>
      </c>
      <c r="I919" s="910"/>
    </row>
    <row r="920" spans="1:9" x14ac:dyDescent="0.25">
      <c r="A920" s="10" t="s">
        <v>406</v>
      </c>
      <c r="B920" s="10" t="s">
        <v>1607</v>
      </c>
      <c r="C920" s="10" t="s">
        <v>1608</v>
      </c>
      <c r="D920" s="10" t="s">
        <v>1989</v>
      </c>
      <c r="E920" s="10">
        <v>18.53</v>
      </c>
      <c r="F920" s="10">
        <v>4</v>
      </c>
      <c r="G920" s="901">
        <f t="shared" si="30"/>
        <v>74.12</v>
      </c>
      <c r="H920" s="901">
        <f t="shared" si="29"/>
        <v>74.12</v>
      </c>
      <c r="I920" s="910"/>
    </row>
    <row r="921" spans="1:9" x14ac:dyDescent="0.25">
      <c r="A921" s="10" t="s">
        <v>406</v>
      </c>
      <c r="B921" s="10" t="s">
        <v>1607</v>
      </c>
      <c r="C921" s="10" t="s">
        <v>1608</v>
      </c>
      <c r="D921" s="10" t="s">
        <v>1963</v>
      </c>
      <c r="E921" s="10">
        <v>2</v>
      </c>
      <c r="F921" s="10">
        <v>808</v>
      </c>
      <c r="G921" s="901">
        <f t="shared" si="30"/>
        <v>1616</v>
      </c>
      <c r="H921" s="901">
        <f t="shared" si="29"/>
        <v>1616</v>
      </c>
      <c r="I921" s="910"/>
    </row>
    <row r="922" spans="1:9" x14ac:dyDescent="0.25">
      <c r="A922" s="10" t="s">
        <v>406</v>
      </c>
      <c r="B922" s="10" t="s">
        <v>1607</v>
      </c>
      <c r="C922" s="10" t="s">
        <v>1608</v>
      </c>
      <c r="D922" s="10" t="s">
        <v>1964</v>
      </c>
      <c r="E922" s="10">
        <v>1</v>
      </c>
      <c r="F922" s="10">
        <v>225</v>
      </c>
      <c r="G922" s="901">
        <f t="shared" si="30"/>
        <v>225</v>
      </c>
      <c r="H922" s="901">
        <f t="shared" si="29"/>
        <v>225</v>
      </c>
      <c r="I922" s="910"/>
    </row>
    <row r="923" spans="1:9" x14ac:dyDescent="0.25">
      <c r="A923" s="10" t="s">
        <v>406</v>
      </c>
      <c r="B923" s="10" t="s">
        <v>449</v>
      </c>
      <c r="C923" s="10" t="s">
        <v>450</v>
      </c>
      <c r="D923" s="10" t="s">
        <v>1963</v>
      </c>
      <c r="E923" s="10">
        <v>2</v>
      </c>
      <c r="F923" s="10">
        <v>258</v>
      </c>
      <c r="G923" s="901">
        <f t="shared" si="30"/>
        <v>516</v>
      </c>
      <c r="H923" s="901">
        <f t="shared" si="29"/>
        <v>516</v>
      </c>
      <c r="I923" s="910"/>
    </row>
    <row r="924" spans="1:9" x14ac:dyDescent="0.25">
      <c r="A924" s="10" t="s">
        <v>406</v>
      </c>
      <c r="B924" s="10" t="s">
        <v>449</v>
      </c>
      <c r="C924" s="10" t="s">
        <v>450</v>
      </c>
      <c r="D924" s="10" t="s">
        <v>1964</v>
      </c>
      <c r="E924" s="10">
        <v>1</v>
      </c>
      <c r="F924" s="10">
        <v>22</v>
      </c>
      <c r="G924" s="901">
        <f t="shared" si="30"/>
        <v>22</v>
      </c>
      <c r="H924" s="901">
        <f t="shared" si="29"/>
        <v>22</v>
      </c>
      <c r="I924" s="910"/>
    </row>
    <row r="925" spans="1:9" x14ac:dyDescent="0.25">
      <c r="A925" s="10" t="s">
        <v>406</v>
      </c>
      <c r="B925" s="10" t="s">
        <v>2620</v>
      </c>
      <c r="C925" s="10" t="s">
        <v>2621</v>
      </c>
      <c r="D925" s="10" t="s">
        <v>1963</v>
      </c>
      <c r="E925" s="10">
        <v>2</v>
      </c>
      <c r="F925" s="10">
        <v>63</v>
      </c>
      <c r="G925" s="901">
        <f t="shared" si="30"/>
        <v>126</v>
      </c>
      <c r="H925" s="901">
        <f t="shared" si="29"/>
        <v>126</v>
      </c>
      <c r="I925" s="910"/>
    </row>
    <row r="926" spans="1:9" x14ac:dyDescent="0.25">
      <c r="A926" s="10" t="s">
        <v>406</v>
      </c>
      <c r="B926" s="10" t="s">
        <v>2620</v>
      </c>
      <c r="C926" s="10" t="s">
        <v>2621</v>
      </c>
      <c r="D926" s="10" t="s">
        <v>1964</v>
      </c>
      <c r="E926" s="10">
        <v>1</v>
      </c>
      <c r="F926" s="10">
        <v>1</v>
      </c>
      <c r="G926" s="901">
        <f t="shared" si="30"/>
        <v>1</v>
      </c>
      <c r="H926" s="901">
        <f t="shared" si="29"/>
        <v>1</v>
      </c>
      <c r="I926" s="910"/>
    </row>
    <row r="927" spans="1:9" x14ac:dyDescent="0.25">
      <c r="A927" s="10" t="s">
        <v>406</v>
      </c>
      <c r="B927" s="10" t="s">
        <v>2620</v>
      </c>
      <c r="C927" s="10" t="s">
        <v>2621</v>
      </c>
      <c r="D927" s="10" t="s">
        <v>2198</v>
      </c>
      <c r="E927" s="10">
        <v>8.86</v>
      </c>
      <c r="F927" s="10">
        <v>38</v>
      </c>
      <c r="G927" s="901">
        <f t="shared" si="30"/>
        <v>336.67999999999995</v>
      </c>
      <c r="H927" s="901">
        <f t="shared" si="29"/>
        <v>336.67999999999995</v>
      </c>
      <c r="I927" s="910"/>
    </row>
    <row r="928" spans="1:9" x14ac:dyDescent="0.25">
      <c r="A928" s="10" t="s">
        <v>406</v>
      </c>
      <c r="B928" s="10" t="s">
        <v>885</v>
      </c>
      <c r="C928" s="10" t="s">
        <v>886</v>
      </c>
      <c r="D928" s="10" t="s">
        <v>1963</v>
      </c>
      <c r="E928" s="10">
        <v>2</v>
      </c>
      <c r="F928" s="10">
        <v>1414</v>
      </c>
      <c r="G928" s="901">
        <f t="shared" si="30"/>
        <v>2828</v>
      </c>
      <c r="H928" s="901">
        <f t="shared" si="29"/>
        <v>2828</v>
      </c>
      <c r="I928" s="910"/>
    </row>
    <row r="929" spans="1:9" x14ac:dyDescent="0.25">
      <c r="A929" s="10" t="s">
        <v>406</v>
      </c>
      <c r="B929" s="10" t="s">
        <v>885</v>
      </c>
      <c r="C929" s="10" t="s">
        <v>886</v>
      </c>
      <c r="D929" s="10" t="s">
        <v>1964</v>
      </c>
      <c r="E929" s="10">
        <v>1</v>
      </c>
      <c r="F929" s="10">
        <v>500</v>
      </c>
      <c r="G929" s="901">
        <f t="shared" si="30"/>
        <v>500</v>
      </c>
      <c r="H929" s="901">
        <f t="shared" si="29"/>
        <v>500</v>
      </c>
      <c r="I929" s="910"/>
    </row>
    <row r="930" spans="1:9" x14ac:dyDescent="0.25">
      <c r="A930" s="10" t="s">
        <v>406</v>
      </c>
      <c r="B930" s="10" t="s">
        <v>885</v>
      </c>
      <c r="C930" s="10" t="s">
        <v>886</v>
      </c>
      <c r="D930" s="10" t="s">
        <v>2198</v>
      </c>
      <c r="E930" s="10">
        <v>8.8600000000000012</v>
      </c>
      <c r="F930" s="10">
        <v>31</v>
      </c>
      <c r="G930" s="901">
        <f t="shared" si="30"/>
        <v>274.66000000000003</v>
      </c>
      <c r="H930" s="901">
        <f t="shared" si="29"/>
        <v>274.66000000000003</v>
      </c>
      <c r="I930" s="910"/>
    </row>
    <row r="931" spans="1:9" x14ac:dyDescent="0.25">
      <c r="A931" s="10" t="s">
        <v>406</v>
      </c>
      <c r="B931" s="10" t="s">
        <v>451</v>
      </c>
      <c r="C931" s="10" t="s">
        <v>6</v>
      </c>
      <c r="D931" s="10" t="s">
        <v>1963</v>
      </c>
      <c r="E931" s="10">
        <v>2</v>
      </c>
      <c r="F931" s="10">
        <v>1280</v>
      </c>
      <c r="G931" s="901">
        <f t="shared" si="30"/>
        <v>2560</v>
      </c>
      <c r="H931" s="901">
        <f t="shared" si="29"/>
        <v>2560</v>
      </c>
      <c r="I931" s="910"/>
    </row>
    <row r="932" spans="1:9" x14ac:dyDescent="0.25">
      <c r="A932" s="10" t="s">
        <v>406</v>
      </c>
      <c r="B932" s="10" t="s">
        <v>451</v>
      </c>
      <c r="C932" s="10" t="s">
        <v>6</v>
      </c>
      <c r="D932" s="10" t="s">
        <v>1964</v>
      </c>
      <c r="E932" s="10">
        <v>1</v>
      </c>
      <c r="F932" s="10">
        <v>532</v>
      </c>
      <c r="G932" s="901">
        <f t="shared" si="30"/>
        <v>532</v>
      </c>
      <c r="H932" s="901">
        <f t="shared" si="29"/>
        <v>532</v>
      </c>
      <c r="I932" s="910"/>
    </row>
    <row r="933" spans="1:9" x14ac:dyDescent="0.25">
      <c r="A933" s="10" t="s">
        <v>406</v>
      </c>
      <c r="B933" s="10" t="s">
        <v>451</v>
      </c>
      <c r="C933" s="10" t="s">
        <v>6</v>
      </c>
      <c r="D933" s="10" t="s">
        <v>2198</v>
      </c>
      <c r="E933" s="10">
        <v>8.8600000000000012</v>
      </c>
      <c r="F933" s="10">
        <v>13</v>
      </c>
      <c r="G933" s="901">
        <f t="shared" si="30"/>
        <v>115.18000000000002</v>
      </c>
      <c r="H933" s="901">
        <f t="shared" si="29"/>
        <v>115.18000000000002</v>
      </c>
      <c r="I933" s="910"/>
    </row>
    <row r="934" spans="1:9" x14ac:dyDescent="0.25">
      <c r="A934" s="10" t="s">
        <v>406</v>
      </c>
      <c r="B934" s="10" t="s">
        <v>452</v>
      </c>
      <c r="C934" s="10" t="s">
        <v>453</v>
      </c>
      <c r="D934" s="10" t="s">
        <v>1963</v>
      </c>
      <c r="E934" s="10">
        <v>2</v>
      </c>
      <c r="F934" s="10">
        <v>1924</v>
      </c>
      <c r="G934" s="901">
        <f t="shared" si="30"/>
        <v>3848</v>
      </c>
      <c r="H934" s="901">
        <f t="shared" si="29"/>
        <v>3848</v>
      </c>
      <c r="I934" s="910"/>
    </row>
    <row r="935" spans="1:9" x14ac:dyDescent="0.25">
      <c r="A935" s="10" t="s">
        <v>406</v>
      </c>
      <c r="B935" s="10" t="s">
        <v>452</v>
      </c>
      <c r="C935" s="10" t="s">
        <v>453</v>
      </c>
      <c r="D935" s="10" t="s">
        <v>1964</v>
      </c>
      <c r="E935" s="10">
        <v>1</v>
      </c>
      <c r="F935" s="10">
        <v>1568</v>
      </c>
      <c r="G935" s="901">
        <f t="shared" si="30"/>
        <v>1568</v>
      </c>
      <c r="H935" s="901">
        <f t="shared" si="29"/>
        <v>1568</v>
      </c>
      <c r="I935" s="910"/>
    </row>
    <row r="936" spans="1:9" x14ac:dyDescent="0.25">
      <c r="A936" s="10" t="s">
        <v>406</v>
      </c>
      <c r="B936" s="10" t="s">
        <v>452</v>
      </c>
      <c r="C936" s="10" t="s">
        <v>453</v>
      </c>
      <c r="D936" s="10" t="s">
        <v>2198</v>
      </c>
      <c r="E936" s="10">
        <v>8.86</v>
      </c>
      <c r="F936" s="10">
        <v>1</v>
      </c>
      <c r="G936" s="901">
        <f t="shared" si="30"/>
        <v>8.86</v>
      </c>
      <c r="H936" s="901">
        <f t="shared" si="29"/>
        <v>8.86</v>
      </c>
      <c r="I936" s="910"/>
    </row>
    <row r="937" spans="1:9" x14ac:dyDescent="0.25">
      <c r="A937" s="10" t="s">
        <v>406</v>
      </c>
      <c r="B937" s="10" t="s">
        <v>2622</v>
      </c>
      <c r="C937" s="10" t="s">
        <v>2623</v>
      </c>
      <c r="D937" s="10" t="s">
        <v>1963</v>
      </c>
      <c r="E937" s="10">
        <v>2</v>
      </c>
      <c r="F937" s="10">
        <v>212</v>
      </c>
      <c r="G937" s="901">
        <f t="shared" si="30"/>
        <v>424</v>
      </c>
      <c r="H937" s="901">
        <f t="shared" si="29"/>
        <v>424</v>
      </c>
      <c r="I937" s="910"/>
    </row>
    <row r="938" spans="1:9" x14ac:dyDescent="0.25">
      <c r="A938" s="10" t="s">
        <v>406</v>
      </c>
      <c r="B938" s="10" t="s">
        <v>2624</v>
      </c>
      <c r="C938" s="10" t="s">
        <v>2625</v>
      </c>
      <c r="D938" s="10" t="s">
        <v>1963</v>
      </c>
      <c r="E938" s="10">
        <v>2</v>
      </c>
      <c r="F938" s="10">
        <v>53</v>
      </c>
      <c r="G938" s="901">
        <f t="shared" si="30"/>
        <v>106</v>
      </c>
      <c r="H938" s="901">
        <f t="shared" si="29"/>
        <v>106</v>
      </c>
      <c r="I938" s="910"/>
    </row>
    <row r="939" spans="1:9" x14ac:dyDescent="0.25">
      <c r="A939" s="10" t="s">
        <v>406</v>
      </c>
      <c r="B939" s="10" t="s">
        <v>2624</v>
      </c>
      <c r="C939" s="10" t="s">
        <v>2625</v>
      </c>
      <c r="D939" s="10" t="s">
        <v>1964</v>
      </c>
      <c r="E939" s="10">
        <v>1</v>
      </c>
      <c r="F939" s="10">
        <v>23</v>
      </c>
      <c r="G939" s="901">
        <f t="shared" si="30"/>
        <v>23</v>
      </c>
      <c r="H939" s="901">
        <f t="shared" si="29"/>
        <v>23</v>
      </c>
      <c r="I939" s="910"/>
    </row>
    <row r="940" spans="1:9" x14ac:dyDescent="0.25">
      <c r="A940" s="10" t="s">
        <v>406</v>
      </c>
      <c r="B940" s="10" t="s">
        <v>2626</v>
      </c>
      <c r="C940" s="10" t="s">
        <v>2627</v>
      </c>
      <c r="D940" s="10" t="s">
        <v>1963</v>
      </c>
      <c r="E940" s="10">
        <v>2</v>
      </c>
      <c r="F940" s="10">
        <v>83</v>
      </c>
      <c r="G940" s="901">
        <f t="shared" si="30"/>
        <v>166</v>
      </c>
      <c r="H940" s="901">
        <f t="shared" si="29"/>
        <v>166</v>
      </c>
      <c r="I940" s="910"/>
    </row>
    <row r="941" spans="1:9" x14ac:dyDescent="0.25">
      <c r="A941" s="10" t="s">
        <v>406</v>
      </c>
      <c r="B941" s="10" t="s">
        <v>2626</v>
      </c>
      <c r="C941" s="10" t="s">
        <v>2627</v>
      </c>
      <c r="D941" s="10" t="s">
        <v>1964</v>
      </c>
      <c r="E941" s="10">
        <v>1</v>
      </c>
      <c r="F941" s="10">
        <v>4</v>
      </c>
      <c r="G941" s="901">
        <f t="shared" si="30"/>
        <v>4</v>
      </c>
      <c r="H941" s="901">
        <f t="shared" si="29"/>
        <v>4</v>
      </c>
      <c r="I941" s="910"/>
    </row>
    <row r="942" spans="1:9" x14ac:dyDescent="0.25">
      <c r="A942" s="10" t="s">
        <v>406</v>
      </c>
      <c r="B942" s="10" t="s">
        <v>2628</v>
      </c>
      <c r="C942" s="10" t="s">
        <v>2629</v>
      </c>
      <c r="D942" s="10" t="s">
        <v>1963</v>
      </c>
      <c r="E942" s="10">
        <v>2</v>
      </c>
      <c r="F942" s="10">
        <v>160</v>
      </c>
      <c r="G942" s="901">
        <f t="shared" si="30"/>
        <v>320</v>
      </c>
      <c r="H942" s="901">
        <f t="shared" si="29"/>
        <v>320</v>
      </c>
      <c r="I942" s="910"/>
    </row>
    <row r="943" spans="1:9" x14ac:dyDescent="0.25">
      <c r="A943" s="10" t="s">
        <v>406</v>
      </c>
      <c r="B943" s="10" t="s">
        <v>2628</v>
      </c>
      <c r="C943" s="10" t="s">
        <v>2629</v>
      </c>
      <c r="D943" s="10" t="s">
        <v>1964</v>
      </c>
      <c r="E943" s="10">
        <v>1</v>
      </c>
      <c r="F943" s="10">
        <v>51</v>
      </c>
      <c r="G943" s="901">
        <f t="shared" si="30"/>
        <v>51</v>
      </c>
      <c r="H943" s="901">
        <f t="shared" si="29"/>
        <v>51</v>
      </c>
      <c r="I943" s="910"/>
    </row>
    <row r="944" spans="1:9" x14ac:dyDescent="0.25">
      <c r="A944" s="10" t="s">
        <v>406</v>
      </c>
      <c r="B944" s="10" t="s">
        <v>2630</v>
      </c>
      <c r="C944" s="10" t="s">
        <v>2631</v>
      </c>
      <c r="D944" s="10" t="s">
        <v>1963</v>
      </c>
      <c r="E944" s="10">
        <v>2</v>
      </c>
      <c r="F944" s="10">
        <v>64</v>
      </c>
      <c r="G944" s="901">
        <f t="shared" si="30"/>
        <v>128</v>
      </c>
      <c r="H944" s="901">
        <f t="shared" si="29"/>
        <v>128</v>
      </c>
      <c r="I944" s="910"/>
    </row>
    <row r="945" spans="1:9" x14ac:dyDescent="0.25">
      <c r="A945" s="10" t="s">
        <v>406</v>
      </c>
      <c r="B945" s="10" t="s">
        <v>2630</v>
      </c>
      <c r="C945" s="10" t="s">
        <v>2631</v>
      </c>
      <c r="D945" s="10" t="s">
        <v>1964</v>
      </c>
      <c r="E945" s="10">
        <v>1</v>
      </c>
      <c r="F945" s="10">
        <v>9</v>
      </c>
      <c r="G945" s="901">
        <f t="shared" si="30"/>
        <v>9</v>
      </c>
      <c r="H945" s="901">
        <f t="shared" si="29"/>
        <v>9</v>
      </c>
      <c r="I945" s="910"/>
    </row>
    <row r="946" spans="1:9" x14ac:dyDescent="0.25">
      <c r="A946" s="10" t="s">
        <v>406</v>
      </c>
      <c r="B946" s="10" t="s">
        <v>2632</v>
      </c>
      <c r="C946" s="10" t="s">
        <v>2633</v>
      </c>
      <c r="D946" s="10" t="s">
        <v>1963</v>
      </c>
      <c r="E946" s="10">
        <v>2</v>
      </c>
      <c r="F946" s="10">
        <v>301</v>
      </c>
      <c r="G946" s="901">
        <f t="shared" si="30"/>
        <v>602</v>
      </c>
      <c r="H946" s="901">
        <f t="shared" si="29"/>
        <v>602</v>
      </c>
      <c r="I946" s="910"/>
    </row>
    <row r="947" spans="1:9" x14ac:dyDescent="0.25">
      <c r="A947" s="10" t="s">
        <v>406</v>
      </c>
      <c r="B947" s="10" t="s">
        <v>2632</v>
      </c>
      <c r="C947" s="10" t="s">
        <v>2633</v>
      </c>
      <c r="D947" s="10" t="s">
        <v>1964</v>
      </c>
      <c r="E947" s="10">
        <v>1</v>
      </c>
      <c r="F947" s="10">
        <v>13</v>
      </c>
      <c r="G947" s="901">
        <f t="shared" si="30"/>
        <v>13</v>
      </c>
      <c r="H947" s="901">
        <f t="shared" si="29"/>
        <v>13</v>
      </c>
      <c r="I947" s="910"/>
    </row>
    <row r="948" spans="1:9" x14ac:dyDescent="0.25">
      <c r="A948" s="10" t="s">
        <v>406</v>
      </c>
      <c r="B948" s="10" t="s">
        <v>2634</v>
      </c>
      <c r="C948" s="10" t="s">
        <v>2635</v>
      </c>
      <c r="D948" s="10" t="s">
        <v>1963</v>
      </c>
      <c r="E948" s="10">
        <v>2</v>
      </c>
      <c r="F948" s="10">
        <v>160</v>
      </c>
      <c r="G948" s="901">
        <f t="shared" si="30"/>
        <v>320</v>
      </c>
      <c r="H948" s="901">
        <f t="shared" si="29"/>
        <v>320</v>
      </c>
      <c r="I948" s="910"/>
    </row>
    <row r="949" spans="1:9" x14ac:dyDescent="0.25">
      <c r="A949" s="10" t="s">
        <v>406</v>
      </c>
      <c r="B949" s="10" t="s">
        <v>2634</v>
      </c>
      <c r="C949" s="10" t="s">
        <v>2635</v>
      </c>
      <c r="D949" s="10" t="s">
        <v>1964</v>
      </c>
      <c r="E949" s="10">
        <v>1</v>
      </c>
      <c r="F949" s="10">
        <v>68</v>
      </c>
      <c r="G949" s="901">
        <f t="shared" si="30"/>
        <v>68</v>
      </c>
      <c r="H949" s="901">
        <f t="shared" si="29"/>
        <v>68</v>
      </c>
      <c r="I949" s="910"/>
    </row>
    <row r="950" spans="1:9" x14ac:dyDescent="0.25">
      <c r="A950" s="10" t="s">
        <v>406</v>
      </c>
      <c r="B950" s="10" t="s">
        <v>2636</v>
      </c>
      <c r="C950" s="10" t="s">
        <v>2637</v>
      </c>
      <c r="D950" s="10" t="s">
        <v>1963</v>
      </c>
      <c r="E950" s="10">
        <v>2</v>
      </c>
      <c r="F950" s="10">
        <v>282</v>
      </c>
      <c r="G950" s="901">
        <f t="shared" si="30"/>
        <v>564</v>
      </c>
      <c r="H950" s="901">
        <f t="shared" si="29"/>
        <v>564</v>
      </c>
      <c r="I950" s="910"/>
    </row>
    <row r="951" spans="1:9" x14ac:dyDescent="0.25">
      <c r="A951" s="10" t="s">
        <v>406</v>
      </c>
      <c r="B951" s="10" t="s">
        <v>2636</v>
      </c>
      <c r="C951" s="10" t="s">
        <v>2637</v>
      </c>
      <c r="D951" s="10" t="s">
        <v>1964</v>
      </c>
      <c r="E951" s="10">
        <v>1</v>
      </c>
      <c r="F951" s="10">
        <v>17</v>
      </c>
      <c r="G951" s="901">
        <f t="shared" si="30"/>
        <v>17</v>
      </c>
      <c r="H951" s="901">
        <f t="shared" si="29"/>
        <v>17</v>
      </c>
      <c r="I951" s="910"/>
    </row>
    <row r="952" spans="1:9" x14ac:dyDescent="0.25">
      <c r="A952" s="10" t="s">
        <v>406</v>
      </c>
      <c r="B952" s="10" t="s">
        <v>2638</v>
      </c>
      <c r="C952" s="10" t="s">
        <v>2639</v>
      </c>
      <c r="D952" s="10" t="s">
        <v>1963</v>
      </c>
      <c r="E952" s="10">
        <v>2</v>
      </c>
      <c r="F952" s="10">
        <v>141</v>
      </c>
      <c r="G952" s="901">
        <f t="shared" si="30"/>
        <v>282</v>
      </c>
      <c r="H952" s="901">
        <f t="shared" si="29"/>
        <v>282</v>
      </c>
      <c r="I952" s="910"/>
    </row>
    <row r="953" spans="1:9" x14ac:dyDescent="0.25">
      <c r="A953" s="10" t="s">
        <v>406</v>
      </c>
      <c r="B953" s="10" t="s">
        <v>2638</v>
      </c>
      <c r="C953" s="10" t="s">
        <v>2639</v>
      </c>
      <c r="D953" s="10" t="s">
        <v>1964</v>
      </c>
      <c r="E953" s="10">
        <v>1</v>
      </c>
      <c r="F953" s="10">
        <v>14</v>
      </c>
      <c r="G953" s="901">
        <f t="shared" si="30"/>
        <v>14</v>
      </c>
      <c r="H953" s="901">
        <f t="shared" si="29"/>
        <v>14</v>
      </c>
      <c r="I953" s="910"/>
    </row>
    <row r="954" spans="1:9" x14ac:dyDescent="0.25">
      <c r="A954" s="10" t="s">
        <v>406</v>
      </c>
      <c r="B954" s="10" t="s">
        <v>887</v>
      </c>
      <c r="C954" s="10" t="s">
        <v>888</v>
      </c>
      <c r="D954" s="10" t="s">
        <v>1963</v>
      </c>
      <c r="E954" s="10">
        <v>2</v>
      </c>
      <c r="F954" s="10">
        <v>90</v>
      </c>
      <c r="G954" s="901">
        <f t="shared" si="30"/>
        <v>180</v>
      </c>
      <c r="H954" s="901">
        <f t="shared" si="29"/>
        <v>180</v>
      </c>
      <c r="I954" s="910"/>
    </row>
    <row r="955" spans="1:9" x14ac:dyDescent="0.25">
      <c r="A955" s="10" t="s">
        <v>406</v>
      </c>
      <c r="B955" s="10" t="s">
        <v>887</v>
      </c>
      <c r="C955" s="10" t="s">
        <v>888</v>
      </c>
      <c r="D955" s="10" t="s">
        <v>1964</v>
      </c>
      <c r="E955" s="10">
        <v>1</v>
      </c>
      <c r="F955" s="10">
        <v>1</v>
      </c>
      <c r="G955" s="901">
        <f t="shared" si="30"/>
        <v>1</v>
      </c>
      <c r="H955" s="901">
        <f t="shared" si="29"/>
        <v>1</v>
      </c>
      <c r="I955" s="910"/>
    </row>
    <row r="956" spans="1:9" x14ac:dyDescent="0.25">
      <c r="A956" s="10" t="s">
        <v>406</v>
      </c>
      <c r="B956" s="10" t="s">
        <v>2640</v>
      </c>
      <c r="C956" s="10" t="s">
        <v>2641</v>
      </c>
      <c r="D956" s="10" t="s">
        <v>1963</v>
      </c>
      <c r="E956" s="10">
        <v>2</v>
      </c>
      <c r="F956" s="10">
        <v>26</v>
      </c>
      <c r="G956" s="901">
        <f t="shared" si="30"/>
        <v>52</v>
      </c>
      <c r="H956" s="901">
        <f t="shared" si="29"/>
        <v>52</v>
      </c>
      <c r="I956" s="910"/>
    </row>
    <row r="957" spans="1:9" x14ac:dyDescent="0.25">
      <c r="A957" s="10" t="s">
        <v>406</v>
      </c>
      <c r="B957" s="10" t="s">
        <v>1621</v>
      </c>
      <c r="C957" s="10" t="s">
        <v>1622</v>
      </c>
      <c r="D957" s="10" t="s">
        <v>1963</v>
      </c>
      <c r="E957" s="10">
        <v>2</v>
      </c>
      <c r="F957" s="10">
        <v>294</v>
      </c>
      <c r="G957" s="901">
        <f t="shared" si="30"/>
        <v>588</v>
      </c>
      <c r="H957" s="901">
        <f t="shared" si="29"/>
        <v>588</v>
      </c>
      <c r="I957" s="910"/>
    </row>
    <row r="958" spans="1:9" x14ac:dyDescent="0.25">
      <c r="A958" s="10" t="s">
        <v>406</v>
      </c>
      <c r="B958" s="10" t="s">
        <v>1621</v>
      </c>
      <c r="C958" s="10" t="s">
        <v>1622</v>
      </c>
      <c r="D958" s="10" t="s">
        <v>1964</v>
      </c>
      <c r="E958" s="10">
        <v>1</v>
      </c>
      <c r="F958" s="10">
        <v>190</v>
      </c>
      <c r="G958" s="901">
        <f t="shared" si="30"/>
        <v>190</v>
      </c>
      <c r="H958" s="901">
        <f t="shared" si="29"/>
        <v>190</v>
      </c>
      <c r="I958" s="910"/>
    </row>
    <row r="959" spans="1:9" x14ac:dyDescent="0.25">
      <c r="A959" s="10" t="s">
        <v>406</v>
      </c>
      <c r="B959" s="10" t="s">
        <v>2642</v>
      </c>
      <c r="C959" s="10" t="s">
        <v>2643</v>
      </c>
      <c r="D959" s="10" t="s">
        <v>1963</v>
      </c>
      <c r="E959" s="10">
        <v>2</v>
      </c>
      <c r="F959" s="10">
        <v>31</v>
      </c>
      <c r="G959" s="901">
        <f t="shared" si="30"/>
        <v>62</v>
      </c>
      <c r="H959" s="901">
        <f t="shared" si="29"/>
        <v>62</v>
      </c>
      <c r="I959" s="910"/>
    </row>
    <row r="960" spans="1:9" x14ac:dyDescent="0.25">
      <c r="A960" s="10" t="s">
        <v>406</v>
      </c>
      <c r="B960" s="10" t="s">
        <v>2644</v>
      </c>
      <c r="C960" s="10" t="s">
        <v>2645</v>
      </c>
      <c r="D960" s="10" t="s">
        <v>1963</v>
      </c>
      <c r="E960" s="10">
        <v>2</v>
      </c>
      <c r="F960" s="10">
        <v>218</v>
      </c>
      <c r="G960" s="901">
        <f t="shared" si="30"/>
        <v>436</v>
      </c>
      <c r="H960" s="901">
        <f t="shared" si="29"/>
        <v>436</v>
      </c>
      <c r="I960" s="910"/>
    </row>
    <row r="961" spans="1:9" x14ac:dyDescent="0.25">
      <c r="A961" s="10" t="s">
        <v>406</v>
      </c>
      <c r="B961" s="10" t="s">
        <v>2644</v>
      </c>
      <c r="C961" s="10" t="s">
        <v>2645</v>
      </c>
      <c r="D961" s="10" t="s">
        <v>1964</v>
      </c>
      <c r="E961" s="10">
        <v>1</v>
      </c>
      <c r="F961" s="10">
        <v>66</v>
      </c>
      <c r="G961" s="901">
        <f t="shared" si="30"/>
        <v>66</v>
      </c>
      <c r="H961" s="901">
        <f t="shared" si="29"/>
        <v>66</v>
      </c>
      <c r="I961" s="910"/>
    </row>
    <row r="962" spans="1:9" x14ac:dyDescent="0.25">
      <c r="A962" s="10" t="s">
        <v>406</v>
      </c>
      <c r="B962" s="10" t="s">
        <v>2646</v>
      </c>
      <c r="C962" s="10" t="s">
        <v>2647</v>
      </c>
      <c r="D962" s="10" t="s">
        <v>1963</v>
      </c>
      <c r="E962" s="10">
        <v>2</v>
      </c>
      <c r="F962" s="10">
        <v>95</v>
      </c>
      <c r="G962" s="901">
        <f t="shared" si="30"/>
        <v>190</v>
      </c>
      <c r="H962" s="901">
        <f t="shared" si="29"/>
        <v>190</v>
      </c>
      <c r="I962" s="910"/>
    </row>
    <row r="963" spans="1:9" x14ac:dyDescent="0.25">
      <c r="A963" s="10" t="s">
        <v>406</v>
      </c>
      <c r="B963" s="10" t="s">
        <v>2646</v>
      </c>
      <c r="C963" s="10" t="s">
        <v>2647</v>
      </c>
      <c r="D963" s="10" t="s">
        <v>1964</v>
      </c>
      <c r="E963" s="10">
        <v>1</v>
      </c>
      <c r="F963" s="10">
        <v>9</v>
      </c>
      <c r="G963" s="901">
        <f t="shared" si="30"/>
        <v>9</v>
      </c>
      <c r="H963" s="901">
        <f t="shared" si="29"/>
        <v>9</v>
      </c>
      <c r="I963" s="910"/>
    </row>
    <row r="964" spans="1:9" x14ac:dyDescent="0.25">
      <c r="A964" s="10" t="s">
        <v>406</v>
      </c>
      <c r="B964" s="10" t="s">
        <v>2648</v>
      </c>
      <c r="C964" s="10" t="s">
        <v>2649</v>
      </c>
      <c r="D964" s="10" t="s">
        <v>1963</v>
      </c>
      <c r="E964" s="10">
        <v>2</v>
      </c>
      <c r="F964" s="10">
        <v>216</v>
      </c>
      <c r="G964" s="901">
        <f t="shared" si="30"/>
        <v>432</v>
      </c>
      <c r="H964" s="901">
        <f t="shared" si="29"/>
        <v>432</v>
      </c>
      <c r="I964" s="910"/>
    </row>
    <row r="965" spans="1:9" x14ac:dyDescent="0.25">
      <c r="A965" s="10" t="s">
        <v>406</v>
      </c>
      <c r="B965" s="10" t="s">
        <v>2648</v>
      </c>
      <c r="C965" s="10" t="s">
        <v>2649</v>
      </c>
      <c r="D965" s="10" t="s">
        <v>1964</v>
      </c>
      <c r="E965" s="10">
        <v>1</v>
      </c>
      <c r="F965" s="10">
        <v>4</v>
      </c>
      <c r="G965" s="901">
        <f t="shared" si="30"/>
        <v>4</v>
      </c>
      <c r="H965" s="901">
        <f t="shared" si="29"/>
        <v>4</v>
      </c>
      <c r="I965" s="910"/>
    </row>
    <row r="966" spans="1:9" x14ac:dyDescent="0.25">
      <c r="A966" s="10" t="s">
        <v>406</v>
      </c>
      <c r="B966" s="10" t="s">
        <v>889</v>
      </c>
      <c r="C966" s="10" t="s">
        <v>890</v>
      </c>
      <c r="D966" s="10" t="s">
        <v>1963</v>
      </c>
      <c r="E966" s="10">
        <v>2</v>
      </c>
      <c r="F966" s="10">
        <v>156</v>
      </c>
      <c r="G966" s="901">
        <f t="shared" si="30"/>
        <v>312</v>
      </c>
      <c r="H966" s="901">
        <f t="shared" si="29"/>
        <v>312</v>
      </c>
      <c r="I966" s="910"/>
    </row>
    <row r="967" spans="1:9" x14ac:dyDescent="0.25">
      <c r="A967" s="10" t="s">
        <v>406</v>
      </c>
      <c r="B967" s="10" t="s">
        <v>889</v>
      </c>
      <c r="C967" s="10" t="s">
        <v>890</v>
      </c>
      <c r="D967" s="10" t="s">
        <v>1964</v>
      </c>
      <c r="E967" s="10">
        <v>1</v>
      </c>
      <c r="F967" s="10">
        <v>47</v>
      </c>
      <c r="G967" s="901">
        <f t="shared" si="30"/>
        <v>47</v>
      </c>
      <c r="H967" s="901">
        <f t="shared" si="29"/>
        <v>47</v>
      </c>
      <c r="I967" s="910"/>
    </row>
    <row r="968" spans="1:9" x14ac:dyDescent="0.25">
      <c r="A968" s="10" t="s">
        <v>406</v>
      </c>
      <c r="B968" s="10" t="s">
        <v>891</v>
      </c>
      <c r="C968" s="10" t="s">
        <v>892</v>
      </c>
      <c r="D968" s="10" t="s">
        <v>1963</v>
      </c>
      <c r="E968" s="10">
        <v>2</v>
      </c>
      <c r="F968" s="10">
        <v>144</v>
      </c>
      <c r="G968" s="901">
        <f t="shared" si="30"/>
        <v>288</v>
      </c>
      <c r="H968" s="901">
        <f t="shared" ref="H968:H1031" si="31">G968</f>
        <v>288</v>
      </c>
      <c r="I968" s="910"/>
    </row>
    <row r="969" spans="1:9" x14ac:dyDescent="0.25">
      <c r="A969" s="10" t="s">
        <v>406</v>
      </c>
      <c r="B969" s="10" t="s">
        <v>891</v>
      </c>
      <c r="C969" s="10" t="s">
        <v>892</v>
      </c>
      <c r="D969" s="10" t="s">
        <v>1964</v>
      </c>
      <c r="E969" s="10">
        <v>1</v>
      </c>
      <c r="F969" s="10">
        <v>18</v>
      </c>
      <c r="G969" s="901">
        <f t="shared" ref="G969:G1032" si="32">E969*F969</f>
        <v>18</v>
      </c>
      <c r="H969" s="901">
        <f t="shared" si="31"/>
        <v>18</v>
      </c>
      <c r="I969" s="910"/>
    </row>
    <row r="970" spans="1:9" x14ac:dyDescent="0.25">
      <c r="A970" s="10" t="s">
        <v>406</v>
      </c>
      <c r="B970" s="10" t="s">
        <v>2650</v>
      </c>
      <c r="C970" s="10" t="s">
        <v>2651</v>
      </c>
      <c r="D970" s="10" t="s">
        <v>1963</v>
      </c>
      <c r="E970" s="10">
        <v>2</v>
      </c>
      <c r="F970" s="10">
        <v>218</v>
      </c>
      <c r="G970" s="901">
        <f t="shared" si="32"/>
        <v>436</v>
      </c>
      <c r="H970" s="901">
        <f t="shared" si="31"/>
        <v>436</v>
      </c>
      <c r="I970" s="910"/>
    </row>
    <row r="971" spans="1:9" x14ac:dyDescent="0.25">
      <c r="A971" s="10" t="s">
        <v>406</v>
      </c>
      <c r="B971" s="10" t="s">
        <v>2652</v>
      </c>
      <c r="C971" s="10" t="s">
        <v>2653</v>
      </c>
      <c r="D971" s="10" t="s">
        <v>1963</v>
      </c>
      <c r="E971" s="10">
        <v>2</v>
      </c>
      <c r="F971" s="10">
        <v>224</v>
      </c>
      <c r="G971" s="901">
        <f t="shared" si="32"/>
        <v>448</v>
      </c>
      <c r="H971" s="901">
        <f t="shared" si="31"/>
        <v>448</v>
      </c>
      <c r="I971" s="910"/>
    </row>
    <row r="972" spans="1:9" x14ac:dyDescent="0.25">
      <c r="A972" s="10" t="s">
        <v>406</v>
      </c>
      <c r="B972" s="10" t="s">
        <v>2652</v>
      </c>
      <c r="C972" s="10" t="s">
        <v>2653</v>
      </c>
      <c r="D972" s="10" t="s">
        <v>1964</v>
      </c>
      <c r="E972" s="10">
        <v>1</v>
      </c>
      <c r="F972" s="10">
        <v>8</v>
      </c>
      <c r="G972" s="901">
        <f t="shared" si="32"/>
        <v>8</v>
      </c>
      <c r="H972" s="901">
        <f t="shared" si="31"/>
        <v>8</v>
      </c>
      <c r="I972" s="910"/>
    </row>
    <row r="973" spans="1:9" x14ac:dyDescent="0.25">
      <c r="A973" s="10" t="s">
        <v>406</v>
      </c>
      <c r="B973" s="10" t="s">
        <v>2654</v>
      </c>
      <c r="C973" s="10" t="s">
        <v>2655</v>
      </c>
      <c r="D973" s="10" t="s">
        <v>1963</v>
      </c>
      <c r="E973" s="10">
        <v>2</v>
      </c>
      <c r="F973" s="10">
        <v>93</v>
      </c>
      <c r="G973" s="901">
        <f t="shared" si="32"/>
        <v>186</v>
      </c>
      <c r="H973" s="901">
        <f t="shared" si="31"/>
        <v>186</v>
      </c>
      <c r="I973" s="910"/>
    </row>
    <row r="974" spans="1:9" x14ac:dyDescent="0.25">
      <c r="A974" s="10" t="s">
        <v>406</v>
      </c>
      <c r="B974" s="10" t="s">
        <v>2654</v>
      </c>
      <c r="C974" s="10" t="s">
        <v>2655</v>
      </c>
      <c r="D974" s="10" t="s">
        <v>1964</v>
      </c>
      <c r="E974" s="10">
        <v>1</v>
      </c>
      <c r="F974" s="10">
        <v>42</v>
      </c>
      <c r="G974" s="901">
        <f t="shared" si="32"/>
        <v>42</v>
      </c>
      <c r="H974" s="901">
        <f t="shared" si="31"/>
        <v>42</v>
      </c>
      <c r="I974" s="910"/>
    </row>
    <row r="975" spans="1:9" x14ac:dyDescent="0.25">
      <c r="A975" s="10" t="s">
        <v>406</v>
      </c>
      <c r="B975" s="10" t="s">
        <v>2658</v>
      </c>
      <c r="C975" s="10" t="s">
        <v>2659</v>
      </c>
      <c r="D975" s="10" t="s">
        <v>1963</v>
      </c>
      <c r="E975" s="10">
        <v>2</v>
      </c>
      <c r="F975" s="10">
        <v>287</v>
      </c>
      <c r="G975" s="901">
        <f t="shared" si="32"/>
        <v>574</v>
      </c>
      <c r="H975" s="901">
        <f t="shared" si="31"/>
        <v>574</v>
      </c>
      <c r="I975" s="910"/>
    </row>
    <row r="976" spans="1:9" x14ac:dyDescent="0.25">
      <c r="A976" s="10" t="s">
        <v>406</v>
      </c>
      <c r="B976" s="10" t="s">
        <v>2658</v>
      </c>
      <c r="C976" s="10" t="s">
        <v>2659</v>
      </c>
      <c r="D976" s="10" t="s">
        <v>1964</v>
      </c>
      <c r="E976" s="10">
        <v>1</v>
      </c>
      <c r="F976" s="10">
        <v>2</v>
      </c>
      <c r="G976" s="901">
        <f t="shared" si="32"/>
        <v>2</v>
      </c>
      <c r="H976" s="901">
        <f t="shared" si="31"/>
        <v>2</v>
      </c>
      <c r="I976" s="910"/>
    </row>
    <row r="977" spans="1:9" x14ac:dyDescent="0.25">
      <c r="A977" s="10" t="s">
        <v>406</v>
      </c>
      <c r="B977" s="10" t="s">
        <v>2660</v>
      </c>
      <c r="C977" s="10" t="s">
        <v>2661</v>
      </c>
      <c r="D977" s="10" t="s">
        <v>1963</v>
      </c>
      <c r="E977" s="10">
        <v>2</v>
      </c>
      <c r="F977" s="10">
        <v>57</v>
      </c>
      <c r="G977" s="901">
        <f t="shared" si="32"/>
        <v>114</v>
      </c>
      <c r="H977" s="901">
        <f t="shared" si="31"/>
        <v>114</v>
      </c>
      <c r="I977" s="910"/>
    </row>
    <row r="978" spans="1:9" x14ac:dyDescent="0.25">
      <c r="A978" s="10" t="s">
        <v>406</v>
      </c>
      <c r="B978" s="10" t="s">
        <v>2660</v>
      </c>
      <c r="C978" s="10" t="s">
        <v>2661</v>
      </c>
      <c r="D978" s="10" t="s">
        <v>1964</v>
      </c>
      <c r="E978" s="10">
        <v>1</v>
      </c>
      <c r="F978" s="10">
        <v>9</v>
      </c>
      <c r="G978" s="901">
        <f t="shared" si="32"/>
        <v>9</v>
      </c>
      <c r="H978" s="901">
        <f t="shared" si="31"/>
        <v>9</v>
      </c>
      <c r="I978" s="910"/>
    </row>
    <row r="979" spans="1:9" x14ac:dyDescent="0.25">
      <c r="A979" s="10" t="s">
        <v>406</v>
      </c>
      <c r="B979" s="10" t="s">
        <v>2662</v>
      </c>
      <c r="C979" s="10" t="s">
        <v>2663</v>
      </c>
      <c r="D979" s="10" t="s">
        <v>1963</v>
      </c>
      <c r="E979" s="10">
        <v>2</v>
      </c>
      <c r="F979" s="10">
        <v>175</v>
      </c>
      <c r="G979" s="901">
        <f t="shared" si="32"/>
        <v>350</v>
      </c>
      <c r="H979" s="901">
        <f t="shared" si="31"/>
        <v>350</v>
      </c>
      <c r="I979" s="910"/>
    </row>
    <row r="980" spans="1:9" x14ac:dyDescent="0.25">
      <c r="A980" s="10" t="s">
        <v>406</v>
      </c>
      <c r="B980" s="10" t="s">
        <v>2662</v>
      </c>
      <c r="C980" s="10" t="s">
        <v>2663</v>
      </c>
      <c r="D980" s="10" t="s">
        <v>1964</v>
      </c>
      <c r="E980" s="10">
        <v>1</v>
      </c>
      <c r="F980" s="10">
        <v>1</v>
      </c>
      <c r="G980" s="901">
        <f t="shared" si="32"/>
        <v>1</v>
      </c>
      <c r="H980" s="901">
        <f t="shared" si="31"/>
        <v>1</v>
      </c>
      <c r="I980" s="910"/>
    </row>
    <row r="981" spans="1:9" x14ac:dyDescent="0.25">
      <c r="A981" s="10" t="s">
        <v>406</v>
      </c>
      <c r="B981" s="10" t="s">
        <v>2664</v>
      </c>
      <c r="C981" s="10" t="s">
        <v>2665</v>
      </c>
      <c r="D981" s="10" t="s">
        <v>1963</v>
      </c>
      <c r="E981" s="10">
        <v>2</v>
      </c>
      <c r="F981" s="10">
        <v>56</v>
      </c>
      <c r="G981" s="901">
        <f t="shared" si="32"/>
        <v>112</v>
      </c>
      <c r="H981" s="901">
        <f t="shared" si="31"/>
        <v>112</v>
      </c>
      <c r="I981" s="910"/>
    </row>
    <row r="982" spans="1:9" x14ac:dyDescent="0.25">
      <c r="A982" s="10" t="s">
        <v>406</v>
      </c>
      <c r="B982" s="10" t="s">
        <v>2664</v>
      </c>
      <c r="C982" s="10" t="s">
        <v>2665</v>
      </c>
      <c r="D982" s="10" t="s">
        <v>1964</v>
      </c>
      <c r="E982" s="10">
        <v>1</v>
      </c>
      <c r="F982" s="10">
        <v>27</v>
      </c>
      <c r="G982" s="901">
        <f t="shared" si="32"/>
        <v>27</v>
      </c>
      <c r="H982" s="901">
        <f t="shared" si="31"/>
        <v>27</v>
      </c>
      <c r="I982" s="910"/>
    </row>
    <row r="983" spans="1:9" x14ac:dyDescent="0.25">
      <c r="A983" s="10" t="s">
        <v>406</v>
      </c>
      <c r="B983" s="10" t="s">
        <v>893</v>
      </c>
      <c r="C983" s="10" t="s">
        <v>894</v>
      </c>
      <c r="D983" s="10" t="s">
        <v>1963</v>
      </c>
      <c r="E983" s="10">
        <v>2</v>
      </c>
      <c r="F983" s="10">
        <v>350</v>
      </c>
      <c r="G983" s="901">
        <f t="shared" si="32"/>
        <v>700</v>
      </c>
      <c r="H983" s="901">
        <f t="shared" si="31"/>
        <v>700</v>
      </c>
      <c r="I983" s="910"/>
    </row>
    <row r="984" spans="1:9" x14ac:dyDescent="0.25">
      <c r="A984" s="10" t="s">
        <v>406</v>
      </c>
      <c r="B984" s="10" t="s">
        <v>893</v>
      </c>
      <c r="C984" s="10" t="s">
        <v>894</v>
      </c>
      <c r="D984" s="10" t="s">
        <v>1964</v>
      </c>
      <c r="E984" s="10">
        <v>1</v>
      </c>
      <c r="F984" s="10">
        <v>99</v>
      </c>
      <c r="G984" s="901">
        <f t="shared" si="32"/>
        <v>99</v>
      </c>
      <c r="H984" s="901">
        <f t="shared" si="31"/>
        <v>99</v>
      </c>
      <c r="I984" s="910"/>
    </row>
    <row r="985" spans="1:9" x14ac:dyDescent="0.25">
      <c r="A985" s="10" t="s">
        <v>406</v>
      </c>
      <c r="B985" s="10" t="s">
        <v>2666</v>
      </c>
      <c r="C985" s="10" t="s">
        <v>2667</v>
      </c>
      <c r="D985" s="10" t="s">
        <v>1963</v>
      </c>
      <c r="E985" s="10">
        <v>2</v>
      </c>
      <c r="F985" s="10">
        <v>317</v>
      </c>
      <c r="G985" s="901">
        <f t="shared" si="32"/>
        <v>634</v>
      </c>
      <c r="H985" s="901">
        <f t="shared" si="31"/>
        <v>634</v>
      </c>
      <c r="I985" s="910"/>
    </row>
    <row r="986" spans="1:9" x14ac:dyDescent="0.25">
      <c r="A986" s="10" t="s">
        <v>406</v>
      </c>
      <c r="B986" s="10" t="s">
        <v>2668</v>
      </c>
      <c r="C986" s="10" t="s">
        <v>2669</v>
      </c>
      <c r="D986" s="10" t="s">
        <v>1963</v>
      </c>
      <c r="E986" s="10">
        <v>2</v>
      </c>
      <c r="F986" s="10">
        <v>172</v>
      </c>
      <c r="G986" s="901">
        <f t="shared" si="32"/>
        <v>344</v>
      </c>
      <c r="H986" s="901">
        <f t="shared" si="31"/>
        <v>344</v>
      </c>
      <c r="I986" s="910"/>
    </row>
    <row r="987" spans="1:9" x14ac:dyDescent="0.25">
      <c r="A987" s="10" t="s">
        <v>406</v>
      </c>
      <c r="B987" s="10" t="s">
        <v>2670</v>
      </c>
      <c r="C987" s="10" t="s">
        <v>2671</v>
      </c>
      <c r="D987" s="10" t="s">
        <v>1963</v>
      </c>
      <c r="E987" s="10">
        <v>2</v>
      </c>
      <c r="F987" s="10">
        <v>399</v>
      </c>
      <c r="G987" s="901">
        <f t="shared" si="32"/>
        <v>798</v>
      </c>
      <c r="H987" s="901">
        <f t="shared" si="31"/>
        <v>798</v>
      </c>
      <c r="I987" s="910"/>
    </row>
    <row r="988" spans="1:9" x14ac:dyDescent="0.25">
      <c r="A988" s="10" t="s">
        <v>406</v>
      </c>
      <c r="B988" s="10" t="s">
        <v>2670</v>
      </c>
      <c r="C988" s="10" t="s">
        <v>2671</v>
      </c>
      <c r="D988" s="10" t="s">
        <v>1964</v>
      </c>
      <c r="E988" s="10">
        <v>1</v>
      </c>
      <c r="F988" s="10">
        <v>5</v>
      </c>
      <c r="G988" s="901">
        <f t="shared" si="32"/>
        <v>5</v>
      </c>
      <c r="H988" s="901">
        <f t="shared" si="31"/>
        <v>5</v>
      </c>
      <c r="I988" s="910"/>
    </row>
    <row r="989" spans="1:9" x14ac:dyDescent="0.25">
      <c r="A989" s="10" t="s">
        <v>406</v>
      </c>
      <c r="B989" s="10" t="s">
        <v>2672</v>
      </c>
      <c r="C989" s="10" t="s">
        <v>2673</v>
      </c>
      <c r="D989" s="10" t="s">
        <v>1963</v>
      </c>
      <c r="E989" s="10">
        <v>2</v>
      </c>
      <c r="F989" s="10">
        <v>107</v>
      </c>
      <c r="G989" s="901">
        <f t="shared" si="32"/>
        <v>214</v>
      </c>
      <c r="H989" s="901">
        <f t="shared" si="31"/>
        <v>214</v>
      </c>
      <c r="I989" s="910"/>
    </row>
    <row r="990" spans="1:9" x14ac:dyDescent="0.25">
      <c r="A990" s="10" t="s">
        <v>406</v>
      </c>
      <c r="B990" s="10" t="s">
        <v>2674</v>
      </c>
      <c r="C990" s="10" t="s">
        <v>2675</v>
      </c>
      <c r="D990" s="10" t="s">
        <v>1963</v>
      </c>
      <c r="E990" s="10">
        <v>2</v>
      </c>
      <c r="F990" s="10">
        <v>134</v>
      </c>
      <c r="G990" s="901">
        <f t="shared" si="32"/>
        <v>268</v>
      </c>
      <c r="H990" s="901">
        <f t="shared" si="31"/>
        <v>268</v>
      </c>
      <c r="I990" s="910"/>
    </row>
    <row r="991" spans="1:9" x14ac:dyDescent="0.25">
      <c r="A991" s="10" t="s">
        <v>406</v>
      </c>
      <c r="B991" s="10" t="s">
        <v>2674</v>
      </c>
      <c r="C991" s="10" t="s">
        <v>2675</v>
      </c>
      <c r="D991" s="10" t="s">
        <v>1964</v>
      </c>
      <c r="E991" s="10">
        <v>1</v>
      </c>
      <c r="F991" s="10">
        <v>8</v>
      </c>
      <c r="G991" s="901">
        <f t="shared" si="32"/>
        <v>8</v>
      </c>
      <c r="H991" s="901">
        <f t="shared" si="31"/>
        <v>8</v>
      </c>
      <c r="I991" s="910"/>
    </row>
    <row r="992" spans="1:9" x14ac:dyDescent="0.25">
      <c r="A992" s="10" t="s">
        <v>406</v>
      </c>
      <c r="B992" s="10" t="s">
        <v>2674</v>
      </c>
      <c r="C992" s="10" t="s">
        <v>2675</v>
      </c>
      <c r="D992" s="10" t="s">
        <v>2198</v>
      </c>
      <c r="E992" s="10">
        <v>8.86</v>
      </c>
      <c r="F992" s="10">
        <v>3</v>
      </c>
      <c r="G992" s="901">
        <f t="shared" si="32"/>
        <v>26.58</v>
      </c>
      <c r="H992" s="901">
        <f t="shared" si="31"/>
        <v>26.58</v>
      </c>
      <c r="I992" s="910"/>
    </row>
    <row r="993" spans="1:9" x14ac:dyDescent="0.25">
      <c r="A993" s="10" t="s">
        <v>406</v>
      </c>
      <c r="B993" s="10" t="s">
        <v>2676</v>
      </c>
      <c r="C993" s="10" t="s">
        <v>2677</v>
      </c>
      <c r="D993" s="10" t="s">
        <v>1963</v>
      </c>
      <c r="E993" s="10">
        <v>2</v>
      </c>
      <c r="F993" s="10">
        <v>264</v>
      </c>
      <c r="G993" s="901">
        <f t="shared" si="32"/>
        <v>528</v>
      </c>
      <c r="H993" s="901">
        <f t="shared" si="31"/>
        <v>528</v>
      </c>
      <c r="I993" s="910"/>
    </row>
    <row r="994" spans="1:9" x14ac:dyDescent="0.25">
      <c r="A994" s="10" t="s">
        <v>406</v>
      </c>
      <c r="B994" s="10" t="s">
        <v>2676</v>
      </c>
      <c r="C994" s="10" t="s">
        <v>2677</v>
      </c>
      <c r="D994" s="10" t="s">
        <v>1964</v>
      </c>
      <c r="E994" s="10">
        <v>1</v>
      </c>
      <c r="F994" s="10">
        <v>42</v>
      </c>
      <c r="G994" s="901">
        <f t="shared" si="32"/>
        <v>42</v>
      </c>
      <c r="H994" s="901">
        <f t="shared" si="31"/>
        <v>42</v>
      </c>
      <c r="I994" s="910"/>
    </row>
    <row r="995" spans="1:9" x14ac:dyDescent="0.25">
      <c r="A995" s="10" t="s">
        <v>406</v>
      </c>
      <c r="B995" s="10" t="s">
        <v>1191</v>
      </c>
      <c r="C995" s="10" t="s">
        <v>1192</v>
      </c>
      <c r="D995" s="10" t="s">
        <v>1963</v>
      </c>
      <c r="E995" s="10">
        <v>2</v>
      </c>
      <c r="F995" s="10">
        <v>403</v>
      </c>
      <c r="G995" s="901">
        <f t="shared" si="32"/>
        <v>806</v>
      </c>
      <c r="H995" s="901">
        <f t="shared" si="31"/>
        <v>806</v>
      </c>
      <c r="I995" s="910"/>
    </row>
    <row r="996" spans="1:9" x14ac:dyDescent="0.25">
      <c r="A996" s="10" t="s">
        <v>406</v>
      </c>
      <c r="B996" s="10" t="s">
        <v>1191</v>
      </c>
      <c r="C996" s="10" t="s">
        <v>1192</v>
      </c>
      <c r="D996" s="10" t="s">
        <v>1964</v>
      </c>
      <c r="E996" s="10">
        <v>1</v>
      </c>
      <c r="F996" s="10">
        <v>43</v>
      </c>
      <c r="G996" s="901">
        <f t="shared" si="32"/>
        <v>43</v>
      </c>
      <c r="H996" s="901">
        <f t="shared" si="31"/>
        <v>43</v>
      </c>
      <c r="I996" s="910"/>
    </row>
    <row r="997" spans="1:9" x14ac:dyDescent="0.25">
      <c r="A997" s="10" t="s">
        <v>406</v>
      </c>
      <c r="B997" s="10" t="s">
        <v>2678</v>
      </c>
      <c r="C997" s="10" t="s">
        <v>2679</v>
      </c>
      <c r="D997" s="10" t="s">
        <v>1963</v>
      </c>
      <c r="E997" s="10">
        <v>2</v>
      </c>
      <c r="F997" s="10">
        <v>75</v>
      </c>
      <c r="G997" s="901">
        <f t="shared" si="32"/>
        <v>150</v>
      </c>
      <c r="H997" s="901">
        <f t="shared" si="31"/>
        <v>150</v>
      </c>
      <c r="I997" s="910"/>
    </row>
    <row r="998" spans="1:9" x14ac:dyDescent="0.25">
      <c r="A998" s="10" t="s">
        <v>406</v>
      </c>
      <c r="B998" s="10" t="s">
        <v>2678</v>
      </c>
      <c r="C998" s="10" t="s">
        <v>2679</v>
      </c>
      <c r="D998" s="10" t="s">
        <v>1964</v>
      </c>
      <c r="E998" s="10">
        <v>1</v>
      </c>
      <c r="F998" s="10">
        <v>107</v>
      </c>
      <c r="G998" s="901">
        <f t="shared" si="32"/>
        <v>107</v>
      </c>
      <c r="H998" s="901">
        <f t="shared" si="31"/>
        <v>107</v>
      </c>
      <c r="I998" s="910"/>
    </row>
    <row r="999" spans="1:9" x14ac:dyDescent="0.25">
      <c r="A999" s="10" t="s">
        <v>406</v>
      </c>
      <c r="B999" s="10" t="s">
        <v>2680</v>
      </c>
      <c r="C999" s="10" t="s">
        <v>2681</v>
      </c>
      <c r="D999" s="10" t="s">
        <v>1963</v>
      </c>
      <c r="E999" s="10">
        <v>2</v>
      </c>
      <c r="F999" s="10">
        <v>333</v>
      </c>
      <c r="G999" s="901">
        <f t="shared" si="32"/>
        <v>666</v>
      </c>
      <c r="H999" s="901">
        <f t="shared" si="31"/>
        <v>666</v>
      </c>
      <c r="I999" s="910"/>
    </row>
    <row r="1000" spans="1:9" x14ac:dyDescent="0.25">
      <c r="A1000" s="10" t="s">
        <v>406</v>
      </c>
      <c r="B1000" s="10" t="s">
        <v>2680</v>
      </c>
      <c r="C1000" s="10" t="s">
        <v>2681</v>
      </c>
      <c r="D1000" s="10" t="s">
        <v>1964</v>
      </c>
      <c r="E1000" s="10">
        <v>1</v>
      </c>
      <c r="F1000" s="10">
        <v>152</v>
      </c>
      <c r="G1000" s="901">
        <f t="shared" si="32"/>
        <v>152</v>
      </c>
      <c r="H1000" s="901">
        <f t="shared" si="31"/>
        <v>152</v>
      </c>
      <c r="I1000" s="910"/>
    </row>
    <row r="1001" spans="1:9" x14ac:dyDescent="0.25">
      <c r="A1001" s="10" t="s">
        <v>406</v>
      </c>
      <c r="B1001" s="10" t="s">
        <v>2682</v>
      </c>
      <c r="C1001" s="10" t="s">
        <v>2683</v>
      </c>
      <c r="D1001" s="10" t="s">
        <v>1963</v>
      </c>
      <c r="E1001" s="10">
        <v>2</v>
      </c>
      <c r="F1001" s="10">
        <v>113</v>
      </c>
      <c r="G1001" s="901">
        <f t="shared" si="32"/>
        <v>226</v>
      </c>
      <c r="H1001" s="901">
        <f t="shared" si="31"/>
        <v>226</v>
      </c>
      <c r="I1001" s="910"/>
    </row>
    <row r="1002" spans="1:9" x14ac:dyDescent="0.25">
      <c r="A1002" s="10" t="s">
        <v>406</v>
      </c>
      <c r="B1002" s="10" t="s">
        <v>2682</v>
      </c>
      <c r="C1002" s="10" t="s">
        <v>2683</v>
      </c>
      <c r="D1002" s="10" t="s">
        <v>1964</v>
      </c>
      <c r="E1002" s="10">
        <v>1</v>
      </c>
      <c r="F1002" s="10">
        <v>60</v>
      </c>
      <c r="G1002" s="901">
        <f t="shared" si="32"/>
        <v>60</v>
      </c>
      <c r="H1002" s="901">
        <f t="shared" si="31"/>
        <v>60</v>
      </c>
      <c r="I1002" s="910"/>
    </row>
    <row r="1003" spans="1:9" x14ac:dyDescent="0.25">
      <c r="A1003" s="10" t="s">
        <v>406</v>
      </c>
      <c r="B1003" s="10" t="s">
        <v>2684</v>
      </c>
      <c r="C1003" s="10" t="s">
        <v>2685</v>
      </c>
      <c r="D1003" s="10" t="s">
        <v>1963</v>
      </c>
      <c r="E1003" s="10">
        <v>2</v>
      </c>
      <c r="F1003" s="10">
        <v>38</v>
      </c>
      <c r="G1003" s="901">
        <f t="shared" si="32"/>
        <v>76</v>
      </c>
      <c r="H1003" s="901">
        <f t="shared" si="31"/>
        <v>76</v>
      </c>
      <c r="I1003" s="910"/>
    </row>
    <row r="1004" spans="1:9" x14ac:dyDescent="0.25">
      <c r="A1004" s="10" t="s">
        <v>406</v>
      </c>
      <c r="B1004" s="10" t="s">
        <v>2684</v>
      </c>
      <c r="C1004" s="10" t="s">
        <v>2685</v>
      </c>
      <c r="D1004" s="10" t="s">
        <v>1964</v>
      </c>
      <c r="E1004" s="10">
        <v>1</v>
      </c>
      <c r="F1004" s="10">
        <v>54</v>
      </c>
      <c r="G1004" s="901">
        <f t="shared" si="32"/>
        <v>54</v>
      </c>
      <c r="H1004" s="901">
        <f t="shared" si="31"/>
        <v>54</v>
      </c>
      <c r="I1004" s="910"/>
    </row>
    <row r="1005" spans="1:9" x14ac:dyDescent="0.25">
      <c r="A1005" s="10" t="s">
        <v>406</v>
      </c>
      <c r="B1005" s="10" t="s">
        <v>2686</v>
      </c>
      <c r="C1005" s="10" t="s">
        <v>2687</v>
      </c>
      <c r="D1005" s="10" t="s">
        <v>1963</v>
      </c>
      <c r="E1005" s="10">
        <v>2</v>
      </c>
      <c r="F1005" s="10">
        <v>265</v>
      </c>
      <c r="G1005" s="901">
        <f t="shared" si="32"/>
        <v>530</v>
      </c>
      <c r="H1005" s="901">
        <f t="shared" si="31"/>
        <v>530</v>
      </c>
      <c r="I1005" s="910"/>
    </row>
    <row r="1006" spans="1:9" x14ac:dyDescent="0.25">
      <c r="A1006" s="10" t="s">
        <v>406</v>
      </c>
      <c r="B1006" s="10" t="s">
        <v>2686</v>
      </c>
      <c r="C1006" s="10" t="s">
        <v>2687</v>
      </c>
      <c r="D1006" s="10" t="s">
        <v>1964</v>
      </c>
      <c r="E1006" s="10">
        <v>1</v>
      </c>
      <c r="F1006" s="10">
        <v>81</v>
      </c>
      <c r="G1006" s="901">
        <f t="shared" si="32"/>
        <v>81</v>
      </c>
      <c r="H1006" s="901">
        <f t="shared" si="31"/>
        <v>81</v>
      </c>
      <c r="I1006" s="910"/>
    </row>
    <row r="1007" spans="1:9" x14ac:dyDescent="0.25">
      <c r="A1007" s="10" t="s">
        <v>406</v>
      </c>
      <c r="B1007" s="10" t="s">
        <v>1629</v>
      </c>
      <c r="C1007" s="10" t="s">
        <v>1630</v>
      </c>
      <c r="D1007" s="10" t="s">
        <v>1963</v>
      </c>
      <c r="E1007" s="10">
        <v>2</v>
      </c>
      <c r="F1007" s="10">
        <v>770</v>
      </c>
      <c r="G1007" s="901">
        <f t="shared" si="32"/>
        <v>1540</v>
      </c>
      <c r="H1007" s="901">
        <f t="shared" si="31"/>
        <v>1540</v>
      </c>
      <c r="I1007" s="910"/>
    </row>
    <row r="1008" spans="1:9" x14ac:dyDescent="0.25">
      <c r="A1008" s="10" t="s">
        <v>406</v>
      </c>
      <c r="B1008" s="10" t="s">
        <v>1629</v>
      </c>
      <c r="C1008" s="10" t="s">
        <v>1630</v>
      </c>
      <c r="D1008" s="10" t="s">
        <v>1964</v>
      </c>
      <c r="E1008" s="10">
        <v>1</v>
      </c>
      <c r="F1008" s="10">
        <v>307</v>
      </c>
      <c r="G1008" s="901">
        <f t="shared" si="32"/>
        <v>307</v>
      </c>
      <c r="H1008" s="901">
        <f t="shared" si="31"/>
        <v>307</v>
      </c>
      <c r="I1008" s="910"/>
    </row>
    <row r="1009" spans="1:9" x14ac:dyDescent="0.25">
      <c r="A1009" s="10" t="s">
        <v>406</v>
      </c>
      <c r="B1009" s="10" t="s">
        <v>2688</v>
      </c>
      <c r="C1009" s="10" t="s">
        <v>2689</v>
      </c>
      <c r="D1009" s="10" t="s">
        <v>1963</v>
      </c>
      <c r="E1009" s="10">
        <v>2</v>
      </c>
      <c r="F1009" s="10">
        <v>74</v>
      </c>
      <c r="G1009" s="901">
        <f t="shared" si="32"/>
        <v>148</v>
      </c>
      <c r="H1009" s="901">
        <f t="shared" si="31"/>
        <v>148</v>
      </c>
      <c r="I1009" s="910"/>
    </row>
    <row r="1010" spans="1:9" x14ac:dyDescent="0.25">
      <c r="A1010" s="10" t="s">
        <v>406</v>
      </c>
      <c r="B1010" s="10" t="s">
        <v>2690</v>
      </c>
      <c r="C1010" s="10" t="s">
        <v>2691</v>
      </c>
      <c r="D1010" s="10" t="s">
        <v>1963</v>
      </c>
      <c r="E1010" s="10">
        <v>2</v>
      </c>
      <c r="F1010" s="10">
        <v>32</v>
      </c>
      <c r="G1010" s="901">
        <f t="shared" si="32"/>
        <v>64</v>
      </c>
      <c r="H1010" s="901">
        <f t="shared" si="31"/>
        <v>64</v>
      </c>
      <c r="I1010" s="910"/>
    </row>
    <row r="1011" spans="1:9" x14ac:dyDescent="0.25">
      <c r="A1011" s="10" t="s">
        <v>406</v>
      </c>
      <c r="B1011" s="10" t="s">
        <v>2692</v>
      </c>
      <c r="C1011" s="10" t="s">
        <v>2693</v>
      </c>
      <c r="D1011" s="10" t="s">
        <v>1963</v>
      </c>
      <c r="E1011" s="10">
        <v>2</v>
      </c>
      <c r="F1011" s="10">
        <v>108</v>
      </c>
      <c r="G1011" s="901">
        <f t="shared" si="32"/>
        <v>216</v>
      </c>
      <c r="H1011" s="901">
        <f t="shared" si="31"/>
        <v>216</v>
      </c>
      <c r="I1011" s="910"/>
    </row>
    <row r="1012" spans="1:9" x14ac:dyDescent="0.25">
      <c r="A1012" s="10" t="s">
        <v>406</v>
      </c>
      <c r="B1012" s="10" t="s">
        <v>2692</v>
      </c>
      <c r="C1012" s="10" t="s">
        <v>2693</v>
      </c>
      <c r="D1012" s="10" t="s">
        <v>1964</v>
      </c>
      <c r="E1012" s="10">
        <v>1</v>
      </c>
      <c r="F1012" s="10">
        <v>47</v>
      </c>
      <c r="G1012" s="901">
        <f t="shared" si="32"/>
        <v>47</v>
      </c>
      <c r="H1012" s="901">
        <f t="shared" si="31"/>
        <v>47</v>
      </c>
      <c r="I1012" s="910"/>
    </row>
    <row r="1013" spans="1:9" x14ac:dyDescent="0.25">
      <c r="A1013" s="10" t="s">
        <v>406</v>
      </c>
      <c r="B1013" s="10" t="s">
        <v>2694</v>
      </c>
      <c r="C1013" s="10" t="s">
        <v>2695</v>
      </c>
      <c r="D1013" s="10" t="s">
        <v>1963</v>
      </c>
      <c r="E1013" s="10">
        <v>2</v>
      </c>
      <c r="F1013" s="10">
        <v>61</v>
      </c>
      <c r="G1013" s="901">
        <f t="shared" si="32"/>
        <v>122</v>
      </c>
      <c r="H1013" s="901">
        <f t="shared" si="31"/>
        <v>122</v>
      </c>
      <c r="I1013" s="910"/>
    </row>
    <row r="1014" spans="1:9" x14ac:dyDescent="0.25">
      <c r="A1014" s="10" t="s">
        <v>406</v>
      </c>
      <c r="B1014" s="10" t="s">
        <v>2694</v>
      </c>
      <c r="C1014" s="10" t="s">
        <v>2695</v>
      </c>
      <c r="D1014" s="10" t="s">
        <v>1964</v>
      </c>
      <c r="E1014" s="10">
        <v>1</v>
      </c>
      <c r="F1014" s="10">
        <v>49</v>
      </c>
      <c r="G1014" s="901">
        <f t="shared" si="32"/>
        <v>49</v>
      </c>
      <c r="H1014" s="901">
        <f t="shared" si="31"/>
        <v>49</v>
      </c>
      <c r="I1014" s="910"/>
    </row>
    <row r="1015" spans="1:9" x14ac:dyDescent="0.25">
      <c r="A1015" s="10" t="s">
        <v>406</v>
      </c>
      <c r="B1015" s="10" t="s">
        <v>2696</v>
      </c>
      <c r="C1015" s="10" t="s">
        <v>2697</v>
      </c>
      <c r="D1015" s="10" t="s">
        <v>1963</v>
      </c>
      <c r="E1015" s="10">
        <v>2</v>
      </c>
      <c r="F1015" s="10">
        <v>2</v>
      </c>
      <c r="G1015" s="901">
        <f t="shared" si="32"/>
        <v>4</v>
      </c>
      <c r="H1015" s="901">
        <f t="shared" si="31"/>
        <v>4</v>
      </c>
      <c r="I1015" s="910"/>
    </row>
    <row r="1016" spans="1:9" x14ac:dyDescent="0.25">
      <c r="A1016" s="10" t="s">
        <v>406</v>
      </c>
      <c r="B1016" s="10" t="s">
        <v>2696</v>
      </c>
      <c r="C1016" s="10" t="s">
        <v>2697</v>
      </c>
      <c r="D1016" s="10" t="s">
        <v>1964</v>
      </c>
      <c r="E1016" s="10">
        <v>1</v>
      </c>
      <c r="F1016" s="10">
        <v>2</v>
      </c>
      <c r="G1016" s="901">
        <f t="shared" si="32"/>
        <v>2</v>
      </c>
      <c r="H1016" s="901">
        <f t="shared" si="31"/>
        <v>2</v>
      </c>
      <c r="I1016" s="910"/>
    </row>
    <row r="1017" spans="1:9" x14ac:dyDescent="0.25">
      <c r="A1017" s="10" t="s">
        <v>406</v>
      </c>
      <c r="B1017" s="10" t="s">
        <v>2698</v>
      </c>
      <c r="C1017" s="10" t="s">
        <v>2699</v>
      </c>
      <c r="D1017" s="10" t="s">
        <v>1963</v>
      </c>
      <c r="E1017" s="10">
        <v>2</v>
      </c>
      <c r="F1017" s="10">
        <v>127</v>
      </c>
      <c r="G1017" s="901">
        <f t="shared" si="32"/>
        <v>254</v>
      </c>
      <c r="H1017" s="901">
        <f t="shared" si="31"/>
        <v>254</v>
      </c>
      <c r="I1017" s="910"/>
    </row>
    <row r="1018" spans="1:9" x14ac:dyDescent="0.25">
      <c r="A1018" s="10" t="s">
        <v>406</v>
      </c>
      <c r="B1018" s="10" t="s">
        <v>2700</v>
      </c>
      <c r="C1018" s="10" t="s">
        <v>2701</v>
      </c>
      <c r="D1018" s="10" t="s">
        <v>1963</v>
      </c>
      <c r="E1018" s="10">
        <v>2</v>
      </c>
      <c r="F1018" s="10">
        <v>436</v>
      </c>
      <c r="G1018" s="901">
        <f t="shared" si="32"/>
        <v>872</v>
      </c>
      <c r="H1018" s="901">
        <f t="shared" si="31"/>
        <v>872</v>
      </c>
      <c r="I1018" s="910"/>
    </row>
    <row r="1019" spans="1:9" x14ac:dyDescent="0.25">
      <c r="A1019" s="10" t="s">
        <v>406</v>
      </c>
      <c r="B1019" s="10" t="s">
        <v>2700</v>
      </c>
      <c r="C1019" s="10" t="s">
        <v>2701</v>
      </c>
      <c r="D1019" s="10" t="s">
        <v>1964</v>
      </c>
      <c r="E1019" s="10">
        <v>1</v>
      </c>
      <c r="F1019" s="10">
        <v>161</v>
      </c>
      <c r="G1019" s="901">
        <f t="shared" si="32"/>
        <v>161</v>
      </c>
      <c r="H1019" s="901">
        <f t="shared" si="31"/>
        <v>161</v>
      </c>
      <c r="I1019" s="910"/>
    </row>
    <row r="1020" spans="1:9" x14ac:dyDescent="0.25">
      <c r="A1020" s="10" t="s">
        <v>406</v>
      </c>
      <c r="B1020" s="10" t="s">
        <v>895</v>
      </c>
      <c r="C1020" s="10" t="s">
        <v>896</v>
      </c>
      <c r="D1020" s="10" t="s">
        <v>1963</v>
      </c>
      <c r="E1020" s="10">
        <v>2</v>
      </c>
      <c r="F1020" s="10">
        <v>184</v>
      </c>
      <c r="G1020" s="901">
        <f t="shared" si="32"/>
        <v>368</v>
      </c>
      <c r="H1020" s="901">
        <f t="shared" si="31"/>
        <v>368</v>
      </c>
      <c r="I1020" s="910"/>
    </row>
    <row r="1021" spans="1:9" x14ac:dyDescent="0.25">
      <c r="A1021" s="10" t="s">
        <v>406</v>
      </c>
      <c r="B1021" s="10" t="s">
        <v>895</v>
      </c>
      <c r="C1021" s="10" t="s">
        <v>896</v>
      </c>
      <c r="D1021" s="10" t="s">
        <v>1964</v>
      </c>
      <c r="E1021" s="10">
        <v>1</v>
      </c>
      <c r="F1021" s="10">
        <v>79</v>
      </c>
      <c r="G1021" s="901">
        <f t="shared" si="32"/>
        <v>79</v>
      </c>
      <c r="H1021" s="901">
        <f t="shared" si="31"/>
        <v>79</v>
      </c>
      <c r="I1021" s="910"/>
    </row>
    <row r="1022" spans="1:9" x14ac:dyDescent="0.25">
      <c r="A1022" s="10" t="s">
        <v>406</v>
      </c>
      <c r="B1022" s="10" t="s">
        <v>2702</v>
      </c>
      <c r="C1022" s="10" t="s">
        <v>2703</v>
      </c>
      <c r="D1022" s="10" t="s">
        <v>1963</v>
      </c>
      <c r="E1022" s="10">
        <v>2</v>
      </c>
      <c r="F1022" s="10">
        <v>46</v>
      </c>
      <c r="G1022" s="901">
        <f t="shared" si="32"/>
        <v>92</v>
      </c>
      <c r="H1022" s="901">
        <f t="shared" si="31"/>
        <v>92</v>
      </c>
      <c r="I1022" s="910"/>
    </row>
    <row r="1023" spans="1:9" x14ac:dyDescent="0.25">
      <c r="A1023" s="10" t="s">
        <v>406</v>
      </c>
      <c r="B1023" s="10" t="s">
        <v>2702</v>
      </c>
      <c r="C1023" s="10" t="s">
        <v>2703</v>
      </c>
      <c r="D1023" s="10" t="s">
        <v>1964</v>
      </c>
      <c r="E1023" s="10">
        <v>1</v>
      </c>
      <c r="F1023" s="10">
        <v>6</v>
      </c>
      <c r="G1023" s="901">
        <f t="shared" si="32"/>
        <v>6</v>
      </c>
      <c r="H1023" s="901">
        <f t="shared" si="31"/>
        <v>6</v>
      </c>
      <c r="I1023" s="910"/>
    </row>
    <row r="1024" spans="1:9" x14ac:dyDescent="0.25">
      <c r="A1024" s="10" t="s">
        <v>406</v>
      </c>
      <c r="B1024" s="10" t="s">
        <v>2704</v>
      </c>
      <c r="C1024" s="10" t="s">
        <v>2705</v>
      </c>
      <c r="D1024" s="10" t="s">
        <v>1963</v>
      </c>
      <c r="E1024" s="10">
        <v>2</v>
      </c>
      <c r="F1024" s="10">
        <v>136</v>
      </c>
      <c r="G1024" s="901">
        <f t="shared" si="32"/>
        <v>272</v>
      </c>
      <c r="H1024" s="901">
        <f t="shared" si="31"/>
        <v>272</v>
      </c>
      <c r="I1024" s="910"/>
    </row>
    <row r="1025" spans="1:9" x14ac:dyDescent="0.25">
      <c r="A1025" s="10" t="s">
        <v>406</v>
      </c>
      <c r="B1025" s="10" t="s">
        <v>2704</v>
      </c>
      <c r="C1025" s="10" t="s">
        <v>2705</v>
      </c>
      <c r="D1025" s="10" t="s">
        <v>1964</v>
      </c>
      <c r="E1025" s="10">
        <v>1</v>
      </c>
      <c r="F1025" s="10">
        <v>18</v>
      </c>
      <c r="G1025" s="901">
        <f t="shared" si="32"/>
        <v>18</v>
      </c>
      <c r="H1025" s="901">
        <f t="shared" si="31"/>
        <v>18</v>
      </c>
      <c r="I1025" s="910"/>
    </row>
    <row r="1026" spans="1:9" x14ac:dyDescent="0.25">
      <c r="A1026" s="10" t="s">
        <v>406</v>
      </c>
      <c r="B1026" s="10" t="s">
        <v>2706</v>
      </c>
      <c r="C1026" s="10" t="s">
        <v>2707</v>
      </c>
      <c r="D1026" s="10" t="s">
        <v>1963</v>
      </c>
      <c r="E1026" s="10">
        <v>2</v>
      </c>
      <c r="F1026" s="10">
        <v>231</v>
      </c>
      <c r="G1026" s="901">
        <f t="shared" si="32"/>
        <v>462</v>
      </c>
      <c r="H1026" s="901">
        <f t="shared" si="31"/>
        <v>462</v>
      </c>
      <c r="I1026" s="910"/>
    </row>
    <row r="1027" spans="1:9" x14ac:dyDescent="0.25">
      <c r="A1027" s="10" t="s">
        <v>406</v>
      </c>
      <c r="B1027" s="10" t="s">
        <v>2706</v>
      </c>
      <c r="C1027" s="10" t="s">
        <v>2707</v>
      </c>
      <c r="D1027" s="10" t="s">
        <v>1964</v>
      </c>
      <c r="E1027" s="10">
        <v>1</v>
      </c>
      <c r="F1027" s="10">
        <v>93</v>
      </c>
      <c r="G1027" s="901">
        <f t="shared" si="32"/>
        <v>93</v>
      </c>
      <c r="H1027" s="901">
        <f t="shared" si="31"/>
        <v>93</v>
      </c>
      <c r="I1027" s="910"/>
    </row>
    <row r="1028" spans="1:9" x14ac:dyDescent="0.25">
      <c r="A1028" s="10" t="s">
        <v>406</v>
      </c>
      <c r="B1028" s="10" t="s">
        <v>2708</v>
      </c>
      <c r="C1028" s="10" t="s">
        <v>2709</v>
      </c>
      <c r="D1028" s="10" t="s">
        <v>1963</v>
      </c>
      <c r="E1028" s="10">
        <v>2</v>
      </c>
      <c r="F1028" s="10">
        <v>171</v>
      </c>
      <c r="G1028" s="901">
        <f t="shared" si="32"/>
        <v>342</v>
      </c>
      <c r="H1028" s="901">
        <f t="shared" si="31"/>
        <v>342</v>
      </c>
      <c r="I1028" s="910"/>
    </row>
    <row r="1029" spans="1:9" x14ac:dyDescent="0.25">
      <c r="A1029" s="10" t="s">
        <v>406</v>
      </c>
      <c r="B1029" s="10" t="s">
        <v>2708</v>
      </c>
      <c r="C1029" s="10" t="s">
        <v>2709</v>
      </c>
      <c r="D1029" s="10" t="s">
        <v>1964</v>
      </c>
      <c r="E1029" s="10">
        <v>1</v>
      </c>
      <c r="F1029" s="10">
        <v>62</v>
      </c>
      <c r="G1029" s="901">
        <f t="shared" si="32"/>
        <v>62</v>
      </c>
      <c r="H1029" s="901">
        <f t="shared" si="31"/>
        <v>62</v>
      </c>
      <c r="I1029" s="910"/>
    </row>
    <row r="1030" spans="1:9" x14ac:dyDescent="0.25">
      <c r="A1030" s="10" t="s">
        <v>406</v>
      </c>
      <c r="B1030" s="10" t="s">
        <v>2710</v>
      </c>
      <c r="C1030" s="10" t="s">
        <v>2711</v>
      </c>
      <c r="D1030" s="10" t="s">
        <v>1989</v>
      </c>
      <c r="E1030" s="10">
        <v>18.53</v>
      </c>
      <c r="F1030" s="10">
        <v>2</v>
      </c>
      <c r="G1030" s="901">
        <f t="shared" si="32"/>
        <v>37.06</v>
      </c>
      <c r="H1030" s="901">
        <f t="shared" si="31"/>
        <v>37.06</v>
      </c>
      <c r="I1030" s="910"/>
    </row>
    <row r="1031" spans="1:9" x14ac:dyDescent="0.25">
      <c r="A1031" s="10" t="s">
        <v>406</v>
      </c>
      <c r="B1031" s="10" t="s">
        <v>2710</v>
      </c>
      <c r="C1031" s="10" t="s">
        <v>2711</v>
      </c>
      <c r="D1031" s="10" t="s">
        <v>1963</v>
      </c>
      <c r="E1031" s="10">
        <v>2</v>
      </c>
      <c r="F1031" s="10">
        <v>412</v>
      </c>
      <c r="G1031" s="901">
        <f t="shared" si="32"/>
        <v>824</v>
      </c>
      <c r="H1031" s="901">
        <f t="shared" si="31"/>
        <v>824</v>
      </c>
      <c r="I1031" s="910"/>
    </row>
    <row r="1032" spans="1:9" x14ac:dyDescent="0.25">
      <c r="A1032" s="10" t="s">
        <v>406</v>
      </c>
      <c r="B1032" s="10" t="s">
        <v>2710</v>
      </c>
      <c r="C1032" s="10" t="s">
        <v>2711</v>
      </c>
      <c r="D1032" s="10" t="s">
        <v>1964</v>
      </c>
      <c r="E1032" s="10">
        <v>1</v>
      </c>
      <c r="F1032" s="10">
        <v>32</v>
      </c>
      <c r="G1032" s="901">
        <f t="shared" si="32"/>
        <v>32</v>
      </c>
      <c r="H1032" s="901">
        <f t="shared" ref="H1032:H1095" si="33">G1032</f>
        <v>32</v>
      </c>
      <c r="I1032" s="910"/>
    </row>
    <row r="1033" spans="1:9" x14ac:dyDescent="0.25">
      <c r="A1033" s="10" t="s">
        <v>406</v>
      </c>
      <c r="B1033" s="10" t="s">
        <v>2712</v>
      </c>
      <c r="C1033" s="10" t="s">
        <v>2713</v>
      </c>
      <c r="D1033" s="10" t="s">
        <v>1963</v>
      </c>
      <c r="E1033" s="10">
        <v>2</v>
      </c>
      <c r="F1033" s="10">
        <v>377</v>
      </c>
      <c r="G1033" s="901">
        <f t="shared" ref="G1033:G1096" si="34">E1033*F1033</f>
        <v>754</v>
      </c>
      <c r="H1033" s="901">
        <f t="shared" si="33"/>
        <v>754</v>
      </c>
      <c r="I1033" s="910"/>
    </row>
    <row r="1034" spans="1:9" x14ac:dyDescent="0.25">
      <c r="A1034" s="10" t="s">
        <v>406</v>
      </c>
      <c r="B1034" s="10" t="s">
        <v>2712</v>
      </c>
      <c r="C1034" s="10" t="s">
        <v>2713</v>
      </c>
      <c r="D1034" s="10" t="s">
        <v>1964</v>
      </c>
      <c r="E1034" s="10">
        <v>1</v>
      </c>
      <c r="F1034" s="10">
        <v>3</v>
      </c>
      <c r="G1034" s="901">
        <f t="shared" si="34"/>
        <v>3</v>
      </c>
      <c r="H1034" s="901">
        <f t="shared" si="33"/>
        <v>3</v>
      </c>
      <c r="I1034" s="910"/>
    </row>
    <row r="1035" spans="1:9" x14ac:dyDescent="0.25">
      <c r="A1035" s="10" t="s">
        <v>406</v>
      </c>
      <c r="B1035" s="10" t="s">
        <v>2714</v>
      </c>
      <c r="C1035" s="10" t="s">
        <v>2715</v>
      </c>
      <c r="D1035" s="10" t="s">
        <v>1963</v>
      </c>
      <c r="E1035" s="10">
        <v>2</v>
      </c>
      <c r="F1035" s="10">
        <v>250</v>
      </c>
      <c r="G1035" s="901">
        <f t="shared" si="34"/>
        <v>500</v>
      </c>
      <c r="H1035" s="901">
        <f t="shared" si="33"/>
        <v>500</v>
      </c>
      <c r="I1035" s="910"/>
    </row>
    <row r="1036" spans="1:9" x14ac:dyDescent="0.25">
      <c r="A1036" s="10" t="s">
        <v>406</v>
      </c>
      <c r="B1036" s="10" t="s">
        <v>2714</v>
      </c>
      <c r="C1036" s="10" t="s">
        <v>2715</v>
      </c>
      <c r="D1036" s="10" t="s">
        <v>1964</v>
      </c>
      <c r="E1036" s="10">
        <v>1</v>
      </c>
      <c r="F1036" s="10">
        <v>17</v>
      </c>
      <c r="G1036" s="901">
        <f t="shared" si="34"/>
        <v>17</v>
      </c>
      <c r="H1036" s="901">
        <f t="shared" si="33"/>
        <v>17</v>
      </c>
      <c r="I1036" s="910"/>
    </row>
    <row r="1037" spans="1:9" x14ac:dyDescent="0.25">
      <c r="A1037" s="10" t="s">
        <v>406</v>
      </c>
      <c r="B1037" s="10" t="s">
        <v>2716</v>
      </c>
      <c r="C1037" s="10" t="s">
        <v>2717</v>
      </c>
      <c r="D1037" s="10" t="s">
        <v>1963</v>
      </c>
      <c r="E1037" s="10">
        <v>2</v>
      </c>
      <c r="F1037" s="10">
        <v>192</v>
      </c>
      <c r="G1037" s="901">
        <f t="shared" si="34"/>
        <v>384</v>
      </c>
      <c r="H1037" s="901">
        <f t="shared" si="33"/>
        <v>384</v>
      </c>
      <c r="I1037" s="910"/>
    </row>
    <row r="1038" spans="1:9" x14ac:dyDescent="0.25">
      <c r="A1038" s="10" t="s">
        <v>406</v>
      </c>
      <c r="B1038" s="10" t="s">
        <v>2716</v>
      </c>
      <c r="C1038" s="10" t="s">
        <v>2717</v>
      </c>
      <c r="D1038" s="10" t="s">
        <v>1964</v>
      </c>
      <c r="E1038" s="10">
        <v>1</v>
      </c>
      <c r="F1038" s="10">
        <v>94</v>
      </c>
      <c r="G1038" s="901">
        <f t="shared" si="34"/>
        <v>94</v>
      </c>
      <c r="H1038" s="901">
        <f t="shared" si="33"/>
        <v>94</v>
      </c>
      <c r="I1038" s="910"/>
    </row>
    <row r="1039" spans="1:9" x14ac:dyDescent="0.25">
      <c r="A1039" s="10" t="s">
        <v>406</v>
      </c>
      <c r="B1039" s="10" t="s">
        <v>2718</v>
      </c>
      <c r="C1039" s="10" t="s">
        <v>2719</v>
      </c>
      <c r="D1039" s="10" t="s">
        <v>1963</v>
      </c>
      <c r="E1039" s="10">
        <v>2</v>
      </c>
      <c r="F1039" s="10">
        <v>78</v>
      </c>
      <c r="G1039" s="901">
        <f t="shared" si="34"/>
        <v>156</v>
      </c>
      <c r="H1039" s="901">
        <f t="shared" si="33"/>
        <v>156</v>
      </c>
      <c r="I1039" s="910"/>
    </row>
    <row r="1040" spans="1:9" x14ac:dyDescent="0.25">
      <c r="A1040" s="10" t="s">
        <v>406</v>
      </c>
      <c r="B1040" s="10" t="s">
        <v>2718</v>
      </c>
      <c r="C1040" s="10" t="s">
        <v>2719</v>
      </c>
      <c r="D1040" s="10" t="s">
        <v>1964</v>
      </c>
      <c r="E1040" s="10">
        <v>1</v>
      </c>
      <c r="F1040" s="10">
        <v>8</v>
      </c>
      <c r="G1040" s="901">
        <f t="shared" si="34"/>
        <v>8</v>
      </c>
      <c r="H1040" s="901">
        <f t="shared" si="33"/>
        <v>8</v>
      </c>
      <c r="I1040" s="910"/>
    </row>
    <row r="1041" spans="1:9" x14ac:dyDescent="0.25">
      <c r="A1041" s="10" t="s">
        <v>406</v>
      </c>
      <c r="B1041" s="10" t="s">
        <v>2720</v>
      </c>
      <c r="C1041" s="10" t="s">
        <v>2721</v>
      </c>
      <c r="D1041" s="10" t="s">
        <v>1963</v>
      </c>
      <c r="E1041" s="10">
        <v>2</v>
      </c>
      <c r="F1041" s="10">
        <v>12</v>
      </c>
      <c r="G1041" s="901">
        <f t="shared" si="34"/>
        <v>24</v>
      </c>
      <c r="H1041" s="901">
        <f t="shared" si="33"/>
        <v>24</v>
      </c>
      <c r="I1041" s="910"/>
    </row>
    <row r="1042" spans="1:9" x14ac:dyDescent="0.25">
      <c r="A1042" s="10" t="s">
        <v>406</v>
      </c>
      <c r="B1042" s="10" t="s">
        <v>2720</v>
      </c>
      <c r="C1042" s="10" t="s">
        <v>2721</v>
      </c>
      <c r="D1042" s="10" t="s">
        <v>1964</v>
      </c>
      <c r="E1042" s="10">
        <v>1</v>
      </c>
      <c r="F1042" s="10">
        <v>3</v>
      </c>
      <c r="G1042" s="901">
        <f t="shared" si="34"/>
        <v>3</v>
      </c>
      <c r="H1042" s="901">
        <f t="shared" si="33"/>
        <v>3</v>
      </c>
      <c r="I1042" s="910"/>
    </row>
    <row r="1043" spans="1:9" x14ac:dyDescent="0.25">
      <c r="A1043" s="10" t="s">
        <v>406</v>
      </c>
      <c r="B1043" s="10" t="s">
        <v>1655</v>
      </c>
      <c r="C1043" s="10" t="s">
        <v>1656</v>
      </c>
      <c r="D1043" s="10" t="s">
        <v>1963</v>
      </c>
      <c r="E1043" s="10">
        <v>2</v>
      </c>
      <c r="F1043" s="10">
        <v>101</v>
      </c>
      <c r="G1043" s="901">
        <f t="shared" si="34"/>
        <v>202</v>
      </c>
      <c r="H1043" s="901">
        <f t="shared" si="33"/>
        <v>202</v>
      </c>
      <c r="I1043" s="910"/>
    </row>
    <row r="1044" spans="1:9" x14ac:dyDescent="0.25">
      <c r="A1044" s="10" t="s">
        <v>406</v>
      </c>
      <c r="B1044" s="10" t="s">
        <v>1655</v>
      </c>
      <c r="C1044" s="10" t="s">
        <v>1656</v>
      </c>
      <c r="D1044" s="10" t="s">
        <v>1964</v>
      </c>
      <c r="E1044" s="10">
        <v>1</v>
      </c>
      <c r="F1044" s="10">
        <v>42</v>
      </c>
      <c r="G1044" s="901">
        <f t="shared" si="34"/>
        <v>42</v>
      </c>
      <c r="H1044" s="901">
        <f t="shared" si="33"/>
        <v>42</v>
      </c>
      <c r="I1044" s="910"/>
    </row>
    <row r="1045" spans="1:9" x14ac:dyDescent="0.25">
      <c r="A1045" s="10" t="s">
        <v>406</v>
      </c>
      <c r="B1045" s="10" t="s">
        <v>2722</v>
      </c>
      <c r="C1045" s="10" t="s">
        <v>2723</v>
      </c>
      <c r="D1045" s="10" t="s">
        <v>1963</v>
      </c>
      <c r="E1045" s="10">
        <v>2</v>
      </c>
      <c r="F1045" s="10">
        <v>65</v>
      </c>
      <c r="G1045" s="901">
        <f t="shared" si="34"/>
        <v>130</v>
      </c>
      <c r="H1045" s="901">
        <f t="shared" si="33"/>
        <v>130</v>
      </c>
      <c r="I1045" s="910"/>
    </row>
    <row r="1046" spans="1:9" x14ac:dyDescent="0.25">
      <c r="A1046" s="10" t="s">
        <v>406</v>
      </c>
      <c r="B1046" s="10" t="s">
        <v>2722</v>
      </c>
      <c r="C1046" s="10" t="s">
        <v>2723</v>
      </c>
      <c r="D1046" s="10" t="s">
        <v>1964</v>
      </c>
      <c r="E1046" s="10">
        <v>1</v>
      </c>
      <c r="F1046" s="10">
        <v>77</v>
      </c>
      <c r="G1046" s="901">
        <f t="shared" si="34"/>
        <v>77</v>
      </c>
      <c r="H1046" s="901">
        <f t="shared" si="33"/>
        <v>77</v>
      </c>
      <c r="I1046" s="910"/>
    </row>
    <row r="1047" spans="1:9" x14ac:dyDescent="0.25">
      <c r="A1047" s="10" t="s">
        <v>406</v>
      </c>
      <c r="B1047" s="10" t="s">
        <v>2724</v>
      </c>
      <c r="C1047" s="10" t="s">
        <v>2725</v>
      </c>
      <c r="D1047" s="10" t="s">
        <v>1963</v>
      </c>
      <c r="E1047" s="10">
        <v>2</v>
      </c>
      <c r="F1047" s="10">
        <v>236</v>
      </c>
      <c r="G1047" s="901">
        <f t="shared" si="34"/>
        <v>472</v>
      </c>
      <c r="H1047" s="901">
        <f t="shared" si="33"/>
        <v>472</v>
      </c>
      <c r="I1047" s="910"/>
    </row>
    <row r="1048" spans="1:9" x14ac:dyDescent="0.25">
      <c r="A1048" s="10" t="s">
        <v>406</v>
      </c>
      <c r="B1048" s="10" t="s">
        <v>2724</v>
      </c>
      <c r="C1048" s="10" t="s">
        <v>2725</v>
      </c>
      <c r="D1048" s="10" t="s">
        <v>1964</v>
      </c>
      <c r="E1048" s="10">
        <v>1</v>
      </c>
      <c r="F1048" s="10">
        <v>234</v>
      </c>
      <c r="G1048" s="901">
        <f t="shared" si="34"/>
        <v>234</v>
      </c>
      <c r="H1048" s="901">
        <f t="shared" si="33"/>
        <v>234</v>
      </c>
      <c r="I1048" s="910"/>
    </row>
    <row r="1049" spans="1:9" x14ac:dyDescent="0.25">
      <c r="A1049" s="10" t="s">
        <v>406</v>
      </c>
      <c r="B1049" s="10" t="s">
        <v>2726</v>
      </c>
      <c r="C1049" s="10" t="s">
        <v>2727</v>
      </c>
      <c r="D1049" s="10" t="s">
        <v>1963</v>
      </c>
      <c r="E1049" s="10">
        <v>2</v>
      </c>
      <c r="F1049" s="10">
        <v>114</v>
      </c>
      <c r="G1049" s="901">
        <f t="shared" si="34"/>
        <v>228</v>
      </c>
      <c r="H1049" s="901">
        <f t="shared" si="33"/>
        <v>228</v>
      </c>
      <c r="I1049" s="910"/>
    </row>
    <row r="1050" spans="1:9" x14ac:dyDescent="0.25">
      <c r="A1050" s="10" t="s">
        <v>406</v>
      </c>
      <c r="B1050" s="10" t="s">
        <v>2726</v>
      </c>
      <c r="C1050" s="10" t="s">
        <v>2727</v>
      </c>
      <c r="D1050" s="10" t="s">
        <v>1964</v>
      </c>
      <c r="E1050" s="10">
        <v>1</v>
      </c>
      <c r="F1050" s="10">
        <v>28</v>
      </c>
      <c r="G1050" s="901">
        <f t="shared" si="34"/>
        <v>28</v>
      </c>
      <c r="H1050" s="901">
        <f t="shared" si="33"/>
        <v>28</v>
      </c>
      <c r="I1050" s="910"/>
    </row>
    <row r="1051" spans="1:9" x14ac:dyDescent="0.25">
      <c r="A1051" s="10" t="s">
        <v>406</v>
      </c>
      <c r="B1051" s="10" t="s">
        <v>1657</v>
      </c>
      <c r="C1051" s="10" t="s">
        <v>1658</v>
      </c>
      <c r="D1051" s="10" t="s">
        <v>1963</v>
      </c>
      <c r="E1051" s="10">
        <v>2</v>
      </c>
      <c r="F1051" s="10">
        <v>62</v>
      </c>
      <c r="G1051" s="901">
        <f t="shared" si="34"/>
        <v>124</v>
      </c>
      <c r="H1051" s="901">
        <f t="shared" si="33"/>
        <v>124</v>
      </c>
      <c r="I1051" s="910"/>
    </row>
    <row r="1052" spans="1:9" x14ac:dyDescent="0.25">
      <c r="A1052" s="10" t="s">
        <v>406</v>
      </c>
      <c r="B1052" s="10" t="s">
        <v>1657</v>
      </c>
      <c r="C1052" s="10" t="s">
        <v>1658</v>
      </c>
      <c r="D1052" s="10" t="s">
        <v>1964</v>
      </c>
      <c r="E1052" s="10">
        <v>1</v>
      </c>
      <c r="F1052" s="10">
        <v>3</v>
      </c>
      <c r="G1052" s="901">
        <f t="shared" si="34"/>
        <v>3</v>
      </c>
      <c r="H1052" s="901">
        <f t="shared" si="33"/>
        <v>3</v>
      </c>
      <c r="I1052" s="910"/>
    </row>
    <row r="1053" spans="1:9" x14ac:dyDescent="0.25">
      <c r="A1053" s="10" t="s">
        <v>406</v>
      </c>
      <c r="B1053" s="10" t="s">
        <v>2728</v>
      </c>
      <c r="C1053" s="10" t="s">
        <v>2729</v>
      </c>
      <c r="D1053" s="10" t="s">
        <v>1963</v>
      </c>
      <c r="E1053" s="10">
        <v>2</v>
      </c>
      <c r="F1053" s="10">
        <v>245</v>
      </c>
      <c r="G1053" s="901">
        <f t="shared" si="34"/>
        <v>490</v>
      </c>
      <c r="H1053" s="901">
        <f t="shared" si="33"/>
        <v>490</v>
      </c>
      <c r="I1053" s="910"/>
    </row>
    <row r="1054" spans="1:9" x14ac:dyDescent="0.25">
      <c r="A1054" s="10" t="s">
        <v>406</v>
      </c>
      <c r="B1054" s="10" t="s">
        <v>2728</v>
      </c>
      <c r="C1054" s="10" t="s">
        <v>2729</v>
      </c>
      <c r="D1054" s="10" t="s">
        <v>1964</v>
      </c>
      <c r="E1054" s="10">
        <v>1</v>
      </c>
      <c r="F1054" s="10">
        <v>15</v>
      </c>
      <c r="G1054" s="901">
        <f t="shared" si="34"/>
        <v>15</v>
      </c>
      <c r="H1054" s="901">
        <f t="shared" si="33"/>
        <v>15</v>
      </c>
      <c r="I1054" s="910"/>
    </row>
    <row r="1055" spans="1:9" x14ac:dyDescent="0.25">
      <c r="A1055" s="10" t="s">
        <v>406</v>
      </c>
      <c r="B1055" s="10" t="s">
        <v>2730</v>
      </c>
      <c r="C1055" s="10" t="s">
        <v>2731</v>
      </c>
      <c r="D1055" s="10" t="s">
        <v>1963</v>
      </c>
      <c r="E1055" s="10">
        <v>2</v>
      </c>
      <c r="F1055" s="10">
        <v>78</v>
      </c>
      <c r="G1055" s="901">
        <f t="shared" si="34"/>
        <v>156</v>
      </c>
      <c r="H1055" s="901">
        <f t="shared" si="33"/>
        <v>156</v>
      </c>
      <c r="I1055" s="910"/>
    </row>
    <row r="1056" spans="1:9" x14ac:dyDescent="0.25">
      <c r="A1056" s="10" t="s">
        <v>406</v>
      </c>
      <c r="B1056" s="10" t="s">
        <v>2730</v>
      </c>
      <c r="C1056" s="10" t="s">
        <v>2731</v>
      </c>
      <c r="D1056" s="10" t="s">
        <v>1964</v>
      </c>
      <c r="E1056" s="10">
        <v>1</v>
      </c>
      <c r="F1056" s="10">
        <v>16</v>
      </c>
      <c r="G1056" s="901">
        <f t="shared" si="34"/>
        <v>16</v>
      </c>
      <c r="H1056" s="901">
        <f t="shared" si="33"/>
        <v>16</v>
      </c>
      <c r="I1056" s="910"/>
    </row>
    <row r="1057" spans="1:9" x14ac:dyDescent="0.25">
      <c r="A1057" s="10" t="s">
        <v>406</v>
      </c>
      <c r="B1057" s="10" t="s">
        <v>2732</v>
      </c>
      <c r="C1057" s="10" t="s">
        <v>2733</v>
      </c>
      <c r="D1057" s="10" t="s">
        <v>1963</v>
      </c>
      <c r="E1057" s="10">
        <v>2</v>
      </c>
      <c r="F1057" s="10">
        <v>111</v>
      </c>
      <c r="G1057" s="901">
        <f t="shared" si="34"/>
        <v>222</v>
      </c>
      <c r="H1057" s="901">
        <f t="shared" si="33"/>
        <v>222</v>
      </c>
      <c r="I1057" s="910"/>
    </row>
    <row r="1058" spans="1:9" x14ac:dyDescent="0.25">
      <c r="A1058" s="10" t="s">
        <v>406</v>
      </c>
      <c r="B1058" s="10" t="s">
        <v>1193</v>
      </c>
      <c r="C1058" s="10" t="s">
        <v>1194</v>
      </c>
      <c r="D1058" s="10" t="s">
        <v>1963</v>
      </c>
      <c r="E1058" s="10">
        <v>2</v>
      </c>
      <c r="F1058" s="10">
        <v>196</v>
      </c>
      <c r="G1058" s="901">
        <f t="shared" si="34"/>
        <v>392</v>
      </c>
      <c r="H1058" s="901">
        <f t="shared" si="33"/>
        <v>392</v>
      </c>
      <c r="I1058" s="910"/>
    </row>
    <row r="1059" spans="1:9" x14ac:dyDescent="0.25">
      <c r="A1059" s="10" t="s">
        <v>406</v>
      </c>
      <c r="B1059" s="10" t="s">
        <v>1193</v>
      </c>
      <c r="C1059" s="10" t="s">
        <v>1194</v>
      </c>
      <c r="D1059" s="10" t="s">
        <v>1964</v>
      </c>
      <c r="E1059" s="10">
        <v>1</v>
      </c>
      <c r="F1059" s="10">
        <v>149</v>
      </c>
      <c r="G1059" s="901">
        <f t="shared" si="34"/>
        <v>149</v>
      </c>
      <c r="H1059" s="901">
        <f t="shared" si="33"/>
        <v>149</v>
      </c>
      <c r="I1059" s="910"/>
    </row>
    <row r="1060" spans="1:9" x14ac:dyDescent="0.25">
      <c r="A1060" s="10" t="s">
        <v>406</v>
      </c>
      <c r="B1060" s="10" t="s">
        <v>1659</v>
      </c>
      <c r="C1060" s="10" t="s">
        <v>1660</v>
      </c>
      <c r="D1060" s="10" t="s">
        <v>1963</v>
      </c>
      <c r="E1060" s="10">
        <v>2</v>
      </c>
      <c r="F1060" s="10">
        <v>501</v>
      </c>
      <c r="G1060" s="901">
        <f t="shared" si="34"/>
        <v>1002</v>
      </c>
      <c r="H1060" s="901">
        <f t="shared" si="33"/>
        <v>1002</v>
      </c>
      <c r="I1060" s="910"/>
    </row>
    <row r="1061" spans="1:9" x14ac:dyDescent="0.25">
      <c r="A1061" s="10" t="s">
        <v>406</v>
      </c>
      <c r="B1061" s="10" t="s">
        <v>1659</v>
      </c>
      <c r="C1061" s="10" t="s">
        <v>1660</v>
      </c>
      <c r="D1061" s="10" t="s">
        <v>1964</v>
      </c>
      <c r="E1061" s="10">
        <v>1</v>
      </c>
      <c r="F1061" s="10">
        <v>144</v>
      </c>
      <c r="G1061" s="901">
        <f t="shared" si="34"/>
        <v>144</v>
      </c>
      <c r="H1061" s="901">
        <f t="shared" si="33"/>
        <v>144</v>
      </c>
      <c r="I1061" s="910"/>
    </row>
    <row r="1062" spans="1:9" x14ac:dyDescent="0.25">
      <c r="A1062" s="10" t="s">
        <v>406</v>
      </c>
      <c r="B1062" s="10" t="s">
        <v>897</v>
      </c>
      <c r="C1062" s="10" t="s">
        <v>898</v>
      </c>
      <c r="D1062" s="10" t="s">
        <v>1963</v>
      </c>
      <c r="E1062" s="10">
        <v>2</v>
      </c>
      <c r="F1062" s="10">
        <v>290</v>
      </c>
      <c r="G1062" s="901">
        <f t="shared" si="34"/>
        <v>580</v>
      </c>
      <c r="H1062" s="901">
        <f t="shared" si="33"/>
        <v>580</v>
      </c>
      <c r="I1062" s="910"/>
    </row>
    <row r="1063" spans="1:9" x14ac:dyDescent="0.25">
      <c r="A1063" s="10" t="s">
        <v>406</v>
      </c>
      <c r="B1063" s="10" t="s">
        <v>897</v>
      </c>
      <c r="C1063" s="10" t="s">
        <v>898</v>
      </c>
      <c r="D1063" s="10" t="s">
        <v>1964</v>
      </c>
      <c r="E1063" s="10">
        <v>1</v>
      </c>
      <c r="F1063" s="10">
        <v>3</v>
      </c>
      <c r="G1063" s="901">
        <f t="shared" si="34"/>
        <v>3</v>
      </c>
      <c r="H1063" s="901">
        <f t="shared" si="33"/>
        <v>3</v>
      </c>
      <c r="I1063" s="910"/>
    </row>
    <row r="1064" spans="1:9" x14ac:dyDescent="0.25">
      <c r="A1064" s="10" t="s">
        <v>406</v>
      </c>
      <c r="B1064" s="10" t="s">
        <v>2734</v>
      </c>
      <c r="C1064" s="10" t="s">
        <v>2735</v>
      </c>
      <c r="D1064" s="10" t="s">
        <v>1963</v>
      </c>
      <c r="E1064" s="10">
        <v>2</v>
      </c>
      <c r="F1064" s="10">
        <v>109</v>
      </c>
      <c r="G1064" s="901">
        <f t="shared" si="34"/>
        <v>218</v>
      </c>
      <c r="H1064" s="901">
        <f t="shared" si="33"/>
        <v>218</v>
      </c>
      <c r="I1064" s="910"/>
    </row>
    <row r="1065" spans="1:9" x14ac:dyDescent="0.25">
      <c r="A1065" s="10" t="s">
        <v>406</v>
      </c>
      <c r="B1065" s="10" t="s">
        <v>2734</v>
      </c>
      <c r="C1065" s="10" t="s">
        <v>2735</v>
      </c>
      <c r="D1065" s="10" t="s">
        <v>1964</v>
      </c>
      <c r="E1065" s="10">
        <v>1</v>
      </c>
      <c r="F1065" s="10">
        <v>1</v>
      </c>
      <c r="G1065" s="901">
        <f t="shared" si="34"/>
        <v>1</v>
      </c>
      <c r="H1065" s="901">
        <f t="shared" si="33"/>
        <v>1</v>
      </c>
      <c r="I1065" s="910"/>
    </row>
    <row r="1066" spans="1:9" x14ac:dyDescent="0.25">
      <c r="A1066" s="10" t="s">
        <v>406</v>
      </c>
      <c r="B1066" s="10" t="s">
        <v>2736</v>
      </c>
      <c r="C1066" s="10" t="s">
        <v>2737</v>
      </c>
      <c r="D1066" s="10" t="s">
        <v>1963</v>
      </c>
      <c r="E1066" s="10">
        <v>2</v>
      </c>
      <c r="F1066" s="10">
        <v>330</v>
      </c>
      <c r="G1066" s="901">
        <f t="shared" si="34"/>
        <v>660</v>
      </c>
      <c r="H1066" s="901">
        <f t="shared" si="33"/>
        <v>660</v>
      </c>
      <c r="I1066" s="910"/>
    </row>
    <row r="1067" spans="1:9" x14ac:dyDescent="0.25">
      <c r="A1067" s="10" t="s">
        <v>406</v>
      </c>
      <c r="B1067" s="10" t="s">
        <v>2736</v>
      </c>
      <c r="C1067" s="10" t="s">
        <v>2737</v>
      </c>
      <c r="D1067" s="10" t="s">
        <v>1964</v>
      </c>
      <c r="E1067" s="10">
        <v>1</v>
      </c>
      <c r="F1067" s="10">
        <v>6</v>
      </c>
      <c r="G1067" s="901">
        <f t="shared" si="34"/>
        <v>6</v>
      </c>
      <c r="H1067" s="901">
        <f t="shared" si="33"/>
        <v>6</v>
      </c>
      <c r="I1067" s="910"/>
    </row>
    <row r="1068" spans="1:9" x14ac:dyDescent="0.25">
      <c r="A1068" s="10" t="s">
        <v>406</v>
      </c>
      <c r="B1068" s="10" t="s">
        <v>2738</v>
      </c>
      <c r="C1068" s="10" t="s">
        <v>2739</v>
      </c>
      <c r="D1068" s="10" t="s">
        <v>1963</v>
      </c>
      <c r="E1068" s="10">
        <v>2</v>
      </c>
      <c r="F1068" s="10">
        <v>272</v>
      </c>
      <c r="G1068" s="901">
        <f t="shared" si="34"/>
        <v>544</v>
      </c>
      <c r="H1068" s="901">
        <f t="shared" si="33"/>
        <v>544</v>
      </c>
      <c r="I1068" s="910"/>
    </row>
    <row r="1069" spans="1:9" x14ac:dyDescent="0.25">
      <c r="A1069" s="10" t="s">
        <v>406</v>
      </c>
      <c r="B1069" s="10" t="s">
        <v>2738</v>
      </c>
      <c r="C1069" s="10" t="s">
        <v>2739</v>
      </c>
      <c r="D1069" s="10" t="s">
        <v>1964</v>
      </c>
      <c r="E1069" s="10">
        <v>1</v>
      </c>
      <c r="F1069" s="10">
        <v>10</v>
      </c>
      <c r="G1069" s="901">
        <f t="shared" si="34"/>
        <v>10</v>
      </c>
      <c r="H1069" s="901">
        <f t="shared" si="33"/>
        <v>10</v>
      </c>
      <c r="I1069" s="910"/>
    </row>
    <row r="1070" spans="1:9" x14ac:dyDescent="0.25">
      <c r="A1070" s="10" t="s">
        <v>406</v>
      </c>
      <c r="B1070" s="10" t="s">
        <v>2740</v>
      </c>
      <c r="C1070" s="10" t="s">
        <v>2741</v>
      </c>
      <c r="D1070" s="10" t="s">
        <v>1963</v>
      </c>
      <c r="E1070" s="10">
        <v>2</v>
      </c>
      <c r="F1070" s="10">
        <v>67</v>
      </c>
      <c r="G1070" s="901">
        <f t="shared" si="34"/>
        <v>134</v>
      </c>
      <c r="H1070" s="901">
        <f t="shared" si="33"/>
        <v>134</v>
      </c>
      <c r="I1070" s="910"/>
    </row>
    <row r="1071" spans="1:9" x14ac:dyDescent="0.25">
      <c r="A1071" s="10" t="s">
        <v>406</v>
      </c>
      <c r="B1071" s="10" t="s">
        <v>2740</v>
      </c>
      <c r="C1071" s="10" t="s">
        <v>2741</v>
      </c>
      <c r="D1071" s="10" t="s">
        <v>1964</v>
      </c>
      <c r="E1071" s="10">
        <v>1</v>
      </c>
      <c r="F1071" s="10">
        <v>81</v>
      </c>
      <c r="G1071" s="901">
        <f t="shared" si="34"/>
        <v>81</v>
      </c>
      <c r="H1071" s="901">
        <f t="shared" si="33"/>
        <v>81</v>
      </c>
      <c r="I1071" s="910"/>
    </row>
    <row r="1072" spans="1:9" x14ac:dyDescent="0.25">
      <c r="A1072" s="10" t="s">
        <v>406</v>
      </c>
      <c r="B1072" s="10" t="s">
        <v>2742</v>
      </c>
      <c r="C1072" s="10" t="s">
        <v>2743</v>
      </c>
      <c r="D1072" s="10" t="s">
        <v>1963</v>
      </c>
      <c r="E1072" s="10">
        <v>2</v>
      </c>
      <c r="F1072" s="10">
        <v>203</v>
      </c>
      <c r="G1072" s="901">
        <f t="shared" si="34"/>
        <v>406</v>
      </c>
      <c r="H1072" s="901">
        <f t="shared" si="33"/>
        <v>406</v>
      </c>
      <c r="I1072" s="910"/>
    </row>
    <row r="1073" spans="1:9" x14ac:dyDescent="0.25">
      <c r="A1073" s="10" t="s">
        <v>406</v>
      </c>
      <c r="B1073" s="10" t="s">
        <v>2742</v>
      </c>
      <c r="C1073" s="10" t="s">
        <v>2743</v>
      </c>
      <c r="D1073" s="10" t="s">
        <v>1964</v>
      </c>
      <c r="E1073" s="10">
        <v>1</v>
      </c>
      <c r="F1073" s="10">
        <v>14</v>
      </c>
      <c r="G1073" s="901">
        <f t="shared" si="34"/>
        <v>14</v>
      </c>
      <c r="H1073" s="901">
        <f t="shared" si="33"/>
        <v>14</v>
      </c>
      <c r="I1073" s="910"/>
    </row>
    <row r="1074" spans="1:9" x14ac:dyDescent="0.25">
      <c r="A1074" s="10" t="s">
        <v>406</v>
      </c>
      <c r="B1074" s="10" t="s">
        <v>5300</v>
      </c>
      <c r="C1074" s="10" t="s">
        <v>4173</v>
      </c>
      <c r="D1074" s="10" t="s">
        <v>1963</v>
      </c>
      <c r="E1074" s="10">
        <v>2</v>
      </c>
      <c r="F1074" s="10">
        <v>82</v>
      </c>
      <c r="G1074" s="901">
        <f t="shared" si="34"/>
        <v>164</v>
      </c>
      <c r="H1074" s="901">
        <f t="shared" si="33"/>
        <v>164</v>
      </c>
      <c r="I1074" s="910"/>
    </row>
    <row r="1075" spans="1:9" x14ac:dyDescent="0.25">
      <c r="A1075" s="10" t="s">
        <v>406</v>
      </c>
      <c r="B1075" s="10" t="s">
        <v>5300</v>
      </c>
      <c r="C1075" s="10" t="s">
        <v>4173</v>
      </c>
      <c r="D1075" s="10" t="s">
        <v>1964</v>
      </c>
      <c r="E1075" s="10">
        <v>1</v>
      </c>
      <c r="F1075" s="10">
        <v>10</v>
      </c>
      <c r="G1075" s="901">
        <f t="shared" si="34"/>
        <v>10</v>
      </c>
      <c r="H1075" s="901">
        <f t="shared" si="33"/>
        <v>10</v>
      </c>
      <c r="I1075" s="910"/>
    </row>
    <row r="1076" spans="1:9" x14ac:dyDescent="0.25">
      <c r="A1076" s="10" t="s">
        <v>406</v>
      </c>
      <c r="B1076" s="10" t="s">
        <v>2744</v>
      </c>
      <c r="C1076" s="10" t="s">
        <v>2745</v>
      </c>
      <c r="D1076" s="10" t="s">
        <v>1963</v>
      </c>
      <c r="E1076" s="10">
        <v>2</v>
      </c>
      <c r="F1076" s="10">
        <v>210</v>
      </c>
      <c r="G1076" s="901">
        <f t="shared" si="34"/>
        <v>420</v>
      </c>
      <c r="H1076" s="901">
        <f t="shared" si="33"/>
        <v>420</v>
      </c>
      <c r="I1076" s="910"/>
    </row>
    <row r="1077" spans="1:9" x14ac:dyDescent="0.25">
      <c r="A1077" s="10" t="s">
        <v>406</v>
      </c>
      <c r="B1077" s="10" t="s">
        <v>2744</v>
      </c>
      <c r="C1077" s="10" t="s">
        <v>2745</v>
      </c>
      <c r="D1077" s="10" t="s">
        <v>1964</v>
      </c>
      <c r="E1077" s="10">
        <v>1</v>
      </c>
      <c r="F1077" s="10">
        <v>6</v>
      </c>
      <c r="G1077" s="901">
        <f t="shared" si="34"/>
        <v>6</v>
      </c>
      <c r="H1077" s="901">
        <f t="shared" si="33"/>
        <v>6</v>
      </c>
      <c r="I1077" s="910"/>
    </row>
    <row r="1078" spans="1:9" x14ac:dyDescent="0.25">
      <c r="A1078" s="10" t="s">
        <v>406</v>
      </c>
      <c r="B1078" s="10" t="s">
        <v>2746</v>
      </c>
      <c r="C1078" s="10" t="s">
        <v>2747</v>
      </c>
      <c r="D1078" s="10" t="s">
        <v>1963</v>
      </c>
      <c r="E1078" s="10">
        <v>2</v>
      </c>
      <c r="F1078" s="10">
        <v>205</v>
      </c>
      <c r="G1078" s="901">
        <f t="shared" si="34"/>
        <v>410</v>
      </c>
      <c r="H1078" s="901">
        <f t="shared" si="33"/>
        <v>410</v>
      </c>
      <c r="I1078" s="910"/>
    </row>
    <row r="1079" spans="1:9" x14ac:dyDescent="0.25">
      <c r="A1079" s="10" t="s">
        <v>406</v>
      </c>
      <c r="B1079" s="10" t="s">
        <v>2746</v>
      </c>
      <c r="C1079" s="10" t="s">
        <v>2747</v>
      </c>
      <c r="D1079" s="10" t="s">
        <v>1964</v>
      </c>
      <c r="E1079" s="10">
        <v>1</v>
      </c>
      <c r="F1079" s="10">
        <v>2</v>
      </c>
      <c r="G1079" s="901">
        <f t="shared" si="34"/>
        <v>2</v>
      </c>
      <c r="H1079" s="901">
        <f t="shared" si="33"/>
        <v>2</v>
      </c>
      <c r="I1079" s="910"/>
    </row>
    <row r="1080" spans="1:9" x14ac:dyDescent="0.25">
      <c r="A1080" s="10" t="s">
        <v>406</v>
      </c>
      <c r="B1080" s="10" t="s">
        <v>2748</v>
      </c>
      <c r="C1080" s="10" t="s">
        <v>2749</v>
      </c>
      <c r="D1080" s="10" t="s">
        <v>1963</v>
      </c>
      <c r="E1080" s="10">
        <v>2</v>
      </c>
      <c r="F1080" s="10">
        <v>37</v>
      </c>
      <c r="G1080" s="901">
        <f t="shared" si="34"/>
        <v>74</v>
      </c>
      <c r="H1080" s="901">
        <f t="shared" si="33"/>
        <v>74</v>
      </c>
      <c r="I1080" s="910"/>
    </row>
    <row r="1081" spans="1:9" x14ac:dyDescent="0.25">
      <c r="A1081" s="10" t="s">
        <v>406</v>
      </c>
      <c r="B1081" s="10" t="s">
        <v>2748</v>
      </c>
      <c r="C1081" s="10" t="s">
        <v>2749</v>
      </c>
      <c r="D1081" s="10" t="s">
        <v>1964</v>
      </c>
      <c r="E1081" s="10">
        <v>1</v>
      </c>
      <c r="F1081" s="10">
        <v>41</v>
      </c>
      <c r="G1081" s="901">
        <f t="shared" si="34"/>
        <v>41</v>
      </c>
      <c r="H1081" s="901">
        <f t="shared" si="33"/>
        <v>41</v>
      </c>
      <c r="I1081" s="910"/>
    </row>
    <row r="1082" spans="1:9" x14ac:dyDescent="0.25">
      <c r="A1082" s="10" t="s">
        <v>406</v>
      </c>
      <c r="B1082" s="10" t="s">
        <v>2750</v>
      </c>
      <c r="C1082" s="10" t="s">
        <v>2751</v>
      </c>
      <c r="D1082" s="10" t="s">
        <v>1963</v>
      </c>
      <c r="E1082" s="10">
        <v>2</v>
      </c>
      <c r="F1082" s="10">
        <v>57</v>
      </c>
      <c r="G1082" s="901">
        <f t="shared" si="34"/>
        <v>114</v>
      </c>
      <c r="H1082" s="901">
        <f t="shared" si="33"/>
        <v>114</v>
      </c>
      <c r="I1082" s="910"/>
    </row>
    <row r="1083" spans="1:9" x14ac:dyDescent="0.25">
      <c r="A1083" s="10" t="s">
        <v>406</v>
      </c>
      <c r="B1083" s="10" t="s">
        <v>2750</v>
      </c>
      <c r="C1083" s="10" t="s">
        <v>2751</v>
      </c>
      <c r="D1083" s="10" t="s">
        <v>1964</v>
      </c>
      <c r="E1083" s="10">
        <v>1</v>
      </c>
      <c r="F1083" s="10">
        <v>96</v>
      </c>
      <c r="G1083" s="901">
        <f t="shared" si="34"/>
        <v>96</v>
      </c>
      <c r="H1083" s="901">
        <f t="shared" si="33"/>
        <v>96</v>
      </c>
      <c r="I1083" s="910"/>
    </row>
    <row r="1084" spans="1:9" x14ac:dyDescent="0.25">
      <c r="A1084" s="10" t="s">
        <v>406</v>
      </c>
      <c r="B1084" s="10" t="s">
        <v>2752</v>
      </c>
      <c r="C1084" s="10" t="s">
        <v>2753</v>
      </c>
      <c r="D1084" s="10" t="s">
        <v>1963</v>
      </c>
      <c r="E1084" s="10">
        <v>2</v>
      </c>
      <c r="F1084" s="10">
        <v>84</v>
      </c>
      <c r="G1084" s="901">
        <f t="shared" si="34"/>
        <v>168</v>
      </c>
      <c r="H1084" s="901">
        <f t="shared" si="33"/>
        <v>168</v>
      </c>
      <c r="I1084" s="910"/>
    </row>
    <row r="1085" spans="1:9" x14ac:dyDescent="0.25">
      <c r="A1085" s="10" t="s">
        <v>406</v>
      </c>
      <c r="B1085" s="10" t="s">
        <v>2752</v>
      </c>
      <c r="C1085" s="10" t="s">
        <v>2753</v>
      </c>
      <c r="D1085" s="10" t="s">
        <v>1964</v>
      </c>
      <c r="E1085" s="10">
        <v>1</v>
      </c>
      <c r="F1085" s="10">
        <v>89</v>
      </c>
      <c r="G1085" s="901">
        <f t="shared" si="34"/>
        <v>89</v>
      </c>
      <c r="H1085" s="901">
        <f t="shared" si="33"/>
        <v>89</v>
      </c>
      <c r="I1085" s="910"/>
    </row>
    <row r="1086" spans="1:9" x14ac:dyDescent="0.25">
      <c r="A1086" s="10" t="s">
        <v>406</v>
      </c>
      <c r="B1086" s="10" t="s">
        <v>1665</v>
      </c>
      <c r="C1086" s="10" t="s">
        <v>1666</v>
      </c>
      <c r="D1086" s="10" t="s">
        <v>1963</v>
      </c>
      <c r="E1086" s="10">
        <v>2</v>
      </c>
      <c r="F1086" s="10">
        <v>274</v>
      </c>
      <c r="G1086" s="901">
        <f t="shared" si="34"/>
        <v>548</v>
      </c>
      <c r="H1086" s="901">
        <f t="shared" si="33"/>
        <v>548</v>
      </c>
      <c r="I1086" s="910"/>
    </row>
    <row r="1087" spans="1:9" x14ac:dyDescent="0.25">
      <c r="A1087" s="10" t="s">
        <v>406</v>
      </c>
      <c r="B1087" s="10" t="s">
        <v>1665</v>
      </c>
      <c r="C1087" s="10" t="s">
        <v>1666</v>
      </c>
      <c r="D1087" s="10" t="s">
        <v>1964</v>
      </c>
      <c r="E1087" s="10">
        <v>1</v>
      </c>
      <c r="F1087" s="10">
        <v>163</v>
      </c>
      <c r="G1087" s="901">
        <f t="shared" si="34"/>
        <v>163</v>
      </c>
      <c r="H1087" s="901">
        <f t="shared" si="33"/>
        <v>163</v>
      </c>
      <c r="I1087" s="910"/>
    </row>
    <row r="1088" spans="1:9" x14ac:dyDescent="0.25">
      <c r="A1088" s="10" t="s">
        <v>406</v>
      </c>
      <c r="B1088" s="10" t="s">
        <v>2754</v>
      </c>
      <c r="C1088" s="10" t="s">
        <v>2755</v>
      </c>
      <c r="D1088" s="10" t="s">
        <v>1963</v>
      </c>
      <c r="E1088" s="10">
        <v>2</v>
      </c>
      <c r="F1088" s="10">
        <v>87</v>
      </c>
      <c r="G1088" s="901">
        <f t="shared" si="34"/>
        <v>174</v>
      </c>
      <c r="H1088" s="901">
        <f t="shared" si="33"/>
        <v>174</v>
      </c>
      <c r="I1088" s="910"/>
    </row>
    <row r="1089" spans="1:9" x14ac:dyDescent="0.25">
      <c r="A1089" s="10" t="s">
        <v>406</v>
      </c>
      <c r="B1089" s="10" t="s">
        <v>2754</v>
      </c>
      <c r="C1089" s="10" t="s">
        <v>2755</v>
      </c>
      <c r="D1089" s="10" t="s">
        <v>1964</v>
      </c>
      <c r="E1089" s="10">
        <v>1</v>
      </c>
      <c r="F1089" s="10">
        <v>117</v>
      </c>
      <c r="G1089" s="901">
        <f t="shared" si="34"/>
        <v>117</v>
      </c>
      <c r="H1089" s="901">
        <f t="shared" si="33"/>
        <v>117</v>
      </c>
      <c r="I1089" s="910"/>
    </row>
    <row r="1090" spans="1:9" x14ac:dyDescent="0.25">
      <c r="A1090" s="10" t="s">
        <v>406</v>
      </c>
      <c r="B1090" s="10" t="s">
        <v>2756</v>
      </c>
      <c r="C1090" s="10" t="s">
        <v>2757</v>
      </c>
      <c r="D1090" s="10" t="s">
        <v>1963</v>
      </c>
      <c r="E1090" s="10">
        <v>2</v>
      </c>
      <c r="F1090" s="10">
        <v>100</v>
      </c>
      <c r="G1090" s="901">
        <f t="shared" si="34"/>
        <v>200</v>
      </c>
      <c r="H1090" s="901">
        <f t="shared" si="33"/>
        <v>200</v>
      </c>
      <c r="I1090" s="910"/>
    </row>
    <row r="1091" spans="1:9" x14ac:dyDescent="0.25">
      <c r="A1091" s="10" t="s">
        <v>406</v>
      </c>
      <c r="B1091" s="10" t="s">
        <v>2756</v>
      </c>
      <c r="C1091" s="10" t="s">
        <v>2757</v>
      </c>
      <c r="D1091" s="10" t="s">
        <v>1964</v>
      </c>
      <c r="E1091" s="10">
        <v>1</v>
      </c>
      <c r="F1091" s="10">
        <v>5</v>
      </c>
      <c r="G1091" s="901">
        <f t="shared" si="34"/>
        <v>5</v>
      </c>
      <c r="H1091" s="901">
        <f t="shared" si="33"/>
        <v>5</v>
      </c>
      <c r="I1091" s="910"/>
    </row>
    <row r="1092" spans="1:9" x14ac:dyDescent="0.25">
      <c r="A1092" s="10" t="s">
        <v>406</v>
      </c>
      <c r="B1092" s="10" t="s">
        <v>2758</v>
      </c>
      <c r="C1092" s="10" t="s">
        <v>2759</v>
      </c>
      <c r="D1092" s="10" t="s">
        <v>1963</v>
      </c>
      <c r="E1092" s="10">
        <v>2</v>
      </c>
      <c r="F1092" s="10">
        <v>170</v>
      </c>
      <c r="G1092" s="901">
        <f t="shared" si="34"/>
        <v>340</v>
      </c>
      <c r="H1092" s="901">
        <f t="shared" si="33"/>
        <v>340</v>
      </c>
      <c r="I1092" s="910"/>
    </row>
    <row r="1093" spans="1:9" x14ac:dyDescent="0.25">
      <c r="A1093" s="10" t="s">
        <v>406</v>
      </c>
      <c r="B1093" s="10" t="s">
        <v>2758</v>
      </c>
      <c r="C1093" s="10" t="s">
        <v>2759</v>
      </c>
      <c r="D1093" s="10" t="s">
        <v>1964</v>
      </c>
      <c r="E1093" s="10">
        <v>1</v>
      </c>
      <c r="F1093" s="10">
        <v>86</v>
      </c>
      <c r="G1093" s="901">
        <f t="shared" si="34"/>
        <v>86</v>
      </c>
      <c r="H1093" s="901">
        <f t="shared" si="33"/>
        <v>86</v>
      </c>
      <c r="I1093" s="910"/>
    </row>
    <row r="1094" spans="1:9" x14ac:dyDescent="0.25">
      <c r="A1094" s="10" t="s">
        <v>406</v>
      </c>
      <c r="B1094" s="10" t="s">
        <v>1673</v>
      </c>
      <c r="C1094" s="10" t="s">
        <v>5301</v>
      </c>
      <c r="D1094" s="10" t="s">
        <v>1963</v>
      </c>
      <c r="E1094" s="10">
        <v>2</v>
      </c>
      <c r="F1094" s="10">
        <v>198</v>
      </c>
      <c r="G1094" s="901">
        <f t="shared" si="34"/>
        <v>396</v>
      </c>
      <c r="H1094" s="901">
        <f t="shared" si="33"/>
        <v>396</v>
      </c>
      <c r="I1094" s="910"/>
    </row>
    <row r="1095" spans="1:9" x14ac:dyDescent="0.25">
      <c r="A1095" s="10" t="s">
        <v>406</v>
      </c>
      <c r="B1095" s="10" t="s">
        <v>1673</v>
      </c>
      <c r="C1095" s="10" t="s">
        <v>5301</v>
      </c>
      <c r="D1095" s="10" t="s">
        <v>1964</v>
      </c>
      <c r="E1095" s="10">
        <v>1</v>
      </c>
      <c r="F1095" s="10">
        <v>85</v>
      </c>
      <c r="G1095" s="901">
        <f t="shared" si="34"/>
        <v>85</v>
      </c>
      <c r="H1095" s="901">
        <f t="shared" si="33"/>
        <v>85</v>
      </c>
      <c r="I1095" s="910"/>
    </row>
    <row r="1096" spans="1:9" x14ac:dyDescent="0.25">
      <c r="A1096" s="10" t="s">
        <v>406</v>
      </c>
      <c r="B1096" s="10" t="s">
        <v>2760</v>
      </c>
      <c r="C1096" s="10" t="s">
        <v>2761</v>
      </c>
      <c r="D1096" s="10" t="s">
        <v>1963</v>
      </c>
      <c r="E1096" s="10">
        <v>2</v>
      </c>
      <c r="F1096" s="10">
        <v>150</v>
      </c>
      <c r="G1096" s="901">
        <f t="shared" si="34"/>
        <v>300</v>
      </c>
      <c r="H1096" s="901">
        <f t="shared" ref="H1096:H1159" si="35">G1096</f>
        <v>300</v>
      </c>
      <c r="I1096" s="910"/>
    </row>
    <row r="1097" spans="1:9" x14ac:dyDescent="0.25">
      <c r="A1097" s="10" t="s">
        <v>406</v>
      </c>
      <c r="B1097" s="10" t="s">
        <v>2760</v>
      </c>
      <c r="C1097" s="10" t="s">
        <v>2761</v>
      </c>
      <c r="D1097" s="10" t="s">
        <v>1964</v>
      </c>
      <c r="E1097" s="10">
        <v>1</v>
      </c>
      <c r="F1097" s="10">
        <v>113</v>
      </c>
      <c r="G1097" s="901">
        <f t="shared" ref="G1097:G1160" si="36">E1097*F1097</f>
        <v>113</v>
      </c>
      <c r="H1097" s="901">
        <f t="shared" si="35"/>
        <v>113</v>
      </c>
      <c r="I1097" s="910"/>
    </row>
    <row r="1098" spans="1:9" x14ac:dyDescent="0.25">
      <c r="A1098" s="10" t="s">
        <v>406</v>
      </c>
      <c r="B1098" s="10" t="s">
        <v>1675</v>
      </c>
      <c r="C1098" s="10" t="s">
        <v>1676</v>
      </c>
      <c r="D1098" s="10" t="s">
        <v>1963</v>
      </c>
      <c r="E1098" s="10">
        <v>2</v>
      </c>
      <c r="F1098" s="10">
        <v>78</v>
      </c>
      <c r="G1098" s="901">
        <f t="shared" si="36"/>
        <v>156</v>
      </c>
      <c r="H1098" s="901">
        <f t="shared" si="35"/>
        <v>156</v>
      </c>
      <c r="I1098" s="910"/>
    </row>
    <row r="1099" spans="1:9" x14ac:dyDescent="0.25">
      <c r="A1099" s="10" t="s">
        <v>406</v>
      </c>
      <c r="B1099" s="10" t="s">
        <v>1675</v>
      </c>
      <c r="C1099" s="10" t="s">
        <v>1676</v>
      </c>
      <c r="D1099" s="10" t="s">
        <v>1964</v>
      </c>
      <c r="E1099" s="10">
        <v>1</v>
      </c>
      <c r="F1099" s="10">
        <v>71</v>
      </c>
      <c r="G1099" s="901">
        <f t="shared" si="36"/>
        <v>71</v>
      </c>
      <c r="H1099" s="901">
        <f t="shared" si="35"/>
        <v>71</v>
      </c>
      <c r="I1099" s="910"/>
    </row>
    <row r="1100" spans="1:9" x14ac:dyDescent="0.25">
      <c r="A1100" s="10" t="s">
        <v>406</v>
      </c>
      <c r="B1100" s="10" t="s">
        <v>2762</v>
      </c>
      <c r="C1100" s="10" t="s">
        <v>2763</v>
      </c>
      <c r="D1100" s="10" t="s">
        <v>1963</v>
      </c>
      <c r="E1100" s="10">
        <v>2</v>
      </c>
      <c r="F1100" s="10">
        <v>40</v>
      </c>
      <c r="G1100" s="901">
        <f t="shared" si="36"/>
        <v>80</v>
      </c>
      <c r="H1100" s="901">
        <f t="shared" si="35"/>
        <v>80</v>
      </c>
      <c r="I1100" s="910"/>
    </row>
    <row r="1101" spans="1:9" x14ac:dyDescent="0.25">
      <c r="A1101" s="10" t="s">
        <v>406</v>
      </c>
      <c r="B1101" s="10" t="s">
        <v>2762</v>
      </c>
      <c r="C1101" s="10" t="s">
        <v>2763</v>
      </c>
      <c r="D1101" s="10" t="s">
        <v>1964</v>
      </c>
      <c r="E1101" s="10">
        <v>1</v>
      </c>
      <c r="F1101" s="10">
        <v>59</v>
      </c>
      <c r="G1101" s="901">
        <f t="shared" si="36"/>
        <v>59</v>
      </c>
      <c r="H1101" s="901">
        <f t="shared" si="35"/>
        <v>59</v>
      </c>
      <c r="I1101" s="910"/>
    </row>
    <row r="1102" spans="1:9" x14ac:dyDescent="0.25">
      <c r="A1102" s="10" t="s">
        <v>406</v>
      </c>
      <c r="B1102" s="10" t="s">
        <v>2764</v>
      </c>
      <c r="C1102" s="10" t="s">
        <v>2765</v>
      </c>
      <c r="D1102" s="10" t="s">
        <v>1963</v>
      </c>
      <c r="E1102" s="10">
        <v>2</v>
      </c>
      <c r="F1102" s="10">
        <v>62</v>
      </c>
      <c r="G1102" s="901">
        <f t="shared" si="36"/>
        <v>124</v>
      </c>
      <c r="H1102" s="901">
        <f t="shared" si="35"/>
        <v>124</v>
      </c>
      <c r="I1102" s="910"/>
    </row>
    <row r="1103" spans="1:9" x14ac:dyDescent="0.25">
      <c r="A1103" s="10" t="s">
        <v>406</v>
      </c>
      <c r="B1103" s="10" t="s">
        <v>2764</v>
      </c>
      <c r="C1103" s="10" t="s">
        <v>2765</v>
      </c>
      <c r="D1103" s="10" t="s">
        <v>1964</v>
      </c>
      <c r="E1103" s="10">
        <v>1</v>
      </c>
      <c r="F1103" s="10">
        <v>55</v>
      </c>
      <c r="G1103" s="901">
        <f t="shared" si="36"/>
        <v>55</v>
      </c>
      <c r="H1103" s="901">
        <f t="shared" si="35"/>
        <v>55</v>
      </c>
      <c r="I1103" s="910"/>
    </row>
    <row r="1104" spans="1:9" x14ac:dyDescent="0.25">
      <c r="A1104" s="10" t="s">
        <v>406</v>
      </c>
      <c r="B1104" s="10" t="s">
        <v>2766</v>
      </c>
      <c r="C1104" s="10" t="s">
        <v>2767</v>
      </c>
      <c r="D1104" s="10" t="s">
        <v>1963</v>
      </c>
      <c r="E1104" s="10">
        <v>2</v>
      </c>
      <c r="F1104" s="10">
        <v>351</v>
      </c>
      <c r="G1104" s="901">
        <f t="shared" si="36"/>
        <v>702</v>
      </c>
      <c r="H1104" s="901">
        <f t="shared" si="35"/>
        <v>702</v>
      </c>
      <c r="I1104" s="910"/>
    </row>
    <row r="1105" spans="1:9" x14ac:dyDescent="0.25">
      <c r="A1105" s="10" t="s">
        <v>406</v>
      </c>
      <c r="B1105" s="10" t="s">
        <v>2766</v>
      </c>
      <c r="C1105" s="10" t="s">
        <v>2767</v>
      </c>
      <c r="D1105" s="10" t="s">
        <v>1964</v>
      </c>
      <c r="E1105" s="10">
        <v>1</v>
      </c>
      <c r="F1105" s="10">
        <v>124</v>
      </c>
      <c r="G1105" s="901">
        <f t="shared" si="36"/>
        <v>124</v>
      </c>
      <c r="H1105" s="901">
        <f t="shared" si="35"/>
        <v>124</v>
      </c>
      <c r="I1105" s="910"/>
    </row>
    <row r="1106" spans="1:9" x14ac:dyDescent="0.25">
      <c r="A1106" s="10" t="s">
        <v>406</v>
      </c>
      <c r="B1106" s="10" t="s">
        <v>2768</v>
      </c>
      <c r="C1106" s="10" t="s">
        <v>2769</v>
      </c>
      <c r="D1106" s="10" t="s">
        <v>1963</v>
      </c>
      <c r="E1106" s="10">
        <v>2</v>
      </c>
      <c r="F1106" s="10">
        <v>101</v>
      </c>
      <c r="G1106" s="901">
        <f t="shared" si="36"/>
        <v>202</v>
      </c>
      <c r="H1106" s="901">
        <f t="shared" si="35"/>
        <v>202</v>
      </c>
      <c r="I1106" s="910"/>
    </row>
    <row r="1107" spans="1:9" x14ac:dyDescent="0.25">
      <c r="A1107" s="10" t="s">
        <v>406</v>
      </c>
      <c r="B1107" s="10" t="s">
        <v>2768</v>
      </c>
      <c r="C1107" s="10" t="s">
        <v>2769</v>
      </c>
      <c r="D1107" s="10" t="s">
        <v>1964</v>
      </c>
      <c r="E1107" s="10">
        <v>1</v>
      </c>
      <c r="F1107" s="10">
        <v>74</v>
      </c>
      <c r="G1107" s="901">
        <f t="shared" si="36"/>
        <v>74</v>
      </c>
      <c r="H1107" s="901">
        <f t="shared" si="35"/>
        <v>74</v>
      </c>
      <c r="I1107" s="910"/>
    </row>
    <row r="1108" spans="1:9" x14ac:dyDescent="0.25">
      <c r="A1108" s="10" t="s">
        <v>406</v>
      </c>
      <c r="B1108" s="10" t="s">
        <v>2770</v>
      </c>
      <c r="C1108" s="10" t="s">
        <v>2771</v>
      </c>
      <c r="D1108" s="10" t="s">
        <v>1963</v>
      </c>
      <c r="E1108" s="10">
        <v>2</v>
      </c>
      <c r="F1108" s="10">
        <v>151</v>
      </c>
      <c r="G1108" s="901">
        <f t="shared" si="36"/>
        <v>302</v>
      </c>
      <c r="H1108" s="901">
        <f t="shared" si="35"/>
        <v>302</v>
      </c>
      <c r="I1108" s="910"/>
    </row>
    <row r="1109" spans="1:9" x14ac:dyDescent="0.25">
      <c r="A1109" s="10" t="s">
        <v>406</v>
      </c>
      <c r="B1109" s="10" t="s">
        <v>2770</v>
      </c>
      <c r="C1109" s="10" t="s">
        <v>2771</v>
      </c>
      <c r="D1109" s="10" t="s">
        <v>1964</v>
      </c>
      <c r="E1109" s="10">
        <v>1</v>
      </c>
      <c r="F1109" s="10">
        <v>6</v>
      </c>
      <c r="G1109" s="901">
        <f t="shared" si="36"/>
        <v>6</v>
      </c>
      <c r="H1109" s="901">
        <f t="shared" si="35"/>
        <v>6</v>
      </c>
      <c r="I1109" s="910"/>
    </row>
    <row r="1110" spans="1:9" x14ac:dyDescent="0.25">
      <c r="A1110" s="10" t="s">
        <v>406</v>
      </c>
      <c r="B1110" s="10" t="s">
        <v>2772</v>
      </c>
      <c r="C1110" s="10" t="s">
        <v>2773</v>
      </c>
      <c r="D1110" s="10" t="s">
        <v>1963</v>
      </c>
      <c r="E1110" s="10">
        <v>2</v>
      </c>
      <c r="F1110" s="10">
        <v>113</v>
      </c>
      <c r="G1110" s="901">
        <f t="shared" si="36"/>
        <v>226</v>
      </c>
      <c r="H1110" s="901">
        <f t="shared" si="35"/>
        <v>226</v>
      </c>
      <c r="I1110" s="910"/>
    </row>
    <row r="1111" spans="1:9" x14ac:dyDescent="0.25">
      <c r="A1111" s="10" t="s">
        <v>406</v>
      </c>
      <c r="B1111" s="10" t="s">
        <v>2772</v>
      </c>
      <c r="C1111" s="10" t="s">
        <v>2773</v>
      </c>
      <c r="D1111" s="10" t="s">
        <v>1964</v>
      </c>
      <c r="E1111" s="10">
        <v>1</v>
      </c>
      <c r="F1111" s="10">
        <v>14</v>
      </c>
      <c r="G1111" s="901">
        <f t="shared" si="36"/>
        <v>14</v>
      </c>
      <c r="H1111" s="901">
        <f t="shared" si="35"/>
        <v>14</v>
      </c>
      <c r="I1111" s="910"/>
    </row>
    <row r="1112" spans="1:9" x14ac:dyDescent="0.25">
      <c r="A1112" s="10" t="s">
        <v>406</v>
      </c>
      <c r="B1112" s="10" t="s">
        <v>2774</v>
      </c>
      <c r="C1112" s="10" t="s">
        <v>2775</v>
      </c>
      <c r="D1112" s="10" t="s">
        <v>1963</v>
      </c>
      <c r="E1112" s="10">
        <v>2</v>
      </c>
      <c r="F1112" s="10">
        <v>61</v>
      </c>
      <c r="G1112" s="901">
        <f t="shared" si="36"/>
        <v>122</v>
      </c>
      <c r="H1112" s="901">
        <f t="shared" si="35"/>
        <v>122</v>
      </c>
      <c r="I1112" s="910"/>
    </row>
    <row r="1113" spans="1:9" x14ac:dyDescent="0.25">
      <c r="A1113" s="10" t="s">
        <v>406</v>
      </c>
      <c r="B1113" s="10" t="s">
        <v>2774</v>
      </c>
      <c r="C1113" s="10" t="s">
        <v>2775</v>
      </c>
      <c r="D1113" s="10" t="s">
        <v>1964</v>
      </c>
      <c r="E1113" s="10">
        <v>1</v>
      </c>
      <c r="F1113" s="10">
        <v>6</v>
      </c>
      <c r="G1113" s="901">
        <f t="shared" si="36"/>
        <v>6</v>
      </c>
      <c r="H1113" s="901">
        <f t="shared" si="35"/>
        <v>6</v>
      </c>
      <c r="I1113" s="910"/>
    </row>
    <row r="1114" spans="1:9" x14ac:dyDescent="0.25">
      <c r="A1114" s="10" t="s">
        <v>406</v>
      </c>
      <c r="B1114" s="10" t="s">
        <v>2776</v>
      </c>
      <c r="C1114" s="10" t="s">
        <v>2777</v>
      </c>
      <c r="D1114" s="10" t="s">
        <v>1963</v>
      </c>
      <c r="E1114" s="10">
        <v>2</v>
      </c>
      <c r="F1114" s="10">
        <v>62</v>
      </c>
      <c r="G1114" s="901">
        <f t="shared" si="36"/>
        <v>124</v>
      </c>
      <c r="H1114" s="901">
        <f t="shared" si="35"/>
        <v>124</v>
      </c>
      <c r="I1114" s="910"/>
    </row>
    <row r="1115" spans="1:9" x14ac:dyDescent="0.25">
      <c r="A1115" s="10" t="s">
        <v>406</v>
      </c>
      <c r="B1115" s="10" t="s">
        <v>2776</v>
      </c>
      <c r="C1115" s="10" t="s">
        <v>2777</v>
      </c>
      <c r="D1115" s="10" t="s">
        <v>1964</v>
      </c>
      <c r="E1115" s="10">
        <v>1</v>
      </c>
      <c r="F1115" s="10">
        <v>25</v>
      </c>
      <c r="G1115" s="901">
        <f t="shared" si="36"/>
        <v>25</v>
      </c>
      <c r="H1115" s="901">
        <f t="shared" si="35"/>
        <v>25</v>
      </c>
      <c r="I1115" s="910"/>
    </row>
    <row r="1116" spans="1:9" x14ac:dyDescent="0.25">
      <c r="A1116" s="10" t="s">
        <v>406</v>
      </c>
      <c r="B1116" s="10" t="s">
        <v>1677</v>
      </c>
      <c r="C1116" s="10" t="s">
        <v>1678</v>
      </c>
      <c r="D1116" s="10" t="s">
        <v>1963</v>
      </c>
      <c r="E1116" s="10">
        <v>2</v>
      </c>
      <c r="F1116" s="10">
        <v>39</v>
      </c>
      <c r="G1116" s="901">
        <f t="shared" si="36"/>
        <v>78</v>
      </c>
      <c r="H1116" s="901">
        <f t="shared" si="35"/>
        <v>78</v>
      </c>
      <c r="I1116" s="910"/>
    </row>
    <row r="1117" spans="1:9" x14ac:dyDescent="0.25">
      <c r="A1117" s="10" t="s">
        <v>406</v>
      </c>
      <c r="B1117" s="10" t="s">
        <v>1677</v>
      </c>
      <c r="C1117" s="10" t="s">
        <v>1678</v>
      </c>
      <c r="D1117" s="10" t="s">
        <v>1964</v>
      </c>
      <c r="E1117" s="10">
        <v>1</v>
      </c>
      <c r="F1117" s="10">
        <v>15</v>
      </c>
      <c r="G1117" s="901">
        <f t="shared" si="36"/>
        <v>15</v>
      </c>
      <c r="H1117" s="901">
        <f t="shared" si="35"/>
        <v>15</v>
      </c>
      <c r="I1117" s="910"/>
    </row>
    <row r="1118" spans="1:9" x14ac:dyDescent="0.25">
      <c r="A1118" s="10" t="s">
        <v>406</v>
      </c>
      <c r="B1118" s="10" t="s">
        <v>2778</v>
      </c>
      <c r="C1118" s="10" t="s">
        <v>2779</v>
      </c>
      <c r="D1118" s="10" t="s">
        <v>1963</v>
      </c>
      <c r="E1118" s="10">
        <v>2</v>
      </c>
      <c r="F1118" s="10">
        <v>14</v>
      </c>
      <c r="G1118" s="901">
        <f t="shared" si="36"/>
        <v>28</v>
      </c>
      <c r="H1118" s="901">
        <f t="shared" si="35"/>
        <v>28</v>
      </c>
      <c r="I1118" s="910"/>
    </row>
    <row r="1119" spans="1:9" x14ac:dyDescent="0.25">
      <c r="A1119" s="10" t="s">
        <v>406</v>
      </c>
      <c r="B1119" s="10" t="s">
        <v>2778</v>
      </c>
      <c r="C1119" s="10" t="s">
        <v>2779</v>
      </c>
      <c r="D1119" s="10" t="s">
        <v>1964</v>
      </c>
      <c r="E1119" s="10">
        <v>1</v>
      </c>
      <c r="F1119" s="10">
        <v>1</v>
      </c>
      <c r="G1119" s="901">
        <f t="shared" si="36"/>
        <v>1</v>
      </c>
      <c r="H1119" s="901">
        <f t="shared" si="35"/>
        <v>1</v>
      </c>
      <c r="I1119" s="910"/>
    </row>
    <row r="1120" spans="1:9" x14ac:dyDescent="0.25">
      <c r="A1120" s="10" t="s">
        <v>406</v>
      </c>
      <c r="B1120" s="10" t="s">
        <v>2780</v>
      </c>
      <c r="C1120" s="10" t="s">
        <v>2781</v>
      </c>
      <c r="D1120" s="10" t="s">
        <v>1963</v>
      </c>
      <c r="E1120" s="10">
        <v>2</v>
      </c>
      <c r="F1120" s="10">
        <v>86</v>
      </c>
      <c r="G1120" s="901">
        <f t="shared" si="36"/>
        <v>172</v>
      </c>
      <c r="H1120" s="901">
        <f t="shared" si="35"/>
        <v>172</v>
      </c>
      <c r="I1120" s="910"/>
    </row>
    <row r="1121" spans="1:9" x14ac:dyDescent="0.25">
      <c r="A1121" s="10" t="s">
        <v>406</v>
      </c>
      <c r="B1121" s="10" t="s">
        <v>1679</v>
      </c>
      <c r="C1121" s="10" t="s">
        <v>1680</v>
      </c>
      <c r="D1121" s="10" t="s">
        <v>1963</v>
      </c>
      <c r="E1121" s="10">
        <v>2</v>
      </c>
      <c r="F1121" s="10">
        <v>133</v>
      </c>
      <c r="G1121" s="901">
        <f t="shared" si="36"/>
        <v>266</v>
      </c>
      <c r="H1121" s="901">
        <f t="shared" si="35"/>
        <v>266</v>
      </c>
      <c r="I1121" s="910"/>
    </row>
    <row r="1122" spans="1:9" x14ac:dyDescent="0.25">
      <c r="A1122" s="10" t="s">
        <v>406</v>
      </c>
      <c r="B1122" s="10" t="s">
        <v>1679</v>
      </c>
      <c r="C1122" s="10" t="s">
        <v>1680</v>
      </c>
      <c r="D1122" s="10" t="s">
        <v>1964</v>
      </c>
      <c r="E1122" s="10">
        <v>1</v>
      </c>
      <c r="F1122" s="10">
        <v>180</v>
      </c>
      <c r="G1122" s="901">
        <f t="shared" si="36"/>
        <v>180</v>
      </c>
      <c r="H1122" s="901">
        <f t="shared" si="35"/>
        <v>180</v>
      </c>
      <c r="I1122" s="910"/>
    </row>
    <row r="1123" spans="1:9" x14ac:dyDescent="0.25">
      <c r="A1123" s="10" t="s">
        <v>406</v>
      </c>
      <c r="B1123" s="10" t="s">
        <v>2782</v>
      </c>
      <c r="C1123" s="10" t="s">
        <v>2783</v>
      </c>
      <c r="D1123" s="10" t="s">
        <v>1963</v>
      </c>
      <c r="E1123" s="10">
        <v>2</v>
      </c>
      <c r="F1123" s="10">
        <v>1</v>
      </c>
      <c r="G1123" s="901">
        <f t="shared" si="36"/>
        <v>2</v>
      </c>
      <c r="H1123" s="901">
        <f t="shared" si="35"/>
        <v>2</v>
      </c>
      <c r="I1123" s="910"/>
    </row>
    <row r="1124" spans="1:9" x14ac:dyDescent="0.25">
      <c r="A1124" s="10" t="s">
        <v>406</v>
      </c>
      <c r="B1124" s="10" t="s">
        <v>2784</v>
      </c>
      <c r="C1124" s="10" t="s">
        <v>2785</v>
      </c>
      <c r="D1124" s="10" t="s">
        <v>1963</v>
      </c>
      <c r="E1124" s="10">
        <v>2</v>
      </c>
      <c r="F1124" s="10">
        <v>184</v>
      </c>
      <c r="G1124" s="901">
        <f t="shared" si="36"/>
        <v>368</v>
      </c>
      <c r="H1124" s="901">
        <f t="shared" si="35"/>
        <v>368</v>
      </c>
      <c r="I1124" s="910"/>
    </row>
    <row r="1125" spans="1:9" x14ac:dyDescent="0.25">
      <c r="A1125" s="10" t="s">
        <v>406</v>
      </c>
      <c r="B1125" s="10" t="s">
        <v>2784</v>
      </c>
      <c r="C1125" s="10" t="s">
        <v>2785</v>
      </c>
      <c r="D1125" s="10" t="s">
        <v>1964</v>
      </c>
      <c r="E1125" s="10">
        <v>1</v>
      </c>
      <c r="F1125" s="10">
        <v>4</v>
      </c>
      <c r="G1125" s="901">
        <f t="shared" si="36"/>
        <v>4</v>
      </c>
      <c r="H1125" s="901">
        <f t="shared" si="35"/>
        <v>4</v>
      </c>
      <c r="I1125" s="910"/>
    </row>
    <row r="1126" spans="1:9" x14ac:dyDescent="0.25">
      <c r="A1126" s="10" t="s">
        <v>406</v>
      </c>
      <c r="B1126" s="10" t="s">
        <v>1195</v>
      </c>
      <c r="C1126" s="10" t="s">
        <v>1196</v>
      </c>
      <c r="D1126" s="10" t="s">
        <v>1963</v>
      </c>
      <c r="E1126" s="10">
        <v>2</v>
      </c>
      <c r="F1126" s="10">
        <v>173</v>
      </c>
      <c r="G1126" s="901">
        <f t="shared" si="36"/>
        <v>346</v>
      </c>
      <c r="H1126" s="901">
        <f t="shared" si="35"/>
        <v>346</v>
      </c>
      <c r="I1126" s="910"/>
    </row>
    <row r="1127" spans="1:9" x14ac:dyDescent="0.25">
      <c r="A1127" s="10" t="s">
        <v>406</v>
      </c>
      <c r="B1127" s="10" t="s">
        <v>1195</v>
      </c>
      <c r="C1127" s="10" t="s">
        <v>1196</v>
      </c>
      <c r="D1127" s="10" t="s">
        <v>1964</v>
      </c>
      <c r="E1127" s="10">
        <v>1</v>
      </c>
      <c r="F1127" s="10">
        <v>19</v>
      </c>
      <c r="G1127" s="901">
        <f t="shared" si="36"/>
        <v>19</v>
      </c>
      <c r="H1127" s="901">
        <f t="shared" si="35"/>
        <v>19</v>
      </c>
      <c r="I1127" s="910"/>
    </row>
    <row r="1128" spans="1:9" x14ac:dyDescent="0.25">
      <c r="A1128" s="10" t="s">
        <v>406</v>
      </c>
      <c r="B1128" s="10" t="s">
        <v>1093</v>
      </c>
      <c r="C1128" s="10" t="s">
        <v>1094</v>
      </c>
      <c r="D1128" s="10" t="s">
        <v>1963</v>
      </c>
      <c r="E1128" s="10">
        <v>2</v>
      </c>
      <c r="F1128" s="10">
        <v>145</v>
      </c>
      <c r="G1128" s="901">
        <f t="shared" si="36"/>
        <v>290</v>
      </c>
      <c r="H1128" s="901">
        <f t="shared" si="35"/>
        <v>290</v>
      </c>
      <c r="I1128" s="910"/>
    </row>
    <row r="1129" spans="1:9" x14ac:dyDescent="0.25">
      <c r="A1129" s="10" t="s">
        <v>406</v>
      </c>
      <c r="B1129" s="10" t="s">
        <v>2786</v>
      </c>
      <c r="C1129" s="10" t="s">
        <v>2787</v>
      </c>
      <c r="D1129" s="10" t="s">
        <v>1963</v>
      </c>
      <c r="E1129" s="10">
        <v>2</v>
      </c>
      <c r="F1129" s="10">
        <v>373</v>
      </c>
      <c r="G1129" s="901">
        <f t="shared" si="36"/>
        <v>746</v>
      </c>
      <c r="H1129" s="901">
        <f t="shared" si="35"/>
        <v>746</v>
      </c>
      <c r="I1129" s="910"/>
    </row>
    <row r="1130" spans="1:9" x14ac:dyDescent="0.25">
      <c r="A1130" s="10" t="s">
        <v>406</v>
      </c>
      <c r="B1130" s="10" t="s">
        <v>2786</v>
      </c>
      <c r="C1130" s="10" t="s">
        <v>2787</v>
      </c>
      <c r="D1130" s="10" t="s">
        <v>1964</v>
      </c>
      <c r="E1130" s="10">
        <v>1</v>
      </c>
      <c r="F1130" s="10">
        <v>32</v>
      </c>
      <c r="G1130" s="901">
        <f t="shared" si="36"/>
        <v>32</v>
      </c>
      <c r="H1130" s="901">
        <f t="shared" si="35"/>
        <v>32</v>
      </c>
      <c r="I1130" s="910"/>
    </row>
    <row r="1131" spans="1:9" x14ac:dyDescent="0.25">
      <c r="A1131" s="10" t="s">
        <v>406</v>
      </c>
      <c r="B1131" s="10" t="s">
        <v>2788</v>
      </c>
      <c r="C1131" s="10" t="s">
        <v>2789</v>
      </c>
      <c r="D1131" s="10" t="s">
        <v>1963</v>
      </c>
      <c r="E1131" s="10">
        <v>2</v>
      </c>
      <c r="F1131" s="10">
        <v>164</v>
      </c>
      <c r="G1131" s="901">
        <f t="shared" si="36"/>
        <v>328</v>
      </c>
      <c r="H1131" s="901">
        <f t="shared" si="35"/>
        <v>328</v>
      </c>
      <c r="I1131" s="910"/>
    </row>
    <row r="1132" spans="1:9" x14ac:dyDescent="0.25">
      <c r="A1132" s="10" t="s">
        <v>406</v>
      </c>
      <c r="B1132" s="10" t="s">
        <v>2788</v>
      </c>
      <c r="C1132" s="10" t="s">
        <v>2789</v>
      </c>
      <c r="D1132" s="10" t="s">
        <v>1964</v>
      </c>
      <c r="E1132" s="10">
        <v>1</v>
      </c>
      <c r="F1132" s="10">
        <v>37</v>
      </c>
      <c r="G1132" s="901">
        <f t="shared" si="36"/>
        <v>37</v>
      </c>
      <c r="H1132" s="901">
        <f t="shared" si="35"/>
        <v>37</v>
      </c>
      <c r="I1132" s="910"/>
    </row>
    <row r="1133" spans="1:9" x14ac:dyDescent="0.25">
      <c r="A1133" s="10" t="s">
        <v>406</v>
      </c>
      <c r="B1133" s="10" t="s">
        <v>2788</v>
      </c>
      <c r="C1133" s="10" t="s">
        <v>2789</v>
      </c>
      <c r="D1133" s="10" t="s">
        <v>2198</v>
      </c>
      <c r="E1133" s="10">
        <v>8.8600000000000012</v>
      </c>
      <c r="F1133" s="10">
        <v>13</v>
      </c>
      <c r="G1133" s="901">
        <f t="shared" si="36"/>
        <v>115.18000000000002</v>
      </c>
      <c r="H1133" s="901">
        <f t="shared" si="35"/>
        <v>115.18000000000002</v>
      </c>
      <c r="I1133" s="910"/>
    </row>
    <row r="1134" spans="1:9" x14ac:dyDescent="0.25">
      <c r="A1134" s="10" t="s">
        <v>406</v>
      </c>
      <c r="B1134" s="10" t="s">
        <v>2788</v>
      </c>
      <c r="C1134" s="10" t="s">
        <v>2789</v>
      </c>
      <c r="D1134" s="10" t="s">
        <v>2283</v>
      </c>
      <c r="E1134" s="10">
        <v>7.86</v>
      </c>
      <c r="F1134" s="10">
        <v>1</v>
      </c>
      <c r="G1134" s="901">
        <f t="shared" si="36"/>
        <v>7.86</v>
      </c>
      <c r="H1134" s="901">
        <f t="shared" si="35"/>
        <v>7.86</v>
      </c>
      <c r="I1134" s="910"/>
    </row>
    <row r="1135" spans="1:9" x14ac:dyDescent="0.25">
      <c r="A1135" s="10" t="s">
        <v>406</v>
      </c>
      <c r="B1135" s="10" t="s">
        <v>899</v>
      </c>
      <c r="C1135" s="10" t="s">
        <v>900</v>
      </c>
      <c r="D1135" s="10" t="s">
        <v>1963</v>
      </c>
      <c r="E1135" s="10">
        <v>2</v>
      </c>
      <c r="F1135" s="10">
        <v>121</v>
      </c>
      <c r="G1135" s="901">
        <f t="shared" si="36"/>
        <v>242</v>
      </c>
      <c r="H1135" s="901">
        <f t="shared" si="35"/>
        <v>242</v>
      </c>
      <c r="I1135" s="910"/>
    </row>
    <row r="1136" spans="1:9" x14ac:dyDescent="0.25">
      <c r="A1136" s="10" t="s">
        <v>406</v>
      </c>
      <c r="B1136" s="10" t="s">
        <v>899</v>
      </c>
      <c r="C1136" s="10" t="s">
        <v>900</v>
      </c>
      <c r="D1136" s="10" t="s">
        <v>1964</v>
      </c>
      <c r="E1136" s="10">
        <v>1</v>
      </c>
      <c r="F1136" s="10">
        <v>111</v>
      </c>
      <c r="G1136" s="901">
        <f t="shared" si="36"/>
        <v>111</v>
      </c>
      <c r="H1136" s="901">
        <f t="shared" si="35"/>
        <v>111</v>
      </c>
      <c r="I1136" s="910"/>
    </row>
    <row r="1137" spans="1:9" x14ac:dyDescent="0.25">
      <c r="A1137" s="10" t="s">
        <v>406</v>
      </c>
      <c r="B1137" s="10" t="s">
        <v>2790</v>
      </c>
      <c r="C1137" s="10" t="s">
        <v>2791</v>
      </c>
      <c r="D1137" s="10" t="s">
        <v>1963</v>
      </c>
      <c r="E1137" s="10">
        <v>2</v>
      </c>
      <c r="F1137" s="10">
        <v>149</v>
      </c>
      <c r="G1137" s="901">
        <f t="shared" si="36"/>
        <v>298</v>
      </c>
      <c r="H1137" s="901">
        <f t="shared" si="35"/>
        <v>298</v>
      </c>
      <c r="I1137" s="910"/>
    </row>
    <row r="1138" spans="1:9" x14ac:dyDescent="0.25">
      <c r="A1138" s="10" t="s">
        <v>406</v>
      </c>
      <c r="B1138" s="10" t="s">
        <v>2790</v>
      </c>
      <c r="C1138" s="10" t="s">
        <v>2791</v>
      </c>
      <c r="D1138" s="10" t="s">
        <v>1964</v>
      </c>
      <c r="E1138" s="10">
        <v>1</v>
      </c>
      <c r="F1138" s="10">
        <v>73</v>
      </c>
      <c r="G1138" s="901">
        <f t="shared" si="36"/>
        <v>73</v>
      </c>
      <c r="H1138" s="901">
        <f t="shared" si="35"/>
        <v>73</v>
      </c>
      <c r="I1138" s="910"/>
    </row>
    <row r="1139" spans="1:9" x14ac:dyDescent="0.25">
      <c r="A1139" s="10" t="s">
        <v>406</v>
      </c>
      <c r="B1139" s="10" t="s">
        <v>2792</v>
      </c>
      <c r="C1139" s="10" t="s">
        <v>2793</v>
      </c>
      <c r="D1139" s="10" t="s">
        <v>1963</v>
      </c>
      <c r="E1139" s="10">
        <v>2</v>
      </c>
      <c r="F1139" s="10">
        <v>270</v>
      </c>
      <c r="G1139" s="901">
        <f t="shared" si="36"/>
        <v>540</v>
      </c>
      <c r="H1139" s="901">
        <f t="shared" si="35"/>
        <v>540</v>
      </c>
      <c r="I1139" s="910"/>
    </row>
    <row r="1140" spans="1:9" x14ac:dyDescent="0.25">
      <c r="A1140" s="10" t="s">
        <v>406</v>
      </c>
      <c r="B1140" s="10" t="s">
        <v>2792</v>
      </c>
      <c r="C1140" s="10" t="s">
        <v>2793</v>
      </c>
      <c r="D1140" s="10" t="s">
        <v>1964</v>
      </c>
      <c r="E1140" s="10">
        <v>1</v>
      </c>
      <c r="F1140" s="10">
        <v>147</v>
      </c>
      <c r="G1140" s="901">
        <f t="shared" si="36"/>
        <v>147</v>
      </c>
      <c r="H1140" s="901">
        <f t="shared" si="35"/>
        <v>147</v>
      </c>
      <c r="I1140" s="910"/>
    </row>
    <row r="1141" spans="1:9" x14ac:dyDescent="0.25">
      <c r="A1141" s="10" t="s">
        <v>406</v>
      </c>
      <c r="B1141" s="10" t="s">
        <v>2794</v>
      </c>
      <c r="C1141" s="10" t="s">
        <v>2795</v>
      </c>
      <c r="D1141" s="10" t="s">
        <v>1963</v>
      </c>
      <c r="E1141" s="10">
        <v>2</v>
      </c>
      <c r="F1141" s="10">
        <v>129</v>
      </c>
      <c r="G1141" s="901">
        <f t="shared" si="36"/>
        <v>258</v>
      </c>
      <c r="H1141" s="901">
        <f t="shared" si="35"/>
        <v>258</v>
      </c>
      <c r="I1141" s="910"/>
    </row>
    <row r="1142" spans="1:9" x14ac:dyDescent="0.25">
      <c r="A1142" s="10" t="s">
        <v>406</v>
      </c>
      <c r="B1142" s="10" t="s">
        <v>2794</v>
      </c>
      <c r="C1142" s="10" t="s">
        <v>2795</v>
      </c>
      <c r="D1142" s="10" t="s">
        <v>1964</v>
      </c>
      <c r="E1142" s="10">
        <v>1</v>
      </c>
      <c r="F1142" s="10">
        <v>64</v>
      </c>
      <c r="G1142" s="901">
        <f t="shared" si="36"/>
        <v>64</v>
      </c>
      <c r="H1142" s="901">
        <f t="shared" si="35"/>
        <v>64</v>
      </c>
      <c r="I1142" s="910"/>
    </row>
    <row r="1143" spans="1:9" x14ac:dyDescent="0.25">
      <c r="A1143" s="10" t="s">
        <v>406</v>
      </c>
      <c r="B1143" s="10" t="s">
        <v>1197</v>
      </c>
      <c r="C1143" s="10" t="s">
        <v>1198</v>
      </c>
      <c r="D1143" s="10" t="s">
        <v>1963</v>
      </c>
      <c r="E1143" s="10">
        <v>2</v>
      </c>
      <c r="F1143" s="10">
        <v>104</v>
      </c>
      <c r="G1143" s="901">
        <f t="shared" si="36"/>
        <v>208</v>
      </c>
      <c r="H1143" s="901">
        <f t="shared" si="35"/>
        <v>208</v>
      </c>
      <c r="I1143" s="910"/>
    </row>
    <row r="1144" spans="1:9" x14ac:dyDescent="0.25">
      <c r="A1144" s="10" t="s">
        <v>406</v>
      </c>
      <c r="B1144" s="10" t="s">
        <v>1197</v>
      </c>
      <c r="C1144" s="10" t="s">
        <v>1198</v>
      </c>
      <c r="D1144" s="10" t="s">
        <v>1964</v>
      </c>
      <c r="E1144" s="10">
        <v>1</v>
      </c>
      <c r="F1144" s="10">
        <v>14</v>
      </c>
      <c r="G1144" s="901">
        <f t="shared" si="36"/>
        <v>14</v>
      </c>
      <c r="H1144" s="901">
        <f t="shared" si="35"/>
        <v>14</v>
      </c>
      <c r="I1144" s="910"/>
    </row>
    <row r="1145" spans="1:9" x14ac:dyDescent="0.25">
      <c r="A1145" s="10" t="s">
        <v>406</v>
      </c>
      <c r="B1145" s="10" t="s">
        <v>2796</v>
      </c>
      <c r="C1145" s="10" t="s">
        <v>2797</v>
      </c>
      <c r="D1145" s="10" t="s">
        <v>1963</v>
      </c>
      <c r="E1145" s="10">
        <v>2</v>
      </c>
      <c r="F1145" s="10">
        <v>11</v>
      </c>
      <c r="G1145" s="901">
        <f t="shared" si="36"/>
        <v>22</v>
      </c>
      <c r="H1145" s="901">
        <f t="shared" si="35"/>
        <v>22</v>
      </c>
      <c r="I1145" s="910"/>
    </row>
    <row r="1146" spans="1:9" x14ac:dyDescent="0.25">
      <c r="A1146" s="10" t="s">
        <v>406</v>
      </c>
      <c r="B1146" s="10" t="s">
        <v>2796</v>
      </c>
      <c r="C1146" s="10" t="s">
        <v>2797</v>
      </c>
      <c r="D1146" s="10" t="s">
        <v>1964</v>
      </c>
      <c r="E1146" s="10">
        <v>1</v>
      </c>
      <c r="F1146" s="10">
        <v>6</v>
      </c>
      <c r="G1146" s="901">
        <f t="shared" si="36"/>
        <v>6</v>
      </c>
      <c r="H1146" s="901">
        <f t="shared" si="35"/>
        <v>6</v>
      </c>
      <c r="I1146" s="910"/>
    </row>
    <row r="1147" spans="1:9" x14ac:dyDescent="0.25">
      <c r="A1147" s="10" t="s">
        <v>406</v>
      </c>
      <c r="B1147" s="10" t="s">
        <v>901</v>
      </c>
      <c r="C1147" s="10" t="s">
        <v>902</v>
      </c>
      <c r="D1147" s="10" t="s">
        <v>1963</v>
      </c>
      <c r="E1147" s="10">
        <v>2</v>
      </c>
      <c r="F1147" s="10">
        <v>18</v>
      </c>
      <c r="G1147" s="901">
        <f t="shared" si="36"/>
        <v>36</v>
      </c>
      <c r="H1147" s="901">
        <f t="shared" si="35"/>
        <v>36</v>
      </c>
      <c r="I1147" s="910"/>
    </row>
    <row r="1148" spans="1:9" x14ac:dyDescent="0.25">
      <c r="A1148" s="10" t="s">
        <v>406</v>
      </c>
      <c r="B1148" s="10" t="s">
        <v>901</v>
      </c>
      <c r="C1148" s="10" t="s">
        <v>902</v>
      </c>
      <c r="D1148" s="10" t="s">
        <v>1964</v>
      </c>
      <c r="E1148" s="10">
        <v>1</v>
      </c>
      <c r="F1148" s="10">
        <v>6</v>
      </c>
      <c r="G1148" s="901">
        <f t="shared" si="36"/>
        <v>6</v>
      </c>
      <c r="H1148" s="901">
        <f t="shared" si="35"/>
        <v>6</v>
      </c>
      <c r="I1148" s="910"/>
    </row>
    <row r="1149" spans="1:9" x14ac:dyDescent="0.25">
      <c r="A1149" s="10" t="s">
        <v>406</v>
      </c>
      <c r="B1149" s="10" t="s">
        <v>2798</v>
      </c>
      <c r="C1149" s="10" t="s">
        <v>2799</v>
      </c>
      <c r="D1149" s="10" t="s">
        <v>1963</v>
      </c>
      <c r="E1149" s="10">
        <v>2</v>
      </c>
      <c r="F1149" s="10">
        <v>210</v>
      </c>
      <c r="G1149" s="901">
        <f t="shared" si="36"/>
        <v>420</v>
      </c>
      <c r="H1149" s="901">
        <f t="shared" si="35"/>
        <v>420</v>
      </c>
      <c r="I1149" s="910"/>
    </row>
    <row r="1150" spans="1:9" x14ac:dyDescent="0.25">
      <c r="A1150" s="10" t="s">
        <v>406</v>
      </c>
      <c r="B1150" s="10" t="s">
        <v>2798</v>
      </c>
      <c r="C1150" s="10" t="s">
        <v>2799</v>
      </c>
      <c r="D1150" s="10" t="s">
        <v>1964</v>
      </c>
      <c r="E1150" s="10">
        <v>1</v>
      </c>
      <c r="F1150" s="10">
        <v>2</v>
      </c>
      <c r="G1150" s="901">
        <f t="shared" si="36"/>
        <v>2</v>
      </c>
      <c r="H1150" s="901">
        <f t="shared" si="35"/>
        <v>2</v>
      </c>
      <c r="I1150" s="910"/>
    </row>
    <row r="1151" spans="1:9" x14ac:dyDescent="0.25">
      <c r="A1151" s="10" t="s">
        <v>406</v>
      </c>
      <c r="B1151" s="10" t="s">
        <v>2800</v>
      </c>
      <c r="C1151" s="10" t="s">
        <v>2801</v>
      </c>
      <c r="D1151" s="10" t="s">
        <v>1963</v>
      </c>
      <c r="E1151" s="10">
        <v>2</v>
      </c>
      <c r="F1151" s="10">
        <v>11</v>
      </c>
      <c r="G1151" s="901">
        <f t="shared" si="36"/>
        <v>22</v>
      </c>
      <c r="H1151" s="901">
        <f t="shared" si="35"/>
        <v>22</v>
      </c>
      <c r="I1151" s="910"/>
    </row>
    <row r="1152" spans="1:9" x14ac:dyDescent="0.25">
      <c r="A1152" s="10" t="s">
        <v>406</v>
      </c>
      <c r="B1152" s="10" t="s">
        <v>2800</v>
      </c>
      <c r="C1152" s="10" t="s">
        <v>2801</v>
      </c>
      <c r="D1152" s="10" t="s">
        <v>1964</v>
      </c>
      <c r="E1152" s="10">
        <v>1</v>
      </c>
      <c r="F1152" s="10">
        <v>30</v>
      </c>
      <c r="G1152" s="901">
        <f t="shared" si="36"/>
        <v>30</v>
      </c>
      <c r="H1152" s="901">
        <f t="shared" si="35"/>
        <v>30</v>
      </c>
      <c r="I1152" s="910"/>
    </row>
    <row r="1153" spans="1:9" x14ac:dyDescent="0.25">
      <c r="A1153" s="10" t="s">
        <v>406</v>
      </c>
      <c r="B1153" s="10" t="s">
        <v>2802</v>
      </c>
      <c r="C1153" s="10" t="s">
        <v>2803</v>
      </c>
      <c r="D1153" s="10" t="s">
        <v>1963</v>
      </c>
      <c r="E1153" s="10">
        <v>2</v>
      </c>
      <c r="F1153" s="10">
        <v>54</v>
      </c>
      <c r="G1153" s="901">
        <f t="shared" si="36"/>
        <v>108</v>
      </c>
      <c r="H1153" s="901">
        <f t="shared" si="35"/>
        <v>108</v>
      </c>
      <c r="I1153" s="910"/>
    </row>
    <row r="1154" spans="1:9" x14ac:dyDescent="0.25">
      <c r="A1154" s="10" t="s">
        <v>406</v>
      </c>
      <c r="B1154" s="10" t="s">
        <v>2802</v>
      </c>
      <c r="C1154" s="10" t="s">
        <v>2803</v>
      </c>
      <c r="D1154" s="10" t="s">
        <v>1964</v>
      </c>
      <c r="E1154" s="10">
        <v>1</v>
      </c>
      <c r="F1154" s="10">
        <v>9</v>
      </c>
      <c r="G1154" s="901">
        <f t="shared" si="36"/>
        <v>9</v>
      </c>
      <c r="H1154" s="901">
        <f t="shared" si="35"/>
        <v>9</v>
      </c>
      <c r="I1154" s="910"/>
    </row>
    <row r="1155" spans="1:9" x14ac:dyDescent="0.25">
      <c r="A1155" s="10" t="s">
        <v>406</v>
      </c>
      <c r="B1155" s="10" t="s">
        <v>2804</v>
      </c>
      <c r="C1155" s="10" t="s">
        <v>2805</v>
      </c>
      <c r="D1155" s="10" t="s">
        <v>1963</v>
      </c>
      <c r="E1155" s="10">
        <v>2</v>
      </c>
      <c r="F1155" s="10">
        <v>213</v>
      </c>
      <c r="G1155" s="901">
        <f t="shared" si="36"/>
        <v>426</v>
      </c>
      <c r="H1155" s="901">
        <f t="shared" si="35"/>
        <v>426</v>
      </c>
      <c r="I1155" s="910"/>
    </row>
    <row r="1156" spans="1:9" x14ac:dyDescent="0.25">
      <c r="A1156" s="10" t="s">
        <v>406</v>
      </c>
      <c r="B1156" s="10" t="s">
        <v>2804</v>
      </c>
      <c r="C1156" s="10" t="s">
        <v>2805</v>
      </c>
      <c r="D1156" s="10" t="s">
        <v>1964</v>
      </c>
      <c r="E1156" s="10">
        <v>1</v>
      </c>
      <c r="F1156" s="10">
        <v>146</v>
      </c>
      <c r="G1156" s="901">
        <f t="shared" si="36"/>
        <v>146</v>
      </c>
      <c r="H1156" s="901">
        <f t="shared" si="35"/>
        <v>146</v>
      </c>
      <c r="I1156" s="910"/>
    </row>
    <row r="1157" spans="1:9" x14ac:dyDescent="0.25">
      <c r="A1157" s="10" t="s">
        <v>406</v>
      </c>
      <c r="B1157" s="10" t="s">
        <v>2804</v>
      </c>
      <c r="C1157" s="10" t="s">
        <v>2805</v>
      </c>
      <c r="D1157" s="10" t="s">
        <v>2198</v>
      </c>
      <c r="E1157" s="10">
        <v>8.86</v>
      </c>
      <c r="F1157" s="10">
        <v>2</v>
      </c>
      <c r="G1157" s="901">
        <f t="shared" si="36"/>
        <v>17.72</v>
      </c>
      <c r="H1157" s="901">
        <f t="shared" si="35"/>
        <v>17.72</v>
      </c>
      <c r="I1157" s="910"/>
    </row>
    <row r="1158" spans="1:9" x14ac:dyDescent="0.25">
      <c r="A1158" s="10" t="s">
        <v>406</v>
      </c>
      <c r="B1158" s="10" t="s">
        <v>2806</v>
      </c>
      <c r="C1158" s="10" t="s">
        <v>2807</v>
      </c>
      <c r="D1158" s="10" t="s">
        <v>1963</v>
      </c>
      <c r="E1158" s="10">
        <v>2</v>
      </c>
      <c r="F1158" s="10">
        <v>414</v>
      </c>
      <c r="G1158" s="901">
        <f t="shared" si="36"/>
        <v>828</v>
      </c>
      <c r="H1158" s="901">
        <f t="shared" si="35"/>
        <v>828</v>
      </c>
      <c r="I1158" s="910"/>
    </row>
    <row r="1159" spans="1:9" x14ac:dyDescent="0.25">
      <c r="A1159" s="10" t="s">
        <v>406</v>
      </c>
      <c r="B1159" s="10" t="s">
        <v>2806</v>
      </c>
      <c r="C1159" s="10" t="s">
        <v>2807</v>
      </c>
      <c r="D1159" s="10" t="s">
        <v>1964</v>
      </c>
      <c r="E1159" s="10">
        <v>1</v>
      </c>
      <c r="F1159" s="10">
        <v>2</v>
      </c>
      <c r="G1159" s="901">
        <f t="shared" si="36"/>
        <v>2</v>
      </c>
      <c r="H1159" s="901">
        <f t="shared" si="35"/>
        <v>2</v>
      </c>
      <c r="I1159" s="910"/>
    </row>
    <row r="1160" spans="1:9" x14ac:dyDescent="0.25">
      <c r="A1160" s="10" t="s">
        <v>406</v>
      </c>
      <c r="B1160" s="10" t="s">
        <v>2808</v>
      </c>
      <c r="C1160" s="10" t="s">
        <v>2809</v>
      </c>
      <c r="D1160" s="10" t="s">
        <v>1963</v>
      </c>
      <c r="E1160" s="10">
        <v>2</v>
      </c>
      <c r="F1160" s="10">
        <v>30</v>
      </c>
      <c r="G1160" s="901">
        <f t="shared" si="36"/>
        <v>60</v>
      </c>
      <c r="H1160" s="901">
        <f t="shared" ref="H1160:H1223" si="37">G1160</f>
        <v>60</v>
      </c>
      <c r="I1160" s="910"/>
    </row>
    <row r="1161" spans="1:9" x14ac:dyDescent="0.25">
      <c r="A1161" s="10" t="s">
        <v>406</v>
      </c>
      <c r="B1161" s="10" t="s">
        <v>2808</v>
      </c>
      <c r="C1161" s="10" t="s">
        <v>2809</v>
      </c>
      <c r="D1161" s="10" t="s">
        <v>1964</v>
      </c>
      <c r="E1161" s="10">
        <v>1</v>
      </c>
      <c r="F1161" s="10">
        <v>3</v>
      </c>
      <c r="G1161" s="901">
        <f t="shared" ref="G1161:G1224" si="38">E1161*F1161</f>
        <v>3</v>
      </c>
      <c r="H1161" s="901">
        <f t="shared" si="37"/>
        <v>3</v>
      </c>
      <c r="I1161" s="910"/>
    </row>
    <row r="1162" spans="1:9" x14ac:dyDescent="0.25">
      <c r="A1162" s="10" t="s">
        <v>406</v>
      </c>
      <c r="B1162" s="10" t="s">
        <v>1681</v>
      </c>
      <c r="C1162" s="10" t="s">
        <v>1682</v>
      </c>
      <c r="D1162" s="10" t="s">
        <v>1963</v>
      </c>
      <c r="E1162" s="10">
        <v>2</v>
      </c>
      <c r="F1162" s="10">
        <v>144</v>
      </c>
      <c r="G1162" s="901">
        <f t="shared" si="38"/>
        <v>288</v>
      </c>
      <c r="H1162" s="901">
        <f t="shared" si="37"/>
        <v>288</v>
      </c>
      <c r="I1162" s="910"/>
    </row>
    <row r="1163" spans="1:9" x14ac:dyDescent="0.25">
      <c r="A1163" s="10" t="s">
        <v>406</v>
      </c>
      <c r="B1163" s="10" t="s">
        <v>1681</v>
      </c>
      <c r="C1163" s="10" t="s">
        <v>1682</v>
      </c>
      <c r="D1163" s="10" t="s">
        <v>1964</v>
      </c>
      <c r="E1163" s="10">
        <v>1</v>
      </c>
      <c r="F1163" s="10">
        <v>25</v>
      </c>
      <c r="G1163" s="901">
        <f t="shared" si="38"/>
        <v>25</v>
      </c>
      <c r="H1163" s="901">
        <f t="shared" si="37"/>
        <v>25</v>
      </c>
      <c r="I1163" s="910"/>
    </row>
    <row r="1164" spans="1:9" x14ac:dyDescent="0.25">
      <c r="A1164" s="10" t="s">
        <v>406</v>
      </c>
      <c r="B1164" s="10" t="s">
        <v>2810</v>
      </c>
      <c r="C1164" s="10" t="s">
        <v>2811</v>
      </c>
      <c r="D1164" s="10" t="s">
        <v>1963</v>
      </c>
      <c r="E1164" s="10">
        <v>2</v>
      </c>
      <c r="F1164" s="10">
        <v>205</v>
      </c>
      <c r="G1164" s="901">
        <f t="shared" si="38"/>
        <v>410</v>
      </c>
      <c r="H1164" s="901">
        <f t="shared" si="37"/>
        <v>410</v>
      </c>
      <c r="I1164" s="910"/>
    </row>
    <row r="1165" spans="1:9" x14ac:dyDescent="0.25">
      <c r="A1165" s="10" t="s">
        <v>406</v>
      </c>
      <c r="B1165" s="10" t="s">
        <v>2810</v>
      </c>
      <c r="C1165" s="10" t="s">
        <v>2811</v>
      </c>
      <c r="D1165" s="10" t="s">
        <v>1964</v>
      </c>
      <c r="E1165" s="10">
        <v>1</v>
      </c>
      <c r="F1165" s="10">
        <v>82</v>
      </c>
      <c r="G1165" s="901">
        <f t="shared" si="38"/>
        <v>82</v>
      </c>
      <c r="H1165" s="901">
        <f t="shared" si="37"/>
        <v>82</v>
      </c>
      <c r="I1165" s="910"/>
    </row>
    <row r="1166" spans="1:9" x14ac:dyDescent="0.25">
      <c r="A1166" s="10" t="s">
        <v>406</v>
      </c>
      <c r="B1166" s="10" t="s">
        <v>2812</v>
      </c>
      <c r="C1166" s="10" t="s">
        <v>2813</v>
      </c>
      <c r="D1166" s="10" t="s">
        <v>1989</v>
      </c>
      <c r="E1166" s="10">
        <v>18.53</v>
      </c>
      <c r="F1166" s="10">
        <v>2</v>
      </c>
      <c r="G1166" s="901">
        <f t="shared" si="38"/>
        <v>37.06</v>
      </c>
      <c r="H1166" s="901">
        <f t="shared" si="37"/>
        <v>37.06</v>
      </c>
      <c r="I1166" s="910"/>
    </row>
    <row r="1167" spans="1:9" x14ac:dyDescent="0.25">
      <c r="A1167" s="10" t="s">
        <v>406</v>
      </c>
      <c r="B1167" s="10" t="s">
        <v>2812</v>
      </c>
      <c r="C1167" s="10" t="s">
        <v>2813</v>
      </c>
      <c r="D1167" s="10" t="s">
        <v>1963</v>
      </c>
      <c r="E1167" s="10">
        <v>2</v>
      </c>
      <c r="F1167" s="10">
        <v>104</v>
      </c>
      <c r="G1167" s="901">
        <f t="shared" si="38"/>
        <v>208</v>
      </c>
      <c r="H1167" s="901">
        <f t="shared" si="37"/>
        <v>208</v>
      </c>
      <c r="I1167" s="910"/>
    </row>
    <row r="1168" spans="1:9" x14ac:dyDescent="0.25">
      <c r="A1168" s="10" t="s">
        <v>406</v>
      </c>
      <c r="B1168" s="10" t="s">
        <v>2812</v>
      </c>
      <c r="C1168" s="10" t="s">
        <v>2813</v>
      </c>
      <c r="D1168" s="10" t="s">
        <v>1964</v>
      </c>
      <c r="E1168" s="10">
        <v>1</v>
      </c>
      <c r="F1168" s="10">
        <v>24</v>
      </c>
      <c r="G1168" s="901">
        <f t="shared" si="38"/>
        <v>24</v>
      </c>
      <c r="H1168" s="901">
        <f t="shared" si="37"/>
        <v>24</v>
      </c>
      <c r="I1168" s="910"/>
    </row>
    <row r="1169" spans="1:9" x14ac:dyDescent="0.25">
      <c r="A1169" s="10" t="s">
        <v>406</v>
      </c>
      <c r="B1169" s="10" t="s">
        <v>2814</v>
      </c>
      <c r="C1169" s="10" t="s">
        <v>2815</v>
      </c>
      <c r="D1169" s="10" t="s">
        <v>1963</v>
      </c>
      <c r="E1169" s="10">
        <v>2</v>
      </c>
      <c r="F1169" s="10">
        <v>45</v>
      </c>
      <c r="G1169" s="901">
        <f t="shared" si="38"/>
        <v>90</v>
      </c>
      <c r="H1169" s="901">
        <f t="shared" si="37"/>
        <v>90</v>
      </c>
      <c r="I1169" s="910"/>
    </row>
    <row r="1170" spans="1:9" x14ac:dyDescent="0.25">
      <c r="A1170" s="10" t="s">
        <v>406</v>
      </c>
      <c r="B1170" s="10" t="s">
        <v>2814</v>
      </c>
      <c r="C1170" s="10" t="s">
        <v>2815</v>
      </c>
      <c r="D1170" s="10" t="s">
        <v>1964</v>
      </c>
      <c r="E1170" s="10">
        <v>1</v>
      </c>
      <c r="F1170" s="10">
        <v>26</v>
      </c>
      <c r="G1170" s="901">
        <f t="shared" si="38"/>
        <v>26</v>
      </c>
      <c r="H1170" s="901">
        <f t="shared" si="37"/>
        <v>26</v>
      </c>
      <c r="I1170" s="910"/>
    </row>
    <row r="1171" spans="1:9" x14ac:dyDescent="0.25">
      <c r="A1171" s="10" t="s">
        <v>406</v>
      </c>
      <c r="B1171" s="10" t="s">
        <v>1199</v>
      </c>
      <c r="C1171" s="10" t="s">
        <v>1200</v>
      </c>
      <c r="D1171" s="10" t="s">
        <v>1963</v>
      </c>
      <c r="E1171" s="10">
        <v>2</v>
      </c>
      <c r="F1171" s="10">
        <v>189</v>
      </c>
      <c r="G1171" s="901">
        <f t="shared" si="38"/>
        <v>378</v>
      </c>
      <c r="H1171" s="901">
        <f t="shared" si="37"/>
        <v>378</v>
      </c>
      <c r="I1171" s="910"/>
    </row>
    <row r="1172" spans="1:9" x14ac:dyDescent="0.25">
      <c r="A1172" s="10" t="s">
        <v>406</v>
      </c>
      <c r="B1172" s="10" t="s">
        <v>1199</v>
      </c>
      <c r="C1172" s="10" t="s">
        <v>1200</v>
      </c>
      <c r="D1172" s="10" t="s">
        <v>1964</v>
      </c>
      <c r="E1172" s="10">
        <v>1</v>
      </c>
      <c r="F1172" s="10">
        <v>2</v>
      </c>
      <c r="G1172" s="901">
        <f t="shared" si="38"/>
        <v>2</v>
      </c>
      <c r="H1172" s="901">
        <f t="shared" si="37"/>
        <v>2</v>
      </c>
      <c r="I1172" s="910"/>
    </row>
    <row r="1173" spans="1:9" x14ac:dyDescent="0.25">
      <c r="A1173" s="10" t="s">
        <v>406</v>
      </c>
      <c r="B1173" s="10" t="s">
        <v>2816</v>
      </c>
      <c r="C1173" s="10" t="s">
        <v>2817</v>
      </c>
      <c r="D1173" s="10" t="s">
        <v>1963</v>
      </c>
      <c r="E1173" s="10">
        <v>2</v>
      </c>
      <c r="F1173" s="10">
        <v>113</v>
      </c>
      <c r="G1173" s="901">
        <f t="shared" si="38"/>
        <v>226</v>
      </c>
      <c r="H1173" s="901">
        <f t="shared" si="37"/>
        <v>226</v>
      </c>
      <c r="I1173" s="910"/>
    </row>
    <row r="1174" spans="1:9" x14ac:dyDescent="0.25">
      <c r="A1174" s="10" t="s">
        <v>406</v>
      </c>
      <c r="B1174" s="10" t="s">
        <v>2816</v>
      </c>
      <c r="C1174" s="10" t="s">
        <v>2817</v>
      </c>
      <c r="D1174" s="10" t="s">
        <v>1964</v>
      </c>
      <c r="E1174" s="10">
        <v>1</v>
      </c>
      <c r="F1174" s="10">
        <v>110</v>
      </c>
      <c r="G1174" s="901">
        <f t="shared" si="38"/>
        <v>110</v>
      </c>
      <c r="H1174" s="901">
        <f t="shared" si="37"/>
        <v>110</v>
      </c>
      <c r="I1174" s="910"/>
    </row>
    <row r="1175" spans="1:9" x14ac:dyDescent="0.25">
      <c r="A1175" s="10" t="s">
        <v>406</v>
      </c>
      <c r="B1175" s="10" t="s">
        <v>2818</v>
      </c>
      <c r="C1175" s="10" t="s">
        <v>2819</v>
      </c>
      <c r="D1175" s="10" t="s">
        <v>1963</v>
      </c>
      <c r="E1175" s="10">
        <v>2</v>
      </c>
      <c r="F1175" s="10">
        <v>105</v>
      </c>
      <c r="G1175" s="901">
        <f t="shared" si="38"/>
        <v>210</v>
      </c>
      <c r="H1175" s="901">
        <f t="shared" si="37"/>
        <v>210</v>
      </c>
      <c r="I1175" s="910"/>
    </row>
    <row r="1176" spans="1:9" x14ac:dyDescent="0.25">
      <c r="A1176" s="10" t="s">
        <v>406</v>
      </c>
      <c r="B1176" s="10" t="s">
        <v>2818</v>
      </c>
      <c r="C1176" s="10" t="s">
        <v>2819</v>
      </c>
      <c r="D1176" s="10" t="s">
        <v>1964</v>
      </c>
      <c r="E1176" s="10">
        <v>1</v>
      </c>
      <c r="F1176" s="10">
        <v>52</v>
      </c>
      <c r="G1176" s="901">
        <f t="shared" si="38"/>
        <v>52</v>
      </c>
      <c r="H1176" s="901">
        <f t="shared" si="37"/>
        <v>52</v>
      </c>
      <c r="I1176" s="910"/>
    </row>
    <row r="1177" spans="1:9" x14ac:dyDescent="0.25">
      <c r="A1177" s="10" t="s">
        <v>406</v>
      </c>
      <c r="B1177" s="10" t="s">
        <v>2818</v>
      </c>
      <c r="C1177" s="10" t="s">
        <v>2819</v>
      </c>
      <c r="D1177" s="10" t="s">
        <v>2198</v>
      </c>
      <c r="E1177" s="10">
        <v>8.86</v>
      </c>
      <c r="F1177" s="10">
        <v>2</v>
      </c>
      <c r="G1177" s="901">
        <f t="shared" si="38"/>
        <v>17.72</v>
      </c>
      <c r="H1177" s="901">
        <f t="shared" si="37"/>
        <v>17.72</v>
      </c>
      <c r="I1177" s="910"/>
    </row>
    <row r="1178" spans="1:9" x14ac:dyDescent="0.25">
      <c r="A1178" s="10" t="s">
        <v>406</v>
      </c>
      <c r="B1178" s="10" t="s">
        <v>2822</v>
      </c>
      <c r="C1178" s="10" t="s">
        <v>2823</v>
      </c>
      <c r="D1178" s="10" t="s">
        <v>1963</v>
      </c>
      <c r="E1178" s="10">
        <v>2</v>
      </c>
      <c r="F1178" s="10">
        <v>116</v>
      </c>
      <c r="G1178" s="901">
        <f t="shared" si="38"/>
        <v>232</v>
      </c>
      <c r="H1178" s="901">
        <f t="shared" si="37"/>
        <v>232</v>
      </c>
      <c r="I1178" s="910"/>
    </row>
    <row r="1179" spans="1:9" x14ac:dyDescent="0.25">
      <c r="A1179" s="10" t="s">
        <v>406</v>
      </c>
      <c r="B1179" s="10" t="s">
        <v>2822</v>
      </c>
      <c r="C1179" s="10" t="s">
        <v>2823</v>
      </c>
      <c r="D1179" s="10" t="s">
        <v>1964</v>
      </c>
      <c r="E1179" s="10">
        <v>1</v>
      </c>
      <c r="F1179" s="10">
        <v>30</v>
      </c>
      <c r="G1179" s="901">
        <f t="shared" si="38"/>
        <v>30</v>
      </c>
      <c r="H1179" s="901">
        <f t="shared" si="37"/>
        <v>30</v>
      </c>
      <c r="I1179" s="910"/>
    </row>
    <row r="1180" spans="1:9" x14ac:dyDescent="0.25">
      <c r="A1180" s="10" t="s">
        <v>406</v>
      </c>
      <c r="B1180" s="10" t="s">
        <v>903</v>
      </c>
      <c r="C1180" s="10" t="s">
        <v>904</v>
      </c>
      <c r="D1180" s="10" t="s">
        <v>1963</v>
      </c>
      <c r="E1180" s="10">
        <v>2</v>
      </c>
      <c r="F1180" s="10">
        <v>187</v>
      </c>
      <c r="G1180" s="901">
        <f t="shared" si="38"/>
        <v>374</v>
      </c>
      <c r="H1180" s="901">
        <f t="shared" si="37"/>
        <v>374</v>
      </c>
      <c r="I1180" s="910"/>
    </row>
    <row r="1181" spans="1:9" x14ac:dyDescent="0.25">
      <c r="A1181" s="10" t="s">
        <v>406</v>
      </c>
      <c r="B1181" s="10" t="s">
        <v>903</v>
      </c>
      <c r="C1181" s="10" t="s">
        <v>904</v>
      </c>
      <c r="D1181" s="10" t="s">
        <v>1964</v>
      </c>
      <c r="E1181" s="10">
        <v>1</v>
      </c>
      <c r="F1181" s="10">
        <v>15</v>
      </c>
      <c r="G1181" s="901">
        <f t="shared" si="38"/>
        <v>15</v>
      </c>
      <c r="H1181" s="901">
        <f t="shared" si="37"/>
        <v>15</v>
      </c>
      <c r="I1181" s="910"/>
    </row>
    <row r="1182" spans="1:9" x14ac:dyDescent="0.25">
      <c r="A1182" s="10" t="s">
        <v>406</v>
      </c>
      <c r="B1182" s="10" t="s">
        <v>2824</v>
      </c>
      <c r="C1182" s="10" t="s">
        <v>2825</v>
      </c>
      <c r="D1182" s="10" t="s">
        <v>1963</v>
      </c>
      <c r="E1182" s="10">
        <v>2</v>
      </c>
      <c r="F1182" s="10">
        <v>237</v>
      </c>
      <c r="G1182" s="901">
        <f t="shared" si="38"/>
        <v>474</v>
      </c>
      <c r="H1182" s="901">
        <f t="shared" si="37"/>
        <v>474</v>
      </c>
      <c r="I1182" s="910"/>
    </row>
    <row r="1183" spans="1:9" x14ac:dyDescent="0.25">
      <c r="A1183" s="10" t="s">
        <v>406</v>
      </c>
      <c r="B1183" s="10" t="s">
        <v>2824</v>
      </c>
      <c r="C1183" s="10" t="s">
        <v>2825</v>
      </c>
      <c r="D1183" s="10" t="s">
        <v>1964</v>
      </c>
      <c r="E1183" s="10">
        <v>1</v>
      </c>
      <c r="F1183" s="10">
        <v>9</v>
      </c>
      <c r="G1183" s="901">
        <f t="shared" si="38"/>
        <v>9</v>
      </c>
      <c r="H1183" s="901">
        <f t="shared" si="37"/>
        <v>9</v>
      </c>
      <c r="I1183" s="910"/>
    </row>
    <row r="1184" spans="1:9" x14ac:dyDescent="0.25">
      <c r="A1184" s="10" t="s">
        <v>406</v>
      </c>
      <c r="B1184" s="10" t="s">
        <v>2826</v>
      </c>
      <c r="C1184" s="10" t="s">
        <v>2827</v>
      </c>
      <c r="D1184" s="10" t="s">
        <v>1963</v>
      </c>
      <c r="E1184" s="10">
        <v>2</v>
      </c>
      <c r="F1184" s="10">
        <v>81</v>
      </c>
      <c r="G1184" s="901">
        <f t="shared" si="38"/>
        <v>162</v>
      </c>
      <c r="H1184" s="901">
        <f t="shared" si="37"/>
        <v>162</v>
      </c>
      <c r="I1184" s="910"/>
    </row>
    <row r="1185" spans="1:9" x14ac:dyDescent="0.25">
      <c r="A1185" s="10" t="s">
        <v>406</v>
      </c>
      <c r="B1185" s="10" t="s">
        <v>2826</v>
      </c>
      <c r="C1185" s="10" t="s">
        <v>2827</v>
      </c>
      <c r="D1185" s="10" t="s">
        <v>1964</v>
      </c>
      <c r="E1185" s="10">
        <v>1</v>
      </c>
      <c r="F1185" s="10">
        <v>7</v>
      </c>
      <c r="G1185" s="901">
        <f t="shared" si="38"/>
        <v>7</v>
      </c>
      <c r="H1185" s="901">
        <f t="shared" si="37"/>
        <v>7</v>
      </c>
      <c r="I1185" s="910"/>
    </row>
    <row r="1186" spans="1:9" x14ac:dyDescent="0.25">
      <c r="A1186" s="10" t="s">
        <v>406</v>
      </c>
      <c r="B1186" s="10" t="s">
        <v>2828</v>
      </c>
      <c r="C1186" s="10" t="s">
        <v>2829</v>
      </c>
      <c r="D1186" s="10" t="s">
        <v>1963</v>
      </c>
      <c r="E1186" s="10">
        <v>2</v>
      </c>
      <c r="F1186" s="10">
        <v>31</v>
      </c>
      <c r="G1186" s="901">
        <f t="shared" si="38"/>
        <v>62</v>
      </c>
      <c r="H1186" s="901">
        <f t="shared" si="37"/>
        <v>62</v>
      </c>
      <c r="I1186" s="910"/>
    </row>
    <row r="1187" spans="1:9" x14ac:dyDescent="0.25">
      <c r="A1187" s="10" t="s">
        <v>406</v>
      </c>
      <c r="B1187" s="10" t="s">
        <v>2828</v>
      </c>
      <c r="C1187" s="10" t="s">
        <v>2829</v>
      </c>
      <c r="D1187" s="10" t="s">
        <v>1964</v>
      </c>
      <c r="E1187" s="10">
        <v>1</v>
      </c>
      <c r="F1187" s="10">
        <v>10</v>
      </c>
      <c r="G1187" s="901">
        <f t="shared" si="38"/>
        <v>10</v>
      </c>
      <c r="H1187" s="901">
        <f t="shared" si="37"/>
        <v>10</v>
      </c>
      <c r="I1187" s="910"/>
    </row>
    <row r="1188" spans="1:9" x14ac:dyDescent="0.25">
      <c r="A1188" s="10" t="s">
        <v>406</v>
      </c>
      <c r="B1188" s="10" t="s">
        <v>2830</v>
      </c>
      <c r="C1188" s="10" t="s">
        <v>2831</v>
      </c>
      <c r="D1188" s="10" t="s">
        <v>1963</v>
      </c>
      <c r="E1188" s="10">
        <v>2</v>
      </c>
      <c r="F1188" s="10">
        <v>210</v>
      </c>
      <c r="G1188" s="901">
        <f t="shared" si="38"/>
        <v>420</v>
      </c>
      <c r="H1188" s="901">
        <f t="shared" si="37"/>
        <v>420</v>
      </c>
      <c r="I1188" s="910"/>
    </row>
    <row r="1189" spans="1:9" x14ac:dyDescent="0.25">
      <c r="A1189" s="10" t="s">
        <v>406</v>
      </c>
      <c r="B1189" s="10" t="s">
        <v>2830</v>
      </c>
      <c r="C1189" s="10" t="s">
        <v>2831</v>
      </c>
      <c r="D1189" s="10" t="s">
        <v>1964</v>
      </c>
      <c r="E1189" s="10">
        <v>1</v>
      </c>
      <c r="F1189" s="10">
        <v>275</v>
      </c>
      <c r="G1189" s="901">
        <f t="shared" si="38"/>
        <v>275</v>
      </c>
      <c r="H1189" s="901">
        <f t="shared" si="37"/>
        <v>275</v>
      </c>
      <c r="I1189" s="910"/>
    </row>
    <row r="1190" spans="1:9" x14ac:dyDescent="0.25">
      <c r="A1190" s="10" t="s">
        <v>406</v>
      </c>
      <c r="B1190" s="10" t="s">
        <v>2832</v>
      </c>
      <c r="C1190" s="10" t="s">
        <v>2833</v>
      </c>
      <c r="D1190" s="10" t="s">
        <v>1963</v>
      </c>
      <c r="E1190" s="10">
        <v>2</v>
      </c>
      <c r="F1190" s="10">
        <v>238</v>
      </c>
      <c r="G1190" s="901">
        <f t="shared" si="38"/>
        <v>476</v>
      </c>
      <c r="H1190" s="901">
        <f t="shared" si="37"/>
        <v>476</v>
      </c>
      <c r="I1190" s="910"/>
    </row>
    <row r="1191" spans="1:9" x14ac:dyDescent="0.25">
      <c r="A1191" s="10" t="s">
        <v>406</v>
      </c>
      <c r="B1191" s="10" t="s">
        <v>2832</v>
      </c>
      <c r="C1191" s="10" t="s">
        <v>2833</v>
      </c>
      <c r="D1191" s="10" t="s">
        <v>1964</v>
      </c>
      <c r="E1191" s="10">
        <v>1</v>
      </c>
      <c r="F1191" s="10">
        <v>259</v>
      </c>
      <c r="G1191" s="901">
        <f t="shared" si="38"/>
        <v>259</v>
      </c>
      <c r="H1191" s="901">
        <f t="shared" si="37"/>
        <v>259</v>
      </c>
      <c r="I1191" s="910"/>
    </row>
    <row r="1192" spans="1:9" x14ac:dyDescent="0.25">
      <c r="A1192" s="10" t="s">
        <v>406</v>
      </c>
      <c r="B1192" s="10" t="s">
        <v>2834</v>
      </c>
      <c r="C1192" s="10" t="s">
        <v>2835</v>
      </c>
      <c r="D1192" s="10" t="s">
        <v>1963</v>
      </c>
      <c r="E1192" s="10">
        <v>2</v>
      </c>
      <c r="F1192" s="10">
        <v>198</v>
      </c>
      <c r="G1192" s="901">
        <f t="shared" si="38"/>
        <v>396</v>
      </c>
      <c r="H1192" s="901">
        <f t="shared" si="37"/>
        <v>396</v>
      </c>
      <c r="I1192" s="910"/>
    </row>
    <row r="1193" spans="1:9" x14ac:dyDescent="0.25">
      <c r="A1193" s="10" t="s">
        <v>406</v>
      </c>
      <c r="B1193" s="10" t="s">
        <v>2834</v>
      </c>
      <c r="C1193" s="10" t="s">
        <v>2835</v>
      </c>
      <c r="D1193" s="10" t="s">
        <v>1964</v>
      </c>
      <c r="E1193" s="10">
        <v>1</v>
      </c>
      <c r="F1193" s="10">
        <v>60</v>
      </c>
      <c r="G1193" s="901">
        <f t="shared" si="38"/>
        <v>60</v>
      </c>
      <c r="H1193" s="901">
        <f t="shared" si="37"/>
        <v>60</v>
      </c>
      <c r="I1193" s="910"/>
    </row>
    <row r="1194" spans="1:9" x14ac:dyDescent="0.25">
      <c r="A1194" s="10" t="s">
        <v>406</v>
      </c>
      <c r="B1194" s="10" t="s">
        <v>2836</v>
      </c>
      <c r="C1194" s="10" t="s">
        <v>2837</v>
      </c>
      <c r="D1194" s="10" t="s">
        <v>1963</v>
      </c>
      <c r="E1194" s="10">
        <v>2</v>
      </c>
      <c r="F1194" s="10">
        <v>85</v>
      </c>
      <c r="G1194" s="901">
        <f t="shared" si="38"/>
        <v>170</v>
      </c>
      <c r="H1194" s="901">
        <f t="shared" si="37"/>
        <v>170</v>
      </c>
      <c r="I1194" s="910"/>
    </row>
    <row r="1195" spans="1:9" x14ac:dyDescent="0.25">
      <c r="A1195" s="10" t="s">
        <v>406</v>
      </c>
      <c r="B1195" s="10" t="s">
        <v>2838</v>
      </c>
      <c r="C1195" s="10" t="s">
        <v>2839</v>
      </c>
      <c r="D1195" s="10" t="s">
        <v>1963</v>
      </c>
      <c r="E1195" s="10">
        <v>2</v>
      </c>
      <c r="F1195" s="10">
        <v>246</v>
      </c>
      <c r="G1195" s="901">
        <f t="shared" si="38"/>
        <v>492</v>
      </c>
      <c r="H1195" s="901">
        <f t="shared" si="37"/>
        <v>492</v>
      </c>
      <c r="I1195" s="910"/>
    </row>
    <row r="1196" spans="1:9" x14ac:dyDescent="0.25">
      <c r="A1196" s="10" t="s">
        <v>406</v>
      </c>
      <c r="B1196" s="10" t="s">
        <v>2838</v>
      </c>
      <c r="C1196" s="10" t="s">
        <v>2839</v>
      </c>
      <c r="D1196" s="10" t="s">
        <v>1964</v>
      </c>
      <c r="E1196" s="10">
        <v>1</v>
      </c>
      <c r="F1196" s="10">
        <v>2</v>
      </c>
      <c r="G1196" s="901">
        <f t="shared" si="38"/>
        <v>2</v>
      </c>
      <c r="H1196" s="901">
        <f t="shared" si="37"/>
        <v>2</v>
      </c>
      <c r="I1196" s="910"/>
    </row>
    <row r="1197" spans="1:9" x14ac:dyDescent="0.25">
      <c r="A1197" s="10" t="s">
        <v>406</v>
      </c>
      <c r="B1197" s="10" t="s">
        <v>2840</v>
      </c>
      <c r="C1197" s="10" t="s">
        <v>2841</v>
      </c>
      <c r="D1197" s="10" t="s">
        <v>1963</v>
      </c>
      <c r="E1197" s="10">
        <v>2</v>
      </c>
      <c r="F1197" s="10">
        <v>168</v>
      </c>
      <c r="G1197" s="901">
        <f t="shared" si="38"/>
        <v>336</v>
      </c>
      <c r="H1197" s="901">
        <f t="shared" si="37"/>
        <v>336</v>
      </c>
      <c r="I1197" s="910"/>
    </row>
    <row r="1198" spans="1:9" x14ac:dyDescent="0.25">
      <c r="A1198" s="10" t="s">
        <v>406</v>
      </c>
      <c r="B1198" s="10" t="s">
        <v>2840</v>
      </c>
      <c r="C1198" s="10" t="s">
        <v>2841</v>
      </c>
      <c r="D1198" s="10" t="s">
        <v>1964</v>
      </c>
      <c r="E1198" s="10">
        <v>1</v>
      </c>
      <c r="F1198" s="10">
        <v>45</v>
      </c>
      <c r="G1198" s="901">
        <f t="shared" si="38"/>
        <v>45</v>
      </c>
      <c r="H1198" s="901">
        <f t="shared" si="37"/>
        <v>45</v>
      </c>
      <c r="I1198" s="910"/>
    </row>
    <row r="1199" spans="1:9" x14ac:dyDescent="0.25">
      <c r="A1199" s="10" t="s">
        <v>406</v>
      </c>
      <c r="B1199" s="10" t="s">
        <v>2842</v>
      </c>
      <c r="C1199" s="10" t="s">
        <v>2843</v>
      </c>
      <c r="D1199" s="10" t="s">
        <v>1963</v>
      </c>
      <c r="E1199" s="10">
        <v>2</v>
      </c>
      <c r="F1199" s="10">
        <v>38</v>
      </c>
      <c r="G1199" s="901">
        <f t="shared" si="38"/>
        <v>76</v>
      </c>
      <c r="H1199" s="901">
        <f t="shared" si="37"/>
        <v>76</v>
      </c>
      <c r="I1199" s="910"/>
    </row>
    <row r="1200" spans="1:9" x14ac:dyDescent="0.25">
      <c r="A1200" s="10" t="s">
        <v>406</v>
      </c>
      <c r="B1200" s="10" t="s">
        <v>2842</v>
      </c>
      <c r="C1200" s="10" t="s">
        <v>2843</v>
      </c>
      <c r="D1200" s="10" t="s">
        <v>1964</v>
      </c>
      <c r="E1200" s="10">
        <v>1</v>
      </c>
      <c r="F1200" s="10">
        <v>31</v>
      </c>
      <c r="G1200" s="901">
        <f t="shared" si="38"/>
        <v>31</v>
      </c>
      <c r="H1200" s="901">
        <f t="shared" si="37"/>
        <v>31</v>
      </c>
      <c r="I1200" s="910"/>
    </row>
    <row r="1201" spans="1:9" x14ac:dyDescent="0.25">
      <c r="A1201" s="10" t="s">
        <v>406</v>
      </c>
      <c r="B1201" s="10" t="s">
        <v>2844</v>
      </c>
      <c r="C1201" s="10" t="s">
        <v>2845</v>
      </c>
      <c r="D1201" s="10" t="s">
        <v>1989</v>
      </c>
      <c r="E1201" s="10">
        <v>18.53</v>
      </c>
      <c r="F1201" s="10">
        <v>2</v>
      </c>
      <c r="G1201" s="901">
        <f t="shared" si="38"/>
        <v>37.06</v>
      </c>
      <c r="H1201" s="901">
        <f t="shared" si="37"/>
        <v>37.06</v>
      </c>
      <c r="I1201" s="910"/>
    </row>
    <row r="1202" spans="1:9" x14ac:dyDescent="0.25">
      <c r="A1202" s="10" t="s">
        <v>406</v>
      </c>
      <c r="B1202" s="10" t="s">
        <v>2844</v>
      </c>
      <c r="C1202" s="10" t="s">
        <v>2845</v>
      </c>
      <c r="D1202" s="10" t="s">
        <v>1963</v>
      </c>
      <c r="E1202" s="10">
        <v>2</v>
      </c>
      <c r="F1202" s="10">
        <v>111</v>
      </c>
      <c r="G1202" s="901">
        <f t="shared" si="38"/>
        <v>222</v>
      </c>
      <c r="H1202" s="901">
        <f t="shared" si="37"/>
        <v>222</v>
      </c>
      <c r="I1202" s="910"/>
    </row>
    <row r="1203" spans="1:9" x14ac:dyDescent="0.25">
      <c r="A1203" s="10" t="s">
        <v>406</v>
      </c>
      <c r="B1203" s="10" t="s">
        <v>2844</v>
      </c>
      <c r="C1203" s="10" t="s">
        <v>2845</v>
      </c>
      <c r="D1203" s="10" t="s">
        <v>1964</v>
      </c>
      <c r="E1203" s="10">
        <v>1</v>
      </c>
      <c r="F1203" s="10">
        <v>7</v>
      </c>
      <c r="G1203" s="901">
        <f t="shared" si="38"/>
        <v>7</v>
      </c>
      <c r="H1203" s="901">
        <f t="shared" si="37"/>
        <v>7</v>
      </c>
      <c r="I1203" s="910"/>
    </row>
    <row r="1204" spans="1:9" x14ac:dyDescent="0.25">
      <c r="A1204" s="10" t="s">
        <v>406</v>
      </c>
      <c r="B1204" s="10" t="s">
        <v>905</v>
      </c>
      <c r="C1204" s="10" t="s">
        <v>906</v>
      </c>
      <c r="D1204" s="10" t="s">
        <v>1963</v>
      </c>
      <c r="E1204" s="10">
        <v>2</v>
      </c>
      <c r="F1204" s="10">
        <v>53</v>
      </c>
      <c r="G1204" s="901">
        <f t="shared" si="38"/>
        <v>106</v>
      </c>
      <c r="H1204" s="901">
        <f t="shared" si="37"/>
        <v>106</v>
      </c>
      <c r="I1204" s="910"/>
    </row>
    <row r="1205" spans="1:9" x14ac:dyDescent="0.25">
      <c r="A1205" s="10" t="s">
        <v>406</v>
      </c>
      <c r="B1205" s="10" t="s">
        <v>905</v>
      </c>
      <c r="C1205" s="10" t="s">
        <v>906</v>
      </c>
      <c r="D1205" s="10" t="s">
        <v>1964</v>
      </c>
      <c r="E1205" s="10">
        <v>1</v>
      </c>
      <c r="F1205" s="10">
        <v>74</v>
      </c>
      <c r="G1205" s="901">
        <f t="shared" si="38"/>
        <v>74</v>
      </c>
      <c r="H1205" s="901">
        <f t="shared" si="37"/>
        <v>74</v>
      </c>
      <c r="I1205" s="910"/>
    </row>
    <row r="1206" spans="1:9" x14ac:dyDescent="0.25">
      <c r="A1206" s="10" t="s">
        <v>406</v>
      </c>
      <c r="B1206" s="10" t="s">
        <v>2846</v>
      </c>
      <c r="C1206" s="10" t="s">
        <v>2847</v>
      </c>
      <c r="D1206" s="10" t="s">
        <v>1963</v>
      </c>
      <c r="E1206" s="10">
        <v>2</v>
      </c>
      <c r="F1206" s="10">
        <v>207</v>
      </c>
      <c r="G1206" s="901">
        <f t="shared" si="38"/>
        <v>414</v>
      </c>
      <c r="H1206" s="901">
        <f t="shared" si="37"/>
        <v>414</v>
      </c>
      <c r="I1206" s="910"/>
    </row>
    <row r="1207" spans="1:9" x14ac:dyDescent="0.25">
      <c r="A1207" s="10" t="s">
        <v>406</v>
      </c>
      <c r="B1207" s="10" t="s">
        <v>2846</v>
      </c>
      <c r="C1207" s="10" t="s">
        <v>2847</v>
      </c>
      <c r="D1207" s="10" t="s">
        <v>1964</v>
      </c>
      <c r="E1207" s="10">
        <v>1</v>
      </c>
      <c r="F1207" s="10">
        <v>3</v>
      </c>
      <c r="G1207" s="901">
        <f t="shared" si="38"/>
        <v>3</v>
      </c>
      <c r="H1207" s="901">
        <f t="shared" si="37"/>
        <v>3</v>
      </c>
      <c r="I1207" s="910"/>
    </row>
    <row r="1208" spans="1:9" x14ac:dyDescent="0.25">
      <c r="A1208" s="10" t="s">
        <v>406</v>
      </c>
      <c r="B1208" s="10" t="s">
        <v>2848</v>
      </c>
      <c r="C1208" s="10" t="s">
        <v>2849</v>
      </c>
      <c r="D1208" s="10" t="s">
        <v>1963</v>
      </c>
      <c r="E1208" s="10">
        <v>2</v>
      </c>
      <c r="F1208" s="10">
        <v>160</v>
      </c>
      <c r="G1208" s="901">
        <f t="shared" si="38"/>
        <v>320</v>
      </c>
      <c r="H1208" s="901">
        <f t="shared" si="37"/>
        <v>320</v>
      </c>
      <c r="I1208" s="910"/>
    </row>
    <row r="1209" spans="1:9" x14ac:dyDescent="0.25">
      <c r="A1209" s="10" t="s">
        <v>406</v>
      </c>
      <c r="B1209" s="10" t="s">
        <v>2848</v>
      </c>
      <c r="C1209" s="10" t="s">
        <v>2849</v>
      </c>
      <c r="D1209" s="10" t="s">
        <v>1964</v>
      </c>
      <c r="E1209" s="10">
        <v>1</v>
      </c>
      <c r="F1209" s="10">
        <v>3</v>
      </c>
      <c r="G1209" s="901">
        <f t="shared" si="38"/>
        <v>3</v>
      </c>
      <c r="H1209" s="901">
        <f t="shared" si="37"/>
        <v>3</v>
      </c>
      <c r="I1209" s="910"/>
    </row>
    <row r="1210" spans="1:9" x14ac:dyDescent="0.25">
      <c r="A1210" s="10" t="s">
        <v>406</v>
      </c>
      <c r="B1210" s="10" t="s">
        <v>1201</v>
      </c>
      <c r="C1210" s="10" t="s">
        <v>1202</v>
      </c>
      <c r="D1210" s="10" t="s">
        <v>1963</v>
      </c>
      <c r="E1210" s="10">
        <v>2</v>
      </c>
      <c r="F1210" s="10">
        <v>210</v>
      </c>
      <c r="G1210" s="901">
        <f t="shared" si="38"/>
        <v>420</v>
      </c>
      <c r="H1210" s="901">
        <f t="shared" si="37"/>
        <v>420</v>
      </c>
      <c r="I1210" s="910"/>
    </row>
    <row r="1211" spans="1:9" x14ac:dyDescent="0.25">
      <c r="A1211" s="10" t="s">
        <v>406</v>
      </c>
      <c r="B1211" s="10" t="s">
        <v>907</v>
      </c>
      <c r="C1211" s="10" t="s">
        <v>908</v>
      </c>
      <c r="D1211" s="10" t="s">
        <v>1963</v>
      </c>
      <c r="E1211" s="10">
        <v>2</v>
      </c>
      <c r="F1211" s="10">
        <v>154</v>
      </c>
      <c r="G1211" s="901">
        <f t="shared" si="38"/>
        <v>308</v>
      </c>
      <c r="H1211" s="901">
        <f t="shared" si="37"/>
        <v>308</v>
      </c>
      <c r="I1211" s="910"/>
    </row>
    <row r="1212" spans="1:9" x14ac:dyDescent="0.25">
      <c r="A1212" s="10" t="s">
        <v>406</v>
      </c>
      <c r="B1212" s="10" t="s">
        <v>907</v>
      </c>
      <c r="C1212" s="10" t="s">
        <v>908</v>
      </c>
      <c r="D1212" s="10" t="s">
        <v>1964</v>
      </c>
      <c r="E1212" s="10">
        <v>1</v>
      </c>
      <c r="F1212" s="10">
        <v>21</v>
      </c>
      <c r="G1212" s="901">
        <f t="shared" si="38"/>
        <v>21</v>
      </c>
      <c r="H1212" s="901">
        <f t="shared" si="37"/>
        <v>21</v>
      </c>
      <c r="I1212" s="910"/>
    </row>
    <row r="1213" spans="1:9" x14ac:dyDescent="0.25">
      <c r="A1213" s="10" t="s">
        <v>406</v>
      </c>
      <c r="B1213" s="10" t="s">
        <v>2850</v>
      </c>
      <c r="C1213" s="10" t="s">
        <v>2851</v>
      </c>
      <c r="D1213" s="10" t="s">
        <v>1963</v>
      </c>
      <c r="E1213" s="10">
        <v>2</v>
      </c>
      <c r="F1213" s="10">
        <v>25</v>
      </c>
      <c r="G1213" s="901">
        <f t="shared" si="38"/>
        <v>50</v>
      </c>
      <c r="H1213" s="901">
        <f t="shared" si="37"/>
        <v>50</v>
      </c>
      <c r="I1213" s="910"/>
    </row>
    <row r="1214" spans="1:9" x14ac:dyDescent="0.25">
      <c r="A1214" s="10" t="s">
        <v>406</v>
      </c>
      <c r="B1214" s="10" t="s">
        <v>2850</v>
      </c>
      <c r="C1214" s="10" t="s">
        <v>2851</v>
      </c>
      <c r="D1214" s="10" t="s">
        <v>1964</v>
      </c>
      <c r="E1214" s="10">
        <v>1</v>
      </c>
      <c r="F1214" s="10">
        <v>14</v>
      </c>
      <c r="G1214" s="901">
        <f t="shared" si="38"/>
        <v>14</v>
      </c>
      <c r="H1214" s="901">
        <f t="shared" si="37"/>
        <v>14</v>
      </c>
      <c r="I1214" s="910"/>
    </row>
    <row r="1215" spans="1:9" x14ac:dyDescent="0.25">
      <c r="A1215" s="10" t="s">
        <v>406</v>
      </c>
      <c r="B1215" s="10" t="s">
        <v>2852</v>
      </c>
      <c r="C1215" s="10" t="s">
        <v>2853</v>
      </c>
      <c r="D1215" s="10" t="s">
        <v>1963</v>
      </c>
      <c r="E1215" s="10">
        <v>2</v>
      </c>
      <c r="F1215" s="10">
        <v>87</v>
      </c>
      <c r="G1215" s="901">
        <f t="shared" si="38"/>
        <v>174</v>
      </c>
      <c r="H1215" s="901">
        <f t="shared" si="37"/>
        <v>174</v>
      </c>
      <c r="I1215" s="910"/>
    </row>
    <row r="1216" spans="1:9" x14ac:dyDescent="0.25">
      <c r="A1216" s="10" t="s">
        <v>406</v>
      </c>
      <c r="B1216" s="10" t="s">
        <v>2852</v>
      </c>
      <c r="C1216" s="10" t="s">
        <v>2853</v>
      </c>
      <c r="D1216" s="10" t="s">
        <v>1964</v>
      </c>
      <c r="E1216" s="10">
        <v>1</v>
      </c>
      <c r="F1216" s="10">
        <v>129</v>
      </c>
      <c r="G1216" s="901">
        <f t="shared" si="38"/>
        <v>129</v>
      </c>
      <c r="H1216" s="901">
        <f t="shared" si="37"/>
        <v>129</v>
      </c>
      <c r="I1216" s="910"/>
    </row>
    <row r="1217" spans="1:9" x14ac:dyDescent="0.25">
      <c r="A1217" s="10" t="s">
        <v>406</v>
      </c>
      <c r="B1217" s="10" t="s">
        <v>2854</v>
      </c>
      <c r="C1217" s="10" t="s">
        <v>2855</v>
      </c>
      <c r="D1217" s="10" t="s">
        <v>1963</v>
      </c>
      <c r="E1217" s="10">
        <v>2</v>
      </c>
      <c r="F1217" s="10">
        <v>85</v>
      </c>
      <c r="G1217" s="901">
        <f t="shared" si="38"/>
        <v>170</v>
      </c>
      <c r="H1217" s="901">
        <f t="shared" si="37"/>
        <v>170</v>
      </c>
      <c r="I1217" s="910"/>
    </row>
    <row r="1218" spans="1:9" x14ac:dyDescent="0.25">
      <c r="A1218" s="10" t="s">
        <v>406</v>
      </c>
      <c r="B1218" s="10" t="s">
        <v>2854</v>
      </c>
      <c r="C1218" s="10" t="s">
        <v>2855</v>
      </c>
      <c r="D1218" s="10" t="s">
        <v>1964</v>
      </c>
      <c r="E1218" s="10">
        <v>1</v>
      </c>
      <c r="F1218" s="10">
        <v>129</v>
      </c>
      <c r="G1218" s="901">
        <f t="shared" si="38"/>
        <v>129</v>
      </c>
      <c r="H1218" s="901">
        <f t="shared" si="37"/>
        <v>129</v>
      </c>
      <c r="I1218" s="910"/>
    </row>
    <row r="1219" spans="1:9" x14ac:dyDescent="0.25">
      <c r="A1219" s="10" t="s">
        <v>406</v>
      </c>
      <c r="B1219" s="10" t="s">
        <v>2856</v>
      </c>
      <c r="C1219" s="10" t="s">
        <v>2857</v>
      </c>
      <c r="D1219" s="10" t="s">
        <v>1963</v>
      </c>
      <c r="E1219" s="10">
        <v>2</v>
      </c>
      <c r="F1219" s="10">
        <v>94</v>
      </c>
      <c r="G1219" s="901">
        <f t="shared" si="38"/>
        <v>188</v>
      </c>
      <c r="H1219" s="901">
        <f t="shared" si="37"/>
        <v>188</v>
      </c>
      <c r="I1219" s="910"/>
    </row>
    <row r="1220" spans="1:9" x14ac:dyDescent="0.25">
      <c r="A1220" s="10" t="s">
        <v>406</v>
      </c>
      <c r="B1220" s="10" t="s">
        <v>2858</v>
      </c>
      <c r="C1220" s="10" t="s">
        <v>2859</v>
      </c>
      <c r="D1220" s="10" t="s">
        <v>1963</v>
      </c>
      <c r="E1220" s="10">
        <v>2</v>
      </c>
      <c r="F1220" s="10">
        <v>46</v>
      </c>
      <c r="G1220" s="901">
        <f t="shared" si="38"/>
        <v>92</v>
      </c>
      <c r="H1220" s="901">
        <f t="shared" si="37"/>
        <v>92</v>
      </c>
      <c r="I1220" s="910"/>
    </row>
    <row r="1221" spans="1:9" x14ac:dyDescent="0.25">
      <c r="A1221" s="10" t="s">
        <v>406</v>
      </c>
      <c r="B1221" s="10" t="s">
        <v>2858</v>
      </c>
      <c r="C1221" s="10" t="s">
        <v>2859</v>
      </c>
      <c r="D1221" s="10" t="s">
        <v>1964</v>
      </c>
      <c r="E1221" s="10">
        <v>1</v>
      </c>
      <c r="F1221" s="10">
        <v>2</v>
      </c>
      <c r="G1221" s="901">
        <f t="shared" si="38"/>
        <v>2</v>
      </c>
      <c r="H1221" s="901">
        <f t="shared" si="37"/>
        <v>2</v>
      </c>
      <c r="I1221" s="910"/>
    </row>
    <row r="1222" spans="1:9" x14ac:dyDescent="0.25">
      <c r="A1222" s="10" t="s">
        <v>406</v>
      </c>
      <c r="B1222" s="10" t="s">
        <v>909</v>
      </c>
      <c r="C1222" s="10" t="s">
        <v>910</v>
      </c>
      <c r="D1222" s="10" t="s">
        <v>1963</v>
      </c>
      <c r="E1222" s="10">
        <v>2</v>
      </c>
      <c r="F1222" s="10">
        <v>118</v>
      </c>
      <c r="G1222" s="901">
        <f t="shared" si="38"/>
        <v>236</v>
      </c>
      <c r="H1222" s="901">
        <f t="shared" si="37"/>
        <v>236</v>
      </c>
      <c r="I1222" s="910"/>
    </row>
    <row r="1223" spans="1:9" x14ac:dyDescent="0.25">
      <c r="A1223" s="10" t="s">
        <v>406</v>
      </c>
      <c r="B1223" s="10" t="s">
        <v>909</v>
      </c>
      <c r="C1223" s="10" t="s">
        <v>910</v>
      </c>
      <c r="D1223" s="10" t="s">
        <v>1964</v>
      </c>
      <c r="E1223" s="10">
        <v>1</v>
      </c>
      <c r="F1223" s="10">
        <v>29</v>
      </c>
      <c r="G1223" s="901">
        <f t="shared" si="38"/>
        <v>29</v>
      </c>
      <c r="H1223" s="901">
        <f t="shared" si="37"/>
        <v>29</v>
      </c>
      <c r="I1223" s="910"/>
    </row>
    <row r="1224" spans="1:9" x14ac:dyDescent="0.25">
      <c r="A1224" s="10" t="s">
        <v>406</v>
      </c>
      <c r="B1224" s="10" t="s">
        <v>2860</v>
      </c>
      <c r="C1224" s="10" t="s">
        <v>2861</v>
      </c>
      <c r="D1224" s="10" t="s">
        <v>1963</v>
      </c>
      <c r="E1224" s="10">
        <v>2</v>
      </c>
      <c r="F1224" s="10">
        <v>66</v>
      </c>
      <c r="G1224" s="901">
        <f t="shared" si="38"/>
        <v>132</v>
      </c>
      <c r="H1224" s="901">
        <f t="shared" ref="H1224:H1287" si="39">G1224</f>
        <v>132</v>
      </c>
      <c r="I1224" s="910"/>
    </row>
    <row r="1225" spans="1:9" x14ac:dyDescent="0.25">
      <c r="A1225" s="10" t="s">
        <v>406</v>
      </c>
      <c r="B1225" s="10" t="s">
        <v>2860</v>
      </c>
      <c r="C1225" s="10" t="s">
        <v>2861</v>
      </c>
      <c r="D1225" s="10" t="s">
        <v>1964</v>
      </c>
      <c r="E1225" s="10">
        <v>1</v>
      </c>
      <c r="F1225" s="10">
        <v>40</v>
      </c>
      <c r="G1225" s="901">
        <f t="shared" ref="G1225:G1288" si="40">E1225*F1225</f>
        <v>40</v>
      </c>
      <c r="H1225" s="901">
        <f t="shared" si="39"/>
        <v>40</v>
      </c>
      <c r="I1225" s="910"/>
    </row>
    <row r="1226" spans="1:9" x14ac:dyDescent="0.25">
      <c r="A1226" s="10" t="s">
        <v>406</v>
      </c>
      <c r="B1226" s="10" t="s">
        <v>911</v>
      </c>
      <c r="C1226" s="10" t="s">
        <v>912</v>
      </c>
      <c r="D1226" s="10" t="s">
        <v>1963</v>
      </c>
      <c r="E1226" s="10">
        <v>2</v>
      </c>
      <c r="F1226" s="10">
        <v>424</v>
      </c>
      <c r="G1226" s="901">
        <f t="shared" si="40"/>
        <v>848</v>
      </c>
      <c r="H1226" s="901">
        <f t="shared" si="39"/>
        <v>848</v>
      </c>
      <c r="I1226" s="910"/>
    </row>
    <row r="1227" spans="1:9" x14ac:dyDescent="0.25">
      <c r="A1227" s="10" t="s">
        <v>406</v>
      </c>
      <c r="B1227" s="10" t="s">
        <v>911</v>
      </c>
      <c r="C1227" s="10" t="s">
        <v>912</v>
      </c>
      <c r="D1227" s="10" t="s">
        <v>1964</v>
      </c>
      <c r="E1227" s="10">
        <v>1</v>
      </c>
      <c r="F1227" s="10">
        <v>55</v>
      </c>
      <c r="G1227" s="901">
        <f t="shared" si="40"/>
        <v>55</v>
      </c>
      <c r="H1227" s="901">
        <f t="shared" si="39"/>
        <v>55</v>
      </c>
      <c r="I1227" s="910"/>
    </row>
    <row r="1228" spans="1:9" x14ac:dyDescent="0.25">
      <c r="A1228" s="10" t="s">
        <v>406</v>
      </c>
      <c r="B1228" s="10" t="s">
        <v>1693</v>
      </c>
      <c r="C1228" s="10" t="s">
        <v>1694</v>
      </c>
      <c r="D1228" s="10" t="s">
        <v>1963</v>
      </c>
      <c r="E1228" s="10">
        <v>2</v>
      </c>
      <c r="F1228" s="10">
        <v>87</v>
      </c>
      <c r="G1228" s="901">
        <f t="shared" si="40"/>
        <v>174</v>
      </c>
      <c r="H1228" s="901">
        <f t="shared" si="39"/>
        <v>174</v>
      </c>
      <c r="I1228" s="910"/>
    </row>
    <row r="1229" spans="1:9" x14ac:dyDescent="0.25">
      <c r="A1229" s="10" t="s">
        <v>406</v>
      </c>
      <c r="B1229" s="10" t="s">
        <v>1693</v>
      </c>
      <c r="C1229" s="10" t="s">
        <v>1694</v>
      </c>
      <c r="D1229" s="10" t="s">
        <v>1964</v>
      </c>
      <c r="E1229" s="10">
        <v>1</v>
      </c>
      <c r="F1229" s="10">
        <v>24</v>
      </c>
      <c r="G1229" s="901">
        <f t="shared" si="40"/>
        <v>24</v>
      </c>
      <c r="H1229" s="901">
        <f t="shared" si="39"/>
        <v>24</v>
      </c>
      <c r="I1229" s="910"/>
    </row>
    <row r="1230" spans="1:9" x14ac:dyDescent="0.25">
      <c r="A1230" s="10" t="s">
        <v>406</v>
      </c>
      <c r="B1230" s="10" t="s">
        <v>2862</v>
      </c>
      <c r="C1230" s="10" t="s">
        <v>2863</v>
      </c>
      <c r="D1230" s="10" t="s">
        <v>1963</v>
      </c>
      <c r="E1230" s="10">
        <v>2</v>
      </c>
      <c r="F1230" s="10">
        <v>142</v>
      </c>
      <c r="G1230" s="901">
        <f t="shared" si="40"/>
        <v>284</v>
      </c>
      <c r="H1230" s="901">
        <f t="shared" si="39"/>
        <v>284</v>
      </c>
      <c r="I1230" s="910"/>
    </row>
    <row r="1231" spans="1:9" x14ac:dyDescent="0.25">
      <c r="A1231" s="10" t="s">
        <v>406</v>
      </c>
      <c r="B1231" s="10" t="s">
        <v>2862</v>
      </c>
      <c r="C1231" s="10" t="s">
        <v>2863</v>
      </c>
      <c r="D1231" s="10" t="s">
        <v>1964</v>
      </c>
      <c r="E1231" s="10">
        <v>1</v>
      </c>
      <c r="F1231" s="10">
        <v>212</v>
      </c>
      <c r="G1231" s="901">
        <f t="shared" si="40"/>
        <v>212</v>
      </c>
      <c r="H1231" s="901">
        <f t="shared" si="39"/>
        <v>212</v>
      </c>
      <c r="I1231" s="910"/>
    </row>
    <row r="1232" spans="1:9" x14ac:dyDescent="0.25">
      <c r="A1232" s="10" t="s">
        <v>406</v>
      </c>
      <c r="B1232" s="10" t="s">
        <v>2864</v>
      </c>
      <c r="C1232" s="10" t="s">
        <v>2865</v>
      </c>
      <c r="D1232" s="10" t="s">
        <v>1963</v>
      </c>
      <c r="E1232" s="10">
        <v>2</v>
      </c>
      <c r="F1232" s="10">
        <v>61</v>
      </c>
      <c r="G1232" s="901">
        <f t="shared" si="40"/>
        <v>122</v>
      </c>
      <c r="H1232" s="901">
        <f t="shared" si="39"/>
        <v>122</v>
      </c>
      <c r="I1232" s="910"/>
    </row>
    <row r="1233" spans="1:9" x14ac:dyDescent="0.25">
      <c r="A1233" s="10" t="s">
        <v>406</v>
      </c>
      <c r="B1233" s="10" t="s">
        <v>2864</v>
      </c>
      <c r="C1233" s="10" t="s">
        <v>2865</v>
      </c>
      <c r="D1233" s="10" t="s">
        <v>1964</v>
      </c>
      <c r="E1233" s="10">
        <v>1</v>
      </c>
      <c r="F1233" s="10">
        <v>62</v>
      </c>
      <c r="G1233" s="901">
        <f t="shared" si="40"/>
        <v>62</v>
      </c>
      <c r="H1233" s="901">
        <f t="shared" si="39"/>
        <v>62</v>
      </c>
      <c r="I1233" s="910"/>
    </row>
    <row r="1234" spans="1:9" x14ac:dyDescent="0.25">
      <c r="A1234" s="10" t="s">
        <v>406</v>
      </c>
      <c r="B1234" s="10" t="s">
        <v>2866</v>
      </c>
      <c r="C1234" s="10" t="s">
        <v>2867</v>
      </c>
      <c r="D1234" s="10" t="s">
        <v>1963</v>
      </c>
      <c r="E1234" s="10">
        <v>2</v>
      </c>
      <c r="F1234" s="10">
        <v>192</v>
      </c>
      <c r="G1234" s="901">
        <f t="shared" si="40"/>
        <v>384</v>
      </c>
      <c r="H1234" s="901">
        <f t="shared" si="39"/>
        <v>384</v>
      </c>
      <c r="I1234" s="910"/>
    </row>
    <row r="1235" spans="1:9" x14ac:dyDescent="0.25">
      <c r="A1235" s="10" t="s">
        <v>406</v>
      </c>
      <c r="B1235" s="10" t="s">
        <v>2866</v>
      </c>
      <c r="C1235" s="10" t="s">
        <v>2867</v>
      </c>
      <c r="D1235" s="10" t="s">
        <v>1964</v>
      </c>
      <c r="E1235" s="10">
        <v>1</v>
      </c>
      <c r="F1235" s="10">
        <v>1</v>
      </c>
      <c r="G1235" s="901">
        <f t="shared" si="40"/>
        <v>1</v>
      </c>
      <c r="H1235" s="901">
        <f t="shared" si="39"/>
        <v>1</v>
      </c>
      <c r="I1235" s="910"/>
    </row>
    <row r="1236" spans="1:9" x14ac:dyDescent="0.25">
      <c r="A1236" s="10" t="s">
        <v>406</v>
      </c>
      <c r="B1236" s="10" t="s">
        <v>2868</v>
      </c>
      <c r="C1236" s="10" t="s">
        <v>2869</v>
      </c>
      <c r="D1236" s="10" t="s">
        <v>1963</v>
      </c>
      <c r="E1236" s="10">
        <v>2</v>
      </c>
      <c r="F1236" s="10">
        <v>147</v>
      </c>
      <c r="G1236" s="901">
        <f t="shared" si="40"/>
        <v>294</v>
      </c>
      <c r="H1236" s="901">
        <f t="shared" si="39"/>
        <v>294</v>
      </c>
      <c r="I1236" s="910"/>
    </row>
    <row r="1237" spans="1:9" x14ac:dyDescent="0.25">
      <c r="A1237" s="10" t="s">
        <v>406</v>
      </c>
      <c r="B1237" s="10" t="s">
        <v>2868</v>
      </c>
      <c r="C1237" s="10" t="s">
        <v>2869</v>
      </c>
      <c r="D1237" s="10" t="s">
        <v>1964</v>
      </c>
      <c r="E1237" s="10">
        <v>1</v>
      </c>
      <c r="F1237" s="10">
        <v>118</v>
      </c>
      <c r="G1237" s="901">
        <f t="shared" si="40"/>
        <v>118</v>
      </c>
      <c r="H1237" s="901">
        <f t="shared" si="39"/>
        <v>118</v>
      </c>
      <c r="I1237" s="910"/>
    </row>
    <row r="1238" spans="1:9" x14ac:dyDescent="0.25">
      <c r="A1238" s="10" t="s">
        <v>406</v>
      </c>
      <c r="B1238" s="10" t="s">
        <v>2870</v>
      </c>
      <c r="C1238" s="10" t="s">
        <v>2871</v>
      </c>
      <c r="D1238" s="10" t="s">
        <v>1963</v>
      </c>
      <c r="E1238" s="10">
        <v>2</v>
      </c>
      <c r="F1238" s="10">
        <v>65</v>
      </c>
      <c r="G1238" s="901">
        <f t="shared" si="40"/>
        <v>130</v>
      </c>
      <c r="H1238" s="901">
        <f t="shared" si="39"/>
        <v>130</v>
      </c>
      <c r="I1238" s="910"/>
    </row>
    <row r="1239" spans="1:9" x14ac:dyDescent="0.25">
      <c r="A1239" s="10" t="s">
        <v>406</v>
      </c>
      <c r="B1239" s="10" t="s">
        <v>2870</v>
      </c>
      <c r="C1239" s="10" t="s">
        <v>2871</v>
      </c>
      <c r="D1239" s="10" t="s">
        <v>1964</v>
      </c>
      <c r="E1239" s="10">
        <v>1</v>
      </c>
      <c r="F1239" s="10">
        <v>23</v>
      </c>
      <c r="G1239" s="901">
        <f t="shared" si="40"/>
        <v>23</v>
      </c>
      <c r="H1239" s="901">
        <f t="shared" si="39"/>
        <v>23</v>
      </c>
      <c r="I1239" s="910"/>
    </row>
    <row r="1240" spans="1:9" x14ac:dyDescent="0.25">
      <c r="A1240" s="10" t="s">
        <v>406</v>
      </c>
      <c r="B1240" s="10" t="s">
        <v>2872</v>
      </c>
      <c r="C1240" s="10" t="s">
        <v>2873</v>
      </c>
      <c r="D1240" s="10" t="s">
        <v>1963</v>
      </c>
      <c r="E1240" s="10">
        <v>2</v>
      </c>
      <c r="F1240" s="10">
        <v>70</v>
      </c>
      <c r="G1240" s="901">
        <f t="shared" si="40"/>
        <v>140</v>
      </c>
      <c r="H1240" s="901">
        <f t="shared" si="39"/>
        <v>140</v>
      </c>
      <c r="I1240" s="910"/>
    </row>
    <row r="1241" spans="1:9" x14ac:dyDescent="0.25">
      <c r="A1241" s="10" t="s">
        <v>406</v>
      </c>
      <c r="B1241" s="10" t="s">
        <v>2872</v>
      </c>
      <c r="C1241" s="10" t="s">
        <v>2873</v>
      </c>
      <c r="D1241" s="10" t="s">
        <v>1964</v>
      </c>
      <c r="E1241" s="10">
        <v>1</v>
      </c>
      <c r="F1241" s="10">
        <v>73</v>
      </c>
      <c r="G1241" s="901">
        <f t="shared" si="40"/>
        <v>73</v>
      </c>
      <c r="H1241" s="901">
        <f t="shared" si="39"/>
        <v>73</v>
      </c>
      <c r="I1241" s="910"/>
    </row>
    <row r="1242" spans="1:9" x14ac:dyDescent="0.25">
      <c r="A1242" s="10" t="s">
        <v>406</v>
      </c>
      <c r="B1242" s="10" t="s">
        <v>2874</v>
      </c>
      <c r="C1242" s="10" t="s">
        <v>2875</v>
      </c>
      <c r="D1242" s="10" t="s">
        <v>1963</v>
      </c>
      <c r="E1242" s="10">
        <v>2</v>
      </c>
      <c r="F1242" s="10">
        <v>189</v>
      </c>
      <c r="G1242" s="901">
        <f t="shared" si="40"/>
        <v>378</v>
      </c>
      <c r="H1242" s="901">
        <f t="shared" si="39"/>
        <v>378</v>
      </c>
      <c r="I1242" s="910"/>
    </row>
    <row r="1243" spans="1:9" x14ac:dyDescent="0.25">
      <c r="A1243" s="10" t="s">
        <v>406</v>
      </c>
      <c r="B1243" s="10" t="s">
        <v>2874</v>
      </c>
      <c r="C1243" s="10" t="s">
        <v>2875</v>
      </c>
      <c r="D1243" s="10" t="s">
        <v>1964</v>
      </c>
      <c r="E1243" s="10">
        <v>1</v>
      </c>
      <c r="F1243" s="10">
        <v>55</v>
      </c>
      <c r="G1243" s="901">
        <f t="shared" si="40"/>
        <v>55</v>
      </c>
      <c r="H1243" s="901">
        <f t="shared" si="39"/>
        <v>55</v>
      </c>
      <c r="I1243" s="910"/>
    </row>
    <row r="1244" spans="1:9" x14ac:dyDescent="0.25">
      <c r="A1244" s="10" t="s">
        <v>406</v>
      </c>
      <c r="B1244" s="10" t="s">
        <v>1707</v>
      </c>
      <c r="C1244" s="10" t="s">
        <v>1708</v>
      </c>
      <c r="D1244" s="10" t="s">
        <v>1963</v>
      </c>
      <c r="E1244" s="10">
        <v>2</v>
      </c>
      <c r="F1244" s="10">
        <v>116</v>
      </c>
      <c r="G1244" s="901">
        <f t="shared" si="40"/>
        <v>232</v>
      </c>
      <c r="H1244" s="901">
        <f t="shared" si="39"/>
        <v>232</v>
      </c>
      <c r="I1244" s="910"/>
    </row>
    <row r="1245" spans="1:9" x14ac:dyDescent="0.25">
      <c r="A1245" s="10" t="s">
        <v>406</v>
      </c>
      <c r="B1245" s="10" t="s">
        <v>1707</v>
      </c>
      <c r="C1245" s="10" t="s">
        <v>1708</v>
      </c>
      <c r="D1245" s="10" t="s">
        <v>1964</v>
      </c>
      <c r="E1245" s="10">
        <v>1</v>
      </c>
      <c r="F1245" s="10">
        <v>17</v>
      </c>
      <c r="G1245" s="901">
        <f t="shared" si="40"/>
        <v>17</v>
      </c>
      <c r="H1245" s="901">
        <f t="shared" si="39"/>
        <v>17</v>
      </c>
      <c r="I1245" s="910"/>
    </row>
    <row r="1246" spans="1:9" x14ac:dyDescent="0.25">
      <c r="A1246" s="10" t="s">
        <v>406</v>
      </c>
      <c r="B1246" s="10" t="s">
        <v>2876</v>
      </c>
      <c r="C1246" s="10" t="s">
        <v>2877</v>
      </c>
      <c r="D1246" s="10" t="s">
        <v>1963</v>
      </c>
      <c r="E1246" s="10">
        <v>2</v>
      </c>
      <c r="F1246" s="10">
        <v>49</v>
      </c>
      <c r="G1246" s="901">
        <f t="shared" si="40"/>
        <v>98</v>
      </c>
      <c r="H1246" s="901">
        <f t="shared" si="39"/>
        <v>98</v>
      </c>
      <c r="I1246" s="910"/>
    </row>
    <row r="1247" spans="1:9" x14ac:dyDescent="0.25">
      <c r="A1247" s="10" t="s">
        <v>406</v>
      </c>
      <c r="B1247" s="10" t="s">
        <v>2878</v>
      </c>
      <c r="C1247" s="10" t="s">
        <v>2879</v>
      </c>
      <c r="D1247" s="10" t="s">
        <v>1963</v>
      </c>
      <c r="E1247" s="10">
        <v>2</v>
      </c>
      <c r="F1247" s="10">
        <v>12</v>
      </c>
      <c r="G1247" s="901">
        <f t="shared" si="40"/>
        <v>24</v>
      </c>
      <c r="H1247" s="901">
        <f t="shared" si="39"/>
        <v>24</v>
      </c>
      <c r="I1247" s="910"/>
    </row>
    <row r="1248" spans="1:9" x14ac:dyDescent="0.25">
      <c r="A1248" s="10" t="s">
        <v>406</v>
      </c>
      <c r="B1248" s="10" t="s">
        <v>2880</v>
      </c>
      <c r="C1248" s="10" t="s">
        <v>2881</v>
      </c>
      <c r="D1248" s="10" t="s">
        <v>1963</v>
      </c>
      <c r="E1248" s="10">
        <v>2</v>
      </c>
      <c r="F1248" s="10">
        <v>213</v>
      </c>
      <c r="G1248" s="901">
        <f t="shared" si="40"/>
        <v>426</v>
      </c>
      <c r="H1248" s="901">
        <f t="shared" si="39"/>
        <v>426</v>
      </c>
      <c r="I1248" s="910"/>
    </row>
    <row r="1249" spans="1:9" x14ac:dyDescent="0.25">
      <c r="A1249" s="10" t="s">
        <v>406</v>
      </c>
      <c r="B1249" s="10" t="s">
        <v>2882</v>
      </c>
      <c r="C1249" s="10" t="s">
        <v>2883</v>
      </c>
      <c r="D1249" s="10" t="s">
        <v>1963</v>
      </c>
      <c r="E1249" s="10">
        <v>2</v>
      </c>
      <c r="F1249" s="10">
        <v>58</v>
      </c>
      <c r="G1249" s="901">
        <f t="shared" si="40"/>
        <v>116</v>
      </c>
      <c r="H1249" s="901">
        <f t="shared" si="39"/>
        <v>116</v>
      </c>
      <c r="I1249" s="910"/>
    </row>
    <row r="1250" spans="1:9" x14ac:dyDescent="0.25">
      <c r="A1250" s="10" t="s">
        <v>406</v>
      </c>
      <c r="B1250" s="10" t="s">
        <v>2882</v>
      </c>
      <c r="C1250" s="10" t="s">
        <v>2883</v>
      </c>
      <c r="D1250" s="10" t="s">
        <v>1964</v>
      </c>
      <c r="E1250" s="10">
        <v>1</v>
      </c>
      <c r="F1250" s="10">
        <v>13</v>
      </c>
      <c r="G1250" s="901">
        <f t="shared" si="40"/>
        <v>13</v>
      </c>
      <c r="H1250" s="901">
        <f t="shared" si="39"/>
        <v>13</v>
      </c>
      <c r="I1250" s="910"/>
    </row>
    <row r="1251" spans="1:9" x14ac:dyDescent="0.25">
      <c r="A1251" s="10" t="s">
        <v>406</v>
      </c>
      <c r="B1251" s="10" t="s">
        <v>913</v>
      </c>
      <c r="C1251" s="10" t="s">
        <v>914</v>
      </c>
      <c r="D1251" s="10" t="s">
        <v>1963</v>
      </c>
      <c r="E1251" s="10">
        <v>2</v>
      </c>
      <c r="F1251" s="10">
        <v>277</v>
      </c>
      <c r="G1251" s="901">
        <f t="shared" si="40"/>
        <v>554</v>
      </c>
      <c r="H1251" s="901">
        <f t="shared" si="39"/>
        <v>554</v>
      </c>
      <c r="I1251" s="910"/>
    </row>
    <row r="1252" spans="1:9" x14ac:dyDescent="0.25">
      <c r="A1252" s="10" t="s">
        <v>406</v>
      </c>
      <c r="B1252" s="10" t="s">
        <v>913</v>
      </c>
      <c r="C1252" s="10" t="s">
        <v>914</v>
      </c>
      <c r="D1252" s="10" t="s">
        <v>1964</v>
      </c>
      <c r="E1252" s="10">
        <v>1</v>
      </c>
      <c r="F1252" s="10">
        <v>9</v>
      </c>
      <c r="G1252" s="901">
        <f t="shared" si="40"/>
        <v>9</v>
      </c>
      <c r="H1252" s="901">
        <f t="shared" si="39"/>
        <v>9</v>
      </c>
      <c r="I1252" s="910"/>
    </row>
    <row r="1253" spans="1:9" x14ac:dyDescent="0.25">
      <c r="A1253" s="10" t="s">
        <v>406</v>
      </c>
      <c r="B1253" s="10" t="s">
        <v>2884</v>
      </c>
      <c r="C1253" s="10" t="s">
        <v>2885</v>
      </c>
      <c r="D1253" s="10" t="s">
        <v>1963</v>
      </c>
      <c r="E1253" s="10">
        <v>2</v>
      </c>
      <c r="F1253" s="10">
        <v>164</v>
      </c>
      <c r="G1253" s="901">
        <f t="shared" si="40"/>
        <v>328</v>
      </c>
      <c r="H1253" s="901">
        <f t="shared" si="39"/>
        <v>328</v>
      </c>
      <c r="I1253" s="910"/>
    </row>
    <row r="1254" spans="1:9" x14ac:dyDescent="0.25">
      <c r="A1254" s="10" t="s">
        <v>406</v>
      </c>
      <c r="B1254" s="10" t="s">
        <v>2884</v>
      </c>
      <c r="C1254" s="10" t="s">
        <v>2885</v>
      </c>
      <c r="D1254" s="10" t="s">
        <v>1964</v>
      </c>
      <c r="E1254" s="10">
        <v>1</v>
      </c>
      <c r="F1254" s="10">
        <v>19</v>
      </c>
      <c r="G1254" s="901">
        <f t="shared" si="40"/>
        <v>19</v>
      </c>
      <c r="H1254" s="901">
        <f t="shared" si="39"/>
        <v>19</v>
      </c>
      <c r="I1254" s="910"/>
    </row>
    <row r="1255" spans="1:9" x14ac:dyDescent="0.25">
      <c r="A1255" s="10" t="s">
        <v>406</v>
      </c>
      <c r="B1255" s="10" t="s">
        <v>2886</v>
      </c>
      <c r="C1255" s="10" t="s">
        <v>2887</v>
      </c>
      <c r="D1255" s="10" t="s">
        <v>1963</v>
      </c>
      <c r="E1255" s="10">
        <v>2</v>
      </c>
      <c r="F1255" s="10">
        <v>76</v>
      </c>
      <c r="G1255" s="901">
        <f t="shared" si="40"/>
        <v>152</v>
      </c>
      <c r="H1255" s="901">
        <f t="shared" si="39"/>
        <v>152</v>
      </c>
      <c r="I1255" s="910"/>
    </row>
    <row r="1256" spans="1:9" x14ac:dyDescent="0.25">
      <c r="A1256" s="10" t="s">
        <v>406</v>
      </c>
      <c r="B1256" s="10" t="s">
        <v>2886</v>
      </c>
      <c r="C1256" s="10" t="s">
        <v>2887</v>
      </c>
      <c r="D1256" s="10" t="s">
        <v>1964</v>
      </c>
      <c r="E1256" s="10">
        <v>1</v>
      </c>
      <c r="F1256" s="10">
        <v>8</v>
      </c>
      <c r="G1256" s="901">
        <f t="shared" si="40"/>
        <v>8</v>
      </c>
      <c r="H1256" s="901">
        <f t="shared" si="39"/>
        <v>8</v>
      </c>
      <c r="I1256" s="910"/>
    </row>
    <row r="1257" spans="1:9" x14ac:dyDescent="0.25">
      <c r="A1257" s="10" t="s">
        <v>406</v>
      </c>
      <c r="B1257" s="10" t="s">
        <v>2888</v>
      </c>
      <c r="C1257" s="10" t="s">
        <v>2889</v>
      </c>
      <c r="D1257" s="10" t="s">
        <v>1963</v>
      </c>
      <c r="E1257" s="10">
        <v>2</v>
      </c>
      <c r="F1257" s="10">
        <v>132</v>
      </c>
      <c r="G1257" s="901">
        <f t="shared" si="40"/>
        <v>264</v>
      </c>
      <c r="H1257" s="901">
        <f t="shared" si="39"/>
        <v>264</v>
      </c>
      <c r="I1257" s="910"/>
    </row>
    <row r="1258" spans="1:9" x14ac:dyDescent="0.25">
      <c r="A1258" s="10" t="s">
        <v>406</v>
      </c>
      <c r="B1258" s="10" t="s">
        <v>2888</v>
      </c>
      <c r="C1258" s="10" t="s">
        <v>2889</v>
      </c>
      <c r="D1258" s="10" t="s">
        <v>1964</v>
      </c>
      <c r="E1258" s="10">
        <v>1</v>
      </c>
      <c r="F1258" s="10">
        <v>40</v>
      </c>
      <c r="G1258" s="901">
        <f t="shared" si="40"/>
        <v>40</v>
      </c>
      <c r="H1258" s="901">
        <f t="shared" si="39"/>
        <v>40</v>
      </c>
      <c r="I1258" s="910"/>
    </row>
    <row r="1259" spans="1:9" x14ac:dyDescent="0.25">
      <c r="A1259" s="10" t="s">
        <v>406</v>
      </c>
      <c r="B1259" s="10" t="s">
        <v>1713</v>
      </c>
      <c r="C1259" s="10" t="s">
        <v>1714</v>
      </c>
      <c r="D1259" s="10" t="s">
        <v>1963</v>
      </c>
      <c r="E1259" s="10">
        <v>2</v>
      </c>
      <c r="F1259" s="10">
        <v>224</v>
      </c>
      <c r="G1259" s="901">
        <f t="shared" si="40"/>
        <v>448</v>
      </c>
      <c r="H1259" s="901">
        <f t="shared" si="39"/>
        <v>448</v>
      </c>
      <c r="I1259" s="910"/>
    </row>
    <row r="1260" spans="1:9" x14ac:dyDescent="0.25">
      <c r="A1260" s="10" t="s">
        <v>406</v>
      </c>
      <c r="B1260" s="10" t="s">
        <v>1713</v>
      </c>
      <c r="C1260" s="10" t="s">
        <v>1714</v>
      </c>
      <c r="D1260" s="10" t="s">
        <v>1964</v>
      </c>
      <c r="E1260" s="10">
        <v>1</v>
      </c>
      <c r="F1260" s="10">
        <v>149</v>
      </c>
      <c r="G1260" s="901">
        <f t="shared" si="40"/>
        <v>149</v>
      </c>
      <c r="H1260" s="901">
        <f t="shared" si="39"/>
        <v>149</v>
      </c>
      <c r="I1260" s="910"/>
    </row>
    <row r="1261" spans="1:9" x14ac:dyDescent="0.25">
      <c r="A1261" s="10" t="s">
        <v>406</v>
      </c>
      <c r="B1261" s="10" t="s">
        <v>2890</v>
      </c>
      <c r="C1261" s="10" t="s">
        <v>2891</v>
      </c>
      <c r="D1261" s="10" t="s">
        <v>1963</v>
      </c>
      <c r="E1261" s="10">
        <v>2</v>
      </c>
      <c r="F1261" s="10">
        <v>134</v>
      </c>
      <c r="G1261" s="901">
        <f t="shared" si="40"/>
        <v>268</v>
      </c>
      <c r="H1261" s="901">
        <f t="shared" si="39"/>
        <v>268</v>
      </c>
      <c r="I1261" s="910"/>
    </row>
    <row r="1262" spans="1:9" x14ac:dyDescent="0.25">
      <c r="A1262" s="10" t="s">
        <v>406</v>
      </c>
      <c r="B1262" s="10" t="s">
        <v>2890</v>
      </c>
      <c r="C1262" s="10" t="s">
        <v>2891</v>
      </c>
      <c r="D1262" s="10" t="s">
        <v>1964</v>
      </c>
      <c r="E1262" s="10">
        <v>1</v>
      </c>
      <c r="F1262" s="10">
        <v>23</v>
      </c>
      <c r="G1262" s="901">
        <f t="shared" si="40"/>
        <v>23</v>
      </c>
      <c r="H1262" s="901">
        <f t="shared" si="39"/>
        <v>23</v>
      </c>
      <c r="I1262" s="910"/>
    </row>
    <row r="1263" spans="1:9" x14ac:dyDescent="0.25">
      <c r="A1263" s="10" t="s">
        <v>406</v>
      </c>
      <c r="B1263" s="10" t="s">
        <v>2892</v>
      </c>
      <c r="C1263" s="10" t="s">
        <v>2893</v>
      </c>
      <c r="D1263" s="10" t="s">
        <v>1963</v>
      </c>
      <c r="E1263" s="10">
        <v>2</v>
      </c>
      <c r="F1263" s="10">
        <v>214</v>
      </c>
      <c r="G1263" s="901">
        <f t="shared" si="40"/>
        <v>428</v>
      </c>
      <c r="H1263" s="901">
        <f t="shared" si="39"/>
        <v>428</v>
      </c>
      <c r="I1263" s="910"/>
    </row>
    <row r="1264" spans="1:9" x14ac:dyDescent="0.25">
      <c r="A1264" s="10" t="s">
        <v>406</v>
      </c>
      <c r="B1264" s="10" t="s">
        <v>2892</v>
      </c>
      <c r="C1264" s="10" t="s">
        <v>2893</v>
      </c>
      <c r="D1264" s="10" t="s">
        <v>1964</v>
      </c>
      <c r="E1264" s="10">
        <v>1</v>
      </c>
      <c r="F1264" s="10">
        <v>133</v>
      </c>
      <c r="G1264" s="901">
        <f t="shared" si="40"/>
        <v>133</v>
      </c>
      <c r="H1264" s="901">
        <f t="shared" si="39"/>
        <v>133</v>
      </c>
      <c r="I1264" s="910"/>
    </row>
    <row r="1265" spans="1:9" x14ac:dyDescent="0.25">
      <c r="A1265" s="10" t="s">
        <v>406</v>
      </c>
      <c r="B1265" s="10" t="s">
        <v>2892</v>
      </c>
      <c r="C1265" s="10" t="s">
        <v>2893</v>
      </c>
      <c r="D1265" s="10" t="s">
        <v>2198</v>
      </c>
      <c r="E1265" s="10">
        <v>8.86</v>
      </c>
      <c r="F1265" s="10">
        <v>2</v>
      </c>
      <c r="G1265" s="901">
        <f t="shared" si="40"/>
        <v>17.72</v>
      </c>
      <c r="H1265" s="901">
        <f t="shared" si="39"/>
        <v>17.72</v>
      </c>
      <c r="I1265" s="910"/>
    </row>
    <row r="1266" spans="1:9" x14ac:dyDescent="0.25">
      <c r="A1266" s="10" t="s">
        <v>406</v>
      </c>
      <c r="B1266" s="10" t="s">
        <v>2894</v>
      </c>
      <c r="C1266" s="10" t="s">
        <v>2895</v>
      </c>
      <c r="D1266" s="10" t="s">
        <v>1963</v>
      </c>
      <c r="E1266" s="10">
        <v>2</v>
      </c>
      <c r="F1266" s="10">
        <v>40</v>
      </c>
      <c r="G1266" s="901">
        <f t="shared" si="40"/>
        <v>80</v>
      </c>
      <c r="H1266" s="901">
        <f t="shared" si="39"/>
        <v>80</v>
      </c>
      <c r="I1266" s="910"/>
    </row>
    <row r="1267" spans="1:9" x14ac:dyDescent="0.25">
      <c r="A1267" s="10" t="s">
        <v>406</v>
      </c>
      <c r="B1267" s="10" t="s">
        <v>2894</v>
      </c>
      <c r="C1267" s="10" t="s">
        <v>2895</v>
      </c>
      <c r="D1267" s="10" t="s">
        <v>1964</v>
      </c>
      <c r="E1267" s="10">
        <v>1</v>
      </c>
      <c r="F1267" s="10">
        <v>19</v>
      </c>
      <c r="G1267" s="901">
        <f t="shared" si="40"/>
        <v>19</v>
      </c>
      <c r="H1267" s="901">
        <f t="shared" si="39"/>
        <v>19</v>
      </c>
      <c r="I1267" s="910"/>
    </row>
    <row r="1268" spans="1:9" x14ac:dyDescent="0.25">
      <c r="A1268" s="10" t="s">
        <v>406</v>
      </c>
      <c r="B1268" s="10" t="s">
        <v>2896</v>
      </c>
      <c r="C1268" s="10" t="s">
        <v>2897</v>
      </c>
      <c r="D1268" s="10" t="s">
        <v>1963</v>
      </c>
      <c r="E1268" s="10">
        <v>2</v>
      </c>
      <c r="F1268" s="10">
        <v>66</v>
      </c>
      <c r="G1268" s="901">
        <f t="shared" si="40"/>
        <v>132</v>
      </c>
      <c r="H1268" s="901">
        <f t="shared" si="39"/>
        <v>132</v>
      </c>
      <c r="I1268" s="910"/>
    </row>
    <row r="1269" spans="1:9" x14ac:dyDescent="0.25">
      <c r="A1269" s="10" t="s">
        <v>406</v>
      </c>
      <c r="B1269" s="10" t="s">
        <v>2896</v>
      </c>
      <c r="C1269" s="10" t="s">
        <v>2897</v>
      </c>
      <c r="D1269" s="10" t="s">
        <v>1964</v>
      </c>
      <c r="E1269" s="10">
        <v>1</v>
      </c>
      <c r="F1269" s="10">
        <v>2</v>
      </c>
      <c r="G1269" s="901">
        <f t="shared" si="40"/>
        <v>2</v>
      </c>
      <c r="H1269" s="901">
        <f t="shared" si="39"/>
        <v>2</v>
      </c>
      <c r="I1269" s="910"/>
    </row>
    <row r="1270" spans="1:9" x14ac:dyDescent="0.25">
      <c r="A1270" s="10" t="s">
        <v>406</v>
      </c>
      <c r="B1270" s="10" t="s">
        <v>2898</v>
      </c>
      <c r="C1270" s="10" t="s">
        <v>2899</v>
      </c>
      <c r="D1270" s="10" t="s">
        <v>1963</v>
      </c>
      <c r="E1270" s="10">
        <v>2</v>
      </c>
      <c r="F1270" s="10">
        <v>127</v>
      </c>
      <c r="G1270" s="901">
        <f t="shared" si="40"/>
        <v>254</v>
      </c>
      <c r="H1270" s="901">
        <f t="shared" si="39"/>
        <v>254</v>
      </c>
      <c r="I1270" s="910"/>
    </row>
    <row r="1271" spans="1:9" x14ac:dyDescent="0.25">
      <c r="A1271" s="10" t="s">
        <v>406</v>
      </c>
      <c r="B1271" s="10" t="s">
        <v>2898</v>
      </c>
      <c r="C1271" s="10" t="s">
        <v>2899</v>
      </c>
      <c r="D1271" s="10" t="s">
        <v>1964</v>
      </c>
      <c r="E1271" s="10">
        <v>1</v>
      </c>
      <c r="F1271" s="10">
        <v>4</v>
      </c>
      <c r="G1271" s="901">
        <f t="shared" si="40"/>
        <v>4</v>
      </c>
      <c r="H1271" s="901">
        <f t="shared" si="39"/>
        <v>4</v>
      </c>
      <c r="I1271" s="910"/>
    </row>
    <row r="1272" spans="1:9" x14ac:dyDescent="0.25">
      <c r="A1272" s="10" t="s">
        <v>406</v>
      </c>
      <c r="B1272" s="10" t="s">
        <v>915</v>
      </c>
      <c r="C1272" s="10" t="s">
        <v>916</v>
      </c>
      <c r="D1272" s="10" t="s">
        <v>1963</v>
      </c>
      <c r="E1272" s="10">
        <v>2</v>
      </c>
      <c r="F1272" s="10">
        <v>366</v>
      </c>
      <c r="G1272" s="901">
        <f t="shared" si="40"/>
        <v>732</v>
      </c>
      <c r="H1272" s="901">
        <f t="shared" si="39"/>
        <v>732</v>
      </c>
      <c r="I1272" s="910"/>
    </row>
    <row r="1273" spans="1:9" x14ac:dyDescent="0.25">
      <c r="A1273" s="10" t="s">
        <v>406</v>
      </c>
      <c r="B1273" s="10" t="s">
        <v>915</v>
      </c>
      <c r="C1273" s="10" t="s">
        <v>916</v>
      </c>
      <c r="D1273" s="10" t="s">
        <v>1964</v>
      </c>
      <c r="E1273" s="10">
        <v>1</v>
      </c>
      <c r="F1273" s="10">
        <v>66</v>
      </c>
      <c r="G1273" s="901">
        <f t="shared" si="40"/>
        <v>66</v>
      </c>
      <c r="H1273" s="901">
        <f t="shared" si="39"/>
        <v>66</v>
      </c>
      <c r="I1273" s="910"/>
    </row>
    <row r="1274" spans="1:9" x14ac:dyDescent="0.25">
      <c r="A1274" s="10" t="s">
        <v>406</v>
      </c>
      <c r="B1274" s="10" t="s">
        <v>2900</v>
      </c>
      <c r="C1274" s="10" t="s">
        <v>2901</v>
      </c>
      <c r="D1274" s="10" t="s">
        <v>1963</v>
      </c>
      <c r="E1274" s="10">
        <v>2</v>
      </c>
      <c r="F1274" s="10">
        <v>181</v>
      </c>
      <c r="G1274" s="901">
        <f t="shared" si="40"/>
        <v>362</v>
      </c>
      <c r="H1274" s="901">
        <f t="shared" si="39"/>
        <v>362</v>
      </c>
      <c r="I1274" s="910"/>
    </row>
    <row r="1275" spans="1:9" x14ac:dyDescent="0.25">
      <c r="A1275" s="10" t="s">
        <v>406</v>
      </c>
      <c r="B1275" s="10" t="s">
        <v>2900</v>
      </c>
      <c r="C1275" s="10" t="s">
        <v>2901</v>
      </c>
      <c r="D1275" s="10" t="s">
        <v>1964</v>
      </c>
      <c r="E1275" s="10">
        <v>1</v>
      </c>
      <c r="F1275" s="10">
        <v>1</v>
      </c>
      <c r="G1275" s="901">
        <f t="shared" si="40"/>
        <v>1</v>
      </c>
      <c r="H1275" s="901">
        <f t="shared" si="39"/>
        <v>1</v>
      </c>
      <c r="I1275" s="910"/>
    </row>
    <row r="1276" spans="1:9" x14ac:dyDescent="0.25">
      <c r="A1276" s="10" t="s">
        <v>406</v>
      </c>
      <c r="B1276" s="10" t="s">
        <v>2902</v>
      </c>
      <c r="C1276" s="10" t="s">
        <v>2903</v>
      </c>
      <c r="D1276" s="10" t="s">
        <v>1963</v>
      </c>
      <c r="E1276" s="10">
        <v>2</v>
      </c>
      <c r="F1276" s="10">
        <v>92</v>
      </c>
      <c r="G1276" s="901">
        <f t="shared" si="40"/>
        <v>184</v>
      </c>
      <c r="H1276" s="901">
        <f t="shared" si="39"/>
        <v>184</v>
      </c>
      <c r="I1276" s="910"/>
    </row>
    <row r="1277" spans="1:9" x14ac:dyDescent="0.25">
      <c r="A1277" s="10" t="s">
        <v>406</v>
      </c>
      <c r="B1277" s="10" t="s">
        <v>2902</v>
      </c>
      <c r="C1277" s="10" t="s">
        <v>2903</v>
      </c>
      <c r="D1277" s="10" t="s">
        <v>1964</v>
      </c>
      <c r="E1277" s="10">
        <v>1</v>
      </c>
      <c r="F1277" s="10">
        <v>79</v>
      </c>
      <c r="G1277" s="901">
        <f t="shared" si="40"/>
        <v>79</v>
      </c>
      <c r="H1277" s="901">
        <f t="shared" si="39"/>
        <v>79</v>
      </c>
      <c r="I1277" s="910"/>
    </row>
    <row r="1278" spans="1:9" x14ac:dyDescent="0.25">
      <c r="A1278" s="10" t="s">
        <v>406</v>
      </c>
      <c r="B1278" s="10" t="s">
        <v>2904</v>
      </c>
      <c r="C1278" s="10" t="s">
        <v>2905</v>
      </c>
      <c r="D1278" s="10" t="s">
        <v>1963</v>
      </c>
      <c r="E1278" s="10">
        <v>2</v>
      </c>
      <c r="F1278" s="10">
        <v>102</v>
      </c>
      <c r="G1278" s="901">
        <f t="shared" si="40"/>
        <v>204</v>
      </c>
      <c r="H1278" s="901">
        <f t="shared" si="39"/>
        <v>204</v>
      </c>
      <c r="I1278" s="910"/>
    </row>
    <row r="1279" spans="1:9" x14ac:dyDescent="0.25">
      <c r="A1279" s="10" t="s">
        <v>406</v>
      </c>
      <c r="B1279" s="10" t="s">
        <v>2904</v>
      </c>
      <c r="C1279" s="10" t="s">
        <v>2905</v>
      </c>
      <c r="D1279" s="10" t="s">
        <v>1964</v>
      </c>
      <c r="E1279" s="10">
        <v>1</v>
      </c>
      <c r="F1279" s="10">
        <v>9</v>
      </c>
      <c r="G1279" s="901">
        <f t="shared" si="40"/>
        <v>9</v>
      </c>
      <c r="H1279" s="901">
        <f t="shared" si="39"/>
        <v>9</v>
      </c>
      <c r="I1279" s="910"/>
    </row>
    <row r="1280" spans="1:9" x14ac:dyDescent="0.25">
      <c r="A1280" s="10" t="s">
        <v>406</v>
      </c>
      <c r="B1280" s="10" t="s">
        <v>2906</v>
      </c>
      <c r="C1280" s="10" t="s">
        <v>2907</v>
      </c>
      <c r="D1280" s="10" t="s">
        <v>1963</v>
      </c>
      <c r="E1280" s="10">
        <v>2</v>
      </c>
      <c r="F1280" s="10">
        <v>12</v>
      </c>
      <c r="G1280" s="901">
        <f t="shared" si="40"/>
        <v>24</v>
      </c>
      <c r="H1280" s="901">
        <f t="shared" si="39"/>
        <v>24</v>
      </c>
      <c r="I1280" s="910"/>
    </row>
    <row r="1281" spans="1:9" x14ac:dyDescent="0.25">
      <c r="A1281" s="10" t="s">
        <v>406</v>
      </c>
      <c r="B1281" s="10" t="s">
        <v>2908</v>
      </c>
      <c r="C1281" s="10" t="s">
        <v>2909</v>
      </c>
      <c r="D1281" s="10" t="s">
        <v>1963</v>
      </c>
      <c r="E1281" s="10">
        <v>2</v>
      </c>
      <c r="F1281" s="10">
        <v>231</v>
      </c>
      <c r="G1281" s="901">
        <f t="shared" si="40"/>
        <v>462</v>
      </c>
      <c r="H1281" s="901">
        <f t="shared" si="39"/>
        <v>462</v>
      </c>
      <c r="I1281" s="910"/>
    </row>
    <row r="1282" spans="1:9" x14ac:dyDescent="0.25">
      <c r="A1282" s="10" t="s">
        <v>406</v>
      </c>
      <c r="B1282" s="10" t="s">
        <v>2908</v>
      </c>
      <c r="C1282" s="10" t="s">
        <v>2909</v>
      </c>
      <c r="D1282" s="10" t="s">
        <v>1964</v>
      </c>
      <c r="E1282" s="10">
        <v>1</v>
      </c>
      <c r="F1282" s="10">
        <v>25</v>
      </c>
      <c r="G1282" s="901">
        <f t="shared" si="40"/>
        <v>25</v>
      </c>
      <c r="H1282" s="901">
        <f t="shared" si="39"/>
        <v>25</v>
      </c>
      <c r="I1282" s="910"/>
    </row>
    <row r="1283" spans="1:9" x14ac:dyDescent="0.25">
      <c r="A1283" s="10" t="s">
        <v>406</v>
      </c>
      <c r="B1283" s="10" t="s">
        <v>917</v>
      </c>
      <c r="C1283" s="10" t="s">
        <v>918</v>
      </c>
      <c r="D1283" s="10" t="s">
        <v>1963</v>
      </c>
      <c r="E1283" s="10">
        <v>2</v>
      </c>
      <c r="F1283" s="10">
        <v>68</v>
      </c>
      <c r="G1283" s="901">
        <f t="shared" si="40"/>
        <v>136</v>
      </c>
      <c r="H1283" s="901">
        <f t="shared" si="39"/>
        <v>136</v>
      </c>
      <c r="I1283" s="910"/>
    </row>
    <row r="1284" spans="1:9" x14ac:dyDescent="0.25">
      <c r="A1284" s="10" t="s">
        <v>406</v>
      </c>
      <c r="B1284" s="10" t="s">
        <v>919</v>
      </c>
      <c r="C1284" s="10" t="s">
        <v>920</v>
      </c>
      <c r="D1284" s="10" t="s">
        <v>1963</v>
      </c>
      <c r="E1284" s="10">
        <v>2</v>
      </c>
      <c r="F1284" s="10">
        <v>796</v>
      </c>
      <c r="G1284" s="901">
        <f t="shared" si="40"/>
        <v>1592</v>
      </c>
      <c r="H1284" s="901">
        <f t="shared" si="39"/>
        <v>1592</v>
      </c>
      <c r="I1284" s="910"/>
    </row>
    <row r="1285" spans="1:9" x14ac:dyDescent="0.25">
      <c r="A1285" s="10" t="s">
        <v>406</v>
      </c>
      <c r="B1285" s="10" t="s">
        <v>919</v>
      </c>
      <c r="C1285" s="10" t="s">
        <v>920</v>
      </c>
      <c r="D1285" s="10" t="s">
        <v>1964</v>
      </c>
      <c r="E1285" s="10">
        <v>1</v>
      </c>
      <c r="F1285" s="10">
        <v>15</v>
      </c>
      <c r="G1285" s="901">
        <f t="shared" si="40"/>
        <v>15</v>
      </c>
      <c r="H1285" s="901">
        <f t="shared" si="39"/>
        <v>15</v>
      </c>
      <c r="I1285" s="910"/>
    </row>
    <row r="1286" spans="1:9" x14ac:dyDescent="0.25">
      <c r="A1286" s="10" t="s">
        <v>406</v>
      </c>
      <c r="B1286" s="10" t="s">
        <v>919</v>
      </c>
      <c r="C1286" s="10" t="s">
        <v>920</v>
      </c>
      <c r="D1286" s="10" t="s">
        <v>2198</v>
      </c>
      <c r="E1286" s="10">
        <v>8.86</v>
      </c>
      <c r="F1286" s="10">
        <v>3</v>
      </c>
      <c r="G1286" s="901">
        <f t="shared" si="40"/>
        <v>26.58</v>
      </c>
      <c r="H1286" s="901">
        <f t="shared" si="39"/>
        <v>26.58</v>
      </c>
      <c r="I1286" s="910"/>
    </row>
    <row r="1287" spans="1:9" x14ac:dyDescent="0.25">
      <c r="A1287" s="10" t="s">
        <v>406</v>
      </c>
      <c r="B1287" s="10" t="s">
        <v>2910</v>
      </c>
      <c r="C1287" s="10" t="s">
        <v>2911</v>
      </c>
      <c r="D1287" s="10" t="s">
        <v>1963</v>
      </c>
      <c r="E1287" s="10">
        <v>2</v>
      </c>
      <c r="F1287" s="10">
        <v>9</v>
      </c>
      <c r="G1287" s="901">
        <f t="shared" si="40"/>
        <v>18</v>
      </c>
      <c r="H1287" s="901">
        <f t="shared" si="39"/>
        <v>18</v>
      </c>
      <c r="I1287" s="910"/>
    </row>
    <row r="1288" spans="1:9" x14ac:dyDescent="0.25">
      <c r="A1288" s="10" t="s">
        <v>406</v>
      </c>
      <c r="B1288" s="10" t="s">
        <v>2912</v>
      </c>
      <c r="C1288" s="10" t="s">
        <v>2913</v>
      </c>
      <c r="D1288" s="10" t="s">
        <v>1963</v>
      </c>
      <c r="E1288" s="10">
        <v>2</v>
      </c>
      <c r="F1288" s="10">
        <v>81</v>
      </c>
      <c r="G1288" s="901">
        <f t="shared" si="40"/>
        <v>162</v>
      </c>
      <c r="H1288" s="901">
        <f t="shared" ref="H1288:H1351" si="41">G1288</f>
        <v>162</v>
      </c>
      <c r="I1288" s="910"/>
    </row>
    <row r="1289" spans="1:9" x14ac:dyDescent="0.25">
      <c r="A1289" s="10" t="s">
        <v>406</v>
      </c>
      <c r="B1289" s="10" t="s">
        <v>2912</v>
      </c>
      <c r="C1289" s="10" t="s">
        <v>2913</v>
      </c>
      <c r="D1289" s="10" t="s">
        <v>1964</v>
      </c>
      <c r="E1289" s="10">
        <v>1</v>
      </c>
      <c r="F1289" s="10">
        <v>77</v>
      </c>
      <c r="G1289" s="901">
        <f t="shared" ref="G1289:G1352" si="42">E1289*F1289</f>
        <v>77</v>
      </c>
      <c r="H1289" s="901">
        <f t="shared" si="41"/>
        <v>77</v>
      </c>
      <c r="I1289" s="910"/>
    </row>
    <row r="1290" spans="1:9" x14ac:dyDescent="0.25">
      <c r="A1290" s="10" t="s">
        <v>406</v>
      </c>
      <c r="B1290" s="10" t="s">
        <v>2914</v>
      </c>
      <c r="C1290" s="10" t="s">
        <v>2915</v>
      </c>
      <c r="D1290" s="10" t="s">
        <v>1963</v>
      </c>
      <c r="E1290" s="10">
        <v>2</v>
      </c>
      <c r="F1290" s="10">
        <v>35</v>
      </c>
      <c r="G1290" s="901">
        <f t="shared" si="42"/>
        <v>70</v>
      </c>
      <c r="H1290" s="901">
        <f t="shared" si="41"/>
        <v>70</v>
      </c>
      <c r="I1290" s="910"/>
    </row>
    <row r="1291" spans="1:9" x14ac:dyDescent="0.25">
      <c r="A1291" s="10" t="s">
        <v>406</v>
      </c>
      <c r="B1291" s="10" t="s">
        <v>2914</v>
      </c>
      <c r="C1291" s="10" t="s">
        <v>2915</v>
      </c>
      <c r="D1291" s="10" t="s">
        <v>1964</v>
      </c>
      <c r="E1291" s="10">
        <v>1</v>
      </c>
      <c r="F1291" s="10">
        <v>25</v>
      </c>
      <c r="G1291" s="901">
        <f t="shared" si="42"/>
        <v>25</v>
      </c>
      <c r="H1291" s="901">
        <f t="shared" si="41"/>
        <v>25</v>
      </c>
      <c r="I1291" s="910"/>
    </row>
    <row r="1292" spans="1:9" x14ac:dyDescent="0.25">
      <c r="A1292" s="10" t="s">
        <v>406</v>
      </c>
      <c r="B1292" s="10" t="s">
        <v>2916</v>
      </c>
      <c r="C1292" s="10" t="s">
        <v>2917</v>
      </c>
      <c r="D1292" s="10" t="s">
        <v>1963</v>
      </c>
      <c r="E1292" s="10">
        <v>2</v>
      </c>
      <c r="F1292" s="10">
        <v>277</v>
      </c>
      <c r="G1292" s="901">
        <f t="shared" si="42"/>
        <v>554</v>
      </c>
      <c r="H1292" s="901">
        <f t="shared" si="41"/>
        <v>554</v>
      </c>
      <c r="I1292" s="910"/>
    </row>
    <row r="1293" spans="1:9" x14ac:dyDescent="0.25">
      <c r="A1293" s="10" t="s">
        <v>406</v>
      </c>
      <c r="B1293" s="10" t="s">
        <v>2916</v>
      </c>
      <c r="C1293" s="10" t="s">
        <v>2917</v>
      </c>
      <c r="D1293" s="10" t="s">
        <v>1964</v>
      </c>
      <c r="E1293" s="10">
        <v>1</v>
      </c>
      <c r="F1293" s="10">
        <v>92</v>
      </c>
      <c r="G1293" s="901">
        <f t="shared" si="42"/>
        <v>92</v>
      </c>
      <c r="H1293" s="901">
        <f t="shared" si="41"/>
        <v>92</v>
      </c>
      <c r="I1293" s="910"/>
    </row>
    <row r="1294" spans="1:9" x14ac:dyDescent="0.25">
      <c r="A1294" s="10" t="s">
        <v>406</v>
      </c>
      <c r="B1294" s="10" t="s">
        <v>2918</v>
      </c>
      <c r="C1294" s="10" t="s">
        <v>2919</v>
      </c>
      <c r="D1294" s="10" t="s">
        <v>1963</v>
      </c>
      <c r="E1294" s="10">
        <v>2</v>
      </c>
      <c r="F1294" s="10">
        <v>59</v>
      </c>
      <c r="G1294" s="901">
        <f t="shared" si="42"/>
        <v>118</v>
      </c>
      <c r="H1294" s="901">
        <f t="shared" si="41"/>
        <v>118</v>
      </c>
      <c r="I1294" s="910"/>
    </row>
    <row r="1295" spans="1:9" x14ac:dyDescent="0.25">
      <c r="A1295" s="10" t="s">
        <v>406</v>
      </c>
      <c r="B1295" s="10" t="s">
        <v>2918</v>
      </c>
      <c r="C1295" s="10" t="s">
        <v>2919</v>
      </c>
      <c r="D1295" s="10" t="s">
        <v>1964</v>
      </c>
      <c r="E1295" s="10">
        <v>1</v>
      </c>
      <c r="F1295" s="10">
        <v>6</v>
      </c>
      <c r="G1295" s="901">
        <f t="shared" si="42"/>
        <v>6</v>
      </c>
      <c r="H1295" s="901">
        <f t="shared" si="41"/>
        <v>6</v>
      </c>
      <c r="I1295" s="910"/>
    </row>
    <row r="1296" spans="1:9" x14ac:dyDescent="0.25">
      <c r="A1296" s="10" t="s">
        <v>406</v>
      </c>
      <c r="B1296" s="10" t="s">
        <v>1203</v>
      </c>
      <c r="C1296" s="10" t="s">
        <v>1204</v>
      </c>
      <c r="D1296" s="10" t="s">
        <v>1963</v>
      </c>
      <c r="E1296" s="10">
        <v>2</v>
      </c>
      <c r="F1296" s="10">
        <v>94</v>
      </c>
      <c r="G1296" s="901">
        <f t="shared" si="42"/>
        <v>188</v>
      </c>
      <c r="H1296" s="901">
        <f t="shared" si="41"/>
        <v>188</v>
      </c>
      <c r="I1296" s="910"/>
    </row>
    <row r="1297" spans="1:9" x14ac:dyDescent="0.25">
      <c r="A1297" s="10" t="s">
        <v>406</v>
      </c>
      <c r="B1297" s="10" t="s">
        <v>1205</v>
      </c>
      <c r="C1297" s="10" t="s">
        <v>1206</v>
      </c>
      <c r="D1297" s="10" t="s">
        <v>1963</v>
      </c>
      <c r="E1297" s="10">
        <v>2</v>
      </c>
      <c r="F1297" s="10">
        <v>172</v>
      </c>
      <c r="G1297" s="901">
        <f t="shared" si="42"/>
        <v>344</v>
      </c>
      <c r="H1297" s="901">
        <f t="shared" si="41"/>
        <v>344</v>
      </c>
      <c r="I1297" s="910"/>
    </row>
    <row r="1298" spans="1:9" x14ac:dyDescent="0.25">
      <c r="A1298" s="10" t="s">
        <v>406</v>
      </c>
      <c r="B1298" s="10" t="s">
        <v>1205</v>
      </c>
      <c r="C1298" s="10" t="s">
        <v>1206</v>
      </c>
      <c r="D1298" s="10" t="s">
        <v>1964</v>
      </c>
      <c r="E1298" s="10">
        <v>1</v>
      </c>
      <c r="F1298" s="10">
        <v>22</v>
      </c>
      <c r="G1298" s="901">
        <f t="shared" si="42"/>
        <v>22</v>
      </c>
      <c r="H1298" s="901">
        <f t="shared" si="41"/>
        <v>22</v>
      </c>
      <c r="I1298" s="910"/>
    </row>
    <row r="1299" spans="1:9" x14ac:dyDescent="0.25">
      <c r="A1299" s="10" t="s">
        <v>406</v>
      </c>
      <c r="B1299" s="10" t="s">
        <v>1717</v>
      </c>
      <c r="C1299" s="10" t="s">
        <v>1718</v>
      </c>
      <c r="D1299" s="10" t="s">
        <v>1963</v>
      </c>
      <c r="E1299" s="10">
        <v>2</v>
      </c>
      <c r="F1299" s="10">
        <v>363</v>
      </c>
      <c r="G1299" s="901">
        <f t="shared" si="42"/>
        <v>726</v>
      </c>
      <c r="H1299" s="901">
        <f t="shared" si="41"/>
        <v>726</v>
      </c>
      <c r="I1299" s="910"/>
    </row>
    <row r="1300" spans="1:9" x14ac:dyDescent="0.25">
      <c r="A1300" s="10" t="s">
        <v>406</v>
      </c>
      <c r="B1300" s="10" t="s">
        <v>1717</v>
      </c>
      <c r="C1300" s="10" t="s">
        <v>1718</v>
      </c>
      <c r="D1300" s="10" t="s">
        <v>1964</v>
      </c>
      <c r="E1300" s="10">
        <v>1</v>
      </c>
      <c r="F1300" s="10">
        <v>138</v>
      </c>
      <c r="G1300" s="901">
        <f t="shared" si="42"/>
        <v>138</v>
      </c>
      <c r="H1300" s="901">
        <f t="shared" si="41"/>
        <v>138</v>
      </c>
      <c r="I1300" s="910"/>
    </row>
    <row r="1301" spans="1:9" x14ac:dyDescent="0.25">
      <c r="A1301" s="10" t="s">
        <v>406</v>
      </c>
      <c r="B1301" s="10" t="s">
        <v>2920</v>
      </c>
      <c r="C1301" s="10" t="s">
        <v>2921</v>
      </c>
      <c r="D1301" s="10" t="s">
        <v>1963</v>
      </c>
      <c r="E1301" s="10">
        <v>2</v>
      </c>
      <c r="F1301" s="10">
        <v>110</v>
      </c>
      <c r="G1301" s="901">
        <f t="shared" si="42"/>
        <v>220</v>
      </c>
      <c r="H1301" s="901">
        <f t="shared" si="41"/>
        <v>220</v>
      </c>
      <c r="I1301" s="910"/>
    </row>
    <row r="1302" spans="1:9" x14ac:dyDescent="0.25">
      <c r="A1302" s="10" t="s">
        <v>406</v>
      </c>
      <c r="B1302" s="10" t="s">
        <v>2922</v>
      </c>
      <c r="C1302" s="10" t="s">
        <v>2923</v>
      </c>
      <c r="D1302" s="10" t="s">
        <v>1963</v>
      </c>
      <c r="E1302" s="10">
        <v>2</v>
      </c>
      <c r="F1302" s="10">
        <v>9</v>
      </c>
      <c r="G1302" s="901">
        <f t="shared" si="42"/>
        <v>18</v>
      </c>
      <c r="H1302" s="901">
        <f t="shared" si="41"/>
        <v>18</v>
      </c>
      <c r="I1302" s="910"/>
    </row>
    <row r="1303" spans="1:9" x14ac:dyDescent="0.25">
      <c r="A1303" s="10" t="s">
        <v>406</v>
      </c>
      <c r="B1303" s="10" t="s">
        <v>1719</v>
      </c>
      <c r="C1303" s="10" t="s">
        <v>1720</v>
      </c>
      <c r="D1303" s="10" t="s">
        <v>1963</v>
      </c>
      <c r="E1303" s="10">
        <v>2</v>
      </c>
      <c r="F1303" s="10">
        <v>131</v>
      </c>
      <c r="G1303" s="901">
        <f t="shared" si="42"/>
        <v>262</v>
      </c>
      <c r="H1303" s="901">
        <f t="shared" si="41"/>
        <v>262</v>
      </c>
      <c r="I1303" s="910"/>
    </row>
    <row r="1304" spans="1:9" x14ac:dyDescent="0.25">
      <c r="A1304" s="10" t="s">
        <v>406</v>
      </c>
      <c r="B1304" s="10" t="s">
        <v>1719</v>
      </c>
      <c r="C1304" s="10" t="s">
        <v>1720</v>
      </c>
      <c r="D1304" s="10" t="s">
        <v>1964</v>
      </c>
      <c r="E1304" s="10">
        <v>1</v>
      </c>
      <c r="F1304" s="10">
        <v>50</v>
      </c>
      <c r="G1304" s="901">
        <f t="shared" si="42"/>
        <v>50</v>
      </c>
      <c r="H1304" s="901">
        <f t="shared" si="41"/>
        <v>50</v>
      </c>
      <c r="I1304" s="910"/>
    </row>
    <row r="1305" spans="1:9" x14ac:dyDescent="0.25">
      <c r="A1305" s="10" t="s">
        <v>406</v>
      </c>
      <c r="B1305" s="10" t="s">
        <v>2924</v>
      </c>
      <c r="C1305" s="10" t="s">
        <v>2925</v>
      </c>
      <c r="D1305" s="10" t="s">
        <v>1963</v>
      </c>
      <c r="E1305" s="10">
        <v>2</v>
      </c>
      <c r="F1305" s="10">
        <v>239</v>
      </c>
      <c r="G1305" s="901">
        <f t="shared" si="42"/>
        <v>478</v>
      </c>
      <c r="H1305" s="901">
        <f t="shared" si="41"/>
        <v>478</v>
      </c>
      <c r="I1305" s="910"/>
    </row>
    <row r="1306" spans="1:9" x14ac:dyDescent="0.25">
      <c r="A1306" s="10" t="s">
        <v>406</v>
      </c>
      <c r="B1306" s="10" t="s">
        <v>2924</v>
      </c>
      <c r="C1306" s="10" t="s">
        <v>2925</v>
      </c>
      <c r="D1306" s="10" t="s">
        <v>1964</v>
      </c>
      <c r="E1306" s="10">
        <v>1</v>
      </c>
      <c r="F1306" s="10">
        <v>43</v>
      </c>
      <c r="G1306" s="901">
        <f t="shared" si="42"/>
        <v>43</v>
      </c>
      <c r="H1306" s="901">
        <f t="shared" si="41"/>
        <v>43</v>
      </c>
      <c r="I1306" s="910"/>
    </row>
    <row r="1307" spans="1:9" x14ac:dyDescent="0.25">
      <c r="A1307" s="10" t="s">
        <v>406</v>
      </c>
      <c r="B1307" s="10" t="s">
        <v>2926</v>
      </c>
      <c r="C1307" s="10" t="s">
        <v>2927</v>
      </c>
      <c r="D1307" s="10" t="s">
        <v>1963</v>
      </c>
      <c r="E1307" s="10">
        <v>2</v>
      </c>
      <c r="F1307" s="10">
        <v>235</v>
      </c>
      <c r="G1307" s="901">
        <f t="shared" si="42"/>
        <v>470</v>
      </c>
      <c r="H1307" s="901">
        <f t="shared" si="41"/>
        <v>470</v>
      </c>
      <c r="I1307" s="910"/>
    </row>
    <row r="1308" spans="1:9" x14ac:dyDescent="0.25">
      <c r="A1308" s="10" t="s">
        <v>406</v>
      </c>
      <c r="B1308" s="10" t="s">
        <v>2926</v>
      </c>
      <c r="C1308" s="10" t="s">
        <v>2927</v>
      </c>
      <c r="D1308" s="10" t="s">
        <v>1964</v>
      </c>
      <c r="E1308" s="10">
        <v>1</v>
      </c>
      <c r="F1308" s="10">
        <v>22</v>
      </c>
      <c r="G1308" s="901">
        <f t="shared" si="42"/>
        <v>22</v>
      </c>
      <c r="H1308" s="901">
        <f t="shared" si="41"/>
        <v>22</v>
      </c>
      <c r="I1308" s="910"/>
    </row>
    <row r="1309" spans="1:9" x14ac:dyDescent="0.25">
      <c r="A1309" s="10" t="s">
        <v>406</v>
      </c>
      <c r="B1309" s="10" t="s">
        <v>2928</v>
      </c>
      <c r="C1309" s="10" t="s">
        <v>2929</v>
      </c>
      <c r="D1309" s="10" t="s">
        <v>1963</v>
      </c>
      <c r="E1309" s="10">
        <v>2</v>
      </c>
      <c r="F1309" s="10">
        <v>115</v>
      </c>
      <c r="G1309" s="901">
        <f t="shared" si="42"/>
        <v>230</v>
      </c>
      <c r="H1309" s="901">
        <f t="shared" si="41"/>
        <v>230</v>
      </c>
      <c r="I1309" s="910"/>
    </row>
    <row r="1310" spans="1:9" x14ac:dyDescent="0.25">
      <c r="A1310" s="10" t="s">
        <v>406</v>
      </c>
      <c r="B1310" s="10" t="s">
        <v>2928</v>
      </c>
      <c r="C1310" s="10" t="s">
        <v>2929</v>
      </c>
      <c r="D1310" s="10" t="s">
        <v>1964</v>
      </c>
      <c r="E1310" s="10">
        <v>1</v>
      </c>
      <c r="F1310" s="10">
        <v>99</v>
      </c>
      <c r="G1310" s="901">
        <f t="shared" si="42"/>
        <v>99</v>
      </c>
      <c r="H1310" s="901">
        <f t="shared" si="41"/>
        <v>99</v>
      </c>
      <c r="I1310" s="910"/>
    </row>
    <row r="1311" spans="1:9" x14ac:dyDescent="0.25">
      <c r="A1311" s="10" t="s">
        <v>406</v>
      </c>
      <c r="B1311" s="10" t="s">
        <v>1721</v>
      </c>
      <c r="C1311" s="10" t="s">
        <v>1722</v>
      </c>
      <c r="D1311" s="10" t="s">
        <v>1989</v>
      </c>
      <c r="E1311" s="10">
        <v>18.53</v>
      </c>
      <c r="F1311" s="10">
        <v>1</v>
      </c>
      <c r="G1311" s="901">
        <f t="shared" si="42"/>
        <v>18.53</v>
      </c>
      <c r="H1311" s="901">
        <f t="shared" si="41"/>
        <v>18.53</v>
      </c>
      <c r="I1311" s="910"/>
    </row>
    <row r="1312" spans="1:9" x14ac:dyDescent="0.25">
      <c r="A1312" s="10" t="s">
        <v>406</v>
      </c>
      <c r="B1312" s="10" t="s">
        <v>1721</v>
      </c>
      <c r="C1312" s="10" t="s">
        <v>1722</v>
      </c>
      <c r="D1312" s="10" t="s">
        <v>1963</v>
      </c>
      <c r="E1312" s="10">
        <v>2</v>
      </c>
      <c r="F1312" s="10">
        <v>338</v>
      </c>
      <c r="G1312" s="901">
        <f t="shared" si="42"/>
        <v>676</v>
      </c>
      <c r="H1312" s="901">
        <f t="shared" si="41"/>
        <v>676</v>
      </c>
      <c r="I1312" s="910"/>
    </row>
    <row r="1313" spans="1:9" x14ac:dyDescent="0.25">
      <c r="A1313" s="10" t="s">
        <v>406</v>
      </c>
      <c r="B1313" s="10" t="s">
        <v>1721</v>
      </c>
      <c r="C1313" s="10" t="s">
        <v>1722</v>
      </c>
      <c r="D1313" s="10" t="s">
        <v>1964</v>
      </c>
      <c r="E1313" s="10">
        <v>1</v>
      </c>
      <c r="F1313" s="10">
        <v>32</v>
      </c>
      <c r="G1313" s="901">
        <f t="shared" si="42"/>
        <v>32</v>
      </c>
      <c r="H1313" s="901">
        <f t="shared" si="41"/>
        <v>32</v>
      </c>
      <c r="I1313" s="910"/>
    </row>
    <row r="1314" spans="1:9" x14ac:dyDescent="0.25">
      <c r="A1314" s="10" t="s">
        <v>406</v>
      </c>
      <c r="B1314" s="10" t="s">
        <v>2930</v>
      </c>
      <c r="C1314" s="10" t="s">
        <v>2931</v>
      </c>
      <c r="D1314" s="10" t="s">
        <v>1963</v>
      </c>
      <c r="E1314" s="10">
        <v>2</v>
      </c>
      <c r="F1314" s="10">
        <v>11</v>
      </c>
      <c r="G1314" s="901">
        <f t="shared" si="42"/>
        <v>22</v>
      </c>
      <c r="H1314" s="901">
        <f t="shared" si="41"/>
        <v>22</v>
      </c>
      <c r="I1314" s="910"/>
    </row>
    <row r="1315" spans="1:9" x14ac:dyDescent="0.25">
      <c r="A1315" s="10" t="s">
        <v>406</v>
      </c>
      <c r="B1315" s="10" t="s">
        <v>2930</v>
      </c>
      <c r="C1315" s="10" t="s">
        <v>2931</v>
      </c>
      <c r="D1315" s="10" t="s">
        <v>1964</v>
      </c>
      <c r="E1315" s="10">
        <v>1</v>
      </c>
      <c r="F1315" s="10">
        <v>9</v>
      </c>
      <c r="G1315" s="901">
        <f t="shared" si="42"/>
        <v>9</v>
      </c>
      <c r="H1315" s="901">
        <f t="shared" si="41"/>
        <v>9</v>
      </c>
      <c r="I1315" s="910"/>
    </row>
    <row r="1316" spans="1:9" x14ac:dyDescent="0.25">
      <c r="A1316" s="10" t="s">
        <v>406</v>
      </c>
      <c r="B1316" s="10" t="s">
        <v>2932</v>
      </c>
      <c r="C1316" s="10" t="s">
        <v>2933</v>
      </c>
      <c r="D1316" s="10" t="s">
        <v>1963</v>
      </c>
      <c r="E1316" s="10">
        <v>2</v>
      </c>
      <c r="F1316" s="10">
        <v>26</v>
      </c>
      <c r="G1316" s="901">
        <f t="shared" si="42"/>
        <v>52</v>
      </c>
      <c r="H1316" s="901">
        <f t="shared" si="41"/>
        <v>52</v>
      </c>
      <c r="I1316" s="910"/>
    </row>
    <row r="1317" spans="1:9" x14ac:dyDescent="0.25">
      <c r="A1317" s="10" t="s">
        <v>406</v>
      </c>
      <c r="B1317" s="10" t="s">
        <v>2932</v>
      </c>
      <c r="C1317" s="10" t="s">
        <v>2933</v>
      </c>
      <c r="D1317" s="10" t="s">
        <v>1964</v>
      </c>
      <c r="E1317" s="10">
        <v>1</v>
      </c>
      <c r="F1317" s="10">
        <v>19</v>
      </c>
      <c r="G1317" s="901">
        <f t="shared" si="42"/>
        <v>19</v>
      </c>
      <c r="H1317" s="901">
        <f t="shared" si="41"/>
        <v>19</v>
      </c>
      <c r="I1317" s="910"/>
    </row>
    <row r="1318" spans="1:9" x14ac:dyDescent="0.25">
      <c r="A1318" s="10" t="s">
        <v>406</v>
      </c>
      <c r="B1318" s="10" t="s">
        <v>2934</v>
      </c>
      <c r="C1318" s="10" t="s">
        <v>2935</v>
      </c>
      <c r="D1318" s="10" t="s">
        <v>1963</v>
      </c>
      <c r="E1318" s="10">
        <v>2</v>
      </c>
      <c r="F1318" s="10">
        <v>153</v>
      </c>
      <c r="G1318" s="901">
        <f t="shared" si="42"/>
        <v>306</v>
      </c>
      <c r="H1318" s="901">
        <f t="shared" si="41"/>
        <v>306</v>
      </c>
      <c r="I1318" s="910"/>
    </row>
    <row r="1319" spans="1:9" x14ac:dyDescent="0.25">
      <c r="A1319" s="10" t="s">
        <v>406</v>
      </c>
      <c r="B1319" s="10" t="s">
        <v>2934</v>
      </c>
      <c r="C1319" s="10" t="s">
        <v>2935</v>
      </c>
      <c r="D1319" s="10" t="s">
        <v>1964</v>
      </c>
      <c r="E1319" s="10">
        <v>1</v>
      </c>
      <c r="F1319" s="10">
        <v>135</v>
      </c>
      <c r="G1319" s="901">
        <f t="shared" si="42"/>
        <v>135</v>
      </c>
      <c r="H1319" s="901">
        <f t="shared" si="41"/>
        <v>135</v>
      </c>
      <c r="I1319" s="910"/>
    </row>
    <row r="1320" spans="1:9" x14ac:dyDescent="0.25">
      <c r="A1320" s="10" t="s">
        <v>406</v>
      </c>
      <c r="B1320" s="10" t="s">
        <v>2936</v>
      </c>
      <c r="C1320" s="10" t="s">
        <v>2937</v>
      </c>
      <c r="D1320" s="10" t="s">
        <v>1963</v>
      </c>
      <c r="E1320" s="10">
        <v>2</v>
      </c>
      <c r="F1320" s="10">
        <v>104</v>
      </c>
      <c r="G1320" s="901">
        <f t="shared" si="42"/>
        <v>208</v>
      </c>
      <c r="H1320" s="901">
        <f t="shared" si="41"/>
        <v>208</v>
      </c>
      <c r="I1320" s="910"/>
    </row>
    <row r="1321" spans="1:9" x14ac:dyDescent="0.25">
      <c r="A1321" s="10" t="s">
        <v>406</v>
      </c>
      <c r="B1321" s="10" t="s">
        <v>2936</v>
      </c>
      <c r="C1321" s="10" t="s">
        <v>2937</v>
      </c>
      <c r="D1321" s="10" t="s">
        <v>1964</v>
      </c>
      <c r="E1321" s="10">
        <v>1</v>
      </c>
      <c r="F1321" s="10">
        <v>85</v>
      </c>
      <c r="G1321" s="901">
        <f t="shared" si="42"/>
        <v>85</v>
      </c>
      <c r="H1321" s="901">
        <f t="shared" si="41"/>
        <v>85</v>
      </c>
      <c r="I1321" s="910"/>
    </row>
    <row r="1322" spans="1:9" x14ac:dyDescent="0.25">
      <c r="A1322" s="10" t="s">
        <v>406</v>
      </c>
      <c r="B1322" s="10" t="s">
        <v>2938</v>
      </c>
      <c r="C1322" s="10" t="s">
        <v>2939</v>
      </c>
      <c r="D1322" s="10" t="s">
        <v>1963</v>
      </c>
      <c r="E1322" s="10">
        <v>2</v>
      </c>
      <c r="F1322" s="10">
        <v>100</v>
      </c>
      <c r="G1322" s="901">
        <f t="shared" si="42"/>
        <v>200</v>
      </c>
      <c r="H1322" s="901">
        <f t="shared" si="41"/>
        <v>200</v>
      </c>
      <c r="I1322" s="910"/>
    </row>
    <row r="1323" spans="1:9" x14ac:dyDescent="0.25">
      <c r="A1323" s="10" t="s">
        <v>406</v>
      </c>
      <c r="B1323" s="10" t="s">
        <v>2938</v>
      </c>
      <c r="C1323" s="10" t="s">
        <v>2939</v>
      </c>
      <c r="D1323" s="10" t="s">
        <v>1964</v>
      </c>
      <c r="E1323" s="10">
        <v>1</v>
      </c>
      <c r="F1323" s="10">
        <v>5</v>
      </c>
      <c r="G1323" s="901">
        <f t="shared" si="42"/>
        <v>5</v>
      </c>
      <c r="H1323" s="901">
        <f t="shared" si="41"/>
        <v>5</v>
      </c>
      <c r="I1323" s="910"/>
    </row>
    <row r="1324" spans="1:9" x14ac:dyDescent="0.25">
      <c r="A1324" s="10" t="s">
        <v>406</v>
      </c>
      <c r="B1324" s="10" t="s">
        <v>2940</v>
      </c>
      <c r="C1324" s="10" t="s">
        <v>2941</v>
      </c>
      <c r="D1324" s="10" t="s">
        <v>1963</v>
      </c>
      <c r="E1324" s="10">
        <v>2</v>
      </c>
      <c r="F1324" s="10">
        <v>260</v>
      </c>
      <c r="G1324" s="901">
        <f t="shared" si="42"/>
        <v>520</v>
      </c>
      <c r="H1324" s="901">
        <f t="shared" si="41"/>
        <v>520</v>
      </c>
      <c r="I1324" s="910"/>
    </row>
    <row r="1325" spans="1:9" x14ac:dyDescent="0.25">
      <c r="A1325" s="10" t="s">
        <v>406</v>
      </c>
      <c r="B1325" s="10" t="s">
        <v>2942</v>
      </c>
      <c r="C1325" s="10" t="s">
        <v>2943</v>
      </c>
      <c r="D1325" s="10" t="s">
        <v>1963</v>
      </c>
      <c r="E1325" s="10">
        <v>2</v>
      </c>
      <c r="F1325" s="10">
        <v>44</v>
      </c>
      <c r="G1325" s="901">
        <f t="shared" si="42"/>
        <v>88</v>
      </c>
      <c r="H1325" s="901">
        <f t="shared" si="41"/>
        <v>88</v>
      </c>
      <c r="I1325" s="910"/>
    </row>
    <row r="1326" spans="1:9" x14ac:dyDescent="0.25">
      <c r="A1326" s="10" t="s">
        <v>406</v>
      </c>
      <c r="B1326" s="10" t="s">
        <v>2942</v>
      </c>
      <c r="C1326" s="10" t="s">
        <v>2943</v>
      </c>
      <c r="D1326" s="10" t="s">
        <v>1964</v>
      </c>
      <c r="E1326" s="10">
        <v>1</v>
      </c>
      <c r="F1326" s="10">
        <v>8</v>
      </c>
      <c r="G1326" s="901">
        <f t="shared" si="42"/>
        <v>8</v>
      </c>
      <c r="H1326" s="901">
        <f t="shared" si="41"/>
        <v>8</v>
      </c>
      <c r="I1326" s="910"/>
    </row>
    <row r="1327" spans="1:9" x14ac:dyDescent="0.25">
      <c r="A1327" s="10" t="s">
        <v>406</v>
      </c>
      <c r="B1327" s="10" t="s">
        <v>1209</v>
      </c>
      <c r="C1327" s="10" t="s">
        <v>1210</v>
      </c>
      <c r="D1327" s="10" t="s">
        <v>1963</v>
      </c>
      <c r="E1327" s="10">
        <v>2</v>
      </c>
      <c r="F1327" s="10">
        <v>277</v>
      </c>
      <c r="G1327" s="901">
        <f t="shared" si="42"/>
        <v>554</v>
      </c>
      <c r="H1327" s="901">
        <f t="shared" si="41"/>
        <v>554</v>
      </c>
      <c r="I1327" s="910"/>
    </row>
    <row r="1328" spans="1:9" x14ac:dyDescent="0.25">
      <c r="A1328" s="10" t="s">
        <v>406</v>
      </c>
      <c r="B1328" s="10" t="s">
        <v>1209</v>
      </c>
      <c r="C1328" s="10" t="s">
        <v>1210</v>
      </c>
      <c r="D1328" s="10" t="s">
        <v>1964</v>
      </c>
      <c r="E1328" s="10">
        <v>1</v>
      </c>
      <c r="F1328" s="10">
        <v>226</v>
      </c>
      <c r="G1328" s="901">
        <f t="shared" si="42"/>
        <v>226</v>
      </c>
      <c r="H1328" s="901">
        <f t="shared" si="41"/>
        <v>226</v>
      </c>
      <c r="I1328" s="910"/>
    </row>
    <row r="1329" spans="1:9" x14ac:dyDescent="0.25">
      <c r="A1329" s="10" t="s">
        <v>406</v>
      </c>
      <c r="B1329" s="10" t="s">
        <v>2944</v>
      </c>
      <c r="C1329" s="10" t="s">
        <v>2945</v>
      </c>
      <c r="D1329" s="10" t="s">
        <v>1963</v>
      </c>
      <c r="E1329" s="10">
        <v>2</v>
      </c>
      <c r="F1329" s="10">
        <v>147</v>
      </c>
      <c r="G1329" s="901">
        <f t="shared" si="42"/>
        <v>294</v>
      </c>
      <c r="H1329" s="901">
        <f t="shared" si="41"/>
        <v>294</v>
      </c>
      <c r="I1329" s="910"/>
    </row>
    <row r="1330" spans="1:9" x14ac:dyDescent="0.25">
      <c r="A1330" s="10" t="s">
        <v>406</v>
      </c>
      <c r="B1330" s="10" t="s">
        <v>2944</v>
      </c>
      <c r="C1330" s="10" t="s">
        <v>2945</v>
      </c>
      <c r="D1330" s="10" t="s">
        <v>1964</v>
      </c>
      <c r="E1330" s="10">
        <v>1</v>
      </c>
      <c r="F1330" s="10">
        <v>93</v>
      </c>
      <c r="G1330" s="901">
        <f t="shared" si="42"/>
        <v>93</v>
      </c>
      <c r="H1330" s="901">
        <f t="shared" si="41"/>
        <v>93</v>
      </c>
      <c r="I1330" s="910"/>
    </row>
    <row r="1331" spans="1:9" x14ac:dyDescent="0.25">
      <c r="A1331" s="10" t="s">
        <v>406</v>
      </c>
      <c r="B1331" s="10" t="s">
        <v>2946</v>
      </c>
      <c r="C1331" s="10" t="s">
        <v>2947</v>
      </c>
      <c r="D1331" s="10" t="s">
        <v>1963</v>
      </c>
      <c r="E1331" s="10">
        <v>2</v>
      </c>
      <c r="F1331" s="10">
        <v>227</v>
      </c>
      <c r="G1331" s="901">
        <f t="shared" si="42"/>
        <v>454</v>
      </c>
      <c r="H1331" s="901">
        <f t="shared" si="41"/>
        <v>454</v>
      </c>
      <c r="I1331" s="910"/>
    </row>
    <row r="1332" spans="1:9" x14ac:dyDescent="0.25">
      <c r="A1332" s="10" t="s">
        <v>406</v>
      </c>
      <c r="B1332" s="10" t="s">
        <v>496</v>
      </c>
      <c r="C1332" s="10" t="s">
        <v>497</v>
      </c>
      <c r="D1332" s="10" t="s">
        <v>1963</v>
      </c>
      <c r="E1332" s="10">
        <v>2</v>
      </c>
      <c r="F1332" s="10">
        <v>539</v>
      </c>
      <c r="G1332" s="901">
        <f t="shared" si="42"/>
        <v>1078</v>
      </c>
      <c r="H1332" s="901">
        <f t="shared" si="41"/>
        <v>1078</v>
      </c>
      <c r="I1332" s="910"/>
    </row>
    <row r="1333" spans="1:9" x14ac:dyDescent="0.25">
      <c r="A1333" s="10" t="s">
        <v>406</v>
      </c>
      <c r="B1333" s="10" t="s">
        <v>496</v>
      </c>
      <c r="C1333" s="10" t="s">
        <v>497</v>
      </c>
      <c r="D1333" s="10" t="s">
        <v>1964</v>
      </c>
      <c r="E1333" s="10">
        <v>1</v>
      </c>
      <c r="F1333" s="10">
        <v>226</v>
      </c>
      <c r="G1333" s="901">
        <f t="shared" si="42"/>
        <v>226</v>
      </c>
      <c r="H1333" s="901">
        <f t="shared" si="41"/>
        <v>226</v>
      </c>
      <c r="I1333" s="910"/>
    </row>
    <row r="1334" spans="1:9" x14ac:dyDescent="0.25">
      <c r="A1334" s="10" t="s">
        <v>406</v>
      </c>
      <c r="B1334" s="10" t="s">
        <v>2948</v>
      </c>
      <c r="C1334" s="10" t="s">
        <v>2949</v>
      </c>
      <c r="D1334" s="10" t="s">
        <v>1963</v>
      </c>
      <c r="E1334" s="10">
        <v>2</v>
      </c>
      <c r="F1334" s="10">
        <v>57</v>
      </c>
      <c r="G1334" s="901">
        <f t="shared" si="42"/>
        <v>114</v>
      </c>
      <c r="H1334" s="901">
        <f t="shared" si="41"/>
        <v>114</v>
      </c>
      <c r="I1334" s="910"/>
    </row>
    <row r="1335" spans="1:9" x14ac:dyDescent="0.25">
      <c r="A1335" s="10" t="s">
        <v>406</v>
      </c>
      <c r="B1335" s="10" t="s">
        <v>2948</v>
      </c>
      <c r="C1335" s="10" t="s">
        <v>2949</v>
      </c>
      <c r="D1335" s="10" t="s">
        <v>1964</v>
      </c>
      <c r="E1335" s="10">
        <v>1</v>
      </c>
      <c r="F1335" s="10">
        <v>6</v>
      </c>
      <c r="G1335" s="901">
        <f t="shared" si="42"/>
        <v>6</v>
      </c>
      <c r="H1335" s="901">
        <f t="shared" si="41"/>
        <v>6</v>
      </c>
      <c r="I1335" s="910"/>
    </row>
    <row r="1336" spans="1:9" x14ac:dyDescent="0.25">
      <c r="A1336" s="10" t="s">
        <v>406</v>
      </c>
      <c r="B1336" s="10" t="s">
        <v>2950</v>
      </c>
      <c r="C1336" s="10" t="s">
        <v>2951</v>
      </c>
      <c r="D1336" s="10" t="s">
        <v>1963</v>
      </c>
      <c r="E1336" s="10">
        <v>2</v>
      </c>
      <c r="F1336" s="10">
        <v>204</v>
      </c>
      <c r="G1336" s="901">
        <f t="shared" si="42"/>
        <v>408</v>
      </c>
      <c r="H1336" s="901">
        <f t="shared" si="41"/>
        <v>408</v>
      </c>
      <c r="I1336" s="910"/>
    </row>
    <row r="1337" spans="1:9" x14ac:dyDescent="0.25">
      <c r="A1337" s="10" t="s">
        <v>406</v>
      </c>
      <c r="B1337" s="10" t="s">
        <v>2950</v>
      </c>
      <c r="C1337" s="10" t="s">
        <v>2951</v>
      </c>
      <c r="D1337" s="10" t="s">
        <v>1964</v>
      </c>
      <c r="E1337" s="10">
        <v>1</v>
      </c>
      <c r="F1337" s="10">
        <v>87</v>
      </c>
      <c r="G1337" s="901">
        <f t="shared" si="42"/>
        <v>87</v>
      </c>
      <c r="H1337" s="901">
        <f t="shared" si="41"/>
        <v>87</v>
      </c>
      <c r="I1337" s="910"/>
    </row>
    <row r="1338" spans="1:9" x14ac:dyDescent="0.25">
      <c r="A1338" s="10" t="s">
        <v>406</v>
      </c>
      <c r="B1338" s="10" t="s">
        <v>2952</v>
      </c>
      <c r="C1338" s="10" t="s">
        <v>2953</v>
      </c>
      <c r="D1338" s="10" t="s">
        <v>1963</v>
      </c>
      <c r="E1338" s="10">
        <v>2</v>
      </c>
      <c r="F1338" s="10">
        <v>78</v>
      </c>
      <c r="G1338" s="901">
        <f t="shared" si="42"/>
        <v>156</v>
      </c>
      <c r="H1338" s="901">
        <f t="shared" si="41"/>
        <v>156</v>
      </c>
      <c r="I1338" s="910"/>
    </row>
    <row r="1339" spans="1:9" x14ac:dyDescent="0.25">
      <c r="A1339" s="10" t="s">
        <v>406</v>
      </c>
      <c r="B1339" s="10" t="s">
        <v>2952</v>
      </c>
      <c r="C1339" s="10" t="s">
        <v>2953</v>
      </c>
      <c r="D1339" s="10" t="s">
        <v>1964</v>
      </c>
      <c r="E1339" s="10">
        <v>1</v>
      </c>
      <c r="F1339" s="10">
        <v>39</v>
      </c>
      <c r="G1339" s="901">
        <f t="shared" si="42"/>
        <v>39</v>
      </c>
      <c r="H1339" s="901">
        <f t="shared" si="41"/>
        <v>39</v>
      </c>
      <c r="I1339" s="910"/>
    </row>
    <row r="1340" spans="1:9" x14ac:dyDescent="0.25">
      <c r="A1340" s="10" t="s">
        <v>406</v>
      </c>
      <c r="B1340" s="10" t="s">
        <v>2954</v>
      </c>
      <c r="C1340" s="10" t="s">
        <v>2955</v>
      </c>
      <c r="D1340" s="10" t="s">
        <v>1963</v>
      </c>
      <c r="E1340" s="10">
        <v>2</v>
      </c>
      <c r="F1340" s="10">
        <v>89</v>
      </c>
      <c r="G1340" s="901">
        <f t="shared" si="42"/>
        <v>178</v>
      </c>
      <c r="H1340" s="901">
        <f t="shared" si="41"/>
        <v>178</v>
      </c>
      <c r="I1340" s="910"/>
    </row>
    <row r="1341" spans="1:9" x14ac:dyDescent="0.25">
      <c r="A1341" s="10" t="s">
        <v>406</v>
      </c>
      <c r="B1341" s="10" t="s">
        <v>2954</v>
      </c>
      <c r="C1341" s="10" t="s">
        <v>2955</v>
      </c>
      <c r="D1341" s="10" t="s">
        <v>1964</v>
      </c>
      <c r="E1341" s="10">
        <v>1</v>
      </c>
      <c r="F1341" s="10">
        <v>57</v>
      </c>
      <c r="G1341" s="901">
        <f t="shared" si="42"/>
        <v>57</v>
      </c>
      <c r="H1341" s="901">
        <f t="shared" si="41"/>
        <v>57</v>
      </c>
      <c r="I1341" s="910"/>
    </row>
    <row r="1342" spans="1:9" x14ac:dyDescent="0.25">
      <c r="A1342" s="10" t="s">
        <v>406</v>
      </c>
      <c r="B1342" s="10" t="s">
        <v>2956</v>
      </c>
      <c r="C1342" s="10" t="s">
        <v>2957</v>
      </c>
      <c r="D1342" s="10" t="s">
        <v>1963</v>
      </c>
      <c r="E1342" s="10">
        <v>2</v>
      </c>
      <c r="F1342" s="10">
        <v>89</v>
      </c>
      <c r="G1342" s="901">
        <f t="shared" si="42"/>
        <v>178</v>
      </c>
      <c r="H1342" s="901">
        <f t="shared" si="41"/>
        <v>178</v>
      </c>
      <c r="I1342" s="910"/>
    </row>
    <row r="1343" spans="1:9" x14ac:dyDescent="0.25">
      <c r="A1343" s="10" t="s">
        <v>406</v>
      </c>
      <c r="B1343" s="10" t="s">
        <v>2956</v>
      </c>
      <c r="C1343" s="10" t="s">
        <v>2957</v>
      </c>
      <c r="D1343" s="10" t="s">
        <v>1964</v>
      </c>
      <c r="E1343" s="10">
        <v>1</v>
      </c>
      <c r="F1343" s="10">
        <v>22</v>
      </c>
      <c r="G1343" s="901">
        <f t="shared" si="42"/>
        <v>22</v>
      </c>
      <c r="H1343" s="901">
        <f t="shared" si="41"/>
        <v>22</v>
      </c>
      <c r="I1343" s="910"/>
    </row>
    <row r="1344" spans="1:9" x14ac:dyDescent="0.25">
      <c r="A1344" s="10" t="s">
        <v>406</v>
      </c>
      <c r="B1344" s="10" t="s">
        <v>2958</v>
      </c>
      <c r="C1344" s="10" t="s">
        <v>2959</v>
      </c>
      <c r="D1344" s="10" t="s">
        <v>1963</v>
      </c>
      <c r="E1344" s="10">
        <v>2</v>
      </c>
      <c r="F1344" s="10">
        <v>38</v>
      </c>
      <c r="G1344" s="901">
        <f t="shared" si="42"/>
        <v>76</v>
      </c>
      <c r="H1344" s="901">
        <f t="shared" si="41"/>
        <v>76</v>
      </c>
      <c r="I1344" s="910"/>
    </row>
    <row r="1345" spans="1:9" x14ac:dyDescent="0.25">
      <c r="A1345" s="10" t="s">
        <v>406</v>
      </c>
      <c r="B1345" s="10" t="s">
        <v>2958</v>
      </c>
      <c r="C1345" s="10" t="s">
        <v>2959</v>
      </c>
      <c r="D1345" s="10" t="s">
        <v>1964</v>
      </c>
      <c r="E1345" s="10">
        <v>1</v>
      </c>
      <c r="F1345" s="10">
        <v>2</v>
      </c>
      <c r="G1345" s="901">
        <f t="shared" si="42"/>
        <v>2</v>
      </c>
      <c r="H1345" s="901">
        <f t="shared" si="41"/>
        <v>2</v>
      </c>
      <c r="I1345" s="910"/>
    </row>
    <row r="1346" spans="1:9" x14ac:dyDescent="0.25">
      <c r="A1346" s="10" t="s">
        <v>406</v>
      </c>
      <c r="B1346" s="10" t="s">
        <v>921</v>
      </c>
      <c r="C1346" s="10" t="s">
        <v>922</v>
      </c>
      <c r="D1346" s="10" t="s">
        <v>1963</v>
      </c>
      <c r="E1346" s="10">
        <v>2</v>
      </c>
      <c r="F1346" s="10">
        <v>193</v>
      </c>
      <c r="G1346" s="901">
        <f t="shared" si="42"/>
        <v>386</v>
      </c>
      <c r="H1346" s="901">
        <f t="shared" si="41"/>
        <v>386</v>
      </c>
      <c r="I1346" s="910"/>
    </row>
    <row r="1347" spans="1:9" x14ac:dyDescent="0.25">
      <c r="A1347" s="10" t="s">
        <v>406</v>
      </c>
      <c r="B1347" s="10" t="s">
        <v>921</v>
      </c>
      <c r="C1347" s="10" t="s">
        <v>922</v>
      </c>
      <c r="D1347" s="10" t="s">
        <v>1964</v>
      </c>
      <c r="E1347" s="10">
        <v>1</v>
      </c>
      <c r="F1347" s="10">
        <v>99</v>
      </c>
      <c r="G1347" s="901">
        <f t="shared" si="42"/>
        <v>99</v>
      </c>
      <c r="H1347" s="901">
        <f t="shared" si="41"/>
        <v>99</v>
      </c>
      <c r="I1347" s="910"/>
    </row>
    <row r="1348" spans="1:9" x14ac:dyDescent="0.25">
      <c r="A1348" s="10" t="s">
        <v>406</v>
      </c>
      <c r="B1348" s="10" t="s">
        <v>2960</v>
      </c>
      <c r="C1348" s="10" t="s">
        <v>2961</v>
      </c>
      <c r="D1348" s="10" t="s">
        <v>1963</v>
      </c>
      <c r="E1348" s="10">
        <v>2</v>
      </c>
      <c r="F1348" s="10">
        <v>248</v>
      </c>
      <c r="G1348" s="901">
        <f t="shared" si="42"/>
        <v>496</v>
      </c>
      <c r="H1348" s="901">
        <f t="shared" si="41"/>
        <v>496</v>
      </c>
      <c r="I1348" s="910"/>
    </row>
    <row r="1349" spans="1:9" x14ac:dyDescent="0.25">
      <c r="A1349" s="10" t="s">
        <v>406</v>
      </c>
      <c r="B1349" s="10" t="s">
        <v>2960</v>
      </c>
      <c r="C1349" s="10" t="s">
        <v>2961</v>
      </c>
      <c r="D1349" s="10" t="s">
        <v>1964</v>
      </c>
      <c r="E1349" s="10">
        <v>1</v>
      </c>
      <c r="F1349" s="10">
        <v>225</v>
      </c>
      <c r="G1349" s="901">
        <f t="shared" si="42"/>
        <v>225</v>
      </c>
      <c r="H1349" s="901">
        <f t="shared" si="41"/>
        <v>225</v>
      </c>
      <c r="I1349" s="910"/>
    </row>
    <row r="1350" spans="1:9" x14ac:dyDescent="0.25">
      <c r="A1350" s="10" t="s">
        <v>406</v>
      </c>
      <c r="B1350" s="10" t="s">
        <v>923</v>
      </c>
      <c r="C1350" s="10" t="s">
        <v>924</v>
      </c>
      <c r="D1350" s="10" t="s">
        <v>1963</v>
      </c>
      <c r="E1350" s="10">
        <v>2</v>
      </c>
      <c r="F1350" s="10">
        <v>171</v>
      </c>
      <c r="G1350" s="901">
        <f t="shared" si="42"/>
        <v>342</v>
      </c>
      <c r="H1350" s="901">
        <f t="shared" si="41"/>
        <v>342</v>
      </c>
      <c r="I1350" s="910"/>
    </row>
    <row r="1351" spans="1:9" x14ac:dyDescent="0.25">
      <c r="A1351" s="10" t="s">
        <v>406</v>
      </c>
      <c r="B1351" s="10" t="s">
        <v>923</v>
      </c>
      <c r="C1351" s="10" t="s">
        <v>924</v>
      </c>
      <c r="D1351" s="10" t="s">
        <v>1964</v>
      </c>
      <c r="E1351" s="10">
        <v>1</v>
      </c>
      <c r="F1351" s="10">
        <v>9</v>
      </c>
      <c r="G1351" s="901">
        <f t="shared" si="42"/>
        <v>9</v>
      </c>
      <c r="H1351" s="901">
        <f t="shared" si="41"/>
        <v>9</v>
      </c>
      <c r="I1351" s="910"/>
    </row>
    <row r="1352" spans="1:9" x14ac:dyDescent="0.25">
      <c r="A1352" s="10" t="s">
        <v>406</v>
      </c>
      <c r="B1352" s="10" t="s">
        <v>2962</v>
      </c>
      <c r="C1352" s="10" t="s">
        <v>2963</v>
      </c>
      <c r="D1352" s="10" t="s">
        <v>1963</v>
      </c>
      <c r="E1352" s="10">
        <v>2</v>
      </c>
      <c r="F1352" s="10">
        <v>153</v>
      </c>
      <c r="G1352" s="901">
        <f t="shared" si="42"/>
        <v>306</v>
      </c>
      <c r="H1352" s="901">
        <f t="shared" ref="H1352:H1371" si="43">G1352</f>
        <v>306</v>
      </c>
      <c r="I1352" s="910"/>
    </row>
    <row r="1353" spans="1:9" x14ac:dyDescent="0.25">
      <c r="A1353" s="10" t="s">
        <v>406</v>
      </c>
      <c r="B1353" s="10" t="s">
        <v>2962</v>
      </c>
      <c r="C1353" s="10" t="s">
        <v>2963</v>
      </c>
      <c r="D1353" s="10" t="s">
        <v>1964</v>
      </c>
      <c r="E1353" s="10">
        <v>1</v>
      </c>
      <c r="F1353" s="10">
        <v>109</v>
      </c>
      <c r="G1353" s="901">
        <f t="shared" ref="G1353:G1416" si="44">E1353*F1353</f>
        <v>109</v>
      </c>
      <c r="H1353" s="901">
        <f t="shared" si="43"/>
        <v>109</v>
      </c>
      <c r="I1353" s="910"/>
    </row>
    <row r="1354" spans="1:9" x14ac:dyDescent="0.25">
      <c r="A1354" s="10" t="s">
        <v>406</v>
      </c>
      <c r="B1354" s="10" t="s">
        <v>2964</v>
      </c>
      <c r="C1354" s="10" t="s">
        <v>2965</v>
      </c>
      <c r="D1354" s="10" t="s">
        <v>1963</v>
      </c>
      <c r="E1354" s="10">
        <v>2</v>
      </c>
      <c r="F1354" s="10">
        <v>57</v>
      </c>
      <c r="G1354" s="901">
        <f t="shared" si="44"/>
        <v>114</v>
      </c>
      <c r="H1354" s="901">
        <f t="shared" si="43"/>
        <v>114</v>
      </c>
      <c r="I1354" s="910"/>
    </row>
    <row r="1355" spans="1:9" x14ac:dyDescent="0.25">
      <c r="A1355" s="10" t="s">
        <v>406</v>
      </c>
      <c r="B1355" s="10" t="s">
        <v>2964</v>
      </c>
      <c r="C1355" s="10" t="s">
        <v>2965</v>
      </c>
      <c r="D1355" s="10" t="s">
        <v>1964</v>
      </c>
      <c r="E1355" s="10">
        <v>1</v>
      </c>
      <c r="F1355" s="10">
        <v>25</v>
      </c>
      <c r="G1355" s="901">
        <f t="shared" si="44"/>
        <v>25</v>
      </c>
      <c r="H1355" s="901">
        <f t="shared" si="43"/>
        <v>25</v>
      </c>
      <c r="I1355" s="910"/>
    </row>
    <row r="1356" spans="1:9" x14ac:dyDescent="0.25">
      <c r="A1356" s="10" t="s">
        <v>406</v>
      </c>
      <c r="B1356" s="10" t="s">
        <v>2966</v>
      </c>
      <c r="C1356" s="10" t="s">
        <v>2967</v>
      </c>
      <c r="D1356" s="10" t="s">
        <v>1963</v>
      </c>
      <c r="E1356" s="10">
        <v>2</v>
      </c>
      <c r="F1356" s="10">
        <v>208</v>
      </c>
      <c r="G1356" s="901">
        <f t="shared" si="44"/>
        <v>416</v>
      </c>
      <c r="H1356" s="901">
        <f t="shared" si="43"/>
        <v>416</v>
      </c>
      <c r="I1356" s="910"/>
    </row>
    <row r="1357" spans="1:9" x14ac:dyDescent="0.25">
      <c r="A1357" s="10" t="s">
        <v>406</v>
      </c>
      <c r="B1357" s="10" t="s">
        <v>2966</v>
      </c>
      <c r="C1357" s="10" t="s">
        <v>2967</v>
      </c>
      <c r="D1357" s="10" t="s">
        <v>1964</v>
      </c>
      <c r="E1357" s="10">
        <v>1</v>
      </c>
      <c r="F1357" s="10">
        <v>93</v>
      </c>
      <c r="G1357" s="901">
        <f t="shared" si="44"/>
        <v>93</v>
      </c>
      <c r="H1357" s="901">
        <f t="shared" si="43"/>
        <v>93</v>
      </c>
      <c r="I1357" s="910"/>
    </row>
    <row r="1358" spans="1:9" x14ac:dyDescent="0.25">
      <c r="A1358" s="10" t="s">
        <v>406</v>
      </c>
      <c r="B1358" s="10" t="s">
        <v>2968</v>
      </c>
      <c r="C1358" s="10" t="s">
        <v>2969</v>
      </c>
      <c r="D1358" s="10" t="s">
        <v>1963</v>
      </c>
      <c r="E1358" s="10">
        <v>2</v>
      </c>
      <c r="F1358" s="10">
        <v>135</v>
      </c>
      <c r="G1358" s="901">
        <f t="shared" si="44"/>
        <v>270</v>
      </c>
      <c r="H1358" s="901">
        <f t="shared" si="43"/>
        <v>270</v>
      </c>
      <c r="I1358" s="910"/>
    </row>
    <row r="1359" spans="1:9" x14ac:dyDescent="0.25">
      <c r="A1359" s="10" t="s">
        <v>406</v>
      </c>
      <c r="B1359" s="10" t="s">
        <v>2970</v>
      </c>
      <c r="C1359" s="10" t="s">
        <v>2971</v>
      </c>
      <c r="D1359" s="10" t="s">
        <v>1963</v>
      </c>
      <c r="E1359" s="10">
        <v>2</v>
      </c>
      <c r="F1359" s="10">
        <v>299</v>
      </c>
      <c r="G1359" s="901">
        <f t="shared" si="44"/>
        <v>598</v>
      </c>
      <c r="H1359" s="901">
        <f t="shared" si="43"/>
        <v>598</v>
      </c>
      <c r="I1359" s="910"/>
    </row>
    <row r="1360" spans="1:9" x14ac:dyDescent="0.25">
      <c r="A1360" s="10" t="s">
        <v>406</v>
      </c>
      <c r="B1360" s="10" t="s">
        <v>2972</v>
      </c>
      <c r="C1360" s="10" t="s">
        <v>2973</v>
      </c>
      <c r="D1360" s="10" t="s">
        <v>1963</v>
      </c>
      <c r="E1360" s="10">
        <v>2</v>
      </c>
      <c r="F1360" s="10">
        <v>96</v>
      </c>
      <c r="G1360" s="901">
        <f t="shared" si="44"/>
        <v>192</v>
      </c>
      <c r="H1360" s="901">
        <f t="shared" si="43"/>
        <v>192</v>
      </c>
      <c r="I1360" s="910"/>
    </row>
    <row r="1361" spans="1:9" x14ac:dyDescent="0.25">
      <c r="A1361" s="10" t="s">
        <v>406</v>
      </c>
      <c r="B1361" s="10" t="s">
        <v>2972</v>
      </c>
      <c r="C1361" s="10" t="s">
        <v>2973</v>
      </c>
      <c r="D1361" s="10" t="s">
        <v>1964</v>
      </c>
      <c r="E1361" s="10">
        <v>1</v>
      </c>
      <c r="F1361" s="10">
        <v>10</v>
      </c>
      <c r="G1361" s="901">
        <f t="shared" si="44"/>
        <v>10</v>
      </c>
      <c r="H1361" s="901">
        <f t="shared" si="43"/>
        <v>10</v>
      </c>
      <c r="I1361" s="910"/>
    </row>
    <row r="1362" spans="1:9" x14ac:dyDescent="0.25">
      <c r="A1362" s="10" t="s">
        <v>406</v>
      </c>
      <c r="B1362" s="10" t="s">
        <v>925</v>
      </c>
      <c r="C1362" s="10" t="s">
        <v>926</v>
      </c>
      <c r="D1362" s="10" t="s">
        <v>1963</v>
      </c>
      <c r="E1362" s="10">
        <v>2</v>
      </c>
      <c r="F1362" s="10">
        <v>16</v>
      </c>
      <c r="G1362" s="901">
        <f t="shared" si="44"/>
        <v>32</v>
      </c>
      <c r="H1362" s="901">
        <f t="shared" si="43"/>
        <v>32</v>
      </c>
      <c r="I1362" s="910"/>
    </row>
    <row r="1363" spans="1:9" x14ac:dyDescent="0.25">
      <c r="A1363" s="10" t="s">
        <v>406</v>
      </c>
      <c r="B1363" s="10" t="s">
        <v>2974</v>
      </c>
      <c r="C1363" s="10" t="s">
        <v>2975</v>
      </c>
      <c r="D1363" s="10" t="s">
        <v>1963</v>
      </c>
      <c r="E1363" s="10">
        <v>2</v>
      </c>
      <c r="F1363" s="10">
        <v>45</v>
      </c>
      <c r="G1363" s="901">
        <f t="shared" si="44"/>
        <v>90</v>
      </c>
      <c r="H1363" s="901">
        <f t="shared" si="43"/>
        <v>90</v>
      </c>
      <c r="I1363" s="910"/>
    </row>
    <row r="1364" spans="1:9" x14ac:dyDescent="0.25">
      <c r="A1364" s="10" t="s">
        <v>406</v>
      </c>
      <c r="B1364" s="10" t="s">
        <v>1211</v>
      </c>
      <c r="C1364" s="10" t="s">
        <v>1212</v>
      </c>
      <c r="D1364" s="10" t="s">
        <v>1963</v>
      </c>
      <c r="E1364" s="10">
        <v>2</v>
      </c>
      <c r="F1364" s="10">
        <v>73</v>
      </c>
      <c r="G1364" s="901">
        <f t="shared" si="44"/>
        <v>146</v>
      </c>
      <c r="H1364" s="901">
        <f t="shared" si="43"/>
        <v>146</v>
      </c>
      <c r="I1364" s="910"/>
    </row>
    <row r="1365" spans="1:9" x14ac:dyDescent="0.25">
      <c r="A1365" s="10" t="s">
        <v>406</v>
      </c>
      <c r="B1365" s="10" t="s">
        <v>1211</v>
      </c>
      <c r="C1365" s="10" t="s">
        <v>1212</v>
      </c>
      <c r="D1365" s="10" t="s">
        <v>1964</v>
      </c>
      <c r="E1365" s="10">
        <v>1</v>
      </c>
      <c r="F1365" s="10">
        <v>2</v>
      </c>
      <c r="G1365" s="901">
        <f t="shared" si="44"/>
        <v>2</v>
      </c>
      <c r="H1365" s="901">
        <f t="shared" si="43"/>
        <v>2</v>
      </c>
      <c r="I1365" s="910"/>
    </row>
    <row r="1366" spans="1:9" x14ac:dyDescent="0.25">
      <c r="A1366" s="10" t="s">
        <v>406</v>
      </c>
      <c r="B1366" s="10" t="s">
        <v>2976</v>
      </c>
      <c r="C1366" s="10" t="s">
        <v>2977</v>
      </c>
      <c r="D1366" s="10" t="s">
        <v>1963</v>
      </c>
      <c r="E1366" s="10">
        <v>2</v>
      </c>
      <c r="F1366" s="10">
        <v>28</v>
      </c>
      <c r="G1366" s="901">
        <f t="shared" si="44"/>
        <v>56</v>
      </c>
      <c r="H1366" s="901">
        <f t="shared" si="43"/>
        <v>56</v>
      </c>
      <c r="I1366" s="910"/>
    </row>
    <row r="1367" spans="1:9" x14ac:dyDescent="0.25">
      <c r="A1367" s="10" t="s">
        <v>406</v>
      </c>
      <c r="B1367" s="10" t="s">
        <v>2976</v>
      </c>
      <c r="C1367" s="10" t="s">
        <v>2977</v>
      </c>
      <c r="D1367" s="10" t="s">
        <v>1964</v>
      </c>
      <c r="E1367" s="10">
        <v>1</v>
      </c>
      <c r="F1367" s="10">
        <v>7</v>
      </c>
      <c r="G1367" s="901">
        <f t="shared" si="44"/>
        <v>7</v>
      </c>
      <c r="H1367" s="901">
        <f t="shared" si="43"/>
        <v>7</v>
      </c>
      <c r="I1367" s="910"/>
    </row>
    <row r="1368" spans="1:9" x14ac:dyDescent="0.25">
      <c r="A1368" s="10" t="s">
        <v>406</v>
      </c>
      <c r="B1368" s="10" t="s">
        <v>2978</v>
      </c>
      <c r="C1368" s="10" t="s">
        <v>2979</v>
      </c>
      <c r="D1368" s="10" t="s">
        <v>1963</v>
      </c>
      <c r="E1368" s="10">
        <v>2</v>
      </c>
      <c r="F1368" s="10">
        <v>58</v>
      </c>
      <c r="G1368" s="901">
        <f t="shared" si="44"/>
        <v>116</v>
      </c>
      <c r="H1368" s="901">
        <f t="shared" si="43"/>
        <v>116</v>
      </c>
      <c r="I1368" s="910"/>
    </row>
    <row r="1369" spans="1:9" x14ac:dyDescent="0.25">
      <c r="A1369" s="10" t="s">
        <v>406</v>
      </c>
      <c r="B1369" s="10" t="s">
        <v>927</v>
      </c>
      <c r="C1369" s="10" t="s">
        <v>928</v>
      </c>
      <c r="D1369" s="10" t="s">
        <v>1963</v>
      </c>
      <c r="E1369" s="10">
        <v>2</v>
      </c>
      <c r="F1369" s="10">
        <v>9</v>
      </c>
      <c r="G1369" s="901">
        <f t="shared" si="44"/>
        <v>18</v>
      </c>
      <c r="H1369" s="901">
        <f t="shared" si="43"/>
        <v>18</v>
      </c>
      <c r="I1369" s="910"/>
    </row>
    <row r="1370" spans="1:9" x14ac:dyDescent="0.25">
      <c r="A1370" s="10" t="s">
        <v>406</v>
      </c>
      <c r="B1370" s="10" t="s">
        <v>2980</v>
      </c>
      <c r="C1370" s="10" t="s">
        <v>2981</v>
      </c>
      <c r="D1370" s="10" t="s">
        <v>1963</v>
      </c>
      <c r="E1370" s="10">
        <v>2</v>
      </c>
      <c r="F1370" s="10">
        <v>257</v>
      </c>
      <c r="G1370" s="901">
        <f t="shared" si="44"/>
        <v>514</v>
      </c>
      <c r="H1370" s="901">
        <f t="shared" si="43"/>
        <v>514</v>
      </c>
      <c r="I1370" s="910"/>
    </row>
    <row r="1371" spans="1:9" x14ac:dyDescent="0.25">
      <c r="A1371" s="10" t="s">
        <v>406</v>
      </c>
      <c r="B1371" s="10" t="s">
        <v>2980</v>
      </c>
      <c r="C1371" s="10" t="s">
        <v>2981</v>
      </c>
      <c r="D1371" s="10" t="s">
        <v>1964</v>
      </c>
      <c r="E1371" s="10">
        <v>1</v>
      </c>
      <c r="F1371" s="10">
        <v>29</v>
      </c>
      <c r="G1371" s="901">
        <f t="shared" si="44"/>
        <v>29</v>
      </c>
      <c r="H1371" s="901">
        <f t="shared" si="43"/>
        <v>29</v>
      </c>
      <c r="I1371" s="910"/>
    </row>
    <row r="1372" spans="1:9" x14ac:dyDescent="0.25">
      <c r="A1372" s="10" t="s">
        <v>406</v>
      </c>
      <c r="B1372" s="10" t="s">
        <v>1737</v>
      </c>
      <c r="C1372" s="10" t="s">
        <v>1738</v>
      </c>
      <c r="D1372" s="10" t="s">
        <v>1963</v>
      </c>
      <c r="E1372" s="10">
        <v>2</v>
      </c>
      <c r="F1372" s="10">
        <v>138</v>
      </c>
      <c r="G1372" s="901">
        <f t="shared" si="44"/>
        <v>276</v>
      </c>
      <c r="H1372" s="901"/>
      <c r="I1372" s="911">
        <f>G1372</f>
        <v>276</v>
      </c>
    </row>
    <row r="1373" spans="1:9" x14ac:dyDescent="0.25">
      <c r="A1373" s="10" t="s">
        <v>406</v>
      </c>
      <c r="B1373" s="10" t="s">
        <v>1737</v>
      </c>
      <c r="C1373" s="10" t="s">
        <v>1738</v>
      </c>
      <c r="D1373" s="10" t="s">
        <v>1964</v>
      </c>
      <c r="E1373" s="10">
        <v>1</v>
      </c>
      <c r="F1373" s="10">
        <v>5</v>
      </c>
      <c r="G1373" s="901">
        <f t="shared" si="44"/>
        <v>5</v>
      </c>
      <c r="H1373" s="901"/>
      <c r="I1373" s="911">
        <f>G1373</f>
        <v>5</v>
      </c>
    </row>
    <row r="1374" spans="1:9" x14ac:dyDescent="0.25">
      <c r="A1374" s="10" t="s">
        <v>406</v>
      </c>
      <c r="B1374" s="10" t="s">
        <v>1739</v>
      </c>
      <c r="C1374" s="10" t="s">
        <v>1740</v>
      </c>
      <c r="D1374" s="10" t="s">
        <v>1963</v>
      </c>
      <c r="E1374" s="10">
        <v>2</v>
      </c>
      <c r="F1374" s="10">
        <v>499</v>
      </c>
      <c r="G1374" s="901">
        <f t="shared" si="44"/>
        <v>998</v>
      </c>
      <c r="H1374" s="901">
        <f t="shared" ref="H1374:H1405" si="45">G1374</f>
        <v>998</v>
      </c>
      <c r="I1374" s="910"/>
    </row>
    <row r="1375" spans="1:9" x14ac:dyDescent="0.25">
      <c r="A1375" s="10" t="s">
        <v>406</v>
      </c>
      <c r="B1375" s="10" t="s">
        <v>1739</v>
      </c>
      <c r="C1375" s="10" t="s">
        <v>1740</v>
      </c>
      <c r="D1375" s="10" t="s">
        <v>1964</v>
      </c>
      <c r="E1375" s="10">
        <v>1</v>
      </c>
      <c r="F1375" s="10">
        <v>93</v>
      </c>
      <c r="G1375" s="901">
        <f t="shared" si="44"/>
        <v>93</v>
      </c>
      <c r="H1375" s="901">
        <f t="shared" si="45"/>
        <v>93</v>
      </c>
      <c r="I1375" s="910"/>
    </row>
    <row r="1376" spans="1:9" x14ac:dyDescent="0.25">
      <c r="A1376" s="10" t="s">
        <v>406</v>
      </c>
      <c r="B1376" s="10" t="s">
        <v>2982</v>
      </c>
      <c r="C1376" s="10" t="s">
        <v>2983</v>
      </c>
      <c r="D1376" s="10" t="s">
        <v>1963</v>
      </c>
      <c r="E1376" s="10">
        <v>2</v>
      </c>
      <c r="F1376" s="10">
        <v>139</v>
      </c>
      <c r="G1376" s="901">
        <f t="shared" si="44"/>
        <v>278</v>
      </c>
      <c r="H1376" s="901">
        <f t="shared" si="45"/>
        <v>278</v>
      </c>
      <c r="I1376" s="910"/>
    </row>
    <row r="1377" spans="1:9" x14ac:dyDescent="0.25">
      <c r="A1377" s="10" t="s">
        <v>406</v>
      </c>
      <c r="B1377" s="10" t="s">
        <v>2982</v>
      </c>
      <c r="C1377" s="10" t="s">
        <v>2983</v>
      </c>
      <c r="D1377" s="10" t="s">
        <v>1964</v>
      </c>
      <c r="E1377" s="10">
        <v>1</v>
      </c>
      <c r="F1377" s="10">
        <v>46</v>
      </c>
      <c r="G1377" s="901">
        <f t="shared" si="44"/>
        <v>46</v>
      </c>
      <c r="H1377" s="901">
        <f t="shared" si="45"/>
        <v>46</v>
      </c>
      <c r="I1377" s="910"/>
    </row>
    <row r="1378" spans="1:9" x14ac:dyDescent="0.25">
      <c r="A1378" s="10" t="s">
        <v>406</v>
      </c>
      <c r="B1378" s="10" t="s">
        <v>2984</v>
      </c>
      <c r="C1378" s="10" t="s">
        <v>2985</v>
      </c>
      <c r="D1378" s="10" t="s">
        <v>1963</v>
      </c>
      <c r="E1378" s="10">
        <v>2</v>
      </c>
      <c r="F1378" s="10">
        <v>197</v>
      </c>
      <c r="G1378" s="901">
        <f t="shared" si="44"/>
        <v>394</v>
      </c>
      <c r="H1378" s="901">
        <f t="shared" si="45"/>
        <v>394</v>
      </c>
      <c r="I1378" s="910"/>
    </row>
    <row r="1379" spans="1:9" x14ac:dyDescent="0.25">
      <c r="A1379" s="10" t="s">
        <v>406</v>
      </c>
      <c r="B1379" s="10" t="s">
        <v>2984</v>
      </c>
      <c r="C1379" s="10" t="s">
        <v>2985</v>
      </c>
      <c r="D1379" s="10" t="s">
        <v>1964</v>
      </c>
      <c r="E1379" s="10">
        <v>1</v>
      </c>
      <c r="F1379" s="10">
        <v>38</v>
      </c>
      <c r="G1379" s="901">
        <f t="shared" si="44"/>
        <v>38</v>
      </c>
      <c r="H1379" s="901">
        <f t="shared" si="45"/>
        <v>38</v>
      </c>
      <c r="I1379" s="910"/>
    </row>
    <row r="1380" spans="1:9" x14ac:dyDescent="0.25">
      <c r="A1380" s="10" t="s">
        <v>406</v>
      </c>
      <c r="B1380" s="10" t="s">
        <v>2986</v>
      </c>
      <c r="C1380" s="10" t="s">
        <v>2987</v>
      </c>
      <c r="D1380" s="10" t="s">
        <v>1963</v>
      </c>
      <c r="E1380" s="10">
        <v>2</v>
      </c>
      <c r="F1380" s="10">
        <v>262</v>
      </c>
      <c r="G1380" s="901">
        <f t="shared" si="44"/>
        <v>524</v>
      </c>
      <c r="H1380" s="901">
        <f t="shared" si="45"/>
        <v>524</v>
      </c>
      <c r="I1380" s="910"/>
    </row>
    <row r="1381" spans="1:9" x14ac:dyDescent="0.25">
      <c r="A1381" s="10" t="s">
        <v>406</v>
      </c>
      <c r="B1381" s="10" t="s">
        <v>2986</v>
      </c>
      <c r="C1381" s="10" t="s">
        <v>2987</v>
      </c>
      <c r="D1381" s="10" t="s">
        <v>1964</v>
      </c>
      <c r="E1381" s="10">
        <v>1</v>
      </c>
      <c r="F1381" s="10">
        <v>13</v>
      </c>
      <c r="G1381" s="901">
        <f t="shared" si="44"/>
        <v>13</v>
      </c>
      <c r="H1381" s="901">
        <f t="shared" si="45"/>
        <v>13</v>
      </c>
      <c r="I1381" s="910"/>
    </row>
    <row r="1382" spans="1:9" x14ac:dyDescent="0.25">
      <c r="A1382" s="10" t="s">
        <v>406</v>
      </c>
      <c r="B1382" s="10" t="s">
        <v>1213</v>
      </c>
      <c r="C1382" s="10" t="s">
        <v>1214</v>
      </c>
      <c r="D1382" s="10" t="s">
        <v>1963</v>
      </c>
      <c r="E1382" s="10">
        <v>2</v>
      </c>
      <c r="F1382" s="10">
        <v>65</v>
      </c>
      <c r="G1382" s="901">
        <f t="shared" si="44"/>
        <v>130</v>
      </c>
      <c r="H1382" s="901">
        <f t="shared" si="45"/>
        <v>130</v>
      </c>
      <c r="I1382" s="910"/>
    </row>
    <row r="1383" spans="1:9" x14ac:dyDescent="0.25">
      <c r="A1383" s="10" t="s">
        <v>406</v>
      </c>
      <c r="B1383" s="10" t="s">
        <v>1213</v>
      </c>
      <c r="C1383" s="10" t="s">
        <v>1214</v>
      </c>
      <c r="D1383" s="10" t="s">
        <v>1964</v>
      </c>
      <c r="E1383" s="10">
        <v>1</v>
      </c>
      <c r="F1383" s="10">
        <v>4</v>
      </c>
      <c r="G1383" s="901">
        <f t="shared" si="44"/>
        <v>4</v>
      </c>
      <c r="H1383" s="901">
        <f t="shared" si="45"/>
        <v>4</v>
      </c>
      <c r="I1383" s="910"/>
    </row>
    <row r="1384" spans="1:9" x14ac:dyDescent="0.25">
      <c r="A1384" s="10" t="s">
        <v>406</v>
      </c>
      <c r="B1384" s="10" t="s">
        <v>929</v>
      </c>
      <c r="C1384" s="10" t="s">
        <v>930</v>
      </c>
      <c r="D1384" s="10" t="s">
        <v>1963</v>
      </c>
      <c r="E1384" s="10">
        <v>2</v>
      </c>
      <c r="F1384" s="10">
        <v>546</v>
      </c>
      <c r="G1384" s="901">
        <f t="shared" si="44"/>
        <v>1092</v>
      </c>
      <c r="H1384" s="901">
        <f t="shared" si="45"/>
        <v>1092</v>
      </c>
      <c r="I1384" s="910"/>
    </row>
    <row r="1385" spans="1:9" x14ac:dyDescent="0.25">
      <c r="A1385" s="10" t="s">
        <v>406</v>
      </c>
      <c r="B1385" s="10" t="s">
        <v>929</v>
      </c>
      <c r="C1385" s="10" t="s">
        <v>930</v>
      </c>
      <c r="D1385" s="10" t="s">
        <v>1964</v>
      </c>
      <c r="E1385" s="10">
        <v>1</v>
      </c>
      <c r="F1385" s="10">
        <v>193</v>
      </c>
      <c r="G1385" s="901">
        <f t="shared" si="44"/>
        <v>193</v>
      </c>
      <c r="H1385" s="901">
        <f t="shared" si="45"/>
        <v>193</v>
      </c>
      <c r="I1385" s="910"/>
    </row>
    <row r="1386" spans="1:9" x14ac:dyDescent="0.25">
      <c r="A1386" s="10" t="s">
        <v>406</v>
      </c>
      <c r="B1386" s="10" t="s">
        <v>931</v>
      </c>
      <c r="C1386" s="10" t="s">
        <v>932</v>
      </c>
      <c r="D1386" s="10" t="s">
        <v>1963</v>
      </c>
      <c r="E1386" s="10">
        <v>2</v>
      </c>
      <c r="F1386" s="10">
        <v>498</v>
      </c>
      <c r="G1386" s="901">
        <f t="shared" si="44"/>
        <v>996</v>
      </c>
      <c r="H1386" s="901">
        <f t="shared" si="45"/>
        <v>996</v>
      </c>
      <c r="I1386" s="910"/>
    </row>
    <row r="1387" spans="1:9" x14ac:dyDescent="0.25">
      <c r="A1387" s="10" t="s">
        <v>406</v>
      </c>
      <c r="B1387" s="10" t="s">
        <v>2988</v>
      </c>
      <c r="C1387" s="10" t="s">
        <v>2989</v>
      </c>
      <c r="D1387" s="10" t="s">
        <v>1963</v>
      </c>
      <c r="E1387" s="10">
        <v>2</v>
      </c>
      <c r="F1387" s="10">
        <v>377</v>
      </c>
      <c r="G1387" s="901">
        <f t="shared" si="44"/>
        <v>754</v>
      </c>
      <c r="H1387" s="901">
        <f t="shared" si="45"/>
        <v>754</v>
      </c>
      <c r="I1387" s="910"/>
    </row>
    <row r="1388" spans="1:9" x14ac:dyDescent="0.25">
      <c r="A1388" s="10" t="s">
        <v>406</v>
      </c>
      <c r="B1388" s="10" t="s">
        <v>2988</v>
      </c>
      <c r="C1388" s="10" t="s">
        <v>2989</v>
      </c>
      <c r="D1388" s="10" t="s">
        <v>1964</v>
      </c>
      <c r="E1388" s="10">
        <v>1</v>
      </c>
      <c r="F1388" s="10">
        <v>129</v>
      </c>
      <c r="G1388" s="901">
        <f t="shared" si="44"/>
        <v>129</v>
      </c>
      <c r="H1388" s="901">
        <f t="shared" si="45"/>
        <v>129</v>
      </c>
      <c r="I1388" s="910"/>
    </row>
    <row r="1389" spans="1:9" x14ac:dyDescent="0.25">
      <c r="A1389" s="10" t="s">
        <v>406</v>
      </c>
      <c r="B1389" s="10" t="s">
        <v>2990</v>
      </c>
      <c r="C1389" s="10" t="s">
        <v>2991</v>
      </c>
      <c r="D1389" s="10" t="s">
        <v>1963</v>
      </c>
      <c r="E1389" s="10">
        <v>2</v>
      </c>
      <c r="F1389" s="10">
        <v>172</v>
      </c>
      <c r="G1389" s="901">
        <f t="shared" si="44"/>
        <v>344</v>
      </c>
      <c r="H1389" s="901">
        <f t="shared" si="45"/>
        <v>344</v>
      </c>
      <c r="I1389" s="910"/>
    </row>
    <row r="1390" spans="1:9" x14ac:dyDescent="0.25">
      <c r="A1390" s="10" t="s">
        <v>406</v>
      </c>
      <c r="B1390" s="10" t="s">
        <v>2990</v>
      </c>
      <c r="C1390" s="10" t="s">
        <v>2991</v>
      </c>
      <c r="D1390" s="10" t="s">
        <v>1964</v>
      </c>
      <c r="E1390" s="10">
        <v>1</v>
      </c>
      <c r="F1390" s="10">
        <v>150</v>
      </c>
      <c r="G1390" s="901">
        <f t="shared" si="44"/>
        <v>150</v>
      </c>
      <c r="H1390" s="901">
        <f t="shared" si="45"/>
        <v>150</v>
      </c>
      <c r="I1390" s="910"/>
    </row>
    <row r="1391" spans="1:9" x14ac:dyDescent="0.25">
      <c r="A1391" s="10" t="s">
        <v>406</v>
      </c>
      <c r="B1391" s="10" t="s">
        <v>933</v>
      </c>
      <c r="C1391" s="10" t="s">
        <v>934</v>
      </c>
      <c r="D1391" s="10" t="s">
        <v>1963</v>
      </c>
      <c r="E1391" s="10">
        <v>2</v>
      </c>
      <c r="F1391" s="10">
        <v>256</v>
      </c>
      <c r="G1391" s="901">
        <f t="shared" si="44"/>
        <v>512</v>
      </c>
      <c r="H1391" s="901">
        <f t="shared" si="45"/>
        <v>512</v>
      </c>
      <c r="I1391" s="910"/>
    </row>
    <row r="1392" spans="1:9" x14ac:dyDescent="0.25">
      <c r="A1392" s="10" t="s">
        <v>406</v>
      </c>
      <c r="B1392" s="10" t="s">
        <v>933</v>
      </c>
      <c r="C1392" s="10" t="s">
        <v>934</v>
      </c>
      <c r="D1392" s="10" t="s">
        <v>1964</v>
      </c>
      <c r="E1392" s="10">
        <v>1</v>
      </c>
      <c r="F1392" s="10">
        <v>138</v>
      </c>
      <c r="G1392" s="901">
        <f t="shared" si="44"/>
        <v>138</v>
      </c>
      <c r="H1392" s="901">
        <f t="shared" si="45"/>
        <v>138</v>
      </c>
      <c r="I1392" s="910"/>
    </row>
    <row r="1393" spans="1:9" x14ac:dyDescent="0.25">
      <c r="A1393" s="10" t="s">
        <v>406</v>
      </c>
      <c r="B1393" s="10" t="s">
        <v>2992</v>
      </c>
      <c r="C1393" s="10" t="s">
        <v>2993</v>
      </c>
      <c r="D1393" s="10" t="s">
        <v>1963</v>
      </c>
      <c r="E1393" s="10">
        <v>2</v>
      </c>
      <c r="F1393" s="10">
        <v>89</v>
      </c>
      <c r="G1393" s="901">
        <f t="shared" si="44"/>
        <v>178</v>
      </c>
      <c r="H1393" s="901">
        <f t="shared" si="45"/>
        <v>178</v>
      </c>
      <c r="I1393" s="910"/>
    </row>
    <row r="1394" spans="1:9" x14ac:dyDescent="0.25">
      <c r="A1394" s="10" t="s">
        <v>406</v>
      </c>
      <c r="B1394" s="10" t="s">
        <v>2992</v>
      </c>
      <c r="C1394" s="10" t="s">
        <v>2993</v>
      </c>
      <c r="D1394" s="10" t="s">
        <v>1964</v>
      </c>
      <c r="E1394" s="10">
        <v>1</v>
      </c>
      <c r="F1394" s="10">
        <v>4</v>
      </c>
      <c r="G1394" s="901">
        <f t="shared" si="44"/>
        <v>4</v>
      </c>
      <c r="H1394" s="901">
        <f t="shared" si="45"/>
        <v>4</v>
      </c>
      <c r="I1394" s="910"/>
    </row>
    <row r="1395" spans="1:9" x14ac:dyDescent="0.25">
      <c r="A1395" s="10" t="s">
        <v>406</v>
      </c>
      <c r="B1395" s="10" t="s">
        <v>2994</v>
      </c>
      <c r="C1395" s="10" t="s">
        <v>2995</v>
      </c>
      <c r="D1395" s="10" t="s">
        <v>1963</v>
      </c>
      <c r="E1395" s="10">
        <v>2</v>
      </c>
      <c r="F1395" s="10">
        <v>134</v>
      </c>
      <c r="G1395" s="901">
        <f t="shared" si="44"/>
        <v>268</v>
      </c>
      <c r="H1395" s="901">
        <f t="shared" si="45"/>
        <v>268</v>
      </c>
      <c r="I1395" s="910"/>
    </row>
    <row r="1396" spans="1:9" x14ac:dyDescent="0.25">
      <c r="A1396" s="10" t="s">
        <v>406</v>
      </c>
      <c r="B1396" s="10" t="s">
        <v>2994</v>
      </c>
      <c r="C1396" s="10" t="s">
        <v>2995</v>
      </c>
      <c r="D1396" s="10" t="s">
        <v>1964</v>
      </c>
      <c r="E1396" s="10">
        <v>1</v>
      </c>
      <c r="F1396" s="10">
        <v>81</v>
      </c>
      <c r="G1396" s="901">
        <f t="shared" si="44"/>
        <v>81</v>
      </c>
      <c r="H1396" s="901">
        <f t="shared" si="45"/>
        <v>81</v>
      </c>
      <c r="I1396" s="910"/>
    </row>
    <row r="1397" spans="1:9" x14ac:dyDescent="0.25">
      <c r="A1397" s="10" t="s">
        <v>406</v>
      </c>
      <c r="B1397" s="10" t="s">
        <v>935</v>
      </c>
      <c r="C1397" s="10" t="s">
        <v>936</v>
      </c>
      <c r="D1397" s="10" t="s">
        <v>1963</v>
      </c>
      <c r="E1397" s="10">
        <v>2</v>
      </c>
      <c r="F1397" s="10">
        <v>290</v>
      </c>
      <c r="G1397" s="901">
        <f t="shared" si="44"/>
        <v>580</v>
      </c>
      <c r="H1397" s="901">
        <f t="shared" si="45"/>
        <v>580</v>
      </c>
      <c r="I1397" s="910"/>
    </row>
    <row r="1398" spans="1:9" x14ac:dyDescent="0.25">
      <c r="A1398" s="10" t="s">
        <v>406</v>
      </c>
      <c r="B1398" s="10" t="s">
        <v>937</v>
      </c>
      <c r="C1398" s="10" t="s">
        <v>938</v>
      </c>
      <c r="D1398" s="10" t="s">
        <v>1963</v>
      </c>
      <c r="E1398" s="10">
        <v>2</v>
      </c>
      <c r="F1398" s="10">
        <v>471</v>
      </c>
      <c r="G1398" s="901">
        <f t="shared" si="44"/>
        <v>942</v>
      </c>
      <c r="H1398" s="901">
        <f t="shared" si="45"/>
        <v>942</v>
      </c>
      <c r="I1398" s="910"/>
    </row>
    <row r="1399" spans="1:9" x14ac:dyDescent="0.25">
      <c r="A1399" s="10" t="s">
        <v>406</v>
      </c>
      <c r="B1399" s="10" t="s">
        <v>937</v>
      </c>
      <c r="C1399" s="10" t="s">
        <v>938</v>
      </c>
      <c r="D1399" s="10" t="s">
        <v>1964</v>
      </c>
      <c r="E1399" s="10">
        <v>1</v>
      </c>
      <c r="F1399" s="10">
        <v>13</v>
      </c>
      <c r="G1399" s="901">
        <f t="shared" si="44"/>
        <v>13</v>
      </c>
      <c r="H1399" s="901">
        <f t="shared" si="45"/>
        <v>13</v>
      </c>
      <c r="I1399" s="910"/>
    </row>
    <row r="1400" spans="1:9" x14ac:dyDescent="0.25">
      <c r="A1400" s="10" t="s">
        <v>406</v>
      </c>
      <c r="B1400" s="10" t="s">
        <v>939</v>
      </c>
      <c r="C1400" s="10" t="s">
        <v>940</v>
      </c>
      <c r="D1400" s="10" t="s">
        <v>1963</v>
      </c>
      <c r="E1400" s="10">
        <v>2</v>
      </c>
      <c r="F1400" s="10">
        <v>77</v>
      </c>
      <c r="G1400" s="901">
        <f t="shared" si="44"/>
        <v>154</v>
      </c>
      <c r="H1400" s="901">
        <f t="shared" si="45"/>
        <v>154</v>
      </c>
      <c r="I1400" s="910"/>
    </row>
    <row r="1401" spans="1:9" x14ac:dyDescent="0.25">
      <c r="A1401" s="10" t="s">
        <v>406</v>
      </c>
      <c r="B1401" s="10" t="s">
        <v>939</v>
      </c>
      <c r="C1401" s="10" t="s">
        <v>940</v>
      </c>
      <c r="D1401" s="10" t="s">
        <v>1964</v>
      </c>
      <c r="E1401" s="10">
        <v>1</v>
      </c>
      <c r="F1401" s="10">
        <v>30</v>
      </c>
      <c r="G1401" s="901">
        <f t="shared" si="44"/>
        <v>30</v>
      </c>
      <c r="H1401" s="901">
        <f t="shared" si="45"/>
        <v>30</v>
      </c>
      <c r="I1401" s="910"/>
    </row>
    <row r="1402" spans="1:9" x14ac:dyDescent="0.25">
      <c r="A1402" s="10" t="s">
        <v>406</v>
      </c>
      <c r="B1402" s="10" t="s">
        <v>941</v>
      </c>
      <c r="C1402" s="10" t="s">
        <v>942</v>
      </c>
      <c r="D1402" s="10" t="s">
        <v>1963</v>
      </c>
      <c r="E1402" s="10">
        <v>2</v>
      </c>
      <c r="F1402" s="10">
        <v>143</v>
      </c>
      <c r="G1402" s="901">
        <f t="shared" si="44"/>
        <v>286</v>
      </c>
      <c r="H1402" s="901">
        <f t="shared" si="45"/>
        <v>286</v>
      </c>
      <c r="I1402" s="910"/>
    </row>
    <row r="1403" spans="1:9" x14ac:dyDescent="0.25">
      <c r="A1403" s="10" t="s">
        <v>406</v>
      </c>
      <c r="B1403" s="10" t="s">
        <v>941</v>
      </c>
      <c r="C1403" s="10" t="s">
        <v>942</v>
      </c>
      <c r="D1403" s="10" t="s">
        <v>1964</v>
      </c>
      <c r="E1403" s="10">
        <v>1</v>
      </c>
      <c r="F1403" s="10">
        <v>158</v>
      </c>
      <c r="G1403" s="901">
        <f t="shared" si="44"/>
        <v>158</v>
      </c>
      <c r="H1403" s="901">
        <f t="shared" si="45"/>
        <v>158</v>
      </c>
      <c r="I1403" s="910"/>
    </row>
    <row r="1404" spans="1:9" x14ac:dyDescent="0.25">
      <c r="A1404" s="10" t="s">
        <v>406</v>
      </c>
      <c r="B1404" s="10" t="s">
        <v>2996</v>
      </c>
      <c r="C1404" s="10" t="s">
        <v>2997</v>
      </c>
      <c r="D1404" s="10" t="s">
        <v>1989</v>
      </c>
      <c r="E1404" s="10">
        <v>18.53</v>
      </c>
      <c r="F1404" s="10">
        <v>1</v>
      </c>
      <c r="G1404" s="901">
        <f t="shared" si="44"/>
        <v>18.53</v>
      </c>
      <c r="H1404" s="901">
        <f t="shared" si="45"/>
        <v>18.53</v>
      </c>
      <c r="I1404" s="910"/>
    </row>
    <row r="1405" spans="1:9" x14ac:dyDescent="0.25">
      <c r="A1405" s="10" t="s">
        <v>406</v>
      </c>
      <c r="B1405" s="10" t="s">
        <v>2996</v>
      </c>
      <c r="C1405" s="10" t="s">
        <v>2997</v>
      </c>
      <c r="D1405" s="10" t="s">
        <v>1963</v>
      </c>
      <c r="E1405" s="10">
        <v>2</v>
      </c>
      <c r="F1405" s="10">
        <v>70</v>
      </c>
      <c r="G1405" s="901">
        <f t="shared" si="44"/>
        <v>140</v>
      </c>
      <c r="H1405" s="901">
        <f t="shared" si="45"/>
        <v>140</v>
      </c>
      <c r="I1405" s="910"/>
    </row>
    <row r="1406" spans="1:9" x14ac:dyDescent="0.25">
      <c r="A1406" s="10" t="s">
        <v>406</v>
      </c>
      <c r="B1406" s="10" t="s">
        <v>2996</v>
      </c>
      <c r="C1406" s="10" t="s">
        <v>2997</v>
      </c>
      <c r="D1406" s="10" t="s">
        <v>1964</v>
      </c>
      <c r="E1406" s="10">
        <v>1</v>
      </c>
      <c r="F1406" s="10">
        <v>49</v>
      </c>
      <c r="G1406" s="901">
        <f t="shared" si="44"/>
        <v>49</v>
      </c>
      <c r="H1406" s="901">
        <f t="shared" ref="H1406:H1437" si="46">G1406</f>
        <v>49</v>
      </c>
      <c r="I1406" s="910"/>
    </row>
    <row r="1407" spans="1:9" x14ac:dyDescent="0.25">
      <c r="A1407" s="10" t="s">
        <v>406</v>
      </c>
      <c r="B1407" s="10" t="s">
        <v>2998</v>
      </c>
      <c r="C1407" s="10" t="s">
        <v>2999</v>
      </c>
      <c r="D1407" s="10" t="s">
        <v>1963</v>
      </c>
      <c r="E1407" s="10">
        <v>2</v>
      </c>
      <c r="F1407" s="10">
        <v>623</v>
      </c>
      <c r="G1407" s="901">
        <f t="shared" si="44"/>
        <v>1246</v>
      </c>
      <c r="H1407" s="901">
        <f t="shared" si="46"/>
        <v>1246</v>
      </c>
      <c r="I1407" s="910"/>
    </row>
    <row r="1408" spans="1:9" x14ac:dyDescent="0.25">
      <c r="A1408" s="10" t="s">
        <v>406</v>
      </c>
      <c r="B1408" s="10" t="s">
        <v>943</v>
      </c>
      <c r="C1408" s="10" t="s">
        <v>944</v>
      </c>
      <c r="D1408" s="10" t="s">
        <v>1963</v>
      </c>
      <c r="E1408" s="10">
        <v>2</v>
      </c>
      <c r="F1408" s="10">
        <v>91</v>
      </c>
      <c r="G1408" s="901">
        <f t="shared" si="44"/>
        <v>182</v>
      </c>
      <c r="H1408" s="901">
        <f t="shared" si="46"/>
        <v>182</v>
      </c>
      <c r="I1408" s="910"/>
    </row>
    <row r="1409" spans="1:9" x14ac:dyDescent="0.25">
      <c r="A1409" s="10" t="s">
        <v>406</v>
      </c>
      <c r="B1409" s="10" t="s">
        <v>943</v>
      </c>
      <c r="C1409" s="10" t="s">
        <v>944</v>
      </c>
      <c r="D1409" s="10" t="s">
        <v>1964</v>
      </c>
      <c r="E1409" s="10">
        <v>1</v>
      </c>
      <c r="F1409" s="10">
        <v>14</v>
      </c>
      <c r="G1409" s="901">
        <f t="shared" si="44"/>
        <v>14</v>
      </c>
      <c r="H1409" s="901">
        <f t="shared" si="46"/>
        <v>14</v>
      </c>
      <c r="I1409" s="910"/>
    </row>
    <row r="1410" spans="1:9" x14ac:dyDescent="0.25">
      <c r="A1410" s="10" t="s">
        <v>406</v>
      </c>
      <c r="B1410" s="10" t="s">
        <v>3000</v>
      </c>
      <c r="C1410" s="10" t="s">
        <v>3001</v>
      </c>
      <c r="D1410" s="10" t="s">
        <v>1963</v>
      </c>
      <c r="E1410" s="10">
        <v>2</v>
      </c>
      <c r="F1410" s="10">
        <v>71</v>
      </c>
      <c r="G1410" s="901">
        <f t="shared" si="44"/>
        <v>142</v>
      </c>
      <c r="H1410" s="901">
        <f t="shared" si="46"/>
        <v>142</v>
      </c>
      <c r="I1410" s="910"/>
    </row>
    <row r="1411" spans="1:9" x14ac:dyDescent="0.25">
      <c r="A1411" s="10" t="s">
        <v>406</v>
      </c>
      <c r="B1411" s="10" t="s">
        <v>3002</v>
      </c>
      <c r="C1411" s="10" t="s">
        <v>3003</v>
      </c>
      <c r="D1411" s="10" t="s">
        <v>1963</v>
      </c>
      <c r="E1411" s="10">
        <v>2</v>
      </c>
      <c r="F1411" s="10">
        <v>14</v>
      </c>
      <c r="G1411" s="901">
        <f t="shared" si="44"/>
        <v>28</v>
      </c>
      <c r="H1411" s="901">
        <f t="shared" si="46"/>
        <v>28</v>
      </c>
      <c r="I1411" s="910"/>
    </row>
    <row r="1412" spans="1:9" x14ac:dyDescent="0.25">
      <c r="A1412" s="10" t="s">
        <v>406</v>
      </c>
      <c r="B1412" s="10" t="s">
        <v>3002</v>
      </c>
      <c r="C1412" s="10" t="s">
        <v>3003</v>
      </c>
      <c r="D1412" s="10" t="s">
        <v>1964</v>
      </c>
      <c r="E1412" s="10">
        <v>1</v>
      </c>
      <c r="F1412" s="10">
        <v>2</v>
      </c>
      <c r="G1412" s="901">
        <f t="shared" si="44"/>
        <v>2</v>
      </c>
      <c r="H1412" s="901">
        <f t="shared" si="46"/>
        <v>2</v>
      </c>
      <c r="I1412" s="910"/>
    </row>
    <row r="1413" spans="1:9" x14ac:dyDescent="0.25">
      <c r="A1413" s="10" t="s">
        <v>406</v>
      </c>
      <c r="B1413" s="10" t="s">
        <v>945</v>
      </c>
      <c r="C1413" s="10" t="s">
        <v>946</v>
      </c>
      <c r="D1413" s="10" t="s">
        <v>1963</v>
      </c>
      <c r="E1413" s="10">
        <v>2</v>
      </c>
      <c r="F1413" s="10">
        <v>290</v>
      </c>
      <c r="G1413" s="901">
        <f t="shared" si="44"/>
        <v>580</v>
      </c>
      <c r="H1413" s="901">
        <f t="shared" si="46"/>
        <v>580</v>
      </c>
      <c r="I1413" s="910"/>
    </row>
    <row r="1414" spans="1:9" x14ac:dyDescent="0.25">
      <c r="A1414" s="10" t="s">
        <v>406</v>
      </c>
      <c r="B1414" s="10" t="s">
        <v>945</v>
      </c>
      <c r="C1414" s="10" t="s">
        <v>946</v>
      </c>
      <c r="D1414" s="10" t="s">
        <v>1964</v>
      </c>
      <c r="E1414" s="10">
        <v>1</v>
      </c>
      <c r="F1414" s="10">
        <v>33</v>
      </c>
      <c r="G1414" s="901">
        <f t="shared" si="44"/>
        <v>33</v>
      </c>
      <c r="H1414" s="901">
        <f t="shared" si="46"/>
        <v>33</v>
      </c>
      <c r="I1414" s="910"/>
    </row>
    <row r="1415" spans="1:9" x14ac:dyDescent="0.25">
      <c r="A1415" s="10" t="s">
        <v>406</v>
      </c>
      <c r="B1415" s="10" t="s">
        <v>3004</v>
      </c>
      <c r="C1415" s="10" t="s">
        <v>3005</v>
      </c>
      <c r="D1415" s="10" t="s">
        <v>1963</v>
      </c>
      <c r="E1415" s="10">
        <v>2</v>
      </c>
      <c r="F1415" s="10">
        <v>435</v>
      </c>
      <c r="G1415" s="901">
        <f t="shared" si="44"/>
        <v>870</v>
      </c>
      <c r="H1415" s="901">
        <f t="shared" si="46"/>
        <v>870</v>
      </c>
      <c r="I1415" s="910"/>
    </row>
    <row r="1416" spans="1:9" x14ac:dyDescent="0.25">
      <c r="A1416" s="10" t="s">
        <v>406</v>
      </c>
      <c r="B1416" s="10" t="s">
        <v>3004</v>
      </c>
      <c r="C1416" s="10" t="s">
        <v>3005</v>
      </c>
      <c r="D1416" s="10" t="s">
        <v>1964</v>
      </c>
      <c r="E1416" s="10">
        <v>1</v>
      </c>
      <c r="F1416" s="10">
        <v>22</v>
      </c>
      <c r="G1416" s="901">
        <f t="shared" si="44"/>
        <v>22</v>
      </c>
      <c r="H1416" s="901">
        <f t="shared" si="46"/>
        <v>22</v>
      </c>
      <c r="I1416" s="910"/>
    </row>
    <row r="1417" spans="1:9" x14ac:dyDescent="0.25">
      <c r="A1417" s="10" t="s">
        <v>406</v>
      </c>
      <c r="B1417" s="10" t="s">
        <v>3006</v>
      </c>
      <c r="C1417" s="10" t="s">
        <v>3007</v>
      </c>
      <c r="D1417" s="10" t="s">
        <v>1989</v>
      </c>
      <c r="E1417" s="10">
        <v>18.53</v>
      </c>
      <c r="F1417" s="10">
        <v>4</v>
      </c>
      <c r="G1417" s="901">
        <f t="shared" ref="G1417:G1480" si="47">E1417*F1417</f>
        <v>74.12</v>
      </c>
      <c r="H1417" s="901">
        <f t="shared" si="46"/>
        <v>74.12</v>
      </c>
      <c r="I1417" s="910"/>
    </row>
    <row r="1418" spans="1:9" x14ac:dyDescent="0.25">
      <c r="A1418" s="10" t="s">
        <v>406</v>
      </c>
      <c r="B1418" s="10" t="s">
        <v>3006</v>
      </c>
      <c r="C1418" s="10" t="s">
        <v>3007</v>
      </c>
      <c r="D1418" s="10" t="s">
        <v>1963</v>
      </c>
      <c r="E1418" s="10">
        <v>2</v>
      </c>
      <c r="F1418" s="10">
        <v>214</v>
      </c>
      <c r="G1418" s="901">
        <f t="shared" si="47"/>
        <v>428</v>
      </c>
      <c r="H1418" s="901">
        <f t="shared" si="46"/>
        <v>428</v>
      </c>
      <c r="I1418" s="910"/>
    </row>
    <row r="1419" spans="1:9" x14ac:dyDescent="0.25">
      <c r="A1419" s="10" t="s">
        <v>406</v>
      </c>
      <c r="B1419" s="10" t="s">
        <v>3006</v>
      </c>
      <c r="C1419" s="10" t="s">
        <v>3007</v>
      </c>
      <c r="D1419" s="10" t="s">
        <v>1964</v>
      </c>
      <c r="E1419" s="10">
        <v>1</v>
      </c>
      <c r="F1419" s="10">
        <v>5</v>
      </c>
      <c r="G1419" s="901">
        <f t="shared" si="47"/>
        <v>5</v>
      </c>
      <c r="H1419" s="901">
        <f t="shared" si="46"/>
        <v>5</v>
      </c>
      <c r="I1419" s="910"/>
    </row>
    <row r="1420" spans="1:9" x14ac:dyDescent="0.25">
      <c r="A1420" s="10" t="s">
        <v>406</v>
      </c>
      <c r="B1420" s="10" t="s">
        <v>3008</v>
      </c>
      <c r="C1420" s="10" t="s">
        <v>3009</v>
      </c>
      <c r="D1420" s="10" t="s">
        <v>1963</v>
      </c>
      <c r="E1420" s="10">
        <v>2</v>
      </c>
      <c r="F1420" s="10">
        <v>71</v>
      </c>
      <c r="G1420" s="901">
        <f t="shared" si="47"/>
        <v>142</v>
      </c>
      <c r="H1420" s="901">
        <f t="shared" si="46"/>
        <v>142</v>
      </c>
      <c r="I1420" s="910"/>
    </row>
    <row r="1421" spans="1:9" x14ac:dyDescent="0.25">
      <c r="A1421" s="10" t="s">
        <v>406</v>
      </c>
      <c r="B1421" s="10" t="s">
        <v>3010</v>
      </c>
      <c r="C1421" s="10" t="s">
        <v>3011</v>
      </c>
      <c r="D1421" s="10" t="s">
        <v>1963</v>
      </c>
      <c r="E1421" s="10">
        <v>2</v>
      </c>
      <c r="F1421" s="10">
        <v>318</v>
      </c>
      <c r="G1421" s="901">
        <f t="shared" si="47"/>
        <v>636</v>
      </c>
      <c r="H1421" s="901">
        <f t="shared" si="46"/>
        <v>636</v>
      </c>
      <c r="I1421" s="910"/>
    </row>
    <row r="1422" spans="1:9" x14ac:dyDescent="0.25">
      <c r="A1422" s="10" t="s">
        <v>406</v>
      </c>
      <c r="B1422" s="10" t="s">
        <v>3010</v>
      </c>
      <c r="C1422" s="10" t="s">
        <v>3011</v>
      </c>
      <c r="D1422" s="10" t="s">
        <v>1964</v>
      </c>
      <c r="E1422" s="10">
        <v>1</v>
      </c>
      <c r="F1422" s="10">
        <v>29</v>
      </c>
      <c r="G1422" s="901">
        <f t="shared" si="47"/>
        <v>29</v>
      </c>
      <c r="H1422" s="901">
        <f t="shared" si="46"/>
        <v>29</v>
      </c>
      <c r="I1422" s="910"/>
    </row>
    <row r="1423" spans="1:9" x14ac:dyDescent="0.25">
      <c r="A1423" s="10" t="s">
        <v>406</v>
      </c>
      <c r="B1423" s="10" t="s">
        <v>1745</v>
      </c>
      <c r="C1423" s="10" t="s">
        <v>1746</v>
      </c>
      <c r="D1423" s="10" t="s">
        <v>1963</v>
      </c>
      <c r="E1423" s="10">
        <v>2</v>
      </c>
      <c r="F1423" s="10">
        <v>222</v>
      </c>
      <c r="G1423" s="901">
        <f t="shared" si="47"/>
        <v>444</v>
      </c>
      <c r="H1423" s="901">
        <f t="shared" si="46"/>
        <v>444</v>
      </c>
      <c r="I1423" s="910"/>
    </row>
    <row r="1424" spans="1:9" x14ac:dyDescent="0.25">
      <c r="A1424" s="10" t="s">
        <v>406</v>
      </c>
      <c r="B1424" s="10" t="s">
        <v>1745</v>
      </c>
      <c r="C1424" s="10" t="s">
        <v>1746</v>
      </c>
      <c r="D1424" s="10" t="s">
        <v>1964</v>
      </c>
      <c r="E1424" s="10">
        <v>1</v>
      </c>
      <c r="F1424" s="10">
        <v>27</v>
      </c>
      <c r="G1424" s="901">
        <f t="shared" si="47"/>
        <v>27</v>
      </c>
      <c r="H1424" s="901">
        <f t="shared" si="46"/>
        <v>27</v>
      </c>
      <c r="I1424" s="910"/>
    </row>
    <row r="1425" spans="1:9" x14ac:dyDescent="0.25">
      <c r="A1425" s="10" t="s">
        <v>406</v>
      </c>
      <c r="B1425" s="10" t="s">
        <v>1749</v>
      </c>
      <c r="C1425" s="10" t="s">
        <v>1750</v>
      </c>
      <c r="D1425" s="10" t="s">
        <v>1989</v>
      </c>
      <c r="E1425" s="10">
        <v>18.53</v>
      </c>
      <c r="F1425" s="10">
        <v>1</v>
      </c>
      <c r="G1425" s="901">
        <f t="shared" si="47"/>
        <v>18.53</v>
      </c>
      <c r="H1425" s="901">
        <f t="shared" si="46"/>
        <v>18.53</v>
      </c>
      <c r="I1425" s="910"/>
    </row>
    <row r="1426" spans="1:9" x14ac:dyDescent="0.25">
      <c r="A1426" s="10" t="s">
        <v>406</v>
      </c>
      <c r="B1426" s="10" t="s">
        <v>1749</v>
      </c>
      <c r="C1426" s="10" t="s">
        <v>1750</v>
      </c>
      <c r="D1426" s="10" t="s">
        <v>1963</v>
      </c>
      <c r="E1426" s="10">
        <v>2</v>
      </c>
      <c r="F1426" s="10">
        <v>56</v>
      </c>
      <c r="G1426" s="901">
        <f t="shared" si="47"/>
        <v>112</v>
      </c>
      <c r="H1426" s="901">
        <f t="shared" si="46"/>
        <v>112</v>
      </c>
      <c r="I1426" s="910"/>
    </row>
    <row r="1427" spans="1:9" x14ac:dyDescent="0.25">
      <c r="A1427" s="10" t="s">
        <v>406</v>
      </c>
      <c r="B1427" s="10" t="s">
        <v>1749</v>
      </c>
      <c r="C1427" s="10" t="s">
        <v>1750</v>
      </c>
      <c r="D1427" s="10" t="s">
        <v>1964</v>
      </c>
      <c r="E1427" s="10">
        <v>1</v>
      </c>
      <c r="F1427" s="10">
        <v>23</v>
      </c>
      <c r="G1427" s="901">
        <f t="shared" si="47"/>
        <v>23</v>
      </c>
      <c r="H1427" s="901">
        <f t="shared" si="46"/>
        <v>23</v>
      </c>
      <c r="I1427" s="910"/>
    </row>
    <row r="1428" spans="1:9" x14ac:dyDescent="0.25">
      <c r="A1428" s="10" t="s">
        <v>406</v>
      </c>
      <c r="B1428" s="10" t="s">
        <v>3012</v>
      </c>
      <c r="C1428" s="10" t="s">
        <v>3013</v>
      </c>
      <c r="D1428" s="10" t="s">
        <v>1963</v>
      </c>
      <c r="E1428" s="10">
        <v>2</v>
      </c>
      <c r="F1428" s="10">
        <v>84</v>
      </c>
      <c r="G1428" s="901">
        <f t="shared" si="47"/>
        <v>168</v>
      </c>
      <c r="H1428" s="901">
        <f t="shared" si="46"/>
        <v>168</v>
      </c>
      <c r="I1428" s="910"/>
    </row>
    <row r="1429" spans="1:9" x14ac:dyDescent="0.25">
      <c r="A1429" s="10" t="s">
        <v>406</v>
      </c>
      <c r="B1429" s="10" t="s">
        <v>3014</v>
      </c>
      <c r="C1429" s="10" t="s">
        <v>3015</v>
      </c>
      <c r="D1429" s="10" t="s">
        <v>1963</v>
      </c>
      <c r="E1429" s="10">
        <v>2</v>
      </c>
      <c r="F1429" s="10">
        <v>23</v>
      </c>
      <c r="G1429" s="901">
        <f t="shared" si="47"/>
        <v>46</v>
      </c>
      <c r="H1429" s="901">
        <f t="shared" si="46"/>
        <v>46</v>
      </c>
      <c r="I1429" s="910"/>
    </row>
    <row r="1430" spans="1:9" x14ac:dyDescent="0.25">
      <c r="A1430" s="10" t="s">
        <v>406</v>
      </c>
      <c r="B1430" s="10" t="s">
        <v>3014</v>
      </c>
      <c r="C1430" s="10" t="s">
        <v>3015</v>
      </c>
      <c r="D1430" s="10" t="s">
        <v>1964</v>
      </c>
      <c r="E1430" s="10">
        <v>1</v>
      </c>
      <c r="F1430" s="10">
        <v>6</v>
      </c>
      <c r="G1430" s="901">
        <f t="shared" si="47"/>
        <v>6</v>
      </c>
      <c r="H1430" s="901">
        <f t="shared" si="46"/>
        <v>6</v>
      </c>
      <c r="I1430" s="910"/>
    </row>
    <row r="1431" spans="1:9" x14ac:dyDescent="0.25">
      <c r="A1431" s="10" t="s">
        <v>406</v>
      </c>
      <c r="B1431" s="10" t="s">
        <v>3016</v>
      </c>
      <c r="C1431" s="10" t="s">
        <v>3017</v>
      </c>
      <c r="D1431" s="10" t="s">
        <v>1963</v>
      </c>
      <c r="E1431" s="10">
        <v>2</v>
      </c>
      <c r="F1431" s="10">
        <v>32</v>
      </c>
      <c r="G1431" s="901">
        <f t="shared" si="47"/>
        <v>64</v>
      </c>
      <c r="H1431" s="901">
        <f t="shared" si="46"/>
        <v>64</v>
      </c>
      <c r="I1431" s="910"/>
    </row>
    <row r="1432" spans="1:9" x14ac:dyDescent="0.25">
      <c r="A1432" s="10" t="s">
        <v>406</v>
      </c>
      <c r="B1432" s="10" t="s">
        <v>3016</v>
      </c>
      <c r="C1432" s="10" t="s">
        <v>3017</v>
      </c>
      <c r="D1432" s="10" t="s">
        <v>1964</v>
      </c>
      <c r="E1432" s="10">
        <v>1</v>
      </c>
      <c r="F1432" s="10">
        <v>6</v>
      </c>
      <c r="G1432" s="901">
        <f t="shared" si="47"/>
        <v>6</v>
      </c>
      <c r="H1432" s="901">
        <f t="shared" si="46"/>
        <v>6</v>
      </c>
      <c r="I1432" s="910"/>
    </row>
    <row r="1433" spans="1:9" x14ac:dyDescent="0.25">
      <c r="A1433" s="10" t="s">
        <v>406</v>
      </c>
      <c r="B1433" s="10" t="s">
        <v>3018</v>
      </c>
      <c r="C1433" s="10" t="s">
        <v>3019</v>
      </c>
      <c r="D1433" s="10" t="s">
        <v>1963</v>
      </c>
      <c r="E1433" s="10">
        <v>2</v>
      </c>
      <c r="F1433" s="10">
        <v>5</v>
      </c>
      <c r="G1433" s="901">
        <f t="shared" si="47"/>
        <v>10</v>
      </c>
      <c r="H1433" s="901">
        <f t="shared" si="46"/>
        <v>10</v>
      </c>
      <c r="I1433" s="910"/>
    </row>
    <row r="1434" spans="1:9" x14ac:dyDescent="0.25">
      <c r="A1434" s="10" t="s">
        <v>406</v>
      </c>
      <c r="B1434" s="10" t="s">
        <v>3018</v>
      </c>
      <c r="C1434" s="10" t="s">
        <v>3019</v>
      </c>
      <c r="D1434" s="10" t="s">
        <v>1964</v>
      </c>
      <c r="E1434" s="10">
        <v>1</v>
      </c>
      <c r="F1434" s="10">
        <v>3</v>
      </c>
      <c r="G1434" s="901">
        <f t="shared" si="47"/>
        <v>3</v>
      </c>
      <c r="H1434" s="901">
        <f t="shared" si="46"/>
        <v>3</v>
      </c>
      <c r="I1434" s="910"/>
    </row>
    <row r="1435" spans="1:9" x14ac:dyDescent="0.25">
      <c r="A1435" s="10" t="s">
        <v>406</v>
      </c>
      <c r="B1435" s="10" t="s">
        <v>3020</v>
      </c>
      <c r="C1435" s="10" t="s">
        <v>3021</v>
      </c>
      <c r="D1435" s="10" t="s">
        <v>1963</v>
      </c>
      <c r="E1435" s="10">
        <v>2</v>
      </c>
      <c r="F1435" s="10">
        <v>238</v>
      </c>
      <c r="G1435" s="901">
        <f t="shared" si="47"/>
        <v>476</v>
      </c>
      <c r="H1435" s="901">
        <f t="shared" si="46"/>
        <v>476</v>
      </c>
      <c r="I1435" s="910"/>
    </row>
    <row r="1436" spans="1:9" x14ac:dyDescent="0.25">
      <c r="A1436" s="10" t="s">
        <v>406</v>
      </c>
      <c r="B1436" s="10" t="s">
        <v>3020</v>
      </c>
      <c r="C1436" s="10" t="s">
        <v>3021</v>
      </c>
      <c r="D1436" s="10" t="s">
        <v>1964</v>
      </c>
      <c r="E1436" s="10">
        <v>1</v>
      </c>
      <c r="F1436" s="10">
        <v>33</v>
      </c>
      <c r="G1436" s="901">
        <f t="shared" si="47"/>
        <v>33</v>
      </c>
      <c r="H1436" s="901">
        <f t="shared" si="46"/>
        <v>33</v>
      </c>
      <c r="I1436" s="910"/>
    </row>
    <row r="1437" spans="1:9" x14ac:dyDescent="0.25">
      <c r="A1437" s="10" t="s">
        <v>406</v>
      </c>
      <c r="B1437" s="10" t="s">
        <v>3022</v>
      </c>
      <c r="C1437" s="10" t="s">
        <v>3023</v>
      </c>
      <c r="D1437" s="10" t="s">
        <v>1963</v>
      </c>
      <c r="E1437" s="10">
        <v>2</v>
      </c>
      <c r="F1437" s="10">
        <v>140</v>
      </c>
      <c r="G1437" s="901">
        <f t="shared" si="47"/>
        <v>280</v>
      </c>
      <c r="H1437" s="901">
        <f t="shared" si="46"/>
        <v>280</v>
      </c>
      <c r="I1437" s="910"/>
    </row>
    <row r="1438" spans="1:9" x14ac:dyDescent="0.25">
      <c r="A1438" s="10" t="s">
        <v>406</v>
      </c>
      <c r="B1438" s="10" t="s">
        <v>3022</v>
      </c>
      <c r="C1438" s="10" t="s">
        <v>3023</v>
      </c>
      <c r="D1438" s="10" t="s">
        <v>1964</v>
      </c>
      <c r="E1438" s="10">
        <v>1</v>
      </c>
      <c r="F1438" s="10">
        <v>75</v>
      </c>
      <c r="G1438" s="901">
        <f t="shared" si="47"/>
        <v>75</v>
      </c>
      <c r="H1438" s="901">
        <f t="shared" ref="H1438:H1469" si="48">G1438</f>
        <v>75</v>
      </c>
      <c r="I1438" s="910"/>
    </row>
    <row r="1439" spans="1:9" x14ac:dyDescent="0.25">
      <c r="A1439" s="10" t="s">
        <v>406</v>
      </c>
      <c r="B1439" s="10" t="s">
        <v>3024</v>
      </c>
      <c r="C1439" s="10" t="s">
        <v>3025</v>
      </c>
      <c r="D1439" s="10" t="s">
        <v>1963</v>
      </c>
      <c r="E1439" s="10">
        <v>2</v>
      </c>
      <c r="F1439" s="10">
        <v>107</v>
      </c>
      <c r="G1439" s="901">
        <f t="shared" si="47"/>
        <v>214</v>
      </c>
      <c r="H1439" s="901">
        <f t="shared" si="48"/>
        <v>214</v>
      </c>
      <c r="I1439" s="910"/>
    </row>
    <row r="1440" spans="1:9" x14ac:dyDescent="0.25">
      <c r="A1440" s="10" t="s">
        <v>406</v>
      </c>
      <c r="B1440" s="10" t="s">
        <v>3026</v>
      </c>
      <c r="C1440" s="10" t="s">
        <v>3027</v>
      </c>
      <c r="D1440" s="10" t="s">
        <v>1963</v>
      </c>
      <c r="E1440" s="10">
        <v>2</v>
      </c>
      <c r="F1440" s="10">
        <v>13</v>
      </c>
      <c r="G1440" s="901">
        <f t="shared" si="47"/>
        <v>26</v>
      </c>
      <c r="H1440" s="901">
        <f t="shared" si="48"/>
        <v>26</v>
      </c>
      <c r="I1440" s="910"/>
    </row>
    <row r="1441" spans="1:9" x14ac:dyDescent="0.25">
      <c r="A1441" s="10" t="s">
        <v>406</v>
      </c>
      <c r="B1441" s="10" t="s">
        <v>3026</v>
      </c>
      <c r="C1441" s="10" t="s">
        <v>3027</v>
      </c>
      <c r="D1441" s="10" t="s">
        <v>1964</v>
      </c>
      <c r="E1441" s="10">
        <v>1</v>
      </c>
      <c r="F1441" s="10">
        <v>5</v>
      </c>
      <c r="G1441" s="901">
        <f t="shared" si="47"/>
        <v>5</v>
      </c>
      <c r="H1441" s="901">
        <f t="shared" si="48"/>
        <v>5</v>
      </c>
      <c r="I1441" s="910"/>
    </row>
    <row r="1442" spans="1:9" x14ac:dyDescent="0.25">
      <c r="A1442" s="10" t="s">
        <v>406</v>
      </c>
      <c r="B1442" s="10" t="s">
        <v>947</v>
      </c>
      <c r="C1442" s="10" t="s">
        <v>948</v>
      </c>
      <c r="D1442" s="10" t="s">
        <v>1989</v>
      </c>
      <c r="E1442" s="10">
        <v>18.53</v>
      </c>
      <c r="F1442" s="10">
        <v>1</v>
      </c>
      <c r="G1442" s="901">
        <f t="shared" si="47"/>
        <v>18.53</v>
      </c>
      <c r="H1442" s="901">
        <f t="shared" si="48"/>
        <v>18.53</v>
      </c>
      <c r="I1442" s="910"/>
    </row>
    <row r="1443" spans="1:9" x14ac:dyDescent="0.25">
      <c r="A1443" s="10" t="s">
        <v>406</v>
      </c>
      <c r="B1443" s="10" t="s">
        <v>947</v>
      </c>
      <c r="C1443" s="10" t="s">
        <v>948</v>
      </c>
      <c r="D1443" s="10" t="s">
        <v>1963</v>
      </c>
      <c r="E1443" s="10">
        <v>2</v>
      </c>
      <c r="F1443" s="10">
        <v>395</v>
      </c>
      <c r="G1443" s="901">
        <f t="shared" si="47"/>
        <v>790</v>
      </c>
      <c r="H1443" s="901">
        <f t="shared" si="48"/>
        <v>790</v>
      </c>
      <c r="I1443" s="910"/>
    </row>
    <row r="1444" spans="1:9" x14ac:dyDescent="0.25">
      <c r="A1444" s="10" t="s">
        <v>406</v>
      </c>
      <c r="B1444" s="10" t="s">
        <v>947</v>
      </c>
      <c r="C1444" s="10" t="s">
        <v>948</v>
      </c>
      <c r="D1444" s="10" t="s">
        <v>1964</v>
      </c>
      <c r="E1444" s="10">
        <v>1</v>
      </c>
      <c r="F1444" s="10">
        <v>183</v>
      </c>
      <c r="G1444" s="901">
        <f t="shared" si="47"/>
        <v>183</v>
      </c>
      <c r="H1444" s="901">
        <f t="shared" si="48"/>
        <v>183</v>
      </c>
      <c r="I1444" s="910"/>
    </row>
    <row r="1445" spans="1:9" x14ac:dyDescent="0.25">
      <c r="A1445" s="10" t="s">
        <v>406</v>
      </c>
      <c r="B1445" s="10" t="s">
        <v>949</v>
      </c>
      <c r="C1445" s="10" t="s">
        <v>950</v>
      </c>
      <c r="D1445" s="10" t="s">
        <v>1963</v>
      </c>
      <c r="E1445" s="10">
        <v>2</v>
      </c>
      <c r="F1445" s="10">
        <v>245</v>
      </c>
      <c r="G1445" s="901">
        <f t="shared" si="47"/>
        <v>490</v>
      </c>
      <c r="H1445" s="901">
        <f t="shared" si="48"/>
        <v>490</v>
      </c>
      <c r="I1445" s="910"/>
    </row>
    <row r="1446" spans="1:9" x14ac:dyDescent="0.25">
      <c r="A1446" s="10" t="s">
        <v>406</v>
      </c>
      <c r="B1446" s="10" t="s">
        <v>949</v>
      </c>
      <c r="C1446" s="10" t="s">
        <v>950</v>
      </c>
      <c r="D1446" s="10" t="s">
        <v>1964</v>
      </c>
      <c r="E1446" s="10">
        <v>1</v>
      </c>
      <c r="F1446" s="10">
        <v>47</v>
      </c>
      <c r="G1446" s="901">
        <f t="shared" si="47"/>
        <v>47</v>
      </c>
      <c r="H1446" s="901">
        <f t="shared" si="48"/>
        <v>47</v>
      </c>
      <c r="I1446" s="910"/>
    </row>
    <row r="1447" spans="1:9" x14ac:dyDescent="0.25">
      <c r="A1447" s="10" t="s">
        <v>406</v>
      </c>
      <c r="B1447" s="10" t="s">
        <v>1767</v>
      </c>
      <c r="C1447" s="10" t="s">
        <v>1768</v>
      </c>
      <c r="D1447" s="10" t="s">
        <v>1963</v>
      </c>
      <c r="E1447" s="10">
        <v>2</v>
      </c>
      <c r="F1447" s="10">
        <v>473</v>
      </c>
      <c r="G1447" s="901">
        <f t="shared" si="47"/>
        <v>946</v>
      </c>
      <c r="H1447" s="901">
        <f t="shared" si="48"/>
        <v>946</v>
      </c>
      <c r="I1447" s="910"/>
    </row>
    <row r="1448" spans="1:9" x14ac:dyDescent="0.25">
      <c r="A1448" s="10" t="s">
        <v>406</v>
      </c>
      <c r="B1448" s="10" t="s">
        <v>1767</v>
      </c>
      <c r="C1448" s="10" t="s">
        <v>1768</v>
      </c>
      <c r="D1448" s="10" t="s">
        <v>1964</v>
      </c>
      <c r="E1448" s="10">
        <v>1</v>
      </c>
      <c r="F1448" s="10">
        <v>85</v>
      </c>
      <c r="G1448" s="901">
        <f t="shared" si="47"/>
        <v>85</v>
      </c>
      <c r="H1448" s="901">
        <f t="shared" si="48"/>
        <v>85</v>
      </c>
      <c r="I1448" s="910"/>
    </row>
    <row r="1449" spans="1:9" x14ac:dyDescent="0.25">
      <c r="A1449" s="10" t="s">
        <v>406</v>
      </c>
      <c r="B1449" s="10" t="s">
        <v>3028</v>
      </c>
      <c r="C1449" s="10" t="s">
        <v>3029</v>
      </c>
      <c r="D1449" s="10" t="s">
        <v>1963</v>
      </c>
      <c r="E1449" s="10">
        <v>2</v>
      </c>
      <c r="F1449" s="10">
        <v>154</v>
      </c>
      <c r="G1449" s="901">
        <f t="shared" si="47"/>
        <v>308</v>
      </c>
      <c r="H1449" s="901">
        <f t="shared" si="48"/>
        <v>308</v>
      </c>
      <c r="I1449" s="910"/>
    </row>
    <row r="1450" spans="1:9" x14ac:dyDescent="0.25">
      <c r="A1450" s="10" t="s">
        <v>406</v>
      </c>
      <c r="B1450" s="10" t="s">
        <v>3028</v>
      </c>
      <c r="C1450" s="10" t="s">
        <v>3029</v>
      </c>
      <c r="D1450" s="10" t="s">
        <v>1964</v>
      </c>
      <c r="E1450" s="10">
        <v>1</v>
      </c>
      <c r="F1450" s="10">
        <v>159</v>
      </c>
      <c r="G1450" s="901">
        <f t="shared" si="47"/>
        <v>159</v>
      </c>
      <c r="H1450" s="901">
        <f t="shared" si="48"/>
        <v>159</v>
      </c>
      <c r="I1450" s="910"/>
    </row>
    <row r="1451" spans="1:9" x14ac:dyDescent="0.25">
      <c r="A1451" s="10" t="s">
        <v>406</v>
      </c>
      <c r="B1451" s="10" t="s">
        <v>1215</v>
      </c>
      <c r="C1451" s="10" t="s">
        <v>1216</v>
      </c>
      <c r="D1451" s="10" t="s">
        <v>1963</v>
      </c>
      <c r="E1451" s="10">
        <v>2</v>
      </c>
      <c r="F1451" s="10">
        <v>24</v>
      </c>
      <c r="G1451" s="901">
        <f t="shared" si="47"/>
        <v>48</v>
      </c>
      <c r="H1451" s="901">
        <f t="shared" si="48"/>
        <v>48</v>
      </c>
      <c r="I1451" s="910"/>
    </row>
    <row r="1452" spans="1:9" x14ac:dyDescent="0.25">
      <c r="A1452" s="10" t="s">
        <v>406</v>
      </c>
      <c r="B1452" s="10" t="s">
        <v>1215</v>
      </c>
      <c r="C1452" s="10" t="s">
        <v>1216</v>
      </c>
      <c r="D1452" s="10" t="s">
        <v>1964</v>
      </c>
      <c r="E1452" s="10">
        <v>1</v>
      </c>
      <c r="F1452" s="10">
        <v>12</v>
      </c>
      <c r="G1452" s="901">
        <f t="shared" si="47"/>
        <v>12</v>
      </c>
      <c r="H1452" s="901">
        <f t="shared" si="48"/>
        <v>12</v>
      </c>
      <c r="I1452" s="910"/>
    </row>
    <row r="1453" spans="1:9" x14ac:dyDescent="0.25">
      <c r="A1453" s="10" t="s">
        <v>406</v>
      </c>
      <c r="B1453" s="10" t="s">
        <v>3030</v>
      </c>
      <c r="C1453" s="10" t="s">
        <v>3031</v>
      </c>
      <c r="D1453" s="10" t="s">
        <v>1963</v>
      </c>
      <c r="E1453" s="10">
        <v>2</v>
      </c>
      <c r="F1453" s="10">
        <v>7</v>
      </c>
      <c r="G1453" s="901">
        <f t="shared" si="47"/>
        <v>14</v>
      </c>
      <c r="H1453" s="901">
        <f t="shared" si="48"/>
        <v>14</v>
      </c>
      <c r="I1453" s="910"/>
    </row>
    <row r="1454" spans="1:9" x14ac:dyDescent="0.25">
      <c r="A1454" s="10" t="s">
        <v>406</v>
      </c>
      <c r="B1454" s="10" t="s">
        <v>3030</v>
      </c>
      <c r="C1454" s="10" t="s">
        <v>3031</v>
      </c>
      <c r="D1454" s="10" t="s">
        <v>1964</v>
      </c>
      <c r="E1454" s="10">
        <v>1</v>
      </c>
      <c r="F1454" s="10">
        <v>1</v>
      </c>
      <c r="G1454" s="901">
        <f t="shared" si="47"/>
        <v>1</v>
      </c>
      <c r="H1454" s="901">
        <f t="shared" si="48"/>
        <v>1</v>
      </c>
      <c r="I1454" s="910"/>
    </row>
    <row r="1455" spans="1:9" x14ac:dyDescent="0.25">
      <c r="A1455" s="10" t="s">
        <v>406</v>
      </c>
      <c r="B1455" s="10" t="s">
        <v>1217</v>
      </c>
      <c r="C1455" s="10" t="s">
        <v>1218</v>
      </c>
      <c r="D1455" s="10" t="s">
        <v>1963</v>
      </c>
      <c r="E1455" s="10">
        <v>2</v>
      </c>
      <c r="F1455" s="10">
        <v>112</v>
      </c>
      <c r="G1455" s="901">
        <f t="shared" si="47"/>
        <v>224</v>
      </c>
      <c r="H1455" s="901">
        <f t="shared" si="48"/>
        <v>224</v>
      </c>
      <c r="I1455" s="910"/>
    </row>
    <row r="1456" spans="1:9" x14ac:dyDescent="0.25">
      <c r="A1456" s="10" t="s">
        <v>406</v>
      </c>
      <c r="B1456" s="10" t="s">
        <v>1217</v>
      </c>
      <c r="C1456" s="10" t="s">
        <v>1218</v>
      </c>
      <c r="D1456" s="10" t="s">
        <v>1964</v>
      </c>
      <c r="E1456" s="10">
        <v>1</v>
      </c>
      <c r="F1456" s="10">
        <v>4</v>
      </c>
      <c r="G1456" s="901">
        <f t="shared" si="47"/>
        <v>4</v>
      </c>
      <c r="H1456" s="901">
        <f t="shared" si="48"/>
        <v>4</v>
      </c>
      <c r="I1456" s="910"/>
    </row>
    <row r="1457" spans="1:9" x14ac:dyDescent="0.25">
      <c r="A1457" s="10" t="s">
        <v>406</v>
      </c>
      <c r="B1457" s="10" t="s">
        <v>3032</v>
      </c>
      <c r="C1457" s="10" t="s">
        <v>3033</v>
      </c>
      <c r="D1457" s="10" t="s">
        <v>1963</v>
      </c>
      <c r="E1457" s="10">
        <v>2</v>
      </c>
      <c r="F1457" s="10">
        <v>34</v>
      </c>
      <c r="G1457" s="901">
        <f t="shared" si="47"/>
        <v>68</v>
      </c>
      <c r="H1457" s="901">
        <f t="shared" si="48"/>
        <v>68</v>
      </c>
      <c r="I1457" s="910"/>
    </row>
    <row r="1458" spans="1:9" x14ac:dyDescent="0.25">
      <c r="A1458" s="10" t="s">
        <v>406</v>
      </c>
      <c r="B1458" s="10" t="s">
        <v>1219</v>
      </c>
      <c r="C1458" s="10" t="s">
        <v>1220</v>
      </c>
      <c r="D1458" s="10" t="s">
        <v>1963</v>
      </c>
      <c r="E1458" s="10">
        <v>2</v>
      </c>
      <c r="F1458" s="10">
        <v>184</v>
      </c>
      <c r="G1458" s="901">
        <f t="shared" si="47"/>
        <v>368</v>
      </c>
      <c r="H1458" s="901">
        <f t="shared" si="48"/>
        <v>368</v>
      </c>
      <c r="I1458" s="910"/>
    </row>
    <row r="1459" spans="1:9" x14ac:dyDescent="0.25">
      <c r="A1459" s="10" t="s">
        <v>406</v>
      </c>
      <c r="B1459" s="10" t="s">
        <v>1221</v>
      </c>
      <c r="C1459" s="10" t="s">
        <v>1222</v>
      </c>
      <c r="D1459" s="10" t="s">
        <v>1963</v>
      </c>
      <c r="E1459" s="10">
        <v>2</v>
      </c>
      <c r="F1459" s="10">
        <v>343</v>
      </c>
      <c r="G1459" s="901">
        <f t="shared" si="47"/>
        <v>686</v>
      </c>
      <c r="H1459" s="901">
        <f t="shared" si="48"/>
        <v>686</v>
      </c>
      <c r="I1459" s="910"/>
    </row>
    <row r="1460" spans="1:9" x14ac:dyDescent="0.25">
      <c r="A1460" s="10" t="s">
        <v>406</v>
      </c>
      <c r="B1460" s="10" t="s">
        <v>1223</v>
      </c>
      <c r="C1460" s="10" t="s">
        <v>1224</v>
      </c>
      <c r="D1460" s="10" t="s">
        <v>1963</v>
      </c>
      <c r="E1460" s="10">
        <v>2</v>
      </c>
      <c r="F1460" s="10">
        <v>86</v>
      </c>
      <c r="G1460" s="901">
        <f t="shared" si="47"/>
        <v>172</v>
      </c>
      <c r="H1460" s="901">
        <f t="shared" si="48"/>
        <v>172</v>
      </c>
      <c r="I1460" s="910"/>
    </row>
    <row r="1461" spans="1:9" x14ac:dyDescent="0.25">
      <c r="A1461" s="10" t="s">
        <v>406</v>
      </c>
      <c r="B1461" s="10" t="s">
        <v>1223</v>
      </c>
      <c r="C1461" s="10" t="s">
        <v>1224</v>
      </c>
      <c r="D1461" s="10" t="s">
        <v>1964</v>
      </c>
      <c r="E1461" s="10">
        <v>1</v>
      </c>
      <c r="F1461" s="10">
        <v>2</v>
      </c>
      <c r="G1461" s="901">
        <f t="shared" si="47"/>
        <v>2</v>
      </c>
      <c r="H1461" s="901">
        <f t="shared" si="48"/>
        <v>2</v>
      </c>
      <c r="I1461" s="910"/>
    </row>
    <row r="1462" spans="1:9" x14ac:dyDescent="0.25">
      <c r="A1462" s="10" t="s">
        <v>406</v>
      </c>
      <c r="B1462" s="10" t="s">
        <v>3034</v>
      </c>
      <c r="C1462" s="10" t="s">
        <v>3035</v>
      </c>
      <c r="D1462" s="10" t="s">
        <v>1963</v>
      </c>
      <c r="E1462" s="10">
        <v>2</v>
      </c>
      <c r="F1462" s="10">
        <v>172</v>
      </c>
      <c r="G1462" s="901">
        <f t="shared" si="47"/>
        <v>344</v>
      </c>
      <c r="H1462" s="901">
        <f t="shared" si="48"/>
        <v>344</v>
      </c>
      <c r="I1462" s="910"/>
    </row>
    <row r="1463" spans="1:9" x14ac:dyDescent="0.25">
      <c r="A1463" s="10" t="s">
        <v>406</v>
      </c>
      <c r="B1463" s="10" t="s">
        <v>3034</v>
      </c>
      <c r="C1463" s="10" t="s">
        <v>3035</v>
      </c>
      <c r="D1463" s="10" t="s">
        <v>1964</v>
      </c>
      <c r="E1463" s="10">
        <v>1</v>
      </c>
      <c r="F1463" s="10">
        <v>65</v>
      </c>
      <c r="G1463" s="901">
        <f t="shared" si="47"/>
        <v>65</v>
      </c>
      <c r="H1463" s="901">
        <f t="shared" si="48"/>
        <v>65</v>
      </c>
      <c r="I1463" s="910"/>
    </row>
    <row r="1464" spans="1:9" x14ac:dyDescent="0.25">
      <c r="A1464" s="10" t="s">
        <v>406</v>
      </c>
      <c r="B1464" s="10" t="s">
        <v>3034</v>
      </c>
      <c r="C1464" s="10" t="s">
        <v>3035</v>
      </c>
      <c r="D1464" s="10" t="s">
        <v>2198</v>
      </c>
      <c r="E1464" s="10">
        <v>8.86</v>
      </c>
      <c r="F1464" s="10">
        <v>4</v>
      </c>
      <c r="G1464" s="901">
        <f t="shared" si="47"/>
        <v>35.44</v>
      </c>
      <c r="H1464" s="901">
        <f t="shared" si="48"/>
        <v>35.44</v>
      </c>
      <c r="I1464" s="910"/>
    </row>
    <row r="1465" spans="1:9" x14ac:dyDescent="0.25">
      <c r="A1465" s="10" t="s">
        <v>406</v>
      </c>
      <c r="B1465" s="10" t="s">
        <v>1225</v>
      </c>
      <c r="C1465" s="10" t="s">
        <v>1226</v>
      </c>
      <c r="D1465" s="10" t="s">
        <v>1963</v>
      </c>
      <c r="E1465" s="10">
        <v>2</v>
      </c>
      <c r="F1465" s="10">
        <v>327</v>
      </c>
      <c r="G1465" s="901">
        <f t="shared" si="47"/>
        <v>654</v>
      </c>
      <c r="H1465" s="901">
        <f t="shared" si="48"/>
        <v>654</v>
      </c>
      <c r="I1465" s="910"/>
    </row>
    <row r="1466" spans="1:9" x14ac:dyDescent="0.25">
      <c r="A1466" s="10" t="s">
        <v>406</v>
      </c>
      <c r="B1466" s="10" t="s">
        <v>1225</v>
      </c>
      <c r="C1466" s="10" t="s">
        <v>1226</v>
      </c>
      <c r="D1466" s="10" t="s">
        <v>1964</v>
      </c>
      <c r="E1466" s="10">
        <v>1</v>
      </c>
      <c r="F1466" s="10">
        <v>57</v>
      </c>
      <c r="G1466" s="901">
        <f t="shared" si="47"/>
        <v>57</v>
      </c>
      <c r="H1466" s="901">
        <f t="shared" si="48"/>
        <v>57</v>
      </c>
      <c r="I1466" s="910"/>
    </row>
    <row r="1467" spans="1:9" x14ac:dyDescent="0.25">
      <c r="A1467" s="10" t="s">
        <v>406</v>
      </c>
      <c r="B1467" s="10" t="s">
        <v>3036</v>
      </c>
      <c r="C1467" s="10" t="s">
        <v>3037</v>
      </c>
      <c r="D1467" s="10" t="s">
        <v>1963</v>
      </c>
      <c r="E1467" s="10">
        <v>2</v>
      </c>
      <c r="F1467" s="10">
        <v>128</v>
      </c>
      <c r="G1467" s="901">
        <f t="shared" si="47"/>
        <v>256</v>
      </c>
      <c r="H1467" s="901">
        <f t="shared" si="48"/>
        <v>256</v>
      </c>
      <c r="I1467" s="910"/>
    </row>
    <row r="1468" spans="1:9" x14ac:dyDescent="0.25">
      <c r="A1468" s="10" t="s">
        <v>406</v>
      </c>
      <c r="B1468" s="10" t="s">
        <v>3036</v>
      </c>
      <c r="C1468" s="10" t="s">
        <v>3037</v>
      </c>
      <c r="D1468" s="10" t="s">
        <v>1964</v>
      </c>
      <c r="E1468" s="10">
        <v>1</v>
      </c>
      <c r="F1468" s="10">
        <v>30</v>
      </c>
      <c r="G1468" s="901">
        <f t="shared" si="47"/>
        <v>30</v>
      </c>
      <c r="H1468" s="901">
        <f t="shared" si="48"/>
        <v>30</v>
      </c>
      <c r="I1468" s="910"/>
    </row>
    <row r="1469" spans="1:9" x14ac:dyDescent="0.25">
      <c r="A1469" s="10" t="s">
        <v>406</v>
      </c>
      <c r="B1469" s="10" t="s">
        <v>3038</v>
      </c>
      <c r="C1469" s="10" t="s">
        <v>3039</v>
      </c>
      <c r="D1469" s="10" t="s">
        <v>1963</v>
      </c>
      <c r="E1469" s="10">
        <v>2</v>
      </c>
      <c r="F1469" s="10">
        <v>55</v>
      </c>
      <c r="G1469" s="901">
        <f t="shared" si="47"/>
        <v>110</v>
      </c>
      <c r="H1469" s="901">
        <f t="shared" si="48"/>
        <v>110</v>
      </c>
      <c r="I1469" s="910"/>
    </row>
    <row r="1470" spans="1:9" x14ac:dyDescent="0.25">
      <c r="A1470" s="10" t="s">
        <v>406</v>
      </c>
      <c r="B1470" s="10" t="s">
        <v>3040</v>
      </c>
      <c r="C1470" s="10" t="s">
        <v>3041</v>
      </c>
      <c r="D1470" s="10" t="s">
        <v>1963</v>
      </c>
      <c r="E1470" s="10">
        <v>2</v>
      </c>
      <c r="F1470" s="10">
        <v>317</v>
      </c>
      <c r="G1470" s="901">
        <f t="shared" si="47"/>
        <v>634</v>
      </c>
      <c r="H1470" s="901">
        <f t="shared" ref="H1470:H1501" si="49">G1470</f>
        <v>634</v>
      </c>
      <c r="I1470" s="910"/>
    </row>
    <row r="1471" spans="1:9" x14ac:dyDescent="0.25">
      <c r="A1471" s="10" t="s">
        <v>406</v>
      </c>
      <c r="B1471" s="10" t="s">
        <v>3040</v>
      </c>
      <c r="C1471" s="10" t="s">
        <v>3041</v>
      </c>
      <c r="D1471" s="10" t="s">
        <v>1964</v>
      </c>
      <c r="E1471" s="10">
        <v>1</v>
      </c>
      <c r="F1471" s="10">
        <v>144</v>
      </c>
      <c r="G1471" s="901">
        <f t="shared" si="47"/>
        <v>144</v>
      </c>
      <c r="H1471" s="901">
        <f t="shared" si="49"/>
        <v>144</v>
      </c>
      <c r="I1471" s="910"/>
    </row>
    <row r="1472" spans="1:9" x14ac:dyDescent="0.25">
      <c r="A1472" s="10" t="s">
        <v>406</v>
      </c>
      <c r="B1472" s="10" t="s">
        <v>3042</v>
      </c>
      <c r="C1472" s="10" t="s">
        <v>3043</v>
      </c>
      <c r="D1472" s="10" t="s">
        <v>1963</v>
      </c>
      <c r="E1472" s="10">
        <v>2</v>
      </c>
      <c r="F1472" s="10">
        <v>1011</v>
      </c>
      <c r="G1472" s="901">
        <f t="shared" si="47"/>
        <v>2022</v>
      </c>
      <c r="H1472" s="901">
        <f t="shared" si="49"/>
        <v>2022</v>
      </c>
      <c r="I1472" s="910"/>
    </row>
    <row r="1473" spans="1:9" x14ac:dyDescent="0.25">
      <c r="A1473" s="10" t="s">
        <v>406</v>
      </c>
      <c r="B1473" s="10" t="s">
        <v>3042</v>
      </c>
      <c r="C1473" s="10" t="s">
        <v>3043</v>
      </c>
      <c r="D1473" s="10" t="s">
        <v>1964</v>
      </c>
      <c r="E1473" s="10">
        <v>1</v>
      </c>
      <c r="F1473" s="10">
        <v>227</v>
      </c>
      <c r="G1473" s="901">
        <f t="shared" si="47"/>
        <v>227</v>
      </c>
      <c r="H1473" s="901">
        <f t="shared" si="49"/>
        <v>227</v>
      </c>
      <c r="I1473" s="910"/>
    </row>
    <row r="1474" spans="1:9" x14ac:dyDescent="0.25">
      <c r="A1474" s="10" t="s">
        <v>406</v>
      </c>
      <c r="B1474" s="10" t="s">
        <v>3042</v>
      </c>
      <c r="C1474" s="10" t="s">
        <v>3043</v>
      </c>
      <c r="D1474" s="10" t="s">
        <v>2198</v>
      </c>
      <c r="E1474" s="10">
        <v>8.86</v>
      </c>
      <c r="F1474" s="10">
        <v>11</v>
      </c>
      <c r="G1474" s="901">
        <f t="shared" si="47"/>
        <v>97.46</v>
      </c>
      <c r="H1474" s="901">
        <f t="shared" si="49"/>
        <v>97.46</v>
      </c>
      <c r="I1474" s="910"/>
    </row>
    <row r="1475" spans="1:9" x14ac:dyDescent="0.25">
      <c r="A1475" s="10" t="s">
        <v>406</v>
      </c>
      <c r="B1475" s="10" t="s">
        <v>3044</v>
      </c>
      <c r="C1475" s="10" t="s">
        <v>3045</v>
      </c>
      <c r="D1475" s="10" t="s">
        <v>1963</v>
      </c>
      <c r="E1475" s="10">
        <v>2</v>
      </c>
      <c r="F1475" s="10">
        <v>189</v>
      </c>
      <c r="G1475" s="901">
        <f t="shared" si="47"/>
        <v>378</v>
      </c>
      <c r="H1475" s="901">
        <f t="shared" si="49"/>
        <v>378</v>
      </c>
      <c r="I1475" s="910"/>
    </row>
    <row r="1476" spans="1:9" x14ac:dyDescent="0.25">
      <c r="A1476" s="10" t="s">
        <v>406</v>
      </c>
      <c r="B1476" s="10" t="s">
        <v>3044</v>
      </c>
      <c r="C1476" s="10" t="s">
        <v>3045</v>
      </c>
      <c r="D1476" s="10" t="s">
        <v>1964</v>
      </c>
      <c r="E1476" s="10">
        <v>1</v>
      </c>
      <c r="F1476" s="10">
        <v>9</v>
      </c>
      <c r="G1476" s="901">
        <f t="shared" si="47"/>
        <v>9</v>
      </c>
      <c r="H1476" s="901">
        <f t="shared" si="49"/>
        <v>9</v>
      </c>
      <c r="I1476" s="910"/>
    </row>
    <row r="1477" spans="1:9" x14ac:dyDescent="0.25">
      <c r="A1477" s="10" t="s">
        <v>406</v>
      </c>
      <c r="B1477" s="10" t="s">
        <v>3046</v>
      </c>
      <c r="C1477" s="10" t="s">
        <v>3047</v>
      </c>
      <c r="D1477" s="10" t="s">
        <v>1963</v>
      </c>
      <c r="E1477" s="10">
        <v>2</v>
      </c>
      <c r="F1477" s="10">
        <v>52</v>
      </c>
      <c r="G1477" s="901">
        <f t="shared" si="47"/>
        <v>104</v>
      </c>
      <c r="H1477" s="901">
        <f t="shared" si="49"/>
        <v>104</v>
      </c>
      <c r="I1477" s="910"/>
    </row>
    <row r="1478" spans="1:9" x14ac:dyDescent="0.25">
      <c r="A1478" s="10" t="s">
        <v>406</v>
      </c>
      <c r="B1478" s="10" t="s">
        <v>3046</v>
      </c>
      <c r="C1478" s="10" t="s">
        <v>3047</v>
      </c>
      <c r="D1478" s="10" t="s">
        <v>1964</v>
      </c>
      <c r="E1478" s="10">
        <v>1</v>
      </c>
      <c r="F1478" s="10">
        <v>86</v>
      </c>
      <c r="G1478" s="901">
        <f t="shared" si="47"/>
        <v>86</v>
      </c>
      <c r="H1478" s="901">
        <f t="shared" si="49"/>
        <v>86</v>
      </c>
      <c r="I1478" s="910"/>
    </row>
    <row r="1479" spans="1:9" x14ac:dyDescent="0.25">
      <c r="A1479" s="10" t="s">
        <v>406</v>
      </c>
      <c r="B1479" s="10" t="s">
        <v>951</v>
      </c>
      <c r="C1479" s="10" t="s">
        <v>952</v>
      </c>
      <c r="D1479" s="10" t="s">
        <v>1963</v>
      </c>
      <c r="E1479" s="10">
        <v>2</v>
      </c>
      <c r="F1479" s="10">
        <v>134</v>
      </c>
      <c r="G1479" s="901">
        <f t="shared" si="47"/>
        <v>268</v>
      </c>
      <c r="H1479" s="901">
        <f t="shared" si="49"/>
        <v>268</v>
      </c>
      <c r="I1479" s="910"/>
    </row>
    <row r="1480" spans="1:9" x14ac:dyDescent="0.25">
      <c r="A1480" s="10" t="s">
        <v>406</v>
      </c>
      <c r="B1480" s="10" t="s">
        <v>951</v>
      </c>
      <c r="C1480" s="10" t="s">
        <v>952</v>
      </c>
      <c r="D1480" s="10" t="s">
        <v>1964</v>
      </c>
      <c r="E1480" s="10">
        <v>1</v>
      </c>
      <c r="F1480" s="10">
        <v>55</v>
      </c>
      <c r="G1480" s="901">
        <f t="shared" si="47"/>
        <v>55</v>
      </c>
      <c r="H1480" s="901">
        <f t="shared" si="49"/>
        <v>55</v>
      </c>
      <c r="I1480" s="910"/>
    </row>
    <row r="1481" spans="1:9" x14ac:dyDescent="0.25">
      <c r="A1481" s="10" t="s">
        <v>406</v>
      </c>
      <c r="B1481" s="10" t="s">
        <v>1771</v>
      </c>
      <c r="C1481" s="10" t="s">
        <v>1772</v>
      </c>
      <c r="D1481" s="10" t="s">
        <v>1963</v>
      </c>
      <c r="E1481" s="10">
        <v>2</v>
      </c>
      <c r="F1481" s="10">
        <v>141</v>
      </c>
      <c r="G1481" s="901">
        <f t="shared" ref="G1481:G1544" si="50">E1481*F1481</f>
        <v>282</v>
      </c>
      <c r="H1481" s="901">
        <f t="shared" si="49"/>
        <v>282</v>
      </c>
      <c r="I1481" s="910"/>
    </row>
    <row r="1482" spans="1:9" x14ac:dyDescent="0.25">
      <c r="A1482" s="10" t="s">
        <v>406</v>
      </c>
      <c r="B1482" s="10" t="s">
        <v>1771</v>
      </c>
      <c r="C1482" s="10" t="s">
        <v>1772</v>
      </c>
      <c r="D1482" s="10" t="s">
        <v>1964</v>
      </c>
      <c r="E1482" s="10">
        <v>1</v>
      </c>
      <c r="F1482" s="10">
        <v>16</v>
      </c>
      <c r="G1482" s="901">
        <f t="shared" si="50"/>
        <v>16</v>
      </c>
      <c r="H1482" s="901">
        <f t="shared" si="49"/>
        <v>16</v>
      </c>
      <c r="I1482" s="910"/>
    </row>
    <row r="1483" spans="1:9" x14ac:dyDescent="0.25">
      <c r="A1483" s="10" t="s">
        <v>406</v>
      </c>
      <c r="B1483" s="10" t="s">
        <v>3048</v>
      </c>
      <c r="C1483" s="10" t="s">
        <v>3049</v>
      </c>
      <c r="D1483" s="10" t="s">
        <v>1963</v>
      </c>
      <c r="E1483" s="10">
        <v>2</v>
      </c>
      <c r="F1483" s="10">
        <v>259</v>
      </c>
      <c r="G1483" s="901">
        <f t="shared" si="50"/>
        <v>518</v>
      </c>
      <c r="H1483" s="901">
        <f t="shared" si="49"/>
        <v>518</v>
      </c>
      <c r="I1483" s="910"/>
    </row>
    <row r="1484" spans="1:9" x14ac:dyDescent="0.25">
      <c r="A1484" s="10" t="s">
        <v>406</v>
      </c>
      <c r="B1484" s="10" t="s">
        <v>3048</v>
      </c>
      <c r="C1484" s="10" t="s">
        <v>3049</v>
      </c>
      <c r="D1484" s="10" t="s">
        <v>1964</v>
      </c>
      <c r="E1484" s="10">
        <v>1</v>
      </c>
      <c r="F1484" s="10">
        <v>63</v>
      </c>
      <c r="G1484" s="901">
        <f t="shared" si="50"/>
        <v>63</v>
      </c>
      <c r="H1484" s="901">
        <f t="shared" si="49"/>
        <v>63</v>
      </c>
      <c r="I1484" s="910"/>
    </row>
    <row r="1485" spans="1:9" x14ac:dyDescent="0.25">
      <c r="A1485" s="10" t="s">
        <v>406</v>
      </c>
      <c r="B1485" s="10" t="s">
        <v>3050</v>
      </c>
      <c r="C1485" s="10" t="s">
        <v>3051</v>
      </c>
      <c r="D1485" s="10" t="s">
        <v>1963</v>
      </c>
      <c r="E1485" s="10">
        <v>2</v>
      </c>
      <c r="F1485" s="10">
        <v>164</v>
      </c>
      <c r="G1485" s="901">
        <f t="shared" si="50"/>
        <v>328</v>
      </c>
      <c r="H1485" s="901">
        <f t="shared" si="49"/>
        <v>328</v>
      </c>
      <c r="I1485" s="910"/>
    </row>
    <row r="1486" spans="1:9" x14ac:dyDescent="0.25">
      <c r="A1486" s="10" t="s">
        <v>406</v>
      </c>
      <c r="B1486" s="10" t="s">
        <v>3050</v>
      </c>
      <c r="C1486" s="10" t="s">
        <v>3051</v>
      </c>
      <c r="D1486" s="10" t="s">
        <v>1964</v>
      </c>
      <c r="E1486" s="10">
        <v>1</v>
      </c>
      <c r="F1486" s="10">
        <v>135</v>
      </c>
      <c r="G1486" s="901">
        <f t="shared" si="50"/>
        <v>135</v>
      </c>
      <c r="H1486" s="901">
        <f t="shared" si="49"/>
        <v>135</v>
      </c>
      <c r="I1486" s="910"/>
    </row>
    <row r="1487" spans="1:9" x14ac:dyDescent="0.25">
      <c r="A1487" s="10" t="s">
        <v>406</v>
      </c>
      <c r="B1487" s="10" t="s">
        <v>953</v>
      </c>
      <c r="C1487" s="10" t="s">
        <v>954</v>
      </c>
      <c r="D1487" s="10" t="s">
        <v>1963</v>
      </c>
      <c r="E1487" s="10">
        <v>2</v>
      </c>
      <c r="F1487" s="10">
        <v>208</v>
      </c>
      <c r="G1487" s="901">
        <f t="shared" si="50"/>
        <v>416</v>
      </c>
      <c r="H1487" s="901">
        <f t="shared" si="49"/>
        <v>416</v>
      </c>
      <c r="I1487" s="910"/>
    </row>
    <row r="1488" spans="1:9" x14ac:dyDescent="0.25">
      <c r="A1488" s="10" t="s">
        <v>406</v>
      </c>
      <c r="B1488" s="10" t="s">
        <v>953</v>
      </c>
      <c r="C1488" s="10" t="s">
        <v>954</v>
      </c>
      <c r="D1488" s="10" t="s">
        <v>1964</v>
      </c>
      <c r="E1488" s="10">
        <v>1</v>
      </c>
      <c r="F1488" s="10">
        <v>80</v>
      </c>
      <c r="G1488" s="901">
        <f t="shared" si="50"/>
        <v>80</v>
      </c>
      <c r="H1488" s="901">
        <f t="shared" si="49"/>
        <v>80</v>
      </c>
      <c r="I1488" s="910"/>
    </row>
    <row r="1489" spans="1:9" x14ac:dyDescent="0.25">
      <c r="A1489" s="10" t="s">
        <v>406</v>
      </c>
      <c r="B1489" s="10" t="s">
        <v>955</v>
      </c>
      <c r="C1489" s="10" t="s">
        <v>956</v>
      </c>
      <c r="D1489" s="10" t="s">
        <v>1963</v>
      </c>
      <c r="E1489" s="10">
        <v>2</v>
      </c>
      <c r="F1489" s="10">
        <v>231</v>
      </c>
      <c r="G1489" s="901">
        <f t="shared" si="50"/>
        <v>462</v>
      </c>
      <c r="H1489" s="901">
        <f t="shared" si="49"/>
        <v>462</v>
      </c>
      <c r="I1489" s="910"/>
    </row>
    <row r="1490" spans="1:9" x14ac:dyDescent="0.25">
      <c r="A1490" s="10" t="s">
        <v>406</v>
      </c>
      <c r="B1490" s="10" t="s">
        <v>955</v>
      </c>
      <c r="C1490" s="10" t="s">
        <v>956</v>
      </c>
      <c r="D1490" s="10" t="s">
        <v>1964</v>
      </c>
      <c r="E1490" s="10">
        <v>1</v>
      </c>
      <c r="F1490" s="10">
        <v>145</v>
      </c>
      <c r="G1490" s="901">
        <f t="shared" si="50"/>
        <v>145</v>
      </c>
      <c r="H1490" s="901">
        <f t="shared" si="49"/>
        <v>145</v>
      </c>
      <c r="I1490" s="910"/>
    </row>
    <row r="1491" spans="1:9" x14ac:dyDescent="0.25">
      <c r="A1491" s="10" t="s">
        <v>406</v>
      </c>
      <c r="B1491" s="10" t="s">
        <v>3052</v>
      </c>
      <c r="C1491" s="10" t="s">
        <v>3053</v>
      </c>
      <c r="D1491" s="10" t="s">
        <v>1963</v>
      </c>
      <c r="E1491" s="10">
        <v>2</v>
      </c>
      <c r="F1491" s="10">
        <v>83</v>
      </c>
      <c r="G1491" s="901">
        <f t="shared" si="50"/>
        <v>166</v>
      </c>
      <c r="H1491" s="901">
        <f t="shared" si="49"/>
        <v>166</v>
      </c>
      <c r="I1491" s="910"/>
    </row>
    <row r="1492" spans="1:9" x14ac:dyDescent="0.25">
      <c r="A1492" s="10" t="s">
        <v>406</v>
      </c>
      <c r="B1492" s="10" t="s">
        <v>3052</v>
      </c>
      <c r="C1492" s="10" t="s">
        <v>3053</v>
      </c>
      <c r="D1492" s="10" t="s">
        <v>1964</v>
      </c>
      <c r="E1492" s="10">
        <v>1</v>
      </c>
      <c r="F1492" s="10">
        <v>8</v>
      </c>
      <c r="G1492" s="901">
        <f t="shared" si="50"/>
        <v>8</v>
      </c>
      <c r="H1492" s="901">
        <f t="shared" si="49"/>
        <v>8</v>
      </c>
      <c r="I1492" s="910"/>
    </row>
    <row r="1493" spans="1:9" x14ac:dyDescent="0.25">
      <c r="A1493" s="10" t="s">
        <v>406</v>
      </c>
      <c r="B1493" s="10" t="s">
        <v>3054</v>
      </c>
      <c r="C1493" s="10" t="s">
        <v>3055</v>
      </c>
      <c r="D1493" s="10" t="s">
        <v>1963</v>
      </c>
      <c r="E1493" s="10">
        <v>2</v>
      </c>
      <c r="F1493" s="10">
        <v>87</v>
      </c>
      <c r="G1493" s="901">
        <f t="shared" si="50"/>
        <v>174</v>
      </c>
      <c r="H1493" s="901">
        <f t="shared" si="49"/>
        <v>174</v>
      </c>
      <c r="I1493" s="910"/>
    </row>
    <row r="1494" spans="1:9" x14ac:dyDescent="0.25">
      <c r="A1494" s="10" t="s">
        <v>406</v>
      </c>
      <c r="B1494" s="10" t="s">
        <v>3054</v>
      </c>
      <c r="C1494" s="10" t="s">
        <v>3055</v>
      </c>
      <c r="D1494" s="10" t="s">
        <v>1964</v>
      </c>
      <c r="E1494" s="10">
        <v>1</v>
      </c>
      <c r="F1494" s="10">
        <v>8</v>
      </c>
      <c r="G1494" s="901">
        <f t="shared" si="50"/>
        <v>8</v>
      </c>
      <c r="H1494" s="901">
        <f t="shared" si="49"/>
        <v>8</v>
      </c>
      <c r="I1494" s="910"/>
    </row>
    <row r="1495" spans="1:9" x14ac:dyDescent="0.25">
      <c r="A1495" s="10" t="s">
        <v>406</v>
      </c>
      <c r="B1495" s="10" t="s">
        <v>3056</v>
      </c>
      <c r="C1495" s="10" t="s">
        <v>3057</v>
      </c>
      <c r="D1495" s="10" t="s">
        <v>1963</v>
      </c>
      <c r="E1495" s="10">
        <v>2</v>
      </c>
      <c r="F1495" s="10">
        <v>266</v>
      </c>
      <c r="G1495" s="901">
        <f t="shared" si="50"/>
        <v>532</v>
      </c>
      <c r="H1495" s="901">
        <f t="shared" si="49"/>
        <v>532</v>
      </c>
      <c r="I1495" s="910"/>
    </row>
    <row r="1496" spans="1:9" x14ac:dyDescent="0.25">
      <c r="A1496" s="10" t="s">
        <v>406</v>
      </c>
      <c r="B1496" s="10" t="s">
        <v>3056</v>
      </c>
      <c r="C1496" s="10" t="s">
        <v>3057</v>
      </c>
      <c r="D1496" s="10" t="s">
        <v>1964</v>
      </c>
      <c r="E1496" s="10">
        <v>1</v>
      </c>
      <c r="F1496" s="10">
        <v>4</v>
      </c>
      <c r="G1496" s="901">
        <f t="shared" si="50"/>
        <v>4</v>
      </c>
      <c r="H1496" s="901">
        <f t="shared" si="49"/>
        <v>4</v>
      </c>
      <c r="I1496" s="910"/>
    </row>
    <row r="1497" spans="1:9" x14ac:dyDescent="0.25">
      <c r="A1497" s="10" t="s">
        <v>406</v>
      </c>
      <c r="B1497" s="10" t="s">
        <v>3058</v>
      </c>
      <c r="C1497" s="10" t="s">
        <v>3059</v>
      </c>
      <c r="D1497" s="10" t="s">
        <v>1963</v>
      </c>
      <c r="E1497" s="10">
        <v>2</v>
      </c>
      <c r="F1497" s="10">
        <v>99</v>
      </c>
      <c r="G1497" s="901">
        <f t="shared" si="50"/>
        <v>198</v>
      </c>
      <c r="H1497" s="901">
        <f t="shared" si="49"/>
        <v>198</v>
      </c>
      <c r="I1497" s="910"/>
    </row>
    <row r="1498" spans="1:9" x14ac:dyDescent="0.25">
      <c r="A1498" s="10" t="s">
        <v>406</v>
      </c>
      <c r="B1498" s="10" t="s">
        <v>3058</v>
      </c>
      <c r="C1498" s="10" t="s">
        <v>3059</v>
      </c>
      <c r="D1498" s="10" t="s">
        <v>1964</v>
      </c>
      <c r="E1498" s="10">
        <v>1</v>
      </c>
      <c r="F1498" s="10">
        <v>11</v>
      </c>
      <c r="G1498" s="901">
        <f t="shared" si="50"/>
        <v>11</v>
      </c>
      <c r="H1498" s="901">
        <f t="shared" si="49"/>
        <v>11</v>
      </c>
      <c r="I1498" s="910"/>
    </row>
    <row r="1499" spans="1:9" x14ac:dyDescent="0.25">
      <c r="A1499" s="10" t="s">
        <v>406</v>
      </c>
      <c r="B1499" s="10" t="s">
        <v>1775</v>
      </c>
      <c r="C1499" s="10" t="s">
        <v>1776</v>
      </c>
      <c r="D1499" s="10" t="s">
        <v>1963</v>
      </c>
      <c r="E1499" s="10">
        <v>2</v>
      </c>
      <c r="F1499" s="10">
        <v>374</v>
      </c>
      <c r="G1499" s="901">
        <f t="shared" si="50"/>
        <v>748</v>
      </c>
      <c r="H1499" s="901">
        <f t="shared" si="49"/>
        <v>748</v>
      </c>
      <c r="I1499" s="910"/>
    </row>
    <row r="1500" spans="1:9" x14ac:dyDescent="0.25">
      <c r="A1500" s="10" t="s">
        <v>406</v>
      </c>
      <c r="B1500" s="10" t="s">
        <v>1775</v>
      </c>
      <c r="C1500" s="10" t="s">
        <v>1776</v>
      </c>
      <c r="D1500" s="10" t="s">
        <v>1964</v>
      </c>
      <c r="E1500" s="10">
        <v>1</v>
      </c>
      <c r="F1500" s="10">
        <v>36</v>
      </c>
      <c r="G1500" s="901">
        <f t="shared" si="50"/>
        <v>36</v>
      </c>
      <c r="H1500" s="901">
        <f t="shared" si="49"/>
        <v>36</v>
      </c>
      <c r="I1500" s="910"/>
    </row>
    <row r="1501" spans="1:9" x14ac:dyDescent="0.25">
      <c r="A1501" s="10" t="s">
        <v>406</v>
      </c>
      <c r="B1501" s="10" t="s">
        <v>957</v>
      </c>
      <c r="C1501" s="10" t="s">
        <v>958</v>
      </c>
      <c r="D1501" s="10" t="s">
        <v>1989</v>
      </c>
      <c r="E1501" s="10">
        <v>18.529999999999998</v>
      </c>
      <c r="F1501" s="10">
        <v>95</v>
      </c>
      <c r="G1501" s="901">
        <f t="shared" si="50"/>
        <v>1760.3499999999997</v>
      </c>
      <c r="H1501" s="901">
        <f t="shared" si="49"/>
        <v>1760.3499999999997</v>
      </c>
      <c r="I1501" s="910"/>
    </row>
    <row r="1502" spans="1:9" x14ac:dyDescent="0.25">
      <c r="A1502" s="10" t="s">
        <v>406</v>
      </c>
      <c r="B1502" s="10" t="s">
        <v>957</v>
      </c>
      <c r="C1502" s="10" t="s">
        <v>958</v>
      </c>
      <c r="D1502" s="10" t="s">
        <v>1963</v>
      </c>
      <c r="E1502" s="10">
        <v>2</v>
      </c>
      <c r="F1502" s="10">
        <v>99</v>
      </c>
      <c r="G1502" s="901">
        <f t="shared" si="50"/>
        <v>198</v>
      </c>
      <c r="H1502" s="901">
        <f t="shared" ref="H1502:H1510" si="51">G1502</f>
        <v>198</v>
      </c>
      <c r="I1502" s="910"/>
    </row>
    <row r="1503" spans="1:9" x14ac:dyDescent="0.25">
      <c r="A1503" s="10" t="s">
        <v>406</v>
      </c>
      <c r="B1503" s="10" t="s">
        <v>957</v>
      </c>
      <c r="C1503" s="10" t="s">
        <v>958</v>
      </c>
      <c r="D1503" s="10" t="s">
        <v>1964</v>
      </c>
      <c r="E1503" s="10">
        <v>1</v>
      </c>
      <c r="F1503" s="10">
        <v>39</v>
      </c>
      <c r="G1503" s="901">
        <f t="shared" si="50"/>
        <v>39</v>
      </c>
      <c r="H1503" s="901">
        <f t="shared" si="51"/>
        <v>39</v>
      </c>
      <c r="I1503" s="910"/>
    </row>
    <row r="1504" spans="1:9" x14ac:dyDescent="0.25">
      <c r="A1504" s="10" t="s">
        <v>406</v>
      </c>
      <c r="B1504" s="10" t="s">
        <v>3060</v>
      </c>
      <c r="C1504" s="10" t="s">
        <v>3061</v>
      </c>
      <c r="D1504" s="10" t="s">
        <v>1963</v>
      </c>
      <c r="E1504" s="10">
        <v>2</v>
      </c>
      <c r="F1504" s="10">
        <v>55</v>
      </c>
      <c r="G1504" s="901">
        <f t="shared" si="50"/>
        <v>110</v>
      </c>
      <c r="H1504" s="901">
        <f t="shared" si="51"/>
        <v>110</v>
      </c>
      <c r="I1504" s="910"/>
    </row>
    <row r="1505" spans="1:9" x14ac:dyDescent="0.25">
      <c r="A1505" s="10" t="s">
        <v>406</v>
      </c>
      <c r="B1505" s="10" t="s">
        <v>3060</v>
      </c>
      <c r="C1505" s="10" t="s">
        <v>3061</v>
      </c>
      <c r="D1505" s="10" t="s">
        <v>1964</v>
      </c>
      <c r="E1505" s="10">
        <v>1</v>
      </c>
      <c r="F1505" s="10">
        <v>2</v>
      </c>
      <c r="G1505" s="901">
        <f t="shared" si="50"/>
        <v>2</v>
      </c>
      <c r="H1505" s="901">
        <f t="shared" si="51"/>
        <v>2</v>
      </c>
      <c r="I1505" s="910"/>
    </row>
    <row r="1506" spans="1:9" x14ac:dyDescent="0.25">
      <c r="A1506" s="10" t="s">
        <v>406</v>
      </c>
      <c r="B1506" s="10" t="s">
        <v>3062</v>
      </c>
      <c r="C1506" s="10" t="s">
        <v>3063</v>
      </c>
      <c r="D1506" s="10" t="s">
        <v>1963</v>
      </c>
      <c r="E1506" s="10">
        <v>2</v>
      </c>
      <c r="F1506" s="10">
        <v>54</v>
      </c>
      <c r="G1506" s="901">
        <f t="shared" si="50"/>
        <v>108</v>
      </c>
      <c r="H1506" s="901">
        <f t="shared" si="51"/>
        <v>108</v>
      </c>
      <c r="I1506" s="910"/>
    </row>
    <row r="1507" spans="1:9" x14ac:dyDescent="0.25">
      <c r="A1507" s="10" t="s">
        <v>406</v>
      </c>
      <c r="B1507" s="10" t="s">
        <v>3062</v>
      </c>
      <c r="C1507" s="10" t="s">
        <v>3063</v>
      </c>
      <c r="D1507" s="10" t="s">
        <v>1964</v>
      </c>
      <c r="E1507" s="10">
        <v>1</v>
      </c>
      <c r="F1507" s="10">
        <v>9</v>
      </c>
      <c r="G1507" s="901">
        <f t="shared" si="50"/>
        <v>9</v>
      </c>
      <c r="H1507" s="901">
        <f t="shared" si="51"/>
        <v>9</v>
      </c>
      <c r="I1507" s="910"/>
    </row>
    <row r="1508" spans="1:9" x14ac:dyDescent="0.25">
      <c r="A1508" s="10" t="s">
        <v>406</v>
      </c>
      <c r="B1508" s="10" t="s">
        <v>3064</v>
      </c>
      <c r="C1508" s="10" t="s">
        <v>3065</v>
      </c>
      <c r="D1508" s="10" t="s">
        <v>1963</v>
      </c>
      <c r="E1508" s="10">
        <v>2</v>
      </c>
      <c r="F1508" s="10">
        <v>25</v>
      </c>
      <c r="G1508" s="901">
        <f t="shared" si="50"/>
        <v>50</v>
      </c>
      <c r="H1508" s="901">
        <f t="shared" si="51"/>
        <v>50</v>
      </c>
      <c r="I1508" s="910"/>
    </row>
    <row r="1509" spans="1:9" x14ac:dyDescent="0.25">
      <c r="A1509" s="10" t="s">
        <v>406</v>
      </c>
      <c r="B1509" s="10" t="s">
        <v>3066</v>
      </c>
      <c r="C1509" s="10" t="s">
        <v>3067</v>
      </c>
      <c r="D1509" s="10" t="s">
        <v>1963</v>
      </c>
      <c r="E1509" s="10">
        <v>2</v>
      </c>
      <c r="F1509" s="10">
        <v>153</v>
      </c>
      <c r="G1509" s="901">
        <f t="shared" si="50"/>
        <v>306</v>
      </c>
      <c r="H1509" s="901">
        <f t="shared" si="51"/>
        <v>306</v>
      </c>
      <c r="I1509" s="910"/>
    </row>
    <row r="1510" spans="1:9" x14ac:dyDescent="0.25">
      <c r="A1510" s="10" t="s">
        <v>406</v>
      </c>
      <c r="B1510" s="10" t="s">
        <v>3066</v>
      </c>
      <c r="C1510" s="10" t="s">
        <v>3067</v>
      </c>
      <c r="D1510" s="10" t="s">
        <v>1964</v>
      </c>
      <c r="E1510" s="10">
        <v>1</v>
      </c>
      <c r="F1510" s="10">
        <v>23</v>
      </c>
      <c r="G1510" s="901">
        <f t="shared" si="50"/>
        <v>23</v>
      </c>
      <c r="H1510" s="901">
        <f t="shared" si="51"/>
        <v>23</v>
      </c>
      <c r="I1510" s="910"/>
    </row>
    <row r="1511" spans="1:9" x14ac:dyDescent="0.25">
      <c r="A1511" s="10" t="s">
        <v>406</v>
      </c>
      <c r="B1511" s="10" t="s">
        <v>3068</v>
      </c>
      <c r="C1511" s="10" t="s">
        <v>3069</v>
      </c>
      <c r="D1511" s="10" t="s">
        <v>1963</v>
      </c>
      <c r="E1511" s="10">
        <v>2</v>
      </c>
      <c r="F1511" s="10">
        <v>221</v>
      </c>
      <c r="G1511" s="901">
        <f t="shared" si="50"/>
        <v>442</v>
      </c>
      <c r="H1511" s="901"/>
      <c r="I1511" s="911">
        <f>G1511</f>
        <v>442</v>
      </c>
    </row>
    <row r="1512" spans="1:9" x14ac:dyDescent="0.25">
      <c r="A1512" s="10" t="s">
        <v>406</v>
      </c>
      <c r="B1512" s="10" t="s">
        <v>3068</v>
      </c>
      <c r="C1512" s="10" t="s">
        <v>3069</v>
      </c>
      <c r="D1512" s="10" t="s">
        <v>1964</v>
      </c>
      <c r="E1512" s="10">
        <v>1</v>
      </c>
      <c r="F1512" s="10">
        <v>85</v>
      </c>
      <c r="G1512" s="901">
        <f t="shared" si="50"/>
        <v>85</v>
      </c>
      <c r="H1512" s="901"/>
      <c r="I1512" s="911">
        <f>G1512</f>
        <v>85</v>
      </c>
    </row>
    <row r="1513" spans="1:9" x14ac:dyDescent="0.25">
      <c r="A1513" s="10" t="s">
        <v>540</v>
      </c>
      <c r="B1513" s="10" t="s">
        <v>3070</v>
      </c>
      <c r="C1513" s="10" t="s">
        <v>3071</v>
      </c>
      <c r="D1513" s="10" t="s">
        <v>1963</v>
      </c>
      <c r="E1513" s="10">
        <v>2</v>
      </c>
      <c r="F1513" s="10">
        <v>87</v>
      </c>
      <c r="G1513" s="901">
        <f t="shared" si="50"/>
        <v>174</v>
      </c>
      <c r="H1513" s="901">
        <f t="shared" ref="H1513:H1576" si="52">G1513</f>
        <v>174</v>
      </c>
      <c r="I1513" s="910"/>
    </row>
    <row r="1514" spans="1:9" x14ac:dyDescent="0.25">
      <c r="A1514" s="10" t="s">
        <v>540</v>
      </c>
      <c r="B1514" s="10" t="s">
        <v>3070</v>
      </c>
      <c r="C1514" s="10" t="s">
        <v>3071</v>
      </c>
      <c r="D1514" s="10" t="s">
        <v>1964</v>
      </c>
      <c r="E1514" s="10">
        <v>1</v>
      </c>
      <c r="F1514" s="10">
        <v>13</v>
      </c>
      <c r="G1514" s="901">
        <f t="shared" si="50"/>
        <v>13</v>
      </c>
      <c r="H1514" s="901">
        <f t="shared" si="52"/>
        <v>13</v>
      </c>
      <c r="I1514" s="910"/>
    </row>
    <row r="1515" spans="1:9" x14ac:dyDescent="0.25">
      <c r="A1515" s="10" t="s">
        <v>540</v>
      </c>
      <c r="B1515" s="10" t="s">
        <v>3072</v>
      </c>
      <c r="C1515" s="10" t="s">
        <v>3073</v>
      </c>
      <c r="D1515" s="10" t="s">
        <v>1963</v>
      </c>
      <c r="E1515" s="10">
        <v>2</v>
      </c>
      <c r="F1515" s="10">
        <v>303</v>
      </c>
      <c r="G1515" s="901">
        <f t="shared" si="50"/>
        <v>606</v>
      </c>
      <c r="H1515" s="901">
        <f t="shared" si="52"/>
        <v>606</v>
      </c>
      <c r="I1515" s="910"/>
    </row>
    <row r="1516" spans="1:9" x14ac:dyDescent="0.25">
      <c r="A1516" s="10" t="s">
        <v>540</v>
      </c>
      <c r="B1516" s="10" t="s">
        <v>3072</v>
      </c>
      <c r="C1516" s="10" t="s">
        <v>3073</v>
      </c>
      <c r="D1516" s="10" t="s">
        <v>1964</v>
      </c>
      <c r="E1516" s="10">
        <v>1</v>
      </c>
      <c r="F1516" s="10">
        <v>9</v>
      </c>
      <c r="G1516" s="901">
        <f t="shared" si="50"/>
        <v>9</v>
      </c>
      <c r="H1516" s="901">
        <f t="shared" si="52"/>
        <v>9</v>
      </c>
      <c r="I1516" s="910"/>
    </row>
    <row r="1517" spans="1:9" x14ac:dyDescent="0.25">
      <c r="A1517" s="10" t="s">
        <v>540</v>
      </c>
      <c r="B1517" s="10" t="s">
        <v>3072</v>
      </c>
      <c r="C1517" s="10" t="s">
        <v>3073</v>
      </c>
      <c r="D1517" s="10" t="s">
        <v>2198</v>
      </c>
      <c r="E1517" s="10">
        <v>8.86</v>
      </c>
      <c r="F1517" s="10">
        <v>8</v>
      </c>
      <c r="G1517" s="901">
        <f t="shared" si="50"/>
        <v>70.88</v>
      </c>
      <c r="H1517" s="901">
        <f t="shared" si="52"/>
        <v>70.88</v>
      </c>
      <c r="I1517" s="910"/>
    </row>
    <row r="1518" spans="1:9" x14ac:dyDescent="0.25">
      <c r="A1518" s="10" t="s">
        <v>540</v>
      </c>
      <c r="B1518" s="10" t="s">
        <v>3074</v>
      </c>
      <c r="C1518" s="10" t="s">
        <v>3075</v>
      </c>
      <c r="D1518" s="10" t="s">
        <v>1963</v>
      </c>
      <c r="E1518" s="10">
        <v>2</v>
      </c>
      <c r="F1518" s="10">
        <v>320</v>
      </c>
      <c r="G1518" s="901">
        <f t="shared" si="50"/>
        <v>640</v>
      </c>
      <c r="H1518" s="901">
        <f t="shared" si="52"/>
        <v>640</v>
      </c>
      <c r="I1518" s="910"/>
    </row>
    <row r="1519" spans="1:9" x14ac:dyDescent="0.25">
      <c r="A1519" s="10" t="s">
        <v>540</v>
      </c>
      <c r="B1519" s="10" t="s">
        <v>3074</v>
      </c>
      <c r="C1519" s="10" t="s">
        <v>3075</v>
      </c>
      <c r="D1519" s="10" t="s">
        <v>1964</v>
      </c>
      <c r="E1519" s="10">
        <v>1</v>
      </c>
      <c r="F1519" s="10">
        <v>102</v>
      </c>
      <c r="G1519" s="901">
        <f t="shared" si="50"/>
        <v>102</v>
      </c>
      <c r="H1519" s="901">
        <f t="shared" si="52"/>
        <v>102</v>
      </c>
      <c r="I1519" s="910"/>
    </row>
    <row r="1520" spans="1:9" x14ac:dyDescent="0.25">
      <c r="A1520" s="10" t="s">
        <v>540</v>
      </c>
      <c r="B1520" s="10" t="s">
        <v>3076</v>
      </c>
      <c r="C1520" s="10" t="s">
        <v>3077</v>
      </c>
      <c r="D1520" s="10" t="s">
        <v>1989</v>
      </c>
      <c r="E1520" s="10">
        <v>18.53</v>
      </c>
      <c r="F1520" s="10">
        <v>49</v>
      </c>
      <c r="G1520" s="901">
        <f t="shared" si="50"/>
        <v>907.97</v>
      </c>
      <c r="H1520" s="901">
        <f t="shared" si="52"/>
        <v>907.97</v>
      </c>
      <c r="I1520" s="910"/>
    </row>
    <row r="1521" spans="1:9" x14ac:dyDescent="0.25">
      <c r="A1521" s="10" t="s">
        <v>540</v>
      </c>
      <c r="B1521" s="10" t="s">
        <v>3076</v>
      </c>
      <c r="C1521" s="10" t="s">
        <v>3077</v>
      </c>
      <c r="D1521" s="10" t="s">
        <v>1963</v>
      </c>
      <c r="E1521" s="10">
        <v>2</v>
      </c>
      <c r="F1521" s="10">
        <v>238</v>
      </c>
      <c r="G1521" s="901">
        <f t="shared" si="50"/>
        <v>476</v>
      </c>
      <c r="H1521" s="901">
        <f t="shared" si="52"/>
        <v>476</v>
      </c>
      <c r="I1521" s="910"/>
    </row>
    <row r="1522" spans="1:9" x14ac:dyDescent="0.25">
      <c r="A1522" s="10" t="s">
        <v>540</v>
      </c>
      <c r="B1522" s="10" t="s">
        <v>3076</v>
      </c>
      <c r="C1522" s="10" t="s">
        <v>3077</v>
      </c>
      <c r="D1522" s="10" t="s">
        <v>1964</v>
      </c>
      <c r="E1522" s="10">
        <v>1</v>
      </c>
      <c r="F1522" s="10">
        <v>55</v>
      </c>
      <c r="G1522" s="901">
        <f t="shared" si="50"/>
        <v>55</v>
      </c>
      <c r="H1522" s="901">
        <f t="shared" si="52"/>
        <v>55</v>
      </c>
      <c r="I1522" s="910"/>
    </row>
    <row r="1523" spans="1:9" x14ac:dyDescent="0.25">
      <c r="A1523" s="10" t="s">
        <v>540</v>
      </c>
      <c r="B1523" s="10" t="s">
        <v>3076</v>
      </c>
      <c r="C1523" s="10" t="s">
        <v>3077</v>
      </c>
      <c r="D1523" s="10" t="s">
        <v>2198</v>
      </c>
      <c r="E1523" s="10">
        <v>8.86</v>
      </c>
      <c r="F1523" s="10">
        <v>1</v>
      </c>
      <c r="G1523" s="901">
        <f t="shared" si="50"/>
        <v>8.86</v>
      </c>
      <c r="H1523" s="901">
        <f t="shared" si="52"/>
        <v>8.86</v>
      </c>
      <c r="I1523" s="910"/>
    </row>
    <row r="1524" spans="1:9" x14ac:dyDescent="0.25">
      <c r="A1524" s="10" t="s">
        <v>540</v>
      </c>
      <c r="B1524" s="10" t="s">
        <v>3076</v>
      </c>
      <c r="C1524" s="10" t="s">
        <v>3077</v>
      </c>
      <c r="D1524" s="10" t="s">
        <v>2283</v>
      </c>
      <c r="E1524" s="10">
        <v>7.86</v>
      </c>
      <c r="F1524" s="10">
        <v>1</v>
      </c>
      <c r="G1524" s="901">
        <f t="shared" si="50"/>
        <v>7.86</v>
      </c>
      <c r="H1524" s="901">
        <f t="shared" si="52"/>
        <v>7.86</v>
      </c>
      <c r="I1524" s="910"/>
    </row>
    <row r="1525" spans="1:9" x14ac:dyDescent="0.25">
      <c r="A1525" s="10" t="s">
        <v>540</v>
      </c>
      <c r="B1525" s="10" t="s">
        <v>3078</v>
      </c>
      <c r="C1525" s="10" t="s">
        <v>3079</v>
      </c>
      <c r="D1525" s="10" t="s">
        <v>1963</v>
      </c>
      <c r="E1525" s="10">
        <v>2</v>
      </c>
      <c r="F1525" s="10">
        <v>125</v>
      </c>
      <c r="G1525" s="901">
        <f t="shared" si="50"/>
        <v>250</v>
      </c>
      <c r="H1525" s="901">
        <f t="shared" si="52"/>
        <v>250</v>
      </c>
      <c r="I1525" s="910"/>
    </row>
    <row r="1526" spans="1:9" x14ac:dyDescent="0.25">
      <c r="A1526" s="10" t="s">
        <v>540</v>
      </c>
      <c r="B1526" s="10" t="s">
        <v>3078</v>
      </c>
      <c r="C1526" s="10" t="s">
        <v>3079</v>
      </c>
      <c r="D1526" s="10" t="s">
        <v>1964</v>
      </c>
      <c r="E1526" s="10">
        <v>1</v>
      </c>
      <c r="F1526" s="10">
        <v>1</v>
      </c>
      <c r="G1526" s="901">
        <f t="shared" si="50"/>
        <v>1</v>
      </c>
      <c r="H1526" s="901">
        <f t="shared" si="52"/>
        <v>1</v>
      </c>
      <c r="I1526" s="910"/>
    </row>
    <row r="1527" spans="1:9" x14ac:dyDescent="0.25">
      <c r="A1527" s="10" t="s">
        <v>540</v>
      </c>
      <c r="B1527" s="10" t="s">
        <v>3080</v>
      </c>
      <c r="C1527" s="10" t="s">
        <v>3081</v>
      </c>
      <c r="D1527" s="10" t="s">
        <v>1963</v>
      </c>
      <c r="E1527" s="10">
        <v>2</v>
      </c>
      <c r="F1527" s="10">
        <v>80</v>
      </c>
      <c r="G1527" s="901">
        <f t="shared" si="50"/>
        <v>160</v>
      </c>
      <c r="H1527" s="901">
        <f t="shared" si="52"/>
        <v>160</v>
      </c>
      <c r="I1527" s="910"/>
    </row>
    <row r="1528" spans="1:9" x14ac:dyDescent="0.25">
      <c r="A1528" s="10" t="s">
        <v>540</v>
      </c>
      <c r="B1528" s="10" t="s">
        <v>3080</v>
      </c>
      <c r="C1528" s="10" t="s">
        <v>3081</v>
      </c>
      <c r="D1528" s="10" t="s">
        <v>1964</v>
      </c>
      <c r="E1528" s="10">
        <v>1</v>
      </c>
      <c r="F1528" s="10">
        <v>31</v>
      </c>
      <c r="G1528" s="901">
        <f t="shared" si="50"/>
        <v>31</v>
      </c>
      <c r="H1528" s="901">
        <f t="shared" si="52"/>
        <v>31</v>
      </c>
      <c r="I1528" s="910"/>
    </row>
    <row r="1529" spans="1:9" x14ac:dyDescent="0.25">
      <c r="A1529" s="10" t="s">
        <v>540</v>
      </c>
      <c r="B1529" s="10" t="s">
        <v>3082</v>
      </c>
      <c r="C1529" s="10" t="s">
        <v>3083</v>
      </c>
      <c r="D1529" s="10" t="s">
        <v>1963</v>
      </c>
      <c r="E1529" s="10">
        <v>2</v>
      </c>
      <c r="F1529" s="10">
        <v>155</v>
      </c>
      <c r="G1529" s="901">
        <f t="shared" si="50"/>
        <v>310</v>
      </c>
      <c r="H1529" s="901">
        <f t="shared" si="52"/>
        <v>310</v>
      </c>
      <c r="I1529" s="910"/>
    </row>
    <row r="1530" spans="1:9" x14ac:dyDescent="0.25">
      <c r="A1530" s="10" t="s">
        <v>540</v>
      </c>
      <c r="B1530" s="10" t="s">
        <v>3082</v>
      </c>
      <c r="C1530" s="10" t="s">
        <v>3083</v>
      </c>
      <c r="D1530" s="10" t="s">
        <v>1964</v>
      </c>
      <c r="E1530" s="10">
        <v>1</v>
      </c>
      <c r="F1530" s="10">
        <v>37</v>
      </c>
      <c r="G1530" s="901">
        <f t="shared" si="50"/>
        <v>37</v>
      </c>
      <c r="H1530" s="901">
        <f t="shared" si="52"/>
        <v>37</v>
      </c>
      <c r="I1530" s="910"/>
    </row>
    <row r="1531" spans="1:9" x14ac:dyDescent="0.25">
      <c r="A1531" s="10" t="s">
        <v>540</v>
      </c>
      <c r="B1531" s="10" t="s">
        <v>3084</v>
      </c>
      <c r="C1531" s="10" t="s">
        <v>3085</v>
      </c>
      <c r="D1531" s="10" t="s">
        <v>1963</v>
      </c>
      <c r="E1531" s="10">
        <v>2</v>
      </c>
      <c r="F1531" s="10">
        <v>85</v>
      </c>
      <c r="G1531" s="901">
        <f t="shared" si="50"/>
        <v>170</v>
      </c>
      <c r="H1531" s="901">
        <f t="shared" si="52"/>
        <v>170</v>
      </c>
      <c r="I1531" s="910"/>
    </row>
    <row r="1532" spans="1:9" x14ac:dyDescent="0.25">
      <c r="A1532" s="10" t="s">
        <v>540</v>
      </c>
      <c r="B1532" s="10" t="s">
        <v>3084</v>
      </c>
      <c r="C1532" s="10" t="s">
        <v>3085</v>
      </c>
      <c r="D1532" s="10" t="s">
        <v>1964</v>
      </c>
      <c r="E1532" s="10">
        <v>1</v>
      </c>
      <c r="F1532" s="10">
        <v>31</v>
      </c>
      <c r="G1532" s="901">
        <f t="shared" si="50"/>
        <v>31</v>
      </c>
      <c r="H1532" s="901">
        <f t="shared" si="52"/>
        <v>31</v>
      </c>
      <c r="I1532" s="910"/>
    </row>
    <row r="1533" spans="1:9" x14ac:dyDescent="0.25">
      <c r="A1533" s="10" t="s">
        <v>540</v>
      </c>
      <c r="B1533" s="10" t="s">
        <v>3086</v>
      </c>
      <c r="C1533" s="10" t="s">
        <v>3087</v>
      </c>
      <c r="D1533" s="10" t="s">
        <v>1963</v>
      </c>
      <c r="E1533" s="10">
        <v>2</v>
      </c>
      <c r="F1533" s="10">
        <v>177</v>
      </c>
      <c r="G1533" s="901">
        <f t="shared" si="50"/>
        <v>354</v>
      </c>
      <c r="H1533" s="901">
        <f t="shared" si="52"/>
        <v>354</v>
      </c>
      <c r="I1533" s="910"/>
    </row>
    <row r="1534" spans="1:9" x14ac:dyDescent="0.25">
      <c r="A1534" s="10" t="s">
        <v>540</v>
      </c>
      <c r="B1534" s="10" t="s">
        <v>3086</v>
      </c>
      <c r="C1534" s="10" t="s">
        <v>3087</v>
      </c>
      <c r="D1534" s="10" t="s">
        <v>1964</v>
      </c>
      <c r="E1534" s="10">
        <v>1</v>
      </c>
      <c r="F1534" s="10">
        <v>9</v>
      </c>
      <c r="G1534" s="901">
        <f t="shared" si="50"/>
        <v>9</v>
      </c>
      <c r="H1534" s="901">
        <f t="shared" si="52"/>
        <v>9</v>
      </c>
      <c r="I1534" s="910"/>
    </row>
    <row r="1535" spans="1:9" x14ac:dyDescent="0.25">
      <c r="A1535" s="10" t="s">
        <v>540</v>
      </c>
      <c r="B1535" s="10" t="s">
        <v>1227</v>
      </c>
      <c r="C1535" s="10" t="s">
        <v>1228</v>
      </c>
      <c r="D1535" s="10" t="s">
        <v>1963</v>
      </c>
      <c r="E1535" s="10">
        <v>2</v>
      </c>
      <c r="F1535" s="10">
        <v>164</v>
      </c>
      <c r="G1535" s="901">
        <f t="shared" si="50"/>
        <v>328</v>
      </c>
      <c r="H1535" s="901">
        <f t="shared" si="52"/>
        <v>328</v>
      </c>
      <c r="I1535" s="910"/>
    </row>
    <row r="1536" spans="1:9" x14ac:dyDescent="0.25">
      <c r="A1536" s="10" t="s">
        <v>540</v>
      </c>
      <c r="B1536" s="10" t="s">
        <v>1227</v>
      </c>
      <c r="C1536" s="10" t="s">
        <v>1228</v>
      </c>
      <c r="D1536" s="10" t="s">
        <v>1964</v>
      </c>
      <c r="E1536" s="10">
        <v>1</v>
      </c>
      <c r="F1536" s="10">
        <v>15</v>
      </c>
      <c r="G1536" s="901">
        <f t="shared" si="50"/>
        <v>15</v>
      </c>
      <c r="H1536" s="901">
        <f t="shared" si="52"/>
        <v>15</v>
      </c>
      <c r="I1536" s="910"/>
    </row>
    <row r="1537" spans="1:9" x14ac:dyDescent="0.25">
      <c r="A1537" s="10" t="s">
        <v>540</v>
      </c>
      <c r="B1537" s="10" t="s">
        <v>3088</v>
      </c>
      <c r="C1537" s="10" t="s">
        <v>3089</v>
      </c>
      <c r="D1537" s="10" t="s">
        <v>1963</v>
      </c>
      <c r="E1537" s="10">
        <v>2</v>
      </c>
      <c r="F1537" s="10">
        <v>255</v>
      </c>
      <c r="G1537" s="901">
        <f t="shared" si="50"/>
        <v>510</v>
      </c>
      <c r="H1537" s="901">
        <f t="shared" si="52"/>
        <v>510</v>
      </c>
      <c r="I1537" s="910"/>
    </row>
    <row r="1538" spans="1:9" x14ac:dyDescent="0.25">
      <c r="A1538" s="10" t="s">
        <v>540</v>
      </c>
      <c r="B1538" s="10" t="s">
        <v>3088</v>
      </c>
      <c r="C1538" s="10" t="s">
        <v>3089</v>
      </c>
      <c r="D1538" s="10" t="s">
        <v>2198</v>
      </c>
      <c r="E1538" s="10">
        <v>8.86</v>
      </c>
      <c r="F1538" s="10">
        <v>2</v>
      </c>
      <c r="G1538" s="901">
        <f t="shared" si="50"/>
        <v>17.72</v>
      </c>
      <c r="H1538" s="901">
        <f t="shared" si="52"/>
        <v>17.72</v>
      </c>
      <c r="I1538" s="910"/>
    </row>
    <row r="1539" spans="1:9" x14ac:dyDescent="0.25">
      <c r="A1539" s="10" t="s">
        <v>540</v>
      </c>
      <c r="B1539" s="10" t="s">
        <v>959</v>
      </c>
      <c r="C1539" s="10" t="s">
        <v>960</v>
      </c>
      <c r="D1539" s="10" t="s">
        <v>1963</v>
      </c>
      <c r="E1539" s="10">
        <v>2</v>
      </c>
      <c r="F1539" s="10">
        <v>160</v>
      </c>
      <c r="G1539" s="901">
        <f t="shared" si="50"/>
        <v>320</v>
      </c>
      <c r="H1539" s="901">
        <f t="shared" si="52"/>
        <v>320</v>
      </c>
      <c r="I1539" s="910"/>
    </row>
    <row r="1540" spans="1:9" x14ac:dyDescent="0.25">
      <c r="A1540" s="10" t="s">
        <v>540</v>
      </c>
      <c r="B1540" s="10" t="s">
        <v>959</v>
      </c>
      <c r="C1540" s="10" t="s">
        <v>960</v>
      </c>
      <c r="D1540" s="10" t="s">
        <v>1964</v>
      </c>
      <c r="E1540" s="10">
        <v>1</v>
      </c>
      <c r="F1540" s="10">
        <v>15</v>
      </c>
      <c r="G1540" s="901">
        <f t="shared" si="50"/>
        <v>15</v>
      </c>
      <c r="H1540" s="901">
        <f t="shared" si="52"/>
        <v>15</v>
      </c>
      <c r="I1540" s="910"/>
    </row>
    <row r="1541" spans="1:9" x14ac:dyDescent="0.25">
      <c r="A1541" s="10" t="s">
        <v>540</v>
      </c>
      <c r="B1541" s="10" t="s">
        <v>961</v>
      </c>
      <c r="C1541" s="10" t="s">
        <v>962</v>
      </c>
      <c r="D1541" s="10" t="s">
        <v>1963</v>
      </c>
      <c r="E1541" s="10">
        <v>2</v>
      </c>
      <c r="F1541" s="10">
        <v>130</v>
      </c>
      <c r="G1541" s="901">
        <f t="shared" si="50"/>
        <v>260</v>
      </c>
      <c r="H1541" s="901">
        <f t="shared" si="52"/>
        <v>260</v>
      </c>
      <c r="I1541" s="910"/>
    </row>
    <row r="1542" spans="1:9" x14ac:dyDescent="0.25">
      <c r="A1542" s="10" t="s">
        <v>540</v>
      </c>
      <c r="B1542" s="10" t="s">
        <v>963</v>
      </c>
      <c r="C1542" s="10" t="s">
        <v>964</v>
      </c>
      <c r="D1542" s="10" t="s">
        <v>1963</v>
      </c>
      <c r="E1542" s="10">
        <v>2</v>
      </c>
      <c r="F1542" s="10">
        <v>280</v>
      </c>
      <c r="G1542" s="901">
        <f t="shared" si="50"/>
        <v>560</v>
      </c>
      <c r="H1542" s="901">
        <f t="shared" si="52"/>
        <v>560</v>
      </c>
      <c r="I1542" s="910"/>
    </row>
    <row r="1543" spans="1:9" x14ac:dyDescent="0.25">
      <c r="A1543" s="10" t="s">
        <v>540</v>
      </c>
      <c r="B1543" s="10" t="s">
        <v>963</v>
      </c>
      <c r="C1543" s="10" t="s">
        <v>964</v>
      </c>
      <c r="D1543" s="10" t="s">
        <v>1964</v>
      </c>
      <c r="E1543" s="10">
        <v>1</v>
      </c>
      <c r="F1543" s="10">
        <v>40</v>
      </c>
      <c r="G1543" s="901">
        <f t="shared" si="50"/>
        <v>40</v>
      </c>
      <c r="H1543" s="901">
        <f t="shared" si="52"/>
        <v>40</v>
      </c>
      <c r="I1543" s="910"/>
    </row>
    <row r="1544" spans="1:9" x14ac:dyDescent="0.25">
      <c r="A1544" s="10" t="s">
        <v>540</v>
      </c>
      <c r="B1544" s="10" t="s">
        <v>965</v>
      </c>
      <c r="C1544" s="10" t="s">
        <v>966</v>
      </c>
      <c r="D1544" s="10" t="s">
        <v>1963</v>
      </c>
      <c r="E1544" s="10">
        <v>2</v>
      </c>
      <c r="F1544" s="10">
        <v>865</v>
      </c>
      <c r="G1544" s="901">
        <f t="shared" si="50"/>
        <v>1730</v>
      </c>
      <c r="H1544" s="901">
        <f t="shared" si="52"/>
        <v>1730</v>
      </c>
      <c r="I1544" s="910"/>
    </row>
    <row r="1545" spans="1:9" x14ac:dyDescent="0.25">
      <c r="A1545" s="10" t="s">
        <v>540</v>
      </c>
      <c r="B1545" s="10" t="s">
        <v>965</v>
      </c>
      <c r="C1545" s="10" t="s">
        <v>966</v>
      </c>
      <c r="D1545" s="10" t="s">
        <v>1964</v>
      </c>
      <c r="E1545" s="10">
        <v>1</v>
      </c>
      <c r="F1545" s="10">
        <v>9</v>
      </c>
      <c r="G1545" s="901">
        <f t="shared" ref="G1545:G1608" si="53">E1545*F1545</f>
        <v>9</v>
      </c>
      <c r="H1545" s="901">
        <f t="shared" si="52"/>
        <v>9</v>
      </c>
      <c r="I1545" s="910"/>
    </row>
    <row r="1546" spans="1:9" x14ac:dyDescent="0.25">
      <c r="A1546" s="10" t="s">
        <v>540</v>
      </c>
      <c r="B1546" s="10" t="s">
        <v>967</v>
      </c>
      <c r="C1546" s="10" t="s">
        <v>968</v>
      </c>
      <c r="D1546" s="10" t="s">
        <v>1963</v>
      </c>
      <c r="E1546" s="10">
        <v>2</v>
      </c>
      <c r="F1546" s="10">
        <v>540</v>
      </c>
      <c r="G1546" s="901">
        <f t="shared" si="53"/>
        <v>1080</v>
      </c>
      <c r="H1546" s="901">
        <f t="shared" si="52"/>
        <v>1080</v>
      </c>
      <c r="I1546" s="910"/>
    </row>
    <row r="1547" spans="1:9" x14ac:dyDescent="0.25">
      <c r="A1547" s="10" t="s">
        <v>540</v>
      </c>
      <c r="B1547" s="10" t="s">
        <v>967</v>
      </c>
      <c r="C1547" s="10" t="s">
        <v>968</v>
      </c>
      <c r="D1547" s="10" t="s">
        <v>1964</v>
      </c>
      <c r="E1547" s="10">
        <v>1</v>
      </c>
      <c r="F1547" s="10">
        <v>23</v>
      </c>
      <c r="G1547" s="901">
        <f t="shared" si="53"/>
        <v>23</v>
      </c>
      <c r="H1547" s="901">
        <f t="shared" si="52"/>
        <v>23</v>
      </c>
      <c r="I1547" s="910"/>
    </row>
    <row r="1548" spans="1:9" x14ac:dyDescent="0.25">
      <c r="A1548" s="10" t="s">
        <v>540</v>
      </c>
      <c r="B1548" s="10" t="s">
        <v>3090</v>
      </c>
      <c r="C1548" s="10" t="s">
        <v>3091</v>
      </c>
      <c r="D1548" s="10" t="s">
        <v>1963</v>
      </c>
      <c r="E1548" s="10">
        <v>2</v>
      </c>
      <c r="F1548" s="10">
        <v>57</v>
      </c>
      <c r="G1548" s="901">
        <f t="shared" si="53"/>
        <v>114</v>
      </c>
      <c r="H1548" s="901">
        <f t="shared" si="52"/>
        <v>114</v>
      </c>
      <c r="I1548" s="910"/>
    </row>
    <row r="1549" spans="1:9" x14ac:dyDescent="0.25">
      <c r="A1549" s="10" t="s">
        <v>540</v>
      </c>
      <c r="B1549" s="10" t="s">
        <v>3090</v>
      </c>
      <c r="C1549" s="10" t="s">
        <v>3091</v>
      </c>
      <c r="D1549" s="10" t="s">
        <v>1964</v>
      </c>
      <c r="E1549" s="10">
        <v>1</v>
      </c>
      <c r="F1549" s="10">
        <v>1</v>
      </c>
      <c r="G1549" s="901">
        <f t="shared" si="53"/>
        <v>1</v>
      </c>
      <c r="H1549" s="901">
        <f t="shared" si="52"/>
        <v>1</v>
      </c>
      <c r="I1549" s="910"/>
    </row>
    <row r="1550" spans="1:9" x14ac:dyDescent="0.25">
      <c r="A1550" s="10" t="s">
        <v>540</v>
      </c>
      <c r="B1550" s="10" t="s">
        <v>3092</v>
      </c>
      <c r="C1550" s="10" t="s">
        <v>3093</v>
      </c>
      <c r="D1550" s="10" t="s">
        <v>1963</v>
      </c>
      <c r="E1550" s="10">
        <v>2</v>
      </c>
      <c r="F1550" s="10">
        <v>66</v>
      </c>
      <c r="G1550" s="901">
        <f t="shared" si="53"/>
        <v>132</v>
      </c>
      <c r="H1550" s="901">
        <f t="shared" si="52"/>
        <v>132</v>
      </c>
      <c r="I1550" s="910"/>
    </row>
    <row r="1551" spans="1:9" x14ac:dyDescent="0.25">
      <c r="A1551" s="10" t="s">
        <v>540</v>
      </c>
      <c r="B1551" s="10" t="s">
        <v>3092</v>
      </c>
      <c r="C1551" s="10" t="s">
        <v>3093</v>
      </c>
      <c r="D1551" s="10" t="s">
        <v>1964</v>
      </c>
      <c r="E1551" s="10">
        <v>1</v>
      </c>
      <c r="F1551" s="10">
        <v>19</v>
      </c>
      <c r="G1551" s="901">
        <f t="shared" si="53"/>
        <v>19</v>
      </c>
      <c r="H1551" s="901">
        <f t="shared" si="52"/>
        <v>19</v>
      </c>
      <c r="I1551" s="910"/>
    </row>
    <row r="1552" spans="1:9" x14ac:dyDescent="0.25">
      <c r="A1552" s="10" t="s">
        <v>540</v>
      </c>
      <c r="B1552" s="10" t="s">
        <v>3094</v>
      </c>
      <c r="C1552" s="10" t="s">
        <v>3095</v>
      </c>
      <c r="D1552" s="10" t="s">
        <v>1963</v>
      </c>
      <c r="E1552" s="10">
        <v>2</v>
      </c>
      <c r="F1552" s="10">
        <v>141</v>
      </c>
      <c r="G1552" s="901">
        <f t="shared" si="53"/>
        <v>282</v>
      </c>
      <c r="H1552" s="901">
        <f t="shared" si="52"/>
        <v>282</v>
      </c>
      <c r="I1552" s="910"/>
    </row>
    <row r="1553" spans="1:9" x14ac:dyDescent="0.25">
      <c r="A1553" s="10" t="s">
        <v>540</v>
      </c>
      <c r="B1553" s="10" t="s">
        <v>3094</v>
      </c>
      <c r="C1553" s="10" t="s">
        <v>3095</v>
      </c>
      <c r="D1553" s="10" t="s">
        <v>1964</v>
      </c>
      <c r="E1553" s="10">
        <v>1</v>
      </c>
      <c r="F1553" s="10">
        <v>51</v>
      </c>
      <c r="G1553" s="901">
        <f t="shared" si="53"/>
        <v>51</v>
      </c>
      <c r="H1553" s="901">
        <f t="shared" si="52"/>
        <v>51</v>
      </c>
      <c r="I1553" s="910"/>
    </row>
    <row r="1554" spans="1:9" x14ac:dyDescent="0.25">
      <c r="A1554" s="10" t="s">
        <v>540</v>
      </c>
      <c r="B1554" s="10" t="s">
        <v>3096</v>
      </c>
      <c r="C1554" s="10" t="s">
        <v>3097</v>
      </c>
      <c r="D1554" s="10" t="s">
        <v>1963</v>
      </c>
      <c r="E1554" s="10">
        <v>2</v>
      </c>
      <c r="F1554" s="10">
        <v>96</v>
      </c>
      <c r="G1554" s="901">
        <f t="shared" si="53"/>
        <v>192</v>
      </c>
      <c r="H1554" s="901">
        <f t="shared" si="52"/>
        <v>192</v>
      </c>
      <c r="I1554" s="910"/>
    </row>
    <row r="1555" spans="1:9" x14ac:dyDescent="0.25">
      <c r="A1555" s="10" t="s">
        <v>540</v>
      </c>
      <c r="B1555" s="10" t="s">
        <v>3096</v>
      </c>
      <c r="C1555" s="10" t="s">
        <v>3097</v>
      </c>
      <c r="D1555" s="10" t="s">
        <v>1964</v>
      </c>
      <c r="E1555" s="10">
        <v>1</v>
      </c>
      <c r="F1555" s="10">
        <v>8</v>
      </c>
      <c r="G1555" s="901">
        <f t="shared" si="53"/>
        <v>8</v>
      </c>
      <c r="H1555" s="901">
        <f t="shared" si="52"/>
        <v>8</v>
      </c>
      <c r="I1555" s="910"/>
    </row>
    <row r="1556" spans="1:9" x14ac:dyDescent="0.25">
      <c r="A1556" s="10" t="s">
        <v>540</v>
      </c>
      <c r="B1556" s="10" t="s">
        <v>969</v>
      </c>
      <c r="C1556" s="10" t="s">
        <v>970</v>
      </c>
      <c r="D1556" s="10" t="s">
        <v>1963</v>
      </c>
      <c r="E1556" s="10">
        <v>2</v>
      </c>
      <c r="F1556" s="10">
        <v>216</v>
      </c>
      <c r="G1556" s="901">
        <f t="shared" si="53"/>
        <v>432</v>
      </c>
      <c r="H1556" s="901">
        <f t="shared" si="52"/>
        <v>432</v>
      </c>
      <c r="I1556" s="910"/>
    </row>
    <row r="1557" spans="1:9" x14ac:dyDescent="0.25">
      <c r="A1557" s="10" t="s">
        <v>540</v>
      </c>
      <c r="B1557" s="10" t="s">
        <v>969</v>
      </c>
      <c r="C1557" s="10" t="s">
        <v>970</v>
      </c>
      <c r="D1557" s="10" t="s">
        <v>1964</v>
      </c>
      <c r="E1557" s="10">
        <v>1</v>
      </c>
      <c r="F1557" s="10">
        <v>16</v>
      </c>
      <c r="G1557" s="901">
        <f t="shared" si="53"/>
        <v>16</v>
      </c>
      <c r="H1557" s="901">
        <f t="shared" si="52"/>
        <v>16</v>
      </c>
      <c r="I1557" s="910"/>
    </row>
    <row r="1558" spans="1:9" x14ac:dyDescent="0.25">
      <c r="A1558" s="10" t="s">
        <v>540</v>
      </c>
      <c r="B1558" s="10" t="s">
        <v>3098</v>
      </c>
      <c r="C1558" s="10" t="s">
        <v>3099</v>
      </c>
      <c r="D1558" s="10" t="s">
        <v>1963</v>
      </c>
      <c r="E1558" s="10">
        <v>2</v>
      </c>
      <c r="F1558" s="10">
        <v>43</v>
      </c>
      <c r="G1558" s="901">
        <f t="shared" si="53"/>
        <v>86</v>
      </c>
      <c r="H1558" s="901">
        <f t="shared" si="52"/>
        <v>86</v>
      </c>
      <c r="I1558" s="910"/>
    </row>
    <row r="1559" spans="1:9" x14ac:dyDescent="0.25">
      <c r="A1559" s="10" t="s">
        <v>540</v>
      </c>
      <c r="B1559" s="10" t="s">
        <v>3098</v>
      </c>
      <c r="C1559" s="10" t="s">
        <v>3099</v>
      </c>
      <c r="D1559" s="10" t="s">
        <v>1964</v>
      </c>
      <c r="E1559" s="10">
        <v>1</v>
      </c>
      <c r="F1559" s="10">
        <v>7</v>
      </c>
      <c r="G1559" s="901">
        <f t="shared" si="53"/>
        <v>7</v>
      </c>
      <c r="H1559" s="901">
        <f t="shared" si="52"/>
        <v>7</v>
      </c>
      <c r="I1559" s="910"/>
    </row>
    <row r="1560" spans="1:9" x14ac:dyDescent="0.25">
      <c r="A1560" s="10" t="s">
        <v>540</v>
      </c>
      <c r="B1560" s="10" t="s">
        <v>971</v>
      </c>
      <c r="C1560" s="10" t="s">
        <v>972</v>
      </c>
      <c r="D1560" s="10" t="s">
        <v>1963</v>
      </c>
      <c r="E1560" s="10">
        <v>2</v>
      </c>
      <c r="F1560" s="10">
        <v>306</v>
      </c>
      <c r="G1560" s="901">
        <f t="shared" si="53"/>
        <v>612</v>
      </c>
      <c r="H1560" s="901">
        <f t="shared" si="52"/>
        <v>612</v>
      </c>
      <c r="I1560" s="910"/>
    </row>
    <row r="1561" spans="1:9" x14ac:dyDescent="0.25">
      <c r="A1561" s="10" t="s">
        <v>540</v>
      </c>
      <c r="B1561" s="10" t="s">
        <v>971</v>
      </c>
      <c r="C1561" s="10" t="s">
        <v>972</v>
      </c>
      <c r="D1561" s="10" t="s">
        <v>1964</v>
      </c>
      <c r="E1561" s="10">
        <v>1</v>
      </c>
      <c r="F1561" s="10">
        <v>32</v>
      </c>
      <c r="G1561" s="901">
        <f t="shared" si="53"/>
        <v>32</v>
      </c>
      <c r="H1561" s="901">
        <f t="shared" si="52"/>
        <v>32</v>
      </c>
      <c r="I1561" s="910"/>
    </row>
    <row r="1562" spans="1:9" x14ac:dyDescent="0.25">
      <c r="A1562" s="10" t="s">
        <v>540</v>
      </c>
      <c r="B1562" s="10" t="s">
        <v>1229</v>
      </c>
      <c r="C1562" s="10" t="s">
        <v>1230</v>
      </c>
      <c r="D1562" s="10" t="s">
        <v>1989</v>
      </c>
      <c r="E1562" s="10">
        <v>18.53</v>
      </c>
      <c r="F1562" s="10">
        <v>33</v>
      </c>
      <c r="G1562" s="901">
        <f t="shared" si="53"/>
        <v>611.49</v>
      </c>
      <c r="H1562" s="901">
        <f t="shared" si="52"/>
        <v>611.49</v>
      </c>
      <c r="I1562" s="910"/>
    </row>
    <row r="1563" spans="1:9" x14ac:dyDescent="0.25">
      <c r="A1563" s="10" t="s">
        <v>540</v>
      </c>
      <c r="B1563" s="10" t="s">
        <v>1229</v>
      </c>
      <c r="C1563" s="10" t="s">
        <v>1230</v>
      </c>
      <c r="D1563" s="10" t="s">
        <v>1963</v>
      </c>
      <c r="E1563" s="10">
        <v>2</v>
      </c>
      <c r="F1563" s="10">
        <v>235</v>
      </c>
      <c r="G1563" s="901">
        <f t="shared" si="53"/>
        <v>470</v>
      </c>
      <c r="H1563" s="901">
        <f t="shared" si="52"/>
        <v>470</v>
      </c>
      <c r="I1563" s="910"/>
    </row>
    <row r="1564" spans="1:9" x14ac:dyDescent="0.25">
      <c r="A1564" s="10" t="s">
        <v>540</v>
      </c>
      <c r="B1564" s="10" t="s">
        <v>1229</v>
      </c>
      <c r="C1564" s="10" t="s">
        <v>1230</v>
      </c>
      <c r="D1564" s="10" t="s">
        <v>1964</v>
      </c>
      <c r="E1564" s="10">
        <v>1</v>
      </c>
      <c r="F1564" s="10">
        <v>72</v>
      </c>
      <c r="G1564" s="901">
        <f t="shared" si="53"/>
        <v>72</v>
      </c>
      <c r="H1564" s="901">
        <f t="shared" si="52"/>
        <v>72</v>
      </c>
      <c r="I1564" s="910"/>
    </row>
    <row r="1565" spans="1:9" x14ac:dyDescent="0.25">
      <c r="A1565" s="10" t="s">
        <v>540</v>
      </c>
      <c r="B1565" s="10" t="s">
        <v>3100</v>
      </c>
      <c r="C1565" s="10" t="s">
        <v>3101</v>
      </c>
      <c r="D1565" s="10" t="s">
        <v>1963</v>
      </c>
      <c r="E1565" s="10">
        <v>2</v>
      </c>
      <c r="F1565" s="10">
        <v>17</v>
      </c>
      <c r="G1565" s="901">
        <f t="shared" si="53"/>
        <v>34</v>
      </c>
      <c r="H1565" s="901">
        <f t="shared" si="52"/>
        <v>34</v>
      </c>
      <c r="I1565" s="910"/>
    </row>
    <row r="1566" spans="1:9" x14ac:dyDescent="0.25">
      <c r="A1566" s="10" t="s">
        <v>540</v>
      </c>
      <c r="B1566" s="10" t="s">
        <v>1231</v>
      </c>
      <c r="C1566" s="10" t="s">
        <v>1232</v>
      </c>
      <c r="D1566" s="10" t="s">
        <v>1963</v>
      </c>
      <c r="E1566" s="10">
        <v>2</v>
      </c>
      <c r="F1566" s="10">
        <v>894</v>
      </c>
      <c r="G1566" s="901">
        <f t="shared" si="53"/>
        <v>1788</v>
      </c>
      <c r="H1566" s="901">
        <f t="shared" si="52"/>
        <v>1788</v>
      </c>
      <c r="I1566" s="910"/>
    </row>
    <row r="1567" spans="1:9" x14ac:dyDescent="0.25">
      <c r="A1567" s="10" t="s">
        <v>540</v>
      </c>
      <c r="B1567" s="10" t="s">
        <v>1231</v>
      </c>
      <c r="C1567" s="10" t="s">
        <v>1232</v>
      </c>
      <c r="D1567" s="10" t="s">
        <v>1964</v>
      </c>
      <c r="E1567" s="10">
        <v>1</v>
      </c>
      <c r="F1567" s="10">
        <v>275</v>
      </c>
      <c r="G1567" s="901">
        <f t="shared" si="53"/>
        <v>275</v>
      </c>
      <c r="H1567" s="901">
        <f t="shared" si="52"/>
        <v>275</v>
      </c>
      <c r="I1567" s="910"/>
    </row>
    <row r="1568" spans="1:9" x14ac:dyDescent="0.25">
      <c r="A1568" s="10" t="s">
        <v>540</v>
      </c>
      <c r="B1568" s="10" t="s">
        <v>973</v>
      </c>
      <c r="C1568" s="10" t="s">
        <v>974</v>
      </c>
      <c r="D1568" s="10" t="s">
        <v>1963</v>
      </c>
      <c r="E1568" s="10">
        <v>2</v>
      </c>
      <c r="F1568" s="10">
        <v>737</v>
      </c>
      <c r="G1568" s="901">
        <f t="shared" si="53"/>
        <v>1474</v>
      </c>
      <c r="H1568" s="901">
        <f t="shared" si="52"/>
        <v>1474</v>
      </c>
      <c r="I1568" s="910"/>
    </row>
    <row r="1569" spans="1:9" x14ac:dyDescent="0.25">
      <c r="A1569" s="10" t="s">
        <v>540</v>
      </c>
      <c r="B1569" s="10" t="s">
        <v>973</v>
      </c>
      <c r="C1569" s="10" t="s">
        <v>974</v>
      </c>
      <c r="D1569" s="10" t="s">
        <v>1964</v>
      </c>
      <c r="E1569" s="10">
        <v>1</v>
      </c>
      <c r="F1569" s="10">
        <v>133</v>
      </c>
      <c r="G1569" s="901">
        <f t="shared" si="53"/>
        <v>133</v>
      </c>
      <c r="H1569" s="901">
        <f t="shared" si="52"/>
        <v>133</v>
      </c>
      <c r="I1569" s="910"/>
    </row>
    <row r="1570" spans="1:9" x14ac:dyDescent="0.25">
      <c r="A1570" s="10" t="s">
        <v>540</v>
      </c>
      <c r="B1570" s="10" t="s">
        <v>3102</v>
      </c>
      <c r="C1570" s="10" t="s">
        <v>3103</v>
      </c>
      <c r="D1570" s="10" t="s">
        <v>1963</v>
      </c>
      <c r="E1570" s="10">
        <v>2</v>
      </c>
      <c r="F1570" s="10">
        <v>164</v>
      </c>
      <c r="G1570" s="901">
        <f t="shared" si="53"/>
        <v>328</v>
      </c>
      <c r="H1570" s="901">
        <f t="shared" si="52"/>
        <v>328</v>
      </c>
      <c r="I1570" s="910"/>
    </row>
    <row r="1571" spans="1:9" x14ac:dyDescent="0.25">
      <c r="A1571" s="10" t="s">
        <v>540</v>
      </c>
      <c r="B1571" s="10" t="s">
        <v>3102</v>
      </c>
      <c r="C1571" s="10" t="s">
        <v>3103</v>
      </c>
      <c r="D1571" s="10" t="s">
        <v>1964</v>
      </c>
      <c r="E1571" s="10">
        <v>1</v>
      </c>
      <c r="F1571" s="10">
        <v>15</v>
      </c>
      <c r="G1571" s="901">
        <f t="shared" si="53"/>
        <v>15</v>
      </c>
      <c r="H1571" s="901">
        <f t="shared" si="52"/>
        <v>15</v>
      </c>
      <c r="I1571" s="910"/>
    </row>
    <row r="1572" spans="1:9" x14ac:dyDescent="0.25">
      <c r="A1572" s="10" t="s">
        <v>540</v>
      </c>
      <c r="B1572" s="10" t="s">
        <v>1803</v>
      </c>
      <c r="C1572" s="10" t="s">
        <v>1804</v>
      </c>
      <c r="D1572" s="10" t="s">
        <v>1963</v>
      </c>
      <c r="E1572" s="10">
        <v>2</v>
      </c>
      <c r="F1572" s="10">
        <v>194</v>
      </c>
      <c r="G1572" s="901">
        <f t="shared" si="53"/>
        <v>388</v>
      </c>
      <c r="H1572" s="901">
        <f t="shared" si="52"/>
        <v>388</v>
      </c>
      <c r="I1572" s="910"/>
    </row>
    <row r="1573" spans="1:9" x14ac:dyDescent="0.25">
      <c r="A1573" s="10" t="s">
        <v>540</v>
      </c>
      <c r="B1573" s="10" t="s">
        <v>1803</v>
      </c>
      <c r="C1573" s="10" t="s">
        <v>1804</v>
      </c>
      <c r="D1573" s="10" t="s">
        <v>1964</v>
      </c>
      <c r="E1573" s="10">
        <v>1</v>
      </c>
      <c r="F1573" s="10">
        <v>135</v>
      </c>
      <c r="G1573" s="901">
        <f t="shared" si="53"/>
        <v>135</v>
      </c>
      <c r="H1573" s="901">
        <f t="shared" si="52"/>
        <v>135</v>
      </c>
      <c r="I1573" s="910"/>
    </row>
    <row r="1574" spans="1:9" x14ac:dyDescent="0.25">
      <c r="A1574" s="10" t="s">
        <v>540</v>
      </c>
      <c r="B1574" s="10" t="s">
        <v>975</v>
      </c>
      <c r="C1574" s="10" t="s">
        <v>976</v>
      </c>
      <c r="D1574" s="10" t="s">
        <v>1963</v>
      </c>
      <c r="E1574" s="10">
        <v>2</v>
      </c>
      <c r="F1574" s="10">
        <v>1055</v>
      </c>
      <c r="G1574" s="901">
        <f t="shared" si="53"/>
        <v>2110</v>
      </c>
      <c r="H1574" s="901">
        <f t="shared" si="52"/>
        <v>2110</v>
      </c>
      <c r="I1574" s="910"/>
    </row>
    <row r="1575" spans="1:9" x14ac:dyDescent="0.25">
      <c r="A1575" s="10" t="s">
        <v>540</v>
      </c>
      <c r="B1575" s="10" t="s">
        <v>975</v>
      </c>
      <c r="C1575" s="10" t="s">
        <v>976</v>
      </c>
      <c r="D1575" s="10" t="s">
        <v>1964</v>
      </c>
      <c r="E1575" s="10">
        <v>1</v>
      </c>
      <c r="F1575" s="10">
        <v>35</v>
      </c>
      <c r="G1575" s="901">
        <f t="shared" si="53"/>
        <v>35</v>
      </c>
      <c r="H1575" s="901">
        <f t="shared" si="52"/>
        <v>35</v>
      </c>
      <c r="I1575" s="910"/>
    </row>
    <row r="1576" spans="1:9" x14ac:dyDescent="0.25">
      <c r="A1576" s="10" t="s">
        <v>540</v>
      </c>
      <c r="B1576" s="10" t="s">
        <v>3104</v>
      </c>
      <c r="C1576" s="10" t="s">
        <v>3105</v>
      </c>
      <c r="D1576" s="10" t="s">
        <v>1963</v>
      </c>
      <c r="E1576" s="10">
        <v>2</v>
      </c>
      <c r="F1576" s="10">
        <v>191</v>
      </c>
      <c r="G1576" s="901">
        <f t="shared" si="53"/>
        <v>382</v>
      </c>
      <c r="H1576" s="901">
        <f t="shared" si="52"/>
        <v>382</v>
      </c>
      <c r="I1576" s="910"/>
    </row>
    <row r="1577" spans="1:9" x14ac:dyDescent="0.25">
      <c r="A1577" s="10" t="s">
        <v>540</v>
      </c>
      <c r="B1577" s="10" t="s">
        <v>3104</v>
      </c>
      <c r="C1577" s="10" t="s">
        <v>3105</v>
      </c>
      <c r="D1577" s="10" t="s">
        <v>1964</v>
      </c>
      <c r="E1577" s="10">
        <v>1</v>
      </c>
      <c r="F1577" s="10">
        <v>29</v>
      </c>
      <c r="G1577" s="901">
        <f t="shared" si="53"/>
        <v>29</v>
      </c>
      <c r="H1577" s="901">
        <f t="shared" ref="H1577:H1640" si="54">G1577</f>
        <v>29</v>
      </c>
      <c r="I1577" s="910"/>
    </row>
    <row r="1578" spans="1:9" x14ac:dyDescent="0.25">
      <c r="A1578" s="10" t="s">
        <v>540</v>
      </c>
      <c r="B1578" s="10" t="s">
        <v>3106</v>
      </c>
      <c r="C1578" s="10" t="s">
        <v>3107</v>
      </c>
      <c r="D1578" s="10" t="s">
        <v>1963</v>
      </c>
      <c r="E1578" s="10">
        <v>2</v>
      </c>
      <c r="F1578" s="10">
        <v>114</v>
      </c>
      <c r="G1578" s="901">
        <f t="shared" si="53"/>
        <v>228</v>
      </c>
      <c r="H1578" s="901">
        <f t="shared" si="54"/>
        <v>228</v>
      </c>
      <c r="I1578" s="910"/>
    </row>
    <row r="1579" spans="1:9" x14ac:dyDescent="0.25">
      <c r="A1579" s="10" t="s">
        <v>540</v>
      </c>
      <c r="B1579" s="10" t="s">
        <v>3106</v>
      </c>
      <c r="C1579" s="10" t="s">
        <v>3107</v>
      </c>
      <c r="D1579" s="10" t="s">
        <v>1964</v>
      </c>
      <c r="E1579" s="10">
        <v>1</v>
      </c>
      <c r="F1579" s="10">
        <v>153</v>
      </c>
      <c r="G1579" s="901">
        <f t="shared" si="53"/>
        <v>153</v>
      </c>
      <c r="H1579" s="901">
        <f t="shared" si="54"/>
        <v>153</v>
      </c>
      <c r="I1579" s="910"/>
    </row>
    <row r="1580" spans="1:9" x14ac:dyDescent="0.25">
      <c r="A1580" s="10" t="s">
        <v>540</v>
      </c>
      <c r="B1580" s="10" t="s">
        <v>3108</v>
      </c>
      <c r="C1580" s="10" t="s">
        <v>3109</v>
      </c>
      <c r="D1580" s="10" t="s">
        <v>1963</v>
      </c>
      <c r="E1580" s="10">
        <v>2</v>
      </c>
      <c r="F1580" s="10">
        <v>73</v>
      </c>
      <c r="G1580" s="901">
        <f t="shared" si="53"/>
        <v>146</v>
      </c>
      <c r="H1580" s="901">
        <f t="shared" si="54"/>
        <v>146</v>
      </c>
      <c r="I1580" s="910"/>
    </row>
    <row r="1581" spans="1:9" x14ac:dyDescent="0.25">
      <c r="A1581" s="10" t="s">
        <v>540</v>
      </c>
      <c r="B1581" s="10" t="s">
        <v>3108</v>
      </c>
      <c r="C1581" s="10" t="s">
        <v>3109</v>
      </c>
      <c r="D1581" s="10" t="s">
        <v>1964</v>
      </c>
      <c r="E1581" s="10">
        <v>1</v>
      </c>
      <c r="F1581" s="10">
        <v>18</v>
      </c>
      <c r="G1581" s="901">
        <f t="shared" si="53"/>
        <v>18</v>
      </c>
      <c r="H1581" s="901">
        <f t="shared" si="54"/>
        <v>18</v>
      </c>
      <c r="I1581" s="910"/>
    </row>
    <row r="1582" spans="1:9" x14ac:dyDescent="0.25">
      <c r="A1582" s="10" t="s">
        <v>540</v>
      </c>
      <c r="B1582" s="10" t="s">
        <v>1805</v>
      </c>
      <c r="C1582" s="10" t="s">
        <v>1806</v>
      </c>
      <c r="D1582" s="10" t="s">
        <v>1963</v>
      </c>
      <c r="E1582" s="10">
        <v>2</v>
      </c>
      <c r="F1582" s="10">
        <v>81</v>
      </c>
      <c r="G1582" s="901">
        <f t="shared" si="53"/>
        <v>162</v>
      </c>
      <c r="H1582" s="901">
        <f t="shared" si="54"/>
        <v>162</v>
      </c>
      <c r="I1582" s="910"/>
    </row>
    <row r="1583" spans="1:9" x14ac:dyDescent="0.25">
      <c r="A1583" s="10" t="s">
        <v>540</v>
      </c>
      <c r="B1583" s="10" t="s">
        <v>1805</v>
      </c>
      <c r="C1583" s="10" t="s">
        <v>1806</v>
      </c>
      <c r="D1583" s="10" t="s">
        <v>1964</v>
      </c>
      <c r="E1583" s="10">
        <v>1</v>
      </c>
      <c r="F1583" s="10">
        <v>122</v>
      </c>
      <c r="G1583" s="901">
        <f t="shared" si="53"/>
        <v>122</v>
      </c>
      <c r="H1583" s="901">
        <f t="shared" si="54"/>
        <v>122</v>
      </c>
      <c r="I1583" s="910"/>
    </row>
    <row r="1584" spans="1:9" x14ac:dyDescent="0.25">
      <c r="A1584" s="10" t="s">
        <v>540</v>
      </c>
      <c r="B1584" s="10" t="s">
        <v>3110</v>
      </c>
      <c r="C1584" s="10" t="s">
        <v>3111</v>
      </c>
      <c r="D1584" s="10" t="s">
        <v>1963</v>
      </c>
      <c r="E1584" s="10">
        <v>2</v>
      </c>
      <c r="F1584" s="10">
        <v>78</v>
      </c>
      <c r="G1584" s="901">
        <f t="shared" si="53"/>
        <v>156</v>
      </c>
      <c r="H1584" s="901">
        <f t="shared" si="54"/>
        <v>156</v>
      </c>
      <c r="I1584" s="910"/>
    </row>
    <row r="1585" spans="1:9" x14ac:dyDescent="0.25">
      <c r="A1585" s="10" t="s">
        <v>540</v>
      </c>
      <c r="B1585" s="10" t="s">
        <v>3110</v>
      </c>
      <c r="C1585" s="10" t="s">
        <v>3111</v>
      </c>
      <c r="D1585" s="10" t="s">
        <v>1964</v>
      </c>
      <c r="E1585" s="10">
        <v>1</v>
      </c>
      <c r="F1585" s="10">
        <v>67</v>
      </c>
      <c r="G1585" s="901">
        <f t="shared" si="53"/>
        <v>67</v>
      </c>
      <c r="H1585" s="901">
        <f t="shared" si="54"/>
        <v>67</v>
      </c>
      <c r="I1585" s="910"/>
    </row>
    <row r="1586" spans="1:9" x14ac:dyDescent="0.25">
      <c r="A1586" s="10" t="s">
        <v>540</v>
      </c>
      <c r="B1586" s="10" t="s">
        <v>1807</v>
      </c>
      <c r="C1586" s="10" t="s">
        <v>1808</v>
      </c>
      <c r="D1586" s="10" t="s">
        <v>1963</v>
      </c>
      <c r="E1586" s="10">
        <v>2</v>
      </c>
      <c r="F1586" s="10">
        <v>38</v>
      </c>
      <c r="G1586" s="901">
        <f t="shared" si="53"/>
        <v>76</v>
      </c>
      <c r="H1586" s="901">
        <f t="shared" si="54"/>
        <v>76</v>
      </c>
      <c r="I1586" s="910"/>
    </row>
    <row r="1587" spans="1:9" x14ac:dyDescent="0.25">
      <c r="A1587" s="10" t="s">
        <v>540</v>
      </c>
      <c r="B1587" s="10" t="s">
        <v>1807</v>
      </c>
      <c r="C1587" s="10" t="s">
        <v>1808</v>
      </c>
      <c r="D1587" s="10" t="s">
        <v>1964</v>
      </c>
      <c r="E1587" s="10">
        <v>1</v>
      </c>
      <c r="F1587" s="10">
        <v>4</v>
      </c>
      <c r="G1587" s="901">
        <f t="shared" si="53"/>
        <v>4</v>
      </c>
      <c r="H1587" s="901">
        <f t="shared" si="54"/>
        <v>4</v>
      </c>
      <c r="I1587" s="910"/>
    </row>
    <row r="1588" spans="1:9" x14ac:dyDescent="0.25">
      <c r="A1588" s="10" t="s">
        <v>540</v>
      </c>
      <c r="B1588" s="10" t="s">
        <v>3112</v>
      </c>
      <c r="C1588" s="10" t="s">
        <v>3113</v>
      </c>
      <c r="D1588" s="10" t="s">
        <v>1963</v>
      </c>
      <c r="E1588" s="10">
        <v>2</v>
      </c>
      <c r="F1588" s="10">
        <v>236</v>
      </c>
      <c r="G1588" s="901">
        <f t="shared" si="53"/>
        <v>472</v>
      </c>
      <c r="H1588" s="901">
        <f t="shared" si="54"/>
        <v>472</v>
      </c>
      <c r="I1588" s="910"/>
    </row>
    <row r="1589" spans="1:9" x14ac:dyDescent="0.25">
      <c r="A1589" s="10" t="s">
        <v>540</v>
      </c>
      <c r="B1589" s="10" t="s">
        <v>3112</v>
      </c>
      <c r="C1589" s="10" t="s">
        <v>3113</v>
      </c>
      <c r="D1589" s="10" t="s">
        <v>1964</v>
      </c>
      <c r="E1589" s="10">
        <v>1</v>
      </c>
      <c r="F1589" s="10">
        <v>80</v>
      </c>
      <c r="G1589" s="901">
        <f t="shared" si="53"/>
        <v>80</v>
      </c>
      <c r="H1589" s="901">
        <f t="shared" si="54"/>
        <v>80</v>
      </c>
      <c r="I1589" s="910"/>
    </row>
    <row r="1590" spans="1:9" x14ac:dyDescent="0.25">
      <c r="A1590" s="10" t="s">
        <v>540</v>
      </c>
      <c r="B1590" s="10" t="s">
        <v>3114</v>
      </c>
      <c r="C1590" s="10" t="s">
        <v>3115</v>
      </c>
      <c r="D1590" s="10" t="s">
        <v>1963</v>
      </c>
      <c r="E1590" s="10">
        <v>2</v>
      </c>
      <c r="F1590" s="10">
        <v>3</v>
      </c>
      <c r="G1590" s="901">
        <f t="shared" si="53"/>
        <v>6</v>
      </c>
      <c r="H1590" s="901">
        <f t="shared" si="54"/>
        <v>6</v>
      </c>
      <c r="I1590" s="910"/>
    </row>
    <row r="1591" spans="1:9" x14ac:dyDescent="0.25">
      <c r="A1591" s="10" t="s">
        <v>540</v>
      </c>
      <c r="B1591" s="10" t="s">
        <v>3116</v>
      </c>
      <c r="C1591" s="10" t="s">
        <v>3117</v>
      </c>
      <c r="D1591" s="10" t="s">
        <v>1963</v>
      </c>
      <c r="E1591" s="10">
        <v>2</v>
      </c>
      <c r="F1591" s="10">
        <v>53</v>
      </c>
      <c r="G1591" s="901">
        <f t="shared" si="53"/>
        <v>106</v>
      </c>
      <c r="H1591" s="901">
        <f t="shared" si="54"/>
        <v>106</v>
      </c>
      <c r="I1591" s="910"/>
    </row>
    <row r="1592" spans="1:9" x14ac:dyDescent="0.25">
      <c r="A1592" s="10" t="s">
        <v>540</v>
      </c>
      <c r="B1592" s="10" t="s">
        <v>3116</v>
      </c>
      <c r="C1592" s="10" t="s">
        <v>3117</v>
      </c>
      <c r="D1592" s="10" t="s">
        <v>1964</v>
      </c>
      <c r="E1592" s="10">
        <v>1</v>
      </c>
      <c r="F1592" s="10">
        <v>15</v>
      </c>
      <c r="G1592" s="901">
        <f t="shared" si="53"/>
        <v>15</v>
      </c>
      <c r="H1592" s="901">
        <f t="shared" si="54"/>
        <v>15</v>
      </c>
      <c r="I1592" s="910"/>
    </row>
    <row r="1593" spans="1:9" x14ac:dyDescent="0.25">
      <c r="A1593" s="10" t="s">
        <v>540</v>
      </c>
      <c r="B1593" s="10" t="s">
        <v>3118</v>
      </c>
      <c r="C1593" s="10" t="s">
        <v>3119</v>
      </c>
      <c r="D1593" s="10" t="s">
        <v>1963</v>
      </c>
      <c r="E1593" s="10">
        <v>2</v>
      </c>
      <c r="F1593" s="10">
        <v>287</v>
      </c>
      <c r="G1593" s="901">
        <f t="shared" si="53"/>
        <v>574</v>
      </c>
      <c r="H1593" s="901">
        <f t="shared" si="54"/>
        <v>574</v>
      </c>
      <c r="I1593" s="910"/>
    </row>
    <row r="1594" spans="1:9" x14ac:dyDescent="0.25">
      <c r="A1594" s="10" t="s">
        <v>540</v>
      </c>
      <c r="B1594" s="10" t="s">
        <v>3118</v>
      </c>
      <c r="C1594" s="10" t="s">
        <v>3119</v>
      </c>
      <c r="D1594" s="10" t="s">
        <v>1964</v>
      </c>
      <c r="E1594" s="10">
        <v>1</v>
      </c>
      <c r="F1594" s="10">
        <v>3</v>
      </c>
      <c r="G1594" s="901">
        <f t="shared" si="53"/>
        <v>3</v>
      </c>
      <c r="H1594" s="901">
        <f t="shared" si="54"/>
        <v>3</v>
      </c>
      <c r="I1594" s="910"/>
    </row>
    <row r="1595" spans="1:9" x14ac:dyDescent="0.25">
      <c r="A1595" s="10" t="s">
        <v>540</v>
      </c>
      <c r="B1595" s="10" t="s">
        <v>3120</v>
      </c>
      <c r="C1595" s="10" t="s">
        <v>3121</v>
      </c>
      <c r="D1595" s="10" t="s">
        <v>1963</v>
      </c>
      <c r="E1595" s="10">
        <v>2</v>
      </c>
      <c r="F1595" s="10">
        <v>189</v>
      </c>
      <c r="G1595" s="901">
        <f t="shared" si="53"/>
        <v>378</v>
      </c>
      <c r="H1595" s="901">
        <f t="shared" si="54"/>
        <v>378</v>
      </c>
      <c r="I1595" s="910"/>
    </row>
    <row r="1596" spans="1:9" x14ac:dyDescent="0.25">
      <c r="A1596" s="10" t="s">
        <v>540</v>
      </c>
      <c r="B1596" s="10" t="s">
        <v>3120</v>
      </c>
      <c r="C1596" s="10" t="s">
        <v>3121</v>
      </c>
      <c r="D1596" s="10" t="s">
        <v>1964</v>
      </c>
      <c r="E1596" s="10">
        <v>1</v>
      </c>
      <c r="F1596" s="10">
        <v>153</v>
      </c>
      <c r="G1596" s="901">
        <f t="shared" si="53"/>
        <v>153</v>
      </c>
      <c r="H1596" s="901">
        <f t="shared" si="54"/>
        <v>153</v>
      </c>
      <c r="I1596" s="910"/>
    </row>
    <row r="1597" spans="1:9" x14ac:dyDescent="0.25">
      <c r="A1597" s="10" t="s">
        <v>540</v>
      </c>
      <c r="B1597" s="10" t="s">
        <v>3122</v>
      </c>
      <c r="C1597" s="10" t="s">
        <v>3123</v>
      </c>
      <c r="D1597" s="10" t="s">
        <v>1963</v>
      </c>
      <c r="E1597" s="10">
        <v>2</v>
      </c>
      <c r="F1597" s="10">
        <v>36</v>
      </c>
      <c r="G1597" s="901">
        <f t="shared" si="53"/>
        <v>72</v>
      </c>
      <c r="H1597" s="901">
        <f t="shared" si="54"/>
        <v>72</v>
      </c>
      <c r="I1597" s="910"/>
    </row>
    <row r="1598" spans="1:9" x14ac:dyDescent="0.25">
      <c r="A1598" s="10" t="s">
        <v>540</v>
      </c>
      <c r="B1598" s="10" t="s">
        <v>3122</v>
      </c>
      <c r="C1598" s="10" t="s">
        <v>3123</v>
      </c>
      <c r="D1598" s="10" t="s">
        <v>1964</v>
      </c>
      <c r="E1598" s="10">
        <v>1</v>
      </c>
      <c r="F1598" s="10">
        <v>22</v>
      </c>
      <c r="G1598" s="901">
        <f t="shared" si="53"/>
        <v>22</v>
      </c>
      <c r="H1598" s="901">
        <f t="shared" si="54"/>
        <v>22</v>
      </c>
      <c r="I1598" s="910"/>
    </row>
    <row r="1599" spans="1:9" x14ac:dyDescent="0.25">
      <c r="A1599" s="10" t="s">
        <v>540</v>
      </c>
      <c r="B1599" s="10" t="s">
        <v>977</v>
      </c>
      <c r="C1599" s="10" t="s">
        <v>978</v>
      </c>
      <c r="D1599" s="10" t="s">
        <v>1963</v>
      </c>
      <c r="E1599" s="10">
        <v>2</v>
      </c>
      <c r="F1599" s="10">
        <v>393</v>
      </c>
      <c r="G1599" s="901">
        <f t="shared" si="53"/>
        <v>786</v>
      </c>
      <c r="H1599" s="901">
        <f t="shared" si="54"/>
        <v>786</v>
      </c>
      <c r="I1599" s="910"/>
    </row>
    <row r="1600" spans="1:9" x14ac:dyDescent="0.25">
      <c r="A1600" s="10" t="s">
        <v>540</v>
      </c>
      <c r="B1600" s="10" t="s">
        <v>977</v>
      </c>
      <c r="C1600" s="10" t="s">
        <v>978</v>
      </c>
      <c r="D1600" s="10" t="s">
        <v>1964</v>
      </c>
      <c r="E1600" s="10">
        <v>1</v>
      </c>
      <c r="F1600" s="10">
        <v>127</v>
      </c>
      <c r="G1600" s="901">
        <f t="shared" si="53"/>
        <v>127</v>
      </c>
      <c r="H1600" s="901">
        <f t="shared" si="54"/>
        <v>127</v>
      </c>
      <c r="I1600" s="910"/>
    </row>
    <row r="1601" spans="1:9" x14ac:dyDescent="0.25">
      <c r="A1601" s="10" t="s">
        <v>540</v>
      </c>
      <c r="B1601" s="10" t="s">
        <v>3124</v>
      </c>
      <c r="C1601" s="10" t="s">
        <v>3125</v>
      </c>
      <c r="D1601" s="10" t="s">
        <v>1963</v>
      </c>
      <c r="E1601" s="10">
        <v>2</v>
      </c>
      <c r="F1601" s="10">
        <v>195</v>
      </c>
      <c r="G1601" s="901">
        <f t="shared" si="53"/>
        <v>390</v>
      </c>
      <c r="H1601" s="901">
        <f t="shared" si="54"/>
        <v>390</v>
      </c>
      <c r="I1601" s="910"/>
    </row>
    <row r="1602" spans="1:9" x14ac:dyDescent="0.25">
      <c r="A1602" s="10" t="s">
        <v>540</v>
      </c>
      <c r="B1602" s="10" t="s">
        <v>3124</v>
      </c>
      <c r="C1602" s="10" t="s">
        <v>3125</v>
      </c>
      <c r="D1602" s="10" t="s">
        <v>1964</v>
      </c>
      <c r="E1602" s="10">
        <v>1</v>
      </c>
      <c r="F1602" s="10">
        <v>30</v>
      </c>
      <c r="G1602" s="901">
        <f t="shared" si="53"/>
        <v>30</v>
      </c>
      <c r="H1602" s="901">
        <f t="shared" si="54"/>
        <v>30</v>
      </c>
      <c r="I1602" s="910"/>
    </row>
    <row r="1603" spans="1:9" x14ac:dyDescent="0.25">
      <c r="A1603" s="10" t="s">
        <v>540</v>
      </c>
      <c r="B1603" s="10" t="s">
        <v>3126</v>
      </c>
      <c r="C1603" s="10" t="s">
        <v>3127</v>
      </c>
      <c r="D1603" s="10" t="s">
        <v>1963</v>
      </c>
      <c r="E1603" s="10">
        <v>2</v>
      </c>
      <c r="F1603" s="10">
        <v>593</v>
      </c>
      <c r="G1603" s="901">
        <f t="shared" si="53"/>
        <v>1186</v>
      </c>
      <c r="H1603" s="901">
        <f t="shared" si="54"/>
        <v>1186</v>
      </c>
      <c r="I1603" s="910"/>
    </row>
    <row r="1604" spans="1:9" x14ac:dyDescent="0.25">
      <c r="A1604" s="10" t="s">
        <v>540</v>
      </c>
      <c r="B1604" s="10" t="s">
        <v>3126</v>
      </c>
      <c r="C1604" s="10" t="s">
        <v>3127</v>
      </c>
      <c r="D1604" s="10" t="s">
        <v>1964</v>
      </c>
      <c r="E1604" s="10">
        <v>1</v>
      </c>
      <c r="F1604" s="10">
        <v>10</v>
      </c>
      <c r="G1604" s="901">
        <f t="shared" si="53"/>
        <v>10</v>
      </c>
      <c r="H1604" s="901">
        <f t="shared" si="54"/>
        <v>10</v>
      </c>
      <c r="I1604" s="910"/>
    </row>
    <row r="1605" spans="1:9" x14ac:dyDescent="0.25">
      <c r="A1605" s="10" t="s">
        <v>540</v>
      </c>
      <c r="B1605" s="10" t="s">
        <v>1233</v>
      </c>
      <c r="C1605" s="10" t="s">
        <v>1234</v>
      </c>
      <c r="D1605" s="10" t="s">
        <v>1963</v>
      </c>
      <c r="E1605" s="10">
        <v>2</v>
      </c>
      <c r="F1605" s="10">
        <v>92</v>
      </c>
      <c r="G1605" s="901">
        <f t="shared" si="53"/>
        <v>184</v>
      </c>
      <c r="H1605" s="901">
        <f t="shared" si="54"/>
        <v>184</v>
      </c>
      <c r="I1605" s="910"/>
    </row>
    <row r="1606" spans="1:9" x14ac:dyDescent="0.25">
      <c r="A1606" s="10" t="s">
        <v>540</v>
      </c>
      <c r="B1606" s="10" t="s">
        <v>1233</v>
      </c>
      <c r="C1606" s="10" t="s">
        <v>1234</v>
      </c>
      <c r="D1606" s="10" t="s">
        <v>1964</v>
      </c>
      <c r="E1606" s="10">
        <v>1</v>
      </c>
      <c r="F1606" s="10">
        <v>59</v>
      </c>
      <c r="G1606" s="901">
        <f t="shared" si="53"/>
        <v>59</v>
      </c>
      <c r="H1606" s="901">
        <f t="shared" si="54"/>
        <v>59</v>
      </c>
      <c r="I1606" s="910"/>
    </row>
    <row r="1607" spans="1:9" x14ac:dyDescent="0.25">
      <c r="A1607" s="10" t="s">
        <v>540</v>
      </c>
      <c r="B1607" s="10" t="s">
        <v>3128</v>
      </c>
      <c r="C1607" s="10" t="s">
        <v>3129</v>
      </c>
      <c r="D1607" s="10" t="s">
        <v>1963</v>
      </c>
      <c r="E1607" s="10">
        <v>2</v>
      </c>
      <c r="F1607" s="10">
        <v>48</v>
      </c>
      <c r="G1607" s="901">
        <f t="shared" si="53"/>
        <v>96</v>
      </c>
      <c r="H1607" s="901">
        <f t="shared" si="54"/>
        <v>96</v>
      </c>
      <c r="I1607" s="910"/>
    </row>
    <row r="1608" spans="1:9" x14ac:dyDescent="0.25">
      <c r="A1608" s="10" t="s">
        <v>540</v>
      </c>
      <c r="B1608" s="10" t="s">
        <v>979</v>
      </c>
      <c r="C1608" s="10" t="s">
        <v>980</v>
      </c>
      <c r="D1608" s="10" t="s">
        <v>1963</v>
      </c>
      <c r="E1608" s="10">
        <v>2</v>
      </c>
      <c r="F1608" s="10">
        <v>142</v>
      </c>
      <c r="G1608" s="901">
        <f t="shared" si="53"/>
        <v>284</v>
      </c>
      <c r="H1608" s="901">
        <f t="shared" si="54"/>
        <v>284</v>
      </c>
      <c r="I1608" s="910"/>
    </row>
    <row r="1609" spans="1:9" x14ac:dyDescent="0.25">
      <c r="A1609" s="10" t="s">
        <v>540</v>
      </c>
      <c r="B1609" s="10" t="s">
        <v>979</v>
      </c>
      <c r="C1609" s="10" t="s">
        <v>980</v>
      </c>
      <c r="D1609" s="10" t="s">
        <v>1964</v>
      </c>
      <c r="E1609" s="10">
        <v>1</v>
      </c>
      <c r="F1609" s="10">
        <v>164</v>
      </c>
      <c r="G1609" s="901">
        <f t="shared" ref="G1609:G1672" si="55">E1609*F1609</f>
        <v>164</v>
      </c>
      <c r="H1609" s="901">
        <f t="shared" si="54"/>
        <v>164</v>
      </c>
      <c r="I1609" s="910"/>
    </row>
    <row r="1610" spans="1:9" x14ac:dyDescent="0.25">
      <c r="A1610" s="10" t="s">
        <v>540</v>
      </c>
      <c r="B1610" s="10" t="s">
        <v>3130</v>
      </c>
      <c r="C1610" s="10" t="s">
        <v>3131</v>
      </c>
      <c r="D1610" s="10" t="s">
        <v>1963</v>
      </c>
      <c r="E1610" s="10">
        <v>2</v>
      </c>
      <c r="F1610" s="10">
        <v>141</v>
      </c>
      <c r="G1610" s="901">
        <f t="shared" si="55"/>
        <v>282</v>
      </c>
      <c r="H1610" s="901">
        <f t="shared" si="54"/>
        <v>282</v>
      </c>
      <c r="I1610" s="910"/>
    </row>
    <row r="1611" spans="1:9" x14ac:dyDescent="0.25">
      <c r="A1611" s="10" t="s">
        <v>540</v>
      </c>
      <c r="B1611" s="10" t="s">
        <v>3130</v>
      </c>
      <c r="C1611" s="10" t="s">
        <v>3131</v>
      </c>
      <c r="D1611" s="10" t="s">
        <v>1964</v>
      </c>
      <c r="E1611" s="10">
        <v>1</v>
      </c>
      <c r="F1611" s="10">
        <v>48</v>
      </c>
      <c r="G1611" s="901">
        <f t="shared" si="55"/>
        <v>48</v>
      </c>
      <c r="H1611" s="901">
        <f t="shared" si="54"/>
        <v>48</v>
      </c>
      <c r="I1611" s="910"/>
    </row>
    <row r="1612" spans="1:9" x14ac:dyDescent="0.25">
      <c r="A1612" s="10" t="s">
        <v>540</v>
      </c>
      <c r="B1612" s="10" t="s">
        <v>3132</v>
      </c>
      <c r="C1612" s="10" t="s">
        <v>3133</v>
      </c>
      <c r="D1612" s="10" t="s">
        <v>1963</v>
      </c>
      <c r="E1612" s="10">
        <v>2</v>
      </c>
      <c r="F1612" s="10">
        <v>165</v>
      </c>
      <c r="G1612" s="901">
        <f t="shared" si="55"/>
        <v>330</v>
      </c>
      <c r="H1612" s="901">
        <f t="shared" si="54"/>
        <v>330</v>
      </c>
      <c r="I1612" s="910"/>
    </row>
    <row r="1613" spans="1:9" x14ac:dyDescent="0.25">
      <c r="A1613" s="10" t="s">
        <v>540</v>
      </c>
      <c r="B1613" s="10" t="s">
        <v>3132</v>
      </c>
      <c r="C1613" s="10" t="s">
        <v>3133</v>
      </c>
      <c r="D1613" s="10" t="s">
        <v>1964</v>
      </c>
      <c r="E1613" s="10">
        <v>1</v>
      </c>
      <c r="F1613" s="10">
        <v>52</v>
      </c>
      <c r="G1613" s="901">
        <f t="shared" si="55"/>
        <v>52</v>
      </c>
      <c r="H1613" s="901">
        <f t="shared" si="54"/>
        <v>52</v>
      </c>
      <c r="I1613" s="910"/>
    </row>
    <row r="1614" spans="1:9" x14ac:dyDescent="0.25">
      <c r="A1614" s="10" t="s">
        <v>540</v>
      </c>
      <c r="B1614" s="10" t="s">
        <v>3134</v>
      </c>
      <c r="C1614" s="10" t="s">
        <v>3135</v>
      </c>
      <c r="D1614" s="10" t="s">
        <v>1963</v>
      </c>
      <c r="E1614" s="10">
        <v>2</v>
      </c>
      <c r="F1614" s="10">
        <v>40</v>
      </c>
      <c r="G1614" s="901">
        <f t="shared" si="55"/>
        <v>80</v>
      </c>
      <c r="H1614" s="901">
        <f t="shared" si="54"/>
        <v>80</v>
      </c>
      <c r="I1614" s="910"/>
    </row>
    <row r="1615" spans="1:9" x14ac:dyDescent="0.25">
      <c r="A1615" s="10" t="s">
        <v>540</v>
      </c>
      <c r="B1615" s="10" t="s">
        <v>3134</v>
      </c>
      <c r="C1615" s="10" t="s">
        <v>3135</v>
      </c>
      <c r="D1615" s="10" t="s">
        <v>1964</v>
      </c>
      <c r="E1615" s="10">
        <v>1</v>
      </c>
      <c r="F1615" s="10">
        <v>13</v>
      </c>
      <c r="G1615" s="901">
        <f t="shared" si="55"/>
        <v>13</v>
      </c>
      <c r="H1615" s="901">
        <f t="shared" si="54"/>
        <v>13</v>
      </c>
      <c r="I1615" s="910"/>
    </row>
    <row r="1616" spans="1:9" x14ac:dyDescent="0.25">
      <c r="A1616" s="10" t="s">
        <v>540</v>
      </c>
      <c r="B1616" s="10" t="s">
        <v>3136</v>
      </c>
      <c r="C1616" s="10" t="s">
        <v>3137</v>
      </c>
      <c r="D1616" s="10" t="s">
        <v>1963</v>
      </c>
      <c r="E1616" s="10">
        <v>2</v>
      </c>
      <c r="F1616" s="10">
        <v>168</v>
      </c>
      <c r="G1616" s="901">
        <f t="shared" si="55"/>
        <v>336</v>
      </c>
      <c r="H1616" s="901">
        <f t="shared" si="54"/>
        <v>336</v>
      </c>
      <c r="I1616" s="910"/>
    </row>
    <row r="1617" spans="1:9" x14ac:dyDescent="0.25">
      <c r="A1617" s="10" t="s">
        <v>540</v>
      </c>
      <c r="B1617" s="10" t="s">
        <v>3136</v>
      </c>
      <c r="C1617" s="10" t="s">
        <v>3137</v>
      </c>
      <c r="D1617" s="10" t="s">
        <v>1964</v>
      </c>
      <c r="E1617" s="10">
        <v>1</v>
      </c>
      <c r="F1617" s="10">
        <v>20</v>
      </c>
      <c r="G1617" s="901">
        <f t="shared" si="55"/>
        <v>20</v>
      </c>
      <c r="H1617" s="901">
        <f t="shared" si="54"/>
        <v>20</v>
      </c>
      <c r="I1617" s="910"/>
    </row>
    <row r="1618" spans="1:9" x14ac:dyDescent="0.25">
      <c r="A1618" s="10" t="s">
        <v>540</v>
      </c>
      <c r="B1618" s="10" t="s">
        <v>981</v>
      </c>
      <c r="C1618" s="10" t="s">
        <v>982</v>
      </c>
      <c r="D1618" s="10" t="s">
        <v>1963</v>
      </c>
      <c r="E1618" s="10">
        <v>2</v>
      </c>
      <c r="F1618" s="10">
        <v>133</v>
      </c>
      <c r="G1618" s="901">
        <f t="shared" si="55"/>
        <v>266</v>
      </c>
      <c r="H1618" s="901">
        <f t="shared" si="54"/>
        <v>266</v>
      </c>
      <c r="I1618" s="910"/>
    </row>
    <row r="1619" spans="1:9" x14ac:dyDescent="0.25">
      <c r="A1619" s="10" t="s">
        <v>540</v>
      </c>
      <c r="B1619" s="10" t="s">
        <v>3138</v>
      </c>
      <c r="C1619" s="10" t="s">
        <v>3139</v>
      </c>
      <c r="D1619" s="10" t="s">
        <v>1963</v>
      </c>
      <c r="E1619" s="10">
        <v>2</v>
      </c>
      <c r="F1619" s="10">
        <v>86</v>
      </c>
      <c r="G1619" s="901">
        <f t="shared" si="55"/>
        <v>172</v>
      </c>
      <c r="H1619" s="901">
        <f t="shared" si="54"/>
        <v>172</v>
      </c>
      <c r="I1619" s="910"/>
    </row>
    <row r="1620" spans="1:9" x14ac:dyDescent="0.25">
      <c r="A1620" s="10" t="s">
        <v>540</v>
      </c>
      <c r="B1620" s="10" t="s">
        <v>1821</v>
      </c>
      <c r="C1620" s="10" t="s">
        <v>1822</v>
      </c>
      <c r="D1620" s="10" t="s">
        <v>1963</v>
      </c>
      <c r="E1620" s="10">
        <v>2</v>
      </c>
      <c r="F1620" s="10">
        <v>209</v>
      </c>
      <c r="G1620" s="901">
        <f t="shared" si="55"/>
        <v>418</v>
      </c>
      <c r="H1620" s="901">
        <f t="shared" si="54"/>
        <v>418</v>
      </c>
      <c r="I1620" s="910"/>
    </row>
    <row r="1621" spans="1:9" x14ac:dyDescent="0.25">
      <c r="A1621" s="10" t="s">
        <v>540</v>
      </c>
      <c r="B1621" s="10" t="s">
        <v>1821</v>
      </c>
      <c r="C1621" s="10" t="s">
        <v>1822</v>
      </c>
      <c r="D1621" s="10" t="s">
        <v>1964</v>
      </c>
      <c r="E1621" s="10">
        <v>1</v>
      </c>
      <c r="F1621" s="10">
        <v>91</v>
      </c>
      <c r="G1621" s="901">
        <f t="shared" si="55"/>
        <v>91</v>
      </c>
      <c r="H1621" s="901">
        <f t="shared" si="54"/>
        <v>91</v>
      </c>
      <c r="I1621" s="910"/>
    </row>
    <row r="1622" spans="1:9" x14ac:dyDescent="0.25">
      <c r="A1622" s="10" t="s">
        <v>540</v>
      </c>
      <c r="B1622" s="10" t="s">
        <v>1237</v>
      </c>
      <c r="C1622" s="10" t="s">
        <v>1238</v>
      </c>
      <c r="D1622" s="10" t="s">
        <v>1963</v>
      </c>
      <c r="E1622" s="10">
        <v>2</v>
      </c>
      <c r="F1622" s="10">
        <v>206</v>
      </c>
      <c r="G1622" s="901">
        <f t="shared" si="55"/>
        <v>412</v>
      </c>
      <c r="H1622" s="901">
        <f t="shared" si="54"/>
        <v>412</v>
      </c>
      <c r="I1622" s="910"/>
    </row>
    <row r="1623" spans="1:9" x14ac:dyDescent="0.25">
      <c r="A1623" s="10" t="s">
        <v>540</v>
      </c>
      <c r="B1623" s="10" t="s">
        <v>1237</v>
      </c>
      <c r="C1623" s="10" t="s">
        <v>1238</v>
      </c>
      <c r="D1623" s="10" t="s">
        <v>1964</v>
      </c>
      <c r="E1623" s="10">
        <v>1</v>
      </c>
      <c r="F1623" s="10">
        <v>129</v>
      </c>
      <c r="G1623" s="901">
        <f t="shared" si="55"/>
        <v>129</v>
      </c>
      <c r="H1623" s="901">
        <f t="shared" si="54"/>
        <v>129</v>
      </c>
      <c r="I1623" s="910"/>
    </row>
    <row r="1624" spans="1:9" x14ac:dyDescent="0.25">
      <c r="A1624" s="10" t="s">
        <v>540</v>
      </c>
      <c r="B1624" s="10" t="s">
        <v>3140</v>
      </c>
      <c r="C1624" s="10" t="s">
        <v>3141</v>
      </c>
      <c r="D1624" s="10" t="s">
        <v>1963</v>
      </c>
      <c r="E1624" s="10">
        <v>2</v>
      </c>
      <c r="F1624" s="10">
        <v>263</v>
      </c>
      <c r="G1624" s="901">
        <f t="shared" si="55"/>
        <v>526</v>
      </c>
      <c r="H1624" s="901">
        <f t="shared" si="54"/>
        <v>526</v>
      </c>
      <c r="I1624" s="910"/>
    </row>
    <row r="1625" spans="1:9" x14ac:dyDescent="0.25">
      <c r="A1625" s="10" t="s">
        <v>540</v>
      </c>
      <c r="B1625" s="10" t="s">
        <v>3140</v>
      </c>
      <c r="C1625" s="10" t="s">
        <v>3141</v>
      </c>
      <c r="D1625" s="10" t="s">
        <v>1964</v>
      </c>
      <c r="E1625" s="10">
        <v>1</v>
      </c>
      <c r="F1625" s="10">
        <v>236</v>
      </c>
      <c r="G1625" s="901">
        <f t="shared" si="55"/>
        <v>236</v>
      </c>
      <c r="H1625" s="901">
        <f t="shared" si="54"/>
        <v>236</v>
      </c>
      <c r="I1625" s="910"/>
    </row>
    <row r="1626" spans="1:9" x14ac:dyDescent="0.25">
      <c r="A1626" s="10" t="s">
        <v>540</v>
      </c>
      <c r="B1626" s="10" t="s">
        <v>983</v>
      </c>
      <c r="C1626" s="10" t="s">
        <v>984</v>
      </c>
      <c r="D1626" s="10" t="s">
        <v>1963</v>
      </c>
      <c r="E1626" s="10">
        <v>2</v>
      </c>
      <c r="F1626" s="10">
        <v>114</v>
      </c>
      <c r="G1626" s="901">
        <f t="shared" si="55"/>
        <v>228</v>
      </c>
      <c r="H1626" s="901">
        <f t="shared" si="54"/>
        <v>228</v>
      </c>
      <c r="I1626" s="910"/>
    </row>
    <row r="1627" spans="1:9" x14ac:dyDescent="0.25">
      <c r="A1627" s="10" t="s">
        <v>540</v>
      </c>
      <c r="B1627" s="10" t="s">
        <v>3142</v>
      </c>
      <c r="C1627" s="10" t="s">
        <v>3143</v>
      </c>
      <c r="D1627" s="10" t="s">
        <v>1963</v>
      </c>
      <c r="E1627" s="10">
        <v>2</v>
      </c>
      <c r="F1627" s="10">
        <v>104</v>
      </c>
      <c r="G1627" s="901">
        <f t="shared" si="55"/>
        <v>208</v>
      </c>
      <c r="H1627" s="901">
        <f t="shared" si="54"/>
        <v>208</v>
      </c>
      <c r="I1627" s="910"/>
    </row>
    <row r="1628" spans="1:9" x14ac:dyDescent="0.25">
      <c r="A1628" s="10" t="s">
        <v>540</v>
      </c>
      <c r="B1628" s="10" t="s">
        <v>3142</v>
      </c>
      <c r="C1628" s="10" t="s">
        <v>3143</v>
      </c>
      <c r="D1628" s="10" t="s">
        <v>1964</v>
      </c>
      <c r="E1628" s="10">
        <v>1</v>
      </c>
      <c r="F1628" s="10">
        <v>117</v>
      </c>
      <c r="G1628" s="901">
        <f t="shared" si="55"/>
        <v>117</v>
      </c>
      <c r="H1628" s="901">
        <f t="shared" si="54"/>
        <v>117</v>
      </c>
      <c r="I1628" s="910"/>
    </row>
    <row r="1629" spans="1:9" x14ac:dyDescent="0.25">
      <c r="A1629" s="10" t="s">
        <v>540</v>
      </c>
      <c r="B1629" s="10" t="s">
        <v>3144</v>
      </c>
      <c r="C1629" s="10" t="s">
        <v>3145</v>
      </c>
      <c r="D1629" s="10" t="s">
        <v>1963</v>
      </c>
      <c r="E1629" s="10">
        <v>2</v>
      </c>
      <c r="F1629" s="10">
        <v>140</v>
      </c>
      <c r="G1629" s="901">
        <f t="shared" si="55"/>
        <v>280</v>
      </c>
      <c r="H1629" s="901">
        <f t="shared" si="54"/>
        <v>280</v>
      </c>
      <c r="I1629" s="910"/>
    </row>
    <row r="1630" spans="1:9" x14ac:dyDescent="0.25">
      <c r="A1630" s="10" t="s">
        <v>540</v>
      </c>
      <c r="B1630" s="10" t="s">
        <v>3144</v>
      </c>
      <c r="C1630" s="10" t="s">
        <v>3145</v>
      </c>
      <c r="D1630" s="10" t="s">
        <v>1964</v>
      </c>
      <c r="E1630" s="10">
        <v>1</v>
      </c>
      <c r="F1630" s="10">
        <v>5</v>
      </c>
      <c r="G1630" s="901">
        <f t="shared" si="55"/>
        <v>5</v>
      </c>
      <c r="H1630" s="901">
        <f t="shared" si="54"/>
        <v>5</v>
      </c>
      <c r="I1630" s="910"/>
    </row>
    <row r="1631" spans="1:9" x14ac:dyDescent="0.25">
      <c r="A1631" s="10" t="s">
        <v>540</v>
      </c>
      <c r="B1631" s="10" t="s">
        <v>985</v>
      </c>
      <c r="C1631" s="10" t="s">
        <v>986</v>
      </c>
      <c r="D1631" s="10" t="s">
        <v>1963</v>
      </c>
      <c r="E1631" s="10">
        <v>2</v>
      </c>
      <c r="F1631" s="10">
        <v>95</v>
      </c>
      <c r="G1631" s="901">
        <f t="shared" si="55"/>
        <v>190</v>
      </c>
      <c r="H1631" s="901">
        <f t="shared" si="54"/>
        <v>190</v>
      </c>
      <c r="I1631" s="910"/>
    </row>
    <row r="1632" spans="1:9" x14ac:dyDescent="0.25">
      <c r="A1632" s="10" t="s">
        <v>540</v>
      </c>
      <c r="B1632" s="10" t="s">
        <v>985</v>
      </c>
      <c r="C1632" s="10" t="s">
        <v>986</v>
      </c>
      <c r="D1632" s="10" t="s">
        <v>1964</v>
      </c>
      <c r="E1632" s="10">
        <v>1</v>
      </c>
      <c r="F1632" s="10">
        <v>27</v>
      </c>
      <c r="G1632" s="901">
        <f t="shared" si="55"/>
        <v>27</v>
      </c>
      <c r="H1632" s="901">
        <f t="shared" si="54"/>
        <v>27</v>
      </c>
      <c r="I1632" s="910"/>
    </row>
    <row r="1633" spans="1:9" x14ac:dyDescent="0.25">
      <c r="A1633" s="10" t="s">
        <v>540</v>
      </c>
      <c r="B1633" s="10" t="s">
        <v>3146</v>
      </c>
      <c r="C1633" s="10" t="s">
        <v>3147</v>
      </c>
      <c r="D1633" s="10" t="s">
        <v>1963</v>
      </c>
      <c r="E1633" s="10">
        <v>2</v>
      </c>
      <c r="F1633" s="10">
        <v>46</v>
      </c>
      <c r="G1633" s="901">
        <f t="shared" si="55"/>
        <v>92</v>
      </c>
      <c r="H1633" s="901">
        <f t="shared" si="54"/>
        <v>92</v>
      </c>
      <c r="I1633" s="910"/>
    </row>
    <row r="1634" spans="1:9" x14ac:dyDescent="0.25">
      <c r="A1634" s="10" t="s">
        <v>540</v>
      </c>
      <c r="B1634" s="10" t="s">
        <v>3146</v>
      </c>
      <c r="C1634" s="10" t="s">
        <v>3147</v>
      </c>
      <c r="D1634" s="10" t="s">
        <v>1964</v>
      </c>
      <c r="E1634" s="10">
        <v>1</v>
      </c>
      <c r="F1634" s="10">
        <v>5</v>
      </c>
      <c r="G1634" s="901">
        <f t="shared" si="55"/>
        <v>5</v>
      </c>
      <c r="H1634" s="901">
        <f t="shared" si="54"/>
        <v>5</v>
      </c>
      <c r="I1634" s="910"/>
    </row>
    <row r="1635" spans="1:9" x14ac:dyDescent="0.25">
      <c r="A1635" s="10" t="s">
        <v>540</v>
      </c>
      <c r="B1635" s="10" t="s">
        <v>3148</v>
      </c>
      <c r="C1635" s="10" t="s">
        <v>3149</v>
      </c>
      <c r="D1635" s="10" t="s">
        <v>1963</v>
      </c>
      <c r="E1635" s="10">
        <v>2</v>
      </c>
      <c r="F1635" s="10">
        <v>52</v>
      </c>
      <c r="G1635" s="901">
        <f t="shared" si="55"/>
        <v>104</v>
      </c>
      <c r="H1635" s="901">
        <f t="shared" si="54"/>
        <v>104</v>
      </c>
      <c r="I1635" s="910"/>
    </row>
    <row r="1636" spans="1:9" x14ac:dyDescent="0.25">
      <c r="A1636" s="10" t="s">
        <v>540</v>
      </c>
      <c r="B1636" s="10" t="s">
        <v>3148</v>
      </c>
      <c r="C1636" s="10" t="s">
        <v>3149</v>
      </c>
      <c r="D1636" s="10" t="s">
        <v>1964</v>
      </c>
      <c r="E1636" s="10">
        <v>1</v>
      </c>
      <c r="F1636" s="10">
        <v>88</v>
      </c>
      <c r="G1636" s="901">
        <f t="shared" si="55"/>
        <v>88</v>
      </c>
      <c r="H1636" s="901">
        <f t="shared" si="54"/>
        <v>88</v>
      </c>
      <c r="I1636" s="910"/>
    </row>
    <row r="1637" spans="1:9" x14ac:dyDescent="0.25">
      <c r="A1637" s="10" t="s">
        <v>540</v>
      </c>
      <c r="B1637" s="10" t="s">
        <v>3150</v>
      </c>
      <c r="C1637" s="10" t="s">
        <v>3151</v>
      </c>
      <c r="D1637" s="10" t="s">
        <v>1963</v>
      </c>
      <c r="E1637" s="10">
        <v>2</v>
      </c>
      <c r="F1637" s="10">
        <v>61</v>
      </c>
      <c r="G1637" s="901">
        <f t="shared" si="55"/>
        <v>122</v>
      </c>
      <c r="H1637" s="901">
        <f t="shared" si="54"/>
        <v>122</v>
      </c>
      <c r="I1637" s="910"/>
    </row>
    <row r="1638" spans="1:9" x14ac:dyDescent="0.25">
      <c r="A1638" s="10" t="s">
        <v>540</v>
      </c>
      <c r="B1638" s="10" t="s">
        <v>3150</v>
      </c>
      <c r="C1638" s="10" t="s">
        <v>3151</v>
      </c>
      <c r="D1638" s="10" t="s">
        <v>1964</v>
      </c>
      <c r="E1638" s="10">
        <v>1</v>
      </c>
      <c r="F1638" s="10">
        <v>9</v>
      </c>
      <c r="G1638" s="901">
        <f t="shared" si="55"/>
        <v>9</v>
      </c>
      <c r="H1638" s="901">
        <f t="shared" si="54"/>
        <v>9</v>
      </c>
      <c r="I1638" s="910"/>
    </row>
    <row r="1639" spans="1:9" x14ac:dyDescent="0.25">
      <c r="A1639" s="10" t="s">
        <v>540</v>
      </c>
      <c r="B1639" s="10" t="s">
        <v>3152</v>
      </c>
      <c r="C1639" s="10" t="s">
        <v>3153</v>
      </c>
      <c r="D1639" s="10" t="s">
        <v>1963</v>
      </c>
      <c r="E1639" s="10">
        <v>2</v>
      </c>
      <c r="F1639" s="10">
        <v>41</v>
      </c>
      <c r="G1639" s="901">
        <f t="shared" si="55"/>
        <v>82</v>
      </c>
      <c r="H1639" s="901">
        <f t="shared" si="54"/>
        <v>82</v>
      </c>
      <c r="I1639" s="910"/>
    </row>
    <row r="1640" spans="1:9" x14ac:dyDescent="0.25">
      <c r="A1640" s="10" t="s">
        <v>540</v>
      </c>
      <c r="B1640" s="10" t="s">
        <v>3154</v>
      </c>
      <c r="C1640" s="10" t="s">
        <v>3155</v>
      </c>
      <c r="D1640" s="10" t="s">
        <v>1963</v>
      </c>
      <c r="E1640" s="10">
        <v>2</v>
      </c>
      <c r="F1640" s="10">
        <v>310</v>
      </c>
      <c r="G1640" s="901">
        <f t="shared" si="55"/>
        <v>620</v>
      </c>
      <c r="H1640" s="901">
        <f t="shared" si="54"/>
        <v>620</v>
      </c>
      <c r="I1640" s="910"/>
    </row>
    <row r="1641" spans="1:9" x14ac:dyDescent="0.25">
      <c r="A1641" s="10" t="s">
        <v>540</v>
      </c>
      <c r="B1641" s="10" t="s">
        <v>3154</v>
      </c>
      <c r="C1641" s="10" t="s">
        <v>3155</v>
      </c>
      <c r="D1641" s="10" t="s">
        <v>1964</v>
      </c>
      <c r="E1641" s="10">
        <v>1</v>
      </c>
      <c r="F1641" s="10">
        <v>10</v>
      </c>
      <c r="G1641" s="901">
        <f t="shared" si="55"/>
        <v>10</v>
      </c>
      <c r="H1641" s="901">
        <f t="shared" ref="H1641:H1704" si="56">G1641</f>
        <v>10</v>
      </c>
      <c r="I1641" s="910"/>
    </row>
    <row r="1642" spans="1:9" x14ac:dyDescent="0.25">
      <c r="A1642" s="10" t="s">
        <v>540</v>
      </c>
      <c r="B1642" s="10" t="s">
        <v>3156</v>
      </c>
      <c r="C1642" s="10" t="s">
        <v>3157</v>
      </c>
      <c r="D1642" s="10" t="s">
        <v>1963</v>
      </c>
      <c r="E1642" s="10">
        <v>2</v>
      </c>
      <c r="F1642" s="10">
        <v>238</v>
      </c>
      <c r="G1642" s="901">
        <f t="shared" si="55"/>
        <v>476</v>
      </c>
      <c r="H1642" s="901">
        <f t="shared" si="56"/>
        <v>476</v>
      </c>
      <c r="I1642" s="910"/>
    </row>
    <row r="1643" spans="1:9" x14ac:dyDescent="0.25">
      <c r="A1643" s="10" t="s">
        <v>540</v>
      </c>
      <c r="B1643" s="10" t="s">
        <v>3156</v>
      </c>
      <c r="C1643" s="10" t="s">
        <v>3157</v>
      </c>
      <c r="D1643" s="10" t="s">
        <v>1964</v>
      </c>
      <c r="E1643" s="10">
        <v>1</v>
      </c>
      <c r="F1643" s="10">
        <v>84</v>
      </c>
      <c r="G1643" s="901">
        <f t="shared" si="55"/>
        <v>84</v>
      </c>
      <c r="H1643" s="901">
        <f t="shared" si="56"/>
        <v>84</v>
      </c>
      <c r="I1643" s="910"/>
    </row>
    <row r="1644" spans="1:9" x14ac:dyDescent="0.25">
      <c r="A1644" s="10" t="s">
        <v>540</v>
      </c>
      <c r="B1644" s="10" t="s">
        <v>987</v>
      </c>
      <c r="C1644" s="10" t="s">
        <v>988</v>
      </c>
      <c r="D1644" s="10" t="s">
        <v>1963</v>
      </c>
      <c r="E1644" s="10">
        <v>2</v>
      </c>
      <c r="F1644" s="10">
        <v>98</v>
      </c>
      <c r="G1644" s="901">
        <f t="shared" si="55"/>
        <v>196</v>
      </c>
      <c r="H1644" s="901">
        <f t="shared" si="56"/>
        <v>196</v>
      </c>
      <c r="I1644" s="910"/>
    </row>
    <row r="1645" spans="1:9" x14ac:dyDescent="0.25">
      <c r="A1645" s="10" t="s">
        <v>540</v>
      </c>
      <c r="B1645" s="10" t="s">
        <v>987</v>
      </c>
      <c r="C1645" s="10" t="s">
        <v>988</v>
      </c>
      <c r="D1645" s="10" t="s">
        <v>1964</v>
      </c>
      <c r="E1645" s="10">
        <v>1</v>
      </c>
      <c r="F1645" s="10">
        <v>18</v>
      </c>
      <c r="G1645" s="901">
        <f t="shared" si="55"/>
        <v>18</v>
      </c>
      <c r="H1645" s="901">
        <f t="shared" si="56"/>
        <v>18</v>
      </c>
      <c r="I1645" s="910"/>
    </row>
    <row r="1646" spans="1:9" x14ac:dyDescent="0.25">
      <c r="A1646" s="10" t="s">
        <v>540</v>
      </c>
      <c r="B1646" s="10" t="s">
        <v>3158</v>
      </c>
      <c r="C1646" s="10" t="s">
        <v>3159</v>
      </c>
      <c r="D1646" s="10" t="s">
        <v>1963</v>
      </c>
      <c r="E1646" s="10">
        <v>2</v>
      </c>
      <c r="F1646" s="10">
        <v>128</v>
      </c>
      <c r="G1646" s="901">
        <f t="shared" si="55"/>
        <v>256</v>
      </c>
      <c r="H1646" s="901">
        <f t="shared" si="56"/>
        <v>256</v>
      </c>
      <c r="I1646" s="910"/>
    </row>
    <row r="1647" spans="1:9" x14ac:dyDescent="0.25">
      <c r="A1647" s="10" t="s">
        <v>540</v>
      </c>
      <c r="B1647" s="10" t="s">
        <v>3158</v>
      </c>
      <c r="C1647" s="10" t="s">
        <v>3159</v>
      </c>
      <c r="D1647" s="10" t="s">
        <v>1964</v>
      </c>
      <c r="E1647" s="10">
        <v>1</v>
      </c>
      <c r="F1647" s="10">
        <v>12</v>
      </c>
      <c r="G1647" s="901">
        <f t="shared" si="55"/>
        <v>12</v>
      </c>
      <c r="H1647" s="901">
        <f t="shared" si="56"/>
        <v>12</v>
      </c>
      <c r="I1647" s="910"/>
    </row>
    <row r="1648" spans="1:9" x14ac:dyDescent="0.25">
      <c r="A1648" s="10" t="s">
        <v>540</v>
      </c>
      <c r="B1648" s="10" t="s">
        <v>1825</v>
      </c>
      <c r="C1648" s="10" t="s">
        <v>1826</v>
      </c>
      <c r="D1648" s="10" t="s">
        <v>1963</v>
      </c>
      <c r="E1648" s="10">
        <v>2</v>
      </c>
      <c r="F1648" s="10">
        <v>181</v>
      </c>
      <c r="G1648" s="901">
        <f t="shared" si="55"/>
        <v>362</v>
      </c>
      <c r="H1648" s="901">
        <f t="shared" si="56"/>
        <v>362</v>
      </c>
      <c r="I1648" s="910"/>
    </row>
    <row r="1649" spans="1:9" x14ac:dyDescent="0.25">
      <c r="A1649" s="10" t="s">
        <v>540</v>
      </c>
      <c r="B1649" s="10" t="s">
        <v>1825</v>
      </c>
      <c r="C1649" s="10" t="s">
        <v>1826</v>
      </c>
      <c r="D1649" s="10" t="s">
        <v>1964</v>
      </c>
      <c r="E1649" s="10">
        <v>1</v>
      </c>
      <c r="F1649" s="10">
        <v>1</v>
      </c>
      <c r="G1649" s="901">
        <f t="shared" si="55"/>
        <v>1</v>
      </c>
      <c r="H1649" s="901">
        <f t="shared" si="56"/>
        <v>1</v>
      </c>
      <c r="I1649" s="910"/>
    </row>
    <row r="1650" spans="1:9" x14ac:dyDescent="0.25">
      <c r="A1650" s="10" t="s">
        <v>540</v>
      </c>
      <c r="B1650" s="10" t="s">
        <v>3160</v>
      </c>
      <c r="C1650" s="10" t="s">
        <v>3161</v>
      </c>
      <c r="D1650" s="10" t="s">
        <v>1963</v>
      </c>
      <c r="E1650" s="10">
        <v>2</v>
      </c>
      <c r="F1650" s="10">
        <v>57</v>
      </c>
      <c r="G1650" s="901">
        <f t="shared" si="55"/>
        <v>114</v>
      </c>
      <c r="H1650" s="901">
        <f t="shared" si="56"/>
        <v>114</v>
      </c>
      <c r="I1650" s="910"/>
    </row>
    <row r="1651" spans="1:9" x14ac:dyDescent="0.25">
      <c r="A1651" s="10" t="s">
        <v>540</v>
      </c>
      <c r="B1651" s="10" t="s">
        <v>3160</v>
      </c>
      <c r="C1651" s="10" t="s">
        <v>3161</v>
      </c>
      <c r="D1651" s="10" t="s">
        <v>1964</v>
      </c>
      <c r="E1651" s="10">
        <v>1</v>
      </c>
      <c r="F1651" s="10">
        <v>8</v>
      </c>
      <c r="G1651" s="901">
        <f t="shared" si="55"/>
        <v>8</v>
      </c>
      <c r="H1651" s="901">
        <f t="shared" si="56"/>
        <v>8</v>
      </c>
      <c r="I1651" s="910"/>
    </row>
    <row r="1652" spans="1:9" x14ac:dyDescent="0.25">
      <c r="A1652" s="10" t="s">
        <v>540</v>
      </c>
      <c r="B1652" s="10" t="s">
        <v>989</v>
      </c>
      <c r="C1652" s="10" t="s">
        <v>990</v>
      </c>
      <c r="D1652" s="10" t="s">
        <v>1963</v>
      </c>
      <c r="E1652" s="10">
        <v>2</v>
      </c>
      <c r="F1652" s="10">
        <v>622</v>
      </c>
      <c r="G1652" s="901">
        <f t="shared" si="55"/>
        <v>1244</v>
      </c>
      <c r="H1652" s="901">
        <f t="shared" si="56"/>
        <v>1244</v>
      </c>
      <c r="I1652" s="910"/>
    </row>
    <row r="1653" spans="1:9" x14ac:dyDescent="0.25">
      <c r="A1653" s="10" t="s">
        <v>540</v>
      </c>
      <c r="B1653" s="10" t="s">
        <v>989</v>
      </c>
      <c r="C1653" s="10" t="s">
        <v>990</v>
      </c>
      <c r="D1653" s="10" t="s">
        <v>1964</v>
      </c>
      <c r="E1653" s="10">
        <v>1</v>
      </c>
      <c r="F1653" s="10">
        <v>57</v>
      </c>
      <c r="G1653" s="901">
        <f t="shared" si="55"/>
        <v>57</v>
      </c>
      <c r="H1653" s="901">
        <f t="shared" si="56"/>
        <v>57</v>
      </c>
      <c r="I1653" s="910"/>
    </row>
    <row r="1654" spans="1:9" x14ac:dyDescent="0.25">
      <c r="A1654" s="10" t="s">
        <v>540</v>
      </c>
      <c r="B1654" s="10" t="s">
        <v>1239</v>
      </c>
      <c r="C1654" s="10" t="s">
        <v>1240</v>
      </c>
      <c r="D1654" s="10" t="s">
        <v>1963</v>
      </c>
      <c r="E1654" s="10">
        <v>2</v>
      </c>
      <c r="F1654" s="10">
        <v>569</v>
      </c>
      <c r="G1654" s="901">
        <f t="shared" si="55"/>
        <v>1138</v>
      </c>
      <c r="H1654" s="901">
        <f t="shared" si="56"/>
        <v>1138</v>
      </c>
      <c r="I1654" s="910"/>
    </row>
    <row r="1655" spans="1:9" x14ac:dyDescent="0.25">
      <c r="A1655" s="10" t="s">
        <v>540</v>
      </c>
      <c r="B1655" s="10" t="s">
        <v>1239</v>
      </c>
      <c r="C1655" s="10" t="s">
        <v>1240</v>
      </c>
      <c r="D1655" s="10" t="s">
        <v>1964</v>
      </c>
      <c r="E1655" s="10">
        <v>1</v>
      </c>
      <c r="F1655" s="10">
        <v>47</v>
      </c>
      <c r="G1655" s="901">
        <f t="shared" si="55"/>
        <v>47</v>
      </c>
      <c r="H1655" s="901">
        <f t="shared" si="56"/>
        <v>47</v>
      </c>
      <c r="I1655" s="910"/>
    </row>
    <row r="1656" spans="1:9" x14ac:dyDescent="0.25">
      <c r="A1656" s="10" t="s">
        <v>540</v>
      </c>
      <c r="B1656" s="10" t="s">
        <v>3162</v>
      </c>
      <c r="C1656" s="10" t="s">
        <v>3163</v>
      </c>
      <c r="D1656" s="10" t="s">
        <v>1963</v>
      </c>
      <c r="E1656" s="10">
        <v>2</v>
      </c>
      <c r="F1656" s="10">
        <v>80</v>
      </c>
      <c r="G1656" s="901">
        <f t="shared" si="55"/>
        <v>160</v>
      </c>
      <c r="H1656" s="901">
        <f t="shared" si="56"/>
        <v>160</v>
      </c>
      <c r="I1656" s="910"/>
    </row>
    <row r="1657" spans="1:9" x14ac:dyDescent="0.25">
      <c r="A1657" s="10" t="s">
        <v>540</v>
      </c>
      <c r="B1657" s="10" t="s">
        <v>3162</v>
      </c>
      <c r="C1657" s="10" t="s">
        <v>3163</v>
      </c>
      <c r="D1657" s="10" t="s">
        <v>1964</v>
      </c>
      <c r="E1657" s="10">
        <v>1</v>
      </c>
      <c r="F1657" s="10">
        <v>4</v>
      </c>
      <c r="G1657" s="901">
        <f t="shared" si="55"/>
        <v>4</v>
      </c>
      <c r="H1657" s="901">
        <f t="shared" si="56"/>
        <v>4</v>
      </c>
      <c r="I1657" s="910"/>
    </row>
    <row r="1658" spans="1:9" x14ac:dyDescent="0.25">
      <c r="A1658" s="10" t="s">
        <v>540</v>
      </c>
      <c r="B1658" s="10" t="s">
        <v>1835</v>
      </c>
      <c r="C1658" s="10" t="s">
        <v>1836</v>
      </c>
      <c r="D1658" s="10" t="s">
        <v>1963</v>
      </c>
      <c r="E1658" s="10">
        <v>2</v>
      </c>
      <c r="F1658" s="10">
        <v>135</v>
      </c>
      <c r="G1658" s="901">
        <f t="shared" si="55"/>
        <v>270</v>
      </c>
      <c r="H1658" s="901">
        <f t="shared" si="56"/>
        <v>270</v>
      </c>
      <c r="I1658" s="910"/>
    </row>
    <row r="1659" spans="1:9" x14ac:dyDescent="0.25">
      <c r="A1659" s="10" t="s">
        <v>540</v>
      </c>
      <c r="B1659" s="10" t="s">
        <v>1835</v>
      </c>
      <c r="C1659" s="10" t="s">
        <v>1836</v>
      </c>
      <c r="D1659" s="10" t="s">
        <v>1964</v>
      </c>
      <c r="E1659" s="10">
        <v>1</v>
      </c>
      <c r="F1659" s="10">
        <v>14</v>
      </c>
      <c r="G1659" s="901">
        <f t="shared" si="55"/>
        <v>14</v>
      </c>
      <c r="H1659" s="901">
        <f t="shared" si="56"/>
        <v>14</v>
      </c>
      <c r="I1659" s="910"/>
    </row>
    <row r="1660" spans="1:9" x14ac:dyDescent="0.25">
      <c r="A1660" s="10" t="s">
        <v>540</v>
      </c>
      <c r="B1660" s="10" t="s">
        <v>3164</v>
      </c>
      <c r="C1660" s="10" t="s">
        <v>3165</v>
      </c>
      <c r="D1660" s="10" t="s">
        <v>1989</v>
      </c>
      <c r="E1660" s="10">
        <v>18.53</v>
      </c>
      <c r="F1660" s="10">
        <v>42</v>
      </c>
      <c r="G1660" s="901">
        <f t="shared" si="55"/>
        <v>778.26</v>
      </c>
      <c r="H1660" s="901">
        <f t="shared" si="56"/>
        <v>778.26</v>
      </c>
      <c r="I1660" s="910"/>
    </row>
    <row r="1661" spans="1:9" x14ac:dyDescent="0.25">
      <c r="A1661" s="10" t="s">
        <v>540</v>
      </c>
      <c r="B1661" s="10" t="s">
        <v>3164</v>
      </c>
      <c r="C1661" s="10" t="s">
        <v>3165</v>
      </c>
      <c r="D1661" s="10" t="s">
        <v>1963</v>
      </c>
      <c r="E1661" s="10">
        <v>2</v>
      </c>
      <c r="F1661" s="10">
        <v>311</v>
      </c>
      <c r="G1661" s="901">
        <f t="shared" si="55"/>
        <v>622</v>
      </c>
      <c r="H1661" s="901">
        <f t="shared" si="56"/>
        <v>622</v>
      </c>
      <c r="I1661" s="910"/>
    </row>
    <row r="1662" spans="1:9" x14ac:dyDescent="0.25">
      <c r="A1662" s="10" t="s">
        <v>540</v>
      </c>
      <c r="B1662" s="10" t="s">
        <v>3164</v>
      </c>
      <c r="C1662" s="10" t="s">
        <v>3165</v>
      </c>
      <c r="D1662" s="10" t="s">
        <v>1964</v>
      </c>
      <c r="E1662" s="10">
        <v>1</v>
      </c>
      <c r="F1662" s="10">
        <v>44</v>
      </c>
      <c r="G1662" s="901">
        <f t="shared" si="55"/>
        <v>44</v>
      </c>
      <c r="H1662" s="901">
        <f t="shared" si="56"/>
        <v>44</v>
      </c>
      <c r="I1662" s="910"/>
    </row>
    <row r="1663" spans="1:9" x14ac:dyDescent="0.25">
      <c r="A1663" s="10" t="s">
        <v>540</v>
      </c>
      <c r="B1663" s="10" t="s">
        <v>1837</v>
      </c>
      <c r="C1663" s="10" t="s">
        <v>1838</v>
      </c>
      <c r="D1663" s="10" t="s">
        <v>1963</v>
      </c>
      <c r="E1663" s="10">
        <v>2</v>
      </c>
      <c r="F1663" s="10">
        <v>44</v>
      </c>
      <c r="G1663" s="901">
        <f t="shared" si="55"/>
        <v>88</v>
      </c>
      <c r="H1663" s="901">
        <f t="shared" si="56"/>
        <v>88</v>
      </c>
      <c r="I1663" s="910"/>
    </row>
    <row r="1664" spans="1:9" x14ac:dyDescent="0.25">
      <c r="A1664" s="10" t="s">
        <v>540</v>
      </c>
      <c r="B1664" s="10" t="s">
        <v>1837</v>
      </c>
      <c r="C1664" s="10" t="s">
        <v>1838</v>
      </c>
      <c r="D1664" s="10" t="s">
        <v>1964</v>
      </c>
      <c r="E1664" s="10">
        <v>1</v>
      </c>
      <c r="F1664" s="10">
        <v>14</v>
      </c>
      <c r="G1664" s="901">
        <f t="shared" si="55"/>
        <v>14</v>
      </c>
      <c r="H1664" s="901">
        <f t="shared" si="56"/>
        <v>14</v>
      </c>
      <c r="I1664" s="910"/>
    </row>
    <row r="1665" spans="1:9" x14ac:dyDescent="0.25">
      <c r="A1665" s="10" t="s">
        <v>540</v>
      </c>
      <c r="B1665" s="10" t="s">
        <v>3166</v>
      </c>
      <c r="C1665" s="10" t="s">
        <v>3167</v>
      </c>
      <c r="D1665" s="10" t="s">
        <v>1963</v>
      </c>
      <c r="E1665" s="10">
        <v>2</v>
      </c>
      <c r="F1665" s="10">
        <v>122</v>
      </c>
      <c r="G1665" s="901">
        <f t="shared" si="55"/>
        <v>244</v>
      </c>
      <c r="H1665" s="901">
        <f t="shared" si="56"/>
        <v>244</v>
      </c>
      <c r="I1665" s="910"/>
    </row>
    <row r="1666" spans="1:9" x14ac:dyDescent="0.25">
      <c r="A1666" s="10" t="s">
        <v>540</v>
      </c>
      <c r="B1666" s="10" t="s">
        <v>3166</v>
      </c>
      <c r="C1666" s="10" t="s">
        <v>3167</v>
      </c>
      <c r="D1666" s="10" t="s">
        <v>1964</v>
      </c>
      <c r="E1666" s="10">
        <v>1</v>
      </c>
      <c r="F1666" s="10">
        <v>22</v>
      </c>
      <c r="G1666" s="901">
        <f t="shared" si="55"/>
        <v>22</v>
      </c>
      <c r="H1666" s="901">
        <f t="shared" si="56"/>
        <v>22</v>
      </c>
      <c r="I1666" s="910"/>
    </row>
    <row r="1667" spans="1:9" x14ac:dyDescent="0.25">
      <c r="A1667" s="10" t="s">
        <v>540</v>
      </c>
      <c r="B1667" s="10" t="s">
        <v>3168</v>
      </c>
      <c r="C1667" s="10" t="s">
        <v>3169</v>
      </c>
      <c r="D1667" s="10" t="s">
        <v>1963</v>
      </c>
      <c r="E1667" s="10">
        <v>2</v>
      </c>
      <c r="F1667" s="10">
        <v>22</v>
      </c>
      <c r="G1667" s="901">
        <f t="shared" si="55"/>
        <v>44</v>
      </c>
      <c r="H1667" s="901">
        <f t="shared" si="56"/>
        <v>44</v>
      </c>
      <c r="I1667" s="910"/>
    </row>
    <row r="1668" spans="1:9" x14ac:dyDescent="0.25">
      <c r="A1668" s="10" t="s">
        <v>540</v>
      </c>
      <c r="B1668" s="10" t="s">
        <v>3168</v>
      </c>
      <c r="C1668" s="10" t="s">
        <v>3169</v>
      </c>
      <c r="D1668" s="10" t="s">
        <v>1964</v>
      </c>
      <c r="E1668" s="10">
        <v>1</v>
      </c>
      <c r="F1668" s="10">
        <v>12</v>
      </c>
      <c r="G1668" s="901">
        <f t="shared" si="55"/>
        <v>12</v>
      </c>
      <c r="H1668" s="901">
        <f t="shared" si="56"/>
        <v>12</v>
      </c>
      <c r="I1668" s="910"/>
    </row>
    <row r="1669" spans="1:9" x14ac:dyDescent="0.25">
      <c r="A1669" s="10" t="s">
        <v>540</v>
      </c>
      <c r="B1669" s="10" t="s">
        <v>3170</v>
      </c>
      <c r="C1669" s="10" t="s">
        <v>3171</v>
      </c>
      <c r="D1669" s="10" t="s">
        <v>1963</v>
      </c>
      <c r="E1669" s="10">
        <v>2</v>
      </c>
      <c r="F1669" s="10">
        <v>62</v>
      </c>
      <c r="G1669" s="901">
        <f t="shared" si="55"/>
        <v>124</v>
      </c>
      <c r="H1669" s="901">
        <f t="shared" si="56"/>
        <v>124</v>
      </c>
      <c r="I1669" s="910"/>
    </row>
    <row r="1670" spans="1:9" x14ac:dyDescent="0.25">
      <c r="A1670" s="10" t="s">
        <v>540</v>
      </c>
      <c r="B1670" s="10" t="s">
        <v>3170</v>
      </c>
      <c r="C1670" s="10" t="s">
        <v>3171</v>
      </c>
      <c r="D1670" s="10" t="s">
        <v>1964</v>
      </c>
      <c r="E1670" s="10">
        <v>1</v>
      </c>
      <c r="F1670" s="10">
        <v>9</v>
      </c>
      <c r="G1670" s="901">
        <f t="shared" si="55"/>
        <v>9</v>
      </c>
      <c r="H1670" s="901">
        <f t="shared" si="56"/>
        <v>9</v>
      </c>
      <c r="I1670" s="910"/>
    </row>
    <row r="1671" spans="1:9" x14ac:dyDescent="0.25">
      <c r="A1671" s="10" t="s">
        <v>540</v>
      </c>
      <c r="B1671" s="10" t="s">
        <v>991</v>
      </c>
      <c r="C1671" s="10" t="s">
        <v>992</v>
      </c>
      <c r="D1671" s="10" t="s">
        <v>1963</v>
      </c>
      <c r="E1671" s="10">
        <v>2</v>
      </c>
      <c r="F1671" s="10">
        <v>159</v>
      </c>
      <c r="G1671" s="901">
        <f t="shared" si="55"/>
        <v>318</v>
      </c>
      <c r="H1671" s="901">
        <f t="shared" si="56"/>
        <v>318</v>
      </c>
      <c r="I1671" s="910"/>
    </row>
    <row r="1672" spans="1:9" x14ac:dyDescent="0.25">
      <c r="A1672" s="10" t="s">
        <v>540</v>
      </c>
      <c r="B1672" s="10" t="s">
        <v>991</v>
      </c>
      <c r="C1672" s="10" t="s">
        <v>992</v>
      </c>
      <c r="D1672" s="10" t="s">
        <v>1964</v>
      </c>
      <c r="E1672" s="10">
        <v>1</v>
      </c>
      <c r="F1672" s="10">
        <v>1</v>
      </c>
      <c r="G1672" s="901">
        <f t="shared" si="55"/>
        <v>1</v>
      </c>
      <c r="H1672" s="901">
        <f t="shared" si="56"/>
        <v>1</v>
      </c>
      <c r="I1672" s="910"/>
    </row>
    <row r="1673" spans="1:9" x14ac:dyDescent="0.25">
      <c r="A1673" s="10" t="s">
        <v>540</v>
      </c>
      <c r="B1673" s="10" t="s">
        <v>3172</v>
      </c>
      <c r="C1673" s="10" t="s">
        <v>3173</v>
      </c>
      <c r="D1673" s="10" t="s">
        <v>1963</v>
      </c>
      <c r="E1673" s="10">
        <v>2</v>
      </c>
      <c r="F1673" s="10">
        <v>214</v>
      </c>
      <c r="G1673" s="901">
        <f t="shared" ref="G1673:G1736" si="57">E1673*F1673</f>
        <v>428</v>
      </c>
      <c r="H1673" s="901">
        <f t="shared" si="56"/>
        <v>428</v>
      </c>
      <c r="I1673" s="910"/>
    </row>
    <row r="1674" spans="1:9" x14ac:dyDescent="0.25">
      <c r="A1674" s="10" t="s">
        <v>540</v>
      </c>
      <c r="B1674" s="10" t="s">
        <v>3172</v>
      </c>
      <c r="C1674" s="10" t="s">
        <v>3173</v>
      </c>
      <c r="D1674" s="10" t="s">
        <v>1964</v>
      </c>
      <c r="E1674" s="10">
        <v>1</v>
      </c>
      <c r="F1674" s="10">
        <v>17</v>
      </c>
      <c r="G1674" s="901">
        <f t="shared" si="57"/>
        <v>17</v>
      </c>
      <c r="H1674" s="901">
        <f t="shared" si="56"/>
        <v>17</v>
      </c>
      <c r="I1674" s="910"/>
    </row>
    <row r="1675" spans="1:9" x14ac:dyDescent="0.25">
      <c r="A1675" s="10" t="s">
        <v>540</v>
      </c>
      <c r="B1675" s="10" t="s">
        <v>1845</v>
      </c>
      <c r="C1675" s="10" t="s">
        <v>1846</v>
      </c>
      <c r="D1675" s="10" t="s">
        <v>1963</v>
      </c>
      <c r="E1675" s="10">
        <v>2</v>
      </c>
      <c r="F1675" s="10">
        <v>217</v>
      </c>
      <c r="G1675" s="901">
        <f t="shared" si="57"/>
        <v>434</v>
      </c>
      <c r="H1675" s="901">
        <f t="shared" si="56"/>
        <v>434</v>
      </c>
      <c r="I1675" s="910"/>
    </row>
    <row r="1676" spans="1:9" x14ac:dyDescent="0.25">
      <c r="A1676" s="10" t="s">
        <v>540</v>
      </c>
      <c r="B1676" s="10" t="s">
        <v>1845</v>
      </c>
      <c r="C1676" s="10" t="s">
        <v>1846</v>
      </c>
      <c r="D1676" s="10" t="s">
        <v>1964</v>
      </c>
      <c r="E1676" s="10">
        <v>1</v>
      </c>
      <c r="F1676" s="10">
        <v>240</v>
      </c>
      <c r="G1676" s="901">
        <f t="shared" si="57"/>
        <v>240</v>
      </c>
      <c r="H1676" s="901">
        <f t="shared" si="56"/>
        <v>240</v>
      </c>
      <c r="I1676" s="910"/>
    </row>
    <row r="1677" spans="1:9" x14ac:dyDescent="0.25">
      <c r="A1677" s="10" t="s">
        <v>540</v>
      </c>
      <c r="B1677" s="10" t="s">
        <v>993</v>
      </c>
      <c r="C1677" s="10" t="s">
        <v>994</v>
      </c>
      <c r="D1677" s="10" t="s">
        <v>1963</v>
      </c>
      <c r="E1677" s="10">
        <v>2</v>
      </c>
      <c r="F1677" s="10">
        <v>134</v>
      </c>
      <c r="G1677" s="901">
        <f t="shared" si="57"/>
        <v>268</v>
      </c>
      <c r="H1677" s="901">
        <f t="shared" si="56"/>
        <v>268</v>
      </c>
      <c r="I1677" s="910"/>
    </row>
    <row r="1678" spans="1:9" x14ac:dyDescent="0.25">
      <c r="A1678" s="10" t="s">
        <v>540</v>
      </c>
      <c r="B1678" s="10" t="s">
        <v>993</v>
      </c>
      <c r="C1678" s="10" t="s">
        <v>994</v>
      </c>
      <c r="D1678" s="10" t="s">
        <v>1964</v>
      </c>
      <c r="E1678" s="10">
        <v>1</v>
      </c>
      <c r="F1678" s="10">
        <v>25</v>
      </c>
      <c r="G1678" s="901">
        <f t="shared" si="57"/>
        <v>25</v>
      </c>
      <c r="H1678" s="901">
        <f t="shared" si="56"/>
        <v>25</v>
      </c>
      <c r="I1678" s="910"/>
    </row>
    <row r="1679" spans="1:9" x14ac:dyDescent="0.25">
      <c r="A1679" s="10" t="s">
        <v>540</v>
      </c>
      <c r="B1679" s="10" t="s">
        <v>3174</v>
      </c>
      <c r="C1679" s="10" t="s">
        <v>3175</v>
      </c>
      <c r="D1679" s="10" t="s">
        <v>1963</v>
      </c>
      <c r="E1679" s="10">
        <v>2</v>
      </c>
      <c r="F1679" s="10">
        <v>96</v>
      </c>
      <c r="G1679" s="901">
        <f t="shared" si="57"/>
        <v>192</v>
      </c>
      <c r="H1679" s="901">
        <f t="shared" si="56"/>
        <v>192</v>
      </c>
      <c r="I1679" s="910"/>
    </row>
    <row r="1680" spans="1:9" x14ac:dyDescent="0.25">
      <c r="A1680" s="10" t="s">
        <v>540</v>
      </c>
      <c r="B1680" s="10" t="s">
        <v>3174</v>
      </c>
      <c r="C1680" s="10" t="s">
        <v>3175</v>
      </c>
      <c r="D1680" s="10" t="s">
        <v>1964</v>
      </c>
      <c r="E1680" s="10">
        <v>1</v>
      </c>
      <c r="F1680" s="10">
        <v>5</v>
      </c>
      <c r="G1680" s="901">
        <f t="shared" si="57"/>
        <v>5</v>
      </c>
      <c r="H1680" s="901">
        <f t="shared" si="56"/>
        <v>5</v>
      </c>
      <c r="I1680" s="910"/>
    </row>
    <row r="1681" spans="1:9" x14ac:dyDescent="0.25">
      <c r="A1681" s="10" t="s">
        <v>540</v>
      </c>
      <c r="B1681" s="10" t="s">
        <v>3176</v>
      </c>
      <c r="C1681" s="10" t="s">
        <v>3177</v>
      </c>
      <c r="D1681" s="10" t="s">
        <v>1963</v>
      </c>
      <c r="E1681" s="10">
        <v>2</v>
      </c>
      <c r="F1681" s="10">
        <v>84</v>
      </c>
      <c r="G1681" s="901">
        <f t="shared" si="57"/>
        <v>168</v>
      </c>
      <c r="H1681" s="901">
        <f t="shared" si="56"/>
        <v>168</v>
      </c>
      <c r="I1681" s="910"/>
    </row>
    <row r="1682" spans="1:9" x14ac:dyDescent="0.25">
      <c r="A1682" s="10" t="s">
        <v>540</v>
      </c>
      <c r="B1682" s="10" t="s">
        <v>3176</v>
      </c>
      <c r="C1682" s="10" t="s">
        <v>3177</v>
      </c>
      <c r="D1682" s="10" t="s">
        <v>1964</v>
      </c>
      <c r="E1682" s="10">
        <v>1</v>
      </c>
      <c r="F1682" s="10">
        <v>1</v>
      </c>
      <c r="G1682" s="901">
        <f t="shared" si="57"/>
        <v>1</v>
      </c>
      <c r="H1682" s="901">
        <f t="shared" si="56"/>
        <v>1</v>
      </c>
      <c r="I1682" s="910"/>
    </row>
    <row r="1683" spans="1:9" x14ac:dyDescent="0.25">
      <c r="A1683" s="10" t="s">
        <v>540</v>
      </c>
      <c r="B1683" s="10" t="s">
        <v>3178</v>
      </c>
      <c r="C1683" s="10" t="s">
        <v>3179</v>
      </c>
      <c r="D1683" s="10" t="s">
        <v>1963</v>
      </c>
      <c r="E1683" s="10">
        <v>2</v>
      </c>
      <c r="F1683" s="10">
        <v>11</v>
      </c>
      <c r="G1683" s="901">
        <f t="shared" si="57"/>
        <v>22</v>
      </c>
      <c r="H1683" s="901">
        <f t="shared" si="56"/>
        <v>22</v>
      </c>
      <c r="I1683" s="910"/>
    </row>
    <row r="1684" spans="1:9" x14ac:dyDescent="0.25">
      <c r="A1684" s="10" t="s">
        <v>540</v>
      </c>
      <c r="B1684" s="10" t="s">
        <v>995</v>
      </c>
      <c r="C1684" s="10" t="s">
        <v>996</v>
      </c>
      <c r="D1684" s="10" t="s">
        <v>1989</v>
      </c>
      <c r="E1684" s="10">
        <v>18.529999999999998</v>
      </c>
      <c r="F1684" s="10">
        <v>15</v>
      </c>
      <c r="G1684" s="901">
        <f t="shared" si="57"/>
        <v>277.95</v>
      </c>
      <c r="H1684" s="901">
        <f t="shared" si="56"/>
        <v>277.95</v>
      </c>
      <c r="I1684" s="910"/>
    </row>
    <row r="1685" spans="1:9" x14ac:dyDescent="0.25">
      <c r="A1685" s="10" t="s">
        <v>540</v>
      </c>
      <c r="B1685" s="10" t="s">
        <v>995</v>
      </c>
      <c r="C1685" s="10" t="s">
        <v>996</v>
      </c>
      <c r="D1685" s="10" t="s">
        <v>1963</v>
      </c>
      <c r="E1685" s="10">
        <v>2</v>
      </c>
      <c r="F1685" s="10">
        <v>222</v>
      </c>
      <c r="G1685" s="901">
        <f t="shared" si="57"/>
        <v>444</v>
      </c>
      <c r="H1685" s="901">
        <f t="shared" si="56"/>
        <v>444</v>
      </c>
      <c r="I1685" s="910"/>
    </row>
    <row r="1686" spans="1:9" x14ac:dyDescent="0.25">
      <c r="A1686" s="10" t="s">
        <v>540</v>
      </c>
      <c r="B1686" s="10" t="s">
        <v>995</v>
      </c>
      <c r="C1686" s="10" t="s">
        <v>996</v>
      </c>
      <c r="D1686" s="10" t="s">
        <v>1964</v>
      </c>
      <c r="E1686" s="10">
        <v>1</v>
      </c>
      <c r="F1686" s="10">
        <v>42</v>
      </c>
      <c r="G1686" s="901">
        <f t="shared" si="57"/>
        <v>42</v>
      </c>
      <c r="H1686" s="901">
        <f t="shared" si="56"/>
        <v>42</v>
      </c>
      <c r="I1686" s="910"/>
    </row>
    <row r="1687" spans="1:9" x14ac:dyDescent="0.25">
      <c r="A1687" s="10" t="s">
        <v>540</v>
      </c>
      <c r="B1687" s="10" t="s">
        <v>603</v>
      </c>
      <c r="C1687" s="10" t="s">
        <v>604</v>
      </c>
      <c r="D1687" s="10" t="s">
        <v>1963</v>
      </c>
      <c r="E1687" s="10">
        <v>2</v>
      </c>
      <c r="F1687" s="10">
        <v>128</v>
      </c>
      <c r="G1687" s="901">
        <f t="shared" si="57"/>
        <v>256</v>
      </c>
      <c r="H1687" s="901">
        <f t="shared" si="56"/>
        <v>256</v>
      </c>
      <c r="I1687" s="910"/>
    </row>
    <row r="1688" spans="1:9" x14ac:dyDescent="0.25">
      <c r="A1688" s="10" t="s">
        <v>540</v>
      </c>
      <c r="B1688" s="10" t="s">
        <v>603</v>
      </c>
      <c r="C1688" s="10" t="s">
        <v>604</v>
      </c>
      <c r="D1688" s="10" t="s">
        <v>1964</v>
      </c>
      <c r="E1688" s="10">
        <v>1</v>
      </c>
      <c r="F1688" s="10">
        <v>80</v>
      </c>
      <c r="G1688" s="901">
        <f t="shared" si="57"/>
        <v>80</v>
      </c>
      <c r="H1688" s="901">
        <f t="shared" si="56"/>
        <v>80</v>
      </c>
      <c r="I1688" s="910"/>
    </row>
    <row r="1689" spans="1:9" x14ac:dyDescent="0.25">
      <c r="A1689" s="10" t="s">
        <v>540</v>
      </c>
      <c r="B1689" s="10" t="s">
        <v>997</v>
      </c>
      <c r="C1689" s="10" t="s">
        <v>998</v>
      </c>
      <c r="D1689" s="10" t="s">
        <v>1963</v>
      </c>
      <c r="E1689" s="10">
        <v>2</v>
      </c>
      <c r="F1689" s="10">
        <v>169</v>
      </c>
      <c r="G1689" s="901">
        <f t="shared" si="57"/>
        <v>338</v>
      </c>
      <c r="H1689" s="901">
        <f t="shared" si="56"/>
        <v>338</v>
      </c>
      <c r="I1689" s="910"/>
    </row>
    <row r="1690" spans="1:9" x14ac:dyDescent="0.25">
      <c r="A1690" s="10" t="s">
        <v>540</v>
      </c>
      <c r="B1690" s="10" t="s">
        <v>997</v>
      </c>
      <c r="C1690" s="10" t="s">
        <v>998</v>
      </c>
      <c r="D1690" s="10" t="s">
        <v>1964</v>
      </c>
      <c r="E1690" s="10">
        <v>1</v>
      </c>
      <c r="F1690" s="10">
        <v>138</v>
      </c>
      <c r="G1690" s="901">
        <f t="shared" si="57"/>
        <v>138</v>
      </c>
      <c r="H1690" s="901">
        <f t="shared" si="56"/>
        <v>138</v>
      </c>
      <c r="I1690" s="910"/>
    </row>
    <row r="1691" spans="1:9" x14ac:dyDescent="0.25">
      <c r="A1691" s="10" t="s">
        <v>540</v>
      </c>
      <c r="B1691" s="10" t="s">
        <v>1241</v>
      </c>
      <c r="C1691" s="10" t="s">
        <v>1242</v>
      </c>
      <c r="D1691" s="10" t="s">
        <v>1963</v>
      </c>
      <c r="E1691" s="10">
        <v>2</v>
      </c>
      <c r="F1691" s="10">
        <v>249</v>
      </c>
      <c r="G1691" s="901">
        <f t="shared" si="57"/>
        <v>498</v>
      </c>
      <c r="H1691" s="901">
        <f t="shared" si="56"/>
        <v>498</v>
      </c>
      <c r="I1691" s="910"/>
    </row>
    <row r="1692" spans="1:9" x14ac:dyDescent="0.25">
      <c r="A1692" s="10" t="s">
        <v>540</v>
      </c>
      <c r="B1692" s="10" t="s">
        <v>1241</v>
      </c>
      <c r="C1692" s="10" t="s">
        <v>1242</v>
      </c>
      <c r="D1692" s="10" t="s">
        <v>1964</v>
      </c>
      <c r="E1692" s="10">
        <v>1</v>
      </c>
      <c r="F1692" s="10">
        <v>52</v>
      </c>
      <c r="G1692" s="901">
        <f t="shared" si="57"/>
        <v>52</v>
      </c>
      <c r="H1692" s="901">
        <f t="shared" si="56"/>
        <v>52</v>
      </c>
      <c r="I1692" s="910"/>
    </row>
    <row r="1693" spans="1:9" x14ac:dyDescent="0.25">
      <c r="A1693" s="10" t="s">
        <v>540</v>
      </c>
      <c r="B1693" s="10" t="s">
        <v>5302</v>
      </c>
      <c r="C1693" s="10" t="s">
        <v>4550</v>
      </c>
      <c r="D1693" s="10" t="s">
        <v>1963</v>
      </c>
      <c r="E1693" s="10">
        <v>2</v>
      </c>
      <c r="F1693" s="10">
        <v>6</v>
      </c>
      <c r="G1693" s="901">
        <f t="shared" si="57"/>
        <v>12</v>
      </c>
      <c r="H1693" s="901">
        <f t="shared" si="56"/>
        <v>12</v>
      </c>
      <c r="I1693" s="910"/>
    </row>
    <row r="1694" spans="1:9" x14ac:dyDescent="0.25">
      <c r="A1694" s="10" t="s">
        <v>540</v>
      </c>
      <c r="B1694" s="10" t="s">
        <v>3180</v>
      </c>
      <c r="C1694" s="10" t="s">
        <v>3181</v>
      </c>
      <c r="D1694" s="10" t="s">
        <v>1963</v>
      </c>
      <c r="E1694" s="10">
        <v>2</v>
      </c>
      <c r="F1694" s="10">
        <v>24</v>
      </c>
      <c r="G1694" s="901">
        <f t="shared" si="57"/>
        <v>48</v>
      </c>
      <c r="H1694" s="901">
        <f t="shared" si="56"/>
        <v>48</v>
      </c>
      <c r="I1694" s="910"/>
    </row>
    <row r="1695" spans="1:9" x14ac:dyDescent="0.25">
      <c r="A1695" s="10" t="s">
        <v>540</v>
      </c>
      <c r="B1695" s="10" t="s">
        <v>999</v>
      </c>
      <c r="C1695" s="10" t="s">
        <v>1000</v>
      </c>
      <c r="D1695" s="10" t="s">
        <v>1963</v>
      </c>
      <c r="E1695" s="10">
        <v>2</v>
      </c>
      <c r="F1695" s="10">
        <v>65</v>
      </c>
      <c r="G1695" s="901">
        <f t="shared" si="57"/>
        <v>130</v>
      </c>
      <c r="H1695" s="901">
        <f t="shared" si="56"/>
        <v>130</v>
      </c>
      <c r="I1695" s="910"/>
    </row>
    <row r="1696" spans="1:9" x14ac:dyDescent="0.25">
      <c r="A1696" s="10" t="s">
        <v>540</v>
      </c>
      <c r="B1696" s="10" t="s">
        <v>999</v>
      </c>
      <c r="C1696" s="10" t="s">
        <v>1000</v>
      </c>
      <c r="D1696" s="10" t="s">
        <v>1964</v>
      </c>
      <c r="E1696" s="10">
        <v>1</v>
      </c>
      <c r="F1696" s="10">
        <v>26</v>
      </c>
      <c r="G1696" s="901">
        <f t="shared" si="57"/>
        <v>26</v>
      </c>
      <c r="H1696" s="901">
        <f t="shared" si="56"/>
        <v>26</v>
      </c>
      <c r="I1696" s="910"/>
    </row>
    <row r="1697" spans="1:9" x14ac:dyDescent="0.25">
      <c r="A1697" s="10" t="s">
        <v>540</v>
      </c>
      <c r="B1697" s="10" t="s">
        <v>3182</v>
      </c>
      <c r="C1697" s="10" t="s">
        <v>3183</v>
      </c>
      <c r="D1697" s="10" t="s">
        <v>1963</v>
      </c>
      <c r="E1697" s="10">
        <v>2</v>
      </c>
      <c r="F1697" s="10">
        <v>37</v>
      </c>
      <c r="G1697" s="901">
        <f t="shared" si="57"/>
        <v>74</v>
      </c>
      <c r="H1697" s="901">
        <f t="shared" si="56"/>
        <v>74</v>
      </c>
      <c r="I1697" s="910"/>
    </row>
    <row r="1698" spans="1:9" x14ac:dyDescent="0.25">
      <c r="A1698" s="10" t="s">
        <v>540</v>
      </c>
      <c r="B1698" s="10" t="s">
        <v>3182</v>
      </c>
      <c r="C1698" s="10" t="s">
        <v>3183</v>
      </c>
      <c r="D1698" s="10" t="s">
        <v>1964</v>
      </c>
      <c r="E1698" s="10">
        <v>1</v>
      </c>
      <c r="F1698" s="10">
        <v>5</v>
      </c>
      <c r="G1698" s="901">
        <f t="shared" si="57"/>
        <v>5</v>
      </c>
      <c r="H1698" s="901">
        <f t="shared" si="56"/>
        <v>5</v>
      </c>
      <c r="I1698" s="910"/>
    </row>
    <row r="1699" spans="1:9" x14ac:dyDescent="0.25">
      <c r="A1699" s="10" t="s">
        <v>540</v>
      </c>
      <c r="B1699" s="10" t="s">
        <v>1001</v>
      </c>
      <c r="C1699" s="10" t="s">
        <v>1002</v>
      </c>
      <c r="D1699" s="10" t="s">
        <v>1963</v>
      </c>
      <c r="E1699" s="10">
        <v>2</v>
      </c>
      <c r="F1699" s="10">
        <v>86</v>
      </c>
      <c r="G1699" s="901">
        <f t="shared" si="57"/>
        <v>172</v>
      </c>
      <c r="H1699" s="901">
        <f t="shared" si="56"/>
        <v>172</v>
      </c>
      <c r="I1699" s="910"/>
    </row>
    <row r="1700" spans="1:9" x14ac:dyDescent="0.25">
      <c r="A1700" s="10" t="s">
        <v>540</v>
      </c>
      <c r="B1700" s="10" t="s">
        <v>1001</v>
      </c>
      <c r="C1700" s="10" t="s">
        <v>1002</v>
      </c>
      <c r="D1700" s="10" t="s">
        <v>1964</v>
      </c>
      <c r="E1700" s="10">
        <v>1</v>
      </c>
      <c r="F1700" s="10">
        <v>35</v>
      </c>
      <c r="G1700" s="901">
        <f t="shared" si="57"/>
        <v>35</v>
      </c>
      <c r="H1700" s="901">
        <f t="shared" si="56"/>
        <v>35</v>
      </c>
      <c r="I1700" s="910"/>
    </row>
    <row r="1701" spans="1:9" x14ac:dyDescent="0.25">
      <c r="A1701" s="10" t="s">
        <v>540</v>
      </c>
      <c r="B1701" s="10" t="s">
        <v>3186</v>
      </c>
      <c r="C1701" s="10" t="s">
        <v>3187</v>
      </c>
      <c r="D1701" s="10" t="s">
        <v>1963</v>
      </c>
      <c r="E1701" s="10">
        <v>2</v>
      </c>
      <c r="F1701" s="10">
        <v>58</v>
      </c>
      <c r="G1701" s="901">
        <f t="shared" si="57"/>
        <v>116</v>
      </c>
      <c r="H1701" s="901">
        <f t="shared" si="56"/>
        <v>116</v>
      </c>
      <c r="I1701" s="910"/>
    </row>
    <row r="1702" spans="1:9" x14ac:dyDescent="0.25">
      <c r="A1702" s="10" t="s">
        <v>540</v>
      </c>
      <c r="B1702" s="10" t="s">
        <v>3188</v>
      </c>
      <c r="C1702" s="10" t="s">
        <v>3189</v>
      </c>
      <c r="D1702" s="10" t="s">
        <v>1963</v>
      </c>
      <c r="E1702" s="10">
        <v>2</v>
      </c>
      <c r="F1702" s="10">
        <v>17</v>
      </c>
      <c r="G1702" s="901">
        <f t="shared" si="57"/>
        <v>34</v>
      </c>
      <c r="H1702" s="901">
        <f t="shared" si="56"/>
        <v>34</v>
      </c>
      <c r="I1702" s="910"/>
    </row>
    <row r="1703" spans="1:9" x14ac:dyDescent="0.25">
      <c r="A1703" s="10" t="s">
        <v>540</v>
      </c>
      <c r="B1703" s="10" t="s">
        <v>3190</v>
      </c>
      <c r="C1703" s="10" t="s">
        <v>3191</v>
      </c>
      <c r="D1703" s="10" t="s">
        <v>1963</v>
      </c>
      <c r="E1703" s="10">
        <v>2</v>
      </c>
      <c r="F1703" s="10">
        <v>48</v>
      </c>
      <c r="G1703" s="901">
        <f t="shared" si="57"/>
        <v>96</v>
      </c>
      <c r="H1703" s="901">
        <f t="shared" si="56"/>
        <v>96</v>
      </c>
      <c r="I1703" s="910"/>
    </row>
    <row r="1704" spans="1:9" x14ac:dyDescent="0.25">
      <c r="A1704" s="10" t="s">
        <v>540</v>
      </c>
      <c r="B1704" s="10" t="s">
        <v>3192</v>
      </c>
      <c r="C1704" s="10" t="s">
        <v>3193</v>
      </c>
      <c r="D1704" s="10" t="s">
        <v>1963</v>
      </c>
      <c r="E1704" s="10">
        <v>2</v>
      </c>
      <c r="F1704" s="10">
        <v>116</v>
      </c>
      <c r="G1704" s="901">
        <f t="shared" si="57"/>
        <v>232</v>
      </c>
      <c r="H1704" s="901">
        <f t="shared" si="56"/>
        <v>232</v>
      </c>
      <c r="I1704" s="910"/>
    </row>
    <row r="1705" spans="1:9" x14ac:dyDescent="0.25">
      <c r="A1705" s="10" t="s">
        <v>540</v>
      </c>
      <c r="B1705" s="10" t="s">
        <v>3192</v>
      </c>
      <c r="C1705" s="10" t="s">
        <v>3193</v>
      </c>
      <c r="D1705" s="10" t="s">
        <v>1964</v>
      </c>
      <c r="E1705" s="10">
        <v>1</v>
      </c>
      <c r="F1705" s="10">
        <v>1</v>
      </c>
      <c r="G1705" s="901">
        <f t="shared" si="57"/>
        <v>1</v>
      </c>
      <c r="H1705" s="901">
        <f t="shared" ref="H1705:H1768" si="58">G1705</f>
        <v>1</v>
      </c>
      <c r="I1705" s="910"/>
    </row>
    <row r="1706" spans="1:9" x14ac:dyDescent="0.25">
      <c r="A1706" s="10" t="s">
        <v>540</v>
      </c>
      <c r="B1706" s="10" t="s">
        <v>3194</v>
      </c>
      <c r="C1706" s="10" t="s">
        <v>3195</v>
      </c>
      <c r="D1706" s="10" t="s">
        <v>1963</v>
      </c>
      <c r="E1706" s="10">
        <v>2</v>
      </c>
      <c r="F1706" s="10">
        <v>576</v>
      </c>
      <c r="G1706" s="901">
        <f t="shared" si="57"/>
        <v>1152</v>
      </c>
      <c r="H1706" s="901">
        <f t="shared" si="58"/>
        <v>1152</v>
      </c>
      <c r="I1706" s="910"/>
    </row>
    <row r="1707" spans="1:9" x14ac:dyDescent="0.25">
      <c r="A1707" s="10" t="s">
        <v>540</v>
      </c>
      <c r="B1707" s="10" t="s">
        <v>3194</v>
      </c>
      <c r="C1707" s="10" t="s">
        <v>3195</v>
      </c>
      <c r="D1707" s="10" t="s">
        <v>1964</v>
      </c>
      <c r="E1707" s="10">
        <v>1</v>
      </c>
      <c r="F1707" s="10">
        <v>10</v>
      </c>
      <c r="G1707" s="901">
        <f t="shared" si="57"/>
        <v>10</v>
      </c>
      <c r="H1707" s="901">
        <f t="shared" si="58"/>
        <v>10</v>
      </c>
      <c r="I1707" s="910"/>
    </row>
    <row r="1708" spans="1:9" x14ac:dyDescent="0.25">
      <c r="A1708" s="10" t="s">
        <v>540</v>
      </c>
      <c r="B1708" s="10" t="s">
        <v>3196</v>
      </c>
      <c r="C1708" s="10" t="s">
        <v>3197</v>
      </c>
      <c r="D1708" s="10" t="s">
        <v>1963</v>
      </c>
      <c r="E1708" s="10">
        <v>2</v>
      </c>
      <c r="F1708" s="10">
        <v>36</v>
      </c>
      <c r="G1708" s="901">
        <f t="shared" si="57"/>
        <v>72</v>
      </c>
      <c r="H1708" s="901">
        <f t="shared" si="58"/>
        <v>72</v>
      </c>
      <c r="I1708" s="910"/>
    </row>
    <row r="1709" spans="1:9" x14ac:dyDescent="0.25">
      <c r="A1709" s="10" t="s">
        <v>540</v>
      </c>
      <c r="B1709" s="10" t="s">
        <v>1245</v>
      </c>
      <c r="C1709" s="10" t="s">
        <v>1246</v>
      </c>
      <c r="D1709" s="10" t="s">
        <v>1963</v>
      </c>
      <c r="E1709" s="10">
        <v>2</v>
      </c>
      <c r="F1709" s="10">
        <v>5</v>
      </c>
      <c r="G1709" s="901">
        <f t="shared" si="57"/>
        <v>10</v>
      </c>
      <c r="H1709" s="901">
        <f t="shared" si="58"/>
        <v>10</v>
      </c>
      <c r="I1709" s="910"/>
    </row>
    <row r="1710" spans="1:9" x14ac:dyDescent="0.25">
      <c r="A1710" s="10" t="s">
        <v>540</v>
      </c>
      <c r="B1710" s="10" t="s">
        <v>1245</v>
      </c>
      <c r="C1710" s="10" t="s">
        <v>1246</v>
      </c>
      <c r="D1710" s="10" t="s">
        <v>1964</v>
      </c>
      <c r="E1710" s="10">
        <v>1</v>
      </c>
      <c r="F1710" s="10">
        <v>12</v>
      </c>
      <c r="G1710" s="901">
        <f t="shared" si="57"/>
        <v>12</v>
      </c>
      <c r="H1710" s="901">
        <f t="shared" si="58"/>
        <v>12</v>
      </c>
      <c r="I1710" s="910"/>
    </row>
    <row r="1711" spans="1:9" x14ac:dyDescent="0.25">
      <c r="A1711" s="10" t="s">
        <v>540</v>
      </c>
      <c r="B1711" s="10" t="s">
        <v>1847</v>
      </c>
      <c r="C1711" s="10" t="s">
        <v>1848</v>
      </c>
      <c r="D1711" s="10" t="s">
        <v>1963</v>
      </c>
      <c r="E1711" s="10">
        <v>2</v>
      </c>
      <c r="F1711" s="10">
        <v>253</v>
      </c>
      <c r="G1711" s="901">
        <f t="shared" si="57"/>
        <v>506</v>
      </c>
      <c r="H1711" s="901">
        <f t="shared" si="58"/>
        <v>506</v>
      </c>
      <c r="I1711" s="910"/>
    </row>
    <row r="1712" spans="1:9" x14ac:dyDescent="0.25">
      <c r="A1712" s="10" t="s">
        <v>540</v>
      </c>
      <c r="B1712" s="10" t="s">
        <v>1847</v>
      </c>
      <c r="C1712" s="10" t="s">
        <v>1848</v>
      </c>
      <c r="D1712" s="10" t="s">
        <v>1964</v>
      </c>
      <c r="E1712" s="10">
        <v>1</v>
      </c>
      <c r="F1712" s="10">
        <v>164</v>
      </c>
      <c r="G1712" s="901">
        <f t="shared" si="57"/>
        <v>164</v>
      </c>
      <c r="H1712" s="901">
        <f t="shared" si="58"/>
        <v>164</v>
      </c>
      <c r="I1712" s="910"/>
    </row>
    <row r="1713" spans="1:9" x14ac:dyDescent="0.25">
      <c r="A1713" s="10" t="s">
        <v>540</v>
      </c>
      <c r="B1713" s="10" t="s">
        <v>3198</v>
      </c>
      <c r="C1713" s="10" t="s">
        <v>3199</v>
      </c>
      <c r="D1713" s="10" t="s">
        <v>1963</v>
      </c>
      <c r="E1713" s="10">
        <v>2</v>
      </c>
      <c r="F1713" s="10">
        <v>29</v>
      </c>
      <c r="G1713" s="901">
        <f t="shared" si="57"/>
        <v>58</v>
      </c>
      <c r="H1713" s="901">
        <f t="shared" si="58"/>
        <v>58</v>
      </c>
      <c r="I1713" s="910"/>
    </row>
    <row r="1714" spans="1:9" x14ac:dyDescent="0.25">
      <c r="A1714" s="10" t="s">
        <v>540</v>
      </c>
      <c r="B1714" s="10" t="s">
        <v>3198</v>
      </c>
      <c r="C1714" s="10" t="s">
        <v>3199</v>
      </c>
      <c r="D1714" s="10" t="s">
        <v>1964</v>
      </c>
      <c r="E1714" s="10">
        <v>1</v>
      </c>
      <c r="F1714" s="10">
        <v>22</v>
      </c>
      <c r="G1714" s="901">
        <f t="shared" si="57"/>
        <v>22</v>
      </c>
      <c r="H1714" s="901">
        <f t="shared" si="58"/>
        <v>22</v>
      </c>
      <c r="I1714" s="910"/>
    </row>
    <row r="1715" spans="1:9" x14ac:dyDescent="0.25">
      <c r="A1715" s="10" t="s">
        <v>540</v>
      </c>
      <c r="B1715" s="10" t="s">
        <v>3200</v>
      </c>
      <c r="C1715" s="10" t="s">
        <v>3201</v>
      </c>
      <c r="D1715" s="10" t="s">
        <v>1963</v>
      </c>
      <c r="E1715" s="10">
        <v>2</v>
      </c>
      <c r="F1715" s="10">
        <v>72</v>
      </c>
      <c r="G1715" s="901">
        <f t="shared" si="57"/>
        <v>144</v>
      </c>
      <c r="H1715" s="901">
        <f t="shared" si="58"/>
        <v>144</v>
      </c>
      <c r="I1715" s="910"/>
    </row>
    <row r="1716" spans="1:9" x14ac:dyDescent="0.25">
      <c r="A1716" s="10" t="s">
        <v>540</v>
      </c>
      <c r="B1716" s="10" t="s">
        <v>3200</v>
      </c>
      <c r="C1716" s="10" t="s">
        <v>3201</v>
      </c>
      <c r="D1716" s="10" t="s">
        <v>1964</v>
      </c>
      <c r="E1716" s="10">
        <v>1</v>
      </c>
      <c r="F1716" s="10">
        <v>1</v>
      </c>
      <c r="G1716" s="901">
        <f t="shared" si="57"/>
        <v>1</v>
      </c>
      <c r="H1716" s="901">
        <f t="shared" si="58"/>
        <v>1</v>
      </c>
      <c r="I1716" s="910"/>
    </row>
    <row r="1717" spans="1:9" x14ac:dyDescent="0.25">
      <c r="A1717" s="10" t="s">
        <v>540</v>
      </c>
      <c r="B1717" s="10" t="s">
        <v>3202</v>
      </c>
      <c r="C1717" s="10" t="s">
        <v>3203</v>
      </c>
      <c r="D1717" s="10" t="s">
        <v>1963</v>
      </c>
      <c r="E1717" s="10">
        <v>2</v>
      </c>
      <c r="F1717" s="10">
        <v>23</v>
      </c>
      <c r="G1717" s="901">
        <f t="shared" si="57"/>
        <v>46</v>
      </c>
      <c r="H1717" s="901">
        <f t="shared" si="58"/>
        <v>46</v>
      </c>
      <c r="I1717" s="910"/>
    </row>
    <row r="1718" spans="1:9" x14ac:dyDescent="0.25">
      <c r="A1718" s="10" t="s">
        <v>540</v>
      </c>
      <c r="B1718" s="10" t="s">
        <v>3202</v>
      </c>
      <c r="C1718" s="10" t="s">
        <v>3203</v>
      </c>
      <c r="D1718" s="10" t="s">
        <v>1964</v>
      </c>
      <c r="E1718" s="10">
        <v>1</v>
      </c>
      <c r="F1718" s="10">
        <v>2</v>
      </c>
      <c r="G1718" s="901">
        <f t="shared" si="57"/>
        <v>2</v>
      </c>
      <c r="H1718" s="901">
        <f t="shared" si="58"/>
        <v>2</v>
      </c>
      <c r="I1718" s="910"/>
    </row>
    <row r="1719" spans="1:9" x14ac:dyDescent="0.25">
      <c r="A1719" s="10" t="s">
        <v>540</v>
      </c>
      <c r="B1719" s="10" t="s">
        <v>1247</v>
      </c>
      <c r="C1719" s="10" t="s">
        <v>1248</v>
      </c>
      <c r="D1719" s="10" t="s">
        <v>1963</v>
      </c>
      <c r="E1719" s="10">
        <v>2</v>
      </c>
      <c r="F1719" s="10">
        <v>68</v>
      </c>
      <c r="G1719" s="901">
        <f t="shared" si="57"/>
        <v>136</v>
      </c>
      <c r="H1719" s="901">
        <f t="shared" si="58"/>
        <v>136</v>
      </c>
      <c r="I1719" s="910"/>
    </row>
    <row r="1720" spans="1:9" x14ac:dyDescent="0.25">
      <c r="A1720" s="10" t="s">
        <v>540</v>
      </c>
      <c r="B1720" s="10" t="s">
        <v>1247</v>
      </c>
      <c r="C1720" s="10" t="s">
        <v>1248</v>
      </c>
      <c r="D1720" s="10" t="s">
        <v>1964</v>
      </c>
      <c r="E1720" s="10">
        <v>1</v>
      </c>
      <c r="F1720" s="10">
        <v>13</v>
      </c>
      <c r="G1720" s="901">
        <f t="shared" si="57"/>
        <v>13</v>
      </c>
      <c r="H1720" s="901">
        <f t="shared" si="58"/>
        <v>13</v>
      </c>
      <c r="I1720" s="910"/>
    </row>
    <row r="1721" spans="1:9" x14ac:dyDescent="0.25">
      <c r="A1721" s="10" t="s">
        <v>540</v>
      </c>
      <c r="B1721" s="10" t="s">
        <v>3204</v>
      </c>
      <c r="C1721" s="10" t="s">
        <v>3205</v>
      </c>
      <c r="D1721" s="10" t="s">
        <v>1963</v>
      </c>
      <c r="E1721" s="10">
        <v>2</v>
      </c>
      <c r="F1721" s="10">
        <v>133</v>
      </c>
      <c r="G1721" s="901">
        <f t="shared" si="57"/>
        <v>266</v>
      </c>
      <c r="H1721" s="901">
        <f t="shared" si="58"/>
        <v>266</v>
      </c>
      <c r="I1721" s="910"/>
    </row>
    <row r="1722" spans="1:9" x14ac:dyDescent="0.25">
      <c r="A1722" s="10" t="s">
        <v>540</v>
      </c>
      <c r="B1722" s="10" t="s">
        <v>3204</v>
      </c>
      <c r="C1722" s="10" t="s">
        <v>3205</v>
      </c>
      <c r="D1722" s="10" t="s">
        <v>1964</v>
      </c>
      <c r="E1722" s="10">
        <v>1</v>
      </c>
      <c r="F1722" s="10">
        <v>53</v>
      </c>
      <c r="G1722" s="901">
        <f t="shared" si="57"/>
        <v>53</v>
      </c>
      <c r="H1722" s="901">
        <f t="shared" si="58"/>
        <v>53</v>
      </c>
      <c r="I1722" s="910"/>
    </row>
    <row r="1723" spans="1:9" x14ac:dyDescent="0.25">
      <c r="A1723" s="10" t="s">
        <v>540</v>
      </c>
      <c r="B1723" s="10" t="s">
        <v>3206</v>
      </c>
      <c r="C1723" s="10" t="s">
        <v>3207</v>
      </c>
      <c r="D1723" s="10" t="s">
        <v>1963</v>
      </c>
      <c r="E1723" s="10">
        <v>2</v>
      </c>
      <c r="F1723" s="10">
        <v>52</v>
      </c>
      <c r="G1723" s="901">
        <f t="shared" si="57"/>
        <v>104</v>
      </c>
      <c r="H1723" s="901">
        <f t="shared" si="58"/>
        <v>104</v>
      </c>
      <c r="I1723" s="910"/>
    </row>
    <row r="1724" spans="1:9" x14ac:dyDescent="0.25">
      <c r="A1724" s="10" t="s">
        <v>540</v>
      </c>
      <c r="B1724" s="10" t="s">
        <v>3206</v>
      </c>
      <c r="C1724" s="10" t="s">
        <v>3207</v>
      </c>
      <c r="D1724" s="10" t="s">
        <v>1964</v>
      </c>
      <c r="E1724" s="10">
        <v>1</v>
      </c>
      <c r="F1724" s="10">
        <v>15</v>
      </c>
      <c r="G1724" s="901">
        <f t="shared" si="57"/>
        <v>15</v>
      </c>
      <c r="H1724" s="901">
        <f t="shared" si="58"/>
        <v>15</v>
      </c>
      <c r="I1724" s="910"/>
    </row>
    <row r="1725" spans="1:9" x14ac:dyDescent="0.25">
      <c r="A1725" s="10" t="s">
        <v>540</v>
      </c>
      <c r="B1725" s="10" t="s">
        <v>3208</v>
      </c>
      <c r="C1725" s="10" t="s">
        <v>3209</v>
      </c>
      <c r="D1725" s="10" t="s">
        <v>1963</v>
      </c>
      <c r="E1725" s="10">
        <v>2</v>
      </c>
      <c r="F1725" s="10">
        <v>102</v>
      </c>
      <c r="G1725" s="901">
        <f t="shared" si="57"/>
        <v>204</v>
      </c>
      <c r="H1725" s="901">
        <f t="shared" si="58"/>
        <v>204</v>
      </c>
      <c r="I1725" s="910"/>
    </row>
    <row r="1726" spans="1:9" x14ac:dyDescent="0.25">
      <c r="A1726" s="10" t="s">
        <v>540</v>
      </c>
      <c r="B1726" s="10" t="s">
        <v>3208</v>
      </c>
      <c r="C1726" s="10" t="s">
        <v>3209</v>
      </c>
      <c r="D1726" s="10" t="s">
        <v>1964</v>
      </c>
      <c r="E1726" s="10">
        <v>1</v>
      </c>
      <c r="F1726" s="10">
        <v>36</v>
      </c>
      <c r="G1726" s="901">
        <f t="shared" si="57"/>
        <v>36</v>
      </c>
      <c r="H1726" s="901">
        <f t="shared" si="58"/>
        <v>36</v>
      </c>
      <c r="I1726" s="910"/>
    </row>
    <row r="1727" spans="1:9" x14ac:dyDescent="0.25">
      <c r="A1727" s="10" t="s">
        <v>540</v>
      </c>
      <c r="B1727" s="10" t="s">
        <v>3210</v>
      </c>
      <c r="C1727" s="10" t="s">
        <v>3211</v>
      </c>
      <c r="D1727" s="10" t="s">
        <v>1963</v>
      </c>
      <c r="E1727" s="10">
        <v>2</v>
      </c>
      <c r="F1727" s="10">
        <v>180</v>
      </c>
      <c r="G1727" s="901">
        <f t="shared" si="57"/>
        <v>360</v>
      </c>
      <c r="H1727" s="901">
        <f t="shared" si="58"/>
        <v>360</v>
      </c>
      <c r="I1727" s="910"/>
    </row>
    <row r="1728" spans="1:9" x14ac:dyDescent="0.25">
      <c r="A1728" s="10" t="s">
        <v>540</v>
      </c>
      <c r="B1728" s="10" t="s">
        <v>3210</v>
      </c>
      <c r="C1728" s="10" t="s">
        <v>3211</v>
      </c>
      <c r="D1728" s="10" t="s">
        <v>1964</v>
      </c>
      <c r="E1728" s="10">
        <v>1</v>
      </c>
      <c r="F1728" s="10">
        <v>44</v>
      </c>
      <c r="G1728" s="901">
        <f t="shared" si="57"/>
        <v>44</v>
      </c>
      <c r="H1728" s="901">
        <f t="shared" si="58"/>
        <v>44</v>
      </c>
      <c r="I1728" s="910"/>
    </row>
    <row r="1729" spans="1:9" x14ac:dyDescent="0.25">
      <c r="A1729" s="10" t="s">
        <v>540</v>
      </c>
      <c r="B1729" s="10" t="s">
        <v>3212</v>
      </c>
      <c r="C1729" s="10" t="s">
        <v>3213</v>
      </c>
      <c r="D1729" s="10" t="s">
        <v>1963</v>
      </c>
      <c r="E1729" s="10">
        <v>2</v>
      </c>
      <c r="F1729" s="10">
        <v>706</v>
      </c>
      <c r="G1729" s="901">
        <f t="shared" si="57"/>
        <v>1412</v>
      </c>
      <c r="H1729" s="901">
        <f t="shared" si="58"/>
        <v>1412</v>
      </c>
      <c r="I1729" s="910"/>
    </row>
    <row r="1730" spans="1:9" x14ac:dyDescent="0.25">
      <c r="A1730" s="10" t="s">
        <v>540</v>
      </c>
      <c r="B1730" s="10" t="s">
        <v>3212</v>
      </c>
      <c r="C1730" s="10" t="s">
        <v>3213</v>
      </c>
      <c r="D1730" s="10" t="s">
        <v>1964</v>
      </c>
      <c r="E1730" s="10">
        <v>1</v>
      </c>
      <c r="F1730" s="10">
        <v>10</v>
      </c>
      <c r="G1730" s="901">
        <f t="shared" si="57"/>
        <v>10</v>
      </c>
      <c r="H1730" s="901">
        <f t="shared" si="58"/>
        <v>10</v>
      </c>
      <c r="I1730" s="910"/>
    </row>
    <row r="1731" spans="1:9" x14ac:dyDescent="0.25">
      <c r="A1731" s="10" t="s">
        <v>540</v>
      </c>
      <c r="B1731" s="10" t="s">
        <v>3214</v>
      </c>
      <c r="C1731" s="10" t="s">
        <v>3215</v>
      </c>
      <c r="D1731" s="10" t="s">
        <v>1963</v>
      </c>
      <c r="E1731" s="10">
        <v>2</v>
      </c>
      <c r="F1731" s="10">
        <v>297</v>
      </c>
      <c r="G1731" s="901">
        <f t="shared" si="57"/>
        <v>594</v>
      </c>
      <c r="H1731" s="901">
        <f t="shared" si="58"/>
        <v>594</v>
      </c>
      <c r="I1731" s="910"/>
    </row>
    <row r="1732" spans="1:9" x14ac:dyDescent="0.25">
      <c r="A1732" s="10" t="s">
        <v>540</v>
      </c>
      <c r="B1732" s="10" t="s">
        <v>3214</v>
      </c>
      <c r="C1732" s="10" t="s">
        <v>3215</v>
      </c>
      <c r="D1732" s="10" t="s">
        <v>1964</v>
      </c>
      <c r="E1732" s="10">
        <v>1</v>
      </c>
      <c r="F1732" s="10">
        <v>32</v>
      </c>
      <c r="G1732" s="901">
        <f t="shared" si="57"/>
        <v>32</v>
      </c>
      <c r="H1732" s="901">
        <f t="shared" si="58"/>
        <v>32</v>
      </c>
      <c r="I1732" s="910"/>
    </row>
    <row r="1733" spans="1:9" x14ac:dyDescent="0.25">
      <c r="A1733" s="10" t="s">
        <v>540</v>
      </c>
      <c r="B1733" s="10" t="s">
        <v>3216</v>
      </c>
      <c r="C1733" s="10" t="s">
        <v>3217</v>
      </c>
      <c r="D1733" s="10" t="s">
        <v>1963</v>
      </c>
      <c r="E1733" s="10">
        <v>2</v>
      </c>
      <c r="F1733" s="10">
        <v>66</v>
      </c>
      <c r="G1733" s="901">
        <f t="shared" si="57"/>
        <v>132</v>
      </c>
      <c r="H1733" s="901">
        <f t="shared" si="58"/>
        <v>132</v>
      </c>
      <c r="I1733" s="910"/>
    </row>
    <row r="1734" spans="1:9" x14ac:dyDescent="0.25">
      <c r="A1734" s="10" t="s">
        <v>540</v>
      </c>
      <c r="B1734" s="10" t="s">
        <v>3216</v>
      </c>
      <c r="C1734" s="10" t="s">
        <v>3217</v>
      </c>
      <c r="D1734" s="10" t="s">
        <v>1964</v>
      </c>
      <c r="E1734" s="10">
        <v>1</v>
      </c>
      <c r="F1734" s="10">
        <v>25</v>
      </c>
      <c r="G1734" s="901">
        <f t="shared" si="57"/>
        <v>25</v>
      </c>
      <c r="H1734" s="901">
        <f t="shared" si="58"/>
        <v>25</v>
      </c>
      <c r="I1734" s="910"/>
    </row>
    <row r="1735" spans="1:9" x14ac:dyDescent="0.25">
      <c r="A1735" s="10" t="s">
        <v>540</v>
      </c>
      <c r="B1735" s="10" t="s">
        <v>1003</v>
      </c>
      <c r="C1735" s="10" t="s">
        <v>1004</v>
      </c>
      <c r="D1735" s="10" t="s">
        <v>1989</v>
      </c>
      <c r="E1735" s="10">
        <v>18.53</v>
      </c>
      <c r="F1735" s="10">
        <v>5</v>
      </c>
      <c r="G1735" s="901">
        <f t="shared" si="57"/>
        <v>92.65</v>
      </c>
      <c r="H1735" s="901">
        <f t="shared" si="58"/>
        <v>92.65</v>
      </c>
      <c r="I1735" s="910"/>
    </row>
    <row r="1736" spans="1:9" x14ac:dyDescent="0.25">
      <c r="A1736" s="10" t="s">
        <v>540</v>
      </c>
      <c r="B1736" s="10" t="s">
        <v>1003</v>
      </c>
      <c r="C1736" s="10" t="s">
        <v>1004</v>
      </c>
      <c r="D1736" s="10" t="s">
        <v>1963</v>
      </c>
      <c r="E1736" s="10">
        <v>2</v>
      </c>
      <c r="F1736" s="10">
        <v>24</v>
      </c>
      <c r="G1736" s="901">
        <f t="shared" si="57"/>
        <v>48</v>
      </c>
      <c r="H1736" s="901">
        <f t="shared" si="58"/>
        <v>48</v>
      </c>
      <c r="I1736" s="910"/>
    </row>
    <row r="1737" spans="1:9" x14ac:dyDescent="0.25">
      <c r="A1737" s="10" t="s">
        <v>540</v>
      </c>
      <c r="B1737" s="10" t="s">
        <v>3218</v>
      </c>
      <c r="C1737" s="10" t="s">
        <v>3219</v>
      </c>
      <c r="D1737" s="10" t="s">
        <v>1963</v>
      </c>
      <c r="E1737" s="10">
        <v>2</v>
      </c>
      <c r="F1737" s="10">
        <v>68</v>
      </c>
      <c r="G1737" s="901">
        <f t="shared" ref="G1737:G1800" si="59">E1737*F1737</f>
        <v>136</v>
      </c>
      <c r="H1737" s="901">
        <f t="shared" si="58"/>
        <v>136</v>
      </c>
      <c r="I1737" s="910"/>
    </row>
    <row r="1738" spans="1:9" x14ac:dyDescent="0.25">
      <c r="A1738" s="10" t="s">
        <v>540</v>
      </c>
      <c r="B1738" s="10" t="s">
        <v>3218</v>
      </c>
      <c r="C1738" s="10" t="s">
        <v>3219</v>
      </c>
      <c r="D1738" s="10" t="s">
        <v>1964</v>
      </c>
      <c r="E1738" s="10">
        <v>1</v>
      </c>
      <c r="F1738" s="10">
        <v>31</v>
      </c>
      <c r="G1738" s="901">
        <f t="shared" si="59"/>
        <v>31</v>
      </c>
      <c r="H1738" s="901">
        <f t="shared" si="58"/>
        <v>31</v>
      </c>
      <c r="I1738" s="910"/>
    </row>
    <row r="1739" spans="1:9" x14ac:dyDescent="0.25">
      <c r="A1739" s="10" t="s">
        <v>540</v>
      </c>
      <c r="B1739" s="10" t="s">
        <v>3220</v>
      </c>
      <c r="C1739" s="10" t="s">
        <v>3221</v>
      </c>
      <c r="D1739" s="10" t="s">
        <v>1963</v>
      </c>
      <c r="E1739" s="10">
        <v>2</v>
      </c>
      <c r="F1739" s="10">
        <v>47</v>
      </c>
      <c r="G1739" s="901">
        <f t="shared" si="59"/>
        <v>94</v>
      </c>
      <c r="H1739" s="901">
        <f t="shared" si="58"/>
        <v>94</v>
      </c>
      <c r="I1739" s="910"/>
    </row>
    <row r="1740" spans="1:9" x14ac:dyDescent="0.25">
      <c r="A1740" s="10" t="s">
        <v>540</v>
      </c>
      <c r="B1740" s="10" t="s">
        <v>3222</v>
      </c>
      <c r="C1740" s="10" t="s">
        <v>3223</v>
      </c>
      <c r="D1740" s="10" t="s">
        <v>1989</v>
      </c>
      <c r="E1740" s="10">
        <v>18.53</v>
      </c>
      <c r="F1740" s="10">
        <v>1</v>
      </c>
      <c r="G1740" s="901">
        <f t="shared" si="59"/>
        <v>18.53</v>
      </c>
      <c r="H1740" s="901">
        <f t="shared" si="58"/>
        <v>18.53</v>
      </c>
      <c r="I1740" s="910"/>
    </row>
    <row r="1741" spans="1:9" x14ac:dyDescent="0.25">
      <c r="A1741" s="10" t="s">
        <v>540</v>
      </c>
      <c r="B1741" s="10" t="s">
        <v>3222</v>
      </c>
      <c r="C1741" s="10" t="s">
        <v>3223</v>
      </c>
      <c r="D1741" s="10" t="s">
        <v>1963</v>
      </c>
      <c r="E1741" s="10">
        <v>2</v>
      </c>
      <c r="F1741" s="10">
        <v>27</v>
      </c>
      <c r="G1741" s="901">
        <f t="shared" si="59"/>
        <v>54</v>
      </c>
      <c r="H1741" s="901">
        <f t="shared" si="58"/>
        <v>54</v>
      </c>
      <c r="I1741" s="910"/>
    </row>
    <row r="1742" spans="1:9" x14ac:dyDescent="0.25">
      <c r="A1742" s="10" t="s">
        <v>540</v>
      </c>
      <c r="B1742" s="10" t="s">
        <v>3222</v>
      </c>
      <c r="C1742" s="10" t="s">
        <v>3223</v>
      </c>
      <c r="D1742" s="10" t="s">
        <v>1964</v>
      </c>
      <c r="E1742" s="10">
        <v>1</v>
      </c>
      <c r="F1742" s="10">
        <v>11</v>
      </c>
      <c r="G1742" s="901">
        <f t="shared" si="59"/>
        <v>11</v>
      </c>
      <c r="H1742" s="901">
        <f t="shared" si="58"/>
        <v>11</v>
      </c>
      <c r="I1742" s="910"/>
    </row>
    <row r="1743" spans="1:9" x14ac:dyDescent="0.25">
      <c r="A1743" s="10" t="s">
        <v>540</v>
      </c>
      <c r="B1743" s="10" t="s">
        <v>1005</v>
      </c>
      <c r="C1743" s="10" t="s">
        <v>1006</v>
      </c>
      <c r="D1743" s="10" t="s">
        <v>1963</v>
      </c>
      <c r="E1743" s="10">
        <v>2</v>
      </c>
      <c r="F1743" s="10">
        <v>15</v>
      </c>
      <c r="G1743" s="901">
        <f t="shared" si="59"/>
        <v>30</v>
      </c>
      <c r="H1743" s="901">
        <f t="shared" si="58"/>
        <v>30</v>
      </c>
      <c r="I1743" s="910"/>
    </row>
    <row r="1744" spans="1:9" x14ac:dyDescent="0.25">
      <c r="A1744" s="10" t="s">
        <v>540</v>
      </c>
      <c r="B1744" s="10" t="s">
        <v>1005</v>
      </c>
      <c r="C1744" s="10" t="s">
        <v>1006</v>
      </c>
      <c r="D1744" s="10" t="s">
        <v>1964</v>
      </c>
      <c r="E1744" s="10">
        <v>1</v>
      </c>
      <c r="F1744" s="10">
        <v>16</v>
      </c>
      <c r="G1744" s="901">
        <f t="shared" si="59"/>
        <v>16</v>
      </c>
      <c r="H1744" s="901">
        <f t="shared" si="58"/>
        <v>16</v>
      </c>
      <c r="I1744" s="910"/>
    </row>
    <row r="1745" spans="1:9" x14ac:dyDescent="0.25">
      <c r="A1745" s="10" t="s">
        <v>540</v>
      </c>
      <c r="B1745" s="10" t="s">
        <v>3224</v>
      </c>
      <c r="C1745" s="10" t="s">
        <v>3225</v>
      </c>
      <c r="D1745" s="10" t="s">
        <v>1989</v>
      </c>
      <c r="E1745" s="10">
        <v>18.53</v>
      </c>
      <c r="F1745" s="10">
        <v>2</v>
      </c>
      <c r="G1745" s="901">
        <f t="shared" si="59"/>
        <v>37.06</v>
      </c>
      <c r="H1745" s="901">
        <f t="shared" si="58"/>
        <v>37.06</v>
      </c>
      <c r="I1745" s="910"/>
    </row>
    <row r="1746" spans="1:9" x14ac:dyDescent="0.25">
      <c r="A1746" s="10" t="s">
        <v>540</v>
      </c>
      <c r="B1746" s="10" t="s">
        <v>3224</v>
      </c>
      <c r="C1746" s="10" t="s">
        <v>3225</v>
      </c>
      <c r="D1746" s="10" t="s">
        <v>1963</v>
      </c>
      <c r="E1746" s="10">
        <v>2</v>
      </c>
      <c r="F1746" s="10">
        <v>69</v>
      </c>
      <c r="G1746" s="901">
        <f t="shared" si="59"/>
        <v>138</v>
      </c>
      <c r="H1746" s="901">
        <f t="shared" si="58"/>
        <v>138</v>
      </c>
      <c r="I1746" s="910"/>
    </row>
    <row r="1747" spans="1:9" x14ac:dyDescent="0.25">
      <c r="A1747" s="10" t="s">
        <v>540</v>
      </c>
      <c r="B1747" s="10" t="s">
        <v>3224</v>
      </c>
      <c r="C1747" s="10" t="s">
        <v>3225</v>
      </c>
      <c r="D1747" s="10" t="s">
        <v>1964</v>
      </c>
      <c r="E1747" s="10">
        <v>1</v>
      </c>
      <c r="F1747" s="10">
        <v>26</v>
      </c>
      <c r="G1747" s="901">
        <f t="shared" si="59"/>
        <v>26</v>
      </c>
      <c r="H1747" s="901">
        <f t="shared" si="58"/>
        <v>26</v>
      </c>
      <c r="I1747" s="910"/>
    </row>
    <row r="1748" spans="1:9" x14ac:dyDescent="0.25">
      <c r="A1748" s="10" t="s">
        <v>540</v>
      </c>
      <c r="B1748" s="10" t="s">
        <v>3226</v>
      </c>
      <c r="C1748" s="10" t="s">
        <v>3227</v>
      </c>
      <c r="D1748" s="10" t="s">
        <v>1963</v>
      </c>
      <c r="E1748" s="10">
        <v>2</v>
      </c>
      <c r="F1748" s="10">
        <v>378</v>
      </c>
      <c r="G1748" s="901">
        <f t="shared" si="59"/>
        <v>756</v>
      </c>
      <c r="H1748" s="901">
        <f t="shared" si="58"/>
        <v>756</v>
      </c>
      <c r="I1748" s="910"/>
    </row>
    <row r="1749" spans="1:9" x14ac:dyDescent="0.25">
      <c r="A1749" s="10" t="s">
        <v>540</v>
      </c>
      <c r="B1749" s="10" t="s">
        <v>3226</v>
      </c>
      <c r="C1749" s="10" t="s">
        <v>3227</v>
      </c>
      <c r="D1749" s="10" t="s">
        <v>1964</v>
      </c>
      <c r="E1749" s="10">
        <v>1</v>
      </c>
      <c r="F1749" s="10">
        <v>159</v>
      </c>
      <c r="G1749" s="901">
        <f t="shared" si="59"/>
        <v>159</v>
      </c>
      <c r="H1749" s="901">
        <f t="shared" si="58"/>
        <v>159</v>
      </c>
      <c r="I1749" s="910"/>
    </row>
    <row r="1750" spans="1:9" x14ac:dyDescent="0.25">
      <c r="A1750" s="10" t="s">
        <v>540</v>
      </c>
      <c r="B1750" s="10" t="s">
        <v>3228</v>
      </c>
      <c r="C1750" s="10" t="s">
        <v>3229</v>
      </c>
      <c r="D1750" s="10" t="s">
        <v>1963</v>
      </c>
      <c r="E1750" s="10">
        <v>2</v>
      </c>
      <c r="F1750" s="10">
        <v>60</v>
      </c>
      <c r="G1750" s="901">
        <f t="shared" si="59"/>
        <v>120</v>
      </c>
      <c r="H1750" s="901">
        <f t="shared" si="58"/>
        <v>120</v>
      </c>
      <c r="I1750" s="910"/>
    </row>
    <row r="1751" spans="1:9" x14ac:dyDescent="0.25">
      <c r="A1751" s="10" t="s">
        <v>540</v>
      </c>
      <c r="B1751" s="10" t="s">
        <v>3228</v>
      </c>
      <c r="C1751" s="10" t="s">
        <v>3229</v>
      </c>
      <c r="D1751" s="10" t="s">
        <v>1964</v>
      </c>
      <c r="E1751" s="10">
        <v>1</v>
      </c>
      <c r="F1751" s="10">
        <v>9</v>
      </c>
      <c r="G1751" s="901">
        <f t="shared" si="59"/>
        <v>9</v>
      </c>
      <c r="H1751" s="901">
        <f t="shared" si="58"/>
        <v>9</v>
      </c>
      <c r="I1751" s="910"/>
    </row>
    <row r="1752" spans="1:9" x14ac:dyDescent="0.25">
      <c r="A1752" s="10" t="s">
        <v>540</v>
      </c>
      <c r="B1752" s="10" t="s">
        <v>3230</v>
      </c>
      <c r="C1752" s="10" t="s">
        <v>3231</v>
      </c>
      <c r="D1752" s="10" t="s">
        <v>1989</v>
      </c>
      <c r="E1752" s="10">
        <v>18.53</v>
      </c>
      <c r="F1752" s="10">
        <v>4</v>
      </c>
      <c r="G1752" s="901">
        <f t="shared" si="59"/>
        <v>74.12</v>
      </c>
      <c r="H1752" s="901">
        <f t="shared" si="58"/>
        <v>74.12</v>
      </c>
      <c r="I1752" s="910"/>
    </row>
    <row r="1753" spans="1:9" x14ac:dyDescent="0.25">
      <c r="A1753" s="10" t="s">
        <v>540</v>
      </c>
      <c r="B1753" s="10" t="s">
        <v>3230</v>
      </c>
      <c r="C1753" s="10" t="s">
        <v>3231</v>
      </c>
      <c r="D1753" s="10" t="s">
        <v>1963</v>
      </c>
      <c r="E1753" s="10">
        <v>2</v>
      </c>
      <c r="F1753" s="10">
        <v>229</v>
      </c>
      <c r="G1753" s="901">
        <f t="shared" si="59"/>
        <v>458</v>
      </c>
      <c r="H1753" s="901">
        <f t="shared" si="58"/>
        <v>458</v>
      </c>
      <c r="I1753" s="910"/>
    </row>
    <row r="1754" spans="1:9" x14ac:dyDescent="0.25">
      <c r="A1754" s="10" t="s">
        <v>540</v>
      </c>
      <c r="B1754" s="10" t="s">
        <v>3230</v>
      </c>
      <c r="C1754" s="10" t="s">
        <v>3231</v>
      </c>
      <c r="D1754" s="10" t="s">
        <v>1964</v>
      </c>
      <c r="E1754" s="10">
        <v>1</v>
      </c>
      <c r="F1754" s="10">
        <v>191</v>
      </c>
      <c r="G1754" s="901">
        <f t="shared" si="59"/>
        <v>191</v>
      </c>
      <c r="H1754" s="901">
        <f t="shared" si="58"/>
        <v>191</v>
      </c>
      <c r="I1754" s="910"/>
    </row>
    <row r="1755" spans="1:9" x14ac:dyDescent="0.25">
      <c r="A1755" s="10" t="s">
        <v>540</v>
      </c>
      <c r="B1755" s="10" t="s">
        <v>3232</v>
      </c>
      <c r="C1755" s="10" t="s">
        <v>3233</v>
      </c>
      <c r="D1755" s="10" t="s">
        <v>1963</v>
      </c>
      <c r="E1755" s="10">
        <v>2</v>
      </c>
      <c r="F1755" s="10">
        <v>180</v>
      </c>
      <c r="G1755" s="901">
        <f t="shared" si="59"/>
        <v>360</v>
      </c>
      <c r="H1755" s="901">
        <f t="shared" si="58"/>
        <v>360</v>
      </c>
      <c r="I1755" s="910"/>
    </row>
    <row r="1756" spans="1:9" x14ac:dyDescent="0.25">
      <c r="A1756" s="10" t="s">
        <v>540</v>
      </c>
      <c r="B1756" s="10" t="s">
        <v>3232</v>
      </c>
      <c r="C1756" s="10" t="s">
        <v>3233</v>
      </c>
      <c r="D1756" s="10" t="s">
        <v>1964</v>
      </c>
      <c r="E1756" s="10">
        <v>1</v>
      </c>
      <c r="F1756" s="10">
        <v>94</v>
      </c>
      <c r="G1756" s="901">
        <f t="shared" si="59"/>
        <v>94</v>
      </c>
      <c r="H1756" s="901">
        <f t="shared" si="58"/>
        <v>94</v>
      </c>
      <c r="I1756" s="910"/>
    </row>
    <row r="1757" spans="1:9" x14ac:dyDescent="0.25">
      <c r="A1757" s="10" t="s">
        <v>540</v>
      </c>
      <c r="B1757" s="10" t="s">
        <v>1861</v>
      </c>
      <c r="C1757" s="10" t="s">
        <v>1862</v>
      </c>
      <c r="D1757" s="10" t="s">
        <v>1963</v>
      </c>
      <c r="E1757" s="10">
        <v>2</v>
      </c>
      <c r="F1757" s="10">
        <v>118</v>
      </c>
      <c r="G1757" s="901">
        <f t="shared" si="59"/>
        <v>236</v>
      </c>
      <c r="H1757" s="901">
        <f t="shared" si="58"/>
        <v>236</v>
      </c>
      <c r="I1757" s="910"/>
    </row>
    <row r="1758" spans="1:9" x14ac:dyDescent="0.25">
      <c r="A1758" s="10" t="s">
        <v>540</v>
      </c>
      <c r="B1758" s="10" t="s">
        <v>1861</v>
      </c>
      <c r="C1758" s="10" t="s">
        <v>1862</v>
      </c>
      <c r="D1758" s="10" t="s">
        <v>1964</v>
      </c>
      <c r="E1758" s="10">
        <v>1</v>
      </c>
      <c r="F1758" s="10">
        <v>13</v>
      </c>
      <c r="G1758" s="901">
        <f t="shared" si="59"/>
        <v>13</v>
      </c>
      <c r="H1758" s="901">
        <f t="shared" si="58"/>
        <v>13</v>
      </c>
      <c r="I1758" s="910"/>
    </row>
    <row r="1759" spans="1:9" x14ac:dyDescent="0.25">
      <c r="A1759" s="10" t="s">
        <v>540</v>
      </c>
      <c r="B1759" s="10" t="s">
        <v>1007</v>
      </c>
      <c r="C1759" s="10" t="s">
        <v>1008</v>
      </c>
      <c r="D1759" s="10" t="s">
        <v>1963</v>
      </c>
      <c r="E1759" s="10">
        <v>2</v>
      </c>
      <c r="F1759" s="10">
        <v>45</v>
      </c>
      <c r="G1759" s="901">
        <f t="shared" si="59"/>
        <v>90</v>
      </c>
      <c r="H1759" s="901">
        <f t="shared" si="58"/>
        <v>90</v>
      </c>
      <c r="I1759" s="910"/>
    </row>
    <row r="1760" spans="1:9" x14ac:dyDescent="0.25">
      <c r="A1760" s="10" t="s">
        <v>540</v>
      </c>
      <c r="B1760" s="10" t="s">
        <v>1249</v>
      </c>
      <c r="C1760" s="10" t="s">
        <v>1250</v>
      </c>
      <c r="D1760" s="10" t="s">
        <v>1963</v>
      </c>
      <c r="E1760" s="10">
        <v>2</v>
      </c>
      <c r="F1760" s="10">
        <v>112</v>
      </c>
      <c r="G1760" s="901">
        <f t="shared" si="59"/>
        <v>224</v>
      </c>
      <c r="H1760" s="901">
        <f t="shared" si="58"/>
        <v>224</v>
      </c>
      <c r="I1760" s="910"/>
    </row>
    <row r="1761" spans="1:9" x14ac:dyDescent="0.25">
      <c r="A1761" s="10" t="s">
        <v>540</v>
      </c>
      <c r="B1761" s="10" t="s">
        <v>1249</v>
      </c>
      <c r="C1761" s="10" t="s">
        <v>1250</v>
      </c>
      <c r="D1761" s="10" t="s">
        <v>1964</v>
      </c>
      <c r="E1761" s="10">
        <v>1</v>
      </c>
      <c r="F1761" s="10">
        <v>9</v>
      </c>
      <c r="G1761" s="901">
        <f t="shared" si="59"/>
        <v>9</v>
      </c>
      <c r="H1761" s="901">
        <f t="shared" si="58"/>
        <v>9</v>
      </c>
      <c r="I1761" s="910"/>
    </row>
    <row r="1762" spans="1:9" x14ac:dyDescent="0.25">
      <c r="A1762" s="10" t="s">
        <v>540</v>
      </c>
      <c r="B1762" s="10" t="s">
        <v>1009</v>
      </c>
      <c r="C1762" s="10" t="s">
        <v>1010</v>
      </c>
      <c r="D1762" s="10" t="s">
        <v>1963</v>
      </c>
      <c r="E1762" s="10">
        <v>2</v>
      </c>
      <c r="F1762" s="10">
        <v>213</v>
      </c>
      <c r="G1762" s="901">
        <f t="shared" si="59"/>
        <v>426</v>
      </c>
      <c r="H1762" s="901">
        <f t="shared" si="58"/>
        <v>426</v>
      </c>
      <c r="I1762" s="910"/>
    </row>
    <row r="1763" spans="1:9" x14ac:dyDescent="0.25">
      <c r="A1763" s="10" t="s">
        <v>540</v>
      </c>
      <c r="B1763" s="10" t="s">
        <v>1009</v>
      </c>
      <c r="C1763" s="10" t="s">
        <v>1010</v>
      </c>
      <c r="D1763" s="10" t="s">
        <v>1964</v>
      </c>
      <c r="E1763" s="10">
        <v>1</v>
      </c>
      <c r="F1763" s="10">
        <v>12</v>
      </c>
      <c r="G1763" s="901">
        <f t="shared" si="59"/>
        <v>12</v>
      </c>
      <c r="H1763" s="901">
        <f t="shared" si="58"/>
        <v>12</v>
      </c>
      <c r="I1763" s="910"/>
    </row>
    <row r="1764" spans="1:9" x14ac:dyDescent="0.25">
      <c r="A1764" s="10" t="s">
        <v>540</v>
      </c>
      <c r="B1764" s="10" t="s">
        <v>3234</v>
      </c>
      <c r="C1764" s="10" t="s">
        <v>3235</v>
      </c>
      <c r="D1764" s="10" t="s">
        <v>1963</v>
      </c>
      <c r="E1764" s="10">
        <v>2</v>
      </c>
      <c r="F1764" s="10">
        <v>53</v>
      </c>
      <c r="G1764" s="901">
        <f t="shared" si="59"/>
        <v>106</v>
      </c>
      <c r="H1764" s="901">
        <f t="shared" si="58"/>
        <v>106</v>
      </c>
      <c r="I1764" s="910"/>
    </row>
    <row r="1765" spans="1:9" x14ac:dyDescent="0.25">
      <c r="A1765" s="10" t="s">
        <v>540</v>
      </c>
      <c r="B1765" s="10" t="s">
        <v>3234</v>
      </c>
      <c r="C1765" s="10" t="s">
        <v>3235</v>
      </c>
      <c r="D1765" s="10" t="s">
        <v>1964</v>
      </c>
      <c r="E1765" s="10">
        <v>1</v>
      </c>
      <c r="F1765" s="10">
        <v>10</v>
      </c>
      <c r="G1765" s="901">
        <f t="shared" si="59"/>
        <v>10</v>
      </c>
      <c r="H1765" s="901">
        <f t="shared" si="58"/>
        <v>10</v>
      </c>
      <c r="I1765" s="910"/>
    </row>
    <row r="1766" spans="1:9" x14ac:dyDescent="0.25">
      <c r="A1766" s="10" t="s">
        <v>540</v>
      </c>
      <c r="B1766" s="10" t="s">
        <v>3236</v>
      </c>
      <c r="C1766" s="10" t="s">
        <v>3237</v>
      </c>
      <c r="D1766" s="10" t="s">
        <v>1963</v>
      </c>
      <c r="E1766" s="10">
        <v>2</v>
      </c>
      <c r="F1766" s="10">
        <v>118</v>
      </c>
      <c r="G1766" s="901">
        <f t="shared" si="59"/>
        <v>236</v>
      </c>
      <c r="H1766" s="901">
        <f t="shared" si="58"/>
        <v>236</v>
      </c>
      <c r="I1766" s="910"/>
    </row>
    <row r="1767" spans="1:9" x14ac:dyDescent="0.25">
      <c r="A1767" s="10" t="s">
        <v>540</v>
      </c>
      <c r="B1767" s="10" t="s">
        <v>3236</v>
      </c>
      <c r="C1767" s="10" t="s">
        <v>3237</v>
      </c>
      <c r="D1767" s="10" t="s">
        <v>1964</v>
      </c>
      <c r="E1767" s="10">
        <v>1</v>
      </c>
      <c r="F1767" s="10">
        <v>34</v>
      </c>
      <c r="G1767" s="901">
        <f t="shared" si="59"/>
        <v>34</v>
      </c>
      <c r="H1767" s="901">
        <f t="shared" si="58"/>
        <v>34</v>
      </c>
      <c r="I1767" s="910"/>
    </row>
    <row r="1768" spans="1:9" x14ac:dyDescent="0.25">
      <c r="A1768" s="10" t="s">
        <v>540</v>
      </c>
      <c r="B1768" s="10" t="s">
        <v>1128</v>
      </c>
      <c r="C1768" s="10" t="s">
        <v>1129</v>
      </c>
      <c r="D1768" s="10" t="s">
        <v>1963</v>
      </c>
      <c r="E1768" s="10">
        <v>2</v>
      </c>
      <c r="F1768" s="10">
        <v>219</v>
      </c>
      <c r="G1768" s="901">
        <f t="shared" si="59"/>
        <v>438</v>
      </c>
      <c r="H1768" s="901">
        <f t="shared" si="58"/>
        <v>438</v>
      </c>
      <c r="I1768" s="910"/>
    </row>
    <row r="1769" spans="1:9" x14ac:dyDescent="0.25">
      <c r="A1769" s="10" t="s">
        <v>540</v>
      </c>
      <c r="B1769" s="10" t="s">
        <v>1128</v>
      </c>
      <c r="C1769" s="10" t="s">
        <v>1129</v>
      </c>
      <c r="D1769" s="10" t="s">
        <v>1964</v>
      </c>
      <c r="E1769" s="10">
        <v>1</v>
      </c>
      <c r="F1769" s="10">
        <v>235</v>
      </c>
      <c r="G1769" s="901">
        <f t="shared" si="59"/>
        <v>235</v>
      </c>
      <c r="H1769" s="901">
        <f t="shared" ref="H1769:H1832" si="60">G1769</f>
        <v>235</v>
      </c>
      <c r="I1769" s="910"/>
    </row>
    <row r="1770" spans="1:9" x14ac:dyDescent="0.25">
      <c r="A1770" s="10" t="s">
        <v>540</v>
      </c>
      <c r="B1770" s="10" t="s">
        <v>1865</v>
      </c>
      <c r="C1770" s="10" t="s">
        <v>1866</v>
      </c>
      <c r="D1770" s="10" t="s">
        <v>1963</v>
      </c>
      <c r="E1770" s="10">
        <v>2</v>
      </c>
      <c r="F1770" s="10">
        <v>171</v>
      </c>
      <c r="G1770" s="901">
        <f t="shared" si="59"/>
        <v>342</v>
      </c>
      <c r="H1770" s="901">
        <f t="shared" si="60"/>
        <v>342</v>
      </c>
      <c r="I1770" s="910"/>
    </row>
    <row r="1771" spans="1:9" x14ac:dyDescent="0.25">
      <c r="A1771" s="10" t="s">
        <v>540</v>
      </c>
      <c r="B1771" s="10" t="s">
        <v>1865</v>
      </c>
      <c r="C1771" s="10" t="s">
        <v>1866</v>
      </c>
      <c r="D1771" s="10" t="s">
        <v>1964</v>
      </c>
      <c r="E1771" s="10">
        <v>1</v>
      </c>
      <c r="F1771" s="10">
        <v>78</v>
      </c>
      <c r="G1771" s="901">
        <f t="shared" si="59"/>
        <v>78</v>
      </c>
      <c r="H1771" s="901">
        <f t="shared" si="60"/>
        <v>78</v>
      </c>
      <c r="I1771" s="910"/>
    </row>
    <row r="1772" spans="1:9" x14ac:dyDescent="0.25">
      <c r="A1772" s="10" t="s">
        <v>540</v>
      </c>
      <c r="B1772" s="10" t="s">
        <v>1867</v>
      </c>
      <c r="C1772" s="10" t="s">
        <v>1868</v>
      </c>
      <c r="D1772" s="10" t="s">
        <v>1963</v>
      </c>
      <c r="E1772" s="10">
        <v>2</v>
      </c>
      <c r="F1772" s="10">
        <v>135</v>
      </c>
      <c r="G1772" s="901">
        <f t="shared" si="59"/>
        <v>270</v>
      </c>
      <c r="H1772" s="901">
        <f t="shared" si="60"/>
        <v>270</v>
      </c>
      <c r="I1772" s="910"/>
    </row>
    <row r="1773" spans="1:9" x14ac:dyDescent="0.25">
      <c r="A1773" s="10" t="s">
        <v>540</v>
      </c>
      <c r="B1773" s="10" t="s">
        <v>1867</v>
      </c>
      <c r="C1773" s="10" t="s">
        <v>1868</v>
      </c>
      <c r="D1773" s="10" t="s">
        <v>1964</v>
      </c>
      <c r="E1773" s="10">
        <v>1</v>
      </c>
      <c r="F1773" s="10">
        <v>151</v>
      </c>
      <c r="G1773" s="901">
        <f t="shared" si="59"/>
        <v>151</v>
      </c>
      <c r="H1773" s="901">
        <f t="shared" si="60"/>
        <v>151</v>
      </c>
      <c r="I1773" s="910"/>
    </row>
    <row r="1774" spans="1:9" x14ac:dyDescent="0.25">
      <c r="A1774" s="10" t="s">
        <v>540</v>
      </c>
      <c r="B1774" s="10" t="s">
        <v>1011</v>
      </c>
      <c r="C1774" s="10" t="s">
        <v>1012</v>
      </c>
      <c r="D1774" s="10" t="s">
        <v>1963</v>
      </c>
      <c r="E1774" s="10">
        <v>2</v>
      </c>
      <c r="F1774" s="10">
        <v>73</v>
      </c>
      <c r="G1774" s="901">
        <f t="shared" si="59"/>
        <v>146</v>
      </c>
      <c r="H1774" s="901">
        <f t="shared" si="60"/>
        <v>146</v>
      </c>
      <c r="I1774" s="910"/>
    </row>
    <row r="1775" spans="1:9" x14ac:dyDescent="0.25">
      <c r="A1775" s="10" t="s">
        <v>540</v>
      </c>
      <c r="B1775" s="10" t="s">
        <v>1011</v>
      </c>
      <c r="C1775" s="10" t="s">
        <v>1012</v>
      </c>
      <c r="D1775" s="10" t="s">
        <v>1964</v>
      </c>
      <c r="E1775" s="10">
        <v>1</v>
      </c>
      <c r="F1775" s="10">
        <v>7</v>
      </c>
      <c r="G1775" s="901">
        <f t="shared" si="59"/>
        <v>7</v>
      </c>
      <c r="H1775" s="901">
        <f t="shared" si="60"/>
        <v>7</v>
      </c>
      <c r="I1775" s="910"/>
    </row>
    <row r="1776" spans="1:9" x14ac:dyDescent="0.25">
      <c r="A1776" s="10" t="s">
        <v>540</v>
      </c>
      <c r="B1776" s="10" t="s">
        <v>3238</v>
      </c>
      <c r="C1776" s="10" t="s">
        <v>3239</v>
      </c>
      <c r="D1776" s="10" t="s">
        <v>1963</v>
      </c>
      <c r="E1776" s="10">
        <v>2</v>
      </c>
      <c r="F1776" s="10">
        <v>75</v>
      </c>
      <c r="G1776" s="901">
        <f t="shared" si="59"/>
        <v>150</v>
      </c>
      <c r="H1776" s="901">
        <f t="shared" si="60"/>
        <v>150</v>
      </c>
      <c r="I1776" s="910"/>
    </row>
    <row r="1777" spans="1:9" x14ac:dyDescent="0.25">
      <c r="A1777" s="10" t="s">
        <v>540</v>
      </c>
      <c r="B1777" s="10" t="s">
        <v>3238</v>
      </c>
      <c r="C1777" s="10" t="s">
        <v>3239</v>
      </c>
      <c r="D1777" s="10" t="s">
        <v>1964</v>
      </c>
      <c r="E1777" s="10">
        <v>1</v>
      </c>
      <c r="F1777" s="10">
        <v>118</v>
      </c>
      <c r="G1777" s="901">
        <f t="shared" si="59"/>
        <v>118</v>
      </c>
      <c r="H1777" s="901">
        <f t="shared" si="60"/>
        <v>118</v>
      </c>
      <c r="I1777" s="910"/>
    </row>
    <row r="1778" spans="1:9" x14ac:dyDescent="0.25">
      <c r="A1778" s="10" t="s">
        <v>540</v>
      </c>
      <c r="B1778" s="10" t="s">
        <v>1251</v>
      </c>
      <c r="C1778" s="10" t="s">
        <v>1252</v>
      </c>
      <c r="D1778" s="10" t="s">
        <v>1963</v>
      </c>
      <c r="E1778" s="10">
        <v>2</v>
      </c>
      <c r="F1778" s="10">
        <v>76</v>
      </c>
      <c r="G1778" s="901">
        <f t="shared" si="59"/>
        <v>152</v>
      </c>
      <c r="H1778" s="901">
        <f t="shared" si="60"/>
        <v>152</v>
      </c>
      <c r="I1778" s="910"/>
    </row>
    <row r="1779" spans="1:9" x14ac:dyDescent="0.25">
      <c r="A1779" s="10" t="s">
        <v>540</v>
      </c>
      <c r="B1779" s="10" t="s">
        <v>1251</v>
      </c>
      <c r="C1779" s="10" t="s">
        <v>1252</v>
      </c>
      <c r="D1779" s="10" t="s">
        <v>1964</v>
      </c>
      <c r="E1779" s="10">
        <v>1</v>
      </c>
      <c r="F1779" s="10">
        <v>8</v>
      </c>
      <c r="G1779" s="901">
        <f t="shared" si="59"/>
        <v>8</v>
      </c>
      <c r="H1779" s="901">
        <f t="shared" si="60"/>
        <v>8</v>
      </c>
      <c r="I1779" s="910"/>
    </row>
    <row r="1780" spans="1:9" x14ac:dyDescent="0.25">
      <c r="A1780" s="10" t="s">
        <v>540</v>
      </c>
      <c r="B1780" s="10" t="s">
        <v>1869</v>
      </c>
      <c r="C1780" s="10" t="s">
        <v>1870</v>
      </c>
      <c r="D1780" s="10" t="s">
        <v>1963</v>
      </c>
      <c r="E1780" s="10">
        <v>2</v>
      </c>
      <c r="F1780" s="10">
        <v>240</v>
      </c>
      <c r="G1780" s="901">
        <f t="shared" si="59"/>
        <v>480</v>
      </c>
      <c r="H1780" s="901">
        <f t="shared" si="60"/>
        <v>480</v>
      </c>
      <c r="I1780" s="910"/>
    </row>
    <row r="1781" spans="1:9" x14ac:dyDescent="0.25">
      <c r="A1781" s="10" t="s">
        <v>540</v>
      </c>
      <c r="B1781" s="10" t="s">
        <v>1869</v>
      </c>
      <c r="C1781" s="10" t="s">
        <v>1870</v>
      </c>
      <c r="D1781" s="10" t="s">
        <v>1964</v>
      </c>
      <c r="E1781" s="10">
        <v>1</v>
      </c>
      <c r="F1781" s="10">
        <v>41</v>
      </c>
      <c r="G1781" s="901">
        <f t="shared" si="59"/>
        <v>41</v>
      </c>
      <c r="H1781" s="901">
        <f t="shared" si="60"/>
        <v>41</v>
      </c>
      <c r="I1781" s="910"/>
    </row>
    <row r="1782" spans="1:9" x14ac:dyDescent="0.25">
      <c r="A1782" s="10" t="s">
        <v>540</v>
      </c>
      <c r="B1782" s="10" t="s">
        <v>3240</v>
      </c>
      <c r="C1782" s="10" t="s">
        <v>3241</v>
      </c>
      <c r="D1782" s="10" t="s">
        <v>1963</v>
      </c>
      <c r="E1782" s="10">
        <v>2</v>
      </c>
      <c r="F1782" s="10">
        <v>54</v>
      </c>
      <c r="G1782" s="901">
        <f t="shared" si="59"/>
        <v>108</v>
      </c>
      <c r="H1782" s="901">
        <f t="shared" si="60"/>
        <v>108</v>
      </c>
      <c r="I1782" s="910"/>
    </row>
    <row r="1783" spans="1:9" x14ac:dyDescent="0.25">
      <c r="A1783" s="10" t="s">
        <v>540</v>
      </c>
      <c r="B1783" s="10" t="s">
        <v>3240</v>
      </c>
      <c r="C1783" s="10" t="s">
        <v>3241</v>
      </c>
      <c r="D1783" s="10" t="s">
        <v>1964</v>
      </c>
      <c r="E1783" s="10">
        <v>1</v>
      </c>
      <c r="F1783" s="10">
        <v>19</v>
      </c>
      <c r="G1783" s="901">
        <f t="shared" si="59"/>
        <v>19</v>
      </c>
      <c r="H1783" s="901">
        <f t="shared" si="60"/>
        <v>19</v>
      </c>
      <c r="I1783" s="910"/>
    </row>
    <row r="1784" spans="1:9" x14ac:dyDescent="0.25">
      <c r="A1784" s="10" t="s">
        <v>540</v>
      </c>
      <c r="B1784" s="10" t="s">
        <v>3242</v>
      </c>
      <c r="C1784" s="10" t="s">
        <v>3243</v>
      </c>
      <c r="D1784" s="10" t="s">
        <v>1963</v>
      </c>
      <c r="E1784" s="10">
        <v>2</v>
      </c>
      <c r="F1784" s="10">
        <v>109</v>
      </c>
      <c r="G1784" s="901">
        <f t="shared" si="59"/>
        <v>218</v>
      </c>
      <c r="H1784" s="901">
        <f t="shared" si="60"/>
        <v>218</v>
      </c>
      <c r="I1784" s="910"/>
    </row>
    <row r="1785" spans="1:9" x14ac:dyDescent="0.25">
      <c r="A1785" s="10" t="s">
        <v>540</v>
      </c>
      <c r="B1785" s="10" t="s">
        <v>3242</v>
      </c>
      <c r="C1785" s="10" t="s">
        <v>3243</v>
      </c>
      <c r="D1785" s="10" t="s">
        <v>1964</v>
      </c>
      <c r="E1785" s="10">
        <v>1</v>
      </c>
      <c r="F1785" s="10">
        <v>81</v>
      </c>
      <c r="G1785" s="901">
        <f t="shared" si="59"/>
        <v>81</v>
      </c>
      <c r="H1785" s="901">
        <f t="shared" si="60"/>
        <v>81</v>
      </c>
      <c r="I1785" s="910"/>
    </row>
    <row r="1786" spans="1:9" x14ac:dyDescent="0.25">
      <c r="A1786" s="10" t="s">
        <v>540</v>
      </c>
      <c r="B1786" s="10" t="s">
        <v>3244</v>
      </c>
      <c r="C1786" s="10" t="s">
        <v>3245</v>
      </c>
      <c r="D1786" s="10" t="s">
        <v>1963</v>
      </c>
      <c r="E1786" s="10">
        <v>2</v>
      </c>
      <c r="F1786" s="10">
        <v>297</v>
      </c>
      <c r="G1786" s="901">
        <f t="shared" si="59"/>
        <v>594</v>
      </c>
      <c r="H1786" s="901">
        <f t="shared" si="60"/>
        <v>594</v>
      </c>
      <c r="I1786" s="910"/>
    </row>
    <row r="1787" spans="1:9" x14ac:dyDescent="0.25">
      <c r="A1787" s="10" t="s">
        <v>540</v>
      </c>
      <c r="B1787" s="10" t="s">
        <v>3244</v>
      </c>
      <c r="C1787" s="10" t="s">
        <v>3245</v>
      </c>
      <c r="D1787" s="10" t="s">
        <v>1964</v>
      </c>
      <c r="E1787" s="10">
        <v>1</v>
      </c>
      <c r="F1787" s="10">
        <v>3</v>
      </c>
      <c r="G1787" s="901">
        <f t="shared" si="59"/>
        <v>3</v>
      </c>
      <c r="H1787" s="901">
        <f t="shared" si="60"/>
        <v>3</v>
      </c>
      <c r="I1787" s="910"/>
    </row>
    <row r="1788" spans="1:9" x14ac:dyDescent="0.25">
      <c r="A1788" s="10" t="s">
        <v>540</v>
      </c>
      <c r="B1788" s="10" t="s">
        <v>1871</v>
      </c>
      <c r="C1788" s="10" t="s">
        <v>1872</v>
      </c>
      <c r="D1788" s="10" t="s">
        <v>1963</v>
      </c>
      <c r="E1788" s="10">
        <v>2</v>
      </c>
      <c r="F1788" s="10">
        <v>26</v>
      </c>
      <c r="G1788" s="901">
        <f t="shared" si="59"/>
        <v>52</v>
      </c>
      <c r="H1788" s="901">
        <f t="shared" si="60"/>
        <v>52</v>
      </c>
      <c r="I1788" s="910"/>
    </row>
    <row r="1789" spans="1:9" x14ac:dyDescent="0.25">
      <c r="A1789" s="10" t="s">
        <v>540</v>
      </c>
      <c r="B1789" s="10" t="s">
        <v>1871</v>
      </c>
      <c r="C1789" s="10" t="s">
        <v>1872</v>
      </c>
      <c r="D1789" s="10" t="s">
        <v>1964</v>
      </c>
      <c r="E1789" s="10">
        <v>1</v>
      </c>
      <c r="F1789" s="10">
        <v>43</v>
      </c>
      <c r="G1789" s="901">
        <f t="shared" si="59"/>
        <v>43</v>
      </c>
      <c r="H1789" s="901">
        <f t="shared" si="60"/>
        <v>43</v>
      </c>
      <c r="I1789" s="910"/>
    </row>
    <row r="1790" spans="1:9" x14ac:dyDescent="0.25">
      <c r="A1790" s="10" t="s">
        <v>540</v>
      </c>
      <c r="B1790" s="10" t="s">
        <v>1873</v>
      </c>
      <c r="C1790" s="10" t="s">
        <v>1874</v>
      </c>
      <c r="D1790" s="10" t="s">
        <v>1963</v>
      </c>
      <c r="E1790" s="10">
        <v>2</v>
      </c>
      <c r="F1790" s="10">
        <v>12</v>
      </c>
      <c r="G1790" s="901">
        <f t="shared" si="59"/>
        <v>24</v>
      </c>
      <c r="H1790" s="901">
        <f t="shared" si="60"/>
        <v>24</v>
      </c>
      <c r="I1790" s="910"/>
    </row>
    <row r="1791" spans="1:9" x14ac:dyDescent="0.25">
      <c r="A1791" s="10" t="s">
        <v>621</v>
      </c>
      <c r="B1791" s="10" t="s">
        <v>3246</v>
      </c>
      <c r="C1791" s="10" t="s">
        <v>3247</v>
      </c>
      <c r="D1791" s="10" t="s">
        <v>1963</v>
      </c>
      <c r="E1791" s="10">
        <v>2</v>
      </c>
      <c r="F1791" s="10">
        <v>398</v>
      </c>
      <c r="G1791" s="901">
        <f t="shared" si="59"/>
        <v>796</v>
      </c>
      <c r="H1791" s="901">
        <f t="shared" si="60"/>
        <v>796</v>
      </c>
      <c r="I1791" s="910"/>
    </row>
    <row r="1792" spans="1:9" x14ac:dyDescent="0.25">
      <c r="A1792" s="10" t="s">
        <v>621</v>
      </c>
      <c r="B1792" s="10" t="s">
        <v>3246</v>
      </c>
      <c r="C1792" s="10" t="s">
        <v>3247</v>
      </c>
      <c r="D1792" s="10" t="s">
        <v>1964</v>
      </c>
      <c r="E1792" s="10">
        <v>1</v>
      </c>
      <c r="F1792" s="10">
        <v>18</v>
      </c>
      <c r="G1792" s="901">
        <f t="shared" si="59"/>
        <v>18</v>
      </c>
      <c r="H1792" s="901">
        <f t="shared" si="60"/>
        <v>18</v>
      </c>
      <c r="I1792" s="910"/>
    </row>
    <row r="1793" spans="1:9" x14ac:dyDescent="0.25">
      <c r="A1793" s="10" t="s">
        <v>621</v>
      </c>
      <c r="B1793" s="10" t="s">
        <v>3248</v>
      </c>
      <c r="C1793" s="10" t="s">
        <v>3249</v>
      </c>
      <c r="D1793" s="10" t="s">
        <v>1963</v>
      </c>
      <c r="E1793" s="10">
        <v>2</v>
      </c>
      <c r="F1793" s="10">
        <v>193</v>
      </c>
      <c r="G1793" s="901">
        <f t="shared" si="59"/>
        <v>386</v>
      </c>
      <c r="H1793" s="901">
        <f t="shared" si="60"/>
        <v>386</v>
      </c>
      <c r="I1793" s="910"/>
    </row>
    <row r="1794" spans="1:9" x14ac:dyDescent="0.25">
      <c r="A1794" s="10" t="s">
        <v>621</v>
      </c>
      <c r="B1794" s="10" t="s">
        <v>3248</v>
      </c>
      <c r="C1794" s="10" t="s">
        <v>3249</v>
      </c>
      <c r="D1794" s="10" t="s">
        <v>1964</v>
      </c>
      <c r="E1794" s="10">
        <v>1</v>
      </c>
      <c r="F1794" s="10">
        <v>15</v>
      </c>
      <c r="G1794" s="901">
        <f t="shared" si="59"/>
        <v>15</v>
      </c>
      <c r="H1794" s="901">
        <f t="shared" si="60"/>
        <v>15</v>
      </c>
      <c r="I1794" s="910"/>
    </row>
    <row r="1795" spans="1:9" x14ac:dyDescent="0.25">
      <c r="A1795" s="10" t="s">
        <v>621</v>
      </c>
      <c r="B1795" s="10" t="s">
        <v>1875</v>
      </c>
      <c r="C1795" s="10" t="s">
        <v>1876</v>
      </c>
      <c r="D1795" s="10" t="s">
        <v>1963</v>
      </c>
      <c r="E1795" s="10">
        <v>2</v>
      </c>
      <c r="F1795" s="10">
        <v>457</v>
      </c>
      <c r="G1795" s="901">
        <f t="shared" si="59"/>
        <v>914</v>
      </c>
      <c r="H1795" s="901">
        <f t="shared" si="60"/>
        <v>914</v>
      </c>
      <c r="I1795" s="910"/>
    </row>
    <row r="1796" spans="1:9" x14ac:dyDescent="0.25">
      <c r="A1796" s="10" t="s">
        <v>621</v>
      </c>
      <c r="B1796" s="10" t="s">
        <v>1875</v>
      </c>
      <c r="C1796" s="10" t="s">
        <v>1876</v>
      </c>
      <c r="D1796" s="10" t="s">
        <v>1964</v>
      </c>
      <c r="E1796" s="10">
        <v>1</v>
      </c>
      <c r="F1796" s="10">
        <v>10</v>
      </c>
      <c r="G1796" s="901">
        <f t="shared" si="59"/>
        <v>10</v>
      </c>
      <c r="H1796" s="901">
        <f t="shared" si="60"/>
        <v>10</v>
      </c>
      <c r="I1796" s="910"/>
    </row>
    <row r="1797" spans="1:9" x14ac:dyDescent="0.25">
      <c r="A1797" s="10" t="s">
        <v>621</v>
      </c>
      <c r="B1797" s="10" t="s">
        <v>3250</v>
      </c>
      <c r="C1797" s="10" t="s">
        <v>3251</v>
      </c>
      <c r="D1797" s="10" t="s">
        <v>1963</v>
      </c>
      <c r="E1797" s="10">
        <v>2</v>
      </c>
      <c r="F1797" s="10">
        <v>22</v>
      </c>
      <c r="G1797" s="901">
        <f t="shared" si="59"/>
        <v>44</v>
      </c>
      <c r="H1797" s="901">
        <f t="shared" si="60"/>
        <v>44</v>
      </c>
      <c r="I1797" s="910"/>
    </row>
    <row r="1798" spans="1:9" x14ac:dyDescent="0.25">
      <c r="A1798" s="10" t="s">
        <v>621</v>
      </c>
      <c r="B1798" s="10" t="s">
        <v>1013</v>
      </c>
      <c r="C1798" s="10" t="s">
        <v>1014</v>
      </c>
      <c r="D1798" s="10" t="s">
        <v>1989</v>
      </c>
      <c r="E1798" s="10">
        <v>18.53</v>
      </c>
      <c r="F1798" s="10">
        <v>2</v>
      </c>
      <c r="G1798" s="901">
        <f t="shared" si="59"/>
        <v>37.06</v>
      </c>
      <c r="H1798" s="901">
        <f t="shared" si="60"/>
        <v>37.06</v>
      </c>
      <c r="I1798" s="910"/>
    </row>
    <row r="1799" spans="1:9" x14ac:dyDescent="0.25">
      <c r="A1799" s="10" t="s">
        <v>621</v>
      </c>
      <c r="B1799" s="10" t="s">
        <v>1013</v>
      </c>
      <c r="C1799" s="10" t="s">
        <v>1014</v>
      </c>
      <c r="D1799" s="10" t="s">
        <v>1963</v>
      </c>
      <c r="E1799" s="10">
        <v>2</v>
      </c>
      <c r="F1799" s="10">
        <v>341</v>
      </c>
      <c r="G1799" s="901">
        <f t="shared" si="59"/>
        <v>682</v>
      </c>
      <c r="H1799" s="901">
        <f t="shared" si="60"/>
        <v>682</v>
      </c>
      <c r="I1799" s="910"/>
    </row>
    <row r="1800" spans="1:9" x14ac:dyDescent="0.25">
      <c r="A1800" s="10" t="s">
        <v>621</v>
      </c>
      <c r="B1800" s="10" t="s">
        <v>1013</v>
      </c>
      <c r="C1800" s="10" t="s">
        <v>1014</v>
      </c>
      <c r="D1800" s="10" t="s">
        <v>1964</v>
      </c>
      <c r="E1800" s="10">
        <v>1</v>
      </c>
      <c r="F1800" s="10">
        <v>65</v>
      </c>
      <c r="G1800" s="901">
        <f t="shared" si="59"/>
        <v>65</v>
      </c>
      <c r="H1800" s="901">
        <f t="shared" si="60"/>
        <v>65</v>
      </c>
      <c r="I1800" s="910"/>
    </row>
    <row r="1801" spans="1:9" x14ac:dyDescent="0.25">
      <c r="A1801" s="10" t="s">
        <v>621</v>
      </c>
      <c r="B1801" s="10" t="s">
        <v>3252</v>
      </c>
      <c r="C1801" s="10" t="s">
        <v>3253</v>
      </c>
      <c r="D1801" s="10" t="s">
        <v>1963</v>
      </c>
      <c r="E1801" s="10">
        <v>2</v>
      </c>
      <c r="F1801" s="10">
        <v>41</v>
      </c>
      <c r="G1801" s="901">
        <f t="shared" ref="G1801:G1864" si="61">E1801*F1801</f>
        <v>82</v>
      </c>
      <c r="H1801" s="901">
        <f t="shared" si="60"/>
        <v>82</v>
      </c>
      <c r="I1801" s="910"/>
    </row>
    <row r="1802" spans="1:9" x14ac:dyDescent="0.25">
      <c r="A1802" s="10" t="s">
        <v>621</v>
      </c>
      <c r="B1802" s="10" t="s">
        <v>3252</v>
      </c>
      <c r="C1802" s="10" t="s">
        <v>3253</v>
      </c>
      <c r="D1802" s="10" t="s">
        <v>1964</v>
      </c>
      <c r="E1802" s="10">
        <v>1</v>
      </c>
      <c r="F1802" s="10">
        <v>8</v>
      </c>
      <c r="G1802" s="901">
        <f t="shared" si="61"/>
        <v>8</v>
      </c>
      <c r="H1802" s="901">
        <f t="shared" si="60"/>
        <v>8</v>
      </c>
      <c r="I1802" s="910"/>
    </row>
    <row r="1803" spans="1:9" x14ac:dyDescent="0.25">
      <c r="A1803" s="10" t="s">
        <v>621</v>
      </c>
      <c r="B1803" s="10" t="s">
        <v>3254</v>
      </c>
      <c r="C1803" s="10" t="s">
        <v>3255</v>
      </c>
      <c r="D1803" s="10" t="s">
        <v>1963</v>
      </c>
      <c r="E1803" s="10">
        <v>2</v>
      </c>
      <c r="F1803" s="10">
        <v>189</v>
      </c>
      <c r="G1803" s="901">
        <f t="shared" si="61"/>
        <v>378</v>
      </c>
      <c r="H1803" s="901">
        <f t="shared" si="60"/>
        <v>378</v>
      </c>
      <c r="I1803" s="910"/>
    </row>
    <row r="1804" spans="1:9" x14ac:dyDescent="0.25">
      <c r="A1804" s="10" t="s">
        <v>621</v>
      </c>
      <c r="B1804" s="10" t="s">
        <v>3254</v>
      </c>
      <c r="C1804" s="10" t="s">
        <v>3255</v>
      </c>
      <c r="D1804" s="10" t="s">
        <v>1964</v>
      </c>
      <c r="E1804" s="10">
        <v>1</v>
      </c>
      <c r="F1804" s="10">
        <v>73</v>
      </c>
      <c r="G1804" s="901">
        <f t="shared" si="61"/>
        <v>73</v>
      </c>
      <c r="H1804" s="901">
        <f t="shared" si="60"/>
        <v>73</v>
      </c>
      <c r="I1804" s="910"/>
    </row>
    <row r="1805" spans="1:9" x14ac:dyDescent="0.25">
      <c r="A1805" s="10" t="s">
        <v>621</v>
      </c>
      <c r="B1805" s="10" t="s">
        <v>3256</v>
      </c>
      <c r="C1805" s="10" t="s">
        <v>3257</v>
      </c>
      <c r="D1805" s="10" t="s">
        <v>1963</v>
      </c>
      <c r="E1805" s="10">
        <v>2</v>
      </c>
      <c r="F1805" s="10">
        <v>93</v>
      </c>
      <c r="G1805" s="901">
        <f t="shared" si="61"/>
        <v>186</v>
      </c>
      <c r="H1805" s="901">
        <f t="shared" si="60"/>
        <v>186</v>
      </c>
      <c r="I1805" s="910"/>
    </row>
    <row r="1806" spans="1:9" x14ac:dyDescent="0.25">
      <c r="A1806" s="10" t="s">
        <v>621</v>
      </c>
      <c r="B1806" s="10" t="s">
        <v>3256</v>
      </c>
      <c r="C1806" s="10" t="s">
        <v>3257</v>
      </c>
      <c r="D1806" s="10" t="s">
        <v>1964</v>
      </c>
      <c r="E1806" s="10">
        <v>1</v>
      </c>
      <c r="F1806" s="10">
        <v>73</v>
      </c>
      <c r="G1806" s="901">
        <f t="shared" si="61"/>
        <v>73</v>
      </c>
      <c r="H1806" s="901">
        <f t="shared" si="60"/>
        <v>73</v>
      </c>
      <c r="I1806" s="910"/>
    </row>
    <row r="1807" spans="1:9" x14ac:dyDescent="0.25">
      <c r="A1807" s="10" t="s">
        <v>621</v>
      </c>
      <c r="B1807" s="10" t="s">
        <v>1015</v>
      </c>
      <c r="C1807" s="10" t="s">
        <v>1016</v>
      </c>
      <c r="D1807" s="10" t="s">
        <v>1963</v>
      </c>
      <c r="E1807" s="10">
        <v>2</v>
      </c>
      <c r="F1807" s="10">
        <v>472</v>
      </c>
      <c r="G1807" s="901">
        <f t="shared" si="61"/>
        <v>944</v>
      </c>
      <c r="H1807" s="901">
        <f t="shared" si="60"/>
        <v>944</v>
      </c>
      <c r="I1807" s="910"/>
    </row>
    <row r="1808" spans="1:9" x14ac:dyDescent="0.25">
      <c r="A1808" s="10" t="s">
        <v>621</v>
      </c>
      <c r="B1808" s="10" t="s">
        <v>1015</v>
      </c>
      <c r="C1808" s="10" t="s">
        <v>1016</v>
      </c>
      <c r="D1808" s="10" t="s">
        <v>1964</v>
      </c>
      <c r="E1808" s="10">
        <v>1</v>
      </c>
      <c r="F1808" s="10">
        <v>122</v>
      </c>
      <c r="G1808" s="901">
        <f t="shared" si="61"/>
        <v>122</v>
      </c>
      <c r="H1808" s="901">
        <f t="shared" si="60"/>
        <v>122</v>
      </c>
      <c r="I1808" s="910"/>
    </row>
    <row r="1809" spans="1:9" x14ac:dyDescent="0.25">
      <c r="A1809" s="10" t="s">
        <v>621</v>
      </c>
      <c r="B1809" s="10" t="s">
        <v>3258</v>
      </c>
      <c r="C1809" s="10" t="s">
        <v>3259</v>
      </c>
      <c r="D1809" s="10" t="s">
        <v>1963</v>
      </c>
      <c r="E1809" s="10">
        <v>2</v>
      </c>
      <c r="F1809" s="10">
        <v>496</v>
      </c>
      <c r="G1809" s="901">
        <f t="shared" si="61"/>
        <v>992</v>
      </c>
      <c r="H1809" s="901">
        <f t="shared" si="60"/>
        <v>992</v>
      </c>
      <c r="I1809" s="910"/>
    </row>
    <row r="1810" spans="1:9" x14ac:dyDescent="0.25">
      <c r="A1810" s="10" t="s">
        <v>621</v>
      </c>
      <c r="B1810" s="10" t="s">
        <v>3258</v>
      </c>
      <c r="C1810" s="10" t="s">
        <v>3259</v>
      </c>
      <c r="D1810" s="10" t="s">
        <v>1964</v>
      </c>
      <c r="E1810" s="10">
        <v>1</v>
      </c>
      <c r="F1810" s="10">
        <v>166</v>
      </c>
      <c r="G1810" s="901">
        <f t="shared" si="61"/>
        <v>166</v>
      </c>
      <c r="H1810" s="901">
        <f t="shared" si="60"/>
        <v>166</v>
      </c>
      <c r="I1810" s="910"/>
    </row>
    <row r="1811" spans="1:9" x14ac:dyDescent="0.25">
      <c r="A1811" s="10" t="s">
        <v>621</v>
      </c>
      <c r="B1811" s="10" t="s">
        <v>3260</v>
      </c>
      <c r="C1811" s="10" t="s">
        <v>3261</v>
      </c>
      <c r="D1811" s="10" t="s">
        <v>1963</v>
      </c>
      <c r="E1811" s="10">
        <v>2</v>
      </c>
      <c r="F1811" s="10">
        <v>106</v>
      </c>
      <c r="G1811" s="901">
        <f t="shared" si="61"/>
        <v>212</v>
      </c>
      <c r="H1811" s="901">
        <f t="shared" si="60"/>
        <v>212</v>
      </c>
      <c r="I1811" s="910"/>
    </row>
    <row r="1812" spans="1:9" x14ac:dyDescent="0.25">
      <c r="A1812" s="10" t="s">
        <v>621</v>
      </c>
      <c r="B1812" s="10" t="s">
        <v>3260</v>
      </c>
      <c r="C1812" s="10" t="s">
        <v>3261</v>
      </c>
      <c r="D1812" s="10" t="s">
        <v>1964</v>
      </c>
      <c r="E1812" s="10">
        <v>1</v>
      </c>
      <c r="F1812" s="10">
        <v>30</v>
      </c>
      <c r="G1812" s="901">
        <f t="shared" si="61"/>
        <v>30</v>
      </c>
      <c r="H1812" s="901">
        <f t="shared" si="60"/>
        <v>30</v>
      </c>
      <c r="I1812" s="910"/>
    </row>
    <row r="1813" spans="1:9" x14ac:dyDescent="0.25">
      <c r="A1813" s="10" t="s">
        <v>621</v>
      </c>
      <c r="B1813" s="10" t="s">
        <v>1017</v>
      </c>
      <c r="C1813" s="10" t="s">
        <v>1018</v>
      </c>
      <c r="D1813" s="10" t="s">
        <v>1963</v>
      </c>
      <c r="E1813" s="10">
        <v>2</v>
      </c>
      <c r="F1813" s="10">
        <v>448</v>
      </c>
      <c r="G1813" s="901">
        <f t="shared" si="61"/>
        <v>896</v>
      </c>
      <c r="H1813" s="901">
        <f t="shared" si="60"/>
        <v>896</v>
      </c>
      <c r="I1813" s="910"/>
    </row>
    <row r="1814" spans="1:9" x14ac:dyDescent="0.25">
      <c r="A1814" s="10" t="s">
        <v>621</v>
      </c>
      <c r="B1814" s="10" t="s">
        <v>1017</v>
      </c>
      <c r="C1814" s="10" t="s">
        <v>1018</v>
      </c>
      <c r="D1814" s="10" t="s">
        <v>1964</v>
      </c>
      <c r="E1814" s="10">
        <v>1</v>
      </c>
      <c r="F1814" s="10">
        <v>4</v>
      </c>
      <c r="G1814" s="901">
        <f t="shared" si="61"/>
        <v>4</v>
      </c>
      <c r="H1814" s="901">
        <f t="shared" si="60"/>
        <v>4</v>
      </c>
      <c r="I1814" s="910"/>
    </row>
    <row r="1815" spans="1:9" x14ac:dyDescent="0.25">
      <c r="A1815" s="10" t="s">
        <v>621</v>
      </c>
      <c r="B1815" s="10" t="s">
        <v>3262</v>
      </c>
      <c r="C1815" s="10" t="s">
        <v>3263</v>
      </c>
      <c r="D1815" s="10" t="s">
        <v>1963</v>
      </c>
      <c r="E1815" s="10">
        <v>2</v>
      </c>
      <c r="F1815" s="10">
        <v>102</v>
      </c>
      <c r="G1815" s="901">
        <f t="shared" si="61"/>
        <v>204</v>
      </c>
      <c r="H1815" s="901">
        <f t="shared" si="60"/>
        <v>204</v>
      </c>
      <c r="I1815" s="910"/>
    </row>
    <row r="1816" spans="1:9" x14ac:dyDescent="0.25">
      <c r="A1816" s="10" t="s">
        <v>621</v>
      </c>
      <c r="B1816" s="10" t="s">
        <v>3262</v>
      </c>
      <c r="C1816" s="10" t="s">
        <v>3263</v>
      </c>
      <c r="D1816" s="10" t="s">
        <v>1964</v>
      </c>
      <c r="E1816" s="10">
        <v>1</v>
      </c>
      <c r="F1816" s="10">
        <v>18</v>
      </c>
      <c r="G1816" s="901">
        <f t="shared" si="61"/>
        <v>18</v>
      </c>
      <c r="H1816" s="901">
        <f t="shared" si="60"/>
        <v>18</v>
      </c>
      <c r="I1816" s="910"/>
    </row>
    <row r="1817" spans="1:9" x14ac:dyDescent="0.25">
      <c r="A1817" s="10" t="s">
        <v>621</v>
      </c>
      <c r="B1817" s="10" t="s">
        <v>3264</v>
      </c>
      <c r="C1817" s="10" t="s">
        <v>3265</v>
      </c>
      <c r="D1817" s="10" t="s">
        <v>1989</v>
      </c>
      <c r="E1817" s="10">
        <v>18.53</v>
      </c>
      <c r="F1817" s="10">
        <v>4</v>
      </c>
      <c r="G1817" s="901">
        <f t="shared" si="61"/>
        <v>74.12</v>
      </c>
      <c r="H1817" s="901">
        <f t="shared" si="60"/>
        <v>74.12</v>
      </c>
      <c r="I1817" s="910"/>
    </row>
    <row r="1818" spans="1:9" x14ac:dyDescent="0.25">
      <c r="A1818" s="10" t="s">
        <v>621</v>
      </c>
      <c r="B1818" s="10" t="s">
        <v>3264</v>
      </c>
      <c r="C1818" s="10" t="s">
        <v>3265</v>
      </c>
      <c r="D1818" s="10" t="s">
        <v>1963</v>
      </c>
      <c r="E1818" s="10">
        <v>2</v>
      </c>
      <c r="F1818" s="10">
        <v>143</v>
      </c>
      <c r="G1818" s="901">
        <f t="shared" si="61"/>
        <v>286</v>
      </c>
      <c r="H1818" s="901">
        <f t="shared" si="60"/>
        <v>286</v>
      </c>
      <c r="I1818" s="910"/>
    </row>
    <row r="1819" spans="1:9" x14ac:dyDescent="0.25">
      <c r="A1819" s="10" t="s">
        <v>621</v>
      </c>
      <c r="B1819" s="10" t="s">
        <v>3264</v>
      </c>
      <c r="C1819" s="10" t="s">
        <v>3265</v>
      </c>
      <c r="D1819" s="10" t="s">
        <v>1964</v>
      </c>
      <c r="E1819" s="10">
        <v>1</v>
      </c>
      <c r="F1819" s="10">
        <v>2</v>
      </c>
      <c r="G1819" s="901">
        <f t="shared" si="61"/>
        <v>2</v>
      </c>
      <c r="H1819" s="901">
        <f t="shared" si="60"/>
        <v>2</v>
      </c>
      <c r="I1819" s="910"/>
    </row>
    <row r="1820" spans="1:9" x14ac:dyDescent="0.25">
      <c r="A1820" s="10" t="s">
        <v>621</v>
      </c>
      <c r="B1820" s="10" t="s">
        <v>3266</v>
      </c>
      <c r="C1820" s="10" t="s">
        <v>3267</v>
      </c>
      <c r="D1820" s="10" t="s">
        <v>1963</v>
      </c>
      <c r="E1820" s="10">
        <v>2</v>
      </c>
      <c r="F1820" s="10">
        <v>40</v>
      </c>
      <c r="G1820" s="901">
        <f t="shared" si="61"/>
        <v>80</v>
      </c>
      <c r="H1820" s="901">
        <f t="shared" si="60"/>
        <v>80</v>
      </c>
      <c r="I1820" s="910"/>
    </row>
    <row r="1821" spans="1:9" x14ac:dyDescent="0.25">
      <c r="A1821" s="10" t="s">
        <v>621</v>
      </c>
      <c r="B1821" s="10" t="s">
        <v>3266</v>
      </c>
      <c r="C1821" s="10" t="s">
        <v>3267</v>
      </c>
      <c r="D1821" s="10" t="s">
        <v>1964</v>
      </c>
      <c r="E1821" s="10">
        <v>1</v>
      </c>
      <c r="F1821" s="10">
        <v>1</v>
      </c>
      <c r="G1821" s="901">
        <f t="shared" si="61"/>
        <v>1</v>
      </c>
      <c r="H1821" s="901">
        <f t="shared" si="60"/>
        <v>1</v>
      </c>
      <c r="I1821" s="910"/>
    </row>
    <row r="1822" spans="1:9" x14ac:dyDescent="0.25">
      <c r="A1822" s="10" t="s">
        <v>621</v>
      </c>
      <c r="B1822" s="10" t="s">
        <v>1253</v>
      </c>
      <c r="C1822" s="10" t="s">
        <v>1254</v>
      </c>
      <c r="D1822" s="10" t="s">
        <v>1963</v>
      </c>
      <c r="E1822" s="10">
        <v>2</v>
      </c>
      <c r="F1822" s="10">
        <v>208</v>
      </c>
      <c r="G1822" s="901">
        <f t="shared" si="61"/>
        <v>416</v>
      </c>
      <c r="H1822" s="901">
        <f t="shared" si="60"/>
        <v>416</v>
      </c>
      <c r="I1822" s="910"/>
    </row>
    <row r="1823" spans="1:9" x14ac:dyDescent="0.25">
      <c r="A1823" s="10" t="s">
        <v>621</v>
      </c>
      <c r="B1823" s="10" t="s">
        <v>1253</v>
      </c>
      <c r="C1823" s="10" t="s">
        <v>1254</v>
      </c>
      <c r="D1823" s="10" t="s">
        <v>1964</v>
      </c>
      <c r="E1823" s="10">
        <v>1</v>
      </c>
      <c r="F1823" s="10">
        <v>42</v>
      </c>
      <c r="G1823" s="901">
        <f t="shared" si="61"/>
        <v>42</v>
      </c>
      <c r="H1823" s="901">
        <f t="shared" si="60"/>
        <v>42</v>
      </c>
      <c r="I1823" s="910"/>
    </row>
    <row r="1824" spans="1:9" x14ac:dyDescent="0.25">
      <c r="A1824" s="10" t="s">
        <v>621</v>
      </c>
      <c r="B1824" s="10" t="s">
        <v>3268</v>
      </c>
      <c r="C1824" s="10" t="s">
        <v>3269</v>
      </c>
      <c r="D1824" s="10" t="s">
        <v>1963</v>
      </c>
      <c r="E1824" s="10">
        <v>2</v>
      </c>
      <c r="F1824" s="10">
        <v>318</v>
      </c>
      <c r="G1824" s="901">
        <f t="shared" si="61"/>
        <v>636</v>
      </c>
      <c r="H1824" s="901">
        <f t="shared" si="60"/>
        <v>636</v>
      </c>
      <c r="I1824" s="910"/>
    </row>
    <row r="1825" spans="1:9" x14ac:dyDescent="0.25">
      <c r="A1825" s="10" t="s">
        <v>621</v>
      </c>
      <c r="B1825" s="10" t="s">
        <v>3268</v>
      </c>
      <c r="C1825" s="10" t="s">
        <v>3269</v>
      </c>
      <c r="D1825" s="10" t="s">
        <v>1964</v>
      </c>
      <c r="E1825" s="10">
        <v>1</v>
      </c>
      <c r="F1825" s="10">
        <v>56</v>
      </c>
      <c r="G1825" s="901">
        <f t="shared" si="61"/>
        <v>56</v>
      </c>
      <c r="H1825" s="901">
        <f t="shared" si="60"/>
        <v>56</v>
      </c>
      <c r="I1825" s="910"/>
    </row>
    <row r="1826" spans="1:9" x14ac:dyDescent="0.25">
      <c r="A1826" s="10" t="s">
        <v>621</v>
      </c>
      <c r="B1826" s="10" t="s">
        <v>634</v>
      </c>
      <c r="C1826" s="10" t="s">
        <v>635</v>
      </c>
      <c r="D1826" s="10" t="s">
        <v>1963</v>
      </c>
      <c r="E1826" s="10">
        <v>2</v>
      </c>
      <c r="F1826" s="10">
        <v>1063</v>
      </c>
      <c r="G1826" s="901">
        <f t="shared" si="61"/>
        <v>2126</v>
      </c>
      <c r="H1826" s="901">
        <f t="shared" si="60"/>
        <v>2126</v>
      </c>
      <c r="I1826" s="910"/>
    </row>
    <row r="1827" spans="1:9" x14ac:dyDescent="0.25">
      <c r="A1827" s="10" t="s">
        <v>621</v>
      </c>
      <c r="B1827" s="10" t="s">
        <v>634</v>
      </c>
      <c r="C1827" s="10" t="s">
        <v>635</v>
      </c>
      <c r="D1827" s="10" t="s">
        <v>1964</v>
      </c>
      <c r="E1827" s="10">
        <v>1</v>
      </c>
      <c r="F1827" s="10">
        <v>821</v>
      </c>
      <c r="G1827" s="901">
        <f t="shared" si="61"/>
        <v>821</v>
      </c>
      <c r="H1827" s="901">
        <f t="shared" si="60"/>
        <v>821</v>
      </c>
      <c r="I1827" s="910"/>
    </row>
    <row r="1828" spans="1:9" x14ac:dyDescent="0.25">
      <c r="A1828" s="10" t="s">
        <v>621</v>
      </c>
      <c r="B1828" s="10" t="s">
        <v>1019</v>
      </c>
      <c r="C1828" s="10" t="s">
        <v>1020</v>
      </c>
      <c r="D1828" s="10" t="s">
        <v>1963</v>
      </c>
      <c r="E1828" s="10">
        <v>2</v>
      </c>
      <c r="F1828" s="10">
        <v>408</v>
      </c>
      <c r="G1828" s="901">
        <f t="shared" si="61"/>
        <v>816</v>
      </c>
      <c r="H1828" s="901">
        <f t="shared" si="60"/>
        <v>816</v>
      </c>
      <c r="I1828" s="910"/>
    </row>
    <row r="1829" spans="1:9" x14ac:dyDescent="0.25">
      <c r="A1829" s="10" t="s">
        <v>621</v>
      </c>
      <c r="B1829" s="10" t="s">
        <v>1019</v>
      </c>
      <c r="C1829" s="10" t="s">
        <v>1020</v>
      </c>
      <c r="D1829" s="10" t="s">
        <v>1964</v>
      </c>
      <c r="E1829" s="10">
        <v>1</v>
      </c>
      <c r="F1829" s="10">
        <v>13</v>
      </c>
      <c r="G1829" s="901">
        <f t="shared" si="61"/>
        <v>13</v>
      </c>
      <c r="H1829" s="901">
        <f t="shared" si="60"/>
        <v>13</v>
      </c>
      <c r="I1829" s="910"/>
    </row>
    <row r="1830" spans="1:9" x14ac:dyDescent="0.25">
      <c r="A1830" s="10" t="s">
        <v>621</v>
      </c>
      <c r="B1830" s="10" t="s">
        <v>3270</v>
      </c>
      <c r="C1830" s="10" t="s">
        <v>3271</v>
      </c>
      <c r="D1830" s="10" t="s">
        <v>1963</v>
      </c>
      <c r="E1830" s="10">
        <v>2</v>
      </c>
      <c r="F1830" s="10">
        <v>139</v>
      </c>
      <c r="G1830" s="901">
        <f t="shared" si="61"/>
        <v>278</v>
      </c>
      <c r="H1830" s="901">
        <f t="shared" si="60"/>
        <v>278</v>
      </c>
      <c r="I1830" s="910"/>
    </row>
    <row r="1831" spans="1:9" x14ac:dyDescent="0.25">
      <c r="A1831" s="10" t="s">
        <v>621</v>
      </c>
      <c r="B1831" s="10" t="s">
        <v>3270</v>
      </c>
      <c r="C1831" s="10" t="s">
        <v>3271</v>
      </c>
      <c r="D1831" s="10" t="s">
        <v>1964</v>
      </c>
      <c r="E1831" s="10">
        <v>1</v>
      </c>
      <c r="F1831" s="10">
        <v>31</v>
      </c>
      <c r="G1831" s="901">
        <f t="shared" si="61"/>
        <v>31</v>
      </c>
      <c r="H1831" s="901">
        <f t="shared" si="60"/>
        <v>31</v>
      </c>
      <c r="I1831" s="910"/>
    </row>
    <row r="1832" spans="1:9" x14ac:dyDescent="0.25">
      <c r="A1832" s="10" t="s">
        <v>621</v>
      </c>
      <c r="B1832" s="10" t="s">
        <v>3272</v>
      </c>
      <c r="C1832" s="10" t="s">
        <v>3273</v>
      </c>
      <c r="D1832" s="10" t="s">
        <v>1963</v>
      </c>
      <c r="E1832" s="10">
        <v>2</v>
      </c>
      <c r="F1832" s="10">
        <v>364</v>
      </c>
      <c r="G1832" s="901">
        <f t="shared" si="61"/>
        <v>728</v>
      </c>
      <c r="H1832" s="901">
        <f t="shared" si="60"/>
        <v>728</v>
      </c>
      <c r="I1832" s="910"/>
    </row>
    <row r="1833" spans="1:9" x14ac:dyDescent="0.25">
      <c r="A1833" s="10" t="s">
        <v>621</v>
      </c>
      <c r="B1833" s="10" t="s">
        <v>3272</v>
      </c>
      <c r="C1833" s="10" t="s">
        <v>3273</v>
      </c>
      <c r="D1833" s="10" t="s">
        <v>1964</v>
      </c>
      <c r="E1833" s="10">
        <v>1</v>
      </c>
      <c r="F1833" s="10">
        <v>4</v>
      </c>
      <c r="G1833" s="901">
        <f t="shared" si="61"/>
        <v>4</v>
      </c>
      <c r="H1833" s="901">
        <f t="shared" ref="H1833:H1896" si="62">G1833</f>
        <v>4</v>
      </c>
      <c r="I1833" s="910"/>
    </row>
    <row r="1834" spans="1:9" x14ac:dyDescent="0.25">
      <c r="A1834" s="10" t="s">
        <v>621</v>
      </c>
      <c r="B1834" s="10" t="s">
        <v>3274</v>
      </c>
      <c r="C1834" s="10" t="s">
        <v>3275</v>
      </c>
      <c r="D1834" s="10" t="s">
        <v>1963</v>
      </c>
      <c r="E1834" s="10">
        <v>2</v>
      </c>
      <c r="F1834" s="10">
        <v>91</v>
      </c>
      <c r="G1834" s="901">
        <f t="shared" si="61"/>
        <v>182</v>
      </c>
      <c r="H1834" s="901">
        <f t="shared" si="62"/>
        <v>182</v>
      </c>
      <c r="I1834" s="910"/>
    </row>
    <row r="1835" spans="1:9" x14ac:dyDescent="0.25">
      <c r="A1835" s="10" t="s">
        <v>621</v>
      </c>
      <c r="B1835" s="10" t="s">
        <v>3274</v>
      </c>
      <c r="C1835" s="10" t="s">
        <v>3275</v>
      </c>
      <c r="D1835" s="10" t="s">
        <v>1964</v>
      </c>
      <c r="E1835" s="10">
        <v>1</v>
      </c>
      <c r="F1835" s="10">
        <v>4</v>
      </c>
      <c r="G1835" s="901">
        <f t="shared" si="61"/>
        <v>4</v>
      </c>
      <c r="H1835" s="901">
        <f t="shared" si="62"/>
        <v>4</v>
      </c>
      <c r="I1835" s="910"/>
    </row>
    <row r="1836" spans="1:9" x14ac:dyDescent="0.25">
      <c r="A1836" s="10" t="s">
        <v>621</v>
      </c>
      <c r="B1836" s="10" t="s">
        <v>1021</v>
      </c>
      <c r="C1836" s="10" t="s">
        <v>1022</v>
      </c>
      <c r="D1836" s="10" t="s">
        <v>1963</v>
      </c>
      <c r="E1836" s="10">
        <v>2</v>
      </c>
      <c r="F1836" s="10">
        <v>283</v>
      </c>
      <c r="G1836" s="901">
        <f t="shared" si="61"/>
        <v>566</v>
      </c>
      <c r="H1836" s="901">
        <f t="shared" si="62"/>
        <v>566</v>
      </c>
      <c r="I1836" s="910"/>
    </row>
    <row r="1837" spans="1:9" x14ac:dyDescent="0.25">
      <c r="A1837" s="10" t="s">
        <v>621</v>
      </c>
      <c r="B1837" s="10" t="s">
        <v>1021</v>
      </c>
      <c r="C1837" s="10" t="s">
        <v>1022</v>
      </c>
      <c r="D1837" s="10" t="s">
        <v>1964</v>
      </c>
      <c r="E1837" s="10">
        <v>1</v>
      </c>
      <c r="F1837" s="10">
        <v>116</v>
      </c>
      <c r="G1837" s="901">
        <f t="shared" si="61"/>
        <v>116</v>
      </c>
      <c r="H1837" s="901">
        <f t="shared" si="62"/>
        <v>116</v>
      </c>
      <c r="I1837" s="910"/>
    </row>
    <row r="1838" spans="1:9" x14ac:dyDescent="0.25">
      <c r="A1838" s="10" t="s">
        <v>621</v>
      </c>
      <c r="B1838" s="10" t="s">
        <v>3276</v>
      </c>
      <c r="C1838" s="10" t="s">
        <v>3277</v>
      </c>
      <c r="D1838" s="10" t="s">
        <v>1963</v>
      </c>
      <c r="E1838" s="10">
        <v>2</v>
      </c>
      <c r="F1838" s="10">
        <v>179</v>
      </c>
      <c r="G1838" s="901">
        <f t="shared" si="61"/>
        <v>358</v>
      </c>
      <c r="H1838" s="901">
        <f t="shared" si="62"/>
        <v>358</v>
      </c>
      <c r="I1838" s="910"/>
    </row>
    <row r="1839" spans="1:9" x14ac:dyDescent="0.25">
      <c r="A1839" s="10" t="s">
        <v>621</v>
      </c>
      <c r="B1839" s="10" t="s">
        <v>3276</v>
      </c>
      <c r="C1839" s="10" t="s">
        <v>3277</v>
      </c>
      <c r="D1839" s="10" t="s">
        <v>1964</v>
      </c>
      <c r="E1839" s="10">
        <v>1</v>
      </c>
      <c r="F1839" s="10">
        <v>75</v>
      </c>
      <c r="G1839" s="901">
        <f t="shared" si="61"/>
        <v>75</v>
      </c>
      <c r="H1839" s="901">
        <f t="shared" si="62"/>
        <v>75</v>
      </c>
      <c r="I1839" s="910"/>
    </row>
    <row r="1840" spans="1:9" x14ac:dyDescent="0.25">
      <c r="A1840" s="10" t="s">
        <v>621</v>
      </c>
      <c r="B1840" s="10" t="s">
        <v>3278</v>
      </c>
      <c r="C1840" s="10" t="s">
        <v>3279</v>
      </c>
      <c r="D1840" s="10" t="s">
        <v>1963</v>
      </c>
      <c r="E1840" s="10">
        <v>2</v>
      </c>
      <c r="F1840" s="10">
        <v>24</v>
      </c>
      <c r="G1840" s="901">
        <f t="shared" si="61"/>
        <v>48</v>
      </c>
      <c r="H1840" s="901">
        <f t="shared" si="62"/>
        <v>48</v>
      </c>
      <c r="I1840" s="910"/>
    </row>
    <row r="1841" spans="1:9" x14ac:dyDescent="0.25">
      <c r="A1841" s="10" t="s">
        <v>621</v>
      </c>
      <c r="B1841" s="10" t="s">
        <v>1023</v>
      </c>
      <c r="C1841" s="10" t="s">
        <v>1024</v>
      </c>
      <c r="D1841" s="10" t="s">
        <v>1963</v>
      </c>
      <c r="E1841" s="10">
        <v>2</v>
      </c>
      <c r="F1841" s="10">
        <v>379</v>
      </c>
      <c r="G1841" s="901">
        <f t="shared" si="61"/>
        <v>758</v>
      </c>
      <c r="H1841" s="901">
        <f t="shared" si="62"/>
        <v>758</v>
      </c>
      <c r="I1841" s="910"/>
    </row>
    <row r="1842" spans="1:9" x14ac:dyDescent="0.25">
      <c r="A1842" s="10" t="s">
        <v>621</v>
      </c>
      <c r="B1842" s="10" t="s">
        <v>1023</v>
      </c>
      <c r="C1842" s="10" t="s">
        <v>1024</v>
      </c>
      <c r="D1842" s="10" t="s">
        <v>1964</v>
      </c>
      <c r="E1842" s="10">
        <v>1</v>
      </c>
      <c r="F1842" s="10">
        <v>1</v>
      </c>
      <c r="G1842" s="901">
        <f t="shared" si="61"/>
        <v>1</v>
      </c>
      <c r="H1842" s="901">
        <f t="shared" si="62"/>
        <v>1</v>
      </c>
      <c r="I1842" s="910"/>
    </row>
    <row r="1843" spans="1:9" x14ac:dyDescent="0.25">
      <c r="A1843" s="10" t="s">
        <v>621</v>
      </c>
      <c r="B1843" s="10" t="s">
        <v>3280</v>
      </c>
      <c r="C1843" s="10" t="s">
        <v>3281</v>
      </c>
      <c r="D1843" s="10" t="s">
        <v>1963</v>
      </c>
      <c r="E1843" s="10">
        <v>2</v>
      </c>
      <c r="F1843" s="10">
        <v>213</v>
      </c>
      <c r="G1843" s="901">
        <f t="shared" si="61"/>
        <v>426</v>
      </c>
      <c r="H1843" s="901">
        <f t="shared" si="62"/>
        <v>426</v>
      </c>
      <c r="I1843" s="910"/>
    </row>
    <row r="1844" spans="1:9" x14ac:dyDescent="0.25">
      <c r="A1844" s="10" t="s">
        <v>621</v>
      </c>
      <c r="B1844" s="10" t="s">
        <v>3282</v>
      </c>
      <c r="C1844" s="10" t="s">
        <v>3283</v>
      </c>
      <c r="D1844" s="10" t="s">
        <v>1963</v>
      </c>
      <c r="E1844" s="10">
        <v>2</v>
      </c>
      <c r="F1844" s="10">
        <v>84</v>
      </c>
      <c r="G1844" s="901">
        <f t="shared" si="61"/>
        <v>168</v>
      </c>
      <c r="H1844" s="901">
        <f t="shared" si="62"/>
        <v>168</v>
      </c>
      <c r="I1844" s="910"/>
    </row>
    <row r="1845" spans="1:9" x14ac:dyDescent="0.25">
      <c r="A1845" s="10" t="s">
        <v>621</v>
      </c>
      <c r="B1845" s="10" t="s">
        <v>1255</v>
      </c>
      <c r="C1845" s="10" t="s">
        <v>1256</v>
      </c>
      <c r="D1845" s="10" t="s">
        <v>1963</v>
      </c>
      <c r="E1845" s="10">
        <v>2</v>
      </c>
      <c r="F1845" s="10">
        <v>626</v>
      </c>
      <c r="G1845" s="901">
        <f t="shared" si="61"/>
        <v>1252</v>
      </c>
      <c r="H1845" s="901">
        <f t="shared" si="62"/>
        <v>1252</v>
      </c>
      <c r="I1845" s="910"/>
    </row>
    <row r="1846" spans="1:9" x14ac:dyDescent="0.25">
      <c r="A1846" s="10" t="s">
        <v>621</v>
      </c>
      <c r="B1846" s="10" t="s">
        <v>1255</v>
      </c>
      <c r="C1846" s="10" t="s">
        <v>1256</v>
      </c>
      <c r="D1846" s="10" t="s">
        <v>1964</v>
      </c>
      <c r="E1846" s="10">
        <v>1</v>
      </c>
      <c r="F1846" s="10">
        <v>6</v>
      </c>
      <c r="G1846" s="901">
        <f t="shared" si="61"/>
        <v>6</v>
      </c>
      <c r="H1846" s="901">
        <f t="shared" si="62"/>
        <v>6</v>
      </c>
      <c r="I1846" s="910"/>
    </row>
    <row r="1847" spans="1:9" x14ac:dyDescent="0.25">
      <c r="A1847" s="10" t="s">
        <v>621</v>
      </c>
      <c r="B1847" s="10" t="s">
        <v>1889</v>
      </c>
      <c r="C1847" s="10" t="s">
        <v>1890</v>
      </c>
      <c r="D1847" s="10" t="s">
        <v>1963</v>
      </c>
      <c r="E1847" s="10">
        <v>2</v>
      </c>
      <c r="F1847" s="10">
        <v>65</v>
      </c>
      <c r="G1847" s="901">
        <f t="shared" si="61"/>
        <v>130</v>
      </c>
      <c r="H1847" s="901">
        <f t="shared" si="62"/>
        <v>130</v>
      </c>
      <c r="I1847" s="910"/>
    </row>
    <row r="1848" spans="1:9" x14ac:dyDescent="0.25">
      <c r="A1848" s="10" t="s">
        <v>621</v>
      </c>
      <c r="B1848" s="10" t="s">
        <v>3284</v>
      </c>
      <c r="C1848" s="10" t="s">
        <v>3285</v>
      </c>
      <c r="D1848" s="10" t="s">
        <v>1963</v>
      </c>
      <c r="E1848" s="10">
        <v>2</v>
      </c>
      <c r="F1848" s="10">
        <v>44</v>
      </c>
      <c r="G1848" s="901">
        <f t="shared" si="61"/>
        <v>88</v>
      </c>
      <c r="H1848" s="901">
        <f t="shared" si="62"/>
        <v>88</v>
      </c>
      <c r="I1848" s="910"/>
    </row>
    <row r="1849" spans="1:9" x14ac:dyDescent="0.25">
      <c r="A1849" s="10" t="s">
        <v>621</v>
      </c>
      <c r="B1849" s="10" t="s">
        <v>3284</v>
      </c>
      <c r="C1849" s="10" t="s">
        <v>3285</v>
      </c>
      <c r="D1849" s="10" t="s">
        <v>1964</v>
      </c>
      <c r="E1849" s="10">
        <v>1</v>
      </c>
      <c r="F1849" s="10">
        <v>15</v>
      </c>
      <c r="G1849" s="901">
        <f t="shared" si="61"/>
        <v>15</v>
      </c>
      <c r="H1849" s="901">
        <f t="shared" si="62"/>
        <v>15</v>
      </c>
      <c r="I1849" s="910"/>
    </row>
    <row r="1850" spans="1:9" x14ac:dyDescent="0.25">
      <c r="A1850" s="10" t="s">
        <v>621</v>
      </c>
      <c r="B1850" s="10" t="s">
        <v>1257</v>
      </c>
      <c r="C1850" s="10" t="s">
        <v>1258</v>
      </c>
      <c r="D1850" s="10" t="s">
        <v>1963</v>
      </c>
      <c r="E1850" s="10">
        <v>2</v>
      </c>
      <c r="F1850" s="10">
        <v>71</v>
      </c>
      <c r="G1850" s="901">
        <f t="shared" si="61"/>
        <v>142</v>
      </c>
      <c r="H1850" s="901">
        <f t="shared" si="62"/>
        <v>142</v>
      </c>
      <c r="I1850" s="910"/>
    </row>
    <row r="1851" spans="1:9" x14ac:dyDescent="0.25">
      <c r="A1851" s="10" t="s">
        <v>621</v>
      </c>
      <c r="B1851" s="10" t="s">
        <v>1257</v>
      </c>
      <c r="C1851" s="10" t="s">
        <v>1258</v>
      </c>
      <c r="D1851" s="10" t="s">
        <v>1964</v>
      </c>
      <c r="E1851" s="10">
        <v>1</v>
      </c>
      <c r="F1851" s="10">
        <v>5</v>
      </c>
      <c r="G1851" s="901">
        <f t="shared" si="61"/>
        <v>5</v>
      </c>
      <c r="H1851" s="901">
        <f t="shared" si="62"/>
        <v>5</v>
      </c>
      <c r="I1851" s="910"/>
    </row>
    <row r="1852" spans="1:9" x14ac:dyDescent="0.25">
      <c r="A1852" s="10" t="s">
        <v>621</v>
      </c>
      <c r="B1852" s="10" t="s">
        <v>3286</v>
      </c>
      <c r="C1852" s="10" t="s">
        <v>3287</v>
      </c>
      <c r="D1852" s="10" t="s">
        <v>1963</v>
      </c>
      <c r="E1852" s="10">
        <v>2</v>
      </c>
      <c r="F1852" s="10">
        <v>81</v>
      </c>
      <c r="G1852" s="901">
        <f t="shared" si="61"/>
        <v>162</v>
      </c>
      <c r="H1852" s="901">
        <f t="shared" si="62"/>
        <v>162</v>
      </c>
      <c r="I1852" s="910"/>
    </row>
    <row r="1853" spans="1:9" x14ac:dyDescent="0.25">
      <c r="A1853" s="10" t="s">
        <v>621</v>
      </c>
      <c r="B1853" s="10" t="s">
        <v>3286</v>
      </c>
      <c r="C1853" s="10" t="s">
        <v>3287</v>
      </c>
      <c r="D1853" s="10" t="s">
        <v>1964</v>
      </c>
      <c r="E1853" s="10">
        <v>1</v>
      </c>
      <c r="F1853" s="10">
        <v>24</v>
      </c>
      <c r="G1853" s="901">
        <f t="shared" si="61"/>
        <v>24</v>
      </c>
      <c r="H1853" s="901">
        <f t="shared" si="62"/>
        <v>24</v>
      </c>
      <c r="I1853" s="910"/>
    </row>
    <row r="1854" spans="1:9" x14ac:dyDescent="0.25">
      <c r="A1854" s="10" t="s">
        <v>621</v>
      </c>
      <c r="B1854" s="10" t="s">
        <v>3288</v>
      </c>
      <c r="C1854" s="10" t="s">
        <v>3289</v>
      </c>
      <c r="D1854" s="10" t="s">
        <v>1963</v>
      </c>
      <c r="E1854" s="10">
        <v>2</v>
      </c>
      <c r="F1854" s="10">
        <v>199</v>
      </c>
      <c r="G1854" s="901">
        <f t="shared" si="61"/>
        <v>398</v>
      </c>
      <c r="H1854" s="901">
        <f t="shared" si="62"/>
        <v>398</v>
      </c>
      <c r="I1854" s="910"/>
    </row>
    <row r="1855" spans="1:9" x14ac:dyDescent="0.25">
      <c r="A1855" s="10" t="s">
        <v>621</v>
      </c>
      <c r="B1855" s="10" t="s">
        <v>3288</v>
      </c>
      <c r="C1855" s="10" t="s">
        <v>3289</v>
      </c>
      <c r="D1855" s="10" t="s">
        <v>1964</v>
      </c>
      <c r="E1855" s="10">
        <v>1</v>
      </c>
      <c r="F1855" s="10">
        <v>27</v>
      </c>
      <c r="G1855" s="901">
        <f t="shared" si="61"/>
        <v>27</v>
      </c>
      <c r="H1855" s="901">
        <f t="shared" si="62"/>
        <v>27</v>
      </c>
      <c r="I1855" s="910"/>
    </row>
    <row r="1856" spans="1:9" x14ac:dyDescent="0.25">
      <c r="A1856" s="10" t="s">
        <v>621</v>
      </c>
      <c r="B1856" s="10" t="s">
        <v>3290</v>
      </c>
      <c r="C1856" s="10" t="s">
        <v>3291</v>
      </c>
      <c r="D1856" s="10" t="s">
        <v>1963</v>
      </c>
      <c r="E1856" s="10">
        <v>2</v>
      </c>
      <c r="F1856" s="10">
        <v>314</v>
      </c>
      <c r="G1856" s="901">
        <f t="shared" si="61"/>
        <v>628</v>
      </c>
      <c r="H1856" s="901">
        <f t="shared" si="62"/>
        <v>628</v>
      </c>
      <c r="I1856" s="910"/>
    </row>
    <row r="1857" spans="1:9" x14ac:dyDescent="0.25">
      <c r="A1857" s="10" t="s">
        <v>621</v>
      </c>
      <c r="B1857" s="10" t="s">
        <v>3290</v>
      </c>
      <c r="C1857" s="10" t="s">
        <v>3291</v>
      </c>
      <c r="D1857" s="10" t="s">
        <v>1964</v>
      </c>
      <c r="E1857" s="10">
        <v>1</v>
      </c>
      <c r="F1857" s="10">
        <v>182</v>
      </c>
      <c r="G1857" s="901">
        <f t="shared" si="61"/>
        <v>182</v>
      </c>
      <c r="H1857" s="901">
        <f t="shared" si="62"/>
        <v>182</v>
      </c>
      <c r="I1857" s="910"/>
    </row>
    <row r="1858" spans="1:9" x14ac:dyDescent="0.25">
      <c r="A1858" s="10" t="s">
        <v>621</v>
      </c>
      <c r="B1858" s="10" t="s">
        <v>3294</v>
      </c>
      <c r="C1858" s="10" t="s">
        <v>3295</v>
      </c>
      <c r="D1858" s="10" t="s">
        <v>1963</v>
      </c>
      <c r="E1858" s="10">
        <v>2</v>
      </c>
      <c r="F1858" s="10">
        <v>178</v>
      </c>
      <c r="G1858" s="901">
        <f t="shared" si="61"/>
        <v>356</v>
      </c>
      <c r="H1858" s="901">
        <f t="shared" si="62"/>
        <v>356</v>
      </c>
      <c r="I1858" s="910"/>
    </row>
    <row r="1859" spans="1:9" x14ac:dyDescent="0.25">
      <c r="A1859" s="10" t="s">
        <v>621</v>
      </c>
      <c r="B1859" s="10" t="s">
        <v>3294</v>
      </c>
      <c r="C1859" s="10" t="s">
        <v>3295</v>
      </c>
      <c r="D1859" s="10" t="s">
        <v>1964</v>
      </c>
      <c r="E1859" s="10">
        <v>1</v>
      </c>
      <c r="F1859" s="10">
        <v>21</v>
      </c>
      <c r="G1859" s="901">
        <f t="shared" si="61"/>
        <v>21</v>
      </c>
      <c r="H1859" s="901">
        <f t="shared" si="62"/>
        <v>21</v>
      </c>
      <c r="I1859" s="910"/>
    </row>
    <row r="1860" spans="1:9" x14ac:dyDescent="0.25">
      <c r="A1860" s="10" t="s">
        <v>621</v>
      </c>
      <c r="B1860" s="10" t="s">
        <v>3294</v>
      </c>
      <c r="C1860" s="10" t="s">
        <v>3295</v>
      </c>
      <c r="D1860" s="10" t="s">
        <v>2198</v>
      </c>
      <c r="E1860" s="10">
        <v>8.86</v>
      </c>
      <c r="F1860" s="10">
        <v>4</v>
      </c>
      <c r="G1860" s="901">
        <f t="shared" si="61"/>
        <v>35.44</v>
      </c>
      <c r="H1860" s="901">
        <f t="shared" si="62"/>
        <v>35.44</v>
      </c>
      <c r="I1860" s="910"/>
    </row>
    <row r="1861" spans="1:9" x14ac:dyDescent="0.25">
      <c r="A1861" s="10" t="s">
        <v>621</v>
      </c>
      <c r="B1861" s="10" t="s">
        <v>3294</v>
      </c>
      <c r="C1861" s="10" t="s">
        <v>3295</v>
      </c>
      <c r="D1861" s="10" t="s">
        <v>2283</v>
      </c>
      <c r="E1861" s="10">
        <v>7.86</v>
      </c>
      <c r="F1861" s="10">
        <v>1</v>
      </c>
      <c r="G1861" s="901">
        <f t="shared" si="61"/>
        <v>7.86</v>
      </c>
      <c r="H1861" s="901">
        <f t="shared" si="62"/>
        <v>7.86</v>
      </c>
      <c r="I1861" s="910"/>
    </row>
    <row r="1862" spans="1:9" x14ac:dyDescent="0.25">
      <c r="A1862" s="10" t="s">
        <v>621</v>
      </c>
      <c r="B1862" s="10" t="s">
        <v>3296</v>
      </c>
      <c r="C1862" s="10" t="s">
        <v>3297</v>
      </c>
      <c r="D1862" s="10" t="s">
        <v>1963</v>
      </c>
      <c r="E1862" s="10">
        <v>2</v>
      </c>
      <c r="F1862" s="10">
        <v>167</v>
      </c>
      <c r="G1862" s="901">
        <f t="shared" si="61"/>
        <v>334</v>
      </c>
      <c r="H1862" s="901">
        <f t="shared" si="62"/>
        <v>334</v>
      </c>
      <c r="I1862" s="910"/>
    </row>
    <row r="1863" spans="1:9" x14ac:dyDescent="0.25">
      <c r="A1863" s="10" t="s">
        <v>621</v>
      </c>
      <c r="B1863" s="10" t="s">
        <v>3296</v>
      </c>
      <c r="C1863" s="10" t="s">
        <v>3297</v>
      </c>
      <c r="D1863" s="10" t="s">
        <v>1964</v>
      </c>
      <c r="E1863" s="10">
        <v>1</v>
      </c>
      <c r="F1863" s="10">
        <v>128</v>
      </c>
      <c r="G1863" s="901">
        <f t="shared" si="61"/>
        <v>128</v>
      </c>
      <c r="H1863" s="901">
        <f t="shared" si="62"/>
        <v>128</v>
      </c>
      <c r="I1863" s="910"/>
    </row>
    <row r="1864" spans="1:9" x14ac:dyDescent="0.25">
      <c r="A1864" s="10" t="s">
        <v>621</v>
      </c>
      <c r="B1864" s="10" t="s">
        <v>3296</v>
      </c>
      <c r="C1864" s="10" t="s">
        <v>3297</v>
      </c>
      <c r="D1864" s="10" t="s">
        <v>2198</v>
      </c>
      <c r="E1864" s="10">
        <v>8.86</v>
      </c>
      <c r="F1864" s="10">
        <v>4</v>
      </c>
      <c r="G1864" s="901">
        <f t="shared" si="61"/>
        <v>35.44</v>
      </c>
      <c r="H1864" s="901">
        <f t="shared" si="62"/>
        <v>35.44</v>
      </c>
      <c r="I1864" s="910"/>
    </row>
    <row r="1865" spans="1:9" x14ac:dyDescent="0.25">
      <c r="A1865" s="10" t="s">
        <v>621</v>
      </c>
      <c r="B1865" s="10" t="s">
        <v>3298</v>
      </c>
      <c r="C1865" s="10" t="s">
        <v>3299</v>
      </c>
      <c r="D1865" s="10" t="s">
        <v>1963</v>
      </c>
      <c r="E1865" s="10">
        <v>2</v>
      </c>
      <c r="F1865" s="10">
        <v>261</v>
      </c>
      <c r="G1865" s="901">
        <f t="shared" ref="G1865:G1928" si="63">E1865*F1865</f>
        <v>522</v>
      </c>
      <c r="H1865" s="901">
        <f t="shared" si="62"/>
        <v>522</v>
      </c>
      <c r="I1865" s="910"/>
    </row>
    <row r="1866" spans="1:9" x14ac:dyDescent="0.25">
      <c r="A1866" s="10" t="s">
        <v>621</v>
      </c>
      <c r="B1866" s="10" t="s">
        <v>3298</v>
      </c>
      <c r="C1866" s="10" t="s">
        <v>3299</v>
      </c>
      <c r="D1866" s="10" t="s">
        <v>1964</v>
      </c>
      <c r="E1866" s="10">
        <v>1</v>
      </c>
      <c r="F1866" s="10">
        <v>33</v>
      </c>
      <c r="G1866" s="901">
        <f t="shared" si="63"/>
        <v>33</v>
      </c>
      <c r="H1866" s="901">
        <f t="shared" si="62"/>
        <v>33</v>
      </c>
      <c r="I1866" s="910"/>
    </row>
    <row r="1867" spans="1:9" x14ac:dyDescent="0.25">
      <c r="A1867" s="10" t="s">
        <v>621</v>
      </c>
      <c r="B1867" s="10" t="s">
        <v>1025</v>
      </c>
      <c r="C1867" s="10" t="s">
        <v>1026</v>
      </c>
      <c r="D1867" s="10" t="s">
        <v>1963</v>
      </c>
      <c r="E1867" s="10">
        <v>2</v>
      </c>
      <c r="F1867" s="10">
        <v>369</v>
      </c>
      <c r="G1867" s="901">
        <f t="shared" si="63"/>
        <v>738</v>
      </c>
      <c r="H1867" s="901">
        <f t="shared" si="62"/>
        <v>738</v>
      </c>
      <c r="I1867" s="910"/>
    </row>
    <row r="1868" spans="1:9" x14ac:dyDescent="0.25">
      <c r="A1868" s="10" t="s">
        <v>621</v>
      </c>
      <c r="B1868" s="10" t="s">
        <v>1025</v>
      </c>
      <c r="C1868" s="10" t="s">
        <v>1026</v>
      </c>
      <c r="D1868" s="10" t="s">
        <v>1964</v>
      </c>
      <c r="E1868" s="10">
        <v>1</v>
      </c>
      <c r="F1868" s="10">
        <v>121</v>
      </c>
      <c r="G1868" s="901">
        <f t="shared" si="63"/>
        <v>121</v>
      </c>
      <c r="H1868" s="901">
        <f t="shared" si="62"/>
        <v>121</v>
      </c>
      <c r="I1868" s="910"/>
    </row>
    <row r="1869" spans="1:9" x14ac:dyDescent="0.25">
      <c r="A1869" s="10" t="s">
        <v>621</v>
      </c>
      <c r="B1869" s="10" t="s">
        <v>3300</v>
      </c>
      <c r="C1869" s="10" t="s">
        <v>3301</v>
      </c>
      <c r="D1869" s="10" t="s">
        <v>1963</v>
      </c>
      <c r="E1869" s="10">
        <v>2</v>
      </c>
      <c r="F1869" s="10">
        <v>68</v>
      </c>
      <c r="G1869" s="901">
        <f t="shared" si="63"/>
        <v>136</v>
      </c>
      <c r="H1869" s="901">
        <f t="shared" si="62"/>
        <v>136</v>
      </c>
      <c r="I1869" s="910"/>
    </row>
    <row r="1870" spans="1:9" x14ac:dyDescent="0.25">
      <c r="A1870" s="10" t="s">
        <v>621</v>
      </c>
      <c r="B1870" s="10" t="s">
        <v>3300</v>
      </c>
      <c r="C1870" s="10" t="s">
        <v>3301</v>
      </c>
      <c r="D1870" s="10" t="s">
        <v>1964</v>
      </c>
      <c r="E1870" s="10">
        <v>1</v>
      </c>
      <c r="F1870" s="10">
        <v>3</v>
      </c>
      <c r="G1870" s="901">
        <f t="shared" si="63"/>
        <v>3</v>
      </c>
      <c r="H1870" s="901">
        <f t="shared" si="62"/>
        <v>3</v>
      </c>
      <c r="I1870" s="910"/>
    </row>
    <row r="1871" spans="1:9" x14ac:dyDescent="0.25">
      <c r="A1871" s="10" t="s">
        <v>621</v>
      </c>
      <c r="B1871" s="10" t="s">
        <v>3302</v>
      </c>
      <c r="C1871" s="10" t="s">
        <v>3303</v>
      </c>
      <c r="D1871" s="10" t="s">
        <v>1963</v>
      </c>
      <c r="E1871" s="10">
        <v>2</v>
      </c>
      <c r="F1871" s="10">
        <v>114</v>
      </c>
      <c r="G1871" s="901">
        <f t="shared" si="63"/>
        <v>228</v>
      </c>
      <c r="H1871" s="901">
        <f t="shared" si="62"/>
        <v>228</v>
      </c>
      <c r="I1871" s="910"/>
    </row>
    <row r="1872" spans="1:9" x14ac:dyDescent="0.25">
      <c r="A1872" s="10" t="s">
        <v>621</v>
      </c>
      <c r="B1872" s="10" t="s">
        <v>3304</v>
      </c>
      <c r="C1872" s="10" t="s">
        <v>3305</v>
      </c>
      <c r="D1872" s="10" t="s">
        <v>1963</v>
      </c>
      <c r="E1872" s="10">
        <v>2</v>
      </c>
      <c r="F1872" s="10">
        <v>59</v>
      </c>
      <c r="G1872" s="901">
        <f t="shared" si="63"/>
        <v>118</v>
      </c>
      <c r="H1872" s="901">
        <f t="shared" si="62"/>
        <v>118</v>
      </c>
      <c r="I1872" s="910"/>
    </row>
    <row r="1873" spans="1:9" x14ac:dyDescent="0.25">
      <c r="A1873" s="10" t="s">
        <v>621</v>
      </c>
      <c r="B1873" s="10" t="s">
        <v>3304</v>
      </c>
      <c r="C1873" s="10" t="s">
        <v>3305</v>
      </c>
      <c r="D1873" s="10" t="s">
        <v>1964</v>
      </c>
      <c r="E1873" s="10">
        <v>1</v>
      </c>
      <c r="F1873" s="10">
        <v>1</v>
      </c>
      <c r="G1873" s="901">
        <f t="shared" si="63"/>
        <v>1</v>
      </c>
      <c r="H1873" s="901">
        <f t="shared" si="62"/>
        <v>1</v>
      </c>
      <c r="I1873" s="910"/>
    </row>
    <row r="1874" spans="1:9" x14ac:dyDescent="0.25">
      <c r="A1874" s="10" t="s">
        <v>621</v>
      </c>
      <c r="B1874" s="10" t="s">
        <v>3306</v>
      </c>
      <c r="C1874" s="10" t="s">
        <v>3307</v>
      </c>
      <c r="D1874" s="10" t="s">
        <v>1963</v>
      </c>
      <c r="E1874" s="10">
        <v>2</v>
      </c>
      <c r="F1874" s="10">
        <v>189</v>
      </c>
      <c r="G1874" s="901">
        <f t="shared" si="63"/>
        <v>378</v>
      </c>
      <c r="H1874" s="901">
        <f t="shared" si="62"/>
        <v>378</v>
      </c>
      <c r="I1874" s="910"/>
    </row>
    <row r="1875" spans="1:9" x14ac:dyDescent="0.25">
      <c r="A1875" s="10" t="s">
        <v>621</v>
      </c>
      <c r="B1875" s="10" t="s">
        <v>3308</v>
      </c>
      <c r="C1875" s="10" t="s">
        <v>3309</v>
      </c>
      <c r="D1875" s="10" t="s">
        <v>1963</v>
      </c>
      <c r="E1875" s="10">
        <v>2</v>
      </c>
      <c r="F1875" s="10">
        <v>45</v>
      </c>
      <c r="G1875" s="901">
        <f t="shared" si="63"/>
        <v>90</v>
      </c>
      <c r="H1875" s="901">
        <f t="shared" si="62"/>
        <v>90</v>
      </c>
      <c r="I1875" s="910"/>
    </row>
    <row r="1876" spans="1:9" x14ac:dyDescent="0.25">
      <c r="A1876" s="10" t="s">
        <v>621</v>
      </c>
      <c r="B1876" s="10" t="s">
        <v>1259</v>
      </c>
      <c r="C1876" s="10" t="s">
        <v>1260</v>
      </c>
      <c r="D1876" s="10" t="s">
        <v>1963</v>
      </c>
      <c r="E1876" s="10">
        <v>2</v>
      </c>
      <c r="F1876" s="10">
        <v>58</v>
      </c>
      <c r="G1876" s="901">
        <f t="shared" si="63"/>
        <v>116</v>
      </c>
      <c r="H1876" s="901">
        <f t="shared" si="62"/>
        <v>116</v>
      </c>
      <c r="I1876" s="910"/>
    </row>
    <row r="1877" spans="1:9" x14ac:dyDescent="0.25">
      <c r="A1877" s="10" t="s">
        <v>621</v>
      </c>
      <c r="B1877" s="10" t="s">
        <v>3310</v>
      </c>
      <c r="C1877" s="10" t="s">
        <v>3311</v>
      </c>
      <c r="D1877" s="10" t="s">
        <v>1963</v>
      </c>
      <c r="E1877" s="10">
        <v>2</v>
      </c>
      <c r="F1877" s="10">
        <v>133</v>
      </c>
      <c r="G1877" s="901">
        <f t="shared" si="63"/>
        <v>266</v>
      </c>
      <c r="H1877" s="901">
        <f t="shared" si="62"/>
        <v>266</v>
      </c>
      <c r="I1877" s="910"/>
    </row>
    <row r="1878" spans="1:9" x14ac:dyDescent="0.25">
      <c r="A1878" s="10" t="s">
        <v>621</v>
      </c>
      <c r="B1878" s="10" t="s">
        <v>3310</v>
      </c>
      <c r="C1878" s="10" t="s">
        <v>3311</v>
      </c>
      <c r="D1878" s="10" t="s">
        <v>1964</v>
      </c>
      <c r="E1878" s="10">
        <v>1</v>
      </c>
      <c r="F1878" s="10">
        <v>5</v>
      </c>
      <c r="G1878" s="901">
        <f t="shared" si="63"/>
        <v>5</v>
      </c>
      <c r="H1878" s="901">
        <f t="shared" si="62"/>
        <v>5</v>
      </c>
      <c r="I1878" s="910"/>
    </row>
    <row r="1879" spans="1:9" x14ac:dyDescent="0.25">
      <c r="A1879" s="10" t="s">
        <v>621</v>
      </c>
      <c r="B1879" s="10" t="s">
        <v>729</v>
      </c>
      <c r="C1879" s="10" t="s">
        <v>730</v>
      </c>
      <c r="D1879" s="10" t="s">
        <v>1963</v>
      </c>
      <c r="E1879" s="10">
        <v>2</v>
      </c>
      <c r="F1879" s="10">
        <v>178</v>
      </c>
      <c r="G1879" s="901">
        <f t="shared" si="63"/>
        <v>356</v>
      </c>
      <c r="H1879" s="901">
        <f t="shared" si="62"/>
        <v>356</v>
      </c>
      <c r="I1879" s="910"/>
    </row>
    <row r="1880" spans="1:9" x14ac:dyDescent="0.25">
      <c r="A1880" s="10" t="s">
        <v>621</v>
      </c>
      <c r="B1880" s="10" t="s">
        <v>3312</v>
      </c>
      <c r="C1880" s="10" t="s">
        <v>3313</v>
      </c>
      <c r="D1880" s="10" t="s">
        <v>1963</v>
      </c>
      <c r="E1880" s="10">
        <v>2</v>
      </c>
      <c r="F1880" s="10">
        <v>45</v>
      </c>
      <c r="G1880" s="901">
        <f t="shared" si="63"/>
        <v>90</v>
      </c>
      <c r="H1880" s="901">
        <f t="shared" si="62"/>
        <v>90</v>
      </c>
      <c r="I1880" s="910"/>
    </row>
    <row r="1881" spans="1:9" x14ac:dyDescent="0.25">
      <c r="A1881" s="10" t="s">
        <v>621</v>
      </c>
      <c r="B1881" s="10" t="s">
        <v>3312</v>
      </c>
      <c r="C1881" s="10" t="s">
        <v>3313</v>
      </c>
      <c r="D1881" s="10" t="s">
        <v>1964</v>
      </c>
      <c r="E1881" s="10">
        <v>1</v>
      </c>
      <c r="F1881" s="10">
        <v>2</v>
      </c>
      <c r="G1881" s="901">
        <f t="shared" si="63"/>
        <v>2</v>
      </c>
      <c r="H1881" s="901">
        <f t="shared" si="62"/>
        <v>2</v>
      </c>
      <c r="I1881" s="910"/>
    </row>
    <row r="1882" spans="1:9" x14ac:dyDescent="0.25">
      <c r="A1882" s="10" t="s">
        <v>621</v>
      </c>
      <c r="B1882" s="10" t="s">
        <v>5266</v>
      </c>
      <c r="C1882" s="10" t="s">
        <v>5267</v>
      </c>
      <c r="D1882" s="10" t="s">
        <v>1963</v>
      </c>
      <c r="E1882" s="10">
        <v>2</v>
      </c>
      <c r="F1882" s="10">
        <v>76</v>
      </c>
      <c r="G1882" s="901">
        <f t="shared" si="63"/>
        <v>152</v>
      </c>
      <c r="H1882" s="901">
        <f t="shared" si="62"/>
        <v>152</v>
      </c>
      <c r="I1882" s="910"/>
    </row>
    <row r="1883" spans="1:9" x14ac:dyDescent="0.25">
      <c r="A1883" s="10" t="s">
        <v>621</v>
      </c>
      <c r="B1883" s="10" t="s">
        <v>5266</v>
      </c>
      <c r="C1883" s="10" t="s">
        <v>5267</v>
      </c>
      <c r="D1883" s="10" t="s">
        <v>1964</v>
      </c>
      <c r="E1883" s="10">
        <v>1</v>
      </c>
      <c r="F1883" s="10">
        <v>12</v>
      </c>
      <c r="G1883" s="901">
        <f t="shared" si="63"/>
        <v>12</v>
      </c>
      <c r="H1883" s="901">
        <f t="shared" si="62"/>
        <v>12</v>
      </c>
      <c r="I1883" s="910"/>
    </row>
    <row r="1884" spans="1:9" x14ac:dyDescent="0.25">
      <c r="A1884" s="10" t="s">
        <v>621</v>
      </c>
      <c r="B1884" s="10" t="s">
        <v>1027</v>
      </c>
      <c r="C1884" s="10" t="s">
        <v>1028</v>
      </c>
      <c r="D1884" s="10" t="s">
        <v>1963</v>
      </c>
      <c r="E1884" s="10">
        <v>2</v>
      </c>
      <c r="F1884" s="10">
        <v>256</v>
      </c>
      <c r="G1884" s="901">
        <f t="shared" si="63"/>
        <v>512</v>
      </c>
      <c r="H1884" s="901">
        <f t="shared" si="62"/>
        <v>512</v>
      </c>
      <c r="I1884" s="910"/>
    </row>
    <row r="1885" spans="1:9" x14ac:dyDescent="0.25">
      <c r="A1885" s="10" t="s">
        <v>621</v>
      </c>
      <c r="B1885" s="10" t="s">
        <v>1027</v>
      </c>
      <c r="C1885" s="10" t="s">
        <v>1028</v>
      </c>
      <c r="D1885" s="10" t="s">
        <v>1964</v>
      </c>
      <c r="E1885" s="10">
        <v>1</v>
      </c>
      <c r="F1885" s="10">
        <v>47</v>
      </c>
      <c r="G1885" s="901">
        <f t="shared" si="63"/>
        <v>47</v>
      </c>
      <c r="H1885" s="901">
        <f t="shared" si="62"/>
        <v>47</v>
      </c>
      <c r="I1885" s="910"/>
    </row>
    <row r="1886" spans="1:9" x14ac:dyDescent="0.25">
      <c r="A1886" s="10" t="s">
        <v>621</v>
      </c>
      <c r="B1886" s="10" t="s">
        <v>3314</v>
      </c>
      <c r="C1886" s="10" t="s">
        <v>3315</v>
      </c>
      <c r="D1886" s="10" t="s">
        <v>1963</v>
      </c>
      <c r="E1886" s="10">
        <v>2</v>
      </c>
      <c r="F1886" s="10">
        <v>128</v>
      </c>
      <c r="G1886" s="901">
        <f t="shared" si="63"/>
        <v>256</v>
      </c>
      <c r="H1886" s="901">
        <f t="shared" si="62"/>
        <v>256</v>
      </c>
      <c r="I1886" s="910"/>
    </row>
    <row r="1887" spans="1:9" x14ac:dyDescent="0.25">
      <c r="A1887" s="10" t="s">
        <v>621</v>
      </c>
      <c r="B1887" s="10" t="s">
        <v>3314</v>
      </c>
      <c r="C1887" s="10" t="s">
        <v>3315</v>
      </c>
      <c r="D1887" s="10" t="s">
        <v>1964</v>
      </c>
      <c r="E1887" s="10">
        <v>1</v>
      </c>
      <c r="F1887" s="10">
        <v>12</v>
      </c>
      <c r="G1887" s="901">
        <f t="shared" si="63"/>
        <v>12</v>
      </c>
      <c r="H1887" s="901">
        <f t="shared" si="62"/>
        <v>12</v>
      </c>
      <c r="I1887" s="910"/>
    </row>
    <row r="1888" spans="1:9" x14ac:dyDescent="0.25">
      <c r="A1888" s="10" t="s">
        <v>621</v>
      </c>
      <c r="B1888" s="10" t="s">
        <v>1029</v>
      </c>
      <c r="C1888" s="10" t="s">
        <v>1030</v>
      </c>
      <c r="D1888" s="10" t="s">
        <v>1963</v>
      </c>
      <c r="E1888" s="10">
        <v>2</v>
      </c>
      <c r="F1888" s="10">
        <v>239</v>
      </c>
      <c r="G1888" s="901">
        <f t="shared" si="63"/>
        <v>478</v>
      </c>
      <c r="H1888" s="901">
        <f t="shared" si="62"/>
        <v>478</v>
      </c>
      <c r="I1888" s="910"/>
    </row>
    <row r="1889" spans="1:9" x14ac:dyDescent="0.25">
      <c r="A1889" s="10" t="s">
        <v>621</v>
      </c>
      <c r="B1889" s="10" t="s">
        <v>1029</v>
      </c>
      <c r="C1889" s="10" t="s">
        <v>1030</v>
      </c>
      <c r="D1889" s="10" t="s">
        <v>1964</v>
      </c>
      <c r="E1889" s="10">
        <v>1</v>
      </c>
      <c r="F1889" s="10">
        <v>2</v>
      </c>
      <c r="G1889" s="901">
        <f t="shared" si="63"/>
        <v>2</v>
      </c>
      <c r="H1889" s="901">
        <f t="shared" si="62"/>
        <v>2</v>
      </c>
      <c r="I1889" s="910"/>
    </row>
    <row r="1890" spans="1:9" x14ac:dyDescent="0.25">
      <c r="A1890" s="10" t="s">
        <v>621</v>
      </c>
      <c r="B1890" s="10" t="s">
        <v>3316</v>
      </c>
      <c r="C1890" s="10" t="s">
        <v>3317</v>
      </c>
      <c r="D1890" s="10" t="s">
        <v>1963</v>
      </c>
      <c r="E1890" s="10">
        <v>2</v>
      </c>
      <c r="F1890" s="10">
        <v>80</v>
      </c>
      <c r="G1890" s="901">
        <f t="shared" si="63"/>
        <v>160</v>
      </c>
      <c r="H1890" s="901">
        <f t="shared" si="62"/>
        <v>160</v>
      </c>
      <c r="I1890" s="910"/>
    </row>
    <row r="1891" spans="1:9" x14ac:dyDescent="0.25">
      <c r="A1891" s="10" t="s">
        <v>621</v>
      </c>
      <c r="B1891" s="10" t="s">
        <v>3316</v>
      </c>
      <c r="C1891" s="10" t="s">
        <v>3317</v>
      </c>
      <c r="D1891" s="10" t="s">
        <v>1964</v>
      </c>
      <c r="E1891" s="10">
        <v>1</v>
      </c>
      <c r="F1891" s="10">
        <v>34</v>
      </c>
      <c r="G1891" s="901">
        <f t="shared" si="63"/>
        <v>34</v>
      </c>
      <c r="H1891" s="901">
        <f t="shared" si="62"/>
        <v>34</v>
      </c>
      <c r="I1891" s="910"/>
    </row>
    <row r="1892" spans="1:9" x14ac:dyDescent="0.25">
      <c r="A1892" s="10" t="s">
        <v>621</v>
      </c>
      <c r="B1892" s="10" t="s">
        <v>1261</v>
      </c>
      <c r="C1892" s="10" t="s">
        <v>1262</v>
      </c>
      <c r="D1892" s="10" t="s">
        <v>1963</v>
      </c>
      <c r="E1892" s="10">
        <v>2</v>
      </c>
      <c r="F1892" s="10">
        <v>35</v>
      </c>
      <c r="G1892" s="901">
        <f t="shared" si="63"/>
        <v>70</v>
      </c>
      <c r="H1892" s="901">
        <f t="shared" si="62"/>
        <v>70</v>
      </c>
      <c r="I1892" s="910"/>
    </row>
    <row r="1893" spans="1:9" x14ac:dyDescent="0.25">
      <c r="A1893" s="10" t="s">
        <v>621</v>
      </c>
      <c r="B1893" s="10" t="s">
        <v>1261</v>
      </c>
      <c r="C1893" s="10" t="s">
        <v>1262</v>
      </c>
      <c r="D1893" s="10" t="s">
        <v>1964</v>
      </c>
      <c r="E1893" s="10">
        <v>1</v>
      </c>
      <c r="F1893" s="10">
        <v>28</v>
      </c>
      <c r="G1893" s="901">
        <f t="shared" si="63"/>
        <v>28</v>
      </c>
      <c r="H1893" s="901">
        <f t="shared" si="62"/>
        <v>28</v>
      </c>
      <c r="I1893" s="910"/>
    </row>
    <row r="1894" spans="1:9" x14ac:dyDescent="0.25">
      <c r="A1894" s="10" t="s">
        <v>621</v>
      </c>
      <c r="B1894" s="10" t="s">
        <v>3318</v>
      </c>
      <c r="C1894" s="10" t="s">
        <v>3319</v>
      </c>
      <c r="D1894" s="10" t="s">
        <v>1963</v>
      </c>
      <c r="E1894" s="10">
        <v>2</v>
      </c>
      <c r="F1894" s="10">
        <v>78</v>
      </c>
      <c r="G1894" s="901">
        <f t="shared" si="63"/>
        <v>156</v>
      </c>
      <c r="H1894" s="901">
        <f t="shared" si="62"/>
        <v>156</v>
      </c>
      <c r="I1894" s="910"/>
    </row>
    <row r="1895" spans="1:9" x14ac:dyDescent="0.25">
      <c r="A1895" s="10" t="s">
        <v>621</v>
      </c>
      <c r="B1895" s="10" t="s">
        <v>3318</v>
      </c>
      <c r="C1895" s="10" t="s">
        <v>3319</v>
      </c>
      <c r="D1895" s="10" t="s">
        <v>1964</v>
      </c>
      <c r="E1895" s="10">
        <v>1</v>
      </c>
      <c r="F1895" s="10">
        <v>76</v>
      </c>
      <c r="G1895" s="901">
        <f t="shared" si="63"/>
        <v>76</v>
      </c>
      <c r="H1895" s="901">
        <f t="shared" si="62"/>
        <v>76</v>
      </c>
      <c r="I1895" s="910"/>
    </row>
    <row r="1896" spans="1:9" x14ac:dyDescent="0.25">
      <c r="A1896" s="10" t="s">
        <v>621</v>
      </c>
      <c r="B1896" s="10" t="s">
        <v>1263</v>
      </c>
      <c r="C1896" s="10" t="s">
        <v>1264</v>
      </c>
      <c r="D1896" s="10" t="s">
        <v>1963</v>
      </c>
      <c r="E1896" s="10">
        <v>2</v>
      </c>
      <c r="F1896" s="10">
        <v>11</v>
      </c>
      <c r="G1896" s="901">
        <f t="shared" si="63"/>
        <v>22</v>
      </c>
      <c r="H1896" s="901">
        <f t="shared" si="62"/>
        <v>22</v>
      </c>
      <c r="I1896" s="910"/>
    </row>
    <row r="1897" spans="1:9" x14ac:dyDescent="0.25">
      <c r="A1897" s="10" t="s">
        <v>621</v>
      </c>
      <c r="B1897" s="10" t="s">
        <v>1263</v>
      </c>
      <c r="C1897" s="10" t="s">
        <v>1264</v>
      </c>
      <c r="D1897" s="10" t="s">
        <v>1964</v>
      </c>
      <c r="E1897" s="10">
        <v>1</v>
      </c>
      <c r="F1897" s="10">
        <v>2</v>
      </c>
      <c r="G1897" s="901">
        <f t="shared" si="63"/>
        <v>2</v>
      </c>
      <c r="H1897" s="901">
        <f t="shared" ref="H1897:H1951" si="64">G1897</f>
        <v>2</v>
      </c>
      <c r="I1897" s="910"/>
    </row>
    <row r="1898" spans="1:9" x14ac:dyDescent="0.25">
      <c r="A1898" s="10" t="s">
        <v>621</v>
      </c>
      <c r="B1898" s="10" t="s">
        <v>1265</v>
      </c>
      <c r="C1898" s="10" t="s">
        <v>1266</v>
      </c>
      <c r="D1898" s="10" t="s">
        <v>1963</v>
      </c>
      <c r="E1898" s="10">
        <v>2</v>
      </c>
      <c r="F1898" s="10">
        <v>84</v>
      </c>
      <c r="G1898" s="901">
        <f t="shared" si="63"/>
        <v>168</v>
      </c>
      <c r="H1898" s="901">
        <f t="shared" si="64"/>
        <v>168</v>
      </c>
      <c r="I1898" s="910"/>
    </row>
    <row r="1899" spans="1:9" x14ac:dyDescent="0.25">
      <c r="A1899" s="10" t="s">
        <v>621</v>
      </c>
      <c r="B1899" s="10" t="s">
        <v>1265</v>
      </c>
      <c r="C1899" s="10" t="s">
        <v>1266</v>
      </c>
      <c r="D1899" s="10" t="s">
        <v>1964</v>
      </c>
      <c r="E1899" s="10">
        <v>1</v>
      </c>
      <c r="F1899" s="10">
        <v>2</v>
      </c>
      <c r="G1899" s="901">
        <f t="shared" si="63"/>
        <v>2</v>
      </c>
      <c r="H1899" s="901">
        <f t="shared" si="64"/>
        <v>2</v>
      </c>
      <c r="I1899" s="910"/>
    </row>
    <row r="1900" spans="1:9" x14ac:dyDescent="0.25">
      <c r="A1900" s="10" t="s">
        <v>621</v>
      </c>
      <c r="B1900" s="10" t="s">
        <v>1031</v>
      </c>
      <c r="C1900" s="10" t="s">
        <v>1032</v>
      </c>
      <c r="D1900" s="10" t="s">
        <v>1963</v>
      </c>
      <c r="E1900" s="10">
        <v>2</v>
      </c>
      <c r="F1900" s="10">
        <v>177</v>
      </c>
      <c r="G1900" s="901">
        <f t="shared" si="63"/>
        <v>354</v>
      </c>
      <c r="H1900" s="901">
        <f t="shared" si="64"/>
        <v>354</v>
      </c>
      <c r="I1900" s="910"/>
    </row>
    <row r="1901" spans="1:9" x14ac:dyDescent="0.25">
      <c r="A1901" s="10" t="s">
        <v>621</v>
      </c>
      <c r="B1901" s="10" t="s">
        <v>1031</v>
      </c>
      <c r="C1901" s="10" t="s">
        <v>1032</v>
      </c>
      <c r="D1901" s="10" t="s">
        <v>1964</v>
      </c>
      <c r="E1901" s="10">
        <v>1</v>
      </c>
      <c r="F1901" s="10">
        <v>10</v>
      </c>
      <c r="G1901" s="901">
        <f t="shared" si="63"/>
        <v>10</v>
      </c>
      <c r="H1901" s="901">
        <f t="shared" si="64"/>
        <v>10</v>
      </c>
      <c r="I1901" s="910"/>
    </row>
    <row r="1902" spans="1:9" x14ac:dyDescent="0.25">
      <c r="A1902" s="10" t="s">
        <v>621</v>
      </c>
      <c r="B1902" s="10" t="s">
        <v>3320</v>
      </c>
      <c r="C1902" s="10" t="s">
        <v>3321</v>
      </c>
      <c r="D1902" s="10" t="s">
        <v>1963</v>
      </c>
      <c r="E1902" s="10">
        <v>2</v>
      </c>
      <c r="F1902" s="10">
        <v>64</v>
      </c>
      <c r="G1902" s="901">
        <f t="shared" si="63"/>
        <v>128</v>
      </c>
      <c r="H1902" s="901">
        <f t="shared" si="64"/>
        <v>128</v>
      </c>
      <c r="I1902" s="910"/>
    </row>
    <row r="1903" spans="1:9" x14ac:dyDescent="0.25">
      <c r="A1903" s="10" t="s">
        <v>621</v>
      </c>
      <c r="B1903" s="10" t="s">
        <v>3320</v>
      </c>
      <c r="C1903" s="10" t="s">
        <v>3321</v>
      </c>
      <c r="D1903" s="10" t="s">
        <v>1964</v>
      </c>
      <c r="E1903" s="10">
        <v>1</v>
      </c>
      <c r="F1903" s="10">
        <v>42</v>
      </c>
      <c r="G1903" s="901">
        <f t="shared" si="63"/>
        <v>42</v>
      </c>
      <c r="H1903" s="901">
        <f t="shared" si="64"/>
        <v>42</v>
      </c>
      <c r="I1903" s="910"/>
    </row>
    <row r="1904" spans="1:9" x14ac:dyDescent="0.25">
      <c r="A1904" s="10" t="s">
        <v>621</v>
      </c>
      <c r="B1904" s="10" t="s">
        <v>3322</v>
      </c>
      <c r="C1904" s="10" t="s">
        <v>3323</v>
      </c>
      <c r="D1904" s="10" t="s">
        <v>1963</v>
      </c>
      <c r="E1904" s="10">
        <v>2</v>
      </c>
      <c r="F1904" s="10">
        <v>63</v>
      </c>
      <c r="G1904" s="901">
        <f t="shared" si="63"/>
        <v>126</v>
      </c>
      <c r="H1904" s="901">
        <f t="shared" si="64"/>
        <v>126</v>
      </c>
      <c r="I1904" s="910"/>
    </row>
    <row r="1905" spans="1:9" x14ac:dyDescent="0.25">
      <c r="A1905" s="10" t="s">
        <v>621</v>
      </c>
      <c r="B1905" s="10" t="s">
        <v>3322</v>
      </c>
      <c r="C1905" s="10" t="s">
        <v>3323</v>
      </c>
      <c r="D1905" s="10" t="s">
        <v>1964</v>
      </c>
      <c r="E1905" s="10">
        <v>1</v>
      </c>
      <c r="F1905" s="10">
        <v>12</v>
      </c>
      <c r="G1905" s="901">
        <f t="shared" si="63"/>
        <v>12</v>
      </c>
      <c r="H1905" s="901">
        <f t="shared" si="64"/>
        <v>12</v>
      </c>
      <c r="I1905" s="910"/>
    </row>
    <row r="1906" spans="1:9" x14ac:dyDescent="0.25">
      <c r="A1906" s="10" t="s">
        <v>621</v>
      </c>
      <c r="B1906" s="10" t="s">
        <v>1033</v>
      </c>
      <c r="C1906" s="10" t="s">
        <v>1034</v>
      </c>
      <c r="D1906" s="10" t="s">
        <v>1963</v>
      </c>
      <c r="E1906" s="10">
        <v>2</v>
      </c>
      <c r="F1906" s="10">
        <v>573</v>
      </c>
      <c r="G1906" s="901">
        <f t="shared" si="63"/>
        <v>1146</v>
      </c>
      <c r="H1906" s="901">
        <f t="shared" si="64"/>
        <v>1146</v>
      </c>
      <c r="I1906" s="910"/>
    </row>
    <row r="1907" spans="1:9" x14ac:dyDescent="0.25">
      <c r="A1907" s="10" t="s">
        <v>621</v>
      </c>
      <c r="B1907" s="10" t="s">
        <v>1033</v>
      </c>
      <c r="C1907" s="10" t="s">
        <v>1034</v>
      </c>
      <c r="D1907" s="10" t="s">
        <v>1964</v>
      </c>
      <c r="E1907" s="10">
        <v>1</v>
      </c>
      <c r="F1907" s="10">
        <v>80</v>
      </c>
      <c r="G1907" s="901">
        <f t="shared" si="63"/>
        <v>80</v>
      </c>
      <c r="H1907" s="901">
        <f t="shared" si="64"/>
        <v>80</v>
      </c>
      <c r="I1907" s="910"/>
    </row>
    <row r="1908" spans="1:9" x14ac:dyDescent="0.25">
      <c r="A1908" s="10" t="s">
        <v>621</v>
      </c>
      <c r="B1908" s="10" t="s">
        <v>3324</v>
      </c>
      <c r="C1908" s="10" t="s">
        <v>3325</v>
      </c>
      <c r="D1908" s="10" t="s">
        <v>1963</v>
      </c>
      <c r="E1908" s="10">
        <v>2</v>
      </c>
      <c r="F1908" s="10">
        <v>502</v>
      </c>
      <c r="G1908" s="901">
        <f t="shared" si="63"/>
        <v>1004</v>
      </c>
      <c r="H1908" s="901">
        <f t="shared" si="64"/>
        <v>1004</v>
      </c>
      <c r="I1908" s="910"/>
    </row>
    <row r="1909" spans="1:9" x14ac:dyDescent="0.25">
      <c r="A1909" s="10" t="s">
        <v>621</v>
      </c>
      <c r="B1909" s="10" t="s">
        <v>3324</v>
      </c>
      <c r="C1909" s="10" t="s">
        <v>3325</v>
      </c>
      <c r="D1909" s="10" t="s">
        <v>1964</v>
      </c>
      <c r="E1909" s="10">
        <v>1</v>
      </c>
      <c r="F1909" s="10">
        <v>23</v>
      </c>
      <c r="G1909" s="901">
        <f t="shared" si="63"/>
        <v>23</v>
      </c>
      <c r="H1909" s="901">
        <f t="shared" si="64"/>
        <v>23</v>
      </c>
      <c r="I1909" s="910"/>
    </row>
    <row r="1910" spans="1:9" x14ac:dyDescent="0.25">
      <c r="A1910" s="10" t="s">
        <v>621</v>
      </c>
      <c r="B1910" s="10" t="s">
        <v>3326</v>
      </c>
      <c r="C1910" s="10" t="s">
        <v>3327</v>
      </c>
      <c r="D1910" s="10" t="s">
        <v>1989</v>
      </c>
      <c r="E1910" s="10">
        <v>18.53</v>
      </c>
      <c r="F1910" s="10">
        <v>4</v>
      </c>
      <c r="G1910" s="901">
        <f t="shared" si="63"/>
        <v>74.12</v>
      </c>
      <c r="H1910" s="901">
        <f t="shared" si="64"/>
        <v>74.12</v>
      </c>
      <c r="I1910" s="910"/>
    </row>
    <row r="1911" spans="1:9" x14ac:dyDescent="0.25">
      <c r="A1911" s="10" t="s">
        <v>621</v>
      </c>
      <c r="B1911" s="10" t="s">
        <v>3326</v>
      </c>
      <c r="C1911" s="10" t="s">
        <v>3327</v>
      </c>
      <c r="D1911" s="10" t="s">
        <v>1963</v>
      </c>
      <c r="E1911" s="10">
        <v>2</v>
      </c>
      <c r="F1911" s="10">
        <v>503</v>
      </c>
      <c r="G1911" s="901">
        <f t="shared" si="63"/>
        <v>1006</v>
      </c>
      <c r="H1911" s="901">
        <f t="shared" si="64"/>
        <v>1006</v>
      </c>
      <c r="I1911" s="910"/>
    </row>
    <row r="1912" spans="1:9" x14ac:dyDescent="0.25">
      <c r="A1912" s="10" t="s">
        <v>621</v>
      </c>
      <c r="B1912" s="10" t="s">
        <v>3326</v>
      </c>
      <c r="C1912" s="10" t="s">
        <v>3327</v>
      </c>
      <c r="D1912" s="10" t="s">
        <v>1964</v>
      </c>
      <c r="E1912" s="10">
        <v>1</v>
      </c>
      <c r="F1912" s="10">
        <v>74</v>
      </c>
      <c r="G1912" s="901">
        <f t="shared" si="63"/>
        <v>74</v>
      </c>
      <c r="H1912" s="901">
        <f t="shared" si="64"/>
        <v>74</v>
      </c>
      <c r="I1912" s="910"/>
    </row>
    <row r="1913" spans="1:9" x14ac:dyDescent="0.25">
      <c r="A1913" s="10" t="s">
        <v>621</v>
      </c>
      <c r="B1913" s="10" t="s">
        <v>1267</v>
      </c>
      <c r="C1913" s="10" t="s">
        <v>1268</v>
      </c>
      <c r="D1913" s="10" t="s">
        <v>1963</v>
      </c>
      <c r="E1913" s="10">
        <v>2</v>
      </c>
      <c r="F1913" s="10">
        <v>92</v>
      </c>
      <c r="G1913" s="901">
        <f t="shared" si="63"/>
        <v>184</v>
      </c>
      <c r="H1913" s="901">
        <f t="shared" si="64"/>
        <v>184</v>
      </c>
      <c r="I1913" s="910"/>
    </row>
    <row r="1914" spans="1:9" x14ac:dyDescent="0.25">
      <c r="A1914" s="10" t="s">
        <v>621</v>
      </c>
      <c r="B1914" s="10" t="s">
        <v>1267</v>
      </c>
      <c r="C1914" s="10" t="s">
        <v>1268</v>
      </c>
      <c r="D1914" s="10" t="s">
        <v>1964</v>
      </c>
      <c r="E1914" s="10">
        <v>1</v>
      </c>
      <c r="F1914" s="10">
        <v>37</v>
      </c>
      <c r="G1914" s="901">
        <f t="shared" si="63"/>
        <v>37</v>
      </c>
      <c r="H1914" s="901">
        <f t="shared" si="64"/>
        <v>37</v>
      </c>
      <c r="I1914" s="910"/>
    </row>
    <row r="1915" spans="1:9" x14ac:dyDescent="0.25">
      <c r="A1915" s="10" t="s">
        <v>621</v>
      </c>
      <c r="B1915" s="10" t="s">
        <v>3328</v>
      </c>
      <c r="C1915" s="10" t="s">
        <v>3329</v>
      </c>
      <c r="D1915" s="10" t="s">
        <v>1964</v>
      </c>
      <c r="E1915" s="10">
        <v>1</v>
      </c>
      <c r="F1915" s="10">
        <v>3</v>
      </c>
      <c r="G1915" s="901">
        <f t="shared" si="63"/>
        <v>3</v>
      </c>
      <c r="H1915" s="901">
        <f t="shared" si="64"/>
        <v>3</v>
      </c>
      <c r="I1915" s="910"/>
    </row>
    <row r="1916" spans="1:9" x14ac:dyDescent="0.25">
      <c r="A1916" s="10" t="s">
        <v>621</v>
      </c>
      <c r="B1916" s="10" t="s">
        <v>1035</v>
      </c>
      <c r="C1916" s="10" t="s">
        <v>1036</v>
      </c>
      <c r="D1916" s="10" t="s">
        <v>1989</v>
      </c>
      <c r="E1916" s="10">
        <v>18.53</v>
      </c>
      <c r="F1916" s="10">
        <v>1</v>
      </c>
      <c r="G1916" s="901">
        <f t="shared" si="63"/>
        <v>18.53</v>
      </c>
      <c r="H1916" s="901">
        <f t="shared" si="64"/>
        <v>18.53</v>
      </c>
      <c r="I1916" s="910"/>
    </row>
    <row r="1917" spans="1:9" x14ac:dyDescent="0.25">
      <c r="A1917" s="10" t="s">
        <v>621</v>
      </c>
      <c r="B1917" s="10" t="s">
        <v>1035</v>
      </c>
      <c r="C1917" s="10" t="s">
        <v>1036</v>
      </c>
      <c r="D1917" s="10" t="s">
        <v>1963</v>
      </c>
      <c r="E1917" s="10">
        <v>2</v>
      </c>
      <c r="F1917" s="10">
        <v>88</v>
      </c>
      <c r="G1917" s="901">
        <f t="shared" si="63"/>
        <v>176</v>
      </c>
      <c r="H1917" s="901">
        <f t="shared" si="64"/>
        <v>176</v>
      </c>
      <c r="I1917" s="910"/>
    </row>
    <row r="1918" spans="1:9" x14ac:dyDescent="0.25">
      <c r="A1918" s="10" t="s">
        <v>621</v>
      </c>
      <c r="B1918" s="10" t="s">
        <v>1035</v>
      </c>
      <c r="C1918" s="10" t="s">
        <v>1036</v>
      </c>
      <c r="D1918" s="10" t="s">
        <v>1964</v>
      </c>
      <c r="E1918" s="10">
        <v>1</v>
      </c>
      <c r="F1918" s="10">
        <v>77</v>
      </c>
      <c r="G1918" s="901">
        <f t="shared" si="63"/>
        <v>77</v>
      </c>
      <c r="H1918" s="901">
        <f t="shared" si="64"/>
        <v>77</v>
      </c>
      <c r="I1918" s="910"/>
    </row>
    <row r="1919" spans="1:9" x14ac:dyDescent="0.25">
      <c r="A1919" s="10" t="s">
        <v>621</v>
      </c>
      <c r="B1919" s="10" t="s">
        <v>3330</v>
      </c>
      <c r="C1919" s="10" t="s">
        <v>3331</v>
      </c>
      <c r="D1919" s="10" t="s">
        <v>1963</v>
      </c>
      <c r="E1919" s="10">
        <v>2</v>
      </c>
      <c r="F1919" s="10">
        <v>98</v>
      </c>
      <c r="G1919" s="901">
        <f t="shared" si="63"/>
        <v>196</v>
      </c>
      <c r="H1919" s="901">
        <f t="shared" si="64"/>
        <v>196</v>
      </c>
      <c r="I1919" s="910"/>
    </row>
    <row r="1920" spans="1:9" x14ac:dyDescent="0.25">
      <c r="A1920" s="10" t="s">
        <v>621</v>
      </c>
      <c r="B1920" s="10" t="s">
        <v>3330</v>
      </c>
      <c r="C1920" s="10" t="s">
        <v>3331</v>
      </c>
      <c r="D1920" s="10" t="s">
        <v>1964</v>
      </c>
      <c r="E1920" s="10">
        <v>1</v>
      </c>
      <c r="F1920" s="10">
        <v>7</v>
      </c>
      <c r="G1920" s="901">
        <f t="shared" si="63"/>
        <v>7</v>
      </c>
      <c r="H1920" s="901">
        <f t="shared" si="64"/>
        <v>7</v>
      </c>
      <c r="I1920" s="910"/>
    </row>
    <row r="1921" spans="1:9" x14ac:dyDescent="0.25">
      <c r="A1921" s="10" t="s">
        <v>621</v>
      </c>
      <c r="B1921" s="10" t="s">
        <v>1037</v>
      </c>
      <c r="C1921" s="10" t="s">
        <v>1038</v>
      </c>
      <c r="D1921" s="10" t="s">
        <v>1963</v>
      </c>
      <c r="E1921" s="10">
        <v>2</v>
      </c>
      <c r="F1921" s="10">
        <v>152</v>
      </c>
      <c r="G1921" s="901">
        <f t="shared" si="63"/>
        <v>304</v>
      </c>
      <c r="H1921" s="901">
        <f t="shared" si="64"/>
        <v>304</v>
      </c>
      <c r="I1921" s="910"/>
    </row>
    <row r="1922" spans="1:9" x14ac:dyDescent="0.25">
      <c r="A1922" s="10" t="s">
        <v>621</v>
      </c>
      <c r="B1922" s="10" t="s">
        <v>1037</v>
      </c>
      <c r="C1922" s="10" t="s">
        <v>1038</v>
      </c>
      <c r="D1922" s="10" t="s">
        <v>1964</v>
      </c>
      <c r="E1922" s="10">
        <v>1</v>
      </c>
      <c r="F1922" s="10">
        <v>51</v>
      </c>
      <c r="G1922" s="901">
        <f t="shared" si="63"/>
        <v>51</v>
      </c>
      <c r="H1922" s="901">
        <f t="shared" si="64"/>
        <v>51</v>
      </c>
      <c r="I1922" s="910"/>
    </row>
    <row r="1923" spans="1:9" x14ac:dyDescent="0.25">
      <c r="A1923" s="10" t="s">
        <v>621</v>
      </c>
      <c r="B1923" s="10" t="s">
        <v>3332</v>
      </c>
      <c r="C1923" s="10" t="s">
        <v>3333</v>
      </c>
      <c r="D1923" s="10" t="s">
        <v>1963</v>
      </c>
      <c r="E1923" s="10">
        <v>2</v>
      </c>
      <c r="F1923" s="10">
        <v>130</v>
      </c>
      <c r="G1923" s="901">
        <f t="shared" si="63"/>
        <v>260</v>
      </c>
      <c r="H1923" s="901">
        <f t="shared" si="64"/>
        <v>260</v>
      </c>
      <c r="I1923" s="910"/>
    </row>
    <row r="1924" spans="1:9" x14ac:dyDescent="0.25">
      <c r="A1924" s="10" t="s">
        <v>621</v>
      </c>
      <c r="B1924" s="10" t="s">
        <v>3332</v>
      </c>
      <c r="C1924" s="10" t="s">
        <v>3333</v>
      </c>
      <c r="D1924" s="10" t="s">
        <v>1964</v>
      </c>
      <c r="E1924" s="10">
        <v>1</v>
      </c>
      <c r="F1924" s="10">
        <v>37</v>
      </c>
      <c r="G1924" s="901">
        <f t="shared" si="63"/>
        <v>37</v>
      </c>
      <c r="H1924" s="901">
        <f t="shared" si="64"/>
        <v>37</v>
      </c>
      <c r="I1924" s="910"/>
    </row>
    <row r="1925" spans="1:9" x14ac:dyDescent="0.25">
      <c r="A1925" s="10" t="s">
        <v>621</v>
      </c>
      <c r="B1925" s="10" t="s">
        <v>3334</v>
      </c>
      <c r="C1925" s="10" t="s">
        <v>3335</v>
      </c>
      <c r="D1925" s="10" t="s">
        <v>1963</v>
      </c>
      <c r="E1925" s="10">
        <v>2</v>
      </c>
      <c r="F1925" s="10">
        <v>35</v>
      </c>
      <c r="G1925" s="901">
        <f t="shared" si="63"/>
        <v>70</v>
      </c>
      <c r="H1925" s="901">
        <f t="shared" si="64"/>
        <v>70</v>
      </c>
      <c r="I1925" s="910"/>
    </row>
    <row r="1926" spans="1:9" x14ac:dyDescent="0.25">
      <c r="A1926" s="10" t="s">
        <v>621</v>
      </c>
      <c r="B1926" s="10" t="s">
        <v>3334</v>
      </c>
      <c r="C1926" s="10" t="s">
        <v>3335</v>
      </c>
      <c r="D1926" s="10" t="s">
        <v>1964</v>
      </c>
      <c r="E1926" s="10">
        <v>1</v>
      </c>
      <c r="F1926" s="10">
        <v>7</v>
      </c>
      <c r="G1926" s="901">
        <f t="shared" si="63"/>
        <v>7</v>
      </c>
      <c r="H1926" s="901">
        <f t="shared" si="64"/>
        <v>7</v>
      </c>
      <c r="I1926" s="910"/>
    </row>
    <row r="1927" spans="1:9" x14ac:dyDescent="0.25">
      <c r="A1927" s="10" t="s">
        <v>621</v>
      </c>
      <c r="B1927" s="10" t="s">
        <v>3336</v>
      </c>
      <c r="C1927" s="10" t="s">
        <v>3337</v>
      </c>
      <c r="D1927" s="10" t="s">
        <v>1963</v>
      </c>
      <c r="E1927" s="10">
        <v>2</v>
      </c>
      <c r="F1927" s="10">
        <v>78</v>
      </c>
      <c r="G1927" s="901">
        <f t="shared" si="63"/>
        <v>156</v>
      </c>
      <c r="H1927" s="901">
        <f t="shared" si="64"/>
        <v>156</v>
      </c>
      <c r="I1927" s="910"/>
    </row>
    <row r="1928" spans="1:9" x14ac:dyDescent="0.25">
      <c r="A1928" s="10" t="s">
        <v>621</v>
      </c>
      <c r="B1928" s="10" t="s">
        <v>3336</v>
      </c>
      <c r="C1928" s="10" t="s">
        <v>3337</v>
      </c>
      <c r="D1928" s="10" t="s">
        <v>1964</v>
      </c>
      <c r="E1928" s="10">
        <v>1</v>
      </c>
      <c r="F1928" s="10">
        <v>11</v>
      </c>
      <c r="G1928" s="901">
        <f t="shared" si="63"/>
        <v>11</v>
      </c>
      <c r="H1928" s="901">
        <f t="shared" si="64"/>
        <v>11</v>
      </c>
      <c r="I1928" s="910"/>
    </row>
    <row r="1929" spans="1:9" x14ac:dyDescent="0.25">
      <c r="A1929" s="10" t="s">
        <v>621</v>
      </c>
      <c r="B1929" s="10" t="s">
        <v>1039</v>
      </c>
      <c r="C1929" s="10" t="s">
        <v>1040</v>
      </c>
      <c r="D1929" s="10" t="s">
        <v>1963</v>
      </c>
      <c r="E1929" s="10">
        <v>2</v>
      </c>
      <c r="F1929" s="10">
        <v>217</v>
      </c>
      <c r="G1929" s="901">
        <f t="shared" ref="G1929:G1992" si="65">E1929*F1929</f>
        <v>434</v>
      </c>
      <c r="H1929" s="901">
        <f t="shared" si="64"/>
        <v>434</v>
      </c>
      <c r="I1929" s="910"/>
    </row>
    <row r="1930" spans="1:9" x14ac:dyDescent="0.25">
      <c r="A1930" s="10" t="s">
        <v>621</v>
      </c>
      <c r="B1930" s="10" t="s">
        <v>1039</v>
      </c>
      <c r="C1930" s="10" t="s">
        <v>1040</v>
      </c>
      <c r="D1930" s="10" t="s">
        <v>1964</v>
      </c>
      <c r="E1930" s="10">
        <v>1</v>
      </c>
      <c r="F1930" s="10">
        <v>12</v>
      </c>
      <c r="G1930" s="901">
        <f t="shared" si="65"/>
        <v>12</v>
      </c>
      <c r="H1930" s="901">
        <f t="shared" si="64"/>
        <v>12</v>
      </c>
      <c r="I1930" s="910"/>
    </row>
    <row r="1931" spans="1:9" x14ac:dyDescent="0.25">
      <c r="A1931" s="10" t="s">
        <v>621</v>
      </c>
      <c r="B1931" s="10" t="s">
        <v>3338</v>
      </c>
      <c r="C1931" s="10" t="s">
        <v>3339</v>
      </c>
      <c r="D1931" s="10" t="s">
        <v>1963</v>
      </c>
      <c r="E1931" s="10">
        <v>2</v>
      </c>
      <c r="F1931" s="10">
        <v>231</v>
      </c>
      <c r="G1931" s="901">
        <f t="shared" si="65"/>
        <v>462</v>
      </c>
      <c r="H1931" s="901">
        <f t="shared" si="64"/>
        <v>462</v>
      </c>
      <c r="I1931" s="910"/>
    </row>
    <row r="1932" spans="1:9" x14ac:dyDescent="0.25">
      <c r="A1932" s="10" t="s">
        <v>621</v>
      </c>
      <c r="B1932" s="10" t="s">
        <v>3340</v>
      </c>
      <c r="C1932" s="10" t="s">
        <v>3341</v>
      </c>
      <c r="D1932" s="10" t="s">
        <v>1989</v>
      </c>
      <c r="E1932" s="10">
        <v>18.53</v>
      </c>
      <c r="F1932" s="10">
        <v>1</v>
      </c>
      <c r="G1932" s="901">
        <f t="shared" si="65"/>
        <v>18.53</v>
      </c>
      <c r="H1932" s="901">
        <f t="shared" si="64"/>
        <v>18.53</v>
      </c>
      <c r="I1932" s="910"/>
    </row>
    <row r="1933" spans="1:9" x14ac:dyDescent="0.25">
      <c r="A1933" s="10" t="s">
        <v>621</v>
      </c>
      <c r="B1933" s="10" t="s">
        <v>3340</v>
      </c>
      <c r="C1933" s="10" t="s">
        <v>3341</v>
      </c>
      <c r="D1933" s="10" t="s">
        <v>1963</v>
      </c>
      <c r="E1933" s="10">
        <v>2</v>
      </c>
      <c r="F1933" s="10">
        <v>123</v>
      </c>
      <c r="G1933" s="901">
        <f t="shared" si="65"/>
        <v>246</v>
      </c>
      <c r="H1933" s="901">
        <f t="shared" si="64"/>
        <v>246</v>
      </c>
      <c r="I1933" s="910"/>
    </row>
    <row r="1934" spans="1:9" x14ac:dyDescent="0.25">
      <c r="A1934" s="10" t="s">
        <v>621</v>
      </c>
      <c r="B1934" s="10" t="s">
        <v>3340</v>
      </c>
      <c r="C1934" s="10" t="s">
        <v>3341</v>
      </c>
      <c r="D1934" s="10" t="s">
        <v>1964</v>
      </c>
      <c r="E1934" s="10">
        <v>1</v>
      </c>
      <c r="F1934" s="10">
        <v>14</v>
      </c>
      <c r="G1934" s="901">
        <f t="shared" si="65"/>
        <v>14</v>
      </c>
      <c r="H1934" s="901">
        <f t="shared" si="64"/>
        <v>14</v>
      </c>
      <c r="I1934" s="910"/>
    </row>
    <row r="1935" spans="1:9" x14ac:dyDescent="0.25">
      <c r="A1935" s="10" t="s">
        <v>621</v>
      </c>
      <c r="B1935" s="10" t="s">
        <v>3342</v>
      </c>
      <c r="C1935" s="10" t="s">
        <v>3343</v>
      </c>
      <c r="D1935" s="10" t="s">
        <v>1963</v>
      </c>
      <c r="E1935" s="10">
        <v>2</v>
      </c>
      <c r="F1935" s="10">
        <v>520</v>
      </c>
      <c r="G1935" s="901">
        <f t="shared" si="65"/>
        <v>1040</v>
      </c>
      <c r="H1935" s="901">
        <f t="shared" si="64"/>
        <v>1040</v>
      </c>
      <c r="I1935" s="910"/>
    </row>
    <row r="1936" spans="1:9" x14ac:dyDescent="0.25">
      <c r="A1936" s="10" t="s">
        <v>621</v>
      </c>
      <c r="B1936" s="10" t="s">
        <v>3344</v>
      </c>
      <c r="C1936" s="10" t="s">
        <v>3345</v>
      </c>
      <c r="D1936" s="10" t="s">
        <v>1963</v>
      </c>
      <c r="E1936" s="10">
        <v>2</v>
      </c>
      <c r="F1936" s="10">
        <v>129</v>
      </c>
      <c r="G1936" s="901">
        <f t="shared" si="65"/>
        <v>258</v>
      </c>
      <c r="H1936" s="901">
        <f t="shared" si="64"/>
        <v>258</v>
      </c>
      <c r="I1936" s="910"/>
    </row>
    <row r="1937" spans="1:9" x14ac:dyDescent="0.25">
      <c r="A1937" s="10" t="s">
        <v>621</v>
      </c>
      <c r="B1937" s="10" t="s">
        <v>3344</v>
      </c>
      <c r="C1937" s="10" t="s">
        <v>3345</v>
      </c>
      <c r="D1937" s="10" t="s">
        <v>1964</v>
      </c>
      <c r="E1937" s="10">
        <v>1</v>
      </c>
      <c r="F1937" s="10">
        <v>30</v>
      </c>
      <c r="G1937" s="901">
        <f t="shared" si="65"/>
        <v>30</v>
      </c>
      <c r="H1937" s="901">
        <f t="shared" si="64"/>
        <v>30</v>
      </c>
      <c r="I1937" s="910"/>
    </row>
    <row r="1938" spans="1:9" x14ac:dyDescent="0.25">
      <c r="A1938" s="10" t="s">
        <v>621</v>
      </c>
      <c r="B1938" s="10" t="s">
        <v>3346</v>
      </c>
      <c r="C1938" s="10" t="s">
        <v>3347</v>
      </c>
      <c r="D1938" s="10" t="s">
        <v>1963</v>
      </c>
      <c r="E1938" s="10">
        <v>2</v>
      </c>
      <c r="F1938" s="10">
        <v>173</v>
      </c>
      <c r="G1938" s="901">
        <f t="shared" si="65"/>
        <v>346</v>
      </c>
      <c r="H1938" s="901">
        <f t="shared" si="64"/>
        <v>346</v>
      </c>
      <c r="I1938" s="910"/>
    </row>
    <row r="1939" spans="1:9" x14ac:dyDescent="0.25">
      <c r="A1939" s="10" t="s">
        <v>621</v>
      </c>
      <c r="B1939" s="10" t="s">
        <v>3346</v>
      </c>
      <c r="C1939" s="10" t="s">
        <v>3347</v>
      </c>
      <c r="D1939" s="10" t="s">
        <v>1964</v>
      </c>
      <c r="E1939" s="10">
        <v>1</v>
      </c>
      <c r="F1939" s="10">
        <v>125</v>
      </c>
      <c r="G1939" s="901">
        <f t="shared" si="65"/>
        <v>125</v>
      </c>
      <c r="H1939" s="901">
        <f t="shared" si="64"/>
        <v>125</v>
      </c>
      <c r="I1939" s="910"/>
    </row>
    <row r="1940" spans="1:9" x14ac:dyDescent="0.25">
      <c r="A1940" s="10" t="s">
        <v>621</v>
      </c>
      <c r="B1940" s="10" t="s">
        <v>3348</v>
      </c>
      <c r="C1940" s="10" t="s">
        <v>3349</v>
      </c>
      <c r="D1940" s="10" t="s">
        <v>1963</v>
      </c>
      <c r="E1940" s="10">
        <v>2</v>
      </c>
      <c r="F1940" s="10">
        <v>278</v>
      </c>
      <c r="G1940" s="901">
        <f t="shared" si="65"/>
        <v>556</v>
      </c>
      <c r="H1940" s="901">
        <f t="shared" si="64"/>
        <v>556</v>
      </c>
      <c r="I1940" s="910"/>
    </row>
    <row r="1941" spans="1:9" x14ac:dyDescent="0.25">
      <c r="A1941" s="10" t="s">
        <v>621</v>
      </c>
      <c r="B1941" s="10" t="s">
        <v>3348</v>
      </c>
      <c r="C1941" s="10" t="s">
        <v>3349</v>
      </c>
      <c r="D1941" s="10" t="s">
        <v>1964</v>
      </c>
      <c r="E1941" s="10">
        <v>1</v>
      </c>
      <c r="F1941" s="10">
        <v>68</v>
      </c>
      <c r="G1941" s="901">
        <f t="shared" si="65"/>
        <v>68</v>
      </c>
      <c r="H1941" s="901">
        <f t="shared" si="64"/>
        <v>68</v>
      </c>
      <c r="I1941" s="910"/>
    </row>
    <row r="1942" spans="1:9" x14ac:dyDescent="0.25">
      <c r="A1942" s="10" t="s">
        <v>621</v>
      </c>
      <c r="B1942" s="10" t="s">
        <v>1907</v>
      </c>
      <c r="C1942" s="10" t="s">
        <v>1908</v>
      </c>
      <c r="D1942" s="10" t="s">
        <v>1963</v>
      </c>
      <c r="E1942" s="10">
        <v>2</v>
      </c>
      <c r="F1942" s="10">
        <v>83</v>
      </c>
      <c r="G1942" s="901">
        <f t="shared" si="65"/>
        <v>166</v>
      </c>
      <c r="H1942" s="901">
        <f t="shared" si="64"/>
        <v>166</v>
      </c>
      <c r="I1942" s="910"/>
    </row>
    <row r="1943" spans="1:9" x14ac:dyDescent="0.25">
      <c r="A1943" s="10" t="s">
        <v>621</v>
      </c>
      <c r="B1943" s="10" t="s">
        <v>1907</v>
      </c>
      <c r="C1943" s="10" t="s">
        <v>1908</v>
      </c>
      <c r="D1943" s="10" t="s">
        <v>1964</v>
      </c>
      <c r="E1943" s="10">
        <v>1</v>
      </c>
      <c r="F1943" s="10">
        <v>70</v>
      </c>
      <c r="G1943" s="901">
        <f t="shared" si="65"/>
        <v>70</v>
      </c>
      <c r="H1943" s="901">
        <f t="shared" si="64"/>
        <v>70</v>
      </c>
      <c r="I1943" s="910"/>
    </row>
    <row r="1944" spans="1:9" x14ac:dyDescent="0.25">
      <c r="A1944" s="10" t="s">
        <v>621</v>
      </c>
      <c r="B1944" s="10" t="s">
        <v>1041</v>
      </c>
      <c r="C1944" s="10" t="s">
        <v>1042</v>
      </c>
      <c r="D1944" s="10" t="s">
        <v>1963</v>
      </c>
      <c r="E1944" s="10">
        <v>2</v>
      </c>
      <c r="F1944" s="10">
        <v>114</v>
      </c>
      <c r="G1944" s="901">
        <f t="shared" si="65"/>
        <v>228</v>
      </c>
      <c r="H1944" s="901">
        <f t="shared" si="64"/>
        <v>228</v>
      </c>
      <c r="I1944" s="910"/>
    </row>
    <row r="1945" spans="1:9" x14ac:dyDescent="0.25">
      <c r="A1945" s="10" t="s">
        <v>621</v>
      </c>
      <c r="B1945" s="10" t="s">
        <v>1041</v>
      </c>
      <c r="C1945" s="10" t="s">
        <v>1042</v>
      </c>
      <c r="D1945" s="10" t="s">
        <v>1964</v>
      </c>
      <c r="E1945" s="10">
        <v>1</v>
      </c>
      <c r="F1945" s="10">
        <v>119</v>
      </c>
      <c r="G1945" s="901">
        <f t="shared" si="65"/>
        <v>119</v>
      </c>
      <c r="H1945" s="901">
        <f t="shared" si="64"/>
        <v>119</v>
      </c>
      <c r="I1945" s="910"/>
    </row>
    <row r="1946" spans="1:9" x14ac:dyDescent="0.25">
      <c r="A1946" s="10" t="s">
        <v>621</v>
      </c>
      <c r="B1946" s="10" t="s">
        <v>3350</v>
      </c>
      <c r="C1946" s="10" t="s">
        <v>3351</v>
      </c>
      <c r="D1946" s="10" t="s">
        <v>1963</v>
      </c>
      <c r="E1946" s="10">
        <v>2</v>
      </c>
      <c r="F1946" s="10">
        <v>254</v>
      </c>
      <c r="G1946" s="901">
        <f t="shared" si="65"/>
        <v>508</v>
      </c>
      <c r="H1946" s="901">
        <f t="shared" si="64"/>
        <v>508</v>
      </c>
      <c r="I1946" s="910"/>
    </row>
    <row r="1947" spans="1:9" x14ac:dyDescent="0.25">
      <c r="A1947" s="10" t="s">
        <v>621</v>
      </c>
      <c r="B1947" s="10" t="s">
        <v>3350</v>
      </c>
      <c r="C1947" s="10" t="s">
        <v>3351</v>
      </c>
      <c r="D1947" s="10" t="s">
        <v>1964</v>
      </c>
      <c r="E1947" s="10">
        <v>1</v>
      </c>
      <c r="F1947" s="10">
        <v>20</v>
      </c>
      <c r="G1947" s="901">
        <f t="shared" si="65"/>
        <v>20</v>
      </c>
      <c r="H1947" s="901">
        <f t="shared" si="64"/>
        <v>20</v>
      </c>
      <c r="I1947" s="910"/>
    </row>
    <row r="1948" spans="1:9" x14ac:dyDescent="0.25">
      <c r="A1948" s="10" t="s">
        <v>621</v>
      </c>
      <c r="B1948" s="10" t="s">
        <v>3352</v>
      </c>
      <c r="C1948" s="10" t="s">
        <v>3353</v>
      </c>
      <c r="D1948" s="10" t="s">
        <v>1963</v>
      </c>
      <c r="E1948" s="10">
        <v>2</v>
      </c>
      <c r="F1948" s="10">
        <v>57</v>
      </c>
      <c r="G1948" s="901">
        <f t="shared" si="65"/>
        <v>114</v>
      </c>
      <c r="H1948" s="901">
        <f t="shared" si="64"/>
        <v>114</v>
      </c>
      <c r="I1948" s="910"/>
    </row>
    <row r="1949" spans="1:9" x14ac:dyDescent="0.25">
      <c r="A1949" s="10" t="s">
        <v>621</v>
      </c>
      <c r="B1949" s="10" t="s">
        <v>3352</v>
      </c>
      <c r="C1949" s="10" t="s">
        <v>3353</v>
      </c>
      <c r="D1949" s="10" t="s">
        <v>1964</v>
      </c>
      <c r="E1949" s="10">
        <v>1</v>
      </c>
      <c r="F1949" s="10">
        <v>4</v>
      </c>
      <c r="G1949" s="901">
        <f t="shared" si="65"/>
        <v>4</v>
      </c>
      <c r="H1949" s="901">
        <f t="shared" si="64"/>
        <v>4</v>
      </c>
      <c r="I1949" s="910"/>
    </row>
    <row r="1950" spans="1:9" x14ac:dyDescent="0.25">
      <c r="A1950" s="10" t="s">
        <v>621</v>
      </c>
      <c r="B1950" s="10" t="s">
        <v>3354</v>
      </c>
      <c r="C1950" s="10" t="s">
        <v>3355</v>
      </c>
      <c r="D1950" s="10" t="s">
        <v>1963</v>
      </c>
      <c r="E1950" s="10">
        <v>2</v>
      </c>
      <c r="F1950" s="10">
        <v>100</v>
      </c>
      <c r="G1950" s="901">
        <f t="shared" si="65"/>
        <v>200</v>
      </c>
      <c r="H1950" s="901">
        <f t="shared" si="64"/>
        <v>200</v>
      </c>
      <c r="I1950" s="910"/>
    </row>
    <row r="1951" spans="1:9" x14ac:dyDescent="0.25">
      <c r="A1951" s="10" t="s">
        <v>621</v>
      </c>
      <c r="B1951" s="10" t="s">
        <v>3354</v>
      </c>
      <c r="C1951" s="10" t="s">
        <v>3355</v>
      </c>
      <c r="D1951" s="10" t="s">
        <v>1964</v>
      </c>
      <c r="E1951" s="10">
        <v>1</v>
      </c>
      <c r="F1951" s="10">
        <v>30</v>
      </c>
      <c r="G1951" s="901">
        <f t="shared" si="65"/>
        <v>30</v>
      </c>
      <c r="H1951" s="901">
        <f t="shared" si="64"/>
        <v>30</v>
      </c>
      <c r="I1951" s="910"/>
    </row>
    <row r="1952" spans="1:9" x14ac:dyDescent="0.25">
      <c r="A1952" s="10" t="s">
        <v>621</v>
      </c>
      <c r="B1952" s="10" t="s">
        <v>1909</v>
      </c>
      <c r="C1952" s="10" t="s">
        <v>1910</v>
      </c>
      <c r="D1952" s="10" t="s">
        <v>1963</v>
      </c>
      <c r="E1952" s="10">
        <v>2</v>
      </c>
      <c r="F1952" s="10">
        <v>123</v>
      </c>
      <c r="G1952" s="901">
        <f t="shared" si="65"/>
        <v>246</v>
      </c>
      <c r="H1952" s="901"/>
      <c r="I1952" s="911">
        <f>G1952</f>
        <v>246</v>
      </c>
    </row>
    <row r="1953" spans="1:9" x14ac:dyDescent="0.25">
      <c r="A1953" s="10" t="s">
        <v>621</v>
      </c>
      <c r="B1953" s="10" t="s">
        <v>1909</v>
      </c>
      <c r="C1953" s="10" t="s">
        <v>1910</v>
      </c>
      <c r="D1953" s="10" t="s">
        <v>1964</v>
      </c>
      <c r="E1953" s="10">
        <v>1</v>
      </c>
      <c r="F1953" s="10">
        <v>7</v>
      </c>
      <c r="G1953" s="901">
        <f t="shared" si="65"/>
        <v>7</v>
      </c>
      <c r="H1953" s="901"/>
      <c r="I1953" s="911">
        <f>G1953</f>
        <v>7</v>
      </c>
    </row>
    <row r="1954" spans="1:9" x14ac:dyDescent="0.25">
      <c r="A1954" s="10" t="s">
        <v>621</v>
      </c>
      <c r="B1954" s="10" t="s">
        <v>3356</v>
      </c>
      <c r="C1954" s="10" t="s">
        <v>3357</v>
      </c>
      <c r="D1954" s="10" t="s">
        <v>1963</v>
      </c>
      <c r="E1954" s="10">
        <v>2</v>
      </c>
      <c r="F1954" s="10">
        <v>125</v>
      </c>
      <c r="G1954" s="901">
        <f t="shared" si="65"/>
        <v>250</v>
      </c>
      <c r="H1954" s="901">
        <f t="shared" ref="H1954:H1985" si="66">G1954</f>
        <v>250</v>
      </c>
      <c r="I1954" s="910"/>
    </row>
    <row r="1955" spans="1:9" x14ac:dyDescent="0.25">
      <c r="A1955" s="10" t="s">
        <v>621</v>
      </c>
      <c r="B1955" s="10" t="s">
        <v>3356</v>
      </c>
      <c r="C1955" s="10" t="s">
        <v>3357</v>
      </c>
      <c r="D1955" s="10" t="s">
        <v>1964</v>
      </c>
      <c r="E1955" s="10">
        <v>1</v>
      </c>
      <c r="F1955" s="10">
        <v>1</v>
      </c>
      <c r="G1955" s="901">
        <f t="shared" si="65"/>
        <v>1</v>
      </c>
      <c r="H1955" s="901">
        <f t="shared" si="66"/>
        <v>1</v>
      </c>
      <c r="I1955" s="910"/>
    </row>
    <row r="1956" spans="1:9" x14ac:dyDescent="0.25">
      <c r="A1956" s="10" t="s">
        <v>621</v>
      </c>
      <c r="B1956" s="10" t="s">
        <v>3358</v>
      </c>
      <c r="C1956" s="10" t="s">
        <v>3359</v>
      </c>
      <c r="D1956" s="10" t="s">
        <v>1963</v>
      </c>
      <c r="E1956" s="10">
        <v>2</v>
      </c>
      <c r="F1956" s="10">
        <v>77</v>
      </c>
      <c r="G1956" s="901">
        <f t="shared" si="65"/>
        <v>154</v>
      </c>
      <c r="H1956" s="901">
        <f t="shared" si="66"/>
        <v>154</v>
      </c>
      <c r="I1956" s="910"/>
    </row>
    <row r="1957" spans="1:9" x14ac:dyDescent="0.25">
      <c r="A1957" s="10" t="s">
        <v>621</v>
      </c>
      <c r="B1957" s="10" t="s">
        <v>3360</v>
      </c>
      <c r="C1957" s="10" t="s">
        <v>3361</v>
      </c>
      <c r="D1957" s="10" t="s">
        <v>1963</v>
      </c>
      <c r="E1957" s="10">
        <v>2</v>
      </c>
      <c r="F1957" s="10">
        <v>84</v>
      </c>
      <c r="G1957" s="901">
        <f t="shared" si="65"/>
        <v>168</v>
      </c>
      <c r="H1957" s="901">
        <f t="shared" si="66"/>
        <v>168</v>
      </c>
      <c r="I1957" s="910"/>
    </row>
    <row r="1958" spans="1:9" x14ac:dyDescent="0.25">
      <c r="A1958" s="10" t="s">
        <v>621</v>
      </c>
      <c r="B1958" s="10" t="s">
        <v>3360</v>
      </c>
      <c r="C1958" s="10" t="s">
        <v>3361</v>
      </c>
      <c r="D1958" s="10" t="s">
        <v>1964</v>
      </c>
      <c r="E1958" s="10">
        <v>1</v>
      </c>
      <c r="F1958" s="10">
        <v>38</v>
      </c>
      <c r="G1958" s="901">
        <f t="shared" si="65"/>
        <v>38</v>
      </c>
      <c r="H1958" s="901">
        <f t="shared" si="66"/>
        <v>38</v>
      </c>
      <c r="I1958" s="910"/>
    </row>
    <row r="1959" spans="1:9" x14ac:dyDescent="0.25">
      <c r="A1959" s="10" t="s">
        <v>621</v>
      </c>
      <c r="B1959" s="10" t="s">
        <v>1043</v>
      </c>
      <c r="C1959" s="10" t="s">
        <v>1044</v>
      </c>
      <c r="D1959" s="10" t="s">
        <v>1963</v>
      </c>
      <c r="E1959" s="10">
        <v>2</v>
      </c>
      <c r="F1959" s="10">
        <v>127</v>
      </c>
      <c r="G1959" s="901">
        <f t="shared" si="65"/>
        <v>254</v>
      </c>
      <c r="H1959" s="901">
        <f t="shared" si="66"/>
        <v>254</v>
      </c>
      <c r="I1959" s="910"/>
    </row>
    <row r="1960" spans="1:9" x14ac:dyDescent="0.25">
      <c r="A1960" s="10" t="s">
        <v>621</v>
      </c>
      <c r="B1960" s="10" t="s">
        <v>1043</v>
      </c>
      <c r="C1960" s="10" t="s">
        <v>1044</v>
      </c>
      <c r="D1960" s="10" t="s">
        <v>1964</v>
      </c>
      <c r="E1960" s="10">
        <v>1</v>
      </c>
      <c r="F1960" s="10">
        <v>85</v>
      </c>
      <c r="G1960" s="901">
        <f t="shared" si="65"/>
        <v>85</v>
      </c>
      <c r="H1960" s="901">
        <f t="shared" si="66"/>
        <v>85</v>
      </c>
      <c r="I1960" s="910"/>
    </row>
    <row r="1961" spans="1:9" x14ac:dyDescent="0.25">
      <c r="A1961" s="10" t="s">
        <v>621</v>
      </c>
      <c r="B1961" s="10" t="s">
        <v>3362</v>
      </c>
      <c r="C1961" s="10" t="s">
        <v>3363</v>
      </c>
      <c r="D1961" s="10" t="s">
        <v>1963</v>
      </c>
      <c r="E1961" s="10">
        <v>2</v>
      </c>
      <c r="F1961" s="10">
        <v>21</v>
      </c>
      <c r="G1961" s="901">
        <f t="shared" si="65"/>
        <v>42</v>
      </c>
      <c r="H1961" s="901">
        <f t="shared" si="66"/>
        <v>42</v>
      </c>
      <c r="I1961" s="910"/>
    </row>
    <row r="1962" spans="1:9" x14ac:dyDescent="0.25">
      <c r="A1962" s="10" t="s">
        <v>621</v>
      </c>
      <c r="B1962" s="10" t="s">
        <v>3364</v>
      </c>
      <c r="C1962" s="10" t="s">
        <v>3365</v>
      </c>
      <c r="D1962" s="10" t="s">
        <v>1963</v>
      </c>
      <c r="E1962" s="10">
        <v>2</v>
      </c>
      <c r="F1962" s="10">
        <v>152</v>
      </c>
      <c r="G1962" s="901">
        <f t="shared" si="65"/>
        <v>304</v>
      </c>
      <c r="H1962" s="901">
        <f t="shared" si="66"/>
        <v>304</v>
      </c>
      <c r="I1962" s="910"/>
    </row>
    <row r="1963" spans="1:9" x14ac:dyDescent="0.25">
      <c r="A1963" s="10" t="s">
        <v>621</v>
      </c>
      <c r="B1963" s="10" t="s">
        <v>3364</v>
      </c>
      <c r="C1963" s="10" t="s">
        <v>3365</v>
      </c>
      <c r="D1963" s="10" t="s">
        <v>1964</v>
      </c>
      <c r="E1963" s="10">
        <v>1</v>
      </c>
      <c r="F1963" s="10">
        <v>29</v>
      </c>
      <c r="G1963" s="901">
        <f t="shared" si="65"/>
        <v>29</v>
      </c>
      <c r="H1963" s="901">
        <f t="shared" si="66"/>
        <v>29</v>
      </c>
      <c r="I1963" s="910"/>
    </row>
    <row r="1964" spans="1:9" x14ac:dyDescent="0.25">
      <c r="A1964" s="10" t="s">
        <v>621</v>
      </c>
      <c r="B1964" s="10" t="s">
        <v>1045</v>
      </c>
      <c r="C1964" s="10" t="s">
        <v>1046</v>
      </c>
      <c r="D1964" s="10" t="s">
        <v>1989</v>
      </c>
      <c r="E1964" s="10">
        <v>18.53</v>
      </c>
      <c r="F1964" s="10">
        <v>1</v>
      </c>
      <c r="G1964" s="901">
        <f t="shared" si="65"/>
        <v>18.53</v>
      </c>
      <c r="H1964" s="901">
        <f t="shared" si="66"/>
        <v>18.53</v>
      </c>
      <c r="I1964" s="910"/>
    </row>
    <row r="1965" spans="1:9" x14ac:dyDescent="0.25">
      <c r="A1965" s="10" t="s">
        <v>621</v>
      </c>
      <c r="B1965" s="10" t="s">
        <v>1045</v>
      </c>
      <c r="C1965" s="10" t="s">
        <v>1046</v>
      </c>
      <c r="D1965" s="10" t="s">
        <v>1963</v>
      </c>
      <c r="E1965" s="10">
        <v>2</v>
      </c>
      <c r="F1965" s="10">
        <v>60</v>
      </c>
      <c r="G1965" s="901">
        <f t="shared" si="65"/>
        <v>120</v>
      </c>
      <c r="H1965" s="901">
        <f t="shared" si="66"/>
        <v>120</v>
      </c>
      <c r="I1965" s="910"/>
    </row>
    <row r="1966" spans="1:9" x14ac:dyDescent="0.25">
      <c r="A1966" s="10" t="s">
        <v>621</v>
      </c>
      <c r="B1966" s="10" t="s">
        <v>1045</v>
      </c>
      <c r="C1966" s="10" t="s">
        <v>1046</v>
      </c>
      <c r="D1966" s="10" t="s">
        <v>1964</v>
      </c>
      <c r="E1966" s="10">
        <v>1</v>
      </c>
      <c r="F1966" s="10">
        <v>2</v>
      </c>
      <c r="G1966" s="901">
        <f t="shared" si="65"/>
        <v>2</v>
      </c>
      <c r="H1966" s="901">
        <f t="shared" si="66"/>
        <v>2</v>
      </c>
      <c r="I1966" s="910"/>
    </row>
    <row r="1967" spans="1:9" x14ac:dyDescent="0.25">
      <c r="A1967" s="10" t="s">
        <v>621</v>
      </c>
      <c r="B1967" s="10" t="s">
        <v>3366</v>
      </c>
      <c r="C1967" s="10" t="s">
        <v>3367</v>
      </c>
      <c r="D1967" s="10" t="s">
        <v>1963</v>
      </c>
      <c r="E1967" s="10">
        <v>2</v>
      </c>
      <c r="F1967" s="10">
        <v>37</v>
      </c>
      <c r="G1967" s="901">
        <f t="shared" si="65"/>
        <v>74</v>
      </c>
      <c r="H1967" s="901">
        <f t="shared" si="66"/>
        <v>74</v>
      </c>
      <c r="I1967" s="910"/>
    </row>
    <row r="1968" spans="1:9" x14ac:dyDescent="0.25">
      <c r="A1968" s="10" t="s">
        <v>621</v>
      </c>
      <c r="B1968" s="10" t="s">
        <v>3368</v>
      </c>
      <c r="C1968" s="10" t="s">
        <v>3369</v>
      </c>
      <c r="D1968" s="10" t="s">
        <v>1963</v>
      </c>
      <c r="E1968" s="10">
        <v>2</v>
      </c>
      <c r="F1968" s="10">
        <v>70</v>
      </c>
      <c r="G1968" s="901">
        <f t="shared" si="65"/>
        <v>140</v>
      </c>
      <c r="H1968" s="901">
        <f t="shared" si="66"/>
        <v>140</v>
      </c>
      <c r="I1968" s="910"/>
    </row>
    <row r="1969" spans="1:9" x14ac:dyDescent="0.25">
      <c r="A1969" s="10" t="s">
        <v>621</v>
      </c>
      <c r="B1969" s="10" t="s">
        <v>3368</v>
      </c>
      <c r="C1969" s="10" t="s">
        <v>3369</v>
      </c>
      <c r="D1969" s="10" t="s">
        <v>1964</v>
      </c>
      <c r="E1969" s="10">
        <v>1</v>
      </c>
      <c r="F1969" s="10">
        <v>4</v>
      </c>
      <c r="G1969" s="901">
        <f t="shared" si="65"/>
        <v>4</v>
      </c>
      <c r="H1969" s="901">
        <f t="shared" si="66"/>
        <v>4</v>
      </c>
      <c r="I1969" s="910"/>
    </row>
    <row r="1970" spans="1:9" x14ac:dyDescent="0.25">
      <c r="A1970" s="10" t="s">
        <v>621</v>
      </c>
      <c r="B1970" s="10" t="s">
        <v>3372</v>
      </c>
      <c r="C1970" s="10" t="s">
        <v>3373</v>
      </c>
      <c r="D1970" s="10" t="s">
        <v>1963</v>
      </c>
      <c r="E1970" s="10">
        <v>2</v>
      </c>
      <c r="F1970" s="10">
        <v>79</v>
      </c>
      <c r="G1970" s="901">
        <f t="shared" si="65"/>
        <v>158</v>
      </c>
      <c r="H1970" s="901">
        <f t="shared" si="66"/>
        <v>158</v>
      </c>
      <c r="I1970" s="910"/>
    </row>
    <row r="1971" spans="1:9" x14ac:dyDescent="0.25">
      <c r="A1971" s="10" t="s">
        <v>621</v>
      </c>
      <c r="B1971" s="10" t="s">
        <v>3374</v>
      </c>
      <c r="C1971" s="10" t="s">
        <v>3375</v>
      </c>
      <c r="D1971" s="10" t="s">
        <v>1963</v>
      </c>
      <c r="E1971" s="10">
        <v>2</v>
      </c>
      <c r="F1971" s="10">
        <v>67</v>
      </c>
      <c r="G1971" s="901">
        <f t="shared" si="65"/>
        <v>134</v>
      </c>
      <c r="H1971" s="901">
        <f t="shared" si="66"/>
        <v>134</v>
      </c>
      <c r="I1971" s="910"/>
    </row>
    <row r="1972" spans="1:9" x14ac:dyDescent="0.25">
      <c r="A1972" s="10" t="s">
        <v>621</v>
      </c>
      <c r="B1972" s="10" t="s">
        <v>3374</v>
      </c>
      <c r="C1972" s="10" t="s">
        <v>3375</v>
      </c>
      <c r="D1972" s="10" t="s">
        <v>1964</v>
      </c>
      <c r="E1972" s="10">
        <v>1</v>
      </c>
      <c r="F1972" s="10">
        <v>1</v>
      </c>
      <c r="G1972" s="901">
        <f t="shared" si="65"/>
        <v>1</v>
      </c>
      <c r="H1972" s="901">
        <f t="shared" si="66"/>
        <v>1</v>
      </c>
      <c r="I1972" s="910"/>
    </row>
    <row r="1973" spans="1:9" x14ac:dyDescent="0.25">
      <c r="A1973" s="10" t="s">
        <v>621</v>
      </c>
      <c r="B1973" s="10" t="s">
        <v>3376</v>
      </c>
      <c r="C1973" s="10" t="s">
        <v>3377</v>
      </c>
      <c r="D1973" s="10" t="s">
        <v>1963</v>
      </c>
      <c r="E1973" s="10">
        <v>2</v>
      </c>
      <c r="F1973" s="10">
        <v>197</v>
      </c>
      <c r="G1973" s="901">
        <f t="shared" si="65"/>
        <v>394</v>
      </c>
      <c r="H1973" s="901">
        <f t="shared" si="66"/>
        <v>394</v>
      </c>
      <c r="I1973" s="910"/>
    </row>
    <row r="1974" spans="1:9" x14ac:dyDescent="0.25">
      <c r="A1974" s="10" t="s">
        <v>621</v>
      </c>
      <c r="B1974" s="10" t="s">
        <v>1047</v>
      </c>
      <c r="C1974" s="10" t="s">
        <v>1048</v>
      </c>
      <c r="D1974" s="10" t="s">
        <v>1963</v>
      </c>
      <c r="E1974" s="10">
        <v>2</v>
      </c>
      <c r="F1974" s="10">
        <v>239</v>
      </c>
      <c r="G1974" s="901">
        <f t="shared" si="65"/>
        <v>478</v>
      </c>
      <c r="H1974" s="901">
        <f t="shared" si="66"/>
        <v>478</v>
      </c>
      <c r="I1974" s="910"/>
    </row>
    <row r="1975" spans="1:9" x14ac:dyDescent="0.25">
      <c r="A1975" s="10" t="s">
        <v>621</v>
      </c>
      <c r="B1975" s="10" t="s">
        <v>1269</v>
      </c>
      <c r="C1975" s="10" t="s">
        <v>1270</v>
      </c>
      <c r="D1975" s="10" t="s">
        <v>1963</v>
      </c>
      <c r="E1975" s="10">
        <v>2</v>
      </c>
      <c r="F1975" s="10">
        <v>32</v>
      </c>
      <c r="G1975" s="901">
        <f t="shared" si="65"/>
        <v>64</v>
      </c>
      <c r="H1975" s="901">
        <f t="shared" si="66"/>
        <v>64</v>
      </c>
      <c r="I1975" s="910"/>
    </row>
    <row r="1976" spans="1:9" x14ac:dyDescent="0.25">
      <c r="A1976" s="10" t="s">
        <v>621</v>
      </c>
      <c r="B1976" s="10" t="s">
        <v>3378</v>
      </c>
      <c r="C1976" s="10" t="s">
        <v>3379</v>
      </c>
      <c r="D1976" s="10" t="s">
        <v>1963</v>
      </c>
      <c r="E1976" s="10">
        <v>2</v>
      </c>
      <c r="F1976" s="10">
        <v>63</v>
      </c>
      <c r="G1976" s="901">
        <f t="shared" si="65"/>
        <v>126</v>
      </c>
      <c r="H1976" s="901">
        <f t="shared" si="66"/>
        <v>126</v>
      </c>
      <c r="I1976" s="910"/>
    </row>
    <row r="1977" spans="1:9" x14ac:dyDescent="0.25">
      <c r="A1977" s="10" t="s">
        <v>621</v>
      </c>
      <c r="B1977" s="10" t="s">
        <v>3378</v>
      </c>
      <c r="C1977" s="10" t="s">
        <v>3379</v>
      </c>
      <c r="D1977" s="10" t="s">
        <v>1964</v>
      </c>
      <c r="E1977" s="10">
        <v>1</v>
      </c>
      <c r="F1977" s="10">
        <v>2</v>
      </c>
      <c r="G1977" s="901">
        <f t="shared" si="65"/>
        <v>2</v>
      </c>
      <c r="H1977" s="901">
        <f t="shared" si="66"/>
        <v>2</v>
      </c>
      <c r="I1977" s="910"/>
    </row>
    <row r="1978" spans="1:9" x14ac:dyDescent="0.25">
      <c r="A1978" s="10" t="s">
        <v>621</v>
      </c>
      <c r="B1978" s="10" t="s">
        <v>3380</v>
      </c>
      <c r="C1978" s="10" t="s">
        <v>3381</v>
      </c>
      <c r="D1978" s="10" t="s">
        <v>1963</v>
      </c>
      <c r="E1978" s="10">
        <v>2</v>
      </c>
      <c r="F1978" s="10">
        <v>275</v>
      </c>
      <c r="G1978" s="901">
        <f t="shared" si="65"/>
        <v>550</v>
      </c>
      <c r="H1978" s="901">
        <f t="shared" si="66"/>
        <v>550</v>
      </c>
      <c r="I1978" s="910"/>
    </row>
    <row r="1979" spans="1:9" x14ac:dyDescent="0.25">
      <c r="A1979" s="10" t="s">
        <v>621</v>
      </c>
      <c r="B1979" s="10" t="s">
        <v>3380</v>
      </c>
      <c r="C1979" s="10" t="s">
        <v>3381</v>
      </c>
      <c r="D1979" s="10" t="s">
        <v>1964</v>
      </c>
      <c r="E1979" s="10">
        <v>1</v>
      </c>
      <c r="F1979" s="10">
        <v>64</v>
      </c>
      <c r="G1979" s="901">
        <f t="shared" si="65"/>
        <v>64</v>
      </c>
      <c r="H1979" s="901">
        <f t="shared" si="66"/>
        <v>64</v>
      </c>
      <c r="I1979" s="910"/>
    </row>
    <row r="1980" spans="1:9" x14ac:dyDescent="0.25">
      <c r="A1980" s="10" t="s">
        <v>621</v>
      </c>
      <c r="B1980" s="10" t="s">
        <v>3382</v>
      </c>
      <c r="C1980" s="10" t="s">
        <v>3383</v>
      </c>
      <c r="D1980" s="10" t="s">
        <v>1963</v>
      </c>
      <c r="E1980" s="10">
        <v>2</v>
      </c>
      <c r="F1980" s="10">
        <v>153</v>
      </c>
      <c r="G1980" s="901">
        <f t="shared" si="65"/>
        <v>306</v>
      </c>
      <c r="H1980" s="901">
        <f t="shared" si="66"/>
        <v>306</v>
      </c>
      <c r="I1980" s="910"/>
    </row>
    <row r="1981" spans="1:9" x14ac:dyDescent="0.25">
      <c r="A1981" s="10" t="s">
        <v>621</v>
      </c>
      <c r="B1981" s="10" t="s">
        <v>3382</v>
      </c>
      <c r="C1981" s="10" t="s">
        <v>3383</v>
      </c>
      <c r="D1981" s="10" t="s">
        <v>1964</v>
      </c>
      <c r="E1981" s="10">
        <v>1</v>
      </c>
      <c r="F1981" s="10">
        <v>2</v>
      </c>
      <c r="G1981" s="901">
        <f t="shared" si="65"/>
        <v>2</v>
      </c>
      <c r="H1981" s="901">
        <f t="shared" si="66"/>
        <v>2</v>
      </c>
      <c r="I1981" s="910"/>
    </row>
    <row r="1982" spans="1:9" x14ac:dyDescent="0.25">
      <c r="A1982" s="10" t="s">
        <v>621</v>
      </c>
      <c r="B1982" s="10" t="s">
        <v>1049</v>
      </c>
      <c r="C1982" s="10" t="s">
        <v>1050</v>
      </c>
      <c r="D1982" s="10" t="s">
        <v>1963</v>
      </c>
      <c r="E1982" s="10">
        <v>2</v>
      </c>
      <c r="F1982" s="10">
        <v>154</v>
      </c>
      <c r="G1982" s="901">
        <f t="shared" si="65"/>
        <v>308</v>
      </c>
      <c r="H1982" s="901">
        <f t="shared" si="66"/>
        <v>308</v>
      </c>
      <c r="I1982" s="910"/>
    </row>
    <row r="1983" spans="1:9" x14ac:dyDescent="0.25">
      <c r="A1983" s="10" t="s">
        <v>621</v>
      </c>
      <c r="B1983" s="10" t="s">
        <v>1049</v>
      </c>
      <c r="C1983" s="10" t="s">
        <v>1050</v>
      </c>
      <c r="D1983" s="10" t="s">
        <v>1964</v>
      </c>
      <c r="E1983" s="10">
        <v>1</v>
      </c>
      <c r="F1983" s="10">
        <v>1</v>
      </c>
      <c r="G1983" s="901">
        <f t="shared" si="65"/>
        <v>1</v>
      </c>
      <c r="H1983" s="901">
        <f t="shared" si="66"/>
        <v>1</v>
      </c>
      <c r="I1983" s="910"/>
    </row>
    <row r="1984" spans="1:9" x14ac:dyDescent="0.25">
      <c r="A1984" s="10" t="s">
        <v>621</v>
      </c>
      <c r="B1984" s="10" t="s">
        <v>1917</v>
      </c>
      <c r="C1984" s="10" t="s">
        <v>1918</v>
      </c>
      <c r="D1984" s="10" t="s">
        <v>1963</v>
      </c>
      <c r="E1984" s="10">
        <v>2</v>
      </c>
      <c r="F1984" s="10">
        <v>221</v>
      </c>
      <c r="G1984" s="901">
        <f t="shared" si="65"/>
        <v>442</v>
      </c>
      <c r="H1984" s="901">
        <f t="shared" si="66"/>
        <v>442</v>
      </c>
      <c r="I1984" s="910"/>
    </row>
    <row r="1985" spans="1:9" x14ac:dyDescent="0.25">
      <c r="A1985" s="10" t="s">
        <v>621</v>
      </c>
      <c r="B1985" s="10" t="s">
        <v>1917</v>
      </c>
      <c r="C1985" s="10" t="s">
        <v>1918</v>
      </c>
      <c r="D1985" s="10" t="s">
        <v>1964</v>
      </c>
      <c r="E1985" s="10">
        <v>1</v>
      </c>
      <c r="F1985" s="10">
        <v>51</v>
      </c>
      <c r="G1985" s="901">
        <f t="shared" si="65"/>
        <v>51</v>
      </c>
      <c r="H1985" s="901">
        <f t="shared" si="66"/>
        <v>51</v>
      </c>
      <c r="I1985" s="910"/>
    </row>
    <row r="1986" spans="1:9" x14ac:dyDescent="0.25">
      <c r="A1986" s="10" t="s">
        <v>621</v>
      </c>
      <c r="B1986" s="10" t="s">
        <v>3384</v>
      </c>
      <c r="C1986" s="10" t="s">
        <v>3385</v>
      </c>
      <c r="D1986" s="10" t="s">
        <v>1963</v>
      </c>
      <c r="E1986" s="10">
        <v>2</v>
      </c>
      <c r="F1986" s="10">
        <v>106</v>
      </c>
      <c r="G1986" s="901">
        <f t="shared" si="65"/>
        <v>212</v>
      </c>
      <c r="H1986" s="901">
        <f t="shared" ref="H1986:H2017" si="67">G1986</f>
        <v>212</v>
      </c>
      <c r="I1986" s="910"/>
    </row>
    <row r="1987" spans="1:9" x14ac:dyDescent="0.25">
      <c r="A1987" s="10" t="s">
        <v>621</v>
      </c>
      <c r="B1987" s="10" t="s">
        <v>3384</v>
      </c>
      <c r="C1987" s="10" t="s">
        <v>3385</v>
      </c>
      <c r="D1987" s="10" t="s">
        <v>1964</v>
      </c>
      <c r="E1987" s="10">
        <v>1</v>
      </c>
      <c r="F1987" s="10">
        <v>7</v>
      </c>
      <c r="G1987" s="901">
        <f t="shared" si="65"/>
        <v>7</v>
      </c>
      <c r="H1987" s="901">
        <f t="shared" si="67"/>
        <v>7</v>
      </c>
      <c r="I1987" s="910"/>
    </row>
    <row r="1988" spans="1:9" x14ac:dyDescent="0.25">
      <c r="A1988" s="10" t="s">
        <v>621</v>
      </c>
      <c r="B1988" s="10" t="s">
        <v>1051</v>
      </c>
      <c r="C1988" s="10" t="s">
        <v>1052</v>
      </c>
      <c r="D1988" s="10" t="s">
        <v>1963</v>
      </c>
      <c r="E1988" s="10">
        <v>2</v>
      </c>
      <c r="F1988" s="10">
        <v>266</v>
      </c>
      <c r="G1988" s="901">
        <f t="shared" si="65"/>
        <v>532</v>
      </c>
      <c r="H1988" s="901">
        <f t="shared" si="67"/>
        <v>532</v>
      </c>
      <c r="I1988" s="910"/>
    </row>
    <row r="1989" spans="1:9" x14ac:dyDescent="0.25">
      <c r="A1989" s="10" t="s">
        <v>621</v>
      </c>
      <c r="B1989" s="10" t="s">
        <v>1051</v>
      </c>
      <c r="C1989" s="10" t="s">
        <v>1052</v>
      </c>
      <c r="D1989" s="10" t="s">
        <v>1964</v>
      </c>
      <c r="E1989" s="10">
        <v>1</v>
      </c>
      <c r="F1989" s="10">
        <v>199</v>
      </c>
      <c r="G1989" s="901">
        <f t="shared" si="65"/>
        <v>199</v>
      </c>
      <c r="H1989" s="901">
        <f t="shared" si="67"/>
        <v>199</v>
      </c>
      <c r="I1989" s="910"/>
    </row>
    <row r="1990" spans="1:9" x14ac:dyDescent="0.25">
      <c r="A1990" s="10" t="s">
        <v>621</v>
      </c>
      <c r="B1990" s="10" t="s">
        <v>1053</v>
      </c>
      <c r="C1990" s="10" t="s">
        <v>1054</v>
      </c>
      <c r="D1990" s="10" t="s">
        <v>1963</v>
      </c>
      <c r="E1990" s="10">
        <v>2</v>
      </c>
      <c r="F1990" s="10">
        <v>37</v>
      </c>
      <c r="G1990" s="901">
        <f t="shared" si="65"/>
        <v>74</v>
      </c>
      <c r="H1990" s="901">
        <f t="shared" si="67"/>
        <v>74</v>
      </c>
      <c r="I1990" s="910"/>
    </row>
    <row r="1991" spans="1:9" x14ac:dyDescent="0.25">
      <c r="A1991" s="10" t="s">
        <v>621</v>
      </c>
      <c r="B1991" s="10" t="s">
        <v>1053</v>
      </c>
      <c r="C1991" s="10" t="s">
        <v>1054</v>
      </c>
      <c r="D1991" s="10" t="s">
        <v>1964</v>
      </c>
      <c r="E1991" s="10">
        <v>1</v>
      </c>
      <c r="F1991" s="10">
        <v>5</v>
      </c>
      <c r="G1991" s="901">
        <f t="shared" si="65"/>
        <v>5</v>
      </c>
      <c r="H1991" s="901">
        <f t="shared" si="67"/>
        <v>5</v>
      </c>
      <c r="I1991" s="910"/>
    </row>
    <row r="1992" spans="1:9" x14ac:dyDescent="0.25">
      <c r="A1992" s="10" t="s">
        <v>621</v>
      </c>
      <c r="B1992" s="10" t="s">
        <v>3386</v>
      </c>
      <c r="C1992" s="10" t="s">
        <v>3387</v>
      </c>
      <c r="D1992" s="10" t="s">
        <v>1963</v>
      </c>
      <c r="E1992" s="10">
        <v>2</v>
      </c>
      <c r="F1992" s="10">
        <v>42</v>
      </c>
      <c r="G1992" s="901">
        <f t="shared" si="65"/>
        <v>84</v>
      </c>
      <c r="H1992" s="901">
        <f t="shared" si="67"/>
        <v>84</v>
      </c>
      <c r="I1992" s="910"/>
    </row>
    <row r="1993" spans="1:9" x14ac:dyDescent="0.25">
      <c r="A1993" s="10" t="s">
        <v>621</v>
      </c>
      <c r="B1993" s="10" t="s">
        <v>3388</v>
      </c>
      <c r="C1993" s="10" t="s">
        <v>3389</v>
      </c>
      <c r="D1993" s="10" t="s">
        <v>1963</v>
      </c>
      <c r="E1993" s="10">
        <v>2</v>
      </c>
      <c r="F1993" s="10">
        <v>32</v>
      </c>
      <c r="G1993" s="901">
        <f t="shared" ref="G1993:G2056" si="68">E1993*F1993</f>
        <v>64</v>
      </c>
      <c r="H1993" s="901">
        <f t="shared" si="67"/>
        <v>64</v>
      </c>
      <c r="I1993" s="910"/>
    </row>
    <row r="1994" spans="1:9" x14ac:dyDescent="0.25">
      <c r="A1994" s="10" t="s">
        <v>621</v>
      </c>
      <c r="B1994" s="10" t="s">
        <v>3390</v>
      </c>
      <c r="C1994" s="10" t="s">
        <v>3391</v>
      </c>
      <c r="D1994" s="10" t="s">
        <v>1963</v>
      </c>
      <c r="E1994" s="10">
        <v>2</v>
      </c>
      <c r="F1994" s="10">
        <v>71</v>
      </c>
      <c r="G1994" s="901">
        <f t="shared" si="68"/>
        <v>142</v>
      </c>
      <c r="H1994" s="901">
        <f t="shared" si="67"/>
        <v>142</v>
      </c>
      <c r="I1994" s="910"/>
    </row>
    <row r="1995" spans="1:9" x14ac:dyDescent="0.25">
      <c r="A1995" s="10" t="s">
        <v>621</v>
      </c>
      <c r="B1995" s="10" t="s">
        <v>3390</v>
      </c>
      <c r="C1995" s="10" t="s">
        <v>3391</v>
      </c>
      <c r="D1995" s="10" t="s">
        <v>1964</v>
      </c>
      <c r="E1995" s="10">
        <v>1</v>
      </c>
      <c r="F1995" s="10">
        <v>12</v>
      </c>
      <c r="G1995" s="901">
        <f t="shared" si="68"/>
        <v>12</v>
      </c>
      <c r="H1995" s="901">
        <f t="shared" si="67"/>
        <v>12</v>
      </c>
      <c r="I1995" s="910"/>
    </row>
    <row r="1996" spans="1:9" x14ac:dyDescent="0.25">
      <c r="A1996" s="10" t="s">
        <v>621</v>
      </c>
      <c r="B1996" s="10" t="s">
        <v>3392</v>
      </c>
      <c r="C1996" s="10" t="s">
        <v>3393</v>
      </c>
      <c r="D1996" s="10" t="s">
        <v>1963</v>
      </c>
      <c r="E1996" s="10">
        <v>2</v>
      </c>
      <c r="F1996" s="10">
        <v>54</v>
      </c>
      <c r="G1996" s="901">
        <f t="shared" si="68"/>
        <v>108</v>
      </c>
      <c r="H1996" s="901">
        <f t="shared" si="67"/>
        <v>108</v>
      </c>
      <c r="I1996" s="910"/>
    </row>
    <row r="1997" spans="1:9" x14ac:dyDescent="0.25">
      <c r="A1997" s="10" t="s">
        <v>621</v>
      </c>
      <c r="B1997" s="10" t="s">
        <v>3394</v>
      </c>
      <c r="C1997" s="10" t="s">
        <v>3395</v>
      </c>
      <c r="D1997" s="10" t="s">
        <v>1963</v>
      </c>
      <c r="E1997" s="10">
        <v>2</v>
      </c>
      <c r="F1997" s="10">
        <v>54</v>
      </c>
      <c r="G1997" s="901">
        <f t="shared" si="68"/>
        <v>108</v>
      </c>
      <c r="H1997" s="901">
        <f t="shared" si="67"/>
        <v>108</v>
      </c>
      <c r="I1997" s="910"/>
    </row>
    <row r="1998" spans="1:9" x14ac:dyDescent="0.25">
      <c r="A1998" s="10" t="s">
        <v>621</v>
      </c>
      <c r="B1998" s="10" t="s">
        <v>3396</v>
      </c>
      <c r="C1998" s="10" t="s">
        <v>3397</v>
      </c>
      <c r="D1998" s="10" t="s">
        <v>1963</v>
      </c>
      <c r="E1998" s="10">
        <v>2</v>
      </c>
      <c r="F1998" s="10">
        <v>56</v>
      </c>
      <c r="G1998" s="901">
        <f t="shared" si="68"/>
        <v>112</v>
      </c>
      <c r="H1998" s="901">
        <f t="shared" si="67"/>
        <v>112</v>
      </c>
      <c r="I1998" s="910"/>
    </row>
    <row r="1999" spans="1:9" x14ac:dyDescent="0.25">
      <c r="A1999" s="10" t="s">
        <v>621</v>
      </c>
      <c r="B1999" s="10" t="s">
        <v>3398</v>
      </c>
      <c r="C1999" s="10" t="s">
        <v>3399</v>
      </c>
      <c r="D1999" s="10" t="s">
        <v>1963</v>
      </c>
      <c r="E1999" s="10">
        <v>2</v>
      </c>
      <c r="F1999" s="10">
        <v>633</v>
      </c>
      <c r="G1999" s="901">
        <f t="shared" si="68"/>
        <v>1266</v>
      </c>
      <c r="H1999" s="901">
        <f t="shared" si="67"/>
        <v>1266</v>
      </c>
      <c r="I1999" s="910"/>
    </row>
    <row r="2000" spans="1:9" x14ac:dyDescent="0.25">
      <c r="A2000" s="10" t="s">
        <v>621</v>
      </c>
      <c r="B2000" s="10" t="s">
        <v>3398</v>
      </c>
      <c r="C2000" s="10" t="s">
        <v>3399</v>
      </c>
      <c r="D2000" s="10" t="s">
        <v>1964</v>
      </c>
      <c r="E2000" s="10">
        <v>1</v>
      </c>
      <c r="F2000" s="10">
        <v>167</v>
      </c>
      <c r="G2000" s="901">
        <f t="shared" si="68"/>
        <v>167</v>
      </c>
      <c r="H2000" s="901">
        <f t="shared" si="67"/>
        <v>167</v>
      </c>
      <c r="I2000" s="910"/>
    </row>
    <row r="2001" spans="1:9" x14ac:dyDescent="0.25">
      <c r="A2001" s="10" t="s">
        <v>621</v>
      </c>
      <c r="B2001" s="10" t="s">
        <v>3400</v>
      </c>
      <c r="C2001" s="10" t="s">
        <v>3401</v>
      </c>
      <c r="D2001" s="10" t="s">
        <v>1963</v>
      </c>
      <c r="E2001" s="10">
        <v>2</v>
      </c>
      <c r="F2001" s="10">
        <v>71</v>
      </c>
      <c r="G2001" s="901">
        <f t="shared" si="68"/>
        <v>142</v>
      </c>
      <c r="H2001" s="901">
        <f t="shared" si="67"/>
        <v>142</v>
      </c>
      <c r="I2001" s="910"/>
    </row>
    <row r="2002" spans="1:9" x14ac:dyDescent="0.25">
      <c r="A2002" s="10" t="s">
        <v>621</v>
      </c>
      <c r="B2002" s="10" t="s">
        <v>3402</v>
      </c>
      <c r="C2002" s="10" t="s">
        <v>3403</v>
      </c>
      <c r="D2002" s="10" t="s">
        <v>1963</v>
      </c>
      <c r="E2002" s="10">
        <v>2</v>
      </c>
      <c r="F2002" s="10">
        <v>152</v>
      </c>
      <c r="G2002" s="901">
        <f t="shared" si="68"/>
        <v>304</v>
      </c>
      <c r="H2002" s="901">
        <f t="shared" si="67"/>
        <v>304</v>
      </c>
      <c r="I2002" s="910"/>
    </row>
    <row r="2003" spans="1:9" x14ac:dyDescent="0.25">
      <c r="A2003" s="10" t="s">
        <v>621</v>
      </c>
      <c r="B2003" s="10" t="s">
        <v>3402</v>
      </c>
      <c r="C2003" s="10" t="s">
        <v>3403</v>
      </c>
      <c r="D2003" s="10" t="s">
        <v>1964</v>
      </c>
      <c r="E2003" s="10">
        <v>1</v>
      </c>
      <c r="F2003" s="10">
        <v>5</v>
      </c>
      <c r="G2003" s="901">
        <f t="shared" si="68"/>
        <v>5</v>
      </c>
      <c r="H2003" s="901">
        <f t="shared" si="67"/>
        <v>5</v>
      </c>
      <c r="I2003" s="910"/>
    </row>
    <row r="2004" spans="1:9" x14ac:dyDescent="0.25">
      <c r="A2004" s="10" t="s">
        <v>621</v>
      </c>
      <c r="B2004" s="10" t="s">
        <v>3404</v>
      </c>
      <c r="C2004" s="10" t="s">
        <v>3405</v>
      </c>
      <c r="D2004" s="10" t="s">
        <v>1963</v>
      </c>
      <c r="E2004" s="10">
        <v>2</v>
      </c>
      <c r="F2004" s="10">
        <v>110</v>
      </c>
      <c r="G2004" s="901">
        <f t="shared" si="68"/>
        <v>220</v>
      </c>
      <c r="H2004" s="901">
        <f t="shared" si="67"/>
        <v>220</v>
      </c>
      <c r="I2004" s="910"/>
    </row>
    <row r="2005" spans="1:9" x14ac:dyDescent="0.25">
      <c r="A2005" s="10" t="s">
        <v>621</v>
      </c>
      <c r="B2005" s="10" t="s">
        <v>3404</v>
      </c>
      <c r="C2005" s="10" t="s">
        <v>3405</v>
      </c>
      <c r="D2005" s="10" t="s">
        <v>1964</v>
      </c>
      <c r="E2005" s="10">
        <v>1</v>
      </c>
      <c r="F2005" s="10">
        <v>55</v>
      </c>
      <c r="G2005" s="901">
        <f t="shared" si="68"/>
        <v>55</v>
      </c>
      <c r="H2005" s="901">
        <f t="shared" si="67"/>
        <v>55</v>
      </c>
      <c r="I2005" s="910"/>
    </row>
    <row r="2006" spans="1:9" x14ac:dyDescent="0.25">
      <c r="A2006" s="10" t="s">
        <v>621</v>
      </c>
      <c r="B2006" s="10" t="s">
        <v>3406</v>
      </c>
      <c r="C2006" s="10" t="s">
        <v>3407</v>
      </c>
      <c r="D2006" s="10" t="s">
        <v>1963</v>
      </c>
      <c r="E2006" s="10">
        <v>2</v>
      </c>
      <c r="F2006" s="10">
        <v>129</v>
      </c>
      <c r="G2006" s="901">
        <f t="shared" si="68"/>
        <v>258</v>
      </c>
      <c r="H2006" s="901">
        <f t="shared" si="67"/>
        <v>258</v>
      </c>
      <c r="I2006" s="910"/>
    </row>
    <row r="2007" spans="1:9" x14ac:dyDescent="0.25">
      <c r="A2007" s="10" t="s">
        <v>621</v>
      </c>
      <c r="B2007" s="10" t="s">
        <v>3406</v>
      </c>
      <c r="C2007" s="10" t="s">
        <v>3407</v>
      </c>
      <c r="D2007" s="10" t="s">
        <v>1964</v>
      </c>
      <c r="E2007" s="10">
        <v>1</v>
      </c>
      <c r="F2007" s="10">
        <v>14</v>
      </c>
      <c r="G2007" s="901">
        <f t="shared" si="68"/>
        <v>14</v>
      </c>
      <c r="H2007" s="901">
        <f t="shared" si="67"/>
        <v>14</v>
      </c>
      <c r="I2007" s="910"/>
    </row>
    <row r="2008" spans="1:9" x14ac:dyDescent="0.25">
      <c r="A2008" s="10" t="s">
        <v>621</v>
      </c>
      <c r="B2008" s="10" t="s">
        <v>3408</v>
      </c>
      <c r="C2008" s="10" t="s">
        <v>3409</v>
      </c>
      <c r="D2008" s="10" t="s">
        <v>1963</v>
      </c>
      <c r="E2008" s="10">
        <v>2</v>
      </c>
      <c r="F2008" s="10">
        <v>57</v>
      </c>
      <c r="G2008" s="901">
        <f t="shared" si="68"/>
        <v>114</v>
      </c>
      <c r="H2008" s="901">
        <f t="shared" si="67"/>
        <v>114</v>
      </c>
      <c r="I2008" s="910"/>
    </row>
    <row r="2009" spans="1:9" x14ac:dyDescent="0.25">
      <c r="A2009" s="10" t="s">
        <v>621</v>
      </c>
      <c r="B2009" s="10" t="s">
        <v>3408</v>
      </c>
      <c r="C2009" s="10" t="s">
        <v>3409</v>
      </c>
      <c r="D2009" s="10" t="s">
        <v>1964</v>
      </c>
      <c r="E2009" s="10">
        <v>1</v>
      </c>
      <c r="F2009" s="10">
        <v>12</v>
      </c>
      <c r="G2009" s="901">
        <f t="shared" si="68"/>
        <v>12</v>
      </c>
      <c r="H2009" s="901">
        <f t="shared" si="67"/>
        <v>12</v>
      </c>
      <c r="I2009" s="910"/>
    </row>
    <row r="2010" spans="1:9" x14ac:dyDescent="0.25">
      <c r="A2010" s="10" t="s">
        <v>621</v>
      </c>
      <c r="B2010" s="10" t="s">
        <v>1921</v>
      </c>
      <c r="C2010" s="10" t="s">
        <v>1922</v>
      </c>
      <c r="D2010" s="10" t="s">
        <v>1963</v>
      </c>
      <c r="E2010" s="10">
        <v>2</v>
      </c>
      <c r="F2010" s="10">
        <v>145</v>
      </c>
      <c r="G2010" s="901">
        <f t="shared" si="68"/>
        <v>290</v>
      </c>
      <c r="H2010" s="901">
        <f t="shared" si="67"/>
        <v>290</v>
      </c>
      <c r="I2010" s="910"/>
    </row>
    <row r="2011" spans="1:9" x14ac:dyDescent="0.25">
      <c r="A2011" s="10" t="s">
        <v>621</v>
      </c>
      <c r="B2011" s="10" t="s">
        <v>1921</v>
      </c>
      <c r="C2011" s="10" t="s">
        <v>1922</v>
      </c>
      <c r="D2011" s="10" t="s">
        <v>1964</v>
      </c>
      <c r="E2011" s="10">
        <v>1</v>
      </c>
      <c r="F2011" s="10">
        <v>16</v>
      </c>
      <c r="G2011" s="901">
        <f t="shared" si="68"/>
        <v>16</v>
      </c>
      <c r="H2011" s="901">
        <f t="shared" si="67"/>
        <v>16</v>
      </c>
      <c r="I2011" s="910"/>
    </row>
    <row r="2012" spans="1:9" x14ac:dyDescent="0.25">
      <c r="A2012" s="10" t="s">
        <v>621</v>
      </c>
      <c r="B2012" s="10" t="s">
        <v>3410</v>
      </c>
      <c r="C2012" s="10" t="s">
        <v>3411</v>
      </c>
      <c r="D2012" s="10" t="s">
        <v>1963</v>
      </c>
      <c r="E2012" s="10">
        <v>2</v>
      </c>
      <c r="F2012" s="10">
        <v>174</v>
      </c>
      <c r="G2012" s="901">
        <f t="shared" si="68"/>
        <v>348</v>
      </c>
      <c r="H2012" s="901">
        <f t="shared" si="67"/>
        <v>348</v>
      </c>
      <c r="I2012" s="910"/>
    </row>
    <row r="2013" spans="1:9" x14ac:dyDescent="0.25">
      <c r="A2013" s="10" t="s">
        <v>621</v>
      </c>
      <c r="B2013" s="10" t="s">
        <v>3410</v>
      </c>
      <c r="C2013" s="10" t="s">
        <v>3411</v>
      </c>
      <c r="D2013" s="10" t="s">
        <v>1964</v>
      </c>
      <c r="E2013" s="10">
        <v>1</v>
      </c>
      <c r="F2013" s="10">
        <v>15</v>
      </c>
      <c r="G2013" s="901">
        <f t="shared" si="68"/>
        <v>15</v>
      </c>
      <c r="H2013" s="901">
        <f t="shared" si="67"/>
        <v>15</v>
      </c>
      <c r="I2013" s="910"/>
    </row>
    <row r="2014" spans="1:9" x14ac:dyDescent="0.25">
      <c r="A2014" s="10" t="s">
        <v>621</v>
      </c>
      <c r="B2014" s="10" t="s">
        <v>1055</v>
      </c>
      <c r="C2014" s="10" t="s">
        <v>1056</v>
      </c>
      <c r="D2014" s="10" t="s">
        <v>1989</v>
      </c>
      <c r="E2014" s="10">
        <v>18.53</v>
      </c>
      <c r="F2014" s="10">
        <v>2</v>
      </c>
      <c r="G2014" s="901">
        <f t="shared" si="68"/>
        <v>37.06</v>
      </c>
      <c r="H2014" s="901">
        <f t="shared" si="67"/>
        <v>37.06</v>
      </c>
      <c r="I2014" s="910"/>
    </row>
    <row r="2015" spans="1:9" x14ac:dyDescent="0.25">
      <c r="A2015" s="10" t="s">
        <v>621</v>
      </c>
      <c r="B2015" s="10" t="s">
        <v>1055</v>
      </c>
      <c r="C2015" s="10" t="s">
        <v>1056</v>
      </c>
      <c r="D2015" s="10" t="s">
        <v>1963</v>
      </c>
      <c r="E2015" s="10">
        <v>2</v>
      </c>
      <c r="F2015" s="10">
        <v>500</v>
      </c>
      <c r="G2015" s="901">
        <f t="shared" si="68"/>
        <v>1000</v>
      </c>
      <c r="H2015" s="901">
        <f t="shared" si="67"/>
        <v>1000</v>
      </c>
      <c r="I2015" s="910"/>
    </row>
    <row r="2016" spans="1:9" x14ac:dyDescent="0.25">
      <c r="A2016" s="10" t="s">
        <v>621</v>
      </c>
      <c r="B2016" s="10" t="s">
        <v>1055</v>
      </c>
      <c r="C2016" s="10" t="s">
        <v>1056</v>
      </c>
      <c r="D2016" s="10" t="s">
        <v>1964</v>
      </c>
      <c r="E2016" s="10">
        <v>1</v>
      </c>
      <c r="F2016" s="10">
        <v>212</v>
      </c>
      <c r="G2016" s="901">
        <f t="shared" si="68"/>
        <v>212</v>
      </c>
      <c r="H2016" s="901">
        <f t="shared" si="67"/>
        <v>212</v>
      </c>
      <c r="I2016" s="910"/>
    </row>
    <row r="2017" spans="1:9" x14ac:dyDescent="0.25">
      <c r="A2017" s="10" t="s">
        <v>621</v>
      </c>
      <c r="B2017" s="10" t="s">
        <v>3412</v>
      </c>
      <c r="C2017" s="10" t="s">
        <v>3413</v>
      </c>
      <c r="D2017" s="10" t="s">
        <v>1963</v>
      </c>
      <c r="E2017" s="10">
        <v>2</v>
      </c>
      <c r="F2017" s="10">
        <v>201</v>
      </c>
      <c r="G2017" s="901">
        <f t="shared" si="68"/>
        <v>402</v>
      </c>
      <c r="H2017" s="901">
        <f t="shared" si="67"/>
        <v>402</v>
      </c>
      <c r="I2017" s="910"/>
    </row>
    <row r="2018" spans="1:9" x14ac:dyDescent="0.25">
      <c r="A2018" s="10" t="s">
        <v>621</v>
      </c>
      <c r="B2018" s="10" t="s">
        <v>3412</v>
      </c>
      <c r="C2018" s="10" t="s">
        <v>3413</v>
      </c>
      <c r="D2018" s="10" t="s">
        <v>1964</v>
      </c>
      <c r="E2018" s="10">
        <v>1</v>
      </c>
      <c r="F2018" s="10">
        <v>20</v>
      </c>
      <c r="G2018" s="901">
        <f t="shared" si="68"/>
        <v>20</v>
      </c>
      <c r="H2018" s="901">
        <f t="shared" ref="H2018:H2049" si="69">G2018</f>
        <v>20</v>
      </c>
      <c r="I2018" s="910"/>
    </row>
    <row r="2019" spans="1:9" x14ac:dyDescent="0.25">
      <c r="A2019" s="10" t="s">
        <v>621</v>
      </c>
      <c r="B2019" s="10" t="s">
        <v>3414</v>
      </c>
      <c r="C2019" s="10" t="s">
        <v>3415</v>
      </c>
      <c r="D2019" s="10" t="s">
        <v>1963</v>
      </c>
      <c r="E2019" s="10">
        <v>2</v>
      </c>
      <c r="F2019" s="10">
        <v>441</v>
      </c>
      <c r="G2019" s="901">
        <f t="shared" si="68"/>
        <v>882</v>
      </c>
      <c r="H2019" s="901">
        <f t="shared" si="69"/>
        <v>882</v>
      </c>
      <c r="I2019" s="910"/>
    </row>
    <row r="2020" spans="1:9" x14ac:dyDescent="0.25">
      <c r="A2020" s="10" t="s">
        <v>621</v>
      </c>
      <c r="B2020" s="10" t="s">
        <v>3414</v>
      </c>
      <c r="C2020" s="10" t="s">
        <v>3415</v>
      </c>
      <c r="D2020" s="10" t="s">
        <v>1964</v>
      </c>
      <c r="E2020" s="10">
        <v>1</v>
      </c>
      <c r="F2020" s="10">
        <v>26</v>
      </c>
      <c r="G2020" s="901">
        <f t="shared" si="68"/>
        <v>26</v>
      </c>
      <c r="H2020" s="901">
        <f t="shared" si="69"/>
        <v>26</v>
      </c>
      <c r="I2020" s="910"/>
    </row>
    <row r="2021" spans="1:9" x14ac:dyDescent="0.25">
      <c r="A2021" s="10" t="s">
        <v>621</v>
      </c>
      <c r="B2021" s="10" t="s">
        <v>1057</v>
      </c>
      <c r="C2021" s="10" t="s">
        <v>1058</v>
      </c>
      <c r="D2021" s="10" t="s">
        <v>1989</v>
      </c>
      <c r="E2021" s="10">
        <v>18.529999999999998</v>
      </c>
      <c r="F2021" s="10">
        <v>43</v>
      </c>
      <c r="G2021" s="901">
        <f t="shared" si="68"/>
        <v>796.78999999999985</v>
      </c>
      <c r="H2021" s="901">
        <f t="shared" si="69"/>
        <v>796.78999999999985</v>
      </c>
      <c r="I2021" s="910"/>
    </row>
    <row r="2022" spans="1:9" x14ac:dyDescent="0.25">
      <c r="A2022" s="10" t="s">
        <v>621</v>
      </c>
      <c r="B2022" s="10" t="s">
        <v>1057</v>
      </c>
      <c r="C2022" s="10" t="s">
        <v>1058</v>
      </c>
      <c r="D2022" s="10" t="s">
        <v>1963</v>
      </c>
      <c r="E2022" s="10">
        <v>2</v>
      </c>
      <c r="F2022" s="10">
        <v>82</v>
      </c>
      <c r="G2022" s="901">
        <f t="shared" si="68"/>
        <v>164</v>
      </c>
      <c r="H2022" s="901">
        <f t="shared" si="69"/>
        <v>164</v>
      </c>
      <c r="I2022" s="910"/>
    </row>
    <row r="2023" spans="1:9" x14ac:dyDescent="0.25">
      <c r="A2023" s="10" t="s">
        <v>621</v>
      </c>
      <c r="B2023" s="10" t="s">
        <v>1057</v>
      </c>
      <c r="C2023" s="10" t="s">
        <v>1058</v>
      </c>
      <c r="D2023" s="10" t="s">
        <v>1964</v>
      </c>
      <c r="E2023" s="10">
        <v>1</v>
      </c>
      <c r="F2023" s="10">
        <v>11</v>
      </c>
      <c r="G2023" s="901">
        <f t="shared" si="68"/>
        <v>11</v>
      </c>
      <c r="H2023" s="901">
        <f t="shared" si="69"/>
        <v>11</v>
      </c>
      <c r="I2023" s="910"/>
    </row>
    <row r="2024" spans="1:9" x14ac:dyDescent="0.25">
      <c r="A2024" s="10" t="s">
        <v>621</v>
      </c>
      <c r="B2024" s="10" t="s">
        <v>1057</v>
      </c>
      <c r="C2024" s="10" t="s">
        <v>1058</v>
      </c>
      <c r="D2024" s="10" t="s">
        <v>2198</v>
      </c>
      <c r="E2024" s="10">
        <v>8.86</v>
      </c>
      <c r="F2024" s="10">
        <v>1</v>
      </c>
      <c r="G2024" s="901">
        <f t="shared" si="68"/>
        <v>8.86</v>
      </c>
      <c r="H2024" s="901">
        <f t="shared" si="69"/>
        <v>8.86</v>
      </c>
      <c r="I2024" s="910"/>
    </row>
    <row r="2025" spans="1:9" x14ac:dyDescent="0.25">
      <c r="A2025" s="10" t="s">
        <v>621</v>
      </c>
      <c r="B2025" s="10" t="s">
        <v>3416</v>
      </c>
      <c r="C2025" s="10" t="s">
        <v>3417</v>
      </c>
      <c r="D2025" s="10" t="s">
        <v>1963</v>
      </c>
      <c r="E2025" s="10">
        <v>2</v>
      </c>
      <c r="F2025" s="10">
        <v>116</v>
      </c>
      <c r="G2025" s="901">
        <f t="shared" si="68"/>
        <v>232</v>
      </c>
      <c r="H2025" s="901">
        <f t="shared" si="69"/>
        <v>232</v>
      </c>
      <c r="I2025" s="910"/>
    </row>
    <row r="2026" spans="1:9" x14ac:dyDescent="0.25">
      <c r="A2026" s="10" t="s">
        <v>621</v>
      </c>
      <c r="B2026" s="10" t="s">
        <v>3416</v>
      </c>
      <c r="C2026" s="10" t="s">
        <v>3417</v>
      </c>
      <c r="D2026" s="10" t="s">
        <v>1964</v>
      </c>
      <c r="E2026" s="10">
        <v>1</v>
      </c>
      <c r="F2026" s="10">
        <v>47</v>
      </c>
      <c r="G2026" s="901">
        <f t="shared" si="68"/>
        <v>47</v>
      </c>
      <c r="H2026" s="901">
        <f t="shared" si="69"/>
        <v>47</v>
      </c>
      <c r="I2026" s="910"/>
    </row>
    <row r="2027" spans="1:9" x14ac:dyDescent="0.25">
      <c r="A2027" s="10" t="s">
        <v>621</v>
      </c>
      <c r="B2027" s="10" t="s">
        <v>3418</v>
      </c>
      <c r="C2027" s="10" t="s">
        <v>3419</v>
      </c>
      <c r="D2027" s="10" t="s">
        <v>1963</v>
      </c>
      <c r="E2027" s="10">
        <v>2</v>
      </c>
      <c r="F2027" s="10">
        <v>124</v>
      </c>
      <c r="G2027" s="901">
        <f t="shared" si="68"/>
        <v>248</v>
      </c>
      <c r="H2027" s="901">
        <f t="shared" si="69"/>
        <v>248</v>
      </c>
      <c r="I2027" s="910"/>
    </row>
    <row r="2028" spans="1:9" x14ac:dyDescent="0.25">
      <c r="A2028" s="10" t="s">
        <v>621</v>
      </c>
      <c r="B2028" s="10" t="s">
        <v>3418</v>
      </c>
      <c r="C2028" s="10" t="s">
        <v>3419</v>
      </c>
      <c r="D2028" s="10" t="s">
        <v>1964</v>
      </c>
      <c r="E2028" s="10">
        <v>1</v>
      </c>
      <c r="F2028" s="10">
        <v>4</v>
      </c>
      <c r="G2028" s="901">
        <f t="shared" si="68"/>
        <v>4</v>
      </c>
      <c r="H2028" s="901">
        <f t="shared" si="69"/>
        <v>4</v>
      </c>
      <c r="I2028" s="910"/>
    </row>
    <row r="2029" spans="1:9" x14ac:dyDescent="0.25">
      <c r="A2029" s="10" t="s">
        <v>621</v>
      </c>
      <c r="B2029" s="10" t="s">
        <v>3420</v>
      </c>
      <c r="C2029" s="10" t="s">
        <v>3421</v>
      </c>
      <c r="D2029" s="10" t="s">
        <v>1963</v>
      </c>
      <c r="E2029" s="10">
        <v>2</v>
      </c>
      <c r="F2029" s="10">
        <v>174</v>
      </c>
      <c r="G2029" s="901">
        <f t="shared" si="68"/>
        <v>348</v>
      </c>
      <c r="H2029" s="901">
        <f t="shared" si="69"/>
        <v>348</v>
      </c>
      <c r="I2029" s="910"/>
    </row>
    <row r="2030" spans="1:9" x14ac:dyDescent="0.25">
      <c r="A2030" s="10" t="s">
        <v>621</v>
      </c>
      <c r="B2030" s="10" t="s">
        <v>3420</v>
      </c>
      <c r="C2030" s="10" t="s">
        <v>3421</v>
      </c>
      <c r="D2030" s="10" t="s">
        <v>1964</v>
      </c>
      <c r="E2030" s="10">
        <v>1</v>
      </c>
      <c r="F2030" s="10">
        <v>22</v>
      </c>
      <c r="G2030" s="901">
        <f t="shared" si="68"/>
        <v>22</v>
      </c>
      <c r="H2030" s="901">
        <f t="shared" si="69"/>
        <v>22</v>
      </c>
      <c r="I2030" s="910"/>
    </row>
    <row r="2031" spans="1:9" x14ac:dyDescent="0.25">
      <c r="A2031" s="10" t="s">
        <v>621</v>
      </c>
      <c r="B2031" s="10" t="s">
        <v>3422</v>
      </c>
      <c r="C2031" s="10" t="s">
        <v>3423</v>
      </c>
      <c r="D2031" s="10" t="s">
        <v>1963</v>
      </c>
      <c r="E2031" s="10">
        <v>2</v>
      </c>
      <c r="F2031" s="10">
        <v>71</v>
      </c>
      <c r="G2031" s="901">
        <f t="shared" si="68"/>
        <v>142</v>
      </c>
      <c r="H2031" s="901">
        <f t="shared" si="69"/>
        <v>142</v>
      </c>
      <c r="I2031" s="910"/>
    </row>
    <row r="2032" spans="1:9" x14ac:dyDescent="0.25">
      <c r="A2032" s="10" t="s">
        <v>621</v>
      </c>
      <c r="B2032" s="10" t="s">
        <v>3422</v>
      </c>
      <c r="C2032" s="10" t="s">
        <v>3423</v>
      </c>
      <c r="D2032" s="10" t="s">
        <v>1964</v>
      </c>
      <c r="E2032" s="10">
        <v>1</v>
      </c>
      <c r="F2032" s="10">
        <v>55</v>
      </c>
      <c r="G2032" s="901">
        <f t="shared" si="68"/>
        <v>55</v>
      </c>
      <c r="H2032" s="901">
        <f t="shared" si="69"/>
        <v>55</v>
      </c>
      <c r="I2032" s="910"/>
    </row>
    <row r="2033" spans="1:9" x14ac:dyDescent="0.25">
      <c r="A2033" s="10" t="s">
        <v>621</v>
      </c>
      <c r="B2033" s="10" t="s">
        <v>3424</v>
      </c>
      <c r="C2033" s="10" t="s">
        <v>3425</v>
      </c>
      <c r="D2033" s="10" t="s">
        <v>1963</v>
      </c>
      <c r="E2033" s="10">
        <v>2</v>
      </c>
      <c r="F2033" s="10">
        <v>168</v>
      </c>
      <c r="G2033" s="901">
        <f t="shared" si="68"/>
        <v>336</v>
      </c>
      <c r="H2033" s="901">
        <f t="shared" si="69"/>
        <v>336</v>
      </c>
      <c r="I2033" s="910"/>
    </row>
    <row r="2034" spans="1:9" x14ac:dyDescent="0.25">
      <c r="A2034" s="10" t="s">
        <v>621</v>
      </c>
      <c r="B2034" s="10" t="s">
        <v>3424</v>
      </c>
      <c r="C2034" s="10" t="s">
        <v>3425</v>
      </c>
      <c r="D2034" s="10" t="s">
        <v>1964</v>
      </c>
      <c r="E2034" s="10">
        <v>1</v>
      </c>
      <c r="F2034" s="10">
        <v>15</v>
      </c>
      <c r="G2034" s="901">
        <f t="shared" si="68"/>
        <v>15</v>
      </c>
      <c r="H2034" s="901">
        <f t="shared" si="69"/>
        <v>15</v>
      </c>
      <c r="I2034" s="910"/>
    </row>
    <row r="2035" spans="1:9" x14ac:dyDescent="0.25">
      <c r="A2035" s="10" t="s">
        <v>621</v>
      </c>
      <c r="B2035" s="10" t="s">
        <v>3426</v>
      </c>
      <c r="C2035" s="10" t="s">
        <v>3427</v>
      </c>
      <c r="D2035" s="10" t="s">
        <v>1963</v>
      </c>
      <c r="E2035" s="10">
        <v>2</v>
      </c>
      <c r="F2035" s="10">
        <v>116</v>
      </c>
      <c r="G2035" s="901">
        <f t="shared" si="68"/>
        <v>232</v>
      </c>
      <c r="H2035" s="901">
        <f t="shared" si="69"/>
        <v>232</v>
      </c>
      <c r="I2035" s="910"/>
    </row>
    <row r="2036" spans="1:9" x14ac:dyDescent="0.25">
      <c r="A2036" s="10" t="s">
        <v>621</v>
      </c>
      <c r="B2036" s="10" t="s">
        <v>3426</v>
      </c>
      <c r="C2036" s="10" t="s">
        <v>3427</v>
      </c>
      <c r="D2036" s="10" t="s">
        <v>1964</v>
      </c>
      <c r="E2036" s="10">
        <v>1</v>
      </c>
      <c r="F2036" s="10">
        <v>12</v>
      </c>
      <c r="G2036" s="901">
        <f t="shared" si="68"/>
        <v>12</v>
      </c>
      <c r="H2036" s="901">
        <f t="shared" si="69"/>
        <v>12</v>
      </c>
      <c r="I2036" s="910"/>
    </row>
    <row r="2037" spans="1:9" x14ac:dyDescent="0.25">
      <c r="A2037" s="10" t="s">
        <v>621</v>
      </c>
      <c r="B2037" s="10" t="s">
        <v>3428</v>
      </c>
      <c r="C2037" s="10" t="s">
        <v>3429</v>
      </c>
      <c r="D2037" s="10" t="s">
        <v>1963</v>
      </c>
      <c r="E2037" s="10">
        <v>2</v>
      </c>
      <c r="F2037" s="10">
        <v>52</v>
      </c>
      <c r="G2037" s="901">
        <f t="shared" si="68"/>
        <v>104</v>
      </c>
      <c r="H2037" s="901">
        <f t="shared" si="69"/>
        <v>104</v>
      </c>
      <c r="I2037" s="910"/>
    </row>
    <row r="2038" spans="1:9" x14ac:dyDescent="0.25">
      <c r="A2038" s="10" t="s">
        <v>621</v>
      </c>
      <c r="B2038" s="10" t="s">
        <v>3428</v>
      </c>
      <c r="C2038" s="10" t="s">
        <v>3429</v>
      </c>
      <c r="D2038" s="10" t="s">
        <v>1964</v>
      </c>
      <c r="E2038" s="10">
        <v>1</v>
      </c>
      <c r="F2038" s="10">
        <v>23</v>
      </c>
      <c r="G2038" s="901">
        <f t="shared" si="68"/>
        <v>23</v>
      </c>
      <c r="H2038" s="901">
        <f t="shared" si="69"/>
        <v>23</v>
      </c>
      <c r="I2038" s="910"/>
    </row>
    <row r="2039" spans="1:9" x14ac:dyDescent="0.25">
      <c r="A2039" s="10" t="s">
        <v>621</v>
      </c>
      <c r="B2039" s="10" t="s">
        <v>3430</v>
      </c>
      <c r="C2039" s="10" t="s">
        <v>3431</v>
      </c>
      <c r="D2039" s="10" t="s">
        <v>1963</v>
      </c>
      <c r="E2039" s="10">
        <v>2</v>
      </c>
      <c r="F2039" s="10">
        <v>147</v>
      </c>
      <c r="G2039" s="901">
        <f t="shared" si="68"/>
        <v>294</v>
      </c>
      <c r="H2039" s="901">
        <f t="shared" si="69"/>
        <v>294</v>
      </c>
      <c r="I2039" s="910"/>
    </row>
    <row r="2040" spans="1:9" x14ac:dyDescent="0.25">
      <c r="A2040" s="10" t="s">
        <v>621</v>
      </c>
      <c r="B2040" s="10" t="s">
        <v>3430</v>
      </c>
      <c r="C2040" s="10" t="s">
        <v>3431</v>
      </c>
      <c r="D2040" s="10" t="s">
        <v>1964</v>
      </c>
      <c r="E2040" s="10">
        <v>1</v>
      </c>
      <c r="F2040" s="10">
        <v>19</v>
      </c>
      <c r="G2040" s="901">
        <f t="shared" si="68"/>
        <v>19</v>
      </c>
      <c r="H2040" s="901">
        <f t="shared" si="69"/>
        <v>19</v>
      </c>
      <c r="I2040" s="910"/>
    </row>
    <row r="2041" spans="1:9" x14ac:dyDescent="0.25">
      <c r="A2041" s="10" t="s">
        <v>621</v>
      </c>
      <c r="B2041" s="10" t="s">
        <v>3432</v>
      </c>
      <c r="C2041" s="10" t="s">
        <v>3433</v>
      </c>
      <c r="D2041" s="10" t="s">
        <v>1963</v>
      </c>
      <c r="E2041" s="10">
        <v>2</v>
      </c>
      <c r="F2041" s="10">
        <v>98</v>
      </c>
      <c r="G2041" s="901">
        <f t="shared" si="68"/>
        <v>196</v>
      </c>
      <c r="H2041" s="901">
        <f t="shared" si="69"/>
        <v>196</v>
      </c>
      <c r="I2041" s="910"/>
    </row>
    <row r="2042" spans="1:9" x14ac:dyDescent="0.25">
      <c r="A2042" s="10" t="s">
        <v>621</v>
      </c>
      <c r="B2042" s="10" t="s">
        <v>3432</v>
      </c>
      <c r="C2042" s="10" t="s">
        <v>3433</v>
      </c>
      <c r="D2042" s="10" t="s">
        <v>1964</v>
      </c>
      <c r="E2042" s="10">
        <v>1</v>
      </c>
      <c r="F2042" s="10">
        <v>80</v>
      </c>
      <c r="G2042" s="901">
        <f t="shared" si="68"/>
        <v>80</v>
      </c>
      <c r="H2042" s="901">
        <f t="shared" si="69"/>
        <v>80</v>
      </c>
      <c r="I2042" s="910"/>
    </row>
    <row r="2043" spans="1:9" x14ac:dyDescent="0.25">
      <c r="A2043" s="10" t="s">
        <v>621</v>
      </c>
      <c r="B2043" s="10" t="s">
        <v>1271</v>
      </c>
      <c r="C2043" s="10" t="s">
        <v>1272</v>
      </c>
      <c r="D2043" s="10" t="s">
        <v>1963</v>
      </c>
      <c r="E2043" s="10">
        <v>2</v>
      </c>
      <c r="F2043" s="10">
        <v>47</v>
      </c>
      <c r="G2043" s="901">
        <f t="shared" si="68"/>
        <v>94</v>
      </c>
      <c r="H2043" s="901">
        <f t="shared" si="69"/>
        <v>94</v>
      </c>
      <c r="I2043" s="910"/>
    </row>
    <row r="2044" spans="1:9" x14ac:dyDescent="0.25">
      <c r="A2044" s="10" t="s">
        <v>621</v>
      </c>
      <c r="B2044" s="10" t="s">
        <v>1271</v>
      </c>
      <c r="C2044" s="10" t="s">
        <v>1272</v>
      </c>
      <c r="D2044" s="10" t="s">
        <v>1964</v>
      </c>
      <c r="E2044" s="10">
        <v>1</v>
      </c>
      <c r="F2044" s="10">
        <v>5</v>
      </c>
      <c r="G2044" s="901">
        <f t="shared" si="68"/>
        <v>5</v>
      </c>
      <c r="H2044" s="901">
        <f t="shared" si="69"/>
        <v>5</v>
      </c>
      <c r="I2044" s="910"/>
    </row>
    <row r="2045" spans="1:9" x14ac:dyDescent="0.25">
      <c r="A2045" s="10" t="s">
        <v>621</v>
      </c>
      <c r="B2045" s="10" t="s">
        <v>3434</v>
      </c>
      <c r="C2045" s="10" t="s">
        <v>3435</v>
      </c>
      <c r="D2045" s="10" t="s">
        <v>1963</v>
      </c>
      <c r="E2045" s="10">
        <v>2</v>
      </c>
      <c r="F2045" s="10">
        <v>23</v>
      </c>
      <c r="G2045" s="901">
        <f t="shared" si="68"/>
        <v>46</v>
      </c>
      <c r="H2045" s="901">
        <f t="shared" si="69"/>
        <v>46</v>
      </c>
      <c r="I2045" s="910"/>
    </row>
    <row r="2046" spans="1:9" x14ac:dyDescent="0.25">
      <c r="A2046" s="10" t="s">
        <v>621</v>
      </c>
      <c r="B2046" s="10" t="s">
        <v>1059</v>
      </c>
      <c r="C2046" s="10" t="s">
        <v>1060</v>
      </c>
      <c r="D2046" s="10" t="s">
        <v>1963</v>
      </c>
      <c r="E2046" s="10">
        <v>2</v>
      </c>
      <c r="F2046" s="10">
        <v>234</v>
      </c>
      <c r="G2046" s="901">
        <f t="shared" si="68"/>
        <v>468</v>
      </c>
      <c r="H2046" s="901">
        <f t="shared" si="69"/>
        <v>468</v>
      </c>
      <c r="I2046" s="910"/>
    </row>
    <row r="2047" spans="1:9" x14ac:dyDescent="0.25">
      <c r="A2047" s="10" t="s">
        <v>621</v>
      </c>
      <c r="B2047" s="10" t="s">
        <v>1059</v>
      </c>
      <c r="C2047" s="10" t="s">
        <v>1060</v>
      </c>
      <c r="D2047" s="10" t="s">
        <v>1964</v>
      </c>
      <c r="E2047" s="10">
        <v>1</v>
      </c>
      <c r="F2047" s="10">
        <v>209</v>
      </c>
      <c r="G2047" s="901">
        <f t="shared" si="68"/>
        <v>209</v>
      </c>
      <c r="H2047" s="901">
        <f t="shared" si="69"/>
        <v>209</v>
      </c>
      <c r="I2047" s="910"/>
    </row>
    <row r="2048" spans="1:9" x14ac:dyDescent="0.25">
      <c r="A2048" s="10" t="s">
        <v>621</v>
      </c>
      <c r="B2048" s="10" t="s">
        <v>3436</v>
      </c>
      <c r="C2048" s="10" t="s">
        <v>3437</v>
      </c>
      <c r="D2048" s="10" t="s">
        <v>1963</v>
      </c>
      <c r="E2048" s="10">
        <v>2</v>
      </c>
      <c r="F2048" s="10">
        <v>56</v>
      </c>
      <c r="G2048" s="901">
        <f t="shared" si="68"/>
        <v>112</v>
      </c>
      <c r="H2048" s="901">
        <f t="shared" si="69"/>
        <v>112</v>
      </c>
      <c r="I2048" s="910"/>
    </row>
    <row r="2049" spans="1:9" x14ac:dyDescent="0.25">
      <c r="A2049" s="10" t="s">
        <v>621</v>
      </c>
      <c r="B2049" s="10" t="s">
        <v>3436</v>
      </c>
      <c r="C2049" s="10" t="s">
        <v>3437</v>
      </c>
      <c r="D2049" s="10" t="s">
        <v>1964</v>
      </c>
      <c r="E2049" s="10">
        <v>1</v>
      </c>
      <c r="F2049" s="10">
        <v>3</v>
      </c>
      <c r="G2049" s="901">
        <f t="shared" si="68"/>
        <v>3</v>
      </c>
      <c r="H2049" s="901">
        <f t="shared" si="69"/>
        <v>3</v>
      </c>
      <c r="I2049" s="910"/>
    </row>
    <row r="2050" spans="1:9" x14ac:dyDescent="0.25">
      <c r="A2050" s="10" t="s">
        <v>621</v>
      </c>
      <c r="B2050" s="10" t="s">
        <v>3438</v>
      </c>
      <c r="C2050" s="10" t="s">
        <v>3439</v>
      </c>
      <c r="D2050" s="10" t="s">
        <v>1963</v>
      </c>
      <c r="E2050" s="10">
        <v>2</v>
      </c>
      <c r="F2050" s="10">
        <v>97</v>
      </c>
      <c r="G2050" s="901">
        <f t="shared" si="68"/>
        <v>194</v>
      </c>
      <c r="H2050" s="901">
        <f t="shared" ref="H2050:H2056" si="70">G2050</f>
        <v>194</v>
      </c>
      <c r="I2050" s="910"/>
    </row>
    <row r="2051" spans="1:9" x14ac:dyDescent="0.25">
      <c r="A2051" s="10" t="s">
        <v>621</v>
      </c>
      <c r="B2051" s="10" t="s">
        <v>3438</v>
      </c>
      <c r="C2051" s="10" t="s">
        <v>3439</v>
      </c>
      <c r="D2051" s="10" t="s">
        <v>1964</v>
      </c>
      <c r="E2051" s="10">
        <v>1</v>
      </c>
      <c r="F2051" s="10">
        <v>4</v>
      </c>
      <c r="G2051" s="901">
        <f t="shared" si="68"/>
        <v>4</v>
      </c>
      <c r="H2051" s="901">
        <f t="shared" si="70"/>
        <v>4</v>
      </c>
      <c r="I2051" s="910"/>
    </row>
    <row r="2052" spans="1:9" x14ac:dyDescent="0.25">
      <c r="A2052" s="10" t="s">
        <v>621</v>
      </c>
      <c r="B2052" s="10" t="s">
        <v>1061</v>
      </c>
      <c r="C2052" s="10" t="s">
        <v>1062</v>
      </c>
      <c r="D2052" s="10" t="s">
        <v>1963</v>
      </c>
      <c r="E2052" s="10">
        <v>2</v>
      </c>
      <c r="F2052" s="10">
        <v>172</v>
      </c>
      <c r="G2052" s="901">
        <f t="shared" si="68"/>
        <v>344</v>
      </c>
      <c r="H2052" s="901">
        <f t="shared" si="70"/>
        <v>344</v>
      </c>
      <c r="I2052" s="910"/>
    </row>
    <row r="2053" spans="1:9" x14ac:dyDescent="0.25">
      <c r="A2053" s="10" t="s">
        <v>621</v>
      </c>
      <c r="B2053" s="10" t="s">
        <v>1061</v>
      </c>
      <c r="C2053" s="10" t="s">
        <v>1062</v>
      </c>
      <c r="D2053" s="10" t="s">
        <v>1964</v>
      </c>
      <c r="E2053" s="10">
        <v>1</v>
      </c>
      <c r="F2053" s="10">
        <v>152</v>
      </c>
      <c r="G2053" s="901">
        <f t="shared" si="68"/>
        <v>152</v>
      </c>
      <c r="H2053" s="901">
        <f t="shared" si="70"/>
        <v>152</v>
      </c>
      <c r="I2053" s="910"/>
    </row>
    <row r="2054" spans="1:9" x14ac:dyDescent="0.25">
      <c r="A2054" s="10" t="s">
        <v>621</v>
      </c>
      <c r="B2054" s="10" t="s">
        <v>3440</v>
      </c>
      <c r="C2054" s="10" t="s">
        <v>3441</v>
      </c>
      <c r="D2054" s="10" t="s">
        <v>1963</v>
      </c>
      <c r="E2054" s="10">
        <v>2</v>
      </c>
      <c r="F2054" s="10">
        <v>10</v>
      </c>
      <c r="G2054" s="901">
        <f t="shared" si="68"/>
        <v>20</v>
      </c>
      <c r="H2054" s="901">
        <f t="shared" si="70"/>
        <v>20</v>
      </c>
      <c r="I2054" s="910"/>
    </row>
    <row r="2055" spans="1:9" x14ac:dyDescent="0.25">
      <c r="A2055" s="10" t="s">
        <v>621</v>
      </c>
      <c r="B2055" s="10" t="s">
        <v>3440</v>
      </c>
      <c r="C2055" s="10" t="s">
        <v>3441</v>
      </c>
      <c r="D2055" s="10" t="s">
        <v>1964</v>
      </c>
      <c r="E2055" s="10">
        <v>1</v>
      </c>
      <c r="F2055" s="10">
        <v>2</v>
      </c>
      <c r="G2055" s="901">
        <f t="shared" si="68"/>
        <v>2</v>
      </c>
      <c r="H2055" s="901">
        <f t="shared" si="70"/>
        <v>2</v>
      </c>
      <c r="I2055" s="910"/>
    </row>
    <row r="2056" spans="1:9" x14ac:dyDescent="0.25">
      <c r="A2056" s="10" t="s">
        <v>621</v>
      </c>
      <c r="B2056" s="10" t="s">
        <v>3442</v>
      </c>
      <c r="C2056" s="10" t="s">
        <v>3443</v>
      </c>
      <c r="D2056" s="10" t="s">
        <v>1963</v>
      </c>
      <c r="E2056" s="10">
        <v>2</v>
      </c>
      <c r="F2056" s="10">
        <v>86</v>
      </c>
      <c r="G2056" s="901">
        <f t="shared" si="68"/>
        <v>172</v>
      </c>
      <c r="H2056" s="901">
        <f t="shared" si="70"/>
        <v>172</v>
      </c>
      <c r="I2056" s="910"/>
    </row>
    <row r="2057" spans="1:9" x14ac:dyDescent="0.25">
      <c r="A2057" s="10" t="s">
        <v>621</v>
      </c>
      <c r="B2057" s="10" t="s">
        <v>3444</v>
      </c>
      <c r="C2057" s="10" t="s">
        <v>3445</v>
      </c>
      <c r="D2057" s="10" t="s">
        <v>1963</v>
      </c>
      <c r="E2057" s="10">
        <v>2</v>
      </c>
      <c r="F2057" s="10">
        <v>134</v>
      </c>
      <c r="G2057" s="901">
        <f t="shared" ref="G2057:G2108" si="71">E2057*F2057</f>
        <v>268</v>
      </c>
      <c r="H2057" s="901">
        <f t="shared" ref="H2057:H2108" si="72">G2057</f>
        <v>268</v>
      </c>
      <c r="I2057" s="910"/>
    </row>
    <row r="2058" spans="1:9" x14ac:dyDescent="0.25">
      <c r="A2058" s="10" t="s">
        <v>621</v>
      </c>
      <c r="B2058" s="10" t="s">
        <v>1063</v>
      </c>
      <c r="C2058" s="10" t="s">
        <v>1064</v>
      </c>
      <c r="D2058" s="10" t="s">
        <v>1963</v>
      </c>
      <c r="E2058" s="10">
        <v>2</v>
      </c>
      <c r="F2058" s="10">
        <v>117</v>
      </c>
      <c r="G2058" s="901">
        <f t="shared" si="71"/>
        <v>234</v>
      </c>
      <c r="H2058" s="901">
        <f t="shared" si="72"/>
        <v>234</v>
      </c>
      <c r="I2058" s="910"/>
    </row>
    <row r="2059" spans="1:9" x14ac:dyDescent="0.25">
      <c r="A2059" s="10" t="s">
        <v>621</v>
      </c>
      <c r="B2059" s="10" t="s">
        <v>1063</v>
      </c>
      <c r="C2059" s="10" t="s">
        <v>1064</v>
      </c>
      <c r="D2059" s="10" t="s">
        <v>1964</v>
      </c>
      <c r="E2059" s="10">
        <v>1</v>
      </c>
      <c r="F2059" s="10">
        <v>5</v>
      </c>
      <c r="G2059" s="901">
        <f t="shared" si="71"/>
        <v>5</v>
      </c>
      <c r="H2059" s="901">
        <f t="shared" si="72"/>
        <v>5</v>
      </c>
      <c r="I2059" s="910"/>
    </row>
    <row r="2060" spans="1:9" x14ac:dyDescent="0.25">
      <c r="A2060" s="10" t="s">
        <v>621</v>
      </c>
      <c r="B2060" s="10" t="s">
        <v>1065</v>
      </c>
      <c r="C2060" s="10" t="s">
        <v>1066</v>
      </c>
      <c r="D2060" s="10" t="s">
        <v>1963</v>
      </c>
      <c r="E2060" s="10">
        <v>2</v>
      </c>
      <c r="F2060" s="10">
        <v>119</v>
      </c>
      <c r="G2060" s="901">
        <f t="shared" si="71"/>
        <v>238</v>
      </c>
      <c r="H2060" s="901">
        <f t="shared" si="72"/>
        <v>238</v>
      </c>
      <c r="I2060" s="910"/>
    </row>
    <row r="2061" spans="1:9" x14ac:dyDescent="0.25">
      <c r="A2061" s="10" t="s">
        <v>621</v>
      </c>
      <c r="B2061" s="10" t="s">
        <v>1065</v>
      </c>
      <c r="C2061" s="10" t="s">
        <v>1066</v>
      </c>
      <c r="D2061" s="10" t="s">
        <v>1964</v>
      </c>
      <c r="E2061" s="10">
        <v>1</v>
      </c>
      <c r="F2061" s="10">
        <v>85</v>
      </c>
      <c r="G2061" s="901">
        <f t="shared" si="71"/>
        <v>85</v>
      </c>
      <c r="H2061" s="901">
        <f t="shared" si="72"/>
        <v>85</v>
      </c>
      <c r="I2061" s="910"/>
    </row>
    <row r="2062" spans="1:9" x14ac:dyDescent="0.25">
      <c r="A2062" s="10" t="s">
        <v>621</v>
      </c>
      <c r="B2062" s="10" t="s">
        <v>1067</v>
      </c>
      <c r="C2062" s="10" t="s">
        <v>1068</v>
      </c>
      <c r="D2062" s="10" t="s">
        <v>1963</v>
      </c>
      <c r="E2062" s="10">
        <v>2</v>
      </c>
      <c r="F2062" s="10">
        <v>51</v>
      </c>
      <c r="G2062" s="901">
        <f t="shared" si="71"/>
        <v>102</v>
      </c>
      <c r="H2062" s="901">
        <f t="shared" si="72"/>
        <v>102</v>
      </c>
      <c r="I2062" s="910"/>
    </row>
    <row r="2063" spans="1:9" x14ac:dyDescent="0.25">
      <c r="A2063" s="10" t="s">
        <v>621</v>
      </c>
      <c r="B2063" s="10" t="s">
        <v>1067</v>
      </c>
      <c r="C2063" s="10" t="s">
        <v>1068</v>
      </c>
      <c r="D2063" s="10" t="s">
        <v>1964</v>
      </c>
      <c r="E2063" s="10">
        <v>1</v>
      </c>
      <c r="F2063" s="10">
        <v>11</v>
      </c>
      <c r="G2063" s="901">
        <f t="shared" si="71"/>
        <v>11</v>
      </c>
      <c r="H2063" s="901">
        <f t="shared" si="72"/>
        <v>11</v>
      </c>
      <c r="I2063" s="910"/>
    </row>
    <row r="2064" spans="1:9" x14ac:dyDescent="0.25">
      <c r="A2064" s="10" t="s">
        <v>621</v>
      </c>
      <c r="B2064" s="10" t="s">
        <v>3446</v>
      </c>
      <c r="C2064" s="10" t="s">
        <v>3447</v>
      </c>
      <c r="D2064" s="10" t="s">
        <v>1963</v>
      </c>
      <c r="E2064" s="10">
        <v>2</v>
      </c>
      <c r="F2064" s="10">
        <v>120</v>
      </c>
      <c r="G2064" s="901">
        <f t="shared" si="71"/>
        <v>240</v>
      </c>
      <c r="H2064" s="901">
        <f t="shared" si="72"/>
        <v>240</v>
      </c>
      <c r="I2064" s="910"/>
    </row>
    <row r="2065" spans="1:9" x14ac:dyDescent="0.25">
      <c r="A2065" s="10" t="s">
        <v>621</v>
      </c>
      <c r="B2065" s="10" t="s">
        <v>3448</v>
      </c>
      <c r="C2065" s="10" t="s">
        <v>3449</v>
      </c>
      <c r="D2065" s="10" t="s">
        <v>1963</v>
      </c>
      <c r="E2065" s="10">
        <v>2</v>
      </c>
      <c r="F2065" s="10">
        <v>112</v>
      </c>
      <c r="G2065" s="901">
        <f t="shared" si="71"/>
        <v>224</v>
      </c>
      <c r="H2065" s="901">
        <f t="shared" si="72"/>
        <v>224</v>
      </c>
      <c r="I2065" s="910"/>
    </row>
    <row r="2066" spans="1:9" x14ac:dyDescent="0.25">
      <c r="A2066" s="10" t="s">
        <v>621</v>
      </c>
      <c r="B2066" s="10" t="s">
        <v>3448</v>
      </c>
      <c r="C2066" s="10" t="s">
        <v>3449</v>
      </c>
      <c r="D2066" s="10" t="s">
        <v>1964</v>
      </c>
      <c r="E2066" s="10">
        <v>1</v>
      </c>
      <c r="F2066" s="10">
        <v>59</v>
      </c>
      <c r="G2066" s="901">
        <f t="shared" si="71"/>
        <v>59</v>
      </c>
      <c r="H2066" s="901">
        <f t="shared" si="72"/>
        <v>59</v>
      </c>
      <c r="I2066" s="910"/>
    </row>
    <row r="2067" spans="1:9" x14ac:dyDescent="0.25">
      <c r="A2067" s="10" t="s">
        <v>621</v>
      </c>
      <c r="B2067" s="10" t="s">
        <v>3450</v>
      </c>
      <c r="C2067" s="10" t="s">
        <v>3451</v>
      </c>
      <c r="D2067" s="10" t="s">
        <v>1963</v>
      </c>
      <c r="E2067" s="10">
        <v>2</v>
      </c>
      <c r="F2067" s="10">
        <v>24</v>
      </c>
      <c r="G2067" s="901">
        <f t="shared" si="71"/>
        <v>48</v>
      </c>
      <c r="H2067" s="901">
        <f t="shared" si="72"/>
        <v>48</v>
      </c>
      <c r="I2067" s="910"/>
    </row>
    <row r="2068" spans="1:9" x14ac:dyDescent="0.25">
      <c r="A2068" s="10" t="s">
        <v>621</v>
      </c>
      <c r="B2068" s="10" t="s">
        <v>3450</v>
      </c>
      <c r="C2068" s="10" t="s">
        <v>3451</v>
      </c>
      <c r="D2068" s="10" t="s">
        <v>1964</v>
      </c>
      <c r="E2068" s="10">
        <v>1</v>
      </c>
      <c r="F2068" s="10">
        <v>15</v>
      </c>
      <c r="G2068" s="901">
        <f t="shared" si="71"/>
        <v>15</v>
      </c>
      <c r="H2068" s="901">
        <f t="shared" si="72"/>
        <v>15</v>
      </c>
      <c r="I2068" s="910"/>
    </row>
    <row r="2069" spans="1:9" x14ac:dyDescent="0.25">
      <c r="A2069" s="10" t="s">
        <v>621</v>
      </c>
      <c r="B2069" s="10" t="s">
        <v>3452</v>
      </c>
      <c r="C2069" s="10" t="s">
        <v>3453</v>
      </c>
      <c r="D2069" s="10" t="s">
        <v>1963</v>
      </c>
      <c r="E2069" s="10">
        <v>2</v>
      </c>
      <c r="F2069" s="10">
        <v>74</v>
      </c>
      <c r="G2069" s="901">
        <f t="shared" si="71"/>
        <v>148</v>
      </c>
      <c r="H2069" s="901">
        <f t="shared" si="72"/>
        <v>148</v>
      </c>
      <c r="I2069" s="910"/>
    </row>
    <row r="2070" spans="1:9" x14ac:dyDescent="0.25">
      <c r="A2070" s="10" t="s">
        <v>621</v>
      </c>
      <c r="B2070" s="10" t="s">
        <v>3452</v>
      </c>
      <c r="C2070" s="10" t="s">
        <v>3453</v>
      </c>
      <c r="D2070" s="10" t="s">
        <v>1964</v>
      </c>
      <c r="E2070" s="10">
        <v>1</v>
      </c>
      <c r="F2070" s="10">
        <v>28</v>
      </c>
      <c r="G2070" s="901">
        <f t="shared" si="71"/>
        <v>28</v>
      </c>
      <c r="H2070" s="901">
        <f t="shared" si="72"/>
        <v>28</v>
      </c>
      <c r="I2070" s="910"/>
    </row>
    <row r="2071" spans="1:9" x14ac:dyDescent="0.25">
      <c r="A2071" s="10" t="s">
        <v>621</v>
      </c>
      <c r="B2071" s="10" t="s">
        <v>3454</v>
      </c>
      <c r="C2071" s="10" t="s">
        <v>3455</v>
      </c>
      <c r="D2071" s="10" t="s">
        <v>1963</v>
      </c>
      <c r="E2071" s="10">
        <v>2</v>
      </c>
      <c r="F2071" s="10">
        <v>151</v>
      </c>
      <c r="G2071" s="901">
        <f t="shared" si="71"/>
        <v>302</v>
      </c>
      <c r="H2071" s="901">
        <f t="shared" si="72"/>
        <v>302</v>
      </c>
      <c r="I2071" s="910"/>
    </row>
    <row r="2072" spans="1:9" x14ac:dyDescent="0.25">
      <c r="A2072" s="10" t="s">
        <v>621</v>
      </c>
      <c r="B2072" s="10" t="s">
        <v>1929</v>
      </c>
      <c r="C2072" s="10" t="s">
        <v>1930</v>
      </c>
      <c r="D2072" s="10" t="s">
        <v>1963</v>
      </c>
      <c r="E2072" s="10">
        <v>2</v>
      </c>
      <c r="F2072" s="10">
        <v>107</v>
      </c>
      <c r="G2072" s="901">
        <f t="shared" si="71"/>
        <v>214</v>
      </c>
      <c r="H2072" s="901">
        <f t="shared" si="72"/>
        <v>214</v>
      </c>
      <c r="I2072" s="910"/>
    </row>
    <row r="2073" spans="1:9" x14ac:dyDescent="0.25">
      <c r="A2073" s="10" t="s">
        <v>621</v>
      </c>
      <c r="B2073" s="10" t="s">
        <v>1929</v>
      </c>
      <c r="C2073" s="10" t="s">
        <v>1930</v>
      </c>
      <c r="D2073" s="10" t="s">
        <v>1964</v>
      </c>
      <c r="E2073" s="10">
        <v>1</v>
      </c>
      <c r="F2073" s="10">
        <v>116</v>
      </c>
      <c r="G2073" s="901">
        <f t="shared" si="71"/>
        <v>116</v>
      </c>
      <c r="H2073" s="901">
        <f t="shared" si="72"/>
        <v>116</v>
      </c>
      <c r="I2073" s="910"/>
    </row>
    <row r="2074" spans="1:9" x14ac:dyDescent="0.25">
      <c r="A2074" s="10" t="s">
        <v>621</v>
      </c>
      <c r="B2074" s="10" t="s">
        <v>3456</v>
      </c>
      <c r="C2074" s="10" t="s">
        <v>3457</v>
      </c>
      <c r="D2074" s="10" t="s">
        <v>1963</v>
      </c>
      <c r="E2074" s="10">
        <v>2</v>
      </c>
      <c r="F2074" s="10">
        <v>27</v>
      </c>
      <c r="G2074" s="901">
        <f t="shared" si="71"/>
        <v>54</v>
      </c>
      <c r="H2074" s="901">
        <f t="shared" si="72"/>
        <v>54</v>
      </c>
      <c r="I2074" s="910"/>
    </row>
    <row r="2075" spans="1:9" x14ac:dyDescent="0.25">
      <c r="A2075" s="10" t="s">
        <v>621</v>
      </c>
      <c r="B2075" s="10" t="s">
        <v>1069</v>
      </c>
      <c r="C2075" s="10" t="s">
        <v>1070</v>
      </c>
      <c r="D2075" s="10" t="s">
        <v>1963</v>
      </c>
      <c r="E2075" s="10">
        <v>2</v>
      </c>
      <c r="F2075" s="10">
        <v>41</v>
      </c>
      <c r="G2075" s="901">
        <f t="shared" si="71"/>
        <v>82</v>
      </c>
      <c r="H2075" s="901">
        <f t="shared" si="72"/>
        <v>82</v>
      </c>
      <c r="I2075" s="910"/>
    </row>
    <row r="2076" spans="1:9" x14ac:dyDescent="0.25">
      <c r="A2076" s="10" t="s">
        <v>621</v>
      </c>
      <c r="B2076" s="10" t="s">
        <v>1069</v>
      </c>
      <c r="C2076" s="10" t="s">
        <v>1070</v>
      </c>
      <c r="D2076" s="10" t="s">
        <v>1964</v>
      </c>
      <c r="E2076" s="10">
        <v>1</v>
      </c>
      <c r="F2076" s="10">
        <v>16</v>
      </c>
      <c r="G2076" s="901">
        <f t="shared" si="71"/>
        <v>16</v>
      </c>
      <c r="H2076" s="901">
        <f t="shared" si="72"/>
        <v>16</v>
      </c>
      <c r="I2076" s="910"/>
    </row>
    <row r="2077" spans="1:9" x14ac:dyDescent="0.25">
      <c r="A2077" s="10" t="s">
        <v>621</v>
      </c>
      <c r="B2077" s="10" t="s">
        <v>3458</v>
      </c>
      <c r="C2077" s="10" t="s">
        <v>3459</v>
      </c>
      <c r="D2077" s="10" t="s">
        <v>1963</v>
      </c>
      <c r="E2077" s="10">
        <v>2</v>
      </c>
      <c r="F2077" s="10">
        <v>55</v>
      </c>
      <c r="G2077" s="901">
        <f t="shared" si="71"/>
        <v>110</v>
      </c>
      <c r="H2077" s="901">
        <f t="shared" si="72"/>
        <v>110</v>
      </c>
      <c r="I2077" s="910"/>
    </row>
    <row r="2078" spans="1:9" x14ac:dyDescent="0.25">
      <c r="A2078" s="10" t="s">
        <v>621</v>
      </c>
      <c r="B2078" s="10" t="s">
        <v>3460</v>
      </c>
      <c r="C2078" s="10" t="s">
        <v>3461</v>
      </c>
      <c r="D2078" s="10" t="s">
        <v>1963</v>
      </c>
      <c r="E2078" s="10">
        <v>2</v>
      </c>
      <c r="F2078" s="10">
        <v>103</v>
      </c>
      <c r="G2078" s="901">
        <f t="shared" si="71"/>
        <v>206</v>
      </c>
      <c r="H2078" s="901">
        <f t="shared" si="72"/>
        <v>206</v>
      </c>
      <c r="I2078" s="910"/>
    </row>
    <row r="2079" spans="1:9" x14ac:dyDescent="0.25">
      <c r="A2079" s="10" t="s">
        <v>621</v>
      </c>
      <c r="B2079" s="10" t="s">
        <v>3460</v>
      </c>
      <c r="C2079" s="10" t="s">
        <v>3461</v>
      </c>
      <c r="D2079" s="10" t="s">
        <v>1964</v>
      </c>
      <c r="E2079" s="10">
        <v>1</v>
      </c>
      <c r="F2079" s="10">
        <v>1</v>
      </c>
      <c r="G2079" s="901">
        <f t="shared" si="71"/>
        <v>1</v>
      </c>
      <c r="H2079" s="901">
        <f t="shared" si="72"/>
        <v>1</v>
      </c>
      <c r="I2079" s="910"/>
    </row>
    <row r="2080" spans="1:9" x14ac:dyDescent="0.25">
      <c r="A2080" s="10" t="s">
        <v>621</v>
      </c>
      <c r="B2080" s="10" t="s">
        <v>1071</v>
      </c>
      <c r="C2080" s="10" t="s">
        <v>1072</v>
      </c>
      <c r="D2080" s="10" t="s">
        <v>1963</v>
      </c>
      <c r="E2080" s="10">
        <v>2</v>
      </c>
      <c r="F2080" s="10">
        <v>184</v>
      </c>
      <c r="G2080" s="901">
        <f t="shared" si="71"/>
        <v>368</v>
      </c>
      <c r="H2080" s="901">
        <f t="shared" si="72"/>
        <v>368</v>
      </c>
      <c r="I2080" s="910"/>
    </row>
    <row r="2081" spans="1:9" x14ac:dyDescent="0.25">
      <c r="A2081" s="10" t="s">
        <v>621</v>
      </c>
      <c r="B2081" s="10" t="s">
        <v>1071</v>
      </c>
      <c r="C2081" s="10" t="s">
        <v>1072</v>
      </c>
      <c r="D2081" s="10" t="s">
        <v>1964</v>
      </c>
      <c r="E2081" s="10">
        <v>1</v>
      </c>
      <c r="F2081" s="10">
        <v>109</v>
      </c>
      <c r="G2081" s="901">
        <f t="shared" si="71"/>
        <v>109</v>
      </c>
      <c r="H2081" s="901">
        <f t="shared" si="72"/>
        <v>109</v>
      </c>
      <c r="I2081" s="910"/>
    </row>
    <row r="2082" spans="1:9" x14ac:dyDescent="0.25">
      <c r="A2082" s="10" t="s">
        <v>621</v>
      </c>
      <c r="B2082" s="10" t="s">
        <v>3462</v>
      </c>
      <c r="C2082" s="10" t="s">
        <v>3463</v>
      </c>
      <c r="D2082" s="10" t="s">
        <v>1963</v>
      </c>
      <c r="E2082" s="10">
        <v>2</v>
      </c>
      <c r="F2082" s="10">
        <v>92</v>
      </c>
      <c r="G2082" s="901">
        <f t="shared" si="71"/>
        <v>184</v>
      </c>
      <c r="H2082" s="901">
        <f t="shared" si="72"/>
        <v>184</v>
      </c>
      <c r="I2082" s="910"/>
    </row>
    <row r="2083" spans="1:9" x14ac:dyDescent="0.25">
      <c r="A2083" s="10" t="s">
        <v>621</v>
      </c>
      <c r="B2083" s="10" t="s">
        <v>3462</v>
      </c>
      <c r="C2083" s="10" t="s">
        <v>3463</v>
      </c>
      <c r="D2083" s="10" t="s">
        <v>1964</v>
      </c>
      <c r="E2083" s="10">
        <v>1</v>
      </c>
      <c r="F2083" s="10">
        <v>118</v>
      </c>
      <c r="G2083" s="901">
        <f t="shared" si="71"/>
        <v>118</v>
      </c>
      <c r="H2083" s="901">
        <f t="shared" si="72"/>
        <v>118</v>
      </c>
      <c r="I2083" s="910"/>
    </row>
    <row r="2084" spans="1:9" x14ac:dyDescent="0.25">
      <c r="A2084" s="10" t="s">
        <v>621</v>
      </c>
      <c r="B2084" s="10" t="s">
        <v>1073</v>
      </c>
      <c r="C2084" s="10" t="s">
        <v>1074</v>
      </c>
      <c r="D2084" s="10" t="s">
        <v>1963</v>
      </c>
      <c r="E2084" s="10">
        <v>2</v>
      </c>
      <c r="F2084" s="10">
        <v>99</v>
      </c>
      <c r="G2084" s="901">
        <f t="shared" si="71"/>
        <v>198</v>
      </c>
      <c r="H2084" s="901">
        <f t="shared" si="72"/>
        <v>198</v>
      </c>
      <c r="I2084" s="910"/>
    </row>
    <row r="2085" spans="1:9" x14ac:dyDescent="0.25">
      <c r="A2085" s="10" t="s">
        <v>621</v>
      </c>
      <c r="B2085" s="10" t="s">
        <v>3464</v>
      </c>
      <c r="C2085" s="10" t="s">
        <v>3465</v>
      </c>
      <c r="D2085" s="10" t="s">
        <v>1963</v>
      </c>
      <c r="E2085" s="10">
        <v>2</v>
      </c>
      <c r="F2085" s="10">
        <v>192</v>
      </c>
      <c r="G2085" s="901">
        <f t="shared" si="71"/>
        <v>384</v>
      </c>
      <c r="H2085" s="901">
        <f t="shared" si="72"/>
        <v>384</v>
      </c>
      <c r="I2085" s="910"/>
    </row>
    <row r="2086" spans="1:9" x14ac:dyDescent="0.25">
      <c r="A2086" s="10" t="s">
        <v>621</v>
      </c>
      <c r="B2086" s="10" t="s">
        <v>3464</v>
      </c>
      <c r="C2086" s="10" t="s">
        <v>3465</v>
      </c>
      <c r="D2086" s="10" t="s">
        <v>1964</v>
      </c>
      <c r="E2086" s="10">
        <v>1</v>
      </c>
      <c r="F2086" s="10">
        <v>107</v>
      </c>
      <c r="G2086" s="901">
        <f t="shared" si="71"/>
        <v>107</v>
      </c>
      <c r="H2086" s="901">
        <f t="shared" si="72"/>
        <v>107</v>
      </c>
      <c r="I2086" s="910"/>
    </row>
    <row r="2087" spans="1:9" x14ac:dyDescent="0.25">
      <c r="A2087" s="10" t="s">
        <v>621</v>
      </c>
      <c r="B2087" s="10" t="s">
        <v>1075</v>
      </c>
      <c r="C2087" s="10" t="s">
        <v>1076</v>
      </c>
      <c r="D2087" s="10" t="s">
        <v>1963</v>
      </c>
      <c r="E2087" s="10">
        <v>2</v>
      </c>
      <c r="F2087" s="10">
        <v>108</v>
      </c>
      <c r="G2087" s="901">
        <f t="shared" si="71"/>
        <v>216</v>
      </c>
      <c r="H2087" s="901">
        <f t="shared" si="72"/>
        <v>216</v>
      </c>
      <c r="I2087" s="910"/>
    </row>
    <row r="2088" spans="1:9" x14ac:dyDescent="0.25">
      <c r="A2088" s="10" t="s">
        <v>621</v>
      </c>
      <c r="B2088" s="10" t="s">
        <v>1075</v>
      </c>
      <c r="C2088" s="10" t="s">
        <v>1076</v>
      </c>
      <c r="D2088" s="10" t="s">
        <v>1964</v>
      </c>
      <c r="E2088" s="10">
        <v>1</v>
      </c>
      <c r="F2088" s="10">
        <v>4</v>
      </c>
      <c r="G2088" s="901">
        <f t="shared" si="71"/>
        <v>4</v>
      </c>
      <c r="H2088" s="901">
        <f t="shared" si="72"/>
        <v>4</v>
      </c>
      <c r="I2088" s="910"/>
    </row>
    <row r="2089" spans="1:9" x14ac:dyDescent="0.25">
      <c r="A2089" s="10" t="s">
        <v>621</v>
      </c>
      <c r="B2089" s="10" t="s">
        <v>1077</v>
      </c>
      <c r="C2089" s="10" t="s">
        <v>1078</v>
      </c>
      <c r="D2089" s="10" t="s">
        <v>1963</v>
      </c>
      <c r="E2089" s="10">
        <v>2</v>
      </c>
      <c r="F2089" s="10">
        <v>204</v>
      </c>
      <c r="G2089" s="901">
        <f t="shared" si="71"/>
        <v>408</v>
      </c>
      <c r="H2089" s="901">
        <f t="shared" si="72"/>
        <v>408</v>
      </c>
      <c r="I2089" s="910"/>
    </row>
    <row r="2090" spans="1:9" x14ac:dyDescent="0.25">
      <c r="A2090" s="10" t="s">
        <v>621</v>
      </c>
      <c r="B2090" s="10" t="s">
        <v>3466</v>
      </c>
      <c r="C2090" s="10" t="s">
        <v>3467</v>
      </c>
      <c r="D2090" s="10" t="s">
        <v>1963</v>
      </c>
      <c r="E2090" s="10">
        <v>2</v>
      </c>
      <c r="F2090" s="10">
        <v>35</v>
      </c>
      <c r="G2090" s="901">
        <f t="shared" si="71"/>
        <v>70</v>
      </c>
      <c r="H2090" s="901">
        <f t="shared" si="72"/>
        <v>70</v>
      </c>
      <c r="I2090" s="910"/>
    </row>
    <row r="2091" spans="1:9" x14ac:dyDescent="0.25">
      <c r="A2091" s="10" t="s">
        <v>621</v>
      </c>
      <c r="B2091" s="10" t="s">
        <v>3466</v>
      </c>
      <c r="C2091" s="10" t="s">
        <v>3467</v>
      </c>
      <c r="D2091" s="10" t="s">
        <v>1964</v>
      </c>
      <c r="E2091" s="10">
        <v>1</v>
      </c>
      <c r="F2091" s="10">
        <v>1</v>
      </c>
      <c r="G2091" s="901">
        <f t="shared" si="71"/>
        <v>1</v>
      </c>
      <c r="H2091" s="901">
        <f t="shared" si="72"/>
        <v>1</v>
      </c>
      <c r="I2091" s="910"/>
    </row>
    <row r="2092" spans="1:9" x14ac:dyDescent="0.25">
      <c r="A2092" s="10" t="s">
        <v>621</v>
      </c>
      <c r="B2092" s="10" t="s">
        <v>1079</v>
      </c>
      <c r="C2092" s="10" t="s">
        <v>1080</v>
      </c>
      <c r="D2092" s="10" t="s">
        <v>1963</v>
      </c>
      <c r="E2092" s="10">
        <v>2</v>
      </c>
      <c r="F2092" s="10">
        <v>70</v>
      </c>
      <c r="G2092" s="901">
        <f t="shared" si="71"/>
        <v>140</v>
      </c>
      <c r="H2092" s="901">
        <f t="shared" si="72"/>
        <v>140</v>
      </c>
      <c r="I2092" s="910"/>
    </row>
    <row r="2093" spans="1:9" x14ac:dyDescent="0.25">
      <c r="A2093" s="10" t="s">
        <v>621</v>
      </c>
      <c r="B2093" s="10" t="s">
        <v>1079</v>
      </c>
      <c r="C2093" s="10" t="s">
        <v>1080</v>
      </c>
      <c r="D2093" s="10" t="s">
        <v>1964</v>
      </c>
      <c r="E2093" s="10">
        <v>1</v>
      </c>
      <c r="F2093" s="10">
        <v>19</v>
      </c>
      <c r="G2093" s="901">
        <f t="shared" si="71"/>
        <v>19</v>
      </c>
      <c r="H2093" s="901">
        <f t="shared" si="72"/>
        <v>19</v>
      </c>
      <c r="I2093" s="910"/>
    </row>
    <row r="2094" spans="1:9" x14ac:dyDescent="0.25">
      <c r="A2094" s="10" t="s">
        <v>621</v>
      </c>
      <c r="B2094" s="10" t="s">
        <v>1273</v>
      </c>
      <c r="C2094" s="10" t="s">
        <v>1274</v>
      </c>
      <c r="D2094" s="10" t="s">
        <v>1963</v>
      </c>
      <c r="E2094" s="10">
        <v>2</v>
      </c>
      <c r="F2094" s="10">
        <v>220</v>
      </c>
      <c r="G2094" s="901">
        <f t="shared" si="71"/>
        <v>440</v>
      </c>
      <c r="H2094" s="901">
        <f t="shared" si="72"/>
        <v>440</v>
      </c>
      <c r="I2094" s="910"/>
    </row>
    <row r="2095" spans="1:9" x14ac:dyDescent="0.25">
      <c r="A2095" s="10" t="s">
        <v>621</v>
      </c>
      <c r="B2095" s="10" t="s">
        <v>1273</v>
      </c>
      <c r="C2095" s="10" t="s">
        <v>1274</v>
      </c>
      <c r="D2095" s="10" t="s">
        <v>1964</v>
      </c>
      <c r="E2095" s="10">
        <v>1</v>
      </c>
      <c r="F2095" s="10">
        <v>213</v>
      </c>
      <c r="G2095" s="901">
        <f t="shared" si="71"/>
        <v>213</v>
      </c>
      <c r="H2095" s="901">
        <f t="shared" si="72"/>
        <v>213</v>
      </c>
      <c r="I2095" s="910"/>
    </row>
    <row r="2096" spans="1:9" x14ac:dyDescent="0.25">
      <c r="A2096" s="10" t="s">
        <v>621</v>
      </c>
      <c r="B2096" s="10" t="s">
        <v>1931</v>
      </c>
      <c r="C2096" s="10" t="s">
        <v>1932</v>
      </c>
      <c r="D2096" s="10" t="s">
        <v>1989</v>
      </c>
      <c r="E2096" s="10">
        <v>18.53</v>
      </c>
      <c r="F2096" s="10">
        <v>1</v>
      </c>
      <c r="G2096" s="901">
        <f t="shared" si="71"/>
        <v>18.53</v>
      </c>
      <c r="H2096" s="901">
        <f t="shared" si="72"/>
        <v>18.53</v>
      </c>
      <c r="I2096" s="910"/>
    </row>
    <row r="2097" spans="1:9" x14ac:dyDescent="0.25">
      <c r="A2097" s="10" t="s">
        <v>621</v>
      </c>
      <c r="B2097" s="10" t="s">
        <v>1931</v>
      </c>
      <c r="C2097" s="10" t="s">
        <v>1932</v>
      </c>
      <c r="D2097" s="10" t="s">
        <v>1963</v>
      </c>
      <c r="E2097" s="10">
        <v>2</v>
      </c>
      <c r="F2097" s="10">
        <v>131</v>
      </c>
      <c r="G2097" s="901">
        <f t="shared" si="71"/>
        <v>262</v>
      </c>
      <c r="H2097" s="901">
        <f t="shared" si="72"/>
        <v>262</v>
      </c>
      <c r="I2097" s="910"/>
    </row>
    <row r="2098" spans="1:9" x14ac:dyDescent="0.25">
      <c r="A2098" s="10" t="s">
        <v>621</v>
      </c>
      <c r="B2098" s="10" t="s">
        <v>1931</v>
      </c>
      <c r="C2098" s="10" t="s">
        <v>1932</v>
      </c>
      <c r="D2098" s="10" t="s">
        <v>1964</v>
      </c>
      <c r="E2098" s="10">
        <v>1</v>
      </c>
      <c r="F2098" s="10">
        <v>2</v>
      </c>
      <c r="G2098" s="901">
        <f t="shared" si="71"/>
        <v>2</v>
      </c>
      <c r="H2098" s="901">
        <f t="shared" si="72"/>
        <v>2</v>
      </c>
      <c r="I2098" s="910"/>
    </row>
    <row r="2099" spans="1:9" x14ac:dyDescent="0.25">
      <c r="A2099" s="10" t="s">
        <v>621</v>
      </c>
      <c r="B2099" s="10" t="s">
        <v>3468</v>
      </c>
      <c r="C2099" s="10" t="s">
        <v>3469</v>
      </c>
      <c r="D2099" s="10" t="s">
        <v>1963</v>
      </c>
      <c r="E2099" s="10">
        <v>2</v>
      </c>
      <c r="F2099" s="10">
        <v>5</v>
      </c>
      <c r="G2099" s="901">
        <f t="shared" si="71"/>
        <v>10</v>
      </c>
      <c r="H2099" s="901">
        <f t="shared" si="72"/>
        <v>10</v>
      </c>
      <c r="I2099" s="910"/>
    </row>
    <row r="2100" spans="1:9" x14ac:dyDescent="0.25">
      <c r="A2100" s="10" t="s">
        <v>621</v>
      </c>
      <c r="B2100" s="10" t="s">
        <v>3470</v>
      </c>
      <c r="C2100" s="10" t="s">
        <v>3471</v>
      </c>
      <c r="D2100" s="10" t="s">
        <v>1963</v>
      </c>
      <c r="E2100" s="10">
        <v>2</v>
      </c>
      <c r="F2100" s="10">
        <v>135</v>
      </c>
      <c r="G2100" s="901">
        <f t="shared" si="71"/>
        <v>270</v>
      </c>
      <c r="H2100" s="901">
        <f t="shared" si="72"/>
        <v>270</v>
      </c>
      <c r="I2100" s="910"/>
    </row>
    <row r="2101" spans="1:9" x14ac:dyDescent="0.25">
      <c r="A2101" s="10" t="s">
        <v>621</v>
      </c>
      <c r="B2101" s="10" t="s">
        <v>3472</v>
      </c>
      <c r="C2101" s="10" t="s">
        <v>3473</v>
      </c>
      <c r="D2101" s="10" t="s">
        <v>1963</v>
      </c>
      <c r="E2101" s="10">
        <v>2</v>
      </c>
      <c r="F2101" s="10">
        <v>82</v>
      </c>
      <c r="G2101" s="901">
        <f t="shared" si="71"/>
        <v>164</v>
      </c>
      <c r="H2101" s="901">
        <f t="shared" si="72"/>
        <v>164</v>
      </c>
      <c r="I2101" s="910"/>
    </row>
    <row r="2102" spans="1:9" x14ac:dyDescent="0.25">
      <c r="A2102" s="10" t="s">
        <v>621</v>
      </c>
      <c r="B2102" s="10" t="s">
        <v>3472</v>
      </c>
      <c r="C2102" s="10" t="s">
        <v>3473</v>
      </c>
      <c r="D2102" s="10" t="s">
        <v>1964</v>
      </c>
      <c r="E2102" s="10">
        <v>1</v>
      </c>
      <c r="F2102" s="10">
        <v>107</v>
      </c>
      <c r="G2102" s="901">
        <f t="shared" si="71"/>
        <v>107</v>
      </c>
      <c r="H2102" s="901">
        <f t="shared" si="72"/>
        <v>107</v>
      </c>
      <c r="I2102" s="910"/>
    </row>
    <row r="2103" spans="1:9" x14ac:dyDescent="0.25">
      <c r="A2103" s="10" t="s">
        <v>621</v>
      </c>
      <c r="B2103" s="10" t="s">
        <v>1275</v>
      </c>
      <c r="C2103" s="10" t="s">
        <v>1276</v>
      </c>
      <c r="D2103" s="10" t="s">
        <v>1963</v>
      </c>
      <c r="E2103" s="10">
        <v>2</v>
      </c>
      <c r="F2103" s="10">
        <v>130</v>
      </c>
      <c r="G2103" s="901">
        <f t="shared" si="71"/>
        <v>260</v>
      </c>
      <c r="H2103" s="901">
        <f t="shared" si="72"/>
        <v>260</v>
      </c>
      <c r="I2103" s="910"/>
    </row>
    <row r="2104" spans="1:9" x14ac:dyDescent="0.25">
      <c r="A2104" s="10" t="s">
        <v>621</v>
      </c>
      <c r="B2104" s="10" t="s">
        <v>1275</v>
      </c>
      <c r="C2104" s="10" t="s">
        <v>1276</v>
      </c>
      <c r="D2104" s="10" t="s">
        <v>1964</v>
      </c>
      <c r="E2104" s="10">
        <v>1</v>
      </c>
      <c r="F2104" s="10">
        <v>11</v>
      </c>
      <c r="G2104" s="901">
        <f t="shared" si="71"/>
        <v>11</v>
      </c>
      <c r="H2104" s="901">
        <f t="shared" si="72"/>
        <v>11</v>
      </c>
      <c r="I2104" s="910"/>
    </row>
    <row r="2105" spans="1:9" x14ac:dyDescent="0.25">
      <c r="A2105" s="10" t="s">
        <v>621</v>
      </c>
      <c r="B2105" s="10" t="s">
        <v>1081</v>
      </c>
      <c r="C2105" s="10" t="s">
        <v>1082</v>
      </c>
      <c r="D2105" s="10" t="s">
        <v>1963</v>
      </c>
      <c r="E2105" s="10">
        <v>2</v>
      </c>
      <c r="F2105" s="10">
        <v>162</v>
      </c>
      <c r="G2105" s="901">
        <f t="shared" si="71"/>
        <v>324</v>
      </c>
      <c r="H2105" s="901">
        <f t="shared" si="72"/>
        <v>324</v>
      </c>
      <c r="I2105" s="910"/>
    </row>
    <row r="2106" spans="1:9" x14ac:dyDescent="0.25">
      <c r="A2106" s="10" t="s">
        <v>621</v>
      </c>
      <c r="B2106" s="10" t="s">
        <v>1081</v>
      </c>
      <c r="C2106" s="10" t="s">
        <v>1082</v>
      </c>
      <c r="D2106" s="10" t="s">
        <v>1964</v>
      </c>
      <c r="E2106" s="10">
        <v>1</v>
      </c>
      <c r="F2106" s="10">
        <v>46</v>
      </c>
      <c r="G2106" s="901">
        <f t="shared" si="71"/>
        <v>46</v>
      </c>
      <c r="H2106" s="901">
        <f t="shared" si="72"/>
        <v>46</v>
      </c>
      <c r="I2106" s="910"/>
    </row>
    <row r="2107" spans="1:9" x14ac:dyDescent="0.25">
      <c r="A2107" s="10" t="s">
        <v>621</v>
      </c>
      <c r="B2107" s="10" t="s">
        <v>3474</v>
      </c>
      <c r="C2107" s="10" t="s">
        <v>3475</v>
      </c>
      <c r="D2107" s="10" t="s">
        <v>1963</v>
      </c>
      <c r="E2107" s="10">
        <v>2</v>
      </c>
      <c r="F2107" s="10">
        <v>106</v>
      </c>
      <c r="G2107" s="901">
        <f t="shared" si="71"/>
        <v>212</v>
      </c>
      <c r="H2107" s="901">
        <f t="shared" si="72"/>
        <v>212</v>
      </c>
      <c r="I2107" s="910"/>
    </row>
    <row r="2108" spans="1:9" x14ac:dyDescent="0.25">
      <c r="A2108" s="10" t="s">
        <v>621</v>
      </c>
      <c r="B2108" s="10" t="s">
        <v>3474</v>
      </c>
      <c r="C2108" s="10" t="s">
        <v>3475</v>
      </c>
      <c r="D2108" s="10" t="s">
        <v>1964</v>
      </c>
      <c r="E2108" s="10">
        <v>1</v>
      </c>
      <c r="F2108" s="10">
        <v>10</v>
      </c>
      <c r="G2108" s="901">
        <f t="shared" si="71"/>
        <v>10</v>
      </c>
      <c r="H2108" s="901">
        <f t="shared" si="72"/>
        <v>10</v>
      </c>
      <c r="I2108" s="910"/>
    </row>
    <row r="2110" spans="1:9" x14ac:dyDescent="0.25">
      <c r="C2110" s="848"/>
    </row>
  </sheetData>
  <mergeCells count="2">
    <mergeCell ref="A2:I5"/>
    <mergeCell ref="G1:I1"/>
  </mergeCells>
  <pageMargins left="0.11811023622047245" right="0.11811023622047245" top="0.15748031496062992" bottom="0.15748031496062992" header="0.31496062992125984" footer="0.31496062992125984"/>
  <pageSetup paperSize="9" scale="7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B89C4-56CE-4739-A1D2-2B4F9EF889C7}">
  <sheetPr>
    <tabColor theme="4" tint="0.79998168889431442"/>
  </sheetPr>
  <dimension ref="A1:F74"/>
  <sheetViews>
    <sheetView zoomScale="69" zoomScaleNormal="69" workbookViewId="0">
      <selection activeCell="C1" sqref="C1:F1"/>
    </sheetView>
  </sheetViews>
  <sheetFormatPr defaultRowHeight="15" x14ac:dyDescent="0.25"/>
  <cols>
    <col min="1" max="1" width="12.28515625" style="9" customWidth="1"/>
    <col min="2" max="2" width="42.85546875" style="9" customWidth="1"/>
    <col min="3" max="5" width="9.140625" style="9"/>
    <col min="6" max="6" width="11.5703125" style="9" customWidth="1"/>
    <col min="7" max="16384" width="9.140625" style="9"/>
  </cols>
  <sheetData>
    <row r="1" spans="1:6" ht="99.75" customHeight="1" x14ac:dyDescent="0.25">
      <c r="C1" s="1348" t="s">
        <v>5108</v>
      </c>
      <c r="D1" s="1348"/>
      <c r="E1" s="1348"/>
      <c r="F1" s="1348"/>
    </row>
    <row r="2" spans="1:6" ht="16.5" customHeight="1" x14ac:dyDescent="0.25">
      <c r="A2" s="1352" t="s">
        <v>4969</v>
      </c>
      <c r="B2" s="1352"/>
      <c r="C2" s="1352"/>
      <c r="D2" s="1352"/>
      <c r="E2" s="1352"/>
      <c r="F2" s="1352"/>
    </row>
    <row r="3" spans="1:6" ht="75" customHeight="1" x14ac:dyDescent="0.25">
      <c r="A3" s="1378" t="s">
        <v>4968</v>
      </c>
      <c r="B3" s="1378"/>
      <c r="C3" s="1378"/>
      <c r="D3" s="1378"/>
      <c r="E3" s="1378"/>
      <c r="F3" s="1378"/>
    </row>
    <row r="5" spans="1:6" ht="57" x14ac:dyDescent="0.25">
      <c r="A5" s="57" t="s">
        <v>263</v>
      </c>
      <c r="B5" s="57" t="s">
        <v>264</v>
      </c>
      <c r="C5" s="57" t="s">
        <v>17</v>
      </c>
      <c r="D5" s="57" t="s">
        <v>4963</v>
      </c>
      <c r="E5" s="57" t="s">
        <v>708</v>
      </c>
      <c r="F5" s="57" t="s">
        <v>269</v>
      </c>
    </row>
    <row r="6" spans="1:6" x14ac:dyDescent="0.25">
      <c r="A6" s="58"/>
      <c r="B6" s="58"/>
      <c r="C6" s="58"/>
      <c r="D6" s="58"/>
      <c r="E6" s="59">
        <f>SUM(E7:E74)</f>
        <v>166754</v>
      </c>
      <c r="F6" s="109">
        <f>ROUNDUP(SUM(F7:F74),0)</f>
        <v>126275</v>
      </c>
    </row>
    <row r="7" spans="1:6" ht="30" x14ac:dyDescent="0.25">
      <c r="A7" s="81" t="s">
        <v>275</v>
      </c>
      <c r="B7" s="65" t="s">
        <v>276</v>
      </c>
      <c r="C7" s="82" t="s">
        <v>3476</v>
      </c>
      <c r="D7" s="82">
        <v>0.92999999999999983</v>
      </c>
      <c r="E7" s="82">
        <v>6773</v>
      </c>
      <c r="F7" s="82">
        <f>D7*E7</f>
        <v>6298.8899999999985</v>
      </c>
    </row>
    <row r="8" spans="1:6" ht="30" x14ac:dyDescent="0.25">
      <c r="A8" s="81" t="s">
        <v>275</v>
      </c>
      <c r="B8" s="65" t="s">
        <v>276</v>
      </c>
      <c r="C8" s="82" t="s">
        <v>3477</v>
      </c>
      <c r="D8" s="82">
        <v>0.55999999999999983</v>
      </c>
      <c r="E8" s="82">
        <v>5921</v>
      </c>
      <c r="F8" s="82">
        <f t="shared" ref="F8:F71" si="0">D8*E8</f>
        <v>3315.7599999999989</v>
      </c>
    </row>
    <row r="9" spans="1:6" x14ac:dyDescent="0.25">
      <c r="A9" s="81" t="s">
        <v>1939</v>
      </c>
      <c r="B9" s="65" t="s">
        <v>1940</v>
      </c>
      <c r="C9" s="82" t="s">
        <v>3476</v>
      </c>
      <c r="D9" s="82">
        <v>0.92999999999999994</v>
      </c>
      <c r="E9" s="82">
        <v>3196</v>
      </c>
      <c r="F9" s="82">
        <f t="shared" si="0"/>
        <v>2972.2799999999997</v>
      </c>
    </row>
    <row r="10" spans="1:6" x14ac:dyDescent="0.25">
      <c r="A10" s="81" t="s">
        <v>1939</v>
      </c>
      <c r="B10" s="65" t="s">
        <v>1940</v>
      </c>
      <c r="C10" s="82" t="s">
        <v>3477</v>
      </c>
      <c r="D10" s="82">
        <v>0.55999999999999994</v>
      </c>
      <c r="E10" s="82">
        <v>3592</v>
      </c>
      <c r="F10" s="82">
        <f t="shared" si="0"/>
        <v>2011.5199999999998</v>
      </c>
    </row>
    <row r="11" spans="1:6" ht="30" x14ac:dyDescent="0.25">
      <c r="A11" s="81" t="s">
        <v>1353</v>
      </c>
      <c r="B11" s="65" t="s">
        <v>1354</v>
      </c>
      <c r="C11" s="82" t="s">
        <v>3476</v>
      </c>
      <c r="D11" s="82">
        <v>0.93</v>
      </c>
      <c r="E11" s="82">
        <v>2343</v>
      </c>
      <c r="F11" s="82">
        <f t="shared" si="0"/>
        <v>2178.9900000000002</v>
      </c>
    </row>
    <row r="12" spans="1:6" ht="30" x14ac:dyDescent="0.25">
      <c r="A12" s="81" t="s">
        <v>1353</v>
      </c>
      <c r="B12" s="65" t="s">
        <v>1354</v>
      </c>
      <c r="C12" s="82" t="s">
        <v>3477</v>
      </c>
      <c r="D12" s="82">
        <v>0.55999999999999994</v>
      </c>
      <c r="E12" s="82">
        <v>1251</v>
      </c>
      <c r="F12" s="82">
        <f t="shared" si="0"/>
        <v>700.56</v>
      </c>
    </row>
    <row r="13" spans="1:6" x14ac:dyDescent="0.25">
      <c r="A13" s="81" t="s">
        <v>1365</v>
      </c>
      <c r="B13" s="65" t="s">
        <v>1366</v>
      </c>
      <c r="C13" s="82" t="s">
        <v>3476</v>
      </c>
      <c r="D13" s="82">
        <v>0.93</v>
      </c>
      <c r="E13" s="82">
        <v>2</v>
      </c>
      <c r="F13" s="82">
        <f t="shared" si="0"/>
        <v>1.86</v>
      </c>
    </row>
    <row r="14" spans="1:6" ht="30" x14ac:dyDescent="0.25">
      <c r="A14" s="81" t="s">
        <v>1095</v>
      </c>
      <c r="B14" s="65" t="s">
        <v>1096</v>
      </c>
      <c r="C14" s="82" t="s">
        <v>3476</v>
      </c>
      <c r="D14" s="82">
        <v>0.93</v>
      </c>
      <c r="E14" s="82">
        <v>2222</v>
      </c>
      <c r="F14" s="82">
        <f t="shared" si="0"/>
        <v>2066.46</v>
      </c>
    </row>
    <row r="15" spans="1:6" ht="30" x14ac:dyDescent="0.25">
      <c r="A15" s="81" t="s">
        <v>1095</v>
      </c>
      <c r="B15" s="65" t="s">
        <v>1096</v>
      </c>
      <c r="C15" s="82" t="s">
        <v>3477</v>
      </c>
      <c r="D15" s="82">
        <v>0.55999999999999994</v>
      </c>
      <c r="E15" s="82">
        <v>1680</v>
      </c>
      <c r="F15" s="82">
        <f t="shared" si="0"/>
        <v>940.8</v>
      </c>
    </row>
    <row r="16" spans="1:6" ht="30" x14ac:dyDescent="0.25">
      <c r="A16" s="81" t="s">
        <v>1383</v>
      </c>
      <c r="B16" s="65" t="s">
        <v>1384</v>
      </c>
      <c r="C16" s="82" t="s">
        <v>3476</v>
      </c>
      <c r="D16" s="82">
        <v>0.92999999999999994</v>
      </c>
      <c r="E16" s="82">
        <v>1566</v>
      </c>
      <c r="F16" s="82">
        <f t="shared" si="0"/>
        <v>1456.3799999999999</v>
      </c>
    </row>
    <row r="17" spans="1:6" ht="30" x14ac:dyDescent="0.25">
      <c r="A17" s="81" t="s">
        <v>1383</v>
      </c>
      <c r="B17" s="65" t="s">
        <v>1384</v>
      </c>
      <c r="C17" s="82" t="s">
        <v>3477</v>
      </c>
      <c r="D17" s="82">
        <v>0.55999999999999994</v>
      </c>
      <c r="E17" s="82">
        <v>1703</v>
      </c>
      <c r="F17" s="82">
        <f t="shared" si="0"/>
        <v>953.68</v>
      </c>
    </row>
    <row r="18" spans="1:6" ht="30" x14ac:dyDescent="0.25">
      <c r="A18" s="81" t="s">
        <v>1419</v>
      </c>
      <c r="B18" s="65" t="s">
        <v>1420</v>
      </c>
      <c r="C18" s="82" t="s">
        <v>3476</v>
      </c>
      <c r="D18" s="82">
        <v>0.93</v>
      </c>
      <c r="E18" s="82">
        <v>3</v>
      </c>
      <c r="F18" s="82">
        <f t="shared" si="0"/>
        <v>2.79</v>
      </c>
    </row>
    <row r="19" spans="1:6" ht="30" x14ac:dyDescent="0.25">
      <c r="A19" s="81" t="s">
        <v>1419</v>
      </c>
      <c r="B19" s="65" t="s">
        <v>1420</v>
      </c>
      <c r="C19" s="82" t="s">
        <v>3477</v>
      </c>
      <c r="D19" s="82">
        <v>0.55999999999999994</v>
      </c>
      <c r="E19" s="82">
        <v>10</v>
      </c>
      <c r="F19" s="82">
        <f t="shared" si="0"/>
        <v>5.6</v>
      </c>
    </row>
    <row r="20" spans="1:6" ht="30" x14ac:dyDescent="0.25">
      <c r="A20" s="81" t="s">
        <v>1422</v>
      </c>
      <c r="B20" s="65" t="s">
        <v>1423</v>
      </c>
      <c r="C20" s="82" t="s">
        <v>3476</v>
      </c>
      <c r="D20" s="82">
        <v>0.93</v>
      </c>
      <c r="E20" s="82">
        <v>991</v>
      </c>
      <c r="F20" s="82">
        <f t="shared" si="0"/>
        <v>921.63</v>
      </c>
    </row>
    <row r="21" spans="1:6" ht="30" x14ac:dyDescent="0.25">
      <c r="A21" s="81" t="s">
        <v>1422</v>
      </c>
      <c r="B21" s="65" t="s">
        <v>1423</v>
      </c>
      <c r="C21" s="82" t="s">
        <v>3477</v>
      </c>
      <c r="D21" s="82">
        <v>0.55999999999999983</v>
      </c>
      <c r="E21" s="82">
        <v>1553</v>
      </c>
      <c r="F21" s="82">
        <f t="shared" si="0"/>
        <v>869.67999999999972</v>
      </c>
    </row>
    <row r="22" spans="1:6" ht="30" x14ac:dyDescent="0.25">
      <c r="A22" s="81" t="s">
        <v>364</v>
      </c>
      <c r="B22" s="65" t="s">
        <v>365</v>
      </c>
      <c r="C22" s="82" t="s">
        <v>3476</v>
      </c>
      <c r="D22" s="82">
        <v>0.92999999999999994</v>
      </c>
      <c r="E22" s="82">
        <v>856</v>
      </c>
      <c r="F22" s="82">
        <f t="shared" si="0"/>
        <v>796.07999999999993</v>
      </c>
    </row>
    <row r="23" spans="1:6" ht="30" x14ac:dyDescent="0.25">
      <c r="A23" s="81" t="s">
        <v>364</v>
      </c>
      <c r="B23" s="65" t="s">
        <v>365</v>
      </c>
      <c r="C23" s="82" t="s">
        <v>3477</v>
      </c>
      <c r="D23" s="82">
        <v>0.55999999999999994</v>
      </c>
      <c r="E23" s="82">
        <v>262</v>
      </c>
      <c r="F23" s="82">
        <f t="shared" si="0"/>
        <v>146.72</v>
      </c>
    </row>
    <row r="24" spans="1:6" ht="30" x14ac:dyDescent="0.25">
      <c r="A24" s="81" t="s">
        <v>372</v>
      </c>
      <c r="B24" s="65" t="s">
        <v>373</v>
      </c>
      <c r="C24" s="82" t="s">
        <v>3476</v>
      </c>
      <c r="D24" s="82">
        <v>0.92999999999999983</v>
      </c>
      <c r="E24" s="82">
        <v>1083</v>
      </c>
      <c r="F24" s="82">
        <f t="shared" si="0"/>
        <v>1007.1899999999998</v>
      </c>
    </row>
    <row r="25" spans="1:6" ht="30" x14ac:dyDescent="0.25">
      <c r="A25" s="81" t="s">
        <v>372</v>
      </c>
      <c r="B25" s="65" t="s">
        <v>373</v>
      </c>
      <c r="C25" s="82" t="s">
        <v>3477</v>
      </c>
      <c r="D25" s="82">
        <v>0.56000000000000005</v>
      </c>
      <c r="E25" s="82">
        <v>825</v>
      </c>
      <c r="F25" s="82">
        <f t="shared" si="0"/>
        <v>462.00000000000006</v>
      </c>
    </row>
    <row r="26" spans="1:6" ht="30" x14ac:dyDescent="0.25">
      <c r="A26" s="81" t="s">
        <v>384</v>
      </c>
      <c r="B26" s="65" t="s">
        <v>385</v>
      </c>
      <c r="C26" s="82" t="s">
        <v>3476</v>
      </c>
      <c r="D26" s="82">
        <v>0.92999999999999994</v>
      </c>
      <c r="E26" s="82">
        <v>74</v>
      </c>
      <c r="F26" s="82">
        <f t="shared" si="0"/>
        <v>68.819999999999993</v>
      </c>
    </row>
    <row r="27" spans="1:6" ht="30" x14ac:dyDescent="0.25">
      <c r="A27" s="81" t="s">
        <v>384</v>
      </c>
      <c r="B27" s="65" t="s">
        <v>385</v>
      </c>
      <c r="C27" s="82" t="s">
        <v>3477</v>
      </c>
      <c r="D27" s="82">
        <v>0.56000000000000005</v>
      </c>
      <c r="E27" s="82">
        <v>73</v>
      </c>
      <c r="F27" s="82">
        <f t="shared" si="0"/>
        <v>40.880000000000003</v>
      </c>
    </row>
    <row r="28" spans="1:6" x14ac:dyDescent="0.25">
      <c r="A28" s="81" t="s">
        <v>713</v>
      </c>
      <c r="B28" s="65" t="s">
        <v>714</v>
      </c>
      <c r="C28" s="82" t="s">
        <v>3476</v>
      </c>
      <c r="D28" s="82">
        <v>0.93</v>
      </c>
      <c r="E28" s="82">
        <v>24</v>
      </c>
      <c r="F28" s="82">
        <f t="shared" si="0"/>
        <v>22.32</v>
      </c>
    </row>
    <row r="29" spans="1:6" x14ac:dyDescent="0.25">
      <c r="A29" s="81" t="s">
        <v>713</v>
      </c>
      <c r="B29" s="65" t="s">
        <v>714</v>
      </c>
      <c r="C29" s="82" t="s">
        <v>3477</v>
      </c>
      <c r="D29" s="82">
        <v>0.55999999999999994</v>
      </c>
      <c r="E29" s="82">
        <v>21</v>
      </c>
      <c r="F29" s="82">
        <f t="shared" si="0"/>
        <v>11.759999999999998</v>
      </c>
    </row>
    <row r="30" spans="1:6" ht="30" x14ac:dyDescent="0.25">
      <c r="A30" s="81" t="s">
        <v>3478</v>
      </c>
      <c r="B30" s="65" t="s">
        <v>3479</v>
      </c>
      <c r="C30" s="82" t="s">
        <v>3476</v>
      </c>
      <c r="D30" s="82">
        <v>0.93</v>
      </c>
      <c r="E30" s="82">
        <v>14</v>
      </c>
      <c r="F30" s="82">
        <f t="shared" si="0"/>
        <v>13.020000000000001</v>
      </c>
    </row>
    <row r="31" spans="1:6" ht="30" x14ac:dyDescent="0.25">
      <c r="A31" s="81" t="s">
        <v>3478</v>
      </c>
      <c r="B31" s="65" t="s">
        <v>3479</v>
      </c>
      <c r="C31" s="82" t="s">
        <v>3477</v>
      </c>
      <c r="D31" s="82">
        <v>0.56000000000000005</v>
      </c>
      <c r="E31" s="82">
        <v>1</v>
      </c>
      <c r="F31" s="82">
        <f t="shared" si="0"/>
        <v>0.56000000000000005</v>
      </c>
    </row>
    <row r="32" spans="1:6" ht="30" x14ac:dyDescent="0.25">
      <c r="A32" s="81" t="s">
        <v>1528</v>
      </c>
      <c r="B32" s="65" t="s">
        <v>5</v>
      </c>
      <c r="C32" s="82" t="s">
        <v>3476</v>
      </c>
      <c r="D32" s="82">
        <v>0.93000000000000049</v>
      </c>
      <c r="E32" s="82">
        <v>22598</v>
      </c>
      <c r="F32" s="82">
        <f t="shared" si="0"/>
        <v>21016.14000000001</v>
      </c>
    </row>
    <row r="33" spans="1:6" ht="30" x14ac:dyDescent="0.25">
      <c r="A33" s="81" t="s">
        <v>1528</v>
      </c>
      <c r="B33" s="65" t="s">
        <v>5</v>
      </c>
      <c r="C33" s="82" t="s">
        <v>3477</v>
      </c>
      <c r="D33" s="82">
        <v>0.55999999999999994</v>
      </c>
      <c r="E33" s="82">
        <v>18551</v>
      </c>
      <c r="F33" s="82">
        <f t="shared" si="0"/>
        <v>10388.56</v>
      </c>
    </row>
    <row r="34" spans="1:6" ht="30" x14ac:dyDescent="0.25">
      <c r="A34" s="81" t="s">
        <v>1941</v>
      </c>
      <c r="B34" s="65" t="s">
        <v>1942</v>
      </c>
      <c r="C34" s="82" t="s">
        <v>3476</v>
      </c>
      <c r="D34" s="82">
        <v>0.93</v>
      </c>
      <c r="E34" s="82">
        <v>1971</v>
      </c>
      <c r="F34" s="82">
        <f t="shared" si="0"/>
        <v>1833.0300000000002</v>
      </c>
    </row>
    <row r="35" spans="1:6" ht="30" x14ac:dyDescent="0.25">
      <c r="A35" s="81" t="s">
        <v>1941</v>
      </c>
      <c r="B35" s="65" t="s">
        <v>1942</v>
      </c>
      <c r="C35" s="82" t="s">
        <v>3477</v>
      </c>
      <c r="D35" s="82">
        <v>0.55999999999999994</v>
      </c>
      <c r="E35" s="82">
        <v>2831</v>
      </c>
      <c r="F35" s="82">
        <f t="shared" si="0"/>
        <v>1585.36</v>
      </c>
    </row>
    <row r="36" spans="1:6" ht="30" x14ac:dyDescent="0.25">
      <c r="A36" s="81" t="s">
        <v>441</v>
      </c>
      <c r="B36" s="65" t="s">
        <v>442</v>
      </c>
      <c r="C36" s="82" t="s">
        <v>3476</v>
      </c>
      <c r="D36" s="82">
        <v>0.93</v>
      </c>
      <c r="E36" s="82">
        <v>11107</v>
      </c>
      <c r="F36" s="82">
        <f t="shared" si="0"/>
        <v>10329.51</v>
      </c>
    </row>
    <row r="37" spans="1:6" ht="30" x14ac:dyDescent="0.25">
      <c r="A37" s="81" t="s">
        <v>441</v>
      </c>
      <c r="B37" s="65" t="s">
        <v>442</v>
      </c>
      <c r="C37" s="82" t="s">
        <v>3477</v>
      </c>
      <c r="D37" s="82">
        <v>0.56000000000000005</v>
      </c>
      <c r="E37" s="82">
        <v>10232</v>
      </c>
      <c r="F37" s="82">
        <f t="shared" si="0"/>
        <v>5729.920000000001</v>
      </c>
    </row>
    <row r="38" spans="1:6" ht="30" x14ac:dyDescent="0.25">
      <c r="A38" s="81" t="s">
        <v>1603</v>
      </c>
      <c r="B38" s="65" t="s">
        <v>1604</v>
      </c>
      <c r="C38" s="82" t="s">
        <v>3476</v>
      </c>
      <c r="D38" s="82">
        <v>0.92999999999999983</v>
      </c>
      <c r="E38" s="82">
        <v>11666</v>
      </c>
      <c r="F38" s="82">
        <f t="shared" si="0"/>
        <v>10849.379999999997</v>
      </c>
    </row>
    <row r="39" spans="1:6" ht="30" x14ac:dyDescent="0.25">
      <c r="A39" s="81" t="s">
        <v>1603</v>
      </c>
      <c r="B39" s="65" t="s">
        <v>1604</v>
      </c>
      <c r="C39" s="82" t="s">
        <v>3477</v>
      </c>
      <c r="D39" s="82">
        <v>0.55999999999999994</v>
      </c>
      <c r="E39" s="82">
        <v>10809</v>
      </c>
      <c r="F39" s="82">
        <f t="shared" si="0"/>
        <v>6053.0399999999991</v>
      </c>
    </row>
    <row r="40" spans="1:6" ht="30" x14ac:dyDescent="0.25">
      <c r="A40" s="81" t="s">
        <v>1943</v>
      </c>
      <c r="B40" s="65" t="s">
        <v>1944</v>
      </c>
      <c r="C40" s="82" t="s">
        <v>3476</v>
      </c>
      <c r="D40" s="82">
        <v>0.93</v>
      </c>
      <c r="E40" s="82">
        <v>392</v>
      </c>
      <c r="F40" s="82">
        <f t="shared" si="0"/>
        <v>364.56</v>
      </c>
    </row>
    <row r="41" spans="1:6" ht="30" x14ac:dyDescent="0.25">
      <c r="A41" s="81" t="s">
        <v>1943</v>
      </c>
      <c r="B41" s="65" t="s">
        <v>1944</v>
      </c>
      <c r="C41" s="82" t="s">
        <v>3477</v>
      </c>
      <c r="D41" s="82">
        <v>0.56000000000000005</v>
      </c>
      <c r="E41" s="82">
        <v>392</v>
      </c>
      <c r="F41" s="82">
        <f t="shared" si="0"/>
        <v>219.52</v>
      </c>
    </row>
    <row r="42" spans="1:6" x14ac:dyDescent="0.25">
      <c r="A42" s="81" t="s">
        <v>3480</v>
      </c>
      <c r="B42" s="65" t="s">
        <v>3481</v>
      </c>
      <c r="C42" s="82" t="s">
        <v>3476</v>
      </c>
      <c r="D42" s="82">
        <v>0.93000000000000016</v>
      </c>
      <c r="E42" s="82">
        <v>1604</v>
      </c>
      <c r="F42" s="82">
        <f t="shared" si="0"/>
        <v>1491.7200000000003</v>
      </c>
    </row>
    <row r="43" spans="1:6" x14ac:dyDescent="0.25">
      <c r="A43" s="81" t="s">
        <v>3480</v>
      </c>
      <c r="B43" s="65" t="s">
        <v>3481</v>
      </c>
      <c r="C43" s="82" t="s">
        <v>3477</v>
      </c>
      <c r="D43" s="82">
        <v>0.55999999999999994</v>
      </c>
      <c r="E43" s="82">
        <v>1909</v>
      </c>
      <c r="F43" s="82">
        <f t="shared" si="0"/>
        <v>1069.04</v>
      </c>
    </row>
    <row r="44" spans="1:6" x14ac:dyDescent="0.25">
      <c r="A44" s="81" t="s">
        <v>1945</v>
      </c>
      <c r="B44" s="65" t="s">
        <v>1946</v>
      </c>
      <c r="C44" s="82" t="s">
        <v>3476</v>
      </c>
      <c r="D44" s="82">
        <v>0.93</v>
      </c>
      <c r="E44" s="82">
        <v>1269</v>
      </c>
      <c r="F44" s="82">
        <f t="shared" si="0"/>
        <v>1180.17</v>
      </c>
    </row>
    <row r="45" spans="1:6" x14ac:dyDescent="0.25">
      <c r="A45" s="81" t="s">
        <v>1945</v>
      </c>
      <c r="B45" s="65" t="s">
        <v>1946</v>
      </c>
      <c r="C45" s="82" t="s">
        <v>3477</v>
      </c>
      <c r="D45" s="82">
        <v>0.55999999999999994</v>
      </c>
      <c r="E45" s="82">
        <v>422</v>
      </c>
      <c r="F45" s="82">
        <f t="shared" si="0"/>
        <v>236.31999999999996</v>
      </c>
    </row>
    <row r="46" spans="1:6" ht="30" x14ac:dyDescent="0.25">
      <c r="A46" s="81" t="s">
        <v>1947</v>
      </c>
      <c r="B46" s="65" t="s">
        <v>1948</v>
      </c>
      <c r="C46" s="82" t="s">
        <v>3476</v>
      </c>
      <c r="D46" s="82">
        <v>0.92999999999999994</v>
      </c>
      <c r="E46" s="82">
        <v>1681</v>
      </c>
      <c r="F46" s="82">
        <f t="shared" si="0"/>
        <v>1563.33</v>
      </c>
    </row>
    <row r="47" spans="1:6" ht="30" x14ac:dyDescent="0.25">
      <c r="A47" s="81" t="s">
        <v>1947</v>
      </c>
      <c r="B47" s="65" t="s">
        <v>1948</v>
      </c>
      <c r="C47" s="82" t="s">
        <v>3477</v>
      </c>
      <c r="D47" s="82">
        <v>0.55999999999999994</v>
      </c>
      <c r="E47" s="82">
        <v>48</v>
      </c>
      <c r="F47" s="82">
        <f t="shared" si="0"/>
        <v>26.879999999999995</v>
      </c>
    </row>
    <row r="48" spans="1:6" ht="30" x14ac:dyDescent="0.25">
      <c r="A48" s="81" t="s">
        <v>721</v>
      </c>
      <c r="B48" s="65" t="s">
        <v>722</v>
      </c>
      <c r="C48" s="82" t="s">
        <v>3476</v>
      </c>
      <c r="D48" s="82">
        <v>0.92999999999999983</v>
      </c>
      <c r="E48" s="82">
        <v>1097</v>
      </c>
      <c r="F48" s="82">
        <f t="shared" si="0"/>
        <v>1020.2099999999998</v>
      </c>
    </row>
    <row r="49" spans="1:6" ht="30" x14ac:dyDescent="0.25">
      <c r="A49" s="81" t="s">
        <v>721</v>
      </c>
      <c r="B49" s="65" t="s">
        <v>722</v>
      </c>
      <c r="C49" s="82" t="s">
        <v>3477</v>
      </c>
      <c r="D49" s="82">
        <v>0.55999999999999994</v>
      </c>
      <c r="E49" s="82">
        <v>1129</v>
      </c>
      <c r="F49" s="82">
        <f t="shared" si="0"/>
        <v>632.2399999999999</v>
      </c>
    </row>
    <row r="50" spans="1:6" x14ac:dyDescent="0.25">
      <c r="A50" s="81" t="s">
        <v>3016</v>
      </c>
      <c r="B50" s="65" t="s">
        <v>3017</v>
      </c>
      <c r="C50" s="82" t="s">
        <v>3476</v>
      </c>
      <c r="D50" s="82">
        <v>0.93</v>
      </c>
      <c r="E50" s="82">
        <v>21</v>
      </c>
      <c r="F50" s="82">
        <f t="shared" si="0"/>
        <v>19.53</v>
      </c>
    </row>
    <row r="51" spans="1:6" x14ac:dyDescent="0.25">
      <c r="A51" s="81" t="s">
        <v>3016</v>
      </c>
      <c r="B51" s="65" t="s">
        <v>3017</v>
      </c>
      <c r="C51" s="82" t="s">
        <v>3477</v>
      </c>
      <c r="D51" s="82">
        <v>0.55999999999999994</v>
      </c>
      <c r="E51" s="82">
        <v>20</v>
      </c>
      <c r="F51" s="82">
        <f t="shared" si="0"/>
        <v>11.2</v>
      </c>
    </row>
    <row r="52" spans="1:6" ht="30" x14ac:dyDescent="0.25">
      <c r="A52" s="81" t="s">
        <v>1949</v>
      </c>
      <c r="B52" s="65" t="s">
        <v>1950</v>
      </c>
      <c r="C52" s="82" t="s">
        <v>3476</v>
      </c>
      <c r="D52" s="82">
        <v>0.92999999999999994</v>
      </c>
      <c r="E52" s="82">
        <v>3966</v>
      </c>
      <c r="F52" s="82">
        <f t="shared" si="0"/>
        <v>3688.3799999999997</v>
      </c>
    </row>
    <row r="53" spans="1:6" ht="30" x14ac:dyDescent="0.25">
      <c r="A53" s="81" t="s">
        <v>1949</v>
      </c>
      <c r="B53" s="65" t="s">
        <v>1950</v>
      </c>
      <c r="C53" s="82" t="s">
        <v>3477</v>
      </c>
      <c r="D53" s="82">
        <v>0.55999999999999994</v>
      </c>
      <c r="E53" s="82">
        <v>4032</v>
      </c>
      <c r="F53" s="82">
        <f t="shared" si="0"/>
        <v>2257.9199999999996</v>
      </c>
    </row>
    <row r="54" spans="1:6" ht="30" x14ac:dyDescent="0.25">
      <c r="A54" s="81" t="s">
        <v>1951</v>
      </c>
      <c r="B54" s="65" t="s">
        <v>1952</v>
      </c>
      <c r="C54" s="82" t="s">
        <v>3476</v>
      </c>
      <c r="D54" s="82">
        <v>0.93</v>
      </c>
      <c r="E54" s="82">
        <v>2</v>
      </c>
      <c r="F54" s="82">
        <f t="shared" si="0"/>
        <v>1.86</v>
      </c>
    </row>
    <row r="55" spans="1:6" ht="30" x14ac:dyDescent="0.25">
      <c r="A55" s="81" t="s">
        <v>1837</v>
      </c>
      <c r="B55" s="65" t="s">
        <v>1838</v>
      </c>
      <c r="C55" s="82" t="s">
        <v>3476</v>
      </c>
      <c r="D55" s="82">
        <v>0.92999999999999994</v>
      </c>
      <c r="E55" s="82">
        <v>1639</v>
      </c>
      <c r="F55" s="82">
        <f t="shared" si="0"/>
        <v>1524.27</v>
      </c>
    </row>
    <row r="56" spans="1:6" ht="30" x14ac:dyDescent="0.25">
      <c r="A56" s="81" t="s">
        <v>1837</v>
      </c>
      <c r="B56" s="65" t="s">
        <v>1838</v>
      </c>
      <c r="C56" s="82" t="s">
        <v>3477</v>
      </c>
      <c r="D56" s="82">
        <v>0.55999999999999994</v>
      </c>
      <c r="E56" s="82">
        <v>1537</v>
      </c>
      <c r="F56" s="82">
        <f t="shared" si="0"/>
        <v>860.71999999999991</v>
      </c>
    </row>
    <row r="57" spans="1:6" ht="30" x14ac:dyDescent="0.25">
      <c r="A57" s="81" t="s">
        <v>601</v>
      </c>
      <c r="B57" s="65" t="s">
        <v>602</v>
      </c>
      <c r="C57" s="82" t="s">
        <v>3476</v>
      </c>
      <c r="D57" s="82">
        <v>0.93</v>
      </c>
      <c r="E57" s="82">
        <v>1987</v>
      </c>
      <c r="F57" s="82">
        <f t="shared" si="0"/>
        <v>1847.91</v>
      </c>
    </row>
    <row r="58" spans="1:6" ht="30" x14ac:dyDescent="0.25">
      <c r="A58" s="81" t="s">
        <v>601</v>
      </c>
      <c r="B58" s="65" t="s">
        <v>602</v>
      </c>
      <c r="C58" s="82" t="s">
        <v>3477</v>
      </c>
      <c r="D58" s="82">
        <v>0.55999999999999994</v>
      </c>
      <c r="E58" s="82">
        <v>1730</v>
      </c>
      <c r="F58" s="82">
        <f t="shared" si="0"/>
        <v>968.8</v>
      </c>
    </row>
    <row r="59" spans="1:6" ht="30" x14ac:dyDescent="0.25">
      <c r="A59" s="81" t="s">
        <v>727</v>
      </c>
      <c r="B59" s="65" t="s">
        <v>728</v>
      </c>
      <c r="C59" s="82" t="s">
        <v>3476</v>
      </c>
      <c r="D59" s="82">
        <v>0.93</v>
      </c>
      <c r="E59" s="82">
        <v>22</v>
      </c>
      <c r="F59" s="82">
        <f t="shared" si="0"/>
        <v>20.46</v>
      </c>
    </row>
    <row r="60" spans="1:6" ht="30" x14ac:dyDescent="0.25">
      <c r="A60" s="81" t="s">
        <v>727</v>
      </c>
      <c r="B60" s="65" t="s">
        <v>728</v>
      </c>
      <c r="C60" s="82" t="s">
        <v>3477</v>
      </c>
      <c r="D60" s="82">
        <v>0.55999999999999994</v>
      </c>
      <c r="E60" s="82">
        <v>12</v>
      </c>
      <c r="F60" s="82">
        <f t="shared" si="0"/>
        <v>6.7199999999999989</v>
      </c>
    </row>
    <row r="61" spans="1:6" ht="30" x14ac:dyDescent="0.25">
      <c r="A61" s="81" t="s">
        <v>1953</v>
      </c>
      <c r="B61" s="65" t="s">
        <v>1954</v>
      </c>
      <c r="C61" s="82" t="s">
        <v>3476</v>
      </c>
      <c r="D61" s="82">
        <v>0.92999999999999994</v>
      </c>
      <c r="E61" s="82">
        <v>93</v>
      </c>
      <c r="F61" s="82">
        <f t="shared" si="0"/>
        <v>86.49</v>
      </c>
    </row>
    <row r="62" spans="1:6" ht="30" x14ac:dyDescent="0.25">
      <c r="A62" s="81" t="s">
        <v>1953</v>
      </c>
      <c r="B62" s="65" t="s">
        <v>1954</v>
      </c>
      <c r="C62" s="82" t="s">
        <v>3477</v>
      </c>
      <c r="D62" s="82">
        <v>0.55999999999999994</v>
      </c>
      <c r="E62" s="82">
        <v>43</v>
      </c>
      <c r="F62" s="82">
        <f t="shared" si="0"/>
        <v>24.08</v>
      </c>
    </row>
    <row r="63" spans="1:6" x14ac:dyDescent="0.25">
      <c r="A63" s="81" t="s">
        <v>1955</v>
      </c>
      <c r="B63" s="65" t="s">
        <v>1956</v>
      </c>
      <c r="C63" s="82" t="s">
        <v>3477</v>
      </c>
      <c r="D63" s="82">
        <v>0.56000000000000005</v>
      </c>
      <c r="E63" s="82">
        <v>1</v>
      </c>
      <c r="F63" s="82">
        <f t="shared" si="0"/>
        <v>0.56000000000000005</v>
      </c>
    </row>
    <row r="64" spans="1:6" ht="30" x14ac:dyDescent="0.25">
      <c r="A64" s="81" t="s">
        <v>644</v>
      </c>
      <c r="B64" s="65" t="s">
        <v>645</v>
      </c>
      <c r="C64" s="82" t="s">
        <v>3476</v>
      </c>
      <c r="D64" s="82">
        <v>0.93</v>
      </c>
      <c r="E64" s="82">
        <v>102</v>
      </c>
      <c r="F64" s="82">
        <f t="shared" si="0"/>
        <v>94.86</v>
      </c>
    </row>
    <row r="65" spans="1:6" ht="30" x14ac:dyDescent="0.25">
      <c r="A65" s="81" t="s">
        <v>644</v>
      </c>
      <c r="B65" s="65" t="s">
        <v>645</v>
      </c>
      <c r="C65" s="82" t="s">
        <v>3477</v>
      </c>
      <c r="D65" s="82">
        <v>0.55999999999999994</v>
      </c>
      <c r="E65" s="82">
        <v>45</v>
      </c>
      <c r="F65" s="82">
        <f t="shared" si="0"/>
        <v>25.199999999999996</v>
      </c>
    </row>
    <row r="66" spans="1:6" ht="30" x14ac:dyDescent="0.25">
      <c r="A66" s="81" t="s">
        <v>1957</v>
      </c>
      <c r="B66" s="65" t="s">
        <v>1958</v>
      </c>
      <c r="C66" s="82" t="s">
        <v>3476</v>
      </c>
      <c r="D66" s="82">
        <v>0.92999999999999994</v>
      </c>
      <c r="E66" s="82">
        <v>2201</v>
      </c>
      <c r="F66" s="82">
        <f t="shared" si="0"/>
        <v>2046.9299999999998</v>
      </c>
    </row>
    <row r="67" spans="1:6" ht="30" x14ac:dyDescent="0.25">
      <c r="A67" s="81" t="s">
        <v>1957</v>
      </c>
      <c r="B67" s="65" t="s">
        <v>1958</v>
      </c>
      <c r="C67" s="82" t="s">
        <v>3477</v>
      </c>
      <c r="D67" s="82">
        <v>0.56000000000000005</v>
      </c>
      <c r="E67" s="82">
        <v>1447</v>
      </c>
      <c r="F67" s="82">
        <f t="shared" si="0"/>
        <v>810.32</v>
      </c>
    </row>
    <row r="68" spans="1:6" x14ac:dyDescent="0.25">
      <c r="A68" s="81" t="s">
        <v>1959</v>
      </c>
      <c r="B68" s="65" t="s">
        <v>1960</v>
      </c>
      <c r="C68" s="82" t="s">
        <v>3476</v>
      </c>
      <c r="D68" s="82">
        <v>0.92999999999999983</v>
      </c>
      <c r="E68" s="82">
        <v>1809</v>
      </c>
      <c r="F68" s="82">
        <f t="shared" si="0"/>
        <v>1682.3699999999997</v>
      </c>
    </row>
    <row r="69" spans="1:6" x14ac:dyDescent="0.25">
      <c r="A69" s="81" t="s">
        <v>1959</v>
      </c>
      <c r="B69" s="65" t="s">
        <v>1960</v>
      </c>
      <c r="C69" s="82" t="s">
        <v>3477</v>
      </c>
      <c r="D69" s="82">
        <v>0.55999999999999994</v>
      </c>
      <c r="E69" s="82">
        <v>2453</v>
      </c>
      <c r="F69" s="82">
        <f t="shared" si="0"/>
        <v>1373.6799999999998</v>
      </c>
    </row>
    <row r="70" spans="1:6" x14ac:dyDescent="0.25">
      <c r="A70" s="81" t="s">
        <v>1915</v>
      </c>
      <c r="B70" s="65" t="s">
        <v>1916</v>
      </c>
      <c r="C70" s="82" t="s">
        <v>3476</v>
      </c>
      <c r="D70" s="82">
        <v>0.93000000000000016</v>
      </c>
      <c r="E70" s="82">
        <v>2129</v>
      </c>
      <c r="F70" s="82">
        <f t="shared" si="0"/>
        <v>1979.9700000000003</v>
      </c>
    </row>
    <row r="71" spans="1:6" x14ac:dyDescent="0.25">
      <c r="A71" s="81" t="s">
        <v>1915</v>
      </c>
      <c r="B71" s="65" t="s">
        <v>1916</v>
      </c>
      <c r="C71" s="82" t="s">
        <v>3477</v>
      </c>
      <c r="D71" s="82">
        <v>0.56000000000000005</v>
      </c>
      <c r="E71" s="82">
        <v>1380</v>
      </c>
      <c r="F71" s="82">
        <f t="shared" si="0"/>
        <v>772.80000000000007</v>
      </c>
    </row>
    <row r="72" spans="1:6" ht="30" x14ac:dyDescent="0.25">
      <c r="A72" s="81" t="s">
        <v>1923</v>
      </c>
      <c r="B72" s="65" t="s">
        <v>1924</v>
      </c>
      <c r="C72" s="82" t="s">
        <v>3476</v>
      </c>
      <c r="D72" s="82">
        <v>0.93000000000000016</v>
      </c>
      <c r="E72" s="82">
        <v>2379</v>
      </c>
      <c r="F72" s="82">
        <f t="shared" ref="F72:F74" si="1">D72*E72</f>
        <v>2212.4700000000003</v>
      </c>
    </row>
    <row r="73" spans="1:6" ht="30" x14ac:dyDescent="0.25">
      <c r="A73" s="81" t="s">
        <v>1923</v>
      </c>
      <c r="B73" s="65" t="s">
        <v>1924</v>
      </c>
      <c r="C73" s="82" t="s">
        <v>3477</v>
      </c>
      <c r="D73" s="82">
        <v>0.55999999999999983</v>
      </c>
      <c r="E73" s="82">
        <v>1942</v>
      </c>
      <c r="F73" s="82">
        <f t="shared" si="1"/>
        <v>1087.5199999999998</v>
      </c>
    </row>
    <row r="74" spans="1:6" x14ac:dyDescent="0.25">
      <c r="A74" s="81" t="s">
        <v>3482</v>
      </c>
      <c r="B74" s="65" t="s">
        <v>3483</v>
      </c>
      <c r="C74" s="82" t="s">
        <v>3476</v>
      </c>
      <c r="D74" s="82">
        <v>0.92999999999999994</v>
      </c>
      <c r="E74" s="82">
        <v>15</v>
      </c>
      <c r="F74" s="82">
        <f t="shared" si="1"/>
        <v>13.95</v>
      </c>
    </row>
  </sheetData>
  <mergeCells count="3">
    <mergeCell ref="A3:F3"/>
    <mergeCell ref="C1:F1"/>
    <mergeCell ref="A2:F2"/>
  </mergeCells>
  <pageMargins left="0.70866141732283472" right="0.70866141732283472" top="0.74803149606299213" bottom="0.74803149606299213" header="0.31496062992125984" footer="0.31496062992125984"/>
  <pageSetup paperSize="9" scale="7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0B47E-592A-414C-9653-AEB875D62B24}">
  <sheetPr>
    <tabColor theme="8" tint="0.59999389629810485"/>
  </sheetPr>
  <dimension ref="A2:I71"/>
  <sheetViews>
    <sheetView topLeftCell="A2" zoomScale="75" zoomScaleNormal="75" workbookViewId="0">
      <selection activeCell="D2" sqref="D2:G2"/>
    </sheetView>
  </sheetViews>
  <sheetFormatPr defaultRowHeight="15" x14ac:dyDescent="0.25"/>
  <cols>
    <col min="1" max="1" width="20.85546875" style="890" customWidth="1"/>
    <col min="2" max="2" width="12.42578125" style="890" customWidth="1"/>
    <col min="3" max="3" width="60.85546875" style="890" customWidth="1"/>
    <col min="4" max="6" width="9.140625" style="890"/>
    <col min="7" max="7" width="14.140625" style="890" customWidth="1"/>
    <col min="8" max="16384" width="9.140625" style="890"/>
  </cols>
  <sheetData>
    <row r="2" spans="1:9" ht="45.75" customHeight="1" x14ac:dyDescent="0.25">
      <c r="D2" s="1348" t="s">
        <v>5109</v>
      </c>
      <c r="E2" s="1348"/>
      <c r="F2" s="1348"/>
      <c r="G2" s="1348"/>
    </row>
    <row r="3" spans="1:9" ht="78.75" customHeight="1" x14ac:dyDescent="0.25">
      <c r="A3" s="1379" t="s">
        <v>5306</v>
      </c>
      <c r="B3" s="1379"/>
      <c r="C3" s="1379"/>
      <c r="D3" s="1379"/>
      <c r="E3" s="1379"/>
      <c r="F3" s="1379"/>
      <c r="G3" s="1379"/>
      <c r="I3" s="848"/>
    </row>
    <row r="4" spans="1:9" ht="57" x14ac:dyDescent="0.25">
      <c r="A4" s="57" t="s">
        <v>262</v>
      </c>
      <c r="B4" s="57" t="s">
        <v>263</v>
      </c>
      <c r="C4" s="57" t="s">
        <v>264</v>
      </c>
      <c r="D4" s="57" t="s">
        <v>17</v>
      </c>
      <c r="E4" s="57" t="s">
        <v>4963</v>
      </c>
      <c r="F4" s="57" t="s">
        <v>708</v>
      </c>
      <c r="G4" s="57" t="s">
        <v>269</v>
      </c>
    </row>
    <row r="5" spans="1:9" x14ac:dyDescent="0.25">
      <c r="A5" s="58"/>
      <c r="B5" s="58"/>
      <c r="C5" s="58"/>
      <c r="D5" s="58"/>
      <c r="E5" s="58"/>
      <c r="F5" s="59">
        <f>SUM(F6:F69)</f>
        <v>206626</v>
      </c>
      <c r="G5" s="913">
        <f>SUM(G6:G69)</f>
        <v>157130.94999999995</v>
      </c>
    </row>
    <row r="6" spans="1:9" x14ac:dyDescent="0.25">
      <c r="A6" s="10" t="s">
        <v>270</v>
      </c>
      <c r="B6" s="63" t="s">
        <v>5304</v>
      </c>
      <c r="C6" s="10" t="s">
        <v>5305</v>
      </c>
      <c r="D6" s="892" t="s">
        <v>3476</v>
      </c>
      <c r="E6" s="892">
        <v>0.92999999999999994</v>
      </c>
      <c r="F6" s="892">
        <v>1085</v>
      </c>
      <c r="G6" s="892">
        <f>E6*F6</f>
        <v>1009.05</v>
      </c>
    </row>
    <row r="7" spans="1:9" x14ac:dyDescent="0.25">
      <c r="A7" s="10" t="s">
        <v>270</v>
      </c>
      <c r="B7" s="63" t="s">
        <v>5304</v>
      </c>
      <c r="C7" s="10" t="s">
        <v>5305</v>
      </c>
      <c r="D7" s="892" t="s">
        <v>3477</v>
      </c>
      <c r="E7" s="892">
        <v>0.56000000000000005</v>
      </c>
      <c r="F7" s="892">
        <v>1085</v>
      </c>
      <c r="G7" s="892">
        <f t="shared" ref="G7:G69" si="0">E7*F7</f>
        <v>607.6</v>
      </c>
    </row>
    <row r="8" spans="1:9" x14ac:dyDescent="0.25">
      <c r="A8" s="10" t="s">
        <v>270</v>
      </c>
      <c r="B8" s="63" t="s">
        <v>275</v>
      </c>
      <c r="C8" s="10" t="s">
        <v>276</v>
      </c>
      <c r="D8" s="892" t="s">
        <v>3476</v>
      </c>
      <c r="E8" s="892">
        <v>0.92999999999999983</v>
      </c>
      <c r="F8" s="892">
        <v>7373</v>
      </c>
      <c r="G8" s="892">
        <f t="shared" si="0"/>
        <v>6856.8899999999985</v>
      </c>
    </row>
    <row r="9" spans="1:9" x14ac:dyDescent="0.25">
      <c r="A9" s="10" t="s">
        <v>270</v>
      </c>
      <c r="B9" s="63" t="s">
        <v>275</v>
      </c>
      <c r="C9" s="10" t="s">
        <v>276</v>
      </c>
      <c r="D9" s="892" t="s">
        <v>3477</v>
      </c>
      <c r="E9" s="892">
        <v>0.55999999999999994</v>
      </c>
      <c r="F9" s="892">
        <v>6561</v>
      </c>
      <c r="G9" s="892">
        <f t="shared" si="0"/>
        <v>3674.1599999999994</v>
      </c>
      <c r="I9" s="908"/>
    </row>
    <row r="10" spans="1:9" x14ac:dyDescent="0.25">
      <c r="A10" s="10" t="s">
        <v>270</v>
      </c>
      <c r="B10" s="63" t="s">
        <v>1939</v>
      </c>
      <c r="C10" s="10" t="s">
        <v>1940</v>
      </c>
      <c r="D10" s="892" t="s">
        <v>3476</v>
      </c>
      <c r="E10" s="892">
        <v>0.93</v>
      </c>
      <c r="F10" s="892">
        <v>3938</v>
      </c>
      <c r="G10" s="892">
        <f t="shared" si="0"/>
        <v>3662.34</v>
      </c>
    </row>
    <row r="11" spans="1:9" x14ac:dyDescent="0.25">
      <c r="A11" s="10" t="s">
        <v>270</v>
      </c>
      <c r="B11" s="63" t="s">
        <v>1939</v>
      </c>
      <c r="C11" s="10" t="s">
        <v>1940</v>
      </c>
      <c r="D11" s="892" t="s">
        <v>3477</v>
      </c>
      <c r="E11" s="892">
        <v>0.55999999999999994</v>
      </c>
      <c r="F11" s="892">
        <v>3795</v>
      </c>
      <c r="G11" s="892">
        <f t="shared" si="0"/>
        <v>2125.1999999999998</v>
      </c>
    </row>
    <row r="12" spans="1:9" x14ac:dyDescent="0.25">
      <c r="A12" s="10" t="s">
        <v>270</v>
      </c>
      <c r="B12" s="63" t="s">
        <v>1353</v>
      </c>
      <c r="C12" s="10" t="s">
        <v>1354</v>
      </c>
      <c r="D12" s="892" t="s">
        <v>3476</v>
      </c>
      <c r="E12" s="892">
        <v>0.93</v>
      </c>
      <c r="F12" s="892">
        <v>2275</v>
      </c>
      <c r="G12" s="892">
        <f t="shared" si="0"/>
        <v>2115.75</v>
      </c>
    </row>
    <row r="13" spans="1:9" x14ac:dyDescent="0.25">
      <c r="A13" s="10" t="s">
        <v>270</v>
      </c>
      <c r="B13" s="63" t="s">
        <v>1353</v>
      </c>
      <c r="C13" s="10" t="s">
        <v>1354</v>
      </c>
      <c r="D13" s="892" t="s">
        <v>3477</v>
      </c>
      <c r="E13" s="892">
        <v>0.55999999999999994</v>
      </c>
      <c r="F13" s="892">
        <v>1230</v>
      </c>
      <c r="G13" s="892">
        <f t="shared" si="0"/>
        <v>688.8</v>
      </c>
    </row>
    <row r="14" spans="1:9" x14ac:dyDescent="0.25">
      <c r="A14" s="10" t="s">
        <v>270</v>
      </c>
      <c r="B14" s="63" t="s">
        <v>1365</v>
      </c>
      <c r="C14" s="10" t="s">
        <v>1366</v>
      </c>
      <c r="D14" s="892" t="s">
        <v>3476</v>
      </c>
      <c r="E14" s="892">
        <v>0.93</v>
      </c>
      <c r="F14" s="892">
        <v>1</v>
      </c>
      <c r="G14" s="892">
        <f t="shared" si="0"/>
        <v>0.93</v>
      </c>
    </row>
    <row r="15" spans="1:9" x14ac:dyDescent="0.25">
      <c r="A15" s="10" t="s">
        <v>270</v>
      </c>
      <c r="B15" s="63" t="s">
        <v>1365</v>
      </c>
      <c r="C15" s="10" t="s">
        <v>1366</v>
      </c>
      <c r="D15" s="892" t="s">
        <v>3477</v>
      </c>
      <c r="E15" s="892">
        <v>0.56000000000000005</v>
      </c>
      <c r="F15" s="892">
        <v>3</v>
      </c>
      <c r="G15" s="892">
        <f t="shared" si="0"/>
        <v>1.6800000000000002</v>
      </c>
    </row>
    <row r="16" spans="1:9" x14ac:dyDescent="0.25">
      <c r="A16" s="10" t="s">
        <v>270</v>
      </c>
      <c r="B16" s="63" t="s">
        <v>1095</v>
      </c>
      <c r="C16" s="10" t="s">
        <v>1096</v>
      </c>
      <c r="D16" s="892" t="s">
        <v>3476</v>
      </c>
      <c r="E16" s="892">
        <v>0.93</v>
      </c>
      <c r="F16" s="892">
        <v>2524</v>
      </c>
      <c r="G16" s="892">
        <f t="shared" si="0"/>
        <v>2347.3200000000002</v>
      </c>
    </row>
    <row r="17" spans="1:7" x14ac:dyDescent="0.25">
      <c r="A17" s="10" t="s">
        <v>270</v>
      </c>
      <c r="B17" s="63" t="s">
        <v>1095</v>
      </c>
      <c r="C17" s="10" t="s">
        <v>1096</v>
      </c>
      <c r="D17" s="892" t="s">
        <v>3477</v>
      </c>
      <c r="E17" s="892">
        <v>0.56000000000000005</v>
      </c>
      <c r="F17" s="892">
        <v>1657</v>
      </c>
      <c r="G17" s="892">
        <f t="shared" si="0"/>
        <v>927.92000000000007</v>
      </c>
    </row>
    <row r="18" spans="1:7" x14ac:dyDescent="0.25">
      <c r="A18" s="10" t="s">
        <v>270</v>
      </c>
      <c r="B18" s="63" t="s">
        <v>1383</v>
      </c>
      <c r="C18" s="10" t="s">
        <v>1384</v>
      </c>
      <c r="D18" s="892" t="s">
        <v>3476</v>
      </c>
      <c r="E18" s="892">
        <v>0.92999999999999994</v>
      </c>
      <c r="F18" s="892">
        <v>1903</v>
      </c>
      <c r="G18" s="892">
        <f t="shared" si="0"/>
        <v>1769.79</v>
      </c>
    </row>
    <row r="19" spans="1:7" x14ac:dyDescent="0.25">
      <c r="A19" s="10" t="s">
        <v>270</v>
      </c>
      <c r="B19" s="63" t="s">
        <v>1383</v>
      </c>
      <c r="C19" s="10" t="s">
        <v>1384</v>
      </c>
      <c r="D19" s="892" t="s">
        <v>3477</v>
      </c>
      <c r="E19" s="892">
        <v>0.55999999999999994</v>
      </c>
      <c r="F19" s="892">
        <v>1972</v>
      </c>
      <c r="G19" s="892">
        <f t="shared" si="0"/>
        <v>1104.32</v>
      </c>
    </row>
    <row r="20" spans="1:7" x14ac:dyDescent="0.25">
      <c r="A20" s="10" t="s">
        <v>355</v>
      </c>
      <c r="B20" s="63" t="s">
        <v>1419</v>
      </c>
      <c r="C20" s="10" t="s">
        <v>1420</v>
      </c>
      <c r="D20" s="892" t="s">
        <v>3476</v>
      </c>
      <c r="E20" s="892">
        <v>0.92999999999999994</v>
      </c>
      <c r="F20" s="892">
        <v>9</v>
      </c>
      <c r="G20" s="892">
        <f t="shared" si="0"/>
        <v>8.3699999999999992</v>
      </c>
    </row>
    <row r="21" spans="1:7" x14ac:dyDescent="0.25">
      <c r="A21" s="10" t="s">
        <v>355</v>
      </c>
      <c r="B21" s="63" t="s">
        <v>1422</v>
      </c>
      <c r="C21" s="10" t="s">
        <v>1423</v>
      </c>
      <c r="D21" s="892" t="s">
        <v>3476</v>
      </c>
      <c r="E21" s="892">
        <v>0.92999999999999994</v>
      </c>
      <c r="F21" s="892">
        <v>4289</v>
      </c>
      <c r="G21" s="892">
        <f t="shared" si="0"/>
        <v>3988.7699999999995</v>
      </c>
    </row>
    <row r="22" spans="1:7" x14ac:dyDescent="0.25">
      <c r="A22" s="10" t="s">
        <v>355</v>
      </c>
      <c r="B22" s="63" t="s">
        <v>1422</v>
      </c>
      <c r="C22" s="10" t="s">
        <v>1423</v>
      </c>
      <c r="D22" s="892" t="s">
        <v>3477</v>
      </c>
      <c r="E22" s="892">
        <v>0.55999999999999994</v>
      </c>
      <c r="F22" s="892">
        <v>3142</v>
      </c>
      <c r="G22" s="892">
        <f t="shared" si="0"/>
        <v>1759.5199999999998</v>
      </c>
    </row>
    <row r="23" spans="1:7" x14ac:dyDescent="0.25">
      <c r="A23" s="10" t="s">
        <v>355</v>
      </c>
      <c r="B23" s="63" t="s">
        <v>364</v>
      </c>
      <c r="C23" s="10" t="s">
        <v>365</v>
      </c>
      <c r="D23" s="892" t="s">
        <v>3476</v>
      </c>
      <c r="E23" s="892">
        <v>0.92999999999999983</v>
      </c>
      <c r="F23" s="892">
        <v>4398</v>
      </c>
      <c r="G23" s="892">
        <f t="shared" si="0"/>
        <v>4090.1399999999994</v>
      </c>
    </row>
    <row r="24" spans="1:7" x14ac:dyDescent="0.25">
      <c r="A24" s="10" t="s">
        <v>355</v>
      </c>
      <c r="B24" s="63" t="s">
        <v>364</v>
      </c>
      <c r="C24" s="10" t="s">
        <v>365</v>
      </c>
      <c r="D24" s="892" t="s">
        <v>3477</v>
      </c>
      <c r="E24" s="892">
        <v>0.55999999999999994</v>
      </c>
      <c r="F24" s="892">
        <v>5451</v>
      </c>
      <c r="G24" s="892">
        <f t="shared" si="0"/>
        <v>3052.5599999999995</v>
      </c>
    </row>
    <row r="25" spans="1:7" x14ac:dyDescent="0.25">
      <c r="A25" s="10" t="s">
        <v>355</v>
      </c>
      <c r="B25" s="63" t="s">
        <v>384</v>
      </c>
      <c r="C25" s="10" t="s">
        <v>385</v>
      </c>
      <c r="D25" s="892" t="s">
        <v>3476</v>
      </c>
      <c r="E25" s="892">
        <v>0.92999999999999994</v>
      </c>
      <c r="F25" s="892">
        <v>1420</v>
      </c>
      <c r="G25" s="892">
        <f t="shared" si="0"/>
        <v>1320.6</v>
      </c>
    </row>
    <row r="26" spans="1:7" x14ac:dyDescent="0.25">
      <c r="A26" s="10" t="s">
        <v>355</v>
      </c>
      <c r="B26" s="63" t="s">
        <v>384</v>
      </c>
      <c r="C26" s="10" t="s">
        <v>385</v>
      </c>
      <c r="D26" s="892" t="s">
        <v>3477</v>
      </c>
      <c r="E26" s="892">
        <v>0.56000000000000005</v>
      </c>
      <c r="F26" s="892">
        <v>1905</v>
      </c>
      <c r="G26" s="892">
        <f t="shared" si="0"/>
        <v>1066.8000000000002</v>
      </c>
    </row>
    <row r="27" spans="1:7" x14ac:dyDescent="0.25">
      <c r="A27" s="10" t="s">
        <v>355</v>
      </c>
      <c r="B27" s="63" t="s">
        <v>386</v>
      </c>
      <c r="C27" s="10" t="s">
        <v>387</v>
      </c>
      <c r="D27" s="892" t="s">
        <v>3476</v>
      </c>
      <c r="E27" s="892">
        <v>0.93</v>
      </c>
      <c r="F27" s="892">
        <v>2</v>
      </c>
      <c r="G27" s="892">
        <f t="shared" si="0"/>
        <v>1.86</v>
      </c>
    </row>
    <row r="28" spans="1:7" x14ac:dyDescent="0.25">
      <c r="A28" s="10" t="s">
        <v>355</v>
      </c>
      <c r="B28" s="63" t="s">
        <v>3478</v>
      </c>
      <c r="C28" s="10" t="s">
        <v>3479</v>
      </c>
      <c r="D28" s="892" t="s">
        <v>3476</v>
      </c>
      <c r="E28" s="892">
        <v>0.93</v>
      </c>
      <c r="F28" s="892">
        <v>837</v>
      </c>
      <c r="G28" s="892">
        <f t="shared" si="0"/>
        <v>778.41000000000008</v>
      </c>
    </row>
    <row r="29" spans="1:7" x14ac:dyDescent="0.25">
      <c r="A29" s="10" t="s">
        <v>355</v>
      </c>
      <c r="B29" s="63" t="s">
        <v>3478</v>
      </c>
      <c r="C29" s="10" t="s">
        <v>3479</v>
      </c>
      <c r="D29" s="892" t="s">
        <v>3477</v>
      </c>
      <c r="E29" s="892">
        <v>0.56000000000000005</v>
      </c>
      <c r="F29" s="892">
        <v>180</v>
      </c>
      <c r="G29" s="892">
        <f t="shared" si="0"/>
        <v>100.80000000000001</v>
      </c>
    </row>
    <row r="30" spans="1:7" x14ac:dyDescent="0.25">
      <c r="A30" s="10" t="s">
        <v>406</v>
      </c>
      <c r="B30" s="63" t="s">
        <v>1528</v>
      </c>
      <c r="C30" s="10" t="s">
        <v>5</v>
      </c>
      <c r="D30" s="892" t="s">
        <v>3476</v>
      </c>
      <c r="E30" s="892">
        <v>0.92999999999999983</v>
      </c>
      <c r="F30" s="892">
        <v>22640</v>
      </c>
      <c r="G30" s="892">
        <f t="shared" si="0"/>
        <v>21055.199999999997</v>
      </c>
    </row>
    <row r="31" spans="1:7" x14ac:dyDescent="0.25">
      <c r="A31" s="10" t="s">
        <v>406</v>
      </c>
      <c r="B31" s="63" t="s">
        <v>1528</v>
      </c>
      <c r="C31" s="10" t="s">
        <v>5</v>
      </c>
      <c r="D31" s="892" t="s">
        <v>3477</v>
      </c>
      <c r="E31" s="892">
        <v>0.55999999999999994</v>
      </c>
      <c r="F31" s="892">
        <v>16950</v>
      </c>
      <c r="G31" s="892">
        <f t="shared" si="0"/>
        <v>9491.9999999999982</v>
      </c>
    </row>
    <row r="32" spans="1:7" x14ac:dyDescent="0.25">
      <c r="A32" s="10" t="s">
        <v>406</v>
      </c>
      <c r="B32" s="63" t="s">
        <v>1941</v>
      </c>
      <c r="C32" s="10" t="s">
        <v>1942</v>
      </c>
      <c r="D32" s="892" t="s">
        <v>3476</v>
      </c>
      <c r="E32" s="892">
        <v>0.93</v>
      </c>
      <c r="F32" s="892">
        <v>2016</v>
      </c>
      <c r="G32" s="892">
        <f t="shared" si="0"/>
        <v>1874.88</v>
      </c>
    </row>
    <row r="33" spans="1:7" x14ac:dyDescent="0.25">
      <c r="A33" s="10" t="s">
        <v>406</v>
      </c>
      <c r="B33" s="63" t="s">
        <v>1941</v>
      </c>
      <c r="C33" s="10" t="s">
        <v>1942</v>
      </c>
      <c r="D33" s="892" t="s">
        <v>3477</v>
      </c>
      <c r="E33" s="892">
        <v>0.55999999999999994</v>
      </c>
      <c r="F33" s="892">
        <v>2669</v>
      </c>
      <c r="G33" s="892">
        <f t="shared" si="0"/>
        <v>1494.6399999999999</v>
      </c>
    </row>
    <row r="34" spans="1:7" x14ac:dyDescent="0.25">
      <c r="A34" s="10" t="s">
        <v>406</v>
      </c>
      <c r="B34" s="63" t="s">
        <v>441</v>
      </c>
      <c r="C34" s="10" t="s">
        <v>442</v>
      </c>
      <c r="D34" s="892" t="s">
        <v>3476</v>
      </c>
      <c r="E34" s="892">
        <v>0.92999999999999972</v>
      </c>
      <c r="F34" s="892">
        <v>12168</v>
      </c>
      <c r="G34" s="892">
        <f t="shared" si="0"/>
        <v>11316.239999999996</v>
      </c>
    </row>
    <row r="35" spans="1:7" x14ac:dyDescent="0.25">
      <c r="A35" s="10" t="s">
        <v>406</v>
      </c>
      <c r="B35" s="63" t="s">
        <v>441</v>
      </c>
      <c r="C35" s="10" t="s">
        <v>442</v>
      </c>
      <c r="D35" s="892" t="s">
        <v>3477</v>
      </c>
      <c r="E35" s="892">
        <v>0.56000000000000005</v>
      </c>
      <c r="F35" s="892">
        <v>11948</v>
      </c>
      <c r="G35" s="892">
        <f t="shared" si="0"/>
        <v>6690.880000000001</v>
      </c>
    </row>
    <row r="36" spans="1:7" x14ac:dyDescent="0.25">
      <c r="A36" s="10" t="s">
        <v>406</v>
      </c>
      <c r="B36" s="63" t="s">
        <v>1603</v>
      </c>
      <c r="C36" s="10" t="s">
        <v>1604</v>
      </c>
      <c r="D36" s="892" t="s">
        <v>3476</v>
      </c>
      <c r="E36" s="892">
        <v>0.93000000000000038</v>
      </c>
      <c r="F36" s="892">
        <v>14345</v>
      </c>
      <c r="G36" s="892">
        <f t="shared" si="0"/>
        <v>13340.850000000006</v>
      </c>
    </row>
    <row r="37" spans="1:7" x14ac:dyDescent="0.25">
      <c r="A37" s="10" t="s">
        <v>406</v>
      </c>
      <c r="B37" s="63" t="s">
        <v>1603</v>
      </c>
      <c r="C37" s="10" t="s">
        <v>1604</v>
      </c>
      <c r="D37" s="892" t="s">
        <v>3477</v>
      </c>
      <c r="E37" s="892">
        <v>0.56000000000000016</v>
      </c>
      <c r="F37" s="892">
        <v>13386</v>
      </c>
      <c r="G37" s="892">
        <f t="shared" si="0"/>
        <v>7496.1600000000026</v>
      </c>
    </row>
    <row r="38" spans="1:7" x14ac:dyDescent="0.25">
      <c r="A38" s="10" t="s">
        <v>406</v>
      </c>
      <c r="B38" s="63" t="s">
        <v>1943</v>
      </c>
      <c r="C38" s="10" t="s">
        <v>1944</v>
      </c>
      <c r="D38" s="892" t="s">
        <v>3476</v>
      </c>
      <c r="E38" s="892">
        <v>0.92999999999999994</v>
      </c>
      <c r="F38" s="892">
        <v>472</v>
      </c>
      <c r="G38" s="892">
        <f t="shared" si="0"/>
        <v>438.96</v>
      </c>
    </row>
    <row r="39" spans="1:7" x14ac:dyDescent="0.25">
      <c r="A39" s="10" t="s">
        <v>406</v>
      </c>
      <c r="B39" s="63" t="s">
        <v>1943</v>
      </c>
      <c r="C39" s="10" t="s">
        <v>1944</v>
      </c>
      <c r="D39" s="892" t="s">
        <v>3477</v>
      </c>
      <c r="E39" s="892">
        <v>0.55999999999999994</v>
      </c>
      <c r="F39" s="892">
        <v>472</v>
      </c>
      <c r="G39" s="892">
        <f t="shared" si="0"/>
        <v>264.32</v>
      </c>
    </row>
    <row r="40" spans="1:7" x14ac:dyDescent="0.25">
      <c r="A40" s="10" t="s">
        <v>406</v>
      </c>
      <c r="B40" s="63" t="s">
        <v>3480</v>
      </c>
      <c r="C40" s="10" t="s">
        <v>3481</v>
      </c>
      <c r="D40" s="892" t="s">
        <v>3476</v>
      </c>
      <c r="E40" s="892">
        <v>0.93</v>
      </c>
      <c r="F40" s="892">
        <v>1783</v>
      </c>
      <c r="G40" s="892">
        <f t="shared" si="0"/>
        <v>1658.19</v>
      </c>
    </row>
    <row r="41" spans="1:7" x14ac:dyDescent="0.25">
      <c r="A41" s="10" t="s">
        <v>406</v>
      </c>
      <c r="B41" s="63" t="s">
        <v>3480</v>
      </c>
      <c r="C41" s="10" t="s">
        <v>3481</v>
      </c>
      <c r="D41" s="892" t="s">
        <v>3477</v>
      </c>
      <c r="E41" s="892">
        <v>0.56000000000000005</v>
      </c>
      <c r="F41" s="892">
        <v>1954</v>
      </c>
      <c r="G41" s="892">
        <f t="shared" si="0"/>
        <v>1094.24</v>
      </c>
    </row>
    <row r="42" spans="1:7" x14ac:dyDescent="0.25">
      <c r="A42" s="10" t="s">
        <v>406</v>
      </c>
      <c r="B42" s="63" t="s">
        <v>1945</v>
      </c>
      <c r="C42" s="10" t="s">
        <v>1946</v>
      </c>
      <c r="D42" s="892" t="s">
        <v>3476</v>
      </c>
      <c r="E42" s="892">
        <v>0.93000000000000016</v>
      </c>
      <c r="F42" s="892">
        <v>1261</v>
      </c>
      <c r="G42" s="892">
        <f t="shared" si="0"/>
        <v>1172.7300000000002</v>
      </c>
    </row>
    <row r="43" spans="1:7" x14ac:dyDescent="0.25">
      <c r="A43" s="10" t="s">
        <v>406</v>
      </c>
      <c r="B43" s="63" t="s">
        <v>1945</v>
      </c>
      <c r="C43" s="10" t="s">
        <v>1946</v>
      </c>
      <c r="D43" s="892" t="s">
        <v>3477</v>
      </c>
      <c r="E43" s="892">
        <v>0.56000000000000005</v>
      </c>
      <c r="F43" s="892">
        <v>458</v>
      </c>
      <c r="G43" s="892">
        <f t="shared" si="0"/>
        <v>256.48</v>
      </c>
    </row>
    <row r="44" spans="1:7" x14ac:dyDescent="0.25">
      <c r="A44" s="10" t="s">
        <v>406</v>
      </c>
      <c r="B44" s="63" t="s">
        <v>1947</v>
      </c>
      <c r="C44" s="10" t="s">
        <v>1948</v>
      </c>
      <c r="D44" s="892" t="s">
        <v>3476</v>
      </c>
      <c r="E44" s="892">
        <v>0.92999999999999994</v>
      </c>
      <c r="F44" s="892">
        <v>1271</v>
      </c>
      <c r="G44" s="892">
        <f t="shared" si="0"/>
        <v>1182.03</v>
      </c>
    </row>
    <row r="45" spans="1:7" x14ac:dyDescent="0.25">
      <c r="A45" s="10" t="s">
        <v>406</v>
      </c>
      <c r="B45" s="63" t="s">
        <v>1947</v>
      </c>
      <c r="C45" s="10" t="s">
        <v>1948</v>
      </c>
      <c r="D45" s="892" t="s">
        <v>3477</v>
      </c>
      <c r="E45" s="892">
        <v>0.56000000000000005</v>
      </c>
      <c r="F45" s="892">
        <v>44</v>
      </c>
      <c r="G45" s="892">
        <f t="shared" si="0"/>
        <v>24.64</v>
      </c>
    </row>
    <row r="46" spans="1:7" x14ac:dyDescent="0.25">
      <c r="A46" s="10" t="s">
        <v>406</v>
      </c>
      <c r="B46" s="63" t="s">
        <v>721</v>
      </c>
      <c r="C46" s="10" t="s">
        <v>722</v>
      </c>
      <c r="D46" s="892" t="s">
        <v>3476</v>
      </c>
      <c r="E46" s="892">
        <v>0.93</v>
      </c>
      <c r="F46" s="892">
        <v>1191</v>
      </c>
      <c r="G46" s="892">
        <f t="shared" si="0"/>
        <v>1107.6300000000001</v>
      </c>
    </row>
    <row r="47" spans="1:7" x14ac:dyDescent="0.25">
      <c r="A47" s="10" t="s">
        <v>406</v>
      </c>
      <c r="B47" s="63" t="s">
        <v>721</v>
      </c>
      <c r="C47" s="10" t="s">
        <v>722</v>
      </c>
      <c r="D47" s="892" t="s">
        <v>3477</v>
      </c>
      <c r="E47" s="892">
        <v>0.56000000000000005</v>
      </c>
      <c r="F47" s="892">
        <v>1041</v>
      </c>
      <c r="G47" s="892">
        <f t="shared" si="0"/>
        <v>582.96</v>
      </c>
    </row>
    <row r="48" spans="1:7" x14ac:dyDescent="0.25">
      <c r="A48" s="10" t="s">
        <v>540</v>
      </c>
      <c r="B48" s="63" t="s">
        <v>1949</v>
      </c>
      <c r="C48" s="10" t="s">
        <v>1950</v>
      </c>
      <c r="D48" s="892" t="s">
        <v>3476</v>
      </c>
      <c r="E48" s="892">
        <v>0.93</v>
      </c>
      <c r="F48" s="892">
        <v>4158</v>
      </c>
      <c r="G48" s="892">
        <f t="shared" si="0"/>
        <v>3866.94</v>
      </c>
    </row>
    <row r="49" spans="1:7" x14ac:dyDescent="0.25">
      <c r="A49" s="10" t="s">
        <v>540</v>
      </c>
      <c r="B49" s="63" t="s">
        <v>1949</v>
      </c>
      <c r="C49" s="10" t="s">
        <v>1950</v>
      </c>
      <c r="D49" s="892" t="s">
        <v>3477</v>
      </c>
      <c r="E49" s="892">
        <v>0.56000000000000005</v>
      </c>
      <c r="F49" s="892">
        <v>4501</v>
      </c>
      <c r="G49" s="892">
        <f t="shared" si="0"/>
        <v>2520.5600000000004</v>
      </c>
    </row>
    <row r="50" spans="1:7" x14ac:dyDescent="0.25">
      <c r="A50" s="10" t="s">
        <v>540</v>
      </c>
      <c r="B50" s="63" t="s">
        <v>1951</v>
      </c>
      <c r="C50" s="10" t="s">
        <v>1952</v>
      </c>
      <c r="D50" s="892" t="s">
        <v>3476</v>
      </c>
      <c r="E50" s="892">
        <v>0.93</v>
      </c>
      <c r="F50" s="892">
        <v>1083</v>
      </c>
      <c r="G50" s="892">
        <f t="shared" si="0"/>
        <v>1007.19</v>
      </c>
    </row>
    <row r="51" spans="1:7" x14ac:dyDescent="0.25">
      <c r="A51" s="10" t="s">
        <v>540</v>
      </c>
      <c r="B51" s="63" t="s">
        <v>725</v>
      </c>
      <c r="C51" s="10" t="s">
        <v>726</v>
      </c>
      <c r="D51" s="892" t="s">
        <v>3476</v>
      </c>
      <c r="E51" s="892">
        <v>0.93</v>
      </c>
      <c r="F51" s="892">
        <v>15</v>
      </c>
      <c r="G51" s="892">
        <f t="shared" si="0"/>
        <v>13.950000000000001</v>
      </c>
    </row>
    <row r="52" spans="1:7" x14ac:dyDescent="0.25">
      <c r="A52" s="10" t="s">
        <v>540</v>
      </c>
      <c r="B52" s="63" t="s">
        <v>1837</v>
      </c>
      <c r="C52" s="10" t="s">
        <v>1838</v>
      </c>
      <c r="D52" s="892" t="s">
        <v>3476</v>
      </c>
      <c r="E52" s="892">
        <v>0.92999999999999994</v>
      </c>
      <c r="F52" s="892">
        <v>1456</v>
      </c>
      <c r="G52" s="892">
        <f t="shared" si="0"/>
        <v>1354.08</v>
      </c>
    </row>
    <row r="53" spans="1:7" x14ac:dyDescent="0.25">
      <c r="A53" s="10" t="s">
        <v>540</v>
      </c>
      <c r="B53" s="63" t="s">
        <v>1837</v>
      </c>
      <c r="C53" s="10" t="s">
        <v>1838</v>
      </c>
      <c r="D53" s="892" t="s">
        <v>3477</v>
      </c>
      <c r="E53" s="892">
        <v>0.56000000000000005</v>
      </c>
      <c r="F53" s="892">
        <v>1502</v>
      </c>
      <c r="G53" s="892">
        <f t="shared" si="0"/>
        <v>841.12000000000012</v>
      </c>
    </row>
    <row r="54" spans="1:7" x14ac:dyDescent="0.25">
      <c r="A54" s="10" t="s">
        <v>540</v>
      </c>
      <c r="B54" s="63" t="s">
        <v>601</v>
      </c>
      <c r="C54" s="10" t="s">
        <v>602</v>
      </c>
      <c r="D54" s="892" t="s">
        <v>3476</v>
      </c>
      <c r="E54" s="892">
        <v>0.93</v>
      </c>
      <c r="F54" s="892">
        <v>2107</v>
      </c>
      <c r="G54" s="892">
        <f t="shared" si="0"/>
        <v>1959.51</v>
      </c>
    </row>
    <row r="55" spans="1:7" x14ac:dyDescent="0.25">
      <c r="A55" s="10" t="s">
        <v>540</v>
      </c>
      <c r="B55" s="63" t="s">
        <v>601</v>
      </c>
      <c r="C55" s="10" t="s">
        <v>602</v>
      </c>
      <c r="D55" s="892" t="s">
        <v>3477</v>
      </c>
      <c r="E55" s="892">
        <v>0.55999999999999994</v>
      </c>
      <c r="F55" s="892">
        <v>1843</v>
      </c>
      <c r="G55" s="892">
        <f t="shared" si="0"/>
        <v>1032.08</v>
      </c>
    </row>
    <row r="56" spans="1:7" x14ac:dyDescent="0.25">
      <c r="A56" s="10" t="s">
        <v>540</v>
      </c>
      <c r="B56" s="63" t="s">
        <v>1953</v>
      </c>
      <c r="C56" s="10" t="s">
        <v>1954</v>
      </c>
      <c r="D56" s="892" t="s">
        <v>3476</v>
      </c>
      <c r="E56" s="892">
        <v>0.93</v>
      </c>
      <c r="F56" s="892">
        <v>75</v>
      </c>
      <c r="G56" s="892">
        <f t="shared" si="0"/>
        <v>69.75</v>
      </c>
    </row>
    <row r="57" spans="1:7" x14ac:dyDescent="0.25">
      <c r="A57" s="10" t="s">
        <v>540</v>
      </c>
      <c r="B57" s="63" t="s">
        <v>1953</v>
      </c>
      <c r="C57" s="10" t="s">
        <v>1954</v>
      </c>
      <c r="D57" s="892" t="s">
        <v>3477</v>
      </c>
      <c r="E57" s="892">
        <v>0.56000000000000005</v>
      </c>
      <c r="F57" s="892">
        <v>41</v>
      </c>
      <c r="G57" s="892">
        <f t="shared" si="0"/>
        <v>22.96</v>
      </c>
    </row>
    <row r="58" spans="1:7" x14ac:dyDescent="0.25">
      <c r="A58" s="10" t="s">
        <v>621</v>
      </c>
      <c r="B58" s="63" t="s">
        <v>1955</v>
      </c>
      <c r="C58" s="10" t="s">
        <v>1956</v>
      </c>
      <c r="D58" s="892" t="s">
        <v>3476</v>
      </c>
      <c r="E58" s="892">
        <v>0.93</v>
      </c>
      <c r="F58" s="892">
        <v>1193</v>
      </c>
      <c r="G58" s="892">
        <f t="shared" si="0"/>
        <v>1109.49</v>
      </c>
    </row>
    <row r="59" spans="1:7" x14ac:dyDescent="0.25">
      <c r="A59" s="10" t="s">
        <v>621</v>
      </c>
      <c r="B59" s="63" t="s">
        <v>1955</v>
      </c>
      <c r="C59" s="10" t="s">
        <v>1956</v>
      </c>
      <c r="D59" s="892" t="s">
        <v>3477</v>
      </c>
      <c r="E59" s="892">
        <v>0.56000000000000005</v>
      </c>
      <c r="F59" s="892">
        <v>761</v>
      </c>
      <c r="G59" s="892">
        <f t="shared" si="0"/>
        <v>426.16</v>
      </c>
    </row>
    <row r="60" spans="1:7" x14ac:dyDescent="0.25">
      <c r="A60" s="10" t="s">
        <v>621</v>
      </c>
      <c r="B60" s="63" t="s">
        <v>644</v>
      </c>
      <c r="C60" s="10" t="s">
        <v>645</v>
      </c>
      <c r="D60" s="892" t="s">
        <v>3476</v>
      </c>
      <c r="E60" s="892">
        <v>0.93000000000000016</v>
      </c>
      <c r="F60" s="892">
        <v>5810</v>
      </c>
      <c r="G60" s="892">
        <f t="shared" si="0"/>
        <v>5403.3000000000011</v>
      </c>
    </row>
    <row r="61" spans="1:7" x14ac:dyDescent="0.25">
      <c r="A61" s="10" t="s">
        <v>621</v>
      </c>
      <c r="B61" s="63" t="s">
        <v>644</v>
      </c>
      <c r="C61" s="10" t="s">
        <v>645</v>
      </c>
      <c r="D61" s="892" t="s">
        <v>3477</v>
      </c>
      <c r="E61" s="892">
        <v>0.56000000000000005</v>
      </c>
      <c r="F61" s="892">
        <v>2557</v>
      </c>
      <c r="G61" s="892">
        <f t="shared" si="0"/>
        <v>1431.92</v>
      </c>
    </row>
    <row r="62" spans="1:7" x14ac:dyDescent="0.25">
      <c r="A62" s="10" t="s">
        <v>621</v>
      </c>
      <c r="B62" s="63" t="s">
        <v>1957</v>
      </c>
      <c r="C62" s="10" t="s">
        <v>1958</v>
      </c>
      <c r="D62" s="892" t="s">
        <v>3476</v>
      </c>
      <c r="E62" s="892">
        <v>0.93</v>
      </c>
      <c r="F62" s="892">
        <v>2179</v>
      </c>
      <c r="G62" s="892">
        <f t="shared" si="0"/>
        <v>2026.47</v>
      </c>
    </row>
    <row r="63" spans="1:7" x14ac:dyDescent="0.25">
      <c r="A63" s="10" t="s">
        <v>621</v>
      </c>
      <c r="B63" s="63" t="s">
        <v>1957</v>
      </c>
      <c r="C63" s="10" t="s">
        <v>1958</v>
      </c>
      <c r="D63" s="892" t="s">
        <v>3477</v>
      </c>
      <c r="E63" s="892">
        <v>0.56000000000000005</v>
      </c>
      <c r="F63" s="892">
        <v>1368</v>
      </c>
      <c r="G63" s="892">
        <f t="shared" si="0"/>
        <v>766.08</v>
      </c>
    </row>
    <row r="64" spans="1:7" x14ac:dyDescent="0.25">
      <c r="A64" s="10" t="s">
        <v>621</v>
      </c>
      <c r="B64" s="63" t="s">
        <v>1959</v>
      </c>
      <c r="C64" s="10" t="s">
        <v>1960</v>
      </c>
      <c r="D64" s="892" t="s">
        <v>3476</v>
      </c>
      <c r="E64" s="892">
        <v>0.92999999999999994</v>
      </c>
      <c r="F64" s="892">
        <v>1842</v>
      </c>
      <c r="G64" s="892">
        <f t="shared" si="0"/>
        <v>1713.06</v>
      </c>
    </row>
    <row r="65" spans="1:7" x14ac:dyDescent="0.25">
      <c r="A65" s="10" t="s">
        <v>621</v>
      </c>
      <c r="B65" s="63" t="s">
        <v>1959</v>
      </c>
      <c r="C65" s="10" t="s">
        <v>1960</v>
      </c>
      <c r="D65" s="892" t="s">
        <v>3477</v>
      </c>
      <c r="E65" s="892">
        <v>0.55999999999999994</v>
      </c>
      <c r="F65" s="892">
        <v>2571</v>
      </c>
      <c r="G65" s="892">
        <f t="shared" si="0"/>
        <v>1439.7599999999998</v>
      </c>
    </row>
    <row r="66" spans="1:7" x14ac:dyDescent="0.25">
      <c r="A66" s="10" t="s">
        <v>621</v>
      </c>
      <c r="B66" s="63" t="s">
        <v>1915</v>
      </c>
      <c r="C66" s="10" t="s">
        <v>1916</v>
      </c>
      <c r="D66" s="892" t="s">
        <v>3476</v>
      </c>
      <c r="E66" s="892">
        <v>0.92999999999999994</v>
      </c>
      <c r="F66" s="892">
        <v>2276</v>
      </c>
      <c r="G66" s="892">
        <f t="shared" si="0"/>
        <v>2116.6799999999998</v>
      </c>
    </row>
    <row r="67" spans="1:7" x14ac:dyDescent="0.25">
      <c r="A67" s="10" t="s">
        <v>621</v>
      </c>
      <c r="B67" s="63" t="s">
        <v>1915</v>
      </c>
      <c r="C67" s="10" t="s">
        <v>1916</v>
      </c>
      <c r="D67" s="892" t="s">
        <v>3477</v>
      </c>
      <c r="E67" s="892">
        <v>0.55999999999999994</v>
      </c>
      <c r="F67" s="892">
        <v>1442</v>
      </c>
      <c r="G67" s="892">
        <f t="shared" si="0"/>
        <v>807.51999999999987</v>
      </c>
    </row>
    <row r="68" spans="1:7" x14ac:dyDescent="0.25">
      <c r="A68" s="10" t="s">
        <v>621</v>
      </c>
      <c r="B68" s="63" t="s">
        <v>1923</v>
      </c>
      <c r="C68" s="10" t="s">
        <v>1924</v>
      </c>
      <c r="D68" s="892" t="s">
        <v>3476</v>
      </c>
      <c r="E68" s="892">
        <v>0.92999999999999983</v>
      </c>
      <c r="F68" s="892">
        <v>2552</v>
      </c>
      <c r="G68" s="892">
        <f t="shared" si="0"/>
        <v>2373.3599999999997</v>
      </c>
    </row>
    <row r="69" spans="1:7" x14ac:dyDescent="0.25">
      <c r="A69" s="10" t="s">
        <v>621</v>
      </c>
      <c r="B69" s="63" t="s">
        <v>1923</v>
      </c>
      <c r="C69" s="10" t="s">
        <v>1924</v>
      </c>
      <c r="D69" s="892" t="s">
        <v>3477</v>
      </c>
      <c r="E69" s="892">
        <v>0.56000000000000005</v>
      </c>
      <c r="F69" s="892">
        <v>2190</v>
      </c>
      <c r="G69" s="892">
        <f t="shared" si="0"/>
        <v>1226.4000000000001</v>
      </c>
    </row>
    <row r="71" spans="1:7" x14ac:dyDescent="0.25">
      <c r="C71" s="848"/>
    </row>
  </sheetData>
  <mergeCells count="2">
    <mergeCell ref="A3:G3"/>
    <mergeCell ref="D2:G2"/>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406B0-941F-41CA-B6B5-19A88E0F84E2}">
  <sheetPr>
    <tabColor theme="8" tint="0.79998168889431442"/>
  </sheetPr>
  <dimension ref="A1:R223"/>
  <sheetViews>
    <sheetView topLeftCell="E1" zoomScale="64" zoomScaleNormal="64" workbookViewId="0">
      <selection activeCell="O5" sqref="O5"/>
    </sheetView>
  </sheetViews>
  <sheetFormatPr defaultRowHeight="12.75" x14ac:dyDescent="0.2"/>
  <cols>
    <col min="1" max="1" width="3.42578125" style="19" customWidth="1"/>
    <col min="2" max="2" width="17.7109375" style="19" hidden="1" customWidth="1"/>
    <col min="3" max="3" width="13.42578125" style="19" customWidth="1"/>
    <col min="4" max="4" width="54.28515625" style="19" customWidth="1"/>
    <col min="5" max="6" width="12.140625" style="19" customWidth="1"/>
    <col min="7" max="7" width="12.28515625" style="19" customWidth="1"/>
    <col min="8" max="9" width="11.85546875" style="19" customWidth="1"/>
    <col min="10" max="16" width="12.7109375" style="19" customWidth="1"/>
    <col min="17" max="18" width="11.42578125" style="19" customWidth="1"/>
    <col min="19" max="16384" width="9.140625" style="19"/>
  </cols>
  <sheetData>
    <row r="1" spans="1:18" ht="57" customHeight="1" x14ac:dyDescent="0.2">
      <c r="N1" s="1351" t="s">
        <v>5092</v>
      </c>
      <c r="O1" s="1351"/>
      <c r="P1" s="1351"/>
      <c r="Q1" s="1351"/>
      <c r="R1" s="1351"/>
    </row>
    <row r="2" spans="1:18" s="12" customFormat="1" x14ac:dyDescent="0.2"/>
    <row r="3" spans="1:18" s="14" customFormat="1" ht="16.5" customHeight="1" x14ac:dyDescent="0.2">
      <c r="A3" s="13"/>
      <c r="B3" s="13"/>
      <c r="C3" s="1349" t="s">
        <v>261</v>
      </c>
      <c r="D3" s="1349"/>
      <c r="E3" s="1349"/>
      <c r="F3" s="1349"/>
      <c r="G3" s="1349"/>
      <c r="H3" s="1349"/>
      <c r="I3" s="1349"/>
      <c r="J3" s="1349"/>
      <c r="K3" s="1349"/>
      <c r="L3" s="1349"/>
      <c r="M3" s="1349"/>
      <c r="N3" s="1349"/>
      <c r="O3" s="1349"/>
      <c r="P3" s="1349"/>
      <c r="Q3" s="1349"/>
      <c r="R3" s="1349"/>
    </row>
    <row r="4" spans="1:18" s="14" customFormat="1" ht="70.5" customHeight="1" thickBot="1" x14ac:dyDescent="0.25">
      <c r="A4" s="13"/>
      <c r="B4" s="15"/>
      <c r="C4" s="1350" t="s">
        <v>5265</v>
      </c>
      <c r="D4" s="1350"/>
      <c r="E4" s="1350"/>
      <c r="F4" s="1350"/>
      <c r="G4" s="1350"/>
      <c r="H4" s="1350"/>
      <c r="I4" s="1350"/>
      <c r="J4" s="1350"/>
      <c r="K4" s="1350"/>
      <c r="L4" s="1350"/>
      <c r="M4" s="1350"/>
      <c r="N4" s="1350"/>
      <c r="O4" s="1350"/>
      <c r="P4" s="1350"/>
      <c r="Q4" s="1350"/>
      <c r="R4" s="1350"/>
    </row>
    <row r="5" spans="1:18" s="14" customFormat="1" ht="101.25" customHeight="1" x14ac:dyDescent="0.2">
      <c r="A5" s="16"/>
      <c r="B5" s="17" t="s">
        <v>262</v>
      </c>
      <c r="C5" s="23" t="s">
        <v>263</v>
      </c>
      <c r="D5" s="24" t="s">
        <v>264</v>
      </c>
      <c r="E5" s="38" t="s">
        <v>4947</v>
      </c>
      <c r="F5" s="39" t="s">
        <v>4943</v>
      </c>
      <c r="G5" s="40" t="s">
        <v>265</v>
      </c>
      <c r="H5" s="38" t="s">
        <v>4948</v>
      </c>
      <c r="I5" s="39" t="s">
        <v>4944</v>
      </c>
      <c r="J5" s="40" t="s">
        <v>266</v>
      </c>
      <c r="K5" s="38" t="s">
        <v>4949</v>
      </c>
      <c r="L5" s="39" t="s">
        <v>4945</v>
      </c>
      <c r="M5" s="40" t="s">
        <v>267</v>
      </c>
      <c r="N5" s="38" t="s">
        <v>4950</v>
      </c>
      <c r="O5" s="39" t="s">
        <v>4946</v>
      </c>
      <c r="P5" s="40" t="s">
        <v>268</v>
      </c>
      <c r="Q5" s="36" t="s">
        <v>269</v>
      </c>
      <c r="R5" s="23" t="s">
        <v>708</v>
      </c>
    </row>
    <row r="6" spans="1:18" s="14" customFormat="1" x14ac:dyDescent="0.2">
      <c r="A6" s="16"/>
      <c r="B6" s="17"/>
      <c r="C6" s="23"/>
      <c r="D6" s="34" t="s">
        <v>141</v>
      </c>
      <c r="E6" s="41">
        <f>SUM(E7:E223)</f>
        <v>604.5</v>
      </c>
      <c r="F6" s="26"/>
      <c r="G6" s="42">
        <f t="shared" ref="G6:R6" si="0">SUM(G7:G223)</f>
        <v>650</v>
      </c>
      <c r="H6" s="41">
        <f t="shared" si="0"/>
        <v>469.28000000000003</v>
      </c>
      <c r="I6" s="26"/>
      <c r="J6" s="42">
        <f t="shared" si="0"/>
        <v>838</v>
      </c>
      <c r="K6" s="41">
        <f t="shared" si="0"/>
        <v>83272.199999999953</v>
      </c>
      <c r="L6" s="26"/>
      <c r="M6" s="42">
        <f t="shared" si="0"/>
        <v>22506</v>
      </c>
      <c r="N6" s="41">
        <f t="shared" si="0"/>
        <v>16836.799999999996</v>
      </c>
      <c r="O6" s="27"/>
      <c r="P6" s="42">
        <f t="shared" si="0"/>
        <v>9904</v>
      </c>
      <c r="Q6" s="50">
        <f t="shared" si="0"/>
        <v>101182.7799999999</v>
      </c>
      <c r="R6" s="26">
        <f t="shared" si="0"/>
        <v>33898</v>
      </c>
    </row>
    <row r="7" spans="1:18" x14ac:dyDescent="0.2">
      <c r="B7" s="20" t="s">
        <v>270</v>
      </c>
      <c r="C7" s="20" t="s">
        <v>271</v>
      </c>
      <c r="D7" s="35" t="s">
        <v>272</v>
      </c>
      <c r="E7" s="43"/>
      <c r="F7" s="20"/>
      <c r="G7" s="44"/>
      <c r="H7" s="43"/>
      <c r="I7" s="20"/>
      <c r="J7" s="44"/>
      <c r="K7" s="43">
        <f>L7*M7</f>
        <v>29.6</v>
      </c>
      <c r="L7" s="22">
        <v>3.7</v>
      </c>
      <c r="M7" s="44">
        <v>8</v>
      </c>
      <c r="N7" s="43">
        <f>O7*P7</f>
        <v>11.9</v>
      </c>
      <c r="O7" s="21">
        <v>1.7</v>
      </c>
      <c r="P7" s="44">
        <v>7</v>
      </c>
      <c r="Q7" s="37">
        <f t="shared" ref="Q7:Q70" si="1">E7+H7+K7+N7</f>
        <v>41.5</v>
      </c>
      <c r="R7" s="20">
        <f>G7+J7+M7+P7</f>
        <v>15</v>
      </c>
    </row>
    <row r="8" spans="1:18" x14ac:dyDescent="0.2">
      <c r="B8" s="20" t="s">
        <v>270</v>
      </c>
      <c r="C8" s="20" t="s">
        <v>273</v>
      </c>
      <c r="D8" s="35" t="s">
        <v>274</v>
      </c>
      <c r="E8" s="43"/>
      <c r="F8" s="20"/>
      <c r="G8" s="44"/>
      <c r="H8" s="43"/>
      <c r="I8" s="20"/>
      <c r="J8" s="44"/>
      <c r="K8" s="43">
        <f t="shared" ref="K8:K71" si="2">L8*M8</f>
        <v>181.3</v>
      </c>
      <c r="L8" s="22">
        <v>3.7</v>
      </c>
      <c r="M8" s="44">
        <v>49</v>
      </c>
      <c r="N8" s="43">
        <f t="shared" ref="N8:N71" si="3">O8*P8</f>
        <v>0</v>
      </c>
      <c r="O8" s="21">
        <v>1.7</v>
      </c>
      <c r="P8" s="44"/>
      <c r="Q8" s="37">
        <f t="shared" si="1"/>
        <v>181.3</v>
      </c>
      <c r="R8" s="20">
        <f t="shared" ref="R8:R71" si="4">G8+J8+M8+P8</f>
        <v>49</v>
      </c>
    </row>
    <row r="9" spans="1:18" ht="25.5" x14ac:dyDescent="0.2">
      <c r="B9" s="20" t="s">
        <v>270</v>
      </c>
      <c r="C9" s="20" t="s">
        <v>275</v>
      </c>
      <c r="D9" s="35" t="s">
        <v>276</v>
      </c>
      <c r="E9" s="43">
        <f>F9*G9</f>
        <v>452.91</v>
      </c>
      <c r="F9" s="20">
        <v>0.93</v>
      </c>
      <c r="G9" s="44">
        <v>487</v>
      </c>
      <c r="H9" s="43">
        <f>I9*J9</f>
        <v>342.72</v>
      </c>
      <c r="I9" s="20">
        <v>0.56000000000000005</v>
      </c>
      <c r="J9" s="44">
        <v>612</v>
      </c>
      <c r="K9" s="43">
        <f t="shared" si="2"/>
        <v>0</v>
      </c>
      <c r="L9" s="22">
        <v>3.7</v>
      </c>
      <c r="M9" s="44"/>
      <c r="N9" s="43">
        <f t="shared" si="3"/>
        <v>0</v>
      </c>
      <c r="O9" s="21">
        <v>1.7</v>
      </c>
      <c r="P9" s="44"/>
      <c r="Q9" s="37">
        <f t="shared" si="1"/>
        <v>795.63000000000011</v>
      </c>
      <c r="R9" s="20">
        <f t="shared" si="4"/>
        <v>1099</v>
      </c>
    </row>
    <row r="10" spans="1:18" x14ac:dyDescent="0.2">
      <c r="B10" s="20" t="s">
        <v>270</v>
      </c>
      <c r="C10" s="20" t="s">
        <v>277</v>
      </c>
      <c r="D10" s="35" t="s">
        <v>278</v>
      </c>
      <c r="E10" s="43"/>
      <c r="F10" s="20"/>
      <c r="G10" s="44"/>
      <c r="H10" s="43"/>
      <c r="I10" s="20"/>
      <c r="J10" s="44"/>
      <c r="K10" s="43">
        <f t="shared" si="2"/>
        <v>0</v>
      </c>
      <c r="L10" s="22">
        <v>3.7</v>
      </c>
      <c r="M10" s="44"/>
      <c r="N10" s="43">
        <f t="shared" si="3"/>
        <v>76.5</v>
      </c>
      <c r="O10" s="21">
        <v>1.7</v>
      </c>
      <c r="P10" s="44">
        <v>45</v>
      </c>
      <c r="Q10" s="37">
        <f t="shared" si="1"/>
        <v>76.5</v>
      </c>
      <c r="R10" s="20">
        <f t="shared" si="4"/>
        <v>45</v>
      </c>
    </row>
    <row r="11" spans="1:18" x14ac:dyDescent="0.2">
      <c r="B11" s="20" t="s">
        <v>270</v>
      </c>
      <c r="C11" s="20" t="s">
        <v>279</v>
      </c>
      <c r="D11" s="35" t="s">
        <v>280</v>
      </c>
      <c r="E11" s="43"/>
      <c r="F11" s="20"/>
      <c r="G11" s="44"/>
      <c r="H11" s="43"/>
      <c r="I11" s="20"/>
      <c r="J11" s="44"/>
      <c r="K11" s="43">
        <f t="shared" si="2"/>
        <v>0</v>
      </c>
      <c r="L11" s="22">
        <v>3.7</v>
      </c>
      <c r="M11" s="44"/>
      <c r="N11" s="43">
        <f t="shared" si="3"/>
        <v>144.5</v>
      </c>
      <c r="O11" s="21">
        <v>1.7</v>
      </c>
      <c r="P11" s="44">
        <v>85</v>
      </c>
      <c r="Q11" s="37">
        <f t="shared" si="1"/>
        <v>144.5</v>
      </c>
      <c r="R11" s="20">
        <f t="shared" si="4"/>
        <v>85</v>
      </c>
    </row>
    <row r="12" spans="1:18" x14ac:dyDescent="0.2">
      <c r="B12" s="20" t="s">
        <v>270</v>
      </c>
      <c r="C12" s="20" t="s">
        <v>281</v>
      </c>
      <c r="D12" s="35" t="s">
        <v>282</v>
      </c>
      <c r="E12" s="43"/>
      <c r="F12" s="20"/>
      <c r="G12" s="44"/>
      <c r="H12" s="43"/>
      <c r="I12" s="20"/>
      <c r="J12" s="44"/>
      <c r="K12" s="43">
        <f t="shared" si="2"/>
        <v>0</v>
      </c>
      <c r="L12" s="22">
        <v>3.7</v>
      </c>
      <c r="M12" s="44"/>
      <c r="N12" s="43">
        <f t="shared" si="3"/>
        <v>86.7</v>
      </c>
      <c r="O12" s="21">
        <v>1.7</v>
      </c>
      <c r="P12" s="44">
        <v>51</v>
      </c>
      <c r="Q12" s="37">
        <f t="shared" si="1"/>
        <v>86.7</v>
      </c>
      <c r="R12" s="20">
        <f t="shared" si="4"/>
        <v>51</v>
      </c>
    </row>
    <row r="13" spans="1:18" ht="25.5" x14ac:dyDescent="0.2">
      <c r="B13" s="20" t="s">
        <v>270</v>
      </c>
      <c r="C13" s="20" t="s">
        <v>283</v>
      </c>
      <c r="D13" s="35" t="s">
        <v>284</v>
      </c>
      <c r="E13" s="43"/>
      <c r="F13" s="20"/>
      <c r="G13" s="44"/>
      <c r="H13" s="43"/>
      <c r="I13" s="20"/>
      <c r="J13" s="44"/>
      <c r="K13" s="43">
        <f t="shared" si="2"/>
        <v>377.40000000000003</v>
      </c>
      <c r="L13" s="22">
        <v>3.7</v>
      </c>
      <c r="M13" s="44">
        <v>102</v>
      </c>
      <c r="N13" s="43">
        <f t="shared" si="3"/>
        <v>30.599999999999998</v>
      </c>
      <c r="O13" s="21">
        <v>1.7</v>
      </c>
      <c r="P13" s="44">
        <v>18</v>
      </c>
      <c r="Q13" s="37">
        <f t="shared" si="1"/>
        <v>408.00000000000006</v>
      </c>
      <c r="R13" s="20">
        <f t="shared" si="4"/>
        <v>120</v>
      </c>
    </row>
    <row r="14" spans="1:18" ht="25.5" x14ac:dyDescent="0.2">
      <c r="B14" s="20" t="s">
        <v>270</v>
      </c>
      <c r="C14" s="20" t="s">
        <v>285</v>
      </c>
      <c r="D14" s="35" t="s">
        <v>286</v>
      </c>
      <c r="E14" s="43"/>
      <c r="F14" s="20"/>
      <c r="G14" s="44"/>
      <c r="H14" s="43"/>
      <c r="I14" s="20"/>
      <c r="J14" s="44"/>
      <c r="K14" s="43">
        <f t="shared" si="2"/>
        <v>255.3</v>
      </c>
      <c r="L14" s="22">
        <v>3.7</v>
      </c>
      <c r="M14" s="44">
        <v>69</v>
      </c>
      <c r="N14" s="43">
        <f t="shared" si="3"/>
        <v>0</v>
      </c>
      <c r="O14" s="21">
        <v>1.7</v>
      </c>
      <c r="P14" s="44"/>
      <c r="Q14" s="37">
        <f t="shared" si="1"/>
        <v>255.3</v>
      </c>
      <c r="R14" s="20">
        <f t="shared" si="4"/>
        <v>69</v>
      </c>
    </row>
    <row r="15" spans="1:18" x14ac:dyDescent="0.2">
      <c r="B15" s="20" t="s">
        <v>270</v>
      </c>
      <c r="C15" s="20" t="s">
        <v>287</v>
      </c>
      <c r="D15" s="35" t="s">
        <v>288</v>
      </c>
      <c r="E15" s="43"/>
      <c r="F15" s="20"/>
      <c r="G15" s="44"/>
      <c r="H15" s="43"/>
      <c r="I15" s="20"/>
      <c r="J15" s="44"/>
      <c r="K15" s="43">
        <f t="shared" si="2"/>
        <v>691.9</v>
      </c>
      <c r="L15" s="22">
        <v>3.7</v>
      </c>
      <c r="M15" s="44">
        <v>187</v>
      </c>
      <c r="N15" s="43">
        <f t="shared" si="3"/>
        <v>81.599999999999994</v>
      </c>
      <c r="O15" s="21">
        <v>1.7</v>
      </c>
      <c r="P15" s="44">
        <v>48</v>
      </c>
      <c r="Q15" s="37">
        <f t="shared" si="1"/>
        <v>773.5</v>
      </c>
      <c r="R15" s="20">
        <f t="shared" si="4"/>
        <v>235</v>
      </c>
    </row>
    <row r="16" spans="1:18" x14ac:dyDescent="0.2">
      <c r="B16" s="20" t="s">
        <v>270</v>
      </c>
      <c r="C16" s="20" t="s">
        <v>289</v>
      </c>
      <c r="D16" s="35" t="s">
        <v>290</v>
      </c>
      <c r="E16" s="43"/>
      <c r="F16" s="20"/>
      <c r="G16" s="44"/>
      <c r="H16" s="43"/>
      <c r="I16" s="20"/>
      <c r="J16" s="44"/>
      <c r="K16" s="43">
        <f t="shared" si="2"/>
        <v>1731.6000000000001</v>
      </c>
      <c r="L16" s="22">
        <v>3.7</v>
      </c>
      <c r="M16" s="44">
        <v>468</v>
      </c>
      <c r="N16" s="43">
        <f t="shared" si="3"/>
        <v>71.399999999999991</v>
      </c>
      <c r="O16" s="21">
        <v>1.7</v>
      </c>
      <c r="P16" s="44">
        <v>42</v>
      </c>
      <c r="Q16" s="37">
        <f t="shared" si="1"/>
        <v>1803.0000000000002</v>
      </c>
      <c r="R16" s="20">
        <f t="shared" si="4"/>
        <v>510</v>
      </c>
    </row>
    <row r="17" spans="2:18" x14ac:dyDescent="0.2">
      <c r="B17" s="20" t="s">
        <v>270</v>
      </c>
      <c r="C17" s="20" t="s">
        <v>291</v>
      </c>
      <c r="D17" s="35" t="s">
        <v>292</v>
      </c>
      <c r="E17" s="43"/>
      <c r="F17" s="20"/>
      <c r="G17" s="44"/>
      <c r="H17" s="43"/>
      <c r="I17" s="20"/>
      <c r="J17" s="44"/>
      <c r="K17" s="43">
        <f t="shared" si="2"/>
        <v>1135.9000000000001</v>
      </c>
      <c r="L17" s="22">
        <v>3.7</v>
      </c>
      <c r="M17" s="44">
        <v>307</v>
      </c>
      <c r="N17" s="43">
        <f t="shared" si="3"/>
        <v>130.9</v>
      </c>
      <c r="O17" s="21">
        <v>1.7</v>
      </c>
      <c r="P17" s="44">
        <v>77</v>
      </c>
      <c r="Q17" s="37">
        <f t="shared" si="1"/>
        <v>1266.8000000000002</v>
      </c>
      <c r="R17" s="20">
        <f t="shared" si="4"/>
        <v>384</v>
      </c>
    </row>
    <row r="18" spans="2:18" ht="25.5" x14ac:dyDescent="0.2">
      <c r="B18" s="20" t="s">
        <v>270</v>
      </c>
      <c r="C18" s="20" t="s">
        <v>293</v>
      </c>
      <c r="D18" s="35" t="s">
        <v>294</v>
      </c>
      <c r="E18" s="43"/>
      <c r="F18" s="20"/>
      <c r="G18" s="44"/>
      <c r="H18" s="43"/>
      <c r="I18" s="20"/>
      <c r="J18" s="44"/>
      <c r="K18" s="43">
        <f t="shared" si="2"/>
        <v>136.9</v>
      </c>
      <c r="L18" s="22">
        <v>3.7</v>
      </c>
      <c r="M18" s="44">
        <v>37</v>
      </c>
      <c r="N18" s="43">
        <f t="shared" si="3"/>
        <v>0</v>
      </c>
      <c r="O18" s="21">
        <v>1.7</v>
      </c>
      <c r="P18" s="44"/>
      <c r="Q18" s="37">
        <f t="shared" si="1"/>
        <v>136.9</v>
      </c>
      <c r="R18" s="20">
        <f t="shared" si="4"/>
        <v>37</v>
      </c>
    </row>
    <row r="19" spans="2:18" x14ac:dyDescent="0.2">
      <c r="B19" s="20" t="s">
        <v>270</v>
      </c>
      <c r="C19" s="20" t="s">
        <v>295</v>
      </c>
      <c r="D19" s="35" t="s">
        <v>296</v>
      </c>
      <c r="E19" s="43"/>
      <c r="F19" s="20"/>
      <c r="G19" s="44"/>
      <c r="H19" s="43"/>
      <c r="I19" s="20"/>
      <c r="J19" s="44"/>
      <c r="K19" s="43">
        <f t="shared" si="2"/>
        <v>854.7</v>
      </c>
      <c r="L19" s="22">
        <v>3.7</v>
      </c>
      <c r="M19" s="44">
        <v>231</v>
      </c>
      <c r="N19" s="43">
        <f t="shared" si="3"/>
        <v>433.5</v>
      </c>
      <c r="O19" s="21">
        <v>1.7</v>
      </c>
      <c r="P19" s="44">
        <v>255</v>
      </c>
      <c r="Q19" s="37">
        <f t="shared" si="1"/>
        <v>1288.2</v>
      </c>
      <c r="R19" s="20">
        <f t="shared" si="4"/>
        <v>486</v>
      </c>
    </row>
    <row r="20" spans="2:18" x14ac:dyDescent="0.2">
      <c r="B20" s="20" t="s">
        <v>270</v>
      </c>
      <c r="C20" s="20" t="s">
        <v>297</v>
      </c>
      <c r="D20" s="35" t="s">
        <v>298</v>
      </c>
      <c r="E20" s="43"/>
      <c r="F20" s="20"/>
      <c r="G20" s="44"/>
      <c r="H20" s="43"/>
      <c r="I20" s="20"/>
      <c r="J20" s="44"/>
      <c r="K20" s="43">
        <f t="shared" si="2"/>
        <v>214.60000000000002</v>
      </c>
      <c r="L20" s="22">
        <v>3.7</v>
      </c>
      <c r="M20" s="44">
        <v>58</v>
      </c>
      <c r="N20" s="43">
        <f t="shared" si="3"/>
        <v>17</v>
      </c>
      <c r="O20" s="21">
        <v>1.7</v>
      </c>
      <c r="P20" s="44">
        <v>10</v>
      </c>
      <c r="Q20" s="37">
        <f t="shared" si="1"/>
        <v>231.60000000000002</v>
      </c>
      <c r="R20" s="20">
        <f t="shared" si="4"/>
        <v>68</v>
      </c>
    </row>
    <row r="21" spans="2:18" x14ac:dyDescent="0.2">
      <c r="B21" s="20" t="s">
        <v>270</v>
      </c>
      <c r="C21" s="20" t="s">
        <v>299</v>
      </c>
      <c r="D21" s="35" t="s">
        <v>300</v>
      </c>
      <c r="E21" s="43"/>
      <c r="F21" s="20"/>
      <c r="G21" s="44"/>
      <c r="H21" s="43"/>
      <c r="I21" s="20"/>
      <c r="J21" s="44"/>
      <c r="K21" s="43">
        <f t="shared" si="2"/>
        <v>118.4</v>
      </c>
      <c r="L21" s="22">
        <v>3.7</v>
      </c>
      <c r="M21" s="44">
        <v>32</v>
      </c>
      <c r="N21" s="43">
        <f t="shared" si="3"/>
        <v>0</v>
      </c>
      <c r="O21" s="21">
        <v>1.7</v>
      </c>
      <c r="P21" s="44"/>
      <c r="Q21" s="37">
        <f t="shared" si="1"/>
        <v>118.4</v>
      </c>
      <c r="R21" s="20">
        <f t="shared" si="4"/>
        <v>32</v>
      </c>
    </row>
    <row r="22" spans="2:18" x14ac:dyDescent="0.2">
      <c r="B22" s="20" t="s">
        <v>270</v>
      </c>
      <c r="C22" s="20" t="s">
        <v>301</v>
      </c>
      <c r="D22" s="35" t="s">
        <v>302</v>
      </c>
      <c r="E22" s="43"/>
      <c r="F22" s="20"/>
      <c r="G22" s="44"/>
      <c r="H22" s="43"/>
      <c r="I22" s="20"/>
      <c r="J22" s="44"/>
      <c r="K22" s="43">
        <f t="shared" si="2"/>
        <v>566.1</v>
      </c>
      <c r="L22" s="22">
        <v>3.7</v>
      </c>
      <c r="M22" s="44">
        <v>153</v>
      </c>
      <c r="N22" s="43">
        <f t="shared" si="3"/>
        <v>154.69999999999999</v>
      </c>
      <c r="O22" s="21">
        <v>1.7</v>
      </c>
      <c r="P22" s="44">
        <v>91</v>
      </c>
      <c r="Q22" s="37">
        <f t="shared" si="1"/>
        <v>720.8</v>
      </c>
      <c r="R22" s="20">
        <f t="shared" si="4"/>
        <v>244</v>
      </c>
    </row>
    <row r="23" spans="2:18" x14ac:dyDescent="0.2">
      <c r="B23" s="20" t="s">
        <v>270</v>
      </c>
      <c r="C23" s="20" t="s">
        <v>303</v>
      </c>
      <c r="D23" s="35" t="s">
        <v>304</v>
      </c>
      <c r="E23" s="43"/>
      <c r="F23" s="20"/>
      <c r="G23" s="44"/>
      <c r="H23" s="43"/>
      <c r="I23" s="20"/>
      <c r="J23" s="44"/>
      <c r="K23" s="43">
        <f t="shared" si="2"/>
        <v>66.600000000000009</v>
      </c>
      <c r="L23" s="22">
        <v>3.7</v>
      </c>
      <c r="M23" s="44">
        <v>18</v>
      </c>
      <c r="N23" s="43">
        <f t="shared" si="3"/>
        <v>25.5</v>
      </c>
      <c r="O23" s="21">
        <v>1.7</v>
      </c>
      <c r="P23" s="44">
        <v>15</v>
      </c>
      <c r="Q23" s="37">
        <f t="shared" si="1"/>
        <v>92.100000000000009</v>
      </c>
      <c r="R23" s="20">
        <f t="shared" si="4"/>
        <v>33</v>
      </c>
    </row>
    <row r="24" spans="2:18" x14ac:dyDescent="0.2">
      <c r="B24" s="20" t="s">
        <v>270</v>
      </c>
      <c r="C24" s="20" t="s">
        <v>305</v>
      </c>
      <c r="D24" s="35" t="s">
        <v>306</v>
      </c>
      <c r="E24" s="43"/>
      <c r="F24" s="20"/>
      <c r="G24" s="44"/>
      <c r="H24" s="43"/>
      <c r="I24" s="20"/>
      <c r="J24" s="44"/>
      <c r="K24" s="43">
        <f t="shared" si="2"/>
        <v>85.100000000000009</v>
      </c>
      <c r="L24" s="22">
        <v>3.7</v>
      </c>
      <c r="M24" s="44">
        <v>23</v>
      </c>
      <c r="N24" s="43">
        <f t="shared" si="3"/>
        <v>0</v>
      </c>
      <c r="O24" s="21">
        <v>1.7</v>
      </c>
      <c r="P24" s="44"/>
      <c r="Q24" s="37">
        <f t="shared" si="1"/>
        <v>85.100000000000009</v>
      </c>
      <c r="R24" s="20">
        <f t="shared" si="4"/>
        <v>23</v>
      </c>
    </row>
    <row r="25" spans="2:18" x14ac:dyDescent="0.2">
      <c r="B25" s="20" t="s">
        <v>270</v>
      </c>
      <c r="C25" s="20" t="s">
        <v>307</v>
      </c>
      <c r="D25" s="35" t="s">
        <v>308</v>
      </c>
      <c r="E25" s="43"/>
      <c r="F25" s="20"/>
      <c r="G25" s="44"/>
      <c r="H25" s="43"/>
      <c r="I25" s="20"/>
      <c r="J25" s="44"/>
      <c r="K25" s="43">
        <f t="shared" si="2"/>
        <v>77.7</v>
      </c>
      <c r="L25" s="22">
        <v>3.7</v>
      </c>
      <c r="M25" s="44">
        <v>21</v>
      </c>
      <c r="N25" s="43">
        <f t="shared" si="3"/>
        <v>35.699999999999996</v>
      </c>
      <c r="O25" s="21">
        <v>1.7</v>
      </c>
      <c r="P25" s="44">
        <v>21</v>
      </c>
      <c r="Q25" s="37">
        <f t="shared" si="1"/>
        <v>113.4</v>
      </c>
      <c r="R25" s="20">
        <f t="shared" si="4"/>
        <v>42</v>
      </c>
    </row>
    <row r="26" spans="2:18" x14ac:dyDescent="0.2">
      <c r="B26" s="20" t="s">
        <v>270</v>
      </c>
      <c r="C26" s="20" t="s">
        <v>309</v>
      </c>
      <c r="D26" s="35" t="s">
        <v>310</v>
      </c>
      <c r="E26" s="43"/>
      <c r="F26" s="20"/>
      <c r="G26" s="44"/>
      <c r="H26" s="43"/>
      <c r="I26" s="20"/>
      <c r="J26" s="44"/>
      <c r="K26" s="43">
        <f t="shared" si="2"/>
        <v>181.3</v>
      </c>
      <c r="L26" s="22">
        <v>3.7</v>
      </c>
      <c r="M26" s="44">
        <v>49</v>
      </c>
      <c r="N26" s="43">
        <f t="shared" si="3"/>
        <v>0</v>
      </c>
      <c r="O26" s="21">
        <v>1.7</v>
      </c>
      <c r="P26" s="44"/>
      <c r="Q26" s="37">
        <f t="shared" si="1"/>
        <v>181.3</v>
      </c>
      <c r="R26" s="20">
        <f t="shared" si="4"/>
        <v>49</v>
      </c>
    </row>
    <row r="27" spans="2:18" x14ac:dyDescent="0.2">
      <c r="B27" s="20" t="s">
        <v>270</v>
      </c>
      <c r="C27" s="20" t="s">
        <v>311</v>
      </c>
      <c r="D27" s="35" t="s">
        <v>312</v>
      </c>
      <c r="E27" s="43"/>
      <c r="F27" s="20"/>
      <c r="G27" s="44"/>
      <c r="H27" s="43"/>
      <c r="I27" s="20"/>
      <c r="J27" s="44"/>
      <c r="K27" s="43">
        <f t="shared" si="2"/>
        <v>144.30000000000001</v>
      </c>
      <c r="L27" s="22">
        <v>3.7</v>
      </c>
      <c r="M27" s="44">
        <v>39</v>
      </c>
      <c r="N27" s="43">
        <f t="shared" si="3"/>
        <v>0</v>
      </c>
      <c r="O27" s="21">
        <v>1.7</v>
      </c>
      <c r="P27" s="44"/>
      <c r="Q27" s="37">
        <f t="shared" si="1"/>
        <v>144.30000000000001</v>
      </c>
      <c r="R27" s="20">
        <f t="shared" si="4"/>
        <v>39</v>
      </c>
    </row>
    <row r="28" spans="2:18" x14ac:dyDescent="0.2">
      <c r="B28" s="20" t="s">
        <v>270</v>
      </c>
      <c r="C28" s="20" t="s">
        <v>313</v>
      </c>
      <c r="D28" s="35" t="s">
        <v>314</v>
      </c>
      <c r="E28" s="43"/>
      <c r="F28" s="20"/>
      <c r="G28" s="44"/>
      <c r="H28" s="43"/>
      <c r="I28" s="20"/>
      <c r="J28" s="44"/>
      <c r="K28" s="43">
        <f t="shared" si="2"/>
        <v>0</v>
      </c>
      <c r="L28" s="22">
        <v>3.7</v>
      </c>
      <c r="M28" s="44"/>
      <c r="N28" s="43">
        <f t="shared" si="3"/>
        <v>71.399999999999991</v>
      </c>
      <c r="O28" s="21">
        <v>1.7</v>
      </c>
      <c r="P28" s="44">
        <v>42</v>
      </c>
      <c r="Q28" s="37">
        <f t="shared" si="1"/>
        <v>71.399999999999991</v>
      </c>
      <c r="R28" s="20">
        <f t="shared" si="4"/>
        <v>42</v>
      </c>
    </row>
    <row r="29" spans="2:18" x14ac:dyDescent="0.2">
      <c r="B29" s="20" t="s">
        <v>270</v>
      </c>
      <c r="C29" s="20" t="s">
        <v>315</v>
      </c>
      <c r="D29" s="35" t="s">
        <v>316</v>
      </c>
      <c r="E29" s="43"/>
      <c r="F29" s="20"/>
      <c r="G29" s="44"/>
      <c r="H29" s="43"/>
      <c r="I29" s="20"/>
      <c r="J29" s="44"/>
      <c r="K29" s="43">
        <f t="shared" si="2"/>
        <v>244.20000000000002</v>
      </c>
      <c r="L29" s="22">
        <v>3.7</v>
      </c>
      <c r="M29" s="44">
        <v>66</v>
      </c>
      <c r="N29" s="43">
        <f t="shared" si="3"/>
        <v>6.8</v>
      </c>
      <c r="O29" s="21">
        <v>1.7</v>
      </c>
      <c r="P29" s="44">
        <v>4</v>
      </c>
      <c r="Q29" s="37">
        <f t="shared" si="1"/>
        <v>251.00000000000003</v>
      </c>
      <c r="R29" s="20">
        <f t="shared" si="4"/>
        <v>70</v>
      </c>
    </row>
    <row r="30" spans="2:18" x14ac:dyDescent="0.2">
      <c r="B30" s="20" t="s">
        <v>270</v>
      </c>
      <c r="C30" s="20" t="s">
        <v>317</v>
      </c>
      <c r="D30" s="35" t="s">
        <v>318</v>
      </c>
      <c r="E30" s="43"/>
      <c r="F30" s="20"/>
      <c r="G30" s="44"/>
      <c r="H30" s="43"/>
      <c r="I30" s="20"/>
      <c r="J30" s="44"/>
      <c r="K30" s="43">
        <f t="shared" si="2"/>
        <v>458.8</v>
      </c>
      <c r="L30" s="22">
        <v>3.7</v>
      </c>
      <c r="M30" s="44">
        <v>124</v>
      </c>
      <c r="N30" s="43">
        <f t="shared" si="3"/>
        <v>268.59999999999997</v>
      </c>
      <c r="O30" s="21">
        <v>1.7</v>
      </c>
      <c r="P30" s="44">
        <v>158</v>
      </c>
      <c r="Q30" s="37">
        <f t="shared" si="1"/>
        <v>727.4</v>
      </c>
      <c r="R30" s="20">
        <f t="shared" si="4"/>
        <v>282</v>
      </c>
    </row>
    <row r="31" spans="2:18" x14ac:dyDescent="0.2">
      <c r="B31" s="20" t="s">
        <v>270</v>
      </c>
      <c r="C31" s="20" t="s">
        <v>319</v>
      </c>
      <c r="D31" s="35" t="s">
        <v>320</v>
      </c>
      <c r="E31" s="43"/>
      <c r="F31" s="20"/>
      <c r="G31" s="44"/>
      <c r="H31" s="43"/>
      <c r="I31" s="20"/>
      <c r="J31" s="44"/>
      <c r="K31" s="43">
        <f t="shared" si="2"/>
        <v>22.200000000000003</v>
      </c>
      <c r="L31" s="22">
        <v>3.7</v>
      </c>
      <c r="M31" s="44">
        <v>6</v>
      </c>
      <c r="N31" s="43">
        <f t="shared" si="3"/>
        <v>0</v>
      </c>
      <c r="O31" s="21">
        <v>1.7</v>
      </c>
      <c r="P31" s="44"/>
      <c r="Q31" s="37">
        <f t="shared" si="1"/>
        <v>22.200000000000003</v>
      </c>
      <c r="R31" s="20">
        <f t="shared" si="4"/>
        <v>6</v>
      </c>
    </row>
    <row r="32" spans="2:18" x14ac:dyDescent="0.2">
      <c r="B32" s="20" t="s">
        <v>270</v>
      </c>
      <c r="C32" s="20" t="s">
        <v>321</v>
      </c>
      <c r="D32" s="35" t="s">
        <v>322</v>
      </c>
      <c r="E32" s="43"/>
      <c r="F32" s="20"/>
      <c r="G32" s="44"/>
      <c r="H32" s="43"/>
      <c r="I32" s="20"/>
      <c r="J32" s="44"/>
      <c r="K32" s="43">
        <f t="shared" si="2"/>
        <v>625.30000000000007</v>
      </c>
      <c r="L32" s="22">
        <v>3.7</v>
      </c>
      <c r="M32" s="44">
        <v>169</v>
      </c>
      <c r="N32" s="43">
        <f t="shared" si="3"/>
        <v>127.5</v>
      </c>
      <c r="O32" s="21">
        <v>1.7</v>
      </c>
      <c r="P32" s="44">
        <v>75</v>
      </c>
      <c r="Q32" s="37">
        <f t="shared" si="1"/>
        <v>752.80000000000007</v>
      </c>
      <c r="R32" s="20">
        <f t="shared" si="4"/>
        <v>244</v>
      </c>
    </row>
    <row r="33" spans="2:18" x14ac:dyDescent="0.2">
      <c r="B33" s="20" t="s">
        <v>270</v>
      </c>
      <c r="C33" s="20" t="s">
        <v>323</v>
      </c>
      <c r="D33" s="35" t="s">
        <v>324</v>
      </c>
      <c r="E33" s="43"/>
      <c r="F33" s="20"/>
      <c r="G33" s="44"/>
      <c r="H33" s="43"/>
      <c r="I33" s="20"/>
      <c r="J33" s="44"/>
      <c r="K33" s="43">
        <f t="shared" si="2"/>
        <v>388.5</v>
      </c>
      <c r="L33" s="22">
        <v>3.7</v>
      </c>
      <c r="M33" s="44">
        <v>105</v>
      </c>
      <c r="N33" s="43">
        <f t="shared" si="3"/>
        <v>122.39999999999999</v>
      </c>
      <c r="O33" s="21">
        <v>1.7</v>
      </c>
      <c r="P33" s="44">
        <v>72</v>
      </c>
      <c r="Q33" s="37">
        <f t="shared" si="1"/>
        <v>510.9</v>
      </c>
      <c r="R33" s="20">
        <f t="shared" si="4"/>
        <v>177</v>
      </c>
    </row>
    <row r="34" spans="2:18" x14ac:dyDescent="0.2">
      <c r="B34" s="20" t="s">
        <v>270</v>
      </c>
      <c r="C34" s="20" t="s">
        <v>325</v>
      </c>
      <c r="D34" s="35" t="s">
        <v>326</v>
      </c>
      <c r="E34" s="43"/>
      <c r="F34" s="20"/>
      <c r="G34" s="44"/>
      <c r="H34" s="43"/>
      <c r="I34" s="20"/>
      <c r="J34" s="44"/>
      <c r="K34" s="43">
        <f t="shared" si="2"/>
        <v>48.1</v>
      </c>
      <c r="L34" s="22">
        <v>3.7</v>
      </c>
      <c r="M34" s="44">
        <v>13</v>
      </c>
      <c r="N34" s="43">
        <f t="shared" si="3"/>
        <v>0</v>
      </c>
      <c r="O34" s="21">
        <v>1.7</v>
      </c>
      <c r="P34" s="44"/>
      <c r="Q34" s="37">
        <f t="shared" si="1"/>
        <v>48.1</v>
      </c>
      <c r="R34" s="20">
        <f t="shared" si="4"/>
        <v>13</v>
      </c>
    </row>
    <row r="35" spans="2:18" x14ac:dyDescent="0.2">
      <c r="B35" s="20" t="s">
        <v>270</v>
      </c>
      <c r="C35" s="20" t="s">
        <v>327</v>
      </c>
      <c r="D35" s="35" t="s">
        <v>328</v>
      </c>
      <c r="E35" s="43"/>
      <c r="F35" s="20"/>
      <c r="G35" s="44"/>
      <c r="H35" s="43"/>
      <c r="I35" s="20"/>
      <c r="J35" s="44"/>
      <c r="K35" s="43">
        <f t="shared" si="2"/>
        <v>96.2</v>
      </c>
      <c r="L35" s="22">
        <v>3.7</v>
      </c>
      <c r="M35" s="44">
        <v>26</v>
      </c>
      <c r="N35" s="43">
        <f t="shared" si="3"/>
        <v>0</v>
      </c>
      <c r="O35" s="21">
        <v>1.7</v>
      </c>
      <c r="P35" s="44"/>
      <c r="Q35" s="37">
        <f t="shared" si="1"/>
        <v>96.2</v>
      </c>
      <c r="R35" s="20">
        <f t="shared" si="4"/>
        <v>26</v>
      </c>
    </row>
    <row r="36" spans="2:18" x14ac:dyDescent="0.2">
      <c r="B36" s="20" t="s">
        <v>270</v>
      </c>
      <c r="C36" s="20" t="s">
        <v>329</v>
      </c>
      <c r="D36" s="35" t="s">
        <v>330</v>
      </c>
      <c r="E36" s="43"/>
      <c r="F36" s="20"/>
      <c r="G36" s="44"/>
      <c r="H36" s="43"/>
      <c r="I36" s="20"/>
      <c r="J36" s="44"/>
      <c r="K36" s="43">
        <f t="shared" si="2"/>
        <v>14.8</v>
      </c>
      <c r="L36" s="22">
        <v>3.7</v>
      </c>
      <c r="M36" s="44">
        <v>4</v>
      </c>
      <c r="N36" s="43">
        <f t="shared" si="3"/>
        <v>0</v>
      </c>
      <c r="O36" s="21">
        <v>1.7</v>
      </c>
      <c r="P36" s="44"/>
      <c r="Q36" s="37">
        <f t="shared" si="1"/>
        <v>14.8</v>
      </c>
      <c r="R36" s="20">
        <f t="shared" si="4"/>
        <v>4</v>
      </c>
    </row>
    <row r="37" spans="2:18" x14ac:dyDescent="0.2">
      <c r="B37" s="20" t="s">
        <v>270</v>
      </c>
      <c r="C37" s="20" t="s">
        <v>331</v>
      </c>
      <c r="D37" s="35" t="s">
        <v>332</v>
      </c>
      <c r="E37" s="43"/>
      <c r="F37" s="20"/>
      <c r="G37" s="44"/>
      <c r="H37" s="43"/>
      <c r="I37" s="20"/>
      <c r="J37" s="44"/>
      <c r="K37" s="43">
        <f t="shared" si="2"/>
        <v>218.3</v>
      </c>
      <c r="L37" s="22">
        <v>3.7</v>
      </c>
      <c r="M37" s="44">
        <v>59</v>
      </c>
      <c r="N37" s="43">
        <f t="shared" si="3"/>
        <v>5.0999999999999996</v>
      </c>
      <c r="O37" s="21">
        <v>1.7</v>
      </c>
      <c r="P37" s="44">
        <v>3</v>
      </c>
      <c r="Q37" s="37">
        <f t="shared" si="1"/>
        <v>223.4</v>
      </c>
      <c r="R37" s="20">
        <f t="shared" si="4"/>
        <v>62</v>
      </c>
    </row>
    <row r="38" spans="2:18" x14ac:dyDescent="0.2">
      <c r="B38" s="20" t="s">
        <v>270</v>
      </c>
      <c r="C38" s="20" t="s">
        <v>333</v>
      </c>
      <c r="D38" s="35" t="s">
        <v>334</v>
      </c>
      <c r="E38" s="43"/>
      <c r="F38" s="20"/>
      <c r="G38" s="44"/>
      <c r="H38" s="43"/>
      <c r="I38" s="20"/>
      <c r="J38" s="44"/>
      <c r="K38" s="43">
        <f t="shared" si="2"/>
        <v>33.300000000000004</v>
      </c>
      <c r="L38" s="22">
        <v>3.7</v>
      </c>
      <c r="M38" s="44">
        <v>9</v>
      </c>
      <c r="N38" s="43">
        <f t="shared" si="3"/>
        <v>35.699999999999996</v>
      </c>
      <c r="O38" s="21">
        <v>1.7</v>
      </c>
      <c r="P38" s="44">
        <v>21</v>
      </c>
      <c r="Q38" s="37">
        <f t="shared" si="1"/>
        <v>69</v>
      </c>
      <c r="R38" s="20">
        <f t="shared" si="4"/>
        <v>30</v>
      </c>
    </row>
    <row r="39" spans="2:18" x14ac:dyDescent="0.2">
      <c r="B39" s="20" t="s">
        <v>270</v>
      </c>
      <c r="C39" s="20" t="s">
        <v>335</v>
      </c>
      <c r="D39" s="35" t="s">
        <v>336</v>
      </c>
      <c r="E39" s="43"/>
      <c r="F39" s="20"/>
      <c r="G39" s="44"/>
      <c r="H39" s="43"/>
      <c r="I39" s="20"/>
      <c r="J39" s="44"/>
      <c r="K39" s="43">
        <f t="shared" si="2"/>
        <v>0</v>
      </c>
      <c r="L39" s="22">
        <v>3.7</v>
      </c>
      <c r="M39" s="44"/>
      <c r="N39" s="43">
        <f t="shared" si="3"/>
        <v>88.399999999999991</v>
      </c>
      <c r="O39" s="21">
        <v>1.7</v>
      </c>
      <c r="P39" s="44">
        <v>52</v>
      </c>
      <c r="Q39" s="37">
        <f t="shared" si="1"/>
        <v>88.399999999999991</v>
      </c>
      <c r="R39" s="20">
        <f t="shared" si="4"/>
        <v>52</v>
      </c>
    </row>
    <row r="40" spans="2:18" x14ac:dyDescent="0.2">
      <c r="B40" s="20" t="s">
        <v>270</v>
      </c>
      <c r="C40" s="20" t="s">
        <v>337</v>
      </c>
      <c r="D40" s="35" t="s">
        <v>338</v>
      </c>
      <c r="E40" s="43"/>
      <c r="F40" s="20"/>
      <c r="G40" s="44"/>
      <c r="H40" s="43"/>
      <c r="I40" s="20"/>
      <c r="J40" s="44"/>
      <c r="K40" s="43">
        <f t="shared" si="2"/>
        <v>188.70000000000002</v>
      </c>
      <c r="L40" s="22">
        <v>3.7</v>
      </c>
      <c r="M40" s="44">
        <v>51</v>
      </c>
      <c r="N40" s="43">
        <f t="shared" si="3"/>
        <v>0</v>
      </c>
      <c r="O40" s="21">
        <v>1.7</v>
      </c>
      <c r="P40" s="44"/>
      <c r="Q40" s="37">
        <f t="shared" si="1"/>
        <v>188.70000000000002</v>
      </c>
      <c r="R40" s="20">
        <f t="shared" si="4"/>
        <v>51</v>
      </c>
    </row>
    <row r="41" spans="2:18" x14ac:dyDescent="0.2">
      <c r="B41" s="20" t="s">
        <v>270</v>
      </c>
      <c r="C41" s="20" t="s">
        <v>339</v>
      </c>
      <c r="D41" s="35" t="s">
        <v>340</v>
      </c>
      <c r="E41" s="43"/>
      <c r="F41" s="20"/>
      <c r="G41" s="44"/>
      <c r="H41" s="43"/>
      <c r="I41" s="20"/>
      <c r="J41" s="44"/>
      <c r="K41" s="43">
        <f t="shared" si="2"/>
        <v>525.4</v>
      </c>
      <c r="L41" s="22">
        <v>3.7</v>
      </c>
      <c r="M41" s="44">
        <v>142</v>
      </c>
      <c r="N41" s="43">
        <f t="shared" si="3"/>
        <v>0</v>
      </c>
      <c r="O41" s="21">
        <v>1.7</v>
      </c>
      <c r="P41" s="44"/>
      <c r="Q41" s="37">
        <f t="shared" si="1"/>
        <v>525.4</v>
      </c>
      <c r="R41" s="20">
        <f t="shared" si="4"/>
        <v>142</v>
      </c>
    </row>
    <row r="42" spans="2:18" x14ac:dyDescent="0.2">
      <c r="B42" s="20" t="s">
        <v>270</v>
      </c>
      <c r="C42" s="20" t="s">
        <v>341</v>
      </c>
      <c r="D42" s="35" t="s">
        <v>342</v>
      </c>
      <c r="E42" s="43"/>
      <c r="F42" s="20"/>
      <c r="G42" s="44"/>
      <c r="H42" s="43"/>
      <c r="I42" s="20"/>
      <c r="J42" s="44"/>
      <c r="K42" s="43">
        <f t="shared" si="2"/>
        <v>29.6</v>
      </c>
      <c r="L42" s="22">
        <v>3.7</v>
      </c>
      <c r="M42" s="44">
        <v>8</v>
      </c>
      <c r="N42" s="43">
        <f t="shared" si="3"/>
        <v>0</v>
      </c>
      <c r="O42" s="21">
        <v>1.7</v>
      </c>
      <c r="P42" s="44"/>
      <c r="Q42" s="37">
        <f t="shared" si="1"/>
        <v>29.6</v>
      </c>
      <c r="R42" s="20">
        <f t="shared" si="4"/>
        <v>8</v>
      </c>
    </row>
    <row r="43" spans="2:18" x14ac:dyDescent="0.2">
      <c r="B43" s="20" t="s">
        <v>270</v>
      </c>
      <c r="C43" s="20" t="s">
        <v>343</v>
      </c>
      <c r="D43" s="35" t="s">
        <v>344</v>
      </c>
      <c r="E43" s="43"/>
      <c r="F43" s="20"/>
      <c r="G43" s="44"/>
      <c r="H43" s="43"/>
      <c r="I43" s="20"/>
      <c r="J43" s="44"/>
      <c r="K43" s="43">
        <f t="shared" si="2"/>
        <v>96.2</v>
      </c>
      <c r="L43" s="22">
        <v>3.7</v>
      </c>
      <c r="M43" s="44">
        <v>26</v>
      </c>
      <c r="N43" s="43">
        <f t="shared" si="3"/>
        <v>0</v>
      </c>
      <c r="O43" s="21">
        <v>1.7</v>
      </c>
      <c r="P43" s="44"/>
      <c r="Q43" s="37">
        <f t="shared" si="1"/>
        <v>96.2</v>
      </c>
      <c r="R43" s="20">
        <f t="shared" si="4"/>
        <v>26</v>
      </c>
    </row>
    <row r="44" spans="2:18" x14ac:dyDescent="0.2">
      <c r="B44" s="20" t="s">
        <v>270</v>
      </c>
      <c r="C44" s="20" t="s">
        <v>345</v>
      </c>
      <c r="D44" s="35" t="s">
        <v>346</v>
      </c>
      <c r="E44" s="43"/>
      <c r="F44" s="20"/>
      <c r="G44" s="44"/>
      <c r="H44" s="43"/>
      <c r="I44" s="20"/>
      <c r="J44" s="44"/>
      <c r="K44" s="43">
        <f t="shared" si="2"/>
        <v>1024.9000000000001</v>
      </c>
      <c r="L44" s="22">
        <v>3.7</v>
      </c>
      <c r="M44" s="44">
        <v>277</v>
      </c>
      <c r="N44" s="43">
        <f t="shared" si="3"/>
        <v>113.89999999999999</v>
      </c>
      <c r="O44" s="21">
        <v>1.7</v>
      </c>
      <c r="P44" s="44">
        <v>67</v>
      </c>
      <c r="Q44" s="37">
        <f t="shared" si="1"/>
        <v>1138.8000000000002</v>
      </c>
      <c r="R44" s="20">
        <f t="shared" si="4"/>
        <v>344</v>
      </c>
    </row>
    <row r="45" spans="2:18" x14ac:dyDescent="0.2">
      <c r="B45" s="20" t="s">
        <v>270</v>
      </c>
      <c r="C45" s="20" t="s">
        <v>347</v>
      </c>
      <c r="D45" s="35" t="s">
        <v>348</v>
      </c>
      <c r="E45" s="43"/>
      <c r="F45" s="20"/>
      <c r="G45" s="44"/>
      <c r="H45" s="43"/>
      <c r="I45" s="20"/>
      <c r="J45" s="44"/>
      <c r="K45" s="43">
        <f t="shared" si="2"/>
        <v>37</v>
      </c>
      <c r="L45" s="22">
        <v>3.7</v>
      </c>
      <c r="M45" s="44">
        <v>10</v>
      </c>
      <c r="N45" s="43">
        <f t="shared" si="3"/>
        <v>40.799999999999997</v>
      </c>
      <c r="O45" s="21">
        <v>1.7</v>
      </c>
      <c r="P45" s="44">
        <v>24</v>
      </c>
      <c r="Q45" s="37">
        <f t="shared" si="1"/>
        <v>77.8</v>
      </c>
      <c r="R45" s="20">
        <f t="shared" si="4"/>
        <v>34</v>
      </c>
    </row>
    <row r="46" spans="2:18" x14ac:dyDescent="0.2">
      <c r="B46" s="20" t="s">
        <v>270</v>
      </c>
      <c r="C46" s="20" t="s">
        <v>349</v>
      </c>
      <c r="D46" s="35" t="s">
        <v>350</v>
      </c>
      <c r="E46" s="43"/>
      <c r="F46" s="20"/>
      <c r="G46" s="44"/>
      <c r="H46" s="43"/>
      <c r="I46" s="20"/>
      <c r="J46" s="44"/>
      <c r="K46" s="43">
        <f t="shared" si="2"/>
        <v>59.2</v>
      </c>
      <c r="L46" s="22">
        <v>3.7</v>
      </c>
      <c r="M46" s="44">
        <v>16</v>
      </c>
      <c r="N46" s="43">
        <f t="shared" si="3"/>
        <v>0</v>
      </c>
      <c r="O46" s="21">
        <v>1.7</v>
      </c>
      <c r="P46" s="44"/>
      <c r="Q46" s="37">
        <f t="shared" si="1"/>
        <v>59.2</v>
      </c>
      <c r="R46" s="20">
        <f t="shared" si="4"/>
        <v>16</v>
      </c>
    </row>
    <row r="47" spans="2:18" x14ac:dyDescent="0.2">
      <c r="B47" s="20" t="s">
        <v>270</v>
      </c>
      <c r="C47" s="20" t="s">
        <v>351</v>
      </c>
      <c r="D47" s="35" t="s">
        <v>352</v>
      </c>
      <c r="E47" s="43"/>
      <c r="F47" s="20"/>
      <c r="G47" s="44"/>
      <c r="H47" s="43"/>
      <c r="I47" s="20"/>
      <c r="J47" s="44"/>
      <c r="K47" s="43">
        <f t="shared" si="2"/>
        <v>469.90000000000003</v>
      </c>
      <c r="L47" s="22">
        <v>3.7</v>
      </c>
      <c r="M47" s="44">
        <v>127</v>
      </c>
      <c r="N47" s="43">
        <f t="shared" si="3"/>
        <v>0</v>
      </c>
      <c r="O47" s="21">
        <v>1.7</v>
      </c>
      <c r="P47" s="44"/>
      <c r="Q47" s="37">
        <f t="shared" si="1"/>
        <v>469.90000000000003</v>
      </c>
      <c r="R47" s="20">
        <f t="shared" si="4"/>
        <v>127</v>
      </c>
    </row>
    <row r="48" spans="2:18" x14ac:dyDescent="0.2">
      <c r="B48" s="20" t="s">
        <v>270</v>
      </c>
      <c r="C48" s="20" t="s">
        <v>353</v>
      </c>
      <c r="D48" s="35" t="s">
        <v>354</v>
      </c>
      <c r="E48" s="43"/>
      <c r="F48" s="20"/>
      <c r="G48" s="44"/>
      <c r="H48" s="43"/>
      <c r="I48" s="20"/>
      <c r="J48" s="44"/>
      <c r="K48" s="43">
        <f t="shared" si="2"/>
        <v>0</v>
      </c>
      <c r="L48" s="22">
        <v>3.7</v>
      </c>
      <c r="M48" s="44"/>
      <c r="N48" s="43">
        <f t="shared" si="3"/>
        <v>3.4</v>
      </c>
      <c r="O48" s="21">
        <v>1.7</v>
      </c>
      <c r="P48" s="44">
        <v>2</v>
      </c>
      <c r="Q48" s="37">
        <f t="shared" si="1"/>
        <v>3.4</v>
      </c>
      <c r="R48" s="20">
        <f t="shared" si="4"/>
        <v>2</v>
      </c>
    </row>
    <row r="49" spans="2:18" x14ac:dyDescent="0.2">
      <c r="B49" s="20" t="s">
        <v>355</v>
      </c>
      <c r="C49" s="20" t="s">
        <v>356</v>
      </c>
      <c r="D49" s="35" t="s">
        <v>357</v>
      </c>
      <c r="E49" s="43"/>
      <c r="F49" s="20"/>
      <c r="G49" s="44"/>
      <c r="H49" s="43"/>
      <c r="I49" s="20"/>
      <c r="J49" s="44"/>
      <c r="K49" s="43">
        <f t="shared" si="2"/>
        <v>18.5</v>
      </c>
      <c r="L49" s="22">
        <v>3.7</v>
      </c>
      <c r="M49" s="44">
        <v>5</v>
      </c>
      <c r="N49" s="43">
        <f t="shared" si="3"/>
        <v>0</v>
      </c>
      <c r="O49" s="21">
        <v>1.7</v>
      </c>
      <c r="P49" s="44"/>
      <c r="Q49" s="37">
        <f t="shared" si="1"/>
        <v>18.5</v>
      </c>
      <c r="R49" s="20">
        <f t="shared" si="4"/>
        <v>5</v>
      </c>
    </row>
    <row r="50" spans="2:18" ht="25.5" x14ac:dyDescent="0.2">
      <c r="B50" s="20" t="s">
        <v>355</v>
      </c>
      <c r="C50" s="20" t="s">
        <v>358</v>
      </c>
      <c r="D50" s="35" t="s">
        <v>359</v>
      </c>
      <c r="E50" s="43"/>
      <c r="F50" s="20"/>
      <c r="G50" s="44"/>
      <c r="H50" s="43"/>
      <c r="I50" s="20"/>
      <c r="J50" s="44"/>
      <c r="K50" s="43">
        <f t="shared" si="2"/>
        <v>3762.9</v>
      </c>
      <c r="L50" s="22">
        <v>3.7</v>
      </c>
      <c r="M50" s="44">
        <v>1017</v>
      </c>
      <c r="N50" s="43">
        <f t="shared" si="3"/>
        <v>831.3</v>
      </c>
      <c r="O50" s="21">
        <v>1.7</v>
      </c>
      <c r="P50" s="44">
        <v>489</v>
      </c>
      <c r="Q50" s="37">
        <f t="shared" si="1"/>
        <v>4594.2</v>
      </c>
      <c r="R50" s="20">
        <f t="shared" si="4"/>
        <v>1506</v>
      </c>
    </row>
    <row r="51" spans="2:18" x14ac:dyDescent="0.2">
      <c r="B51" s="20" t="s">
        <v>355</v>
      </c>
      <c r="C51" s="20" t="s">
        <v>360</v>
      </c>
      <c r="D51" s="35" t="s">
        <v>361</v>
      </c>
      <c r="E51" s="43"/>
      <c r="F51" s="20"/>
      <c r="G51" s="44"/>
      <c r="H51" s="43"/>
      <c r="I51" s="20"/>
      <c r="J51" s="44"/>
      <c r="K51" s="43">
        <f t="shared" si="2"/>
        <v>669.7</v>
      </c>
      <c r="L51" s="22">
        <v>3.7</v>
      </c>
      <c r="M51" s="44">
        <v>181</v>
      </c>
      <c r="N51" s="43">
        <f t="shared" si="3"/>
        <v>574.6</v>
      </c>
      <c r="O51" s="21">
        <v>1.7</v>
      </c>
      <c r="P51" s="44">
        <v>338</v>
      </c>
      <c r="Q51" s="37">
        <f t="shared" si="1"/>
        <v>1244.3000000000002</v>
      </c>
      <c r="R51" s="20">
        <f t="shared" si="4"/>
        <v>519</v>
      </c>
    </row>
    <row r="52" spans="2:18" x14ac:dyDescent="0.2">
      <c r="B52" s="20" t="s">
        <v>355</v>
      </c>
      <c r="C52" s="20" t="s">
        <v>362</v>
      </c>
      <c r="D52" s="35" t="s">
        <v>363</v>
      </c>
      <c r="E52" s="43"/>
      <c r="F52" s="20"/>
      <c r="G52" s="44"/>
      <c r="H52" s="43"/>
      <c r="I52" s="20"/>
      <c r="J52" s="44"/>
      <c r="K52" s="43">
        <f t="shared" si="2"/>
        <v>1276.5</v>
      </c>
      <c r="L52" s="22">
        <v>3.7</v>
      </c>
      <c r="M52" s="44">
        <v>345</v>
      </c>
      <c r="N52" s="43">
        <f t="shared" si="3"/>
        <v>86.7</v>
      </c>
      <c r="O52" s="21">
        <v>1.7</v>
      </c>
      <c r="P52" s="44">
        <v>51</v>
      </c>
      <c r="Q52" s="37">
        <f t="shared" si="1"/>
        <v>1363.2</v>
      </c>
      <c r="R52" s="20">
        <f t="shared" si="4"/>
        <v>396</v>
      </c>
    </row>
    <row r="53" spans="2:18" x14ac:dyDescent="0.2">
      <c r="B53" s="20" t="s">
        <v>355</v>
      </c>
      <c r="C53" s="20" t="s">
        <v>364</v>
      </c>
      <c r="D53" s="35" t="s">
        <v>365</v>
      </c>
      <c r="E53" s="43">
        <f>F53*G53</f>
        <v>6.5100000000000007</v>
      </c>
      <c r="F53" s="20">
        <v>0.93</v>
      </c>
      <c r="G53" s="44">
        <v>7</v>
      </c>
      <c r="H53" s="43">
        <f>I53*J53</f>
        <v>3.3600000000000003</v>
      </c>
      <c r="I53" s="20">
        <v>0.56000000000000005</v>
      </c>
      <c r="J53" s="44">
        <v>6</v>
      </c>
      <c r="K53" s="43">
        <f t="shared" si="2"/>
        <v>0</v>
      </c>
      <c r="L53" s="22">
        <v>3.7</v>
      </c>
      <c r="M53" s="44"/>
      <c r="N53" s="43">
        <f t="shared" si="3"/>
        <v>0</v>
      </c>
      <c r="O53" s="21">
        <v>1.7</v>
      </c>
      <c r="P53" s="44"/>
      <c r="Q53" s="37">
        <f t="shared" si="1"/>
        <v>9.870000000000001</v>
      </c>
      <c r="R53" s="20">
        <f t="shared" si="4"/>
        <v>13</v>
      </c>
    </row>
    <row r="54" spans="2:18" x14ac:dyDescent="0.2">
      <c r="B54" s="20" t="s">
        <v>355</v>
      </c>
      <c r="C54" s="20" t="s">
        <v>366</v>
      </c>
      <c r="D54" s="35" t="s">
        <v>367</v>
      </c>
      <c r="E54" s="43"/>
      <c r="F54" s="20"/>
      <c r="G54" s="44"/>
      <c r="H54" s="43"/>
      <c r="I54" s="20"/>
      <c r="J54" s="44"/>
      <c r="K54" s="43">
        <f t="shared" si="2"/>
        <v>162.80000000000001</v>
      </c>
      <c r="L54" s="22">
        <v>3.7</v>
      </c>
      <c r="M54" s="44">
        <v>44</v>
      </c>
      <c r="N54" s="43">
        <f t="shared" si="3"/>
        <v>0</v>
      </c>
      <c r="O54" s="21">
        <v>1.7</v>
      </c>
      <c r="P54" s="44"/>
      <c r="Q54" s="37">
        <f t="shared" si="1"/>
        <v>162.80000000000001</v>
      </c>
      <c r="R54" s="20">
        <f t="shared" si="4"/>
        <v>44</v>
      </c>
    </row>
    <row r="55" spans="2:18" x14ac:dyDescent="0.2">
      <c r="B55" s="20" t="s">
        <v>355</v>
      </c>
      <c r="C55" s="20" t="s">
        <v>368</v>
      </c>
      <c r="D55" s="35" t="s">
        <v>369</v>
      </c>
      <c r="E55" s="43"/>
      <c r="F55" s="20"/>
      <c r="G55" s="44"/>
      <c r="H55" s="43"/>
      <c r="I55" s="20"/>
      <c r="J55" s="44"/>
      <c r="K55" s="43">
        <f t="shared" si="2"/>
        <v>136.9</v>
      </c>
      <c r="L55" s="22">
        <v>3.7</v>
      </c>
      <c r="M55" s="44">
        <v>37</v>
      </c>
      <c r="N55" s="43">
        <f t="shared" si="3"/>
        <v>0</v>
      </c>
      <c r="O55" s="21">
        <v>1.7</v>
      </c>
      <c r="P55" s="44"/>
      <c r="Q55" s="37">
        <f t="shared" si="1"/>
        <v>136.9</v>
      </c>
      <c r="R55" s="20">
        <f t="shared" si="4"/>
        <v>37</v>
      </c>
    </row>
    <row r="56" spans="2:18" x14ac:dyDescent="0.2">
      <c r="B56" s="20" t="s">
        <v>355</v>
      </c>
      <c r="C56" s="20" t="s">
        <v>370</v>
      </c>
      <c r="D56" s="35" t="s">
        <v>371</v>
      </c>
      <c r="E56" s="43"/>
      <c r="F56" s="20"/>
      <c r="G56" s="44"/>
      <c r="H56" s="43"/>
      <c r="I56" s="20"/>
      <c r="J56" s="44"/>
      <c r="K56" s="43">
        <f t="shared" si="2"/>
        <v>22.200000000000003</v>
      </c>
      <c r="L56" s="22">
        <v>3.7</v>
      </c>
      <c r="M56" s="44">
        <v>6</v>
      </c>
      <c r="N56" s="43">
        <f t="shared" si="3"/>
        <v>0</v>
      </c>
      <c r="O56" s="21">
        <v>1.7</v>
      </c>
      <c r="P56" s="44"/>
      <c r="Q56" s="37">
        <f t="shared" si="1"/>
        <v>22.200000000000003</v>
      </c>
      <c r="R56" s="20">
        <f t="shared" si="4"/>
        <v>6</v>
      </c>
    </row>
    <row r="57" spans="2:18" x14ac:dyDescent="0.2">
      <c r="B57" s="20" t="s">
        <v>355</v>
      </c>
      <c r="C57" s="20" t="s">
        <v>372</v>
      </c>
      <c r="D57" s="35" t="s">
        <v>373</v>
      </c>
      <c r="E57" s="43">
        <f>F57*G57</f>
        <v>24.18</v>
      </c>
      <c r="F57" s="20">
        <v>0.93</v>
      </c>
      <c r="G57" s="44">
        <v>26</v>
      </c>
      <c r="H57" s="43">
        <f>I57*26</f>
        <v>14.560000000000002</v>
      </c>
      <c r="I57" s="20">
        <v>0.56000000000000005</v>
      </c>
      <c r="J57" s="44">
        <v>26</v>
      </c>
      <c r="K57" s="43">
        <f t="shared" si="2"/>
        <v>0</v>
      </c>
      <c r="L57" s="22">
        <v>3.7</v>
      </c>
      <c r="M57" s="44"/>
      <c r="N57" s="43">
        <f t="shared" si="3"/>
        <v>0</v>
      </c>
      <c r="O57" s="21">
        <v>1.7</v>
      </c>
      <c r="P57" s="44"/>
      <c r="Q57" s="37">
        <f t="shared" si="1"/>
        <v>38.74</v>
      </c>
      <c r="R57" s="20">
        <f t="shared" si="4"/>
        <v>52</v>
      </c>
    </row>
    <row r="58" spans="2:18" ht="25.5" x14ac:dyDescent="0.2">
      <c r="B58" s="20" t="s">
        <v>355</v>
      </c>
      <c r="C58" s="20" t="s">
        <v>374</v>
      </c>
      <c r="D58" s="35" t="s">
        <v>375</v>
      </c>
      <c r="E58" s="43"/>
      <c r="F58" s="20"/>
      <c r="G58" s="44"/>
      <c r="H58" s="43"/>
      <c r="I58" s="20"/>
      <c r="J58" s="44"/>
      <c r="K58" s="43">
        <f t="shared" si="2"/>
        <v>296</v>
      </c>
      <c r="L58" s="22">
        <v>3.7</v>
      </c>
      <c r="M58" s="44">
        <v>80</v>
      </c>
      <c r="N58" s="43">
        <f t="shared" si="3"/>
        <v>0</v>
      </c>
      <c r="O58" s="21">
        <v>1.7</v>
      </c>
      <c r="P58" s="44"/>
      <c r="Q58" s="37">
        <f t="shared" si="1"/>
        <v>296</v>
      </c>
      <c r="R58" s="20">
        <f t="shared" si="4"/>
        <v>80</v>
      </c>
    </row>
    <row r="59" spans="2:18" x14ac:dyDescent="0.2">
      <c r="B59" s="20" t="s">
        <v>355</v>
      </c>
      <c r="C59" s="20" t="s">
        <v>376</v>
      </c>
      <c r="D59" s="35" t="s">
        <v>377</v>
      </c>
      <c r="E59" s="43"/>
      <c r="F59" s="20"/>
      <c r="G59" s="44"/>
      <c r="H59" s="43"/>
      <c r="I59" s="20"/>
      <c r="J59" s="44"/>
      <c r="K59" s="43">
        <f t="shared" si="2"/>
        <v>151.70000000000002</v>
      </c>
      <c r="L59" s="22">
        <v>3.7</v>
      </c>
      <c r="M59" s="44">
        <v>41</v>
      </c>
      <c r="N59" s="43">
        <f t="shared" si="3"/>
        <v>0</v>
      </c>
      <c r="O59" s="21">
        <v>1.7</v>
      </c>
      <c r="P59" s="44"/>
      <c r="Q59" s="37">
        <f t="shared" si="1"/>
        <v>151.70000000000002</v>
      </c>
      <c r="R59" s="20">
        <f t="shared" si="4"/>
        <v>41</v>
      </c>
    </row>
    <row r="60" spans="2:18" x14ac:dyDescent="0.2">
      <c r="B60" s="20" t="s">
        <v>355</v>
      </c>
      <c r="C60" s="20" t="s">
        <v>378</v>
      </c>
      <c r="D60" s="35" t="s">
        <v>379</v>
      </c>
      <c r="E60" s="43"/>
      <c r="F60" s="20"/>
      <c r="G60" s="44"/>
      <c r="H60" s="43"/>
      <c r="I60" s="20"/>
      <c r="J60" s="44"/>
      <c r="K60" s="43">
        <f t="shared" si="2"/>
        <v>111</v>
      </c>
      <c r="L60" s="22">
        <v>3.7</v>
      </c>
      <c r="M60" s="44">
        <v>30</v>
      </c>
      <c r="N60" s="43">
        <f t="shared" si="3"/>
        <v>0</v>
      </c>
      <c r="O60" s="21">
        <v>1.7</v>
      </c>
      <c r="P60" s="44"/>
      <c r="Q60" s="37">
        <f t="shared" si="1"/>
        <v>111</v>
      </c>
      <c r="R60" s="20">
        <f t="shared" si="4"/>
        <v>30</v>
      </c>
    </row>
    <row r="61" spans="2:18" x14ac:dyDescent="0.2">
      <c r="B61" s="20" t="s">
        <v>355</v>
      </c>
      <c r="C61" s="20" t="s">
        <v>380</v>
      </c>
      <c r="D61" s="35" t="s">
        <v>381</v>
      </c>
      <c r="E61" s="43"/>
      <c r="F61" s="20"/>
      <c r="G61" s="44"/>
      <c r="H61" s="43"/>
      <c r="I61" s="20"/>
      <c r="J61" s="44"/>
      <c r="K61" s="43">
        <f t="shared" si="2"/>
        <v>85.100000000000009</v>
      </c>
      <c r="L61" s="22">
        <v>3.7</v>
      </c>
      <c r="M61" s="44">
        <v>23</v>
      </c>
      <c r="N61" s="43">
        <f t="shared" si="3"/>
        <v>0</v>
      </c>
      <c r="O61" s="21">
        <v>1.7</v>
      </c>
      <c r="P61" s="44"/>
      <c r="Q61" s="37">
        <f t="shared" si="1"/>
        <v>85.100000000000009</v>
      </c>
      <c r="R61" s="20">
        <f t="shared" si="4"/>
        <v>23</v>
      </c>
    </row>
    <row r="62" spans="2:18" x14ac:dyDescent="0.2">
      <c r="B62" s="20" t="s">
        <v>355</v>
      </c>
      <c r="C62" s="20" t="s">
        <v>382</v>
      </c>
      <c r="D62" s="35" t="s">
        <v>383</v>
      </c>
      <c r="E62" s="43"/>
      <c r="F62" s="20"/>
      <c r="G62" s="44"/>
      <c r="H62" s="43"/>
      <c r="I62" s="20"/>
      <c r="J62" s="44"/>
      <c r="K62" s="43">
        <f t="shared" si="2"/>
        <v>162.80000000000001</v>
      </c>
      <c r="L62" s="22">
        <v>3.7</v>
      </c>
      <c r="M62" s="44">
        <v>44</v>
      </c>
      <c r="N62" s="43">
        <f t="shared" si="3"/>
        <v>0</v>
      </c>
      <c r="O62" s="21">
        <v>1.7</v>
      </c>
      <c r="P62" s="44"/>
      <c r="Q62" s="37">
        <f t="shared" si="1"/>
        <v>162.80000000000001</v>
      </c>
      <c r="R62" s="20">
        <f t="shared" si="4"/>
        <v>44</v>
      </c>
    </row>
    <row r="63" spans="2:18" x14ac:dyDescent="0.2">
      <c r="B63" s="20" t="s">
        <v>355</v>
      </c>
      <c r="C63" s="20" t="s">
        <v>384</v>
      </c>
      <c r="D63" s="35" t="s">
        <v>385</v>
      </c>
      <c r="E63" s="43"/>
      <c r="F63" s="20"/>
      <c r="G63" s="44"/>
      <c r="H63" s="43">
        <f>I63*J63</f>
        <v>19.040000000000003</v>
      </c>
      <c r="I63" s="20">
        <v>0.56000000000000005</v>
      </c>
      <c r="J63" s="44">
        <v>34</v>
      </c>
      <c r="K63" s="43">
        <f t="shared" si="2"/>
        <v>0</v>
      </c>
      <c r="L63" s="22">
        <v>3.7</v>
      </c>
      <c r="M63" s="44"/>
      <c r="N63" s="43">
        <f t="shared" si="3"/>
        <v>0</v>
      </c>
      <c r="O63" s="21">
        <v>1.7</v>
      </c>
      <c r="P63" s="44"/>
      <c r="Q63" s="37">
        <f t="shared" si="1"/>
        <v>19.040000000000003</v>
      </c>
      <c r="R63" s="20">
        <f t="shared" si="4"/>
        <v>34</v>
      </c>
    </row>
    <row r="64" spans="2:18" x14ac:dyDescent="0.2">
      <c r="B64" s="20" t="s">
        <v>355</v>
      </c>
      <c r="C64" s="20" t="s">
        <v>386</v>
      </c>
      <c r="D64" s="35" t="s">
        <v>387</v>
      </c>
      <c r="E64" s="43"/>
      <c r="F64" s="20"/>
      <c r="G64" s="44"/>
      <c r="H64" s="43"/>
      <c r="I64" s="20"/>
      <c r="J64" s="44"/>
      <c r="K64" s="43">
        <f t="shared" si="2"/>
        <v>203.5</v>
      </c>
      <c r="L64" s="22">
        <v>3.7</v>
      </c>
      <c r="M64" s="44">
        <v>55</v>
      </c>
      <c r="N64" s="43">
        <f t="shared" si="3"/>
        <v>0</v>
      </c>
      <c r="O64" s="21">
        <v>1.7</v>
      </c>
      <c r="P64" s="44"/>
      <c r="Q64" s="37">
        <f t="shared" si="1"/>
        <v>203.5</v>
      </c>
      <c r="R64" s="20">
        <f t="shared" si="4"/>
        <v>55</v>
      </c>
    </row>
    <row r="65" spans="2:18" x14ac:dyDescent="0.2">
      <c r="B65" s="20" t="s">
        <v>355</v>
      </c>
      <c r="C65" s="20" t="s">
        <v>388</v>
      </c>
      <c r="D65" s="35" t="s">
        <v>389</v>
      </c>
      <c r="E65" s="43"/>
      <c r="F65" s="20"/>
      <c r="G65" s="44"/>
      <c r="H65" s="43"/>
      <c r="I65" s="20"/>
      <c r="J65" s="44"/>
      <c r="K65" s="43">
        <f t="shared" si="2"/>
        <v>192.4</v>
      </c>
      <c r="L65" s="22">
        <v>3.7</v>
      </c>
      <c r="M65" s="44">
        <v>52</v>
      </c>
      <c r="N65" s="43">
        <f t="shared" si="3"/>
        <v>5.0999999999999996</v>
      </c>
      <c r="O65" s="21">
        <v>1.7</v>
      </c>
      <c r="P65" s="44">
        <v>3</v>
      </c>
      <c r="Q65" s="37">
        <f t="shared" si="1"/>
        <v>197.5</v>
      </c>
      <c r="R65" s="20">
        <f t="shared" si="4"/>
        <v>55</v>
      </c>
    </row>
    <row r="66" spans="2:18" ht="25.5" x14ac:dyDescent="0.2">
      <c r="B66" s="20" t="s">
        <v>355</v>
      </c>
      <c r="C66" s="20" t="s">
        <v>390</v>
      </c>
      <c r="D66" s="35" t="s">
        <v>391</v>
      </c>
      <c r="E66" s="43"/>
      <c r="F66" s="20"/>
      <c r="G66" s="44"/>
      <c r="H66" s="43"/>
      <c r="I66" s="20"/>
      <c r="J66" s="44"/>
      <c r="K66" s="43">
        <f t="shared" si="2"/>
        <v>125.80000000000001</v>
      </c>
      <c r="L66" s="22">
        <v>3.7</v>
      </c>
      <c r="M66" s="44">
        <v>34</v>
      </c>
      <c r="N66" s="43">
        <f t="shared" si="3"/>
        <v>0</v>
      </c>
      <c r="O66" s="21">
        <v>1.7</v>
      </c>
      <c r="P66" s="44"/>
      <c r="Q66" s="37">
        <f t="shared" si="1"/>
        <v>125.80000000000001</v>
      </c>
      <c r="R66" s="20">
        <f t="shared" si="4"/>
        <v>34</v>
      </c>
    </row>
    <row r="67" spans="2:18" x14ac:dyDescent="0.2">
      <c r="B67" s="20" t="s">
        <v>355</v>
      </c>
      <c r="C67" s="20" t="s">
        <v>392</v>
      </c>
      <c r="D67" s="35" t="s">
        <v>393</v>
      </c>
      <c r="E67" s="43"/>
      <c r="F67" s="20"/>
      <c r="G67" s="44"/>
      <c r="H67" s="43"/>
      <c r="I67" s="20"/>
      <c r="J67" s="44"/>
      <c r="K67" s="43">
        <f t="shared" si="2"/>
        <v>229.4</v>
      </c>
      <c r="L67" s="22">
        <v>3.7</v>
      </c>
      <c r="M67" s="44">
        <v>62</v>
      </c>
      <c r="N67" s="43">
        <f t="shared" si="3"/>
        <v>0</v>
      </c>
      <c r="O67" s="21">
        <v>1.7</v>
      </c>
      <c r="P67" s="44"/>
      <c r="Q67" s="37">
        <f t="shared" si="1"/>
        <v>229.4</v>
      </c>
      <c r="R67" s="20">
        <f t="shared" si="4"/>
        <v>62</v>
      </c>
    </row>
    <row r="68" spans="2:18" x14ac:dyDescent="0.2">
      <c r="B68" s="20" t="s">
        <v>355</v>
      </c>
      <c r="C68" s="20" t="s">
        <v>394</v>
      </c>
      <c r="D68" s="35" t="s">
        <v>395</v>
      </c>
      <c r="E68" s="43"/>
      <c r="F68" s="20"/>
      <c r="G68" s="44"/>
      <c r="H68" s="43"/>
      <c r="I68" s="20"/>
      <c r="J68" s="44"/>
      <c r="K68" s="43">
        <f t="shared" si="2"/>
        <v>0</v>
      </c>
      <c r="L68" s="22">
        <v>3.7</v>
      </c>
      <c r="M68" s="44"/>
      <c r="N68" s="43">
        <f t="shared" si="3"/>
        <v>15.299999999999999</v>
      </c>
      <c r="O68" s="21">
        <v>1.7</v>
      </c>
      <c r="P68" s="44">
        <v>9</v>
      </c>
      <c r="Q68" s="37">
        <f t="shared" si="1"/>
        <v>15.299999999999999</v>
      </c>
      <c r="R68" s="20">
        <f t="shared" si="4"/>
        <v>9</v>
      </c>
    </row>
    <row r="69" spans="2:18" x14ac:dyDescent="0.2">
      <c r="B69" s="20" t="s">
        <v>355</v>
      </c>
      <c r="C69" s="20" t="s">
        <v>396</v>
      </c>
      <c r="D69" s="35" t="s">
        <v>397</v>
      </c>
      <c r="E69" s="43"/>
      <c r="F69" s="20"/>
      <c r="G69" s="44"/>
      <c r="H69" s="43"/>
      <c r="I69" s="20"/>
      <c r="J69" s="44"/>
      <c r="K69" s="43">
        <f t="shared" si="2"/>
        <v>103.60000000000001</v>
      </c>
      <c r="L69" s="22">
        <v>3.7</v>
      </c>
      <c r="M69" s="44">
        <v>28</v>
      </c>
      <c r="N69" s="43">
        <f t="shared" si="3"/>
        <v>0</v>
      </c>
      <c r="O69" s="21">
        <v>1.7</v>
      </c>
      <c r="P69" s="44"/>
      <c r="Q69" s="37">
        <f t="shared" si="1"/>
        <v>103.60000000000001</v>
      </c>
      <c r="R69" s="20">
        <f t="shared" si="4"/>
        <v>28</v>
      </c>
    </row>
    <row r="70" spans="2:18" x14ac:dyDescent="0.2">
      <c r="B70" s="20" t="s">
        <v>355</v>
      </c>
      <c r="C70" s="20" t="s">
        <v>398</v>
      </c>
      <c r="D70" s="35" t="s">
        <v>399</v>
      </c>
      <c r="E70" s="43"/>
      <c r="F70" s="20"/>
      <c r="G70" s="44"/>
      <c r="H70" s="43"/>
      <c r="I70" s="20"/>
      <c r="J70" s="44"/>
      <c r="K70" s="43">
        <f t="shared" si="2"/>
        <v>81.400000000000006</v>
      </c>
      <c r="L70" s="22">
        <v>3.7</v>
      </c>
      <c r="M70" s="44">
        <v>22</v>
      </c>
      <c r="N70" s="43">
        <f t="shared" si="3"/>
        <v>0</v>
      </c>
      <c r="O70" s="21">
        <v>1.7</v>
      </c>
      <c r="P70" s="44"/>
      <c r="Q70" s="37">
        <f t="shared" si="1"/>
        <v>81.400000000000006</v>
      </c>
      <c r="R70" s="20">
        <f t="shared" si="4"/>
        <v>22</v>
      </c>
    </row>
    <row r="71" spans="2:18" x14ac:dyDescent="0.2">
      <c r="B71" s="20" t="s">
        <v>355</v>
      </c>
      <c r="C71" s="20" t="s">
        <v>400</v>
      </c>
      <c r="D71" s="35" t="s">
        <v>401</v>
      </c>
      <c r="E71" s="43"/>
      <c r="F71" s="20"/>
      <c r="G71" s="44"/>
      <c r="H71" s="43"/>
      <c r="I71" s="20"/>
      <c r="J71" s="44"/>
      <c r="K71" s="43">
        <f t="shared" si="2"/>
        <v>133.20000000000002</v>
      </c>
      <c r="L71" s="22">
        <v>3.7</v>
      </c>
      <c r="M71" s="44">
        <v>36</v>
      </c>
      <c r="N71" s="43">
        <f t="shared" si="3"/>
        <v>0</v>
      </c>
      <c r="O71" s="21">
        <v>1.7</v>
      </c>
      <c r="P71" s="44"/>
      <c r="Q71" s="37">
        <f t="shared" ref="Q71:Q134" si="5">E71+H71+K71+N71</f>
        <v>133.20000000000002</v>
      </c>
      <c r="R71" s="20">
        <f t="shared" si="4"/>
        <v>36</v>
      </c>
    </row>
    <row r="72" spans="2:18" x14ac:dyDescent="0.2">
      <c r="B72" s="20" t="s">
        <v>355</v>
      </c>
      <c r="C72" s="20" t="s">
        <v>402</v>
      </c>
      <c r="D72" s="35" t="s">
        <v>403</v>
      </c>
      <c r="E72" s="43"/>
      <c r="F72" s="20"/>
      <c r="G72" s="44"/>
      <c r="H72" s="43"/>
      <c r="I72" s="20"/>
      <c r="J72" s="44"/>
      <c r="K72" s="43">
        <f t="shared" ref="K72:K135" si="6">L72*M72</f>
        <v>170.20000000000002</v>
      </c>
      <c r="L72" s="22">
        <v>3.7</v>
      </c>
      <c r="M72" s="44">
        <v>46</v>
      </c>
      <c r="N72" s="43">
        <f t="shared" ref="N72:N135" si="7">O72*P72</f>
        <v>266.89999999999998</v>
      </c>
      <c r="O72" s="21">
        <v>1.7</v>
      </c>
      <c r="P72" s="44">
        <v>157</v>
      </c>
      <c r="Q72" s="37">
        <f t="shared" si="5"/>
        <v>437.1</v>
      </c>
      <c r="R72" s="20">
        <f t="shared" ref="R72:R135" si="8">G72+J72+M72+P72</f>
        <v>203</v>
      </c>
    </row>
    <row r="73" spans="2:18" x14ac:dyDescent="0.2">
      <c r="B73" s="20" t="s">
        <v>355</v>
      </c>
      <c r="C73" s="20" t="s">
        <v>404</v>
      </c>
      <c r="D73" s="35" t="s">
        <v>405</v>
      </c>
      <c r="E73" s="43"/>
      <c r="F73" s="20"/>
      <c r="G73" s="44"/>
      <c r="H73" s="43"/>
      <c r="I73" s="20"/>
      <c r="J73" s="44"/>
      <c r="K73" s="43">
        <f t="shared" si="6"/>
        <v>40.700000000000003</v>
      </c>
      <c r="L73" s="22">
        <v>3.7</v>
      </c>
      <c r="M73" s="44">
        <v>11</v>
      </c>
      <c r="N73" s="43">
        <f t="shared" si="7"/>
        <v>0</v>
      </c>
      <c r="O73" s="21">
        <v>1.7</v>
      </c>
      <c r="P73" s="44"/>
      <c r="Q73" s="37">
        <f t="shared" si="5"/>
        <v>40.700000000000003</v>
      </c>
      <c r="R73" s="20">
        <f t="shared" si="8"/>
        <v>11</v>
      </c>
    </row>
    <row r="74" spans="2:18" x14ac:dyDescent="0.2">
      <c r="B74" s="20" t="s">
        <v>406</v>
      </c>
      <c r="C74" s="20" t="s">
        <v>407</v>
      </c>
      <c r="D74" s="35" t="s">
        <v>408</v>
      </c>
      <c r="E74" s="43"/>
      <c r="F74" s="20"/>
      <c r="G74" s="44"/>
      <c r="H74" s="43"/>
      <c r="I74" s="20"/>
      <c r="J74" s="44"/>
      <c r="K74" s="43">
        <f t="shared" si="6"/>
        <v>70.3</v>
      </c>
      <c r="L74" s="22">
        <v>3.7</v>
      </c>
      <c r="M74" s="44">
        <v>19</v>
      </c>
      <c r="N74" s="43">
        <f t="shared" si="7"/>
        <v>1.7</v>
      </c>
      <c r="O74" s="21">
        <v>1.7</v>
      </c>
      <c r="P74" s="44">
        <v>1</v>
      </c>
      <c r="Q74" s="37">
        <f t="shared" si="5"/>
        <v>72</v>
      </c>
      <c r="R74" s="20">
        <f t="shared" si="8"/>
        <v>20</v>
      </c>
    </row>
    <row r="75" spans="2:18" x14ac:dyDescent="0.2">
      <c r="B75" s="20" t="s">
        <v>406</v>
      </c>
      <c r="C75" s="20" t="s">
        <v>409</v>
      </c>
      <c r="D75" s="35" t="s">
        <v>410</v>
      </c>
      <c r="E75" s="43"/>
      <c r="F75" s="20"/>
      <c r="G75" s="44"/>
      <c r="H75" s="43"/>
      <c r="I75" s="20"/>
      <c r="J75" s="44"/>
      <c r="K75" s="43">
        <f t="shared" si="6"/>
        <v>136.9</v>
      </c>
      <c r="L75" s="22">
        <v>3.7</v>
      </c>
      <c r="M75" s="44">
        <v>37</v>
      </c>
      <c r="N75" s="43">
        <f t="shared" si="7"/>
        <v>54.4</v>
      </c>
      <c r="O75" s="21">
        <v>1.7</v>
      </c>
      <c r="P75" s="44">
        <v>32</v>
      </c>
      <c r="Q75" s="37">
        <f t="shared" si="5"/>
        <v>191.3</v>
      </c>
      <c r="R75" s="20">
        <f t="shared" si="8"/>
        <v>69</v>
      </c>
    </row>
    <row r="76" spans="2:18" x14ac:dyDescent="0.2">
      <c r="B76" s="20" t="s">
        <v>406</v>
      </c>
      <c r="C76" s="20" t="s">
        <v>411</v>
      </c>
      <c r="D76" s="35" t="s">
        <v>412</v>
      </c>
      <c r="E76" s="43"/>
      <c r="F76" s="20"/>
      <c r="G76" s="44"/>
      <c r="H76" s="43"/>
      <c r="I76" s="20"/>
      <c r="J76" s="44"/>
      <c r="K76" s="43">
        <f t="shared" si="6"/>
        <v>484.70000000000005</v>
      </c>
      <c r="L76" s="22">
        <v>3.7</v>
      </c>
      <c r="M76" s="44">
        <v>131</v>
      </c>
      <c r="N76" s="43">
        <f t="shared" si="7"/>
        <v>90.1</v>
      </c>
      <c r="O76" s="21">
        <v>1.7</v>
      </c>
      <c r="P76" s="44">
        <v>53</v>
      </c>
      <c r="Q76" s="37">
        <f t="shared" si="5"/>
        <v>574.80000000000007</v>
      </c>
      <c r="R76" s="20">
        <f t="shared" si="8"/>
        <v>184</v>
      </c>
    </row>
    <row r="77" spans="2:18" x14ac:dyDescent="0.2">
      <c r="B77" s="20" t="s">
        <v>406</v>
      </c>
      <c r="C77" s="20" t="s">
        <v>413</v>
      </c>
      <c r="D77" s="35" t="s">
        <v>414</v>
      </c>
      <c r="E77" s="43"/>
      <c r="F77" s="20"/>
      <c r="G77" s="44"/>
      <c r="H77" s="43"/>
      <c r="I77" s="20"/>
      <c r="J77" s="44"/>
      <c r="K77" s="43">
        <f t="shared" si="6"/>
        <v>403.3</v>
      </c>
      <c r="L77" s="22">
        <v>3.7</v>
      </c>
      <c r="M77" s="44">
        <v>109</v>
      </c>
      <c r="N77" s="43">
        <f t="shared" si="7"/>
        <v>0</v>
      </c>
      <c r="O77" s="21">
        <v>1.7</v>
      </c>
      <c r="P77" s="44"/>
      <c r="Q77" s="37">
        <f t="shared" si="5"/>
        <v>403.3</v>
      </c>
      <c r="R77" s="20">
        <f t="shared" si="8"/>
        <v>109</v>
      </c>
    </row>
    <row r="78" spans="2:18" x14ac:dyDescent="0.2">
      <c r="B78" s="20" t="s">
        <v>406</v>
      </c>
      <c r="C78" s="20" t="s">
        <v>415</v>
      </c>
      <c r="D78" s="35" t="s">
        <v>416</v>
      </c>
      <c r="E78" s="43"/>
      <c r="F78" s="20"/>
      <c r="G78" s="44"/>
      <c r="H78" s="43"/>
      <c r="I78" s="20"/>
      <c r="J78" s="44"/>
      <c r="K78" s="43">
        <f t="shared" si="6"/>
        <v>481</v>
      </c>
      <c r="L78" s="22">
        <v>3.7</v>
      </c>
      <c r="M78" s="44">
        <v>130</v>
      </c>
      <c r="N78" s="43">
        <f t="shared" si="7"/>
        <v>71.399999999999991</v>
      </c>
      <c r="O78" s="21">
        <v>1.7</v>
      </c>
      <c r="P78" s="44">
        <v>42</v>
      </c>
      <c r="Q78" s="37">
        <f t="shared" si="5"/>
        <v>552.4</v>
      </c>
      <c r="R78" s="20">
        <f t="shared" si="8"/>
        <v>172</v>
      </c>
    </row>
    <row r="79" spans="2:18" x14ac:dyDescent="0.2">
      <c r="B79" s="20" t="s">
        <v>406</v>
      </c>
      <c r="C79" s="20" t="s">
        <v>417</v>
      </c>
      <c r="D79" s="35" t="s">
        <v>418</v>
      </c>
      <c r="E79" s="43"/>
      <c r="F79" s="20"/>
      <c r="G79" s="44"/>
      <c r="H79" s="43"/>
      <c r="I79" s="20"/>
      <c r="J79" s="44"/>
      <c r="K79" s="43">
        <f t="shared" si="6"/>
        <v>3.7</v>
      </c>
      <c r="L79" s="22">
        <v>3.7</v>
      </c>
      <c r="M79" s="44">
        <v>1</v>
      </c>
      <c r="N79" s="43">
        <f t="shared" si="7"/>
        <v>0</v>
      </c>
      <c r="O79" s="21">
        <v>1.7</v>
      </c>
      <c r="P79" s="44"/>
      <c r="Q79" s="37">
        <f t="shared" si="5"/>
        <v>3.7</v>
      </c>
      <c r="R79" s="20">
        <f t="shared" si="8"/>
        <v>1</v>
      </c>
    </row>
    <row r="80" spans="2:18" x14ac:dyDescent="0.2">
      <c r="B80" s="20" t="s">
        <v>406</v>
      </c>
      <c r="C80" s="20" t="s">
        <v>419</v>
      </c>
      <c r="D80" s="35" t="s">
        <v>420</v>
      </c>
      <c r="E80" s="43"/>
      <c r="F80" s="20"/>
      <c r="G80" s="44"/>
      <c r="H80" s="43"/>
      <c r="I80" s="20"/>
      <c r="J80" s="44"/>
      <c r="K80" s="43">
        <f t="shared" si="6"/>
        <v>107.30000000000001</v>
      </c>
      <c r="L80" s="22">
        <v>3.7</v>
      </c>
      <c r="M80" s="44">
        <v>29</v>
      </c>
      <c r="N80" s="43">
        <f t="shared" si="7"/>
        <v>47.6</v>
      </c>
      <c r="O80" s="21">
        <v>1.7</v>
      </c>
      <c r="P80" s="44">
        <v>28</v>
      </c>
      <c r="Q80" s="37">
        <f t="shared" si="5"/>
        <v>154.9</v>
      </c>
      <c r="R80" s="20">
        <f t="shared" si="8"/>
        <v>57</v>
      </c>
    </row>
    <row r="81" spans="2:18" x14ac:dyDescent="0.2">
      <c r="B81" s="20" t="s">
        <v>406</v>
      </c>
      <c r="C81" s="20" t="s">
        <v>421</v>
      </c>
      <c r="D81" s="35" t="s">
        <v>422</v>
      </c>
      <c r="E81" s="43"/>
      <c r="F81" s="20"/>
      <c r="G81" s="44"/>
      <c r="H81" s="43"/>
      <c r="I81" s="20"/>
      <c r="J81" s="44"/>
      <c r="K81" s="43">
        <f t="shared" si="6"/>
        <v>14.8</v>
      </c>
      <c r="L81" s="22">
        <v>3.7</v>
      </c>
      <c r="M81" s="44">
        <v>4</v>
      </c>
      <c r="N81" s="43">
        <f t="shared" si="7"/>
        <v>5.0999999999999996</v>
      </c>
      <c r="O81" s="21">
        <v>1.7</v>
      </c>
      <c r="P81" s="44">
        <v>3</v>
      </c>
      <c r="Q81" s="37">
        <f t="shared" si="5"/>
        <v>19.899999999999999</v>
      </c>
      <c r="R81" s="20">
        <f t="shared" si="8"/>
        <v>7</v>
      </c>
    </row>
    <row r="82" spans="2:18" x14ac:dyDescent="0.2">
      <c r="B82" s="20" t="s">
        <v>406</v>
      </c>
      <c r="C82" s="20" t="s">
        <v>423</v>
      </c>
      <c r="D82" s="35" t="s">
        <v>424</v>
      </c>
      <c r="E82" s="43"/>
      <c r="F82" s="20"/>
      <c r="G82" s="44"/>
      <c r="H82" s="43"/>
      <c r="I82" s="20"/>
      <c r="J82" s="44"/>
      <c r="K82" s="43">
        <f t="shared" si="6"/>
        <v>136.9</v>
      </c>
      <c r="L82" s="22">
        <v>3.7</v>
      </c>
      <c r="M82" s="44">
        <v>37</v>
      </c>
      <c r="N82" s="43">
        <f t="shared" si="7"/>
        <v>0</v>
      </c>
      <c r="O82" s="21">
        <v>1.7</v>
      </c>
      <c r="P82" s="44"/>
      <c r="Q82" s="37">
        <f t="shared" si="5"/>
        <v>136.9</v>
      </c>
      <c r="R82" s="20">
        <f t="shared" si="8"/>
        <v>37</v>
      </c>
    </row>
    <row r="83" spans="2:18" ht="25.5" x14ac:dyDescent="0.2">
      <c r="B83" s="20" t="s">
        <v>406</v>
      </c>
      <c r="C83" s="20" t="s">
        <v>425</v>
      </c>
      <c r="D83" s="35" t="s">
        <v>426</v>
      </c>
      <c r="E83" s="43"/>
      <c r="F83" s="20"/>
      <c r="G83" s="44"/>
      <c r="H83" s="43"/>
      <c r="I83" s="20"/>
      <c r="J83" s="44"/>
      <c r="K83" s="43">
        <f t="shared" si="6"/>
        <v>133.20000000000002</v>
      </c>
      <c r="L83" s="22">
        <v>3.7</v>
      </c>
      <c r="M83" s="44">
        <v>36</v>
      </c>
      <c r="N83" s="43">
        <f t="shared" si="7"/>
        <v>18.7</v>
      </c>
      <c r="O83" s="21">
        <v>1.7</v>
      </c>
      <c r="P83" s="44">
        <v>11</v>
      </c>
      <c r="Q83" s="37">
        <f t="shared" si="5"/>
        <v>151.9</v>
      </c>
      <c r="R83" s="20">
        <f t="shared" si="8"/>
        <v>47</v>
      </c>
    </row>
    <row r="84" spans="2:18" x14ac:dyDescent="0.2">
      <c r="B84" s="20" t="s">
        <v>406</v>
      </c>
      <c r="C84" s="20" t="s">
        <v>427</v>
      </c>
      <c r="D84" s="35" t="s">
        <v>428</v>
      </c>
      <c r="E84" s="43"/>
      <c r="F84" s="20"/>
      <c r="G84" s="44"/>
      <c r="H84" s="43"/>
      <c r="I84" s="20"/>
      <c r="J84" s="44"/>
      <c r="K84" s="43">
        <f t="shared" si="6"/>
        <v>59.2</v>
      </c>
      <c r="L84" s="22">
        <v>3.7</v>
      </c>
      <c r="M84" s="44">
        <v>16</v>
      </c>
      <c r="N84" s="43">
        <f t="shared" si="7"/>
        <v>30.599999999999998</v>
      </c>
      <c r="O84" s="21">
        <v>1.7</v>
      </c>
      <c r="P84" s="44">
        <v>18</v>
      </c>
      <c r="Q84" s="37">
        <f t="shared" si="5"/>
        <v>89.8</v>
      </c>
      <c r="R84" s="20">
        <f t="shared" si="8"/>
        <v>34</v>
      </c>
    </row>
    <row r="85" spans="2:18" ht="25.5" x14ac:dyDescent="0.2">
      <c r="B85" s="20" t="s">
        <v>406</v>
      </c>
      <c r="C85" s="20" t="s">
        <v>429</v>
      </c>
      <c r="D85" s="35" t="s">
        <v>430</v>
      </c>
      <c r="E85" s="43"/>
      <c r="F85" s="20"/>
      <c r="G85" s="44"/>
      <c r="H85" s="43"/>
      <c r="I85" s="20"/>
      <c r="J85" s="44"/>
      <c r="K85" s="43">
        <f t="shared" si="6"/>
        <v>355.20000000000005</v>
      </c>
      <c r="L85" s="22">
        <v>3.7</v>
      </c>
      <c r="M85" s="44">
        <v>96</v>
      </c>
      <c r="N85" s="43">
        <f t="shared" si="7"/>
        <v>20.399999999999999</v>
      </c>
      <c r="O85" s="21">
        <v>1.7</v>
      </c>
      <c r="P85" s="44">
        <v>12</v>
      </c>
      <c r="Q85" s="37">
        <f t="shared" si="5"/>
        <v>375.6</v>
      </c>
      <c r="R85" s="20">
        <f t="shared" si="8"/>
        <v>108</v>
      </c>
    </row>
    <row r="86" spans="2:18" x14ac:dyDescent="0.2">
      <c r="B86" s="20" t="s">
        <v>406</v>
      </c>
      <c r="C86" s="20" t="s">
        <v>431</v>
      </c>
      <c r="D86" s="35" t="s">
        <v>432</v>
      </c>
      <c r="E86" s="43"/>
      <c r="F86" s="20"/>
      <c r="G86" s="44"/>
      <c r="H86" s="43"/>
      <c r="I86" s="20"/>
      <c r="J86" s="44"/>
      <c r="K86" s="43">
        <f t="shared" si="6"/>
        <v>2904.5</v>
      </c>
      <c r="L86" s="22">
        <v>3.7</v>
      </c>
      <c r="M86" s="44">
        <v>785</v>
      </c>
      <c r="N86" s="43">
        <f t="shared" si="7"/>
        <v>552.5</v>
      </c>
      <c r="O86" s="21">
        <v>1.7</v>
      </c>
      <c r="P86" s="44">
        <v>325</v>
      </c>
      <c r="Q86" s="37">
        <f t="shared" si="5"/>
        <v>3457</v>
      </c>
      <c r="R86" s="20">
        <f t="shared" si="8"/>
        <v>1110</v>
      </c>
    </row>
    <row r="87" spans="2:18" x14ac:dyDescent="0.2">
      <c r="B87" s="20" t="s">
        <v>406</v>
      </c>
      <c r="C87" s="20" t="s">
        <v>433</v>
      </c>
      <c r="D87" s="35" t="s">
        <v>434</v>
      </c>
      <c r="E87" s="43"/>
      <c r="F87" s="20"/>
      <c r="G87" s="44"/>
      <c r="H87" s="43"/>
      <c r="I87" s="20"/>
      <c r="J87" s="44"/>
      <c r="K87" s="43">
        <f t="shared" si="6"/>
        <v>203.5</v>
      </c>
      <c r="L87" s="22">
        <v>3.7</v>
      </c>
      <c r="M87" s="44">
        <v>55</v>
      </c>
      <c r="N87" s="43">
        <f t="shared" si="7"/>
        <v>136</v>
      </c>
      <c r="O87" s="21">
        <v>1.7</v>
      </c>
      <c r="P87" s="44">
        <v>80</v>
      </c>
      <c r="Q87" s="37">
        <f t="shared" si="5"/>
        <v>339.5</v>
      </c>
      <c r="R87" s="20">
        <f t="shared" si="8"/>
        <v>135</v>
      </c>
    </row>
    <row r="88" spans="2:18" x14ac:dyDescent="0.2">
      <c r="B88" s="20" t="s">
        <v>406</v>
      </c>
      <c r="C88" s="20" t="s">
        <v>435</v>
      </c>
      <c r="D88" s="35" t="s">
        <v>436</v>
      </c>
      <c r="E88" s="43"/>
      <c r="F88" s="20"/>
      <c r="G88" s="44"/>
      <c r="H88" s="43"/>
      <c r="I88" s="20"/>
      <c r="J88" s="44"/>
      <c r="K88" s="43">
        <f t="shared" si="6"/>
        <v>680.80000000000007</v>
      </c>
      <c r="L88" s="22">
        <v>3.7</v>
      </c>
      <c r="M88" s="44">
        <v>184</v>
      </c>
      <c r="N88" s="43">
        <f t="shared" si="7"/>
        <v>57.8</v>
      </c>
      <c r="O88" s="21">
        <v>1.7</v>
      </c>
      <c r="P88" s="44">
        <v>34</v>
      </c>
      <c r="Q88" s="37">
        <f t="shared" si="5"/>
        <v>738.6</v>
      </c>
      <c r="R88" s="20">
        <f t="shared" si="8"/>
        <v>218</v>
      </c>
    </row>
    <row r="89" spans="2:18" x14ac:dyDescent="0.2">
      <c r="B89" s="20" t="s">
        <v>406</v>
      </c>
      <c r="C89" s="20" t="s">
        <v>437</v>
      </c>
      <c r="D89" s="35" t="s">
        <v>438</v>
      </c>
      <c r="E89" s="43"/>
      <c r="F89" s="20"/>
      <c r="G89" s="44"/>
      <c r="H89" s="43"/>
      <c r="I89" s="20"/>
      <c r="J89" s="44"/>
      <c r="K89" s="43">
        <f t="shared" si="6"/>
        <v>44.400000000000006</v>
      </c>
      <c r="L89" s="22">
        <v>3.7</v>
      </c>
      <c r="M89" s="44">
        <v>12</v>
      </c>
      <c r="N89" s="43">
        <f t="shared" si="7"/>
        <v>1.7</v>
      </c>
      <c r="O89" s="21">
        <v>1.7</v>
      </c>
      <c r="P89" s="44">
        <v>1</v>
      </c>
      <c r="Q89" s="37">
        <f t="shared" si="5"/>
        <v>46.100000000000009</v>
      </c>
      <c r="R89" s="20">
        <f t="shared" si="8"/>
        <v>13</v>
      </c>
    </row>
    <row r="90" spans="2:18" x14ac:dyDescent="0.2">
      <c r="B90" s="20" t="s">
        <v>406</v>
      </c>
      <c r="C90" s="20" t="s">
        <v>439</v>
      </c>
      <c r="D90" s="35" t="s">
        <v>440</v>
      </c>
      <c r="E90" s="43"/>
      <c r="F90" s="20"/>
      <c r="G90" s="44"/>
      <c r="H90" s="43"/>
      <c r="I90" s="20"/>
      <c r="J90" s="44"/>
      <c r="K90" s="43">
        <f t="shared" si="6"/>
        <v>25.900000000000002</v>
      </c>
      <c r="L90" s="22">
        <v>3.7</v>
      </c>
      <c r="M90" s="44">
        <v>7</v>
      </c>
      <c r="N90" s="43">
        <f t="shared" si="7"/>
        <v>0</v>
      </c>
      <c r="O90" s="21">
        <v>1.7</v>
      </c>
      <c r="P90" s="44"/>
      <c r="Q90" s="37">
        <f t="shared" si="5"/>
        <v>25.900000000000002</v>
      </c>
      <c r="R90" s="20">
        <f t="shared" si="8"/>
        <v>7</v>
      </c>
    </row>
    <row r="91" spans="2:18" ht="25.5" x14ac:dyDescent="0.2">
      <c r="B91" s="20" t="s">
        <v>406</v>
      </c>
      <c r="C91" s="20" t="s">
        <v>441</v>
      </c>
      <c r="D91" s="35" t="s">
        <v>442</v>
      </c>
      <c r="E91" s="43">
        <f>F91*G91</f>
        <v>12.09</v>
      </c>
      <c r="F91" s="20">
        <v>0.93</v>
      </c>
      <c r="G91" s="44">
        <v>13</v>
      </c>
      <c r="H91" s="43">
        <f>I91*J91</f>
        <v>7.2800000000000011</v>
      </c>
      <c r="I91" s="20">
        <v>0.56000000000000005</v>
      </c>
      <c r="J91" s="44">
        <v>13</v>
      </c>
      <c r="K91" s="43">
        <f t="shared" si="6"/>
        <v>0</v>
      </c>
      <c r="L91" s="22">
        <v>3.7</v>
      </c>
      <c r="M91" s="44"/>
      <c r="N91" s="43">
        <f t="shared" si="7"/>
        <v>0</v>
      </c>
      <c r="O91" s="21">
        <v>1.7</v>
      </c>
      <c r="P91" s="44"/>
      <c r="Q91" s="37">
        <f t="shared" si="5"/>
        <v>19.37</v>
      </c>
      <c r="R91" s="20">
        <f t="shared" si="8"/>
        <v>26</v>
      </c>
    </row>
    <row r="92" spans="2:18" ht="25.5" x14ac:dyDescent="0.2">
      <c r="B92" s="20" t="s">
        <v>406</v>
      </c>
      <c r="C92" s="20" t="s">
        <v>443</v>
      </c>
      <c r="D92" s="35" t="s">
        <v>444</v>
      </c>
      <c r="E92" s="43"/>
      <c r="F92" s="20"/>
      <c r="G92" s="44"/>
      <c r="H92" s="43"/>
      <c r="I92" s="20"/>
      <c r="J92" s="44"/>
      <c r="K92" s="43">
        <f t="shared" si="6"/>
        <v>7725.6</v>
      </c>
      <c r="L92" s="22">
        <v>3.7</v>
      </c>
      <c r="M92" s="44">
        <v>2088</v>
      </c>
      <c r="N92" s="43">
        <f t="shared" si="7"/>
        <v>982.6</v>
      </c>
      <c r="O92" s="21">
        <v>1.7</v>
      </c>
      <c r="P92" s="44">
        <v>578</v>
      </c>
      <c r="Q92" s="37">
        <f t="shared" si="5"/>
        <v>8708.2000000000007</v>
      </c>
      <c r="R92" s="20">
        <f t="shared" si="8"/>
        <v>2666</v>
      </c>
    </row>
    <row r="93" spans="2:18" x14ac:dyDescent="0.2">
      <c r="B93" s="20" t="s">
        <v>406</v>
      </c>
      <c r="C93" s="20" t="s">
        <v>445</v>
      </c>
      <c r="D93" s="35" t="s">
        <v>446</v>
      </c>
      <c r="E93" s="43"/>
      <c r="F93" s="20"/>
      <c r="G93" s="44"/>
      <c r="H93" s="43"/>
      <c r="I93" s="20"/>
      <c r="J93" s="44"/>
      <c r="K93" s="43">
        <f t="shared" si="6"/>
        <v>5205.9000000000005</v>
      </c>
      <c r="L93" s="22">
        <v>3.7</v>
      </c>
      <c r="M93" s="44">
        <v>1407</v>
      </c>
      <c r="N93" s="43">
        <f t="shared" si="7"/>
        <v>1060.8</v>
      </c>
      <c r="O93" s="21">
        <v>1.7</v>
      </c>
      <c r="P93" s="44">
        <v>624</v>
      </c>
      <c r="Q93" s="37">
        <f t="shared" si="5"/>
        <v>6266.7000000000007</v>
      </c>
      <c r="R93" s="20">
        <f t="shared" si="8"/>
        <v>2031</v>
      </c>
    </row>
    <row r="94" spans="2:18" ht="25.5" x14ac:dyDescent="0.2">
      <c r="B94" s="20" t="s">
        <v>406</v>
      </c>
      <c r="C94" s="20" t="s">
        <v>447</v>
      </c>
      <c r="D94" s="35" t="s">
        <v>448</v>
      </c>
      <c r="E94" s="43"/>
      <c r="F94" s="20"/>
      <c r="G94" s="44"/>
      <c r="H94" s="43"/>
      <c r="I94" s="20"/>
      <c r="J94" s="44"/>
      <c r="K94" s="43">
        <f t="shared" si="6"/>
        <v>111</v>
      </c>
      <c r="L94" s="22">
        <v>3.7</v>
      </c>
      <c r="M94" s="44">
        <v>30</v>
      </c>
      <c r="N94" s="43">
        <f t="shared" si="7"/>
        <v>1.7</v>
      </c>
      <c r="O94" s="21">
        <v>1.7</v>
      </c>
      <c r="P94" s="44">
        <v>1</v>
      </c>
      <c r="Q94" s="37">
        <f t="shared" si="5"/>
        <v>112.7</v>
      </c>
      <c r="R94" s="20">
        <f t="shared" si="8"/>
        <v>31</v>
      </c>
    </row>
    <row r="95" spans="2:18" ht="25.5" x14ac:dyDescent="0.2">
      <c r="B95" s="20" t="s">
        <v>406</v>
      </c>
      <c r="C95" s="20" t="s">
        <v>449</v>
      </c>
      <c r="D95" s="35" t="s">
        <v>450</v>
      </c>
      <c r="E95" s="43"/>
      <c r="F95" s="20"/>
      <c r="G95" s="44"/>
      <c r="H95" s="43"/>
      <c r="I95" s="20"/>
      <c r="J95" s="44"/>
      <c r="K95" s="43">
        <f t="shared" si="6"/>
        <v>610.5</v>
      </c>
      <c r="L95" s="22">
        <v>3.7</v>
      </c>
      <c r="M95" s="44">
        <v>165</v>
      </c>
      <c r="N95" s="43">
        <f t="shared" si="7"/>
        <v>205.7</v>
      </c>
      <c r="O95" s="21">
        <v>1.7</v>
      </c>
      <c r="P95" s="44">
        <v>121</v>
      </c>
      <c r="Q95" s="37">
        <f t="shared" si="5"/>
        <v>816.2</v>
      </c>
      <c r="R95" s="20">
        <f t="shared" si="8"/>
        <v>286</v>
      </c>
    </row>
    <row r="96" spans="2:18" x14ac:dyDescent="0.2">
      <c r="B96" s="20" t="s">
        <v>406</v>
      </c>
      <c r="C96" s="20" t="s">
        <v>451</v>
      </c>
      <c r="D96" s="35" t="s">
        <v>6</v>
      </c>
      <c r="E96" s="43"/>
      <c r="F96" s="20"/>
      <c r="G96" s="44"/>
      <c r="H96" s="43"/>
      <c r="I96" s="20"/>
      <c r="J96" s="44"/>
      <c r="K96" s="43">
        <f t="shared" si="6"/>
        <v>196.10000000000002</v>
      </c>
      <c r="L96" s="22">
        <v>3.7</v>
      </c>
      <c r="M96" s="44">
        <v>53</v>
      </c>
      <c r="N96" s="43">
        <f t="shared" si="7"/>
        <v>42.5</v>
      </c>
      <c r="O96" s="21">
        <v>1.7</v>
      </c>
      <c r="P96" s="44">
        <v>25</v>
      </c>
      <c r="Q96" s="37">
        <f t="shared" si="5"/>
        <v>238.60000000000002</v>
      </c>
      <c r="R96" s="20">
        <f t="shared" si="8"/>
        <v>78</v>
      </c>
    </row>
    <row r="97" spans="2:18" x14ac:dyDescent="0.2">
      <c r="B97" s="20" t="s">
        <v>406</v>
      </c>
      <c r="C97" s="20" t="s">
        <v>452</v>
      </c>
      <c r="D97" s="35" t="s">
        <v>453</v>
      </c>
      <c r="E97" s="43"/>
      <c r="F97" s="20"/>
      <c r="G97" s="44"/>
      <c r="H97" s="43"/>
      <c r="I97" s="20"/>
      <c r="J97" s="44"/>
      <c r="K97" s="43">
        <f t="shared" si="6"/>
        <v>4591.7</v>
      </c>
      <c r="L97" s="22">
        <v>3.7</v>
      </c>
      <c r="M97" s="44">
        <v>1241</v>
      </c>
      <c r="N97" s="43">
        <f t="shared" si="7"/>
        <v>792.19999999999993</v>
      </c>
      <c r="O97" s="21">
        <v>1.7</v>
      </c>
      <c r="P97" s="44">
        <v>466</v>
      </c>
      <c r="Q97" s="37">
        <f t="shared" si="5"/>
        <v>5383.9</v>
      </c>
      <c r="R97" s="20">
        <f t="shared" si="8"/>
        <v>1707</v>
      </c>
    </row>
    <row r="98" spans="2:18" x14ac:dyDescent="0.2">
      <c r="B98" s="20" t="s">
        <v>406</v>
      </c>
      <c r="C98" s="20" t="s">
        <v>454</v>
      </c>
      <c r="D98" s="35" t="s">
        <v>455</v>
      </c>
      <c r="E98" s="43"/>
      <c r="F98" s="20"/>
      <c r="G98" s="44"/>
      <c r="H98" s="43"/>
      <c r="I98" s="20"/>
      <c r="J98" s="44"/>
      <c r="K98" s="43">
        <f t="shared" si="6"/>
        <v>580.9</v>
      </c>
      <c r="L98" s="22">
        <v>3.7</v>
      </c>
      <c r="M98" s="44">
        <v>157</v>
      </c>
      <c r="N98" s="43">
        <f t="shared" si="7"/>
        <v>209.1</v>
      </c>
      <c r="O98" s="21">
        <v>1.7</v>
      </c>
      <c r="P98" s="44">
        <v>123</v>
      </c>
      <c r="Q98" s="37">
        <f t="shared" si="5"/>
        <v>790</v>
      </c>
      <c r="R98" s="20">
        <f t="shared" si="8"/>
        <v>280</v>
      </c>
    </row>
    <row r="99" spans="2:18" ht="25.5" x14ac:dyDescent="0.2">
      <c r="B99" s="20" t="s">
        <v>406</v>
      </c>
      <c r="C99" s="20" t="s">
        <v>456</v>
      </c>
      <c r="D99" s="35" t="s">
        <v>457</v>
      </c>
      <c r="E99" s="43"/>
      <c r="F99" s="20"/>
      <c r="G99" s="44"/>
      <c r="H99" s="43"/>
      <c r="I99" s="20"/>
      <c r="J99" s="44"/>
      <c r="K99" s="43">
        <f t="shared" si="6"/>
        <v>825.1</v>
      </c>
      <c r="L99" s="22">
        <v>3.7</v>
      </c>
      <c r="M99" s="44">
        <v>223</v>
      </c>
      <c r="N99" s="43">
        <f t="shared" si="7"/>
        <v>62.9</v>
      </c>
      <c r="O99" s="21">
        <v>1.7</v>
      </c>
      <c r="P99" s="44">
        <v>37</v>
      </c>
      <c r="Q99" s="37">
        <f t="shared" si="5"/>
        <v>888</v>
      </c>
      <c r="R99" s="20">
        <f t="shared" si="8"/>
        <v>260</v>
      </c>
    </row>
    <row r="100" spans="2:18" x14ac:dyDescent="0.2">
      <c r="B100" s="20" t="s">
        <v>406</v>
      </c>
      <c r="C100" s="20" t="s">
        <v>458</v>
      </c>
      <c r="D100" s="35" t="s">
        <v>459</v>
      </c>
      <c r="E100" s="43"/>
      <c r="F100" s="20"/>
      <c r="G100" s="44"/>
      <c r="H100" s="43"/>
      <c r="I100" s="20"/>
      <c r="J100" s="44"/>
      <c r="K100" s="43">
        <f t="shared" si="6"/>
        <v>1265.4000000000001</v>
      </c>
      <c r="L100" s="22">
        <v>3.7</v>
      </c>
      <c r="M100" s="44">
        <v>342</v>
      </c>
      <c r="N100" s="43">
        <f t="shared" si="7"/>
        <v>486.2</v>
      </c>
      <c r="O100" s="21">
        <v>1.7</v>
      </c>
      <c r="P100" s="44">
        <v>286</v>
      </c>
      <c r="Q100" s="37">
        <f t="shared" si="5"/>
        <v>1751.6000000000001</v>
      </c>
      <c r="R100" s="20">
        <f t="shared" si="8"/>
        <v>628</v>
      </c>
    </row>
    <row r="101" spans="2:18" x14ac:dyDescent="0.2">
      <c r="B101" s="20" t="s">
        <v>406</v>
      </c>
      <c r="C101" s="20" t="s">
        <v>460</v>
      </c>
      <c r="D101" s="35" t="s">
        <v>461</v>
      </c>
      <c r="E101" s="43"/>
      <c r="F101" s="20"/>
      <c r="G101" s="44"/>
      <c r="H101" s="43"/>
      <c r="I101" s="20"/>
      <c r="J101" s="44"/>
      <c r="K101" s="43">
        <f t="shared" si="6"/>
        <v>2656.6</v>
      </c>
      <c r="L101" s="22">
        <v>3.7</v>
      </c>
      <c r="M101" s="44">
        <v>718</v>
      </c>
      <c r="N101" s="43">
        <f t="shared" si="7"/>
        <v>399.5</v>
      </c>
      <c r="O101" s="21">
        <v>1.7</v>
      </c>
      <c r="P101" s="44">
        <v>235</v>
      </c>
      <c r="Q101" s="37">
        <f t="shared" si="5"/>
        <v>3056.1</v>
      </c>
      <c r="R101" s="20">
        <f t="shared" si="8"/>
        <v>953</v>
      </c>
    </row>
    <row r="102" spans="2:18" x14ac:dyDescent="0.2">
      <c r="B102" s="20" t="s">
        <v>406</v>
      </c>
      <c r="C102" s="20" t="s">
        <v>462</v>
      </c>
      <c r="D102" s="35" t="s">
        <v>463</v>
      </c>
      <c r="E102" s="43"/>
      <c r="F102" s="20"/>
      <c r="G102" s="44"/>
      <c r="H102" s="43"/>
      <c r="I102" s="20"/>
      <c r="J102" s="44"/>
      <c r="K102" s="43">
        <f t="shared" si="6"/>
        <v>758.5</v>
      </c>
      <c r="L102" s="22">
        <v>3.7</v>
      </c>
      <c r="M102" s="44">
        <v>205</v>
      </c>
      <c r="N102" s="43">
        <f t="shared" si="7"/>
        <v>59.5</v>
      </c>
      <c r="O102" s="21">
        <v>1.7</v>
      </c>
      <c r="P102" s="44">
        <v>35</v>
      </c>
      <c r="Q102" s="37">
        <f t="shared" si="5"/>
        <v>818</v>
      </c>
      <c r="R102" s="20">
        <f t="shared" si="8"/>
        <v>240</v>
      </c>
    </row>
    <row r="103" spans="2:18" x14ac:dyDescent="0.2">
      <c r="B103" s="20" t="s">
        <v>406</v>
      </c>
      <c r="C103" s="20" t="s">
        <v>464</v>
      </c>
      <c r="D103" s="35" t="s">
        <v>465</v>
      </c>
      <c r="E103" s="43"/>
      <c r="F103" s="20"/>
      <c r="G103" s="44"/>
      <c r="H103" s="43"/>
      <c r="I103" s="20"/>
      <c r="J103" s="44"/>
      <c r="K103" s="43">
        <f t="shared" si="6"/>
        <v>22.200000000000003</v>
      </c>
      <c r="L103" s="22">
        <v>3.7</v>
      </c>
      <c r="M103" s="44">
        <v>6</v>
      </c>
      <c r="N103" s="43">
        <f t="shared" si="7"/>
        <v>17</v>
      </c>
      <c r="O103" s="21">
        <v>1.7</v>
      </c>
      <c r="P103" s="44">
        <v>10</v>
      </c>
      <c r="Q103" s="37">
        <f t="shared" si="5"/>
        <v>39.200000000000003</v>
      </c>
      <c r="R103" s="20">
        <f t="shared" si="8"/>
        <v>16</v>
      </c>
    </row>
    <row r="104" spans="2:18" x14ac:dyDescent="0.2">
      <c r="B104" s="20" t="s">
        <v>406</v>
      </c>
      <c r="C104" s="20" t="s">
        <v>466</v>
      </c>
      <c r="D104" s="35" t="s">
        <v>467</v>
      </c>
      <c r="E104" s="43"/>
      <c r="F104" s="20"/>
      <c r="G104" s="44"/>
      <c r="H104" s="43"/>
      <c r="I104" s="20"/>
      <c r="J104" s="44"/>
      <c r="K104" s="43">
        <f t="shared" si="6"/>
        <v>22.200000000000003</v>
      </c>
      <c r="L104" s="22">
        <v>3.7</v>
      </c>
      <c r="M104" s="44">
        <v>6</v>
      </c>
      <c r="N104" s="43">
        <f t="shared" si="7"/>
        <v>3.4</v>
      </c>
      <c r="O104" s="21">
        <v>1.7</v>
      </c>
      <c r="P104" s="44">
        <v>2</v>
      </c>
      <c r="Q104" s="37">
        <f t="shared" si="5"/>
        <v>25.6</v>
      </c>
      <c r="R104" s="20">
        <f t="shared" si="8"/>
        <v>8</v>
      </c>
    </row>
    <row r="105" spans="2:18" ht="25.5" x14ac:dyDescent="0.2">
      <c r="B105" s="20" t="s">
        <v>406</v>
      </c>
      <c r="C105" s="20" t="s">
        <v>468</v>
      </c>
      <c r="D105" s="35" t="s">
        <v>469</v>
      </c>
      <c r="E105" s="43"/>
      <c r="F105" s="20"/>
      <c r="G105" s="44"/>
      <c r="H105" s="43"/>
      <c r="I105" s="20"/>
      <c r="J105" s="44"/>
      <c r="K105" s="43">
        <f t="shared" si="6"/>
        <v>288.60000000000002</v>
      </c>
      <c r="L105" s="22">
        <v>3.7</v>
      </c>
      <c r="M105" s="44">
        <v>78</v>
      </c>
      <c r="N105" s="43">
        <f t="shared" si="7"/>
        <v>17</v>
      </c>
      <c r="O105" s="21">
        <v>1.7</v>
      </c>
      <c r="P105" s="44">
        <v>10</v>
      </c>
      <c r="Q105" s="37">
        <f t="shared" si="5"/>
        <v>305.60000000000002</v>
      </c>
      <c r="R105" s="20">
        <f t="shared" si="8"/>
        <v>88</v>
      </c>
    </row>
    <row r="106" spans="2:18" x14ac:dyDescent="0.2">
      <c r="B106" s="20" t="s">
        <v>406</v>
      </c>
      <c r="C106" s="20" t="s">
        <v>470</v>
      </c>
      <c r="D106" s="35" t="s">
        <v>471</v>
      </c>
      <c r="E106" s="43"/>
      <c r="F106" s="20"/>
      <c r="G106" s="44"/>
      <c r="H106" s="43"/>
      <c r="I106" s="20"/>
      <c r="J106" s="44"/>
      <c r="K106" s="43">
        <f t="shared" si="6"/>
        <v>114.7</v>
      </c>
      <c r="L106" s="22">
        <v>3.7</v>
      </c>
      <c r="M106" s="44">
        <v>31</v>
      </c>
      <c r="N106" s="43">
        <f t="shared" si="7"/>
        <v>0</v>
      </c>
      <c r="O106" s="21">
        <v>1.7</v>
      </c>
      <c r="P106" s="44"/>
      <c r="Q106" s="37">
        <f t="shared" si="5"/>
        <v>114.7</v>
      </c>
      <c r="R106" s="20">
        <f t="shared" si="8"/>
        <v>31</v>
      </c>
    </row>
    <row r="107" spans="2:18" x14ac:dyDescent="0.2">
      <c r="B107" s="20" t="s">
        <v>406</v>
      </c>
      <c r="C107" s="20" t="s">
        <v>472</v>
      </c>
      <c r="D107" s="35" t="s">
        <v>473</v>
      </c>
      <c r="E107" s="43"/>
      <c r="F107" s="20"/>
      <c r="G107" s="44"/>
      <c r="H107" s="43"/>
      <c r="I107" s="20"/>
      <c r="J107" s="44"/>
      <c r="K107" s="43">
        <f t="shared" si="6"/>
        <v>273.8</v>
      </c>
      <c r="L107" s="22">
        <v>3.7</v>
      </c>
      <c r="M107" s="44">
        <v>74</v>
      </c>
      <c r="N107" s="43">
        <f t="shared" si="7"/>
        <v>163.19999999999999</v>
      </c>
      <c r="O107" s="21">
        <v>1.7</v>
      </c>
      <c r="P107" s="44">
        <v>96</v>
      </c>
      <c r="Q107" s="37">
        <f t="shared" si="5"/>
        <v>437</v>
      </c>
      <c r="R107" s="20">
        <f t="shared" si="8"/>
        <v>170</v>
      </c>
    </row>
    <row r="108" spans="2:18" x14ac:dyDescent="0.2">
      <c r="B108" s="20" t="s">
        <v>406</v>
      </c>
      <c r="C108" s="20" t="s">
        <v>474</v>
      </c>
      <c r="D108" s="35" t="s">
        <v>475</v>
      </c>
      <c r="E108" s="43"/>
      <c r="F108" s="20"/>
      <c r="G108" s="44"/>
      <c r="H108" s="43"/>
      <c r="I108" s="20"/>
      <c r="J108" s="44"/>
      <c r="K108" s="43">
        <f t="shared" si="6"/>
        <v>473.6</v>
      </c>
      <c r="L108" s="22">
        <v>3.7</v>
      </c>
      <c r="M108" s="44">
        <v>128</v>
      </c>
      <c r="N108" s="43">
        <f t="shared" si="7"/>
        <v>113.89999999999999</v>
      </c>
      <c r="O108" s="21">
        <v>1.7</v>
      </c>
      <c r="P108" s="44">
        <v>67</v>
      </c>
      <c r="Q108" s="37">
        <f t="shared" si="5"/>
        <v>587.5</v>
      </c>
      <c r="R108" s="20">
        <f t="shared" si="8"/>
        <v>195</v>
      </c>
    </row>
    <row r="109" spans="2:18" x14ac:dyDescent="0.2">
      <c r="B109" s="20" t="s">
        <v>406</v>
      </c>
      <c r="C109" s="20" t="s">
        <v>476</v>
      </c>
      <c r="D109" s="35" t="s">
        <v>477</v>
      </c>
      <c r="E109" s="43"/>
      <c r="F109" s="20"/>
      <c r="G109" s="44"/>
      <c r="H109" s="43"/>
      <c r="I109" s="20"/>
      <c r="J109" s="44"/>
      <c r="K109" s="43">
        <f t="shared" si="6"/>
        <v>484.70000000000005</v>
      </c>
      <c r="L109" s="22">
        <v>3.7</v>
      </c>
      <c r="M109" s="44">
        <v>131</v>
      </c>
      <c r="N109" s="43">
        <f t="shared" si="7"/>
        <v>85</v>
      </c>
      <c r="O109" s="21">
        <v>1.7</v>
      </c>
      <c r="P109" s="44">
        <v>50</v>
      </c>
      <c r="Q109" s="37">
        <f t="shared" si="5"/>
        <v>569.70000000000005</v>
      </c>
      <c r="R109" s="20">
        <f t="shared" si="8"/>
        <v>181</v>
      </c>
    </row>
    <row r="110" spans="2:18" x14ac:dyDescent="0.2">
      <c r="B110" s="20" t="s">
        <v>406</v>
      </c>
      <c r="C110" s="20" t="s">
        <v>478</v>
      </c>
      <c r="D110" s="35" t="s">
        <v>479</v>
      </c>
      <c r="E110" s="43"/>
      <c r="F110" s="20"/>
      <c r="G110" s="44"/>
      <c r="H110" s="43"/>
      <c r="I110" s="20"/>
      <c r="J110" s="44"/>
      <c r="K110" s="43">
        <f t="shared" si="6"/>
        <v>388.5</v>
      </c>
      <c r="L110" s="22">
        <v>3.7</v>
      </c>
      <c r="M110" s="44">
        <v>105</v>
      </c>
      <c r="N110" s="43">
        <f t="shared" si="7"/>
        <v>0</v>
      </c>
      <c r="O110" s="21">
        <v>1.7</v>
      </c>
      <c r="P110" s="44"/>
      <c r="Q110" s="37">
        <f t="shared" si="5"/>
        <v>388.5</v>
      </c>
      <c r="R110" s="20">
        <f t="shared" si="8"/>
        <v>105</v>
      </c>
    </row>
    <row r="111" spans="2:18" x14ac:dyDescent="0.2">
      <c r="B111" s="20" t="s">
        <v>406</v>
      </c>
      <c r="C111" s="20" t="s">
        <v>480</v>
      </c>
      <c r="D111" s="35" t="s">
        <v>481</v>
      </c>
      <c r="E111" s="43"/>
      <c r="F111" s="20"/>
      <c r="G111" s="44"/>
      <c r="H111" s="43"/>
      <c r="I111" s="20"/>
      <c r="J111" s="44"/>
      <c r="K111" s="43">
        <f t="shared" si="6"/>
        <v>44.400000000000006</v>
      </c>
      <c r="L111" s="22">
        <v>3.7</v>
      </c>
      <c r="M111" s="44">
        <v>12</v>
      </c>
      <c r="N111" s="43">
        <f t="shared" si="7"/>
        <v>27.2</v>
      </c>
      <c r="O111" s="21">
        <v>1.7</v>
      </c>
      <c r="P111" s="44">
        <v>16</v>
      </c>
      <c r="Q111" s="37">
        <f t="shared" si="5"/>
        <v>71.600000000000009</v>
      </c>
      <c r="R111" s="20">
        <f t="shared" si="8"/>
        <v>28</v>
      </c>
    </row>
    <row r="112" spans="2:18" x14ac:dyDescent="0.2">
      <c r="B112" s="20" t="s">
        <v>406</v>
      </c>
      <c r="C112" s="20" t="s">
        <v>482</v>
      </c>
      <c r="D112" s="35" t="s">
        <v>483</v>
      </c>
      <c r="E112" s="43"/>
      <c r="F112" s="20"/>
      <c r="G112" s="44"/>
      <c r="H112" s="43"/>
      <c r="I112" s="20"/>
      <c r="J112" s="44"/>
      <c r="K112" s="43">
        <f t="shared" si="6"/>
        <v>455.1</v>
      </c>
      <c r="L112" s="22">
        <v>3.7</v>
      </c>
      <c r="M112" s="44">
        <v>123</v>
      </c>
      <c r="N112" s="43">
        <f t="shared" si="7"/>
        <v>0</v>
      </c>
      <c r="O112" s="21">
        <v>1.7</v>
      </c>
      <c r="P112" s="44"/>
      <c r="Q112" s="37">
        <f t="shared" si="5"/>
        <v>455.1</v>
      </c>
      <c r="R112" s="20">
        <f t="shared" si="8"/>
        <v>123</v>
      </c>
    </row>
    <row r="113" spans="2:18" x14ac:dyDescent="0.2">
      <c r="B113" s="20" t="s">
        <v>406</v>
      </c>
      <c r="C113" s="20" t="s">
        <v>484</v>
      </c>
      <c r="D113" s="35" t="s">
        <v>485</v>
      </c>
      <c r="E113" s="43"/>
      <c r="F113" s="20"/>
      <c r="G113" s="44"/>
      <c r="H113" s="43"/>
      <c r="I113" s="20"/>
      <c r="J113" s="44"/>
      <c r="K113" s="43">
        <f t="shared" si="6"/>
        <v>3.7</v>
      </c>
      <c r="L113" s="22">
        <v>3.7</v>
      </c>
      <c r="M113" s="44">
        <v>1</v>
      </c>
      <c r="N113" s="43">
        <f t="shared" si="7"/>
        <v>0</v>
      </c>
      <c r="O113" s="21">
        <v>1.7</v>
      </c>
      <c r="P113" s="44"/>
      <c r="Q113" s="37">
        <f t="shared" si="5"/>
        <v>3.7</v>
      </c>
      <c r="R113" s="20">
        <f t="shared" si="8"/>
        <v>1</v>
      </c>
    </row>
    <row r="114" spans="2:18" ht="25.5" x14ac:dyDescent="0.2">
      <c r="B114" s="20" t="s">
        <v>406</v>
      </c>
      <c r="C114" s="20" t="s">
        <v>486</v>
      </c>
      <c r="D114" s="35" t="s">
        <v>487</v>
      </c>
      <c r="E114" s="43"/>
      <c r="F114" s="20"/>
      <c r="G114" s="44"/>
      <c r="H114" s="43"/>
      <c r="I114" s="20"/>
      <c r="J114" s="44"/>
      <c r="K114" s="43">
        <f t="shared" si="6"/>
        <v>540.20000000000005</v>
      </c>
      <c r="L114" s="22">
        <v>3.7</v>
      </c>
      <c r="M114" s="44">
        <v>146</v>
      </c>
      <c r="N114" s="43">
        <f t="shared" si="7"/>
        <v>134.29999999999998</v>
      </c>
      <c r="O114" s="21">
        <v>1.7</v>
      </c>
      <c r="P114" s="44">
        <v>79</v>
      </c>
      <c r="Q114" s="37">
        <f t="shared" si="5"/>
        <v>674.5</v>
      </c>
      <c r="R114" s="20">
        <f t="shared" si="8"/>
        <v>225</v>
      </c>
    </row>
    <row r="115" spans="2:18" x14ac:dyDescent="0.2">
      <c r="B115" s="20" t="s">
        <v>406</v>
      </c>
      <c r="C115" s="20" t="s">
        <v>488</v>
      </c>
      <c r="D115" s="35" t="s">
        <v>489</v>
      </c>
      <c r="E115" s="43"/>
      <c r="F115" s="20"/>
      <c r="G115" s="44"/>
      <c r="H115" s="43"/>
      <c r="I115" s="20"/>
      <c r="J115" s="44"/>
      <c r="K115" s="43">
        <f t="shared" si="6"/>
        <v>29.6</v>
      </c>
      <c r="L115" s="22">
        <v>3.7</v>
      </c>
      <c r="M115" s="44">
        <v>8</v>
      </c>
      <c r="N115" s="43">
        <f t="shared" si="7"/>
        <v>6.8</v>
      </c>
      <c r="O115" s="21">
        <v>1.7</v>
      </c>
      <c r="P115" s="44">
        <v>4</v>
      </c>
      <c r="Q115" s="37">
        <f t="shared" si="5"/>
        <v>36.4</v>
      </c>
      <c r="R115" s="20">
        <f t="shared" si="8"/>
        <v>12</v>
      </c>
    </row>
    <row r="116" spans="2:18" x14ac:dyDescent="0.2">
      <c r="B116" s="20" t="s">
        <v>406</v>
      </c>
      <c r="C116" s="20" t="s">
        <v>490</v>
      </c>
      <c r="D116" s="35" t="s">
        <v>491</v>
      </c>
      <c r="E116" s="43"/>
      <c r="F116" s="20"/>
      <c r="G116" s="44"/>
      <c r="H116" s="43"/>
      <c r="I116" s="20"/>
      <c r="J116" s="44"/>
      <c r="K116" s="43">
        <f t="shared" si="6"/>
        <v>96.2</v>
      </c>
      <c r="L116" s="22">
        <v>3.7</v>
      </c>
      <c r="M116" s="44">
        <v>26</v>
      </c>
      <c r="N116" s="43">
        <f t="shared" si="7"/>
        <v>8.5</v>
      </c>
      <c r="O116" s="21">
        <v>1.7</v>
      </c>
      <c r="P116" s="44">
        <v>5</v>
      </c>
      <c r="Q116" s="37">
        <f t="shared" si="5"/>
        <v>104.7</v>
      </c>
      <c r="R116" s="20">
        <f t="shared" si="8"/>
        <v>31</v>
      </c>
    </row>
    <row r="117" spans="2:18" x14ac:dyDescent="0.2">
      <c r="B117" s="20" t="s">
        <v>406</v>
      </c>
      <c r="C117" s="20" t="s">
        <v>492</v>
      </c>
      <c r="D117" s="35" t="s">
        <v>493</v>
      </c>
      <c r="E117" s="43"/>
      <c r="F117" s="20"/>
      <c r="G117" s="44"/>
      <c r="H117" s="43"/>
      <c r="I117" s="20"/>
      <c r="J117" s="44"/>
      <c r="K117" s="43">
        <f t="shared" si="6"/>
        <v>3688.9</v>
      </c>
      <c r="L117" s="22">
        <v>3.7</v>
      </c>
      <c r="M117" s="44">
        <v>997</v>
      </c>
      <c r="N117" s="43">
        <f t="shared" si="7"/>
        <v>431.8</v>
      </c>
      <c r="O117" s="21">
        <v>1.7</v>
      </c>
      <c r="P117" s="44">
        <v>254</v>
      </c>
      <c r="Q117" s="37">
        <f t="shared" si="5"/>
        <v>4120.7</v>
      </c>
      <c r="R117" s="20">
        <f t="shared" si="8"/>
        <v>1251</v>
      </c>
    </row>
    <row r="118" spans="2:18" x14ac:dyDescent="0.2">
      <c r="B118" s="20" t="s">
        <v>406</v>
      </c>
      <c r="C118" s="20" t="s">
        <v>494</v>
      </c>
      <c r="D118" s="35" t="s">
        <v>495</v>
      </c>
      <c r="E118" s="43"/>
      <c r="F118" s="20"/>
      <c r="G118" s="44"/>
      <c r="H118" s="43"/>
      <c r="I118" s="20"/>
      <c r="J118" s="44"/>
      <c r="K118" s="43">
        <f t="shared" si="6"/>
        <v>7.4</v>
      </c>
      <c r="L118" s="22">
        <v>3.7</v>
      </c>
      <c r="M118" s="44">
        <v>2</v>
      </c>
      <c r="N118" s="43">
        <f t="shared" si="7"/>
        <v>5.0999999999999996</v>
      </c>
      <c r="O118" s="21">
        <v>1.7</v>
      </c>
      <c r="P118" s="44">
        <v>3</v>
      </c>
      <c r="Q118" s="37">
        <f t="shared" si="5"/>
        <v>12.5</v>
      </c>
      <c r="R118" s="20">
        <f t="shared" si="8"/>
        <v>5</v>
      </c>
    </row>
    <row r="119" spans="2:18" ht="25.5" x14ac:dyDescent="0.2">
      <c r="B119" s="20" t="s">
        <v>406</v>
      </c>
      <c r="C119" s="20" t="s">
        <v>496</v>
      </c>
      <c r="D119" s="35" t="s">
        <v>497</v>
      </c>
      <c r="E119" s="43"/>
      <c r="F119" s="20"/>
      <c r="G119" s="44"/>
      <c r="H119" s="43"/>
      <c r="I119" s="20"/>
      <c r="J119" s="44"/>
      <c r="K119" s="43">
        <f t="shared" si="6"/>
        <v>728.90000000000009</v>
      </c>
      <c r="L119" s="22">
        <v>3.7</v>
      </c>
      <c r="M119" s="44">
        <v>197</v>
      </c>
      <c r="N119" s="43">
        <f t="shared" si="7"/>
        <v>100.3</v>
      </c>
      <c r="O119" s="21">
        <v>1.7</v>
      </c>
      <c r="P119" s="44">
        <v>59</v>
      </c>
      <c r="Q119" s="37">
        <f t="shared" si="5"/>
        <v>829.2</v>
      </c>
      <c r="R119" s="20">
        <f t="shared" si="8"/>
        <v>256</v>
      </c>
    </row>
    <row r="120" spans="2:18" x14ac:dyDescent="0.2">
      <c r="B120" s="20" t="s">
        <v>406</v>
      </c>
      <c r="C120" s="20" t="s">
        <v>498</v>
      </c>
      <c r="D120" s="35" t="s">
        <v>499</v>
      </c>
      <c r="E120" s="43"/>
      <c r="F120" s="20"/>
      <c r="G120" s="44"/>
      <c r="H120" s="43"/>
      <c r="I120" s="20"/>
      <c r="J120" s="44"/>
      <c r="K120" s="43">
        <f t="shared" si="6"/>
        <v>25.900000000000002</v>
      </c>
      <c r="L120" s="22">
        <v>3.7</v>
      </c>
      <c r="M120" s="44">
        <v>7</v>
      </c>
      <c r="N120" s="43">
        <f t="shared" si="7"/>
        <v>0</v>
      </c>
      <c r="O120" s="21">
        <v>1.7</v>
      </c>
      <c r="P120" s="44"/>
      <c r="Q120" s="37">
        <f t="shared" si="5"/>
        <v>25.900000000000002</v>
      </c>
      <c r="R120" s="20">
        <f t="shared" si="8"/>
        <v>7</v>
      </c>
    </row>
    <row r="121" spans="2:18" x14ac:dyDescent="0.2">
      <c r="B121" s="20" t="s">
        <v>406</v>
      </c>
      <c r="C121" s="20" t="s">
        <v>500</v>
      </c>
      <c r="D121" s="35" t="s">
        <v>501</v>
      </c>
      <c r="E121" s="43"/>
      <c r="F121" s="20"/>
      <c r="G121" s="44"/>
      <c r="H121" s="43"/>
      <c r="I121" s="20"/>
      <c r="J121" s="44"/>
      <c r="K121" s="43">
        <f t="shared" si="6"/>
        <v>270.10000000000002</v>
      </c>
      <c r="L121" s="22">
        <v>3.7</v>
      </c>
      <c r="M121" s="44">
        <v>73</v>
      </c>
      <c r="N121" s="43">
        <f t="shared" si="7"/>
        <v>66.3</v>
      </c>
      <c r="O121" s="21">
        <v>1.7</v>
      </c>
      <c r="P121" s="44">
        <v>39</v>
      </c>
      <c r="Q121" s="37">
        <f t="shared" si="5"/>
        <v>336.40000000000003</v>
      </c>
      <c r="R121" s="20">
        <f t="shared" si="8"/>
        <v>112</v>
      </c>
    </row>
    <row r="122" spans="2:18" x14ac:dyDescent="0.2">
      <c r="B122" s="20" t="s">
        <v>406</v>
      </c>
      <c r="C122" s="20" t="s">
        <v>502</v>
      </c>
      <c r="D122" s="35" t="s">
        <v>503</v>
      </c>
      <c r="E122" s="43"/>
      <c r="F122" s="20"/>
      <c r="G122" s="44"/>
      <c r="H122" s="43"/>
      <c r="I122" s="20"/>
      <c r="J122" s="44"/>
      <c r="K122" s="43">
        <f t="shared" si="6"/>
        <v>107.30000000000001</v>
      </c>
      <c r="L122" s="22">
        <v>3.7</v>
      </c>
      <c r="M122" s="44">
        <v>29</v>
      </c>
      <c r="N122" s="43">
        <f t="shared" si="7"/>
        <v>61.199999999999996</v>
      </c>
      <c r="O122" s="21">
        <v>1.7</v>
      </c>
      <c r="P122" s="44">
        <v>36</v>
      </c>
      <c r="Q122" s="37">
        <f t="shared" si="5"/>
        <v>168.5</v>
      </c>
      <c r="R122" s="20">
        <f t="shared" si="8"/>
        <v>65</v>
      </c>
    </row>
    <row r="123" spans="2:18" x14ac:dyDescent="0.2">
      <c r="B123" s="20" t="s">
        <v>406</v>
      </c>
      <c r="C123" s="20" t="s">
        <v>504</v>
      </c>
      <c r="D123" s="35" t="s">
        <v>505</v>
      </c>
      <c r="E123" s="43"/>
      <c r="F123" s="20"/>
      <c r="G123" s="44"/>
      <c r="H123" s="43"/>
      <c r="I123" s="20"/>
      <c r="J123" s="44"/>
      <c r="K123" s="43">
        <f t="shared" si="6"/>
        <v>88.800000000000011</v>
      </c>
      <c r="L123" s="22">
        <v>3.7</v>
      </c>
      <c r="M123" s="44">
        <v>24</v>
      </c>
      <c r="N123" s="43">
        <f t="shared" si="7"/>
        <v>6.8</v>
      </c>
      <c r="O123" s="21">
        <v>1.7</v>
      </c>
      <c r="P123" s="44">
        <v>4</v>
      </c>
      <c r="Q123" s="37">
        <f t="shared" si="5"/>
        <v>95.600000000000009</v>
      </c>
      <c r="R123" s="20">
        <f t="shared" si="8"/>
        <v>28</v>
      </c>
    </row>
    <row r="124" spans="2:18" x14ac:dyDescent="0.2">
      <c r="B124" s="20" t="s">
        <v>406</v>
      </c>
      <c r="C124" s="20" t="s">
        <v>506</v>
      </c>
      <c r="D124" s="35" t="s">
        <v>507</v>
      </c>
      <c r="E124" s="43"/>
      <c r="F124" s="20"/>
      <c r="G124" s="44"/>
      <c r="H124" s="43"/>
      <c r="I124" s="20"/>
      <c r="J124" s="44"/>
      <c r="K124" s="43">
        <f t="shared" si="6"/>
        <v>614.20000000000005</v>
      </c>
      <c r="L124" s="22">
        <v>3.7</v>
      </c>
      <c r="M124" s="44">
        <v>166</v>
      </c>
      <c r="N124" s="43">
        <f t="shared" si="7"/>
        <v>57.8</v>
      </c>
      <c r="O124" s="21">
        <v>1.7</v>
      </c>
      <c r="P124" s="44">
        <v>34</v>
      </c>
      <c r="Q124" s="37">
        <f t="shared" si="5"/>
        <v>672</v>
      </c>
      <c r="R124" s="20">
        <f t="shared" si="8"/>
        <v>200</v>
      </c>
    </row>
    <row r="125" spans="2:18" ht="25.5" x14ac:dyDescent="0.2">
      <c r="B125" s="20" t="s">
        <v>406</v>
      </c>
      <c r="C125" s="20" t="s">
        <v>508</v>
      </c>
      <c r="D125" s="35" t="s">
        <v>509</v>
      </c>
      <c r="E125" s="43"/>
      <c r="F125" s="20"/>
      <c r="G125" s="44"/>
      <c r="H125" s="43"/>
      <c r="I125" s="20"/>
      <c r="J125" s="44"/>
      <c r="K125" s="43">
        <f t="shared" si="6"/>
        <v>314.5</v>
      </c>
      <c r="L125" s="22">
        <v>3.7</v>
      </c>
      <c r="M125" s="44">
        <v>85</v>
      </c>
      <c r="N125" s="43">
        <f t="shared" si="7"/>
        <v>117.3</v>
      </c>
      <c r="O125" s="21">
        <v>1.7</v>
      </c>
      <c r="P125" s="44">
        <v>69</v>
      </c>
      <c r="Q125" s="37">
        <f t="shared" si="5"/>
        <v>431.8</v>
      </c>
      <c r="R125" s="20">
        <f t="shared" si="8"/>
        <v>154</v>
      </c>
    </row>
    <row r="126" spans="2:18" x14ac:dyDescent="0.2">
      <c r="B126" s="20" t="s">
        <v>406</v>
      </c>
      <c r="C126" s="20" t="s">
        <v>510</v>
      </c>
      <c r="D126" s="35" t="s">
        <v>511</v>
      </c>
      <c r="E126" s="43"/>
      <c r="F126" s="20"/>
      <c r="G126" s="44"/>
      <c r="H126" s="43"/>
      <c r="I126" s="20"/>
      <c r="J126" s="44"/>
      <c r="K126" s="43">
        <f t="shared" si="6"/>
        <v>806.6</v>
      </c>
      <c r="L126" s="22">
        <v>3.7</v>
      </c>
      <c r="M126" s="44">
        <v>218</v>
      </c>
      <c r="N126" s="43">
        <f t="shared" si="7"/>
        <v>102</v>
      </c>
      <c r="O126" s="21">
        <v>1.7</v>
      </c>
      <c r="P126" s="44">
        <v>60</v>
      </c>
      <c r="Q126" s="37">
        <f t="shared" si="5"/>
        <v>908.6</v>
      </c>
      <c r="R126" s="20">
        <f t="shared" si="8"/>
        <v>278</v>
      </c>
    </row>
    <row r="127" spans="2:18" x14ac:dyDescent="0.2">
      <c r="B127" s="20" t="s">
        <v>406</v>
      </c>
      <c r="C127" s="20" t="s">
        <v>512</v>
      </c>
      <c r="D127" s="35" t="s">
        <v>513</v>
      </c>
      <c r="E127" s="43"/>
      <c r="F127" s="20"/>
      <c r="G127" s="44"/>
      <c r="H127" s="43"/>
      <c r="I127" s="20"/>
      <c r="J127" s="44"/>
      <c r="K127" s="43">
        <f t="shared" si="6"/>
        <v>155.4</v>
      </c>
      <c r="L127" s="22">
        <v>3.7</v>
      </c>
      <c r="M127" s="44">
        <v>42</v>
      </c>
      <c r="N127" s="43">
        <f t="shared" si="7"/>
        <v>15.299999999999999</v>
      </c>
      <c r="O127" s="21">
        <v>1.7</v>
      </c>
      <c r="P127" s="44">
        <v>9</v>
      </c>
      <c r="Q127" s="37">
        <f t="shared" si="5"/>
        <v>170.70000000000002</v>
      </c>
      <c r="R127" s="20">
        <f t="shared" si="8"/>
        <v>51</v>
      </c>
    </row>
    <row r="128" spans="2:18" x14ac:dyDescent="0.2">
      <c r="B128" s="20" t="s">
        <v>406</v>
      </c>
      <c r="C128" s="20" t="s">
        <v>514</v>
      </c>
      <c r="D128" s="35" t="s">
        <v>515</v>
      </c>
      <c r="E128" s="43"/>
      <c r="F128" s="20"/>
      <c r="G128" s="44"/>
      <c r="H128" s="43"/>
      <c r="I128" s="20"/>
      <c r="J128" s="44"/>
      <c r="K128" s="43">
        <f t="shared" si="6"/>
        <v>218.3</v>
      </c>
      <c r="L128" s="22">
        <v>3.7</v>
      </c>
      <c r="M128" s="44">
        <v>59</v>
      </c>
      <c r="N128" s="43">
        <f t="shared" si="7"/>
        <v>73.099999999999994</v>
      </c>
      <c r="O128" s="21">
        <v>1.7</v>
      </c>
      <c r="P128" s="44">
        <v>43</v>
      </c>
      <c r="Q128" s="37">
        <f t="shared" si="5"/>
        <v>291.39999999999998</v>
      </c>
      <c r="R128" s="20">
        <f t="shared" si="8"/>
        <v>102</v>
      </c>
    </row>
    <row r="129" spans="2:18" ht="25.5" x14ac:dyDescent="0.2">
      <c r="B129" s="20" t="s">
        <v>406</v>
      </c>
      <c r="C129" s="20" t="s">
        <v>516</v>
      </c>
      <c r="D129" s="35" t="s">
        <v>517</v>
      </c>
      <c r="E129" s="43"/>
      <c r="F129" s="20"/>
      <c r="G129" s="44"/>
      <c r="H129" s="43"/>
      <c r="I129" s="20"/>
      <c r="J129" s="44"/>
      <c r="K129" s="43">
        <f t="shared" si="6"/>
        <v>370</v>
      </c>
      <c r="L129" s="22">
        <v>3.7</v>
      </c>
      <c r="M129" s="44">
        <v>100</v>
      </c>
      <c r="N129" s="43">
        <f t="shared" si="7"/>
        <v>83.3</v>
      </c>
      <c r="O129" s="21">
        <v>1.7</v>
      </c>
      <c r="P129" s="44">
        <v>49</v>
      </c>
      <c r="Q129" s="37">
        <f t="shared" si="5"/>
        <v>453.3</v>
      </c>
      <c r="R129" s="20">
        <f t="shared" si="8"/>
        <v>149</v>
      </c>
    </row>
    <row r="130" spans="2:18" x14ac:dyDescent="0.2">
      <c r="B130" s="20" t="s">
        <v>406</v>
      </c>
      <c r="C130" s="20" t="s">
        <v>518</v>
      </c>
      <c r="D130" s="35" t="s">
        <v>519</v>
      </c>
      <c r="E130" s="43"/>
      <c r="F130" s="20"/>
      <c r="G130" s="44"/>
      <c r="H130" s="43"/>
      <c r="I130" s="20"/>
      <c r="J130" s="44"/>
      <c r="K130" s="43">
        <f t="shared" si="6"/>
        <v>111</v>
      </c>
      <c r="L130" s="22">
        <v>3.7</v>
      </c>
      <c r="M130" s="44">
        <v>30</v>
      </c>
      <c r="N130" s="43">
        <f t="shared" si="7"/>
        <v>0</v>
      </c>
      <c r="O130" s="21">
        <v>1.7</v>
      </c>
      <c r="P130" s="44"/>
      <c r="Q130" s="37">
        <f t="shared" si="5"/>
        <v>111</v>
      </c>
      <c r="R130" s="20">
        <f t="shared" si="8"/>
        <v>30</v>
      </c>
    </row>
    <row r="131" spans="2:18" x14ac:dyDescent="0.2">
      <c r="B131" s="20" t="s">
        <v>406</v>
      </c>
      <c r="C131" s="20" t="s">
        <v>520</v>
      </c>
      <c r="D131" s="35" t="s">
        <v>521</v>
      </c>
      <c r="E131" s="43"/>
      <c r="F131" s="20"/>
      <c r="G131" s="44"/>
      <c r="H131" s="43"/>
      <c r="I131" s="20"/>
      <c r="J131" s="44"/>
      <c r="K131" s="43">
        <f t="shared" si="6"/>
        <v>603.1</v>
      </c>
      <c r="L131" s="22">
        <v>3.7</v>
      </c>
      <c r="M131" s="44">
        <v>163</v>
      </c>
      <c r="N131" s="43">
        <f t="shared" si="7"/>
        <v>375.7</v>
      </c>
      <c r="O131" s="21">
        <v>1.7</v>
      </c>
      <c r="P131" s="44">
        <v>221</v>
      </c>
      <c r="Q131" s="37">
        <f t="shared" si="5"/>
        <v>978.8</v>
      </c>
      <c r="R131" s="20">
        <f t="shared" si="8"/>
        <v>384</v>
      </c>
    </row>
    <row r="132" spans="2:18" x14ac:dyDescent="0.2">
      <c r="B132" s="20" t="s">
        <v>406</v>
      </c>
      <c r="C132" s="20" t="s">
        <v>522</v>
      </c>
      <c r="D132" s="35" t="s">
        <v>523</v>
      </c>
      <c r="E132" s="43"/>
      <c r="F132" s="20"/>
      <c r="G132" s="44"/>
      <c r="H132" s="43"/>
      <c r="I132" s="20"/>
      <c r="J132" s="44"/>
      <c r="K132" s="43">
        <f t="shared" si="6"/>
        <v>85.100000000000009</v>
      </c>
      <c r="L132" s="22">
        <v>3.7</v>
      </c>
      <c r="M132" s="44">
        <v>23</v>
      </c>
      <c r="N132" s="43">
        <f t="shared" si="7"/>
        <v>22.099999999999998</v>
      </c>
      <c r="O132" s="21">
        <v>1.7</v>
      </c>
      <c r="P132" s="44">
        <v>13</v>
      </c>
      <c r="Q132" s="37">
        <f t="shared" si="5"/>
        <v>107.2</v>
      </c>
      <c r="R132" s="20">
        <f t="shared" si="8"/>
        <v>36</v>
      </c>
    </row>
    <row r="133" spans="2:18" x14ac:dyDescent="0.2">
      <c r="B133" s="20" t="s">
        <v>406</v>
      </c>
      <c r="C133" s="20" t="s">
        <v>524</v>
      </c>
      <c r="D133" s="35" t="s">
        <v>525</v>
      </c>
      <c r="E133" s="43"/>
      <c r="F133" s="20"/>
      <c r="G133" s="44"/>
      <c r="H133" s="43"/>
      <c r="I133" s="20"/>
      <c r="J133" s="44"/>
      <c r="K133" s="43">
        <f t="shared" si="6"/>
        <v>159.1</v>
      </c>
      <c r="L133" s="22">
        <v>3.7</v>
      </c>
      <c r="M133" s="44">
        <v>43</v>
      </c>
      <c r="N133" s="43">
        <f t="shared" si="7"/>
        <v>47.6</v>
      </c>
      <c r="O133" s="21">
        <v>1.7</v>
      </c>
      <c r="P133" s="44">
        <v>28</v>
      </c>
      <c r="Q133" s="37">
        <f t="shared" si="5"/>
        <v>206.7</v>
      </c>
      <c r="R133" s="20">
        <f t="shared" si="8"/>
        <v>71</v>
      </c>
    </row>
    <row r="134" spans="2:18" x14ac:dyDescent="0.2">
      <c r="B134" s="20" t="s">
        <v>406</v>
      </c>
      <c r="C134" s="20" t="s">
        <v>526</v>
      </c>
      <c r="D134" s="35" t="s">
        <v>527</v>
      </c>
      <c r="E134" s="43"/>
      <c r="F134" s="20"/>
      <c r="G134" s="44"/>
      <c r="H134" s="43"/>
      <c r="I134" s="20"/>
      <c r="J134" s="44"/>
      <c r="K134" s="43">
        <f t="shared" si="6"/>
        <v>25.900000000000002</v>
      </c>
      <c r="L134" s="22">
        <v>3.7</v>
      </c>
      <c r="M134" s="44">
        <v>7</v>
      </c>
      <c r="N134" s="43">
        <f t="shared" si="7"/>
        <v>117.3</v>
      </c>
      <c r="O134" s="21">
        <v>1.7</v>
      </c>
      <c r="P134" s="44">
        <v>69</v>
      </c>
      <c r="Q134" s="37">
        <f t="shared" si="5"/>
        <v>143.19999999999999</v>
      </c>
      <c r="R134" s="20">
        <f t="shared" si="8"/>
        <v>76</v>
      </c>
    </row>
    <row r="135" spans="2:18" x14ac:dyDescent="0.2">
      <c r="B135" s="20" t="s">
        <v>406</v>
      </c>
      <c r="C135" s="20" t="s">
        <v>528</v>
      </c>
      <c r="D135" s="35" t="s">
        <v>529</v>
      </c>
      <c r="E135" s="43"/>
      <c r="F135" s="20"/>
      <c r="G135" s="44"/>
      <c r="H135" s="43"/>
      <c r="I135" s="20"/>
      <c r="J135" s="44"/>
      <c r="K135" s="43">
        <f t="shared" si="6"/>
        <v>799.2</v>
      </c>
      <c r="L135" s="22">
        <v>3.7</v>
      </c>
      <c r="M135" s="44">
        <v>216</v>
      </c>
      <c r="N135" s="43">
        <f t="shared" si="7"/>
        <v>238</v>
      </c>
      <c r="O135" s="21">
        <v>1.7</v>
      </c>
      <c r="P135" s="44">
        <v>140</v>
      </c>
      <c r="Q135" s="37">
        <f t="shared" ref="Q135:Q198" si="9">E135+H135+K135+N135</f>
        <v>1037.2</v>
      </c>
      <c r="R135" s="20">
        <f t="shared" si="8"/>
        <v>356</v>
      </c>
    </row>
    <row r="136" spans="2:18" x14ac:dyDescent="0.2">
      <c r="B136" s="20" t="s">
        <v>406</v>
      </c>
      <c r="C136" s="20" t="s">
        <v>530</v>
      </c>
      <c r="D136" s="35" t="s">
        <v>531</v>
      </c>
      <c r="E136" s="43"/>
      <c r="F136" s="20"/>
      <c r="G136" s="44"/>
      <c r="H136" s="43"/>
      <c r="I136" s="20"/>
      <c r="J136" s="44"/>
      <c r="K136" s="43">
        <f t="shared" ref="K136:K199" si="10">L136*M136</f>
        <v>410.70000000000005</v>
      </c>
      <c r="L136" s="22">
        <v>3.7</v>
      </c>
      <c r="M136" s="44">
        <v>111</v>
      </c>
      <c r="N136" s="43">
        <f t="shared" ref="N136:N199" si="11">O136*P136</f>
        <v>86.7</v>
      </c>
      <c r="O136" s="21">
        <v>1.7</v>
      </c>
      <c r="P136" s="44">
        <v>51</v>
      </c>
      <c r="Q136" s="37">
        <f t="shared" si="9"/>
        <v>497.40000000000003</v>
      </c>
      <c r="R136" s="20">
        <f t="shared" ref="R136:R199" si="12">G136+J136+M136+P136</f>
        <v>162</v>
      </c>
    </row>
    <row r="137" spans="2:18" x14ac:dyDescent="0.2">
      <c r="B137" s="20" t="s">
        <v>406</v>
      </c>
      <c r="C137" s="20" t="s">
        <v>532</v>
      </c>
      <c r="D137" s="35" t="s">
        <v>533</v>
      </c>
      <c r="E137" s="43"/>
      <c r="F137" s="20"/>
      <c r="G137" s="44"/>
      <c r="H137" s="43"/>
      <c r="I137" s="20"/>
      <c r="J137" s="44"/>
      <c r="K137" s="43">
        <f t="shared" si="10"/>
        <v>55.5</v>
      </c>
      <c r="L137" s="22">
        <v>3.7</v>
      </c>
      <c r="M137" s="44">
        <v>15</v>
      </c>
      <c r="N137" s="43">
        <f t="shared" si="11"/>
        <v>0</v>
      </c>
      <c r="O137" s="21">
        <v>1.7</v>
      </c>
      <c r="P137" s="44"/>
      <c r="Q137" s="37">
        <f t="shared" si="9"/>
        <v>55.5</v>
      </c>
      <c r="R137" s="20">
        <f t="shared" si="12"/>
        <v>15</v>
      </c>
    </row>
    <row r="138" spans="2:18" x14ac:dyDescent="0.2">
      <c r="B138" s="20" t="s">
        <v>406</v>
      </c>
      <c r="C138" s="20" t="s">
        <v>534</v>
      </c>
      <c r="D138" s="35" t="s">
        <v>535</v>
      </c>
      <c r="E138" s="43"/>
      <c r="F138" s="20"/>
      <c r="G138" s="44"/>
      <c r="H138" s="43"/>
      <c r="I138" s="20"/>
      <c r="J138" s="44"/>
      <c r="K138" s="43">
        <f t="shared" si="10"/>
        <v>185</v>
      </c>
      <c r="L138" s="22">
        <v>3.7</v>
      </c>
      <c r="M138" s="44">
        <v>50</v>
      </c>
      <c r="N138" s="43">
        <f t="shared" si="11"/>
        <v>122.39999999999999</v>
      </c>
      <c r="O138" s="21">
        <v>1.7</v>
      </c>
      <c r="P138" s="44">
        <v>72</v>
      </c>
      <c r="Q138" s="37">
        <f t="shared" si="9"/>
        <v>307.39999999999998</v>
      </c>
      <c r="R138" s="20">
        <f t="shared" si="12"/>
        <v>122</v>
      </c>
    </row>
    <row r="139" spans="2:18" x14ac:dyDescent="0.2">
      <c r="B139" s="20" t="s">
        <v>406</v>
      </c>
      <c r="C139" s="20" t="s">
        <v>536</v>
      </c>
      <c r="D139" s="35" t="s">
        <v>537</v>
      </c>
      <c r="E139" s="43"/>
      <c r="F139" s="20"/>
      <c r="G139" s="44"/>
      <c r="H139" s="43"/>
      <c r="I139" s="20"/>
      <c r="J139" s="44"/>
      <c r="K139" s="43">
        <f t="shared" si="10"/>
        <v>25.900000000000002</v>
      </c>
      <c r="L139" s="22">
        <v>3.7</v>
      </c>
      <c r="M139" s="44">
        <v>7</v>
      </c>
      <c r="N139" s="43">
        <f t="shared" si="11"/>
        <v>0</v>
      </c>
      <c r="O139" s="21">
        <v>1.7</v>
      </c>
      <c r="P139" s="44"/>
      <c r="Q139" s="37">
        <f t="shared" si="9"/>
        <v>25.900000000000002</v>
      </c>
      <c r="R139" s="20">
        <f t="shared" si="12"/>
        <v>7</v>
      </c>
    </row>
    <row r="140" spans="2:18" x14ac:dyDescent="0.2">
      <c r="B140" s="20" t="s">
        <v>406</v>
      </c>
      <c r="C140" s="20" t="s">
        <v>538</v>
      </c>
      <c r="D140" s="35" t="s">
        <v>539</v>
      </c>
      <c r="E140" s="43"/>
      <c r="F140" s="20"/>
      <c r="G140" s="44"/>
      <c r="H140" s="43"/>
      <c r="I140" s="20"/>
      <c r="J140" s="44"/>
      <c r="K140" s="43">
        <f t="shared" si="10"/>
        <v>99.9</v>
      </c>
      <c r="L140" s="22">
        <v>3.7</v>
      </c>
      <c r="M140" s="44">
        <v>27</v>
      </c>
      <c r="N140" s="43">
        <f t="shared" si="11"/>
        <v>20.399999999999999</v>
      </c>
      <c r="O140" s="21">
        <v>1.7</v>
      </c>
      <c r="P140" s="44">
        <v>12</v>
      </c>
      <c r="Q140" s="37">
        <f t="shared" si="9"/>
        <v>120.30000000000001</v>
      </c>
      <c r="R140" s="20">
        <f t="shared" si="12"/>
        <v>39</v>
      </c>
    </row>
    <row r="141" spans="2:18" x14ac:dyDescent="0.2">
      <c r="B141" s="20" t="s">
        <v>540</v>
      </c>
      <c r="C141" s="20" t="s">
        <v>541</v>
      </c>
      <c r="D141" s="35" t="s">
        <v>542</v>
      </c>
      <c r="E141" s="43"/>
      <c r="F141" s="20"/>
      <c r="G141" s="44"/>
      <c r="H141" s="43"/>
      <c r="I141" s="20"/>
      <c r="J141" s="44"/>
      <c r="K141" s="43">
        <f t="shared" si="10"/>
        <v>495.8</v>
      </c>
      <c r="L141" s="22">
        <v>3.7</v>
      </c>
      <c r="M141" s="44">
        <v>134</v>
      </c>
      <c r="N141" s="43">
        <f t="shared" si="11"/>
        <v>39.1</v>
      </c>
      <c r="O141" s="21">
        <v>1.7</v>
      </c>
      <c r="P141" s="44">
        <v>23</v>
      </c>
      <c r="Q141" s="37">
        <f t="shared" si="9"/>
        <v>534.9</v>
      </c>
      <c r="R141" s="20">
        <f t="shared" si="12"/>
        <v>157</v>
      </c>
    </row>
    <row r="142" spans="2:18" x14ac:dyDescent="0.2">
      <c r="B142" s="20" t="s">
        <v>540</v>
      </c>
      <c r="C142" s="20" t="s">
        <v>543</v>
      </c>
      <c r="D142" s="35" t="s">
        <v>544</v>
      </c>
      <c r="E142" s="43"/>
      <c r="F142" s="20"/>
      <c r="G142" s="44"/>
      <c r="H142" s="43"/>
      <c r="I142" s="20"/>
      <c r="J142" s="44"/>
      <c r="K142" s="43">
        <f t="shared" si="10"/>
        <v>155.4</v>
      </c>
      <c r="L142" s="22">
        <v>3.7</v>
      </c>
      <c r="M142" s="44">
        <v>42</v>
      </c>
      <c r="N142" s="43">
        <f t="shared" si="11"/>
        <v>0</v>
      </c>
      <c r="O142" s="21">
        <v>1.7</v>
      </c>
      <c r="P142" s="44"/>
      <c r="Q142" s="37">
        <f t="shared" si="9"/>
        <v>155.4</v>
      </c>
      <c r="R142" s="20">
        <f t="shared" si="12"/>
        <v>42</v>
      </c>
    </row>
    <row r="143" spans="2:18" x14ac:dyDescent="0.2">
      <c r="B143" s="20" t="s">
        <v>540</v>
      </c>
      <c r="C143" s="20" t="s">
        <v>545</v>
      </c>
      <c r="D143" s="35" t="s">
        <v>546</v>
      </c>
      <c r="E143" s="43"/>
      <c r="F143" s="20"/>
      <c r="G143" s="44"/>
      <c r="H143" s="43"/>
      <c r="I143" s="20"/>
      <c r="J143" s="44"/>
      <c r="K143" s="43">
        <f t="shared" si="10"/>
        <v>107.30000000000001</v>
      </c>
      <c r="L143" s="22">
        <v>3.7</v>
      </c>
      <c r="M143" s="44">
        <v>29</v>
      </c>
      <c r="N143" s="43">
        <f t="shared" si="11"/>
        <v>8.5</v>
      </c>
      <c r="O143" s="21">
        <v>1.7</v>
      </c>
      <c r="P143" s="44">
        <v>5</v>
      </c>
      <c r="Q143" s="37">
        <f t="shared" si="9"/>
        <v>115.80000000000001</v>
      </c>
      <c r="R143" s="20">
        <f t="shared" si="12"/>
        <v>34</v>
      </c>
    </row>
    <row r="144" spans="2:18" x14ac:dyDescent="0.2">
      <c r="B144" s="20" t="s">
        <v>540</v>
      </c>
      <c r="C144" s="20" t="s">
        <v>547</v>
      </c>
      <c r="D144" s="35" t="s">
        <v>548</v>
      </c>
      <c r="E144" s="43"/>
      <c r="F144" s="20"/>
      <c r="G144" s="44"/>
      <c r="H144" s="43"/>
      <c r="I144" s="20"/>
      <c r="J144" s="44"/>
      <c r="K144" s="43">
        <f t="shared" si="10"/>
        <v>125.80000000000001</v>
      </c>
      <c r="L144" s="22">
        <v>3.7</v>
      </c>
      <c r="M144" s="44">
        <v>34</v>
      </c>
      <c r="N144" s="43">
        <f t="shared" si="11"/>
        <v>0</v>
      </c>
      <c r="O144" s="21">
        <v>1.7</v>
      </c>
      <c r="P144" s="44"/>
      <c r="Q144" s="37">
        <f t="shared" si="9"/>
        <v>125.80000000000001</v>
      </c>
      <c r="R144" s="20">
        <f t="shared" si="12"/>
        <v>34</v>
      </c>
    </row>
    <row r="145" spans="2:18" x14ac:dyDescent="0.2">
      <c r="B145" s="20" t="s">
        <v>540</v>
      </c>
      <c r="C145" s="20" t="s">
        <v>549</v>
      </c>
      <c r="D145" s="35" t="s">
        <v>550</v>
      </c>
      <c r="E145" s="43"/>
      <c r="F145" s="20"/>
      <c r="G145" s="44"/>
      <c r="H145" s="43"/>
      <c r="I145" s="20"/>
      <c r="J145" s="44"/>
      <c r="K145" s="43">
        <f t="shared" si="10"/>
        <v>74</v>
      </c>
      <c r="L145" s="22">
        <v>3.7</v>
      </c>
      <c r="M145" s="44">
        <v>20</v>
      </c>
      <c r="N145" s="43">
        <f t="shared" si="11"/>
        <v>0</v>
      </c>
      <c r="O145" s="21">
        <v>1.7</v>
      </c>
      <c r="P145" s="44"/>
      <c r="Q145" s="37">
        <f t="shared" si="9"/>
        <v>74</v>
      </c>
      <c r="R145" s="20">
        <f t="shared" si="12"/>
        <v>20</v>
      </c>
    </row>
    <row r="146" spans="2:18" x14ac:dyDescent="0.2">
      <c r="B146" s="20" t="s">
        <v>540</v>
      </c>
      <c r="C146" s="20" t="s">
        <v>551</v>
      </c>
      <c r="D146" s="35" t="s">
        <v>552</v>
      </c>
      <c r="E146" s="43"/>
      <c r="F146" s="20"/>
      <c r="G146" s="44"/>
      <c r="H146" s="43"/>
      <c r="I146" s="20"/>
      <c r="J146" s="44"/>
      <c r="K146" s="43">
        <f t="shared" si="10"/>
        <v>74</v>
      </c>
      <c r="L146" s="22">
        <v>3.7</v>
      </c>
      <c r="M146" s="44">
        <v>20</v>
      </c>
      <c r="N146" s="43">
        <f t="shared" si="11"/>
        <v>0</v>
      </c>
      <c r="O146" s="21">
        <v>1.7</v>
      </c>
      <c r="P146" s="44"/>
      <c r="Q146" s="37">
        <f t="shared" si="9"/>
        <v>74</v>
      </c>
      <c r="R146" s="20">
        <f t="shared" si="12"/>
        <v>20</v>
      </c>
    </row>
    <row r="147" spans="2:18" x14ac:dyDescent="0.2">
      <c r="B147" s="20" t="s">
        <v>540</v>
      </c>
      <c r="C147" s="20" t="s">
        <v>553</v>
      </c>
      <c r="D147" s="35" t="s">
        <v>554</v>
      </c>
      <c r="E147" s="43"/>
      <c r="F147" s="20"/>
      <c r="G147" s="44"/>
      <c r="H147" s="43"/>
      <c r="I147" s="20"/>
      <c r="J147" s="44"/>
      <c r="K147" s="43">
        <f t="shared" si="10"/>
        <v>111</v>
      </c>
      <c r="L147" s="22">
        <v>3.7</v>
      </c>
      <c r="M147" s="44">
        <v>30</v>
      </c>
      <c r="N147" s="43">
        <f t="shared" si="11"/>
        <v>120.7</v>
      </c>
      <c r="O147" s="21">
        <v>1.7</v>
      </c>
      <c r="P147" s="44">
        <v>71</v>
      </c>
      <c r="Q147" s="37">
        <f t="shared" si="9"/>
        <v>231.7</v>
      </c>
      <c r="R147" s="20">
        <f t="shared" si="12"/>
        <v>101</v>
      </c>
    </row>
    <row r="148" spans="2:18" x14ac:dyDescent="0.2">
      <c r="B148" s="20" t="s">
        <v>540</v>
      </c>
      <c r="C148" s="20" t="s">
        <v>555</v>
      </c>
      <c r="D148" s="35" t="s">
        <v>556</v>
      </c>
      <c r="E148" s="43"/>
      <c r="F148" s="20"/>
      <c r="G148" s="44"/>
      <c r="H148" s="43"/>
      <c r="I148" s="20"/>
      <c r="J148" s="44"/>
      <c r="K148" s="43">
        <f t="shared" si="10"/>
        <v>62.900000000000006</v>
      </c>
      <c r="L148" s="22">
        <v>3.7</v>
      </c>
      <c r="M148" s="44">
        <v>17</v>
      </c>
      <c r="N148" s="43">
        <f t="shared" si="11"/>
        <v>20.399999999999999</v>
      </c>
      <c r="O148" s="21">
        <v>1.7</v>
      </c>
      <c r="P148" s="44">
        <v>12</v>
      </c>
      <c r="Q148" s="37">
        <f t="shared" si="9"/>
        <v>83.300000000000011</v>
      </c>
      <c r="R148" s="20">
        <f t="shared" si="12"/>
        <v>29</v>
      </c>
    </row>
    <row r="149" spans="2:18" x14ac:dyDescent="0.2">
      <c r="B149" s="20" t="s">
        <v>540</v>
      </c>
      <c r="C149" s="20" t="s">
        <v>557</v>
      </c>
      <c r="D149" s="35" t="s">
        <v>558</v>
      </c>
      <c r="E149" s="43"/>
      <c r="F149" s="20"/>
      <c r="G149" s="44"/>
      <c r="H149" s="43"/>
      <c r="I149" s="20"/>
      <c r="J149" s="44"/>
      <c r="K149" s="43">
        <f t="shared" si="10"/>
        <v>432.90000000000003</v>
      </c>
      <c r="L149" s="22">
        <v>3.7</v>
      </c>
      <c r="M149" s="44">
        <v>117</v>
      </c>
      <c r="N149" s="43">
        <f t="shared" si="11"/>
        <v>35.699999999999996</v>
      </c>
      <c r="O149" s="21">
        <v>1.7</v>
      </c>
      <c r="P149" s="44">
        <v>21</v>
      </c>
      <c r="Q149" s="37">
        <f t="shared" si="9"/>
        <v>468.6</v>
      </c>
      <c r="R149" s="20">
        <f t="shared" si="12"/>
        <v>138</v>
      </c>
    </row>
    <row r="150" spans="2:18" x14ac:dyDescent="0.2">
      <c r="B150" s="20" t="s">
        <v>540</v>
      </c>
      <c r="C150" s="20" t="s">
        <v>559</v>
      </c>
      <c r="D150" s="35" t="s">
        <v>560</v>
      </c>
      <c r="E150" s="43"/>
      <c r="F150" s="20"/>
      <c r="G150" s="44"/>
      <c r="H150" s="43"/>
      <c r="I150" s="20"/>
      <c r="J150" s="44"/>
      <c r="K150" s="43">
        <f t="shared" si="10"/>
        <v>562.4</v>
      </c>
      <c r="L150" s="22">
        <v>3.7</v>
      </c>
      <c r="M150" s="44">
        <v>152</v>
      </c>
      <c r="N150" s="43">
        <f t="shared" si="11"/>
        <v>0</v>
      </c>
      <c r="O150" s="21">
        <v>1.7</v>
      </c>
      <c r="P150" s="44"/>
      <c r="Q150" s="37">
        <f t="shared" si="9"/>
        <v>562.4</v>
      </c>
      <c r="R150" s="20">
        <f t="shared" si="12"/>
        <v>152</v>
      </c>
    </row>
    <row r="151" spans="2:18" x14ac:dyDescent="0.2">
      <c r="B151" s="20" t="s">
        <v>540</v>
      </c>
      <c r="C151" s="20" t="s">
        <v>561</v>
      </c>
      <c r="D151" s="35" t="s">
        <v>562</v>
      </c>
      <c r="E151" s="43"/>
      <c r="F151" s="20"/>
      <c r="G151" s="44"/>
      <c r="H151" s="43"/>
      <c r="I151" s="20"/>
      <c r="J151" s="44"/>
      <c r="K151" s="43">
        <f t="shared" si="10"/>
        <v>1565.1000000000001</v>
      </c>
      <c r="L151" s="22">
        <v>3.7</v>
      </c>
      <c r="M151" s="44">
        <v>423</v>
      </c>
      <c r="N151" s="43">
        <f t="shared" si="11"/>
        <v>0</v>
      </c>
      <c r="O151" s="21">
        <v>1.7</v>
      </c>
      <c r="P151" s="44"/>
      <c r="Q151" s="37">
        <f t="shared" si="9"/>
        <v>1565.1000000000001</v>
      </c>
      <c r="R151" s="20">
        <f t="shared" si="12"/>
        <v>423</v>
      </c>
    </row>
    <row r="152" spans="2:18" x14ac:dyDescent="0.2">
      <c r="B152" s="20" t="s">
        <v>540</v>
      </c>
      <c r="C152" s="20" t="s">
        <v>563</v>
      </c>
      <c r="D152" s="35" t="s">
        <v>564</v>
      </c>
      <c r="E152" s="43"/>
      <c r="F152" s="20"/>
      <c r="G152" s="44"/>
      <c r="H152" s="43"/>
      <c r="I152" s="20"/>
      <c r="J152" s="44"/>
      <c r="K152" s="43">
        <f t="shared" si="10"/>
        <v>233.10000000000002</v>
      </c>
      <c r="L152" s="22">
        <v>3.7</v>
      </c>
      <c r="M152" s="44">
        <v>63</v>
      </c>
      <c r="N152" s="43">
        <f t="shared" si="11"/>
        <v>0</v>
      </c>
      <c r="O152" s="21">
        <v>1.7</v>
      </c>
      <c r="P152" s="44"/>
      <c r="Q152" s="37">
        <f t="shared" si="9"/>
        <v>233.10000000000002</v>
      </c>
      <c r="R152" s="20">
        <f t="shared" si="12"/>
        <v>63</v>
      </c>
    </row>
    <row r="153" spans="2:18" x14ac:dyDescent="0.2">
      <c r="B153" s="20" t="s">
        <v>540</v>
      </c>
      <c r="C153" s="20" t="s">
        <v>565</v>
      </c>
      <c r="D153" s="35" t="s">
        <v>566</v>
      </c>
      <c r="E153" s="43"/>
      <c r="F153" s="20"/>
      <c r="G153" s="44"/>
      <c r="H153" s="43"/>
      <c r="I153" s="20"/>
      <c r="J153" s="44"/>
      <c r="K153" s="43">
        <f t="shared" si="10"/>
        <v>222</v>
      </c>
      <c r="L153" s="22">
        <v>3.7</v>
      </c>
      <c r="M153" s="44">
        <v>60</v>
      </c>
      <c r="N153" s="43">
        <f t="shared" si="11"/>
        <v>0</v>
      </c>
      <c r="O153" s="21">
        <v>1.7</v>
      </c>
      <c r="P153" s="44"/>
      <c r="Q153" s="37">
        <f t="shared" si="9"/>
        <v>222</v>
      </c>
      <c r="R153" s="20">
        <f t="shared" si="12"/>
        <v>60</v>
      </c>
    </row>
    <row r="154" spans="2:18" x14ac:dyDescent="0.2">
      <c r="B154" s="20" t="s">
        <v>540</v>
      </c>
      <c r="C154" s="20" t="s">
        <v>567</v>
      </c>
      <c r="D154" s="35" t="s">
        <v>568</v>
      </c>
      <c r="E154" s="43"/>
      <c r="F154" s="20"/>
      <c r="G154" s="44"/>
      <c r="H154" s="43"/>
      <c r="I154" s="20"/>
      <c r="J154" s="44"/>
      <c r="K154" s="43">
        <f t="shared" si="10"/>
        <v>177.60000000000002</v>
      </c>
      <c r="L154" s="22">
        <v>3.7</v>
      </c>
      <c r="M154" s="44">
        <v>48</v>
      </c>
      <c r="N154" s="43">
        <f t="shared" si="11"/>
        <v>0</v>
      </c>
      <c r="O154" s="21">
        <v>1.7</v>
      </c>
      <c r="P154" s="44"/>
      <c r="Q154" s="37">
        <f t="shared" si="9"/>
        <v>177.60000000000002</v>
      </c>
      <c r="R154" s="20">
        <f t="shared" si="12"/>
        <v>48</v>
      </c>
    </row>
    <row r="155" spans="2:18" x14ac:dyDescent="0.2">
      <c r="B155" s="20" t="s">
        <v>540</v>
      </c>
      <c r="C155" s="20" t="s">
        <v>569</v>
      </c>
      <c r="D155" s="35" t="s">
        <v>570</v>
      </c>
      <c r="E155" s="43"/>
      <c r="F155" s="20"/>
      <c r="G155" s="44"/>
      <c r="H155" s="43"/>
      <c r="I155" s="20"/>
      <c r="J155" s="44"/>
      <c r="K155" s="43">
        <f t="shared" si="10"/>
        <v>70.3</v>
      </c>
      <c r="L155" s="22">
        <v>3.7</v>
      </c>
      <c r="M155" s="44">
        <v>19</v>
      </c>
      <c r="N155" s="43">
        <f t="shared" si="11"/>
        <v>0</v>
      </c>
      <c r="O155" s="21">
        <v>1.7</v>
      </c>
      <c r="P155" s="44"/>
      <c r="Q155" s="37">
        <f t="shared" si="9"/>
        <v>70.3</v>
      </c>
      <c r="R155" s="20">
        <f t="shared" si="12"/>
        <v>19</v>
      </c>
    </row>
    <row r="156" spans="2:18" x14ac:dyDescent="0.2">
      <c r="B156" s="20" t="s">
        <v>540</v>
      </c>
      <c r="C156" s="20" t="s">
        <v>571</v>
      </c>
      <c r="D156" s="35" t="s">
        <v>572</v>
      </c>
      <c r="E156" s="43"/>
      <c r="F156" s="20"/>
      <c r="G156" s="44"/>
      <c r="H156" s="43"/>
      <c r="I156" s="20"/>
      <c r="J156" s="44"/>
      <c r="K156" s="43">
        <f t="shared" si="10"/>
        <v>114.7</v>
      </c>
      <c r="L156" s="22">
        <v>3.7</v>
      </c>
      <c r="M156" s="44">
        <v>31</v>
      </c>
      <c r="N156" s="43">
        <f t="shared" si="11"/>
        <v>0</v>
      </c>
      <c r="O156" s="21">
        <v>1.7</v>
      </c>
      <c r="P156" s="44"/>
      <c r="Q156" s="37">
        <f t="shared" si="9"/>
        <v>114.7</v>
      </c>
      <c r="R156" s="20">
        <f t="shared" si="12"/>
        <v>31</v>
      </c>
    </row>
    <row r="157" spans="2:18" x14ac:dyDescent="0.2">
      <c r="B157" s="20" t="s">
        <v>540</v>
      </c>
      <c r="C157" s="20" t="s">
        <v>573</v>
      </c>
      <c r="D157" s="35" t="s">
        <v>574</v>
      </c>
      <c r="E157" s="43"/>
      <c r="F157" s="20"/>
      <c r="G157" s="44"/>
      <c r="H157" s="43"/>
      <c r="I157" s="20"/>
      <c r="J157" s="44"/>
      <c r="K157" s="43">
        <f t="shared" si="10"/>
        <v>0</v>
      </c>
      <c r="L157" s="22">
        <v>3.7</v>
      </c>
      <c r="M157" s="44"/>
      <c r="N157" s="43">
        <f t="shared" si="11"/>
        <v>30.599999999999998</v>
      </c>
      <c r="O157" s="21">
        <v>1.7</v>
      </c>
      <c r="P157" s="44">
        <v>18</v>
      </c>
      <c r="Q157" s="37">
        <f t="shared" si="9"/>
        <v>30.599999999999998</v>
      </c>
      <c r="R157" s="20">
        <f t="shared" si="12"/>
        <v>18</v>
      </c>
    </row>
    <row r="158" spans="2:18" x14ac:dyDescent="0.2">
      <c r="B158" s="20" t="s">
        <v>540</v>
      </c>
      <c r="C158" s="20" t="s">
        <v>575</v>
      </c>
      <c r="D158" s="35" t="s">
        <v>576</v>
      </c>
      <c r="E158" s="43"/>
      <c r="F158" s="20"/>
      <c r="G158" s="44"/>
      <c r="H158" s="43"/>
      <c r="I158" s="20"/>
      <c r="J158" s="44"/>
      <c r="K158" s="43">
        <f t="shared" si="10"/>
        <v>936.1</v>
      </c>
      <c r="L158" s="22">
        <v>3.7</v>
      </c>
      <c r="M158" s="44">
        <v>253</v>
      </c>
      <c r="N158" s="43">
        <f t="shared" si="11"/>
        <v>1031.8999999999999</v>
      </c>
      <c r="O158" s="21">
        <v>1.7</v>
      </c>
      <c r="P158" s="44">
        <v>607</v>
      </c>
      <c r="Q158" s="37">
        <f t="shared" si="9"/>
        <v>1968</v>
      </c>
      <c r="R158" s="20">
        <f t="shared" si="12"/>
        <v>860</v>
      </c>
    </row>
    <row r="159" spans="2:18" x14ac:dyDescent="0.2">
      <c r="B159" s="20" t="s">
        <v>540</v>
      </c>
      <c r="C159" s="20" t="s">
        <v>577</v>
      </c>
      <c r="D159" s="35" t="s">
        <v>578</v>
      </c>
      <c r="E159" s="43"/>
      <c r="F159" s="20"/>
      <c r="G159" s="44"/>
      <c r="H159" s="43"/>
      <c r="I159" s="20"/>
      <c r="J159" s="44"/>
      <c r="K159" s="43">
        <f t="shared" si="10"/>
        <v>118.4</v>
      </c>
      <c r="L159" s="22">
        <v>3.7</v>
      </c>
      <c r="M159" s="44">
        <v>32</v>
      </c>
      <c r="N159" s="43">
        <f t="shared" si="11"/>
        <v>11.9</v>
      </c>
      <c r="O159" s="21">
        <v>1.7</v>
      </c>
      <c r="P159" s="44">
        <v>7</v>
      </c>
      <c r="Q159" s="37">
        <f t="shared" si="9"/>
        <v>130.30000000000001</v>
      </c>
      <c r="R159" s="20">
        <f t="shared" si="12"/>
        <v>39</v>
      </c>
    </row>
    <row r="160" spans="2:18" x14ac:dyDescent="0.2">
      <c r="B160" s="20" t="s">
        <v>540</v>
      </c>
      <c r="C160" s="20" t="s">
        <v>579</v>
      </c>
      <c r="D160" s="35" t="s">
        <v>580</v>
      </c>
      <c r="E160" s="43"/>
      <c r="F160" s="20"/>
      <c r="G160" s="44"/>
      <c r="H160" s="43"/>
      <c r="I160" s="20"/>
      <c r="J160" s="44"/>
      <c r="K160" s="43">
        <f t="shared" si="10"/>
        <v>70.3</v>
      </c>
      <c r="L160" s="22">
        <v>3.7</v>
      </c>
      <c r="M160" s="44">
        <v>19</v>
      </c>
      <c r="N160" s="43">
        <f t="shared" si="11"/>
        <v>18.7</v>
      </c>
      <c r="O160" s="21">
        <v>1.7</v>
      </c>
      <c r="P160" s="44">
        <v>11</v>
      </c>
      <c r="Q160" s="37">
        <f t="shared" si="9"/>
        <v>89</v>
      </c>
      <c r="R160" s="20">
        <f t="shared" si="12"/>
        <v>30</v>
      </c>
    </row>
    <row r="161" spans="2:18" x14ac:dyDescent="0.2">
      <c r="B161" s="20" t="s">
        <v>540</v>
      </c>
      <c r="C161" s="20" t="s">
        <v>581</v>
      </c>
      <c r="D161" s="35" t="s">
        <v>582</v>
      </c>
      <c r="E161" s="43"/>
      <c r="F161" s="20"/>
      <c r="G161" s="44"/>
      <c r="H161" s="43"/>
      <c r="I161" s="20"/>
      <c r="J161" s="44"/>
      <c r="K161" s="43">
        <f t="shared" si="10"/>
        <v>25.900000000000002</v>
      </c>
      <c r="L161" s="22">
        <v>3.7</v>
      </c>
      <c r="M161" s="44">
        <v>7</v>
      </c>
      <c r="N161" s="43">
        <f t="shared" si="11"/>
        <v>13.6</v>
      </c>
      <c r="O161" s="21">
        <v>1.7</v>
      </c>
      <c r="P161" s="44">
        <v>8</v>
      </c>
      <c r="Q161" s="37">
        <f t="shared" si="9"/>
        <v>39.5</v>
      </c>
      <c r="R161" s="20">
        <f t="shared" si="12"/>
        <v>15</v>
      </c>
    </row>
    <row r="162" spans="2:18" x14ac:dyDescent="0.2">
      <c r="B162" s="20" t="s">
        <v>540</v>
      </c>
      <c r="C162" s="20" t="s">
        <v>583</v>
      </c>
      <c r="D162" s="35" t="s">
        <v>584</v>
      </c>
      <c r="E162" s="43"/>
      <c r="F162" s="20"/>
      <c r="G162" s="44"/>
      <c r="H162" s="43"/>
      <c r="I162" s="20"/>
      <c r="J162" s="44"/>
      <c r="K162" s="43">
        <f t="shared" si="10"/>
        <v>111</v>
      </c>
      <c r="L162" s="22">
        <v>3.7</v>
      </c>
      <c r="M162" s="44">
        <v>30</v>
      </c>
      <c r="N162" s="43">
        <f t="shared" si="11"/>
        <v>51</v>
      </c>
      <c r="O162" s="21">
        <v>1.7</v>
      </c>
      <c r="P162" s="44">
        <v>30</v>
      </c>
      <c r="Q162" s="37">
        <f t="shared" si="9"/>
        <v>162</v>
      </c>
      <c r="R162" s="20">
        <f t="shared" si="12"/>
        <v>60</v>
      </c>
    </row>
    <row r="163" spans="2:18" x14ac:dyDescent="0.2">
      <c r="B163" s="20" t="s">
        <v>540</v>
      </c>
      <c r="C163" s="20" t="s">
        <v>585</v>
      </c>
      <c r="D163" s="35" t="s">
        <v>586</v>
      </c>
      <c r="E163" s="43"/>
      <c r="F163" s="20"/>
      <c r="G163" s="44"/>
      <c r="H163" s="43"/>
      <c r="I163" s="20"/>
      <c r="J163" s="44"/>
      <c r="K163" s="43">
        <f t="shared" si="10"/>
        <v>144.30000000000001</v>
      </c>
      <c r="L163" s="22">
        <v>3.7</v>
      </c>
      <c r="M163" s="44">
        <v>39</v>
      </c>
      <c r="N163" s="43">
        <f t="shared" si="11"/>
        <v>0</v>
      </c>
      <c r="O163" s="21">
        <v>1.7</v>
      </c>
      <c r="P163" s="44"/>
      <c r="Q163" s="37">
        <f t="shared" si="9"/>
        <v>144.30000000000001</v>
      </c>
      <c r="R163" s="20">
        <f t="shared" si="12"/>
        <v>39</v>
      </c>
    </row>
    <row r="164" spans="2:18" x14ac:dyDescent="0.2">
      <c r="B164" s="20" t="s">
        <v>540</v>
      </c>
      <c r="C164" s="20" t="s">
        <v>587</v>
      </c>
      <c r="D164" s="35" t="s">
        <v>588</v>
      </c>
      <c r="E164" s="43"/>
      <c r="F164" s="20"/>
      <c r="G164" s="44"/>
      <c r="H164" s="43"/>
      <c r="I164" s="20"/>
      <c r="J164" s="44"/>
      <c r="K164" s="43">
        <f t="shared" si="10"/>
        <v>103.60000000000001</v>
      </c>
      <c r="L164" s="22">
        <v>3.7</v>
      </c>
      <c r="M164" s="44">
        <v>28</v>
      </c>
      <c r="N164" s="43">
        <f t="shared" si="11"/>
        <v>0</v>
      </c>
      <c r="O164" s="21">
        <v>1.7</v>
      </c>
      <c r="P164" s="44"/>
      <c r="Q164" s="37">
        <f t="shared" si="9"/>
        <v>103.60000000000001</v>
      </c>
      <c r="R164" s="20">
        <f t="shared" si="12"/>
        <v>28</v>
      </c>
    </row>
    <row r="165" spans="2:18" x14ac:dyDescent="0.2">
      <c r="B165" s="20" t="s">
        <v>540</v>
      </c>
      <c r="C165" s="20" t="s">
        <v>589</v>
      </c>
      <c r="D165" s="35" t="s">
        <v>590</v>
      </c>
      <c r="E165" s="43"/>
      <c r="F165" s="20"/>
      <c r="G165" s="44"/>
      <c r="H165" s="43"/>
      <c r="I165" s="20"/>
      <c r="J165" s="44"/>
      <c r="K165" s="43">
        <f t="shared" si="10"/>
        <v>92.5</v>
      </c>
      <c r="L165" s="22">
        <v>3.7</v>
      </c>
      <c r="M165" s="44">
        <v>25</v>
      </c>
      <c r="N165" s="43">
        <f t="shared" si="11"/>
        <v>10.199999999999999</v>
      </c>
      <c r="O165" s="21">
        <v>1.7</v>
      </c>
      <c r="P165" s="44">
        <v>6</v>
      </c>
      <c r="Q165" s="37">
        <f t="shared" si="9"/>
        <v>102.7</v>
      </c>
      <c r="R165" s="20">
        <f t="shared" si="12"/>
        <v>31</v>
      </c>
    </row>
    <row r="166" spans="2:18" x14ac:dyDescent="0.2">
      <c r="B166" s="20" t="s">
        <v>540</v>
      </c>
      <c r="C166" s="20" t="s">
        <v>591</v>
      </c>
      <c r="D166" s="35" t="s">
        <v>592</v>
      </c>
      <c r="E166" s="43"/>
      <c r="F166" s="20"/>
      <c r="G166" s="44"/>
      <c r="H166" s="43"/>
      <c r="I166" s="20"/>
      <c r="J166" s="44"/>
      <c r="K166" s="43">
        <f t="shared" si="10"/>
        <v>218.3</v>
      </c>
      <c r="L166" s="22">
        <v>3.7</v>
      </c>
      <c r="M166" s="44">
        <v>59</v>
      </c>
      <c r="N166" s="43">
        <f t="shared" si="11"/>
        <v>0</v>
      </c>
      <c r="O166" s="21">
        <v>1.7</v>
      </c>
      <c r="P166" s="44"/>
      <c r="Q166" s="37">
        <f t="shared" si="9"/>
        <v>218.3</v>
      </c>
      <c r="R166" s="20">
        <f t="shared" si="12"/>
        <v>59</v>
      </c>
    </row>
    <row r="167" spans="2:18" x14ac:dyDescent="0.2">
      <c r="B167" s="20" t="s">
        <v>540</v>
      </c>
      <c r="C167" s="20" t="s">
        <v>593</v>
      </c>
      <c r="D167" s="35" t="s">
        <v>594</v>
      </c>
      <c r="E167" s="43"/>
      <c r="F167" s="20"/>
      <c r="G167" s="44"/>
      <c r="H167" s="43"/>
      <c r="I167" s="20"/>
      <c r="J167" s="44"/>
      <c r="K167" s="43">
        <f t="shared" si="10"/>
        <v>159.1</v>
      </c>
      <c r="L167" s="22">
        <v>3.7</v>
      </c>
      <c r="M167" s="44">
        <v>43</v>
      </c>
      <c r="N167" s="43">
        <f t="shared" si="11"/>
        <v>0</v>
      </c>
      <c r="O167" s="21">
        <v>1.7</v>
      </c>
      <c r="P167" s="44"/>
      <c r="Q167" s="37">
        <f t="shared" si="9"/>
        <v>159.1</v>
      </c>
      <c r="R167" s="20">
        <f t="shared" si="12"/>
        <v>43</v>
      </c>
    </row>
    <row r="168" spans="2:18" x14ac:dyDescent="0.2">
      <c r="B168" s="20" t="s">
        <v>540</v>
      </c>
      <c r="C168" s="20" t="s">
        <v>595</v>
      </c>
      <c r="D168" s="35" t="s">
        <v>596</v>
      </c>
      <c r="E168" s="43"/>
      <c r="F168" s="20"/>
      <c r="G168" s="44"/>
      <c r="H168" s="43"/>
      <c r="I168" s="20"/>
      <c r="J168" s="44"/>
      <c r="K168" s="43">
        <f t="shared" si="10"/>
        <v>266.40000000000003</v>
      </c>
      <c r="L168" s="22">
        <v>3.7</v>
      </c>
      <c r="M168" s="44">
        <v>72</v>
      </c>
      <c r="N168" s="43">
        <f t="shared" si="11"/>
        <v>0</v>
      </c>
      <c r="O168" s="21">
        <v>1.7</v>
      </c>
      <c r="P168" s="44"/>
      <c r="Q168" s="37">
        <f t="shared" si="9"/>
        <v>266.40000000000003</v>
      </c>
      <c r="R168" s="20">
        <f t="shared" si="12"/>
        <v>72</v>
      </c>
    </row>
    <row r="169" spans="2:18" x14ac:dyDescent="0.2">
      <c r="B169" s="20" t="s">
        <v>540</v>
      </c>
      <c r="C169" s="20" t="s">
        <v>597</v>
      </c>
      <c r="D169" s="35" t="s">
        <v>598</v>
      </c>
      <c r="E169" s="43"/>
      <c r="F169" s="20"/>
      <c r="G169" s="44"/>
      <c r="H169" s="43"/>
      <c r="I169" s="20"/>
      <c r="J169" s="44"/>
      <c r="K169" s="43">
        <f t="shared" si="10"/>
        <v>321.90000000000003</v>
      </c>
      <c r="L169" s="22">
        <v>3.7</v>
      </c>
      <c r="M169" s="44">
        <v>87</v>
      </c>
      <c r="N169" s="43">
        <f t="shared" si="11"/>
        <v>0</v>
      </c>
      <c r="O169" s="21">
        <v>1.7</v>
      </c>
      <c r="P169" s="44"/>
      <c r="Q169" s="37">
        <f t="shared" si="9"/>
        <v>321.90000000000003</v>
      </c>
      <c r="R169" s="20">
        <f t="shared" si="12"/>
        <v>87</v>
      </c>
    </row>
    <row r="170" spans="2:18" x14ac:dyDescent="0.2">
      <c r="B170" s="20" t="s">
        <v>540</v>
      </c>
      <c r="C170" s="20" t="s">
        <v>599</v>
      </c>
      <c r="D170" s="35" t="s">
        <v>600</v>
      </c>
      <c r="E170" s="43"/>
      <c r="F170" s="20"/>
      <c r="G170" s="44"/>
      <c r="H170" s="43"/>
      <c r="I170" s="20"/>
      <c r="J170" s="44"/>
      <c r="K170" s="43">
        <f t="shared" si="10"/>
        <v>118.4</v>
      </c>
      <c r="L170" s="22">
        <v>3.7</v>
      </c>
      <c r="M170" s="44">
        <v>32</v>
      </c>
      <c r="N170" s="43">
        <f t="shared" si="11"/>
        <v>8.5</v>
      </c>
      <c r="O170" s="21">
        <v>1.7</v>
      </c>
      <c r="P170" s="44">
        <v>5</v>
      </c>
      <c r="Q170" s="37">
        <f t="shared" si="9"/>
        <v>126.9</v>
      </c>
      <c r="R170" s="20">
        <f t="shared" si="12"/>
        <v>37</v>
      </c>
    </row>
    <row r="171" spans="2:18" x14ac:dyDescent="0.2">
      <c r="B171" s="20" t="s">
        <v>540</v>
      </c>
      <c r="C171" s="20" t="s">
        <v>601</v>
      </c>
      <c r="D171" s="35" t="s">
        <v>602</v>
      </c>
      <c r="E171" s="43">
        <f>F171*G171</f>
        <v>71.61</v>
      </c>
      <c r="F171" s="20">
        <v>0.93</v>
      </c>
      <c r="G171" s="44">
        <v>77</v>
      </c>
      <c r="H171" s="43">
        <f>I171*J171</f>
        <v>59.920000000000009</v>
      </c>
      <c r="I171" s="20">
        <v>0.56000000000000005</v>
      </c>
      <c r="J171" s="44">
        <v>107</v>
      </c>
      <c r="K171" s="43">
        <f t="shared" si="10"/>
        <v>0</v>
      </c>
      <c r="L171" s="22">
        <v>3.7</v>
      </c>
      <c r="M171" s="44"/>
      <c r="N171" s="43">
        <f t="shared" si="11"/>
        <v>0</v>
      </c>
      <c r="O171" s="21">
        <v>1.7</v>
      </c>
      <c r="P171" s="44"/>
      <c r="Q171" s="37">
        <f t="shared" si="9"/>
        <v>131.53</v>
      </c>
      <c r="R171" s="20">
        <f t="shared" si="12"/>
        <v>184</v>
      </c>
    </row>
    <row r="172" spans="2:18" x14ac:dyDescent="0.2">
      <c r="B172" s="20" t="s">
        <v>540</v>
      </c>
      <c r="C172" s="20" t="s">
        <v>603</v>
      </c>
      <c r="D172" s="35" t="s">
        <v>604</v>
      </c>
      <c r="E172" s="43"/>
      <c r="F172" s="20"/>
      <c r="G172" s="44"/>
      <c r="H172" s="43"/>
      <c r="I172" s="20"/>
      <c r="J172" s="44"/>
      <c r="K172" s="43">
        <f t="shared" si="10"/>
        <v>166.5</v>
      </c>
      <c r="L172" s="22">
        <v>3.7</v>
      </c>
      <c r="M172" s="44">
        <v>45</v>
      </c>
      <c r="N172" s="43">
        <f t="shared" si="11"/>
        <v>0</v>
      </c>
      <c r="O172" s="21">
        <v>1.7</v>
      </c>
      <c r="P172" s="44"/>
      <c r="Q172" s="37">
        <f t="shared" si="9"/>
        <v>166.5</v>
      </c>
      <c r="R172" s="20">
        <f t="shared" si="12"/>
        <v>45</v>
      </c>
    </row>
    <row r="173" spans="2:18" x14ac:dyDescent="0.2">
      <c r="B173" s="20" t="s">
        <v>540</v>
      </c>
      <c r="C173" s="20" t="s">
        <v>605</v>
      </c>
      <c r="D173" s="35" t="s">
        <v>606</v>
      </c>
      <c r="E173" s="43"/>
      <c r="F173" s="20"/>
      <c r="G173" s="44"/>
      <c r="H173" s="43"/>
      <c r="I173" s="20"/>
      <c r="J173" s="44"/>
      <c r="K173" s="43">
        <f t="shared" si="10"/>
        <v>296</v>
      </c>
      <c r="L173" s="22">
        <v>3.7</v>
      </c>
      <c r="M173" s="44">
        <v>80</v>
      </c>
      <c r="N173" s="43">
        <f t="shared" si="11"/>
        <v>0</v>
      </c>
      <c r="O173" s="21">
        <v>1.7</v>
      </c>
      <c r="P173" s="44"/>
      <c r="Q173" s="37">
        <f t="shared" si="9"/>
        <v>296</v>
      </c>
      <c r="R173" s="20">
        <f t="shared" si="12"/>
        <v>80</v>
      </c>
    </row>
    <row r="174" spans="2:18" ht="25.5" x14ac:dyDescent="0.2">
      <c r="B174" s="20" t="s">
        <v>540</v>
      </c>
      <c r="C174" s="20" t="s">
        <v>607</v>
      </c>
      <c r="D174" s="35" t="s">
        <v>608</v>
      </c>
      <c r="E174" s="43"/>
      <c r="F174" s="20"/>
      <c r="G174" s="44"/>
      <c r="H174" s="43"/>
      <c r="I174" s="20"/>
      <c r="J174" s="44"/>
      <c r="K174" s="43">
        <f t="shared" si="10"/>
        <v>0</v>
      </c>
      <c r="L174" s="22">
        <v>3.7</v>
      </c>
      <c r="M174" s="44"/>
      <c r="N174" s="43">
        <f t="shared" si="11"/>
        <v>62.9</v>
      </c>
      <c r="O174" s="21">
        <v>1.7</v>
      </c>
      <c r="P174" s="44">
        <v>37</v>
      </c>
      <c r="Q174" s="37">
        <f t="shared" si="9"/>
        <v>62.9</v>
      </c>
      <c r="R174" s="20">
        <f t="shared" si="12"/>
        <v>37</v>
      </c>
    </row>
    <row r="175" spans="2:18" x14ac:dyDescent="0.2">
      <c r="B175" s="20" t="s">
        <v>540</v>
      </c>
      <c r="C175" s="20" t="s">
        <v>609</v>
      </c>
      <c r="D175" s="35" t="s">
        <v>610</v>
      </c>
      <c r="E175" s="43"/>
      <c r="F175" s="20"/>
      <c r="G175" s="44"/>
      <c r="H175" s="43"/>
      <c r="I175" s="20"/>
      <c r="J175" s="44"/>
      <c r="K175" s="43">
        <f t="shared" si="10"/>
        <v>196.10000000000002</v>
      </c>
      <c r="L175" s="22">
        <v>3.7</v>
      </c>
      <c r="M175" s="44">
        <v>53</v>
      </c>
      <c r="N175" s="43">
        <f t="shared" si="11"/>
        <v>6.8</v>
      </c>
      <c r="O175" s="21">
        <v>1.7</v>
      </c>
      <c r="P175" s="44">
        <v>4</v>
      </c>
      <c r="Q175" s="37">
        <f t="shared" si="9"/>
        <v>202.90000000000003</v>
      </c>
      <c r="R175" s="20">
        <f t="shared" si="12"/>
        <v>57</v>
      </c>
    </row>
    <row r="176" spans="2:18" x14ac:dyDescent="0.2">
      <c r="B176" s="20" t="s">
        <v>540</v>
      </c>
      <c r="C176" s="20" t="s">
        <v>611</v>
      </c>
      <c r="D176" s="35" t="s">
        <v>612</v>
      </c>
      <c r="E176" s="43"/>
      <c r="F176" s="20"/>
      <c r="G176" s="44"/>
      <c r="H176" s="43"/>
      <c r="I176" s="20"/>
      <c r="J176" s="44"/>
      <c r="K176" s="43">
        <f t="shared" si="10"/>
        <v>218.3</v>
      </c>
      <c r="L176" s="22">
        <v>3.7</v>
      </c>
      <c r="M176" s="44">
        <v>59</v>
      </c>
      <c r="N176" s="43">
        <f t="shared" si="11"/>
        <v>0</v>
      </c>
      <c r="O176" s="21">
        <v>1.7</v>
      </c>
      <c r="P176" s="44"/>
      <c r="Q176" s="37">
        <f t="shared" si="9"/>
        <v>218.3</v>
      </c>
      <c r="R176" s="20">
        <f t="shared" si="12"/>
        <v>59</v>
      </c>
    </row>
    <row r="177" spans="2:18" x14ac:dyDescent="0.2">
      <c r="B177" s="20" t="s">
        <v>540</v>
      </c>
      <c r="C177" s="20" t="s">
        <v>613</v>
      </c>
      <c r="D177" s="35" t="s">
        <v>614</v>
      </c>
      <c r="E177" s="43"/>
      <c r="F177" s="20"/>
      <c r="G177" s="44"/>
      <c r="H177" s="43"/>
      <c r="I177" s="20"/>
      <c r="J177" s="44"/>
      <c r="K177" s="43">
        <f t="shared" si="10"/>
        <v>22.200000000000003</v>
      </c>
      <c r="L177" s="22">
        <v>3.7</v>
      </c>
      <c r="M177" s="44">
        <v>6</v>
      </c>
      <c r="N177" s="43">
        <f t="shared" si="11"/>
        <v>0</v>
      </c>
      <c r="O177" s="21">
        <v>1.7</v>
      </c>
      <c r="P177" s="44"/>
      <c r="Q177" s="37">
        <f t="shared" si="9"/>
        <v>22.200000000000003</v>
      </c>
      <c r="R177" s="20">
        <f t="shared" si="12"/>
        <v>6</v>
      </c>
    </row>
    <row r="178" spans="2:18" x14ac:dyDescent="0.2">
      <c r="B178" s="20" t="s">
        <v>540</v>
      </c>
      <c r="C178" s="20" t="s">
        <v>615</v>
      </c>
      <c r="D178" s="35" t="s">
        <v>616</v>
      </c>
      <c r="E178" s="43"/>
      <c r="F178" s="20"/>
      <c r="G178" s="44"/>
      <c r="H178" s="43"/>
      <c r="I178" s="20"/>
      <c r="J178" s="44"/>
      <c r="K178" s="43">
        <f t="shared" si="10"/>
        <v>192.4</v>
      </c>
      <c r="L178" s="22">
        <v>3.7</v>
      </c>
      <c r="M178" s="44">
        <v>52</v>
      </c>
      <c r="N178" s="43">
        <f t="shared" si="11"/>
        <v>0</v>
      </c>
      <c r="O178" s="21">
        <v>1.7</v>
      </c>
      <c r="P178" s="44"/>
      <c r="Q178" s="37">
        <f t="shared" si="9"/>
        <v>192.4</v>
      </c>
      <c r="R178" s="20">
        <f t="shared" si="12"/>
        <v>52</v>
      </c>
    </row>
    <row r="179" spans="2:18" x14ac:dyDescent="0.2">
      <c r="B179" s="20" t="s">
        <v>540</v>
      </c>
      <c r="C179" s="20" t="s">
        <v>617</v>
      </c>
      <c r="D179" s="35" t="s">
        <v>618</v>
      </c>
      <c r="E179" s="43"/>
      <c r="F179" s="20"/>
      <c r="G179" s="44"/>
      <c r="H179" s="43"/>
      <c r="I179" s="20"/>
      <c r="J179" s="44"/>
      <c r="K179" s="43">
        <f t="shared" si="10"/>
        <v>114.7</v>
      </c>
      <c r="L179" s="22">
        <v>3.7</v>
      </c>
      <c r="M179" s="44">
        <v>31</v>
      </c>
      <c r="N179" s="43">
        <f t="shared" si="11"/>
        <v>44.199999999999996</v>
      </c>
      <c r="O179" s="21">
        <v>1.7</v>
      </c>
      <c r="P179" s="44">
        <v>26</v>
      </c>
      <c r="Q179" s="37">
        <f t="shared" si="9"/>
        <v>158.9</v>
      </c>
      <c r="R179" s="20">
        <f t="shared" si="12"/>
        <v>57</v>
      </c>
    </row>
    <row r="180" spans="2:18" ht="25.5" x14ac:dyDescent="0.2">
      <c r="B180" s="20" t="s">
        <v>540</v>
      </c>
      <c r="C180" s="20" t="s">
        <v>619</v>
      </c>
      <c r="D180" s="35" t="s">
        <v>620</v>
      </c>
      <c r="E180" s="43"/>
      <c r="F180" s="20"/>
      <c r="G180" s="44"/>
      <c r="H180" s="43"/>
      <c r="I180" s="20"/>
      <c r="J180" s="44"/>
      <c r="K180" s="43">
        <f t="shared" si="10"/>
        <v>351.5</v>
      </c>
      <c r="L180" s="22">
        <v>3.7</v>
      </c>
      <c r="M180" s="44">
        <v>95</v>
      </c>
      <c r="N180" s="43">
        <f t="shared" si="11"/>
        <v>37.4</v>
      </c>
      <c r="O180" s="21">
        <v>1.7</v>
      </c>
      <c r="P180" s="44">
        <v>22</v>
      </c>
      <c r="Q180" s="37">
        <f t="shared" si="9"/>
        <v>388.9</v>
      </c>
      <c r="R180" s="20">
        <f t="shared" si="12"/>
        <v>117</v>
      </c>
    </row>
    <row r="181" spans="2:18" x14ac:dyDescent="0.2">
      <c r="B181" s="20" t="s">
        <v>621</v>
      </c>
      <c r="C181" s="20" t="s">
        <v>622</v>
      </c>
      <c r="D181" s="35" t="s">
        <v>623</v>
      </c>
      <c r="E181" s="43"/>
      <c r="F181" s="20"/>
      <c r="G181" s="44"/>
      <c r="H181" s="43"/>
      <c r="I181" s="20"/>
      <c r="J181" s="44"/>
      <c r="K181" s="43">
        <f t="shared" si="10"/>
        <v>373.70000000000005</v>
      </c>
      <c r="L181" s="22">
        <v>3.7</v>
      </c>
      <c r="M181" s="44">
        <v>101</v>
      </c>
      <c r="N181" s="43">
        <f t="shared" si="11"/>
        <v>83.3</v>
      </c>
      <c r="O181" s="21">
        <v>1.7</v>
      </c>
      <c r="P181" s="44">
        <v>49</v>
      </c>
      <c r="Q181" s="37">
        <f t="shared" si="9"/>
        <v>457.00000000000006</v>
      </c>
      <c r="R181" s="20">
        <f t="shared" si="12"/>
        <v>150</v>
      </c>
    </row>
    <row r="182" spans="2:18" x14ac:dyDescent="0.2">
      <c r="B182" s="20" t="s">
        <v>621</v>
      </c>
      <c r="C182" s="20" t="s">
        <v>624</v>
      </c>
      <c r="D182" s="35" t="s">
        <v>625</v>
      </c>
      <c r="E182" s="43"/>
      <c r="F182" s="20"/>
      <c r="G182" s="44"/>
      <c r="H182" s="43"/>
      <c r="I182" s="20"/>
      <c r="J182" s="44"/>
      <c r="K182" s="43">
        <f t="shared" si="10"/>
        <v>225.70000000000002</v>
      </c>
      <c r="L182" s="22">
        <v>3.7</v>
      </c>
      <c r="M182" s="44">
        <v>61</v>
      </c>
      <c r="N182" s="43">
        <f t="shared" si="11"/>
        <v>192.1</v>
      </c>
      <c r="O182" s="21">
        <v>1.7</v>
      </c>
      <c r="P182" s="44">
        <v>113</v>
      </c>
      <c r="Q182" s="37">
        <f t="shared" si="9"/>
        <v>417.8</v>
      </c>
      <c r="R182" s="20">
        <f t="shared" si="12"/>
        <v>174</v>
      </c>
    </row>
    <row r="183" spans="2:18" x14ac:dyDescent="0.2">
      <c r="B183" s="20" t="s">
        <v>621</v>
      </c>
      <c r="C183" s="20" t="s">
        <v>626</v>
      </c>
      <c r="D183" s="35" t="s">
        <v>627</v>
      </c>
      <c r="E183" s="43"/>
      <c r="F183" s="20"/>
      <c r="G183" s="44"/>
      <c r="H183" s="43"/>
      <c r="I183" s="20"/>
      <c r="J183" s="44"/>
      <c r="K183" s="43">
        <f t="shared" si="10"/>
        <v>284.90000000000003</v>
      </c>
      <c r="L183" s="22">
        <v>3.7</v>
      </c>
      <c r="M183" s="44">
        <v>77</v>
      </c>
      <c r="N183" s="43">
        <f t="shared" si="11"/>
        <v>0</v>
      </c>
      <c r="O183" s="21">
        <v>1.7</v>
      </c>
      <c r="P183" s="44"/>
      <c r="Q183" s="37">
        <f t="shared" si="9"/>
        <v>284.90000000000003</v>
      </c>
      <c r="R183" s="20">
        <f t="shared" si="12"/>
        <v>77</v>
      </c>
    </row>
    <row r="184" spans="2:18" x14ac:dyDescent="0.2">
      <c r="B184" s="20" t="s">
        <v>621</v>
      </c>
      <c r="C184" s="20" t="s">
        <v>628</v>
      </c>
      <c r="D184" s="35" t="s">
        <v>629</v>
      </c>
      <c r="E184" s="43"/>
      <c r="F184" s="20"/>
      <c r="G184" s="44"/>
      <c r="H184" s="43"/>
      <c r="I184" s="20"/>
      <c r="J184" s="44"/>
      <c r="K184" s="43">
        <f t="shared" si="10"/>
        <v>603.1</v>
      </c>
      <c r="L184" s="22">
        <v>3.7</v>
      </c>
      <c r="M184" s="44">
        <v>163</v>
      </c>
      <c r="N184" s="43">
        <f t="shared" si="11"/>
        <v>15.299999999999999</v>
      </c>
      <c r="O184" s="21">
        <v>1.7</v>
      </c>
      <c r="P184" s="44">
        <v>9</v>
      </c>
      <c r="Q184" s="37">
        <f t="shared" si="9"/>
        <v>618.4</v>
      </c>
      <c r="R184" s="20">
        <f t="shared" si="12"/>
        <v>172</v>
      </c>
    </row>
    <row r="185" spans="2:18" x14ac:dyDescent="0.2">
      <c r="B185" s="20" t="s">
        <v>621</v>
      </c>
      <c r="C185" s="20" t="s">
        <v>630</v>
      </c>
      <c r="D185" s="35" t="s">
        <v>631</v>
      </c>
      <c r="E185" s="43"/>
      <c r="F185" s="20"/>
      <c r="G185" s="44"/>
      <c r="H185" s="43"/>
      <c r="I185" s="20"/>
      <c r="J185" s="44"/>
      <c r="K185" s="43">
        <f t="shared" si="10"/>
        <v>462.5</v>
      </c>
      <c r="L185" s="22">
        <v>3.7</v>
      </c>
      <c r="M185" s="44">
        <v>125</v>
      </c>
      <c r="N185" s="43">
        <f t="shared" si="11"/>
        <v>0</v>
      </c>
      <c r="O185" s="21">
        <v>1.7</v>
      </c>
      <c r="P185" s="44"/>
      <c r="Q185" s="37">
        <f t="shared" si="9"/>
        <v>462.5</v>
      </c>
      <c r="R185" s="20">
        <f t="shared" si="12"/>
        <v>125</v>
      </c>
    </row>
    <row r="186" spans="2:18" x14ac:dyDescent="0.2">
      <c r="B186" s="20" t="s">
        <v>621</v>
      </c>
      <c r="C186" s="20" t="s">
        <v>632</v>
      </c>
      <c r="D186" s="35" t="s">
        <v>633</v>
      </c>
      <c r="E186" s="43"/>
      <c r="F186" s="20"/>
      <c r="G186" s="44"/>
      <c r="H186" s="43"/>
      <c r="I186" s="20"/>
      <c r="J186" s="44"/>
      <c r="K186" s="43">
        <f t="shared" si="10"/>
        <v>74</v>
      </c>
      <c r="L186" s="22">
        <v>3.7</v>
      </c>
      <c r="M186" s="44">
        <v>20</v>
      </c>
      <c r="N186" s="43">
        <f t="shared" si="11"/>
        <v>183.6</v>
      </c>
      <c r="O186" s="21">
        <v>1.7</v>
      </c>
      <c r="P186" s="44">
        <v>108</v>
      </c>
      <c r="Q186" s="37">
        <f t="shared" si="9"/>
        <v>257.60000000000002</v>
      </c>
      <c r="R186" s="20">
        <f t="shared" si="12"/>
        <v>128</v>
      </c>
    </row>
    <row r="187" spans="2:18" x14ac:dyDescent="0.2">
      <c r="B187" s="20" t="s">
        <v>621</v>
      </c>
      <c r="C187" s="20" t="s">
        <v>634</v>
      </c>
      <c r="D187" s="35" t="s">
        <v>635</v>
      </c>
      <c r="E187" s="43"/>
      <c r="F187" s="20"/>
      <c r="G187" s="44"/>
      <c r="H187" s="43"/>
      <c r="I187" s="20"/>
      <c r="J187" s="44"/>
      <c r="K187" s="43">
        <f t="shared" si="10"/>
        <v>244.20000000000002</v>
      </c>
      <c r="L187" s="22">
        <v>3.7</v>
      </c>
      <c r="M187" s="44">
        <v>66</v>
      </c>
      <c r="N187" s="43">
        <f t="shared" si="11"/>
        <v>18.7</v>
      </c>
      <c r="O187" s="21">
        <v>1.7</v>
      </c>
      <c r="P187" s="44">
        <v>11</v>
      </c>
      <c r="Q187" s="37">
        <f t="shared" si="9"/>
        <v>262.90000000000003</v>
      </c>
      <c r="R187" s="20">
        <f t="shared" si="12"/>
        <v>77</v>
      </c>
    </row>
    <row r="188" spans="2:18" x14ac:dyDescent="0.2">
      <c r="B188" s="20" t="s">
        <v>621</v>
      </c>
      <c r="C188" s="20" t="s">
        <v>636</v>
      </c>
      <c r="D188" s="35" t="s">
        <v>637</v>
      </c>
      <c r="E188" s="43"/>
      <c r="F188" s="20"/>
      <c r="G188" s="44"/>
      <c r="H188" s="43"/>
      <c r="I188" s="20"/>
      <c r="J188" s="44"/>
      <c r="K188" s="43">
        <f t="shared" si="10"/>
        <v>0</v>
      </c>
      <c r="L188" s="22">
        <v>3.7</v>
      </c>
      <c r="M188" s="44"/>
      <c r="N188" s="43">
        <f t="shared" si="11"/>
        <v>15.299999999999999</v>
      </c>
      <c r="O188" s="21">
        <v>1.7</v>
      </c>
      <c r="P188" s="44">
        <v>9</v>
      </c>
      <c r="Q188" s="37">
        <f t="shared" si="9"/>
        <v>15.299999999999999</v>
      </c>
      <c r="R188" s="20">
        <f t="shared" si="12"/>
        <v>9</v>
      </c>
    </row>
    <row r="189" spans="2:18" x14ac:dyDescent="0.2">
      <c r="B189" s="20" t="s">
        <v>621</v>
      </c>
      <c r="C189" s="20" t="s">
        <v>638</v>
      </c>
      <c r="D189" s="35" t="s">
        <v>639</v>
      </c>
      <c r="E189" s="43"/>
      <c r="F189" s="20"/>
      <c r="G189" s="44"/>
      <c r="H189" s="43"/>
      <c r="I189" s="20"/>
      <c r="J189" s="44"/>
      <c r="K189" s="43">
        <f t="shared" si="10"/>
        <v>0</v>
      </c>
      <c r="L189" s="22">
        <v>3.7</v>
      </c>
      <c r="M189" s="44"/>
      <c r="N189" s="43">
        <f t="shared" si="11"/>
        <v>74.8</v>
      </c>
      <c r="O189" s="21">
        <v>1.7</v>
      </c>
      <c r="P189" s="44">
        <v>44</v>
      </c>
      <c r="Q189" s="37">
        <f t="shared" si="9"/>
        <v>74.8</v>
      </c>
      <c r="R189" s="20">
        <f t="shared" si="12"/>
        <v>44</v>
      </c>
    </row>
    <row r="190" spans="2:18" x14ac:dyDescent="0.2">
      <c r="B190" s="20" t="s">
        <v>621</v>
      </c>
      <c r="C190" s="20" t="s">
        <v>640</v>
      </c>
      <c r="D190" s="35" t="s">
        <v>641</v>
      </c>
      <c r="E190" s="43"/>
      <c r="F190" s="20"/>
      <c r="G190" s="44"/>
      <c r="H190" s="43"/>
      <c r="I190" s="20"/>
      <c r="J190" s="44"/>
      <c r="K190" s="43">
        <f t="shared" si="10"/>
        <v>55.5</v>
      </c>
      <c r="L190" s="22">
        <v>3.7</v>
      </c>
      <c r="M190" s="44">
        <v>15</v>
      </c>
      <c r="N190" s="43">
        <f t="shared" si="11"/>
        <v>0</v>
      </c>
      <c r="O190" s="21">
        <v>1.7</v>
      </c>
      <c r="P190" s="44"/>
      <c r="Q190" s="37">
        <f t="shared" si="9"/>
        <v>55.5</v>
      </c>
      <c r="R190" s="20">
        <f t="shared" si="12"/>
        <v>15</v>
      </c>
    </row>
    <row r="191" spans="2:18" x14ac:dyDescent="0.2">
      <c r="B191" s="20" t="s">
        <v>621</v>
      </c>
      <c r="C191" s="20" t="s">
        <v>642</v>
      </c>
      <c r="D191" s="35" t="s">
        <v>643</v>
      </c>
      <c r="E191" s="43"/>
      <c r="F191" s="20"/>
      <c r="G191" s="44"/>
      <c r="H191" s="43"/>
      <c r="I191" s="20"/>
      <c r="J191" s="44"/>
      <c r="K191" s="43">
        <f t="shared" si="10"/>
        <v>266.40000000000003</v>
      </c>
      <c r="L191" s="22">
        <v>3.7</v>
      </c>
      <c r="M191" s="44">
        <v>72</v>
      </c>
      <c r="N191" s="43">
        <f t="shared" si="11"/>
        <v>0</v>
      </c>
      <c r="O191" s="21">
        <v>1.7</v>
      </c>
      <c r="P191" s="44"/>
      <c r="Q191" s="37">
        <f t="shared" si="9"/>
        <v>266.40000000000003</v>
      </c>
      <c r="R191" s="20">
        <f t="shared" si="12"/>
        <v>72</v>
      </c>
    </row>
    <row r="192" spans="2:18" x14ac:dyDescent="0.2">
      <c r="B192" s="20" t="s">
        <v>621</v>
      </c>
      <c r="C192" s="20" t="s">
        <v>644</v>
      </c>
      <c r="D192" s="35" t="s">
        <v>645</v>
      </c>
      <c r="E192" s="43">
        <f>F192*G192</f>
        <v>37.200000000000003</v>
      </c>
      <c r="F192" s="20">
        <v>0.93</v>
      </c>
      <c r="G192" s="44">
        <v>40</v>
      </c>
      <c r="H192" s="43">
        <f>I192*J192</f>
        <v>22.400000000000002</v>
      </c>
      <c r="I192" s="20">
        <v>0.56000000000000005</v>
      </c>
      <c r="J192" s="44">
        <v>40</v>
      </c>
      <c r="K192" s="43">
        <f t="shared" si="10"/>
        <v>0</v>
      </c>
      <c r="L192" s="22">
        <v>3.7</v>
      </c>
      <c r="M192" s="44"/>
      <c r="N192" s="43">
        <f t="shared" si="11"/>
        <v>0</v>
      </c>
      <c r="O192" s="21">
        <v>1.7</v>
      </c>
      <c r="P192" s="44"/>
      <c r="Q192" s="37">
        <f t="shared" si="9"/>
        <v>59.600000000000009</v>
      </c>
      <c r="R192" s="20">
        <f t="shared" si="12"/>
        <v>80</v>
      </c>
    </row>
    <row r="193" spans="2:18" x14ac:dyDescent="0.2">
      <c r="B193" s="20" t="s">
        <v>621</v>
      </c>
      <c r="C193" s="20" t="s">
        <v>646</v>
      </c>
      <c r="D193" s="35" t="s">
        <v>647</v>
      </c>
      <c r="E193" s="43"/>
      <c r="F193" s="20"/>
      <c r="G193" s="44"/>
      <c r="H193" s="43"/>
      <c r="I193" s="20"/>
      <c r="J193" s="44"/>
      <c r="K193" s="43">
        <f t="shared" si="10"/>
        <v>159.1</v>
      </c>
      <c r="L193" s="22">
        <v>3.7</v>
      </c>
      <c r="M193" s="44">
        <v>43</v>
      </c>
      <c r="N193" s="43">
        <f t="shared" si="11"/>
        <v>0</v>
      </c>
      <c r="O193" s="21">
        <v>1.7</v>
      </c>
      <c r="P193" s="44"/>
      <c r="Q193" s="37">
        <f t="shared" si="9"/>
        <v>159.1</v>
      </c>
      <c r="R193" s="20">
        <f t="shared" si="12"/>
        <v>43</v>
      </c>
    </row>
    <row r="194" spans="2:18" x14ac:dyDescent="0.2">
      <c r="B194" s="20" t="s">
        <v>621</v>
      </c>
      <c r="C194" s="20" t="s">
        <v>648</v>
      </c>
      <c r="D194" s="35" t="s">
        <v>649</v>
      </c>
      <c r="E194" s="43"/>
      <c r="F194" s="20"/>
      <c r="G194" s="44"/>
      <c r="H194" s="43"/>
      <c r="I194" s="20"/>
      <c r="J194" s="44"/>
      <c r="K194" s="43">
        <f t="shared" si="10"/>
        <v>103.60000000000001</v>
      </c>
      <c r="L194" s="22">
        <v>3.7</v>
      </c>
      <c r="M194" s="44">
        <v>28</v>
      </c>
      <c r="N194" s="43">
        <f t="shared" si="11"/>
        <v>0</v>
      </c>
      <c r="O194" s="21">
        <v>1.7</v>
      </c>
      <c r="P194" s="44"/>
      <c r="Q194" s="37">
        <f t="shared" si="9"/>
        <v>103.60000000000001</v>
      </c>
      <c r="R194" s="20">
        <f t="shared" si="12"/>
        <v>28</v>
      </c>
    </row>
    <row r="195" spans="2:18" x14ac:dyDescent="0.2">
      <c r="B195" s="20" t="s">
        <v>621</v>
      </c>
      <c r="C195" s="20" t="s">
        <v>650</v>
      </c>
      <c r="D195" s="35" t="s">
        <v>651</v>
      </c>
      <c r="E195" s="43"/>
      <c r="F195" s="20"/>
      <c r="G195" s="44"/>
      <c r="H195" s="43"/>
      <c r="I195" s="20"/>
      <c r="J195" s="44"/>
      <c r="K195" s="43">
        <f t="shared" si="10"/>
        <v>114.7</v>
      </c>
      <c r="L195" s="22">
        <v>3.7</v>
      </c>
      <c r="M195" s="44">
        <v>31</v>
      </c>
      <c r="N195" s="43">
        <f t="shared" si="11"/>
        <v>0</v>
      </c>
      <c r="O195" s="21">
        <v>1.7</v>
      </c>
      <c r="P195" s="44"/>
      <c r="Q195" s="37">
        <f t="shared" si="9"/>
        <v>114.7</v>
      </c>
      <c r="R195" s="20">
        <f t="shared" si="12"/>
        <v>31</v>
      </c>
    </row>
    <row r="196" spans="2:18" x14ac:dyDescent="0.2">
      <c r="B196" s="20" t="s">
        <v>621</v>
      </c>
      <c r="C196" s="20" t="s">
        <v>652</v>
      </c>
      <c r="D196" s="35" t="s">
        <v>653</v>
      </c>
      <c r="E196" s="43"/>
      <c r="F196" s="20"/>
      <c r="G196" s="44"/>
      <c r="H196" s="43"/>
      <c r="I196" s="20"/>
      <c r="J196" s="44"/>
      <c r="K196" s="43">
        <f t="shared" si="10"/>
        <v>236.8</v>
      </c>
      <c r="L196" s="22">
        <v>3.7</v>
      </c>
      <c r="M196" s="44">
        <v>64</v>
      </c>
      <c r="N196" s="43">
        <f t="shared" si="11"/>
        <v>0</v>
      </c>
      <c r="O196" s="21">
        <v>1.7</v>
      </c>
      <c r="P196" s="44"/>
      <c r="Q196" s="37">
        <f t="shared" si="9"/>
        <v>236.8</v>
      </c>
      <c r="R196" s="20">
        <f t="shared" si="12"/>
        <v>64</v>
      </c>
    </row>
    <row r="197" spans="2:18" x14ac:dyDescent="0.2">
      <c r="B197" s="20" t="s">
        <v>621</v>
      </c>
      <c r="C197" s="20" t="s">
        <v>654</v>
      </c>
      <c r="D197" s="35" t="s">
        <v>655</v>
      </c>
      <c r="E197" s="43"/>
      <c r="F197" s="20"/>
      <c r="G197" s="44"/>
      <c r="H197" s="43"/>
      <c r="I197" s="20"/>
      <c r="J197" s="44"/>
      <c r="K197" s="43">
        <f t="shared" si="10"/>
        <v>37</v>
      </c>
      <c r="L197" s="22">
        <v>3.7</v>
      </c>
      <c r="M197" s="44">
        <v>10</v>
      </c>
      <c r="N197" s="43">
        <f t="shared" si="11"/>
        <v>0</v>
      </c>
      <c r="O197" s="21">
        <v>1.7</v>
      </c>
      <c r="P197" s="44"/>
      <c r="Q197" s="37">
        <f t="shared" si="9"/>
        <v>37</v>
      </c>
      <c r="R197" s="20">
        <f t="shared" si="12"/>
        <v>10</v>
      </c>
    </row>
    <row r="198" spans="2:18" x14ac:dyDescent="0.2">
      <c r="B198" s="20" t="s">
        <v>621</v>
      </c>
      <c r="C198" s="20" t="s">
        <v>656</v>
      </c>
      <c r="D198" s="35" t="s">
        <v>657</v>
      </c>
      <c r="E198" s="43"/>
      <c r="F198" s="20"/>
      <c r="G198" s="44"/>
      <c r="H198" s="43"/>
      <c r="I198" s="20"/>
      <c r="J198" s="44"/>
      <c r="K198" s="43">
        <f t="shared" si="10"/>
        <v>44.400000000000006</v>
      </c>
      <c r="L198" s="22">
        <v>3.7</v>
      </c>
      <c r="M198" s="44">
        <v>12</v>
      </c>
      <c r="N198" s="43">
        <f t="shared" si="11"/>
        <v>52.699999999999996</v>
      </c>
      <c r="O198" s="21">
        <v>1.7</v>
      </c>
      <c r="P198" s="44">
        <v>31</v>
      </c>
      <c r="Q198" s="37">
        <f t="shared" si="9"/>
        <v>97.1</v>
      </c>
      <c r="R198" s="20">
        <f t="shared" si="12"/>
        <v>43</v>
      </c>
    </row>
    <row r="199" spans="2:18" x14ac:dyDescent="0.2">
      <c r="B199" s="20" t="s">
        <v>621</v>
      </c>
      <c r="C199" s="20" t="s">
        <v>658</v>
      </c>
      <c r="D199" s="35" t="s">
        <v>659</v>
      </c>
      <c r="E199" s="43"/>
      <c r="F199" s="20"/>
      <c r="G199" s="44"/>
      <c r="H199" s="43"/>
      <c r="I199" s="20"/>
      <c r="J199" s="44"/>
      <c r="K199" s="43">
        <f t="shared" si="10"/>
        <v>3.7</v>
      </c>
      <c r="L199" s="22">
        <v>3.7</v>
      </c>
      <c r="M199" s="44">
        <v>1</v>
      </c>
      <c r="N199" s="43">
        <f t="shared" si="11"/>
        <v>0</v>
      </c>
      <c r="O199" s="21">
        <v>1.7</v>
      </c>
      <c r="P199" s="44"/>
      <c r="Q199" s="37">
        <f t="shared" ref="Q199:Q223" si="13">E199+H199+K199+N199</f>
        <v>3.7</v>
      </c>
      <c r="R199" s="20">
        <f t="shared" si="12"/>
        <v>1</v>
      </c>
    </row>
    <row r="200" spans="2:18" x14ac:dyDescent="0.2">
      <c r="B200" s="20" t="s">
        <v>621</v>
      </c>
      <c r="C200" s="20" t="s">
        <v>660</v>
      </c>
      <c r="D200" s="35" t="s">
        <v>661</v>
      </c>
      <c r="E200" s="43"/>
      <c r="F200" s="20"/>
      <c r="G200" s="44"/>
      <c r="H200" s="43"/>
      <c r="I200" s="20"/>
      <c r="J200" s="44"/>
      <c r="K200" s="43">
        <f t="shared" ref="K200:K223" si="14">L200*M200</f>
        <v>1306.1000000000001</v>
      </c>
      <c r="L200" s="22">
        <v>3.7</v>
      </c>
      <c r="M200" s="44">
        <v>353</v>
      </c>
      <c r="N200" s="43">
        <f t="shared" ref="N200:N223" si="15">O200*P200</f>
        <v>724.19999999999993</v>
      </c>
      <c r="O200" s="21">
        <v>1.7</v>
      </c>
      <c r="P200" s="44">
        <v>426</v>
      </c>
      <c r="Q200" s="37">
        <f t="shared" si="13"/>
        <v>2030.3000000000002</v>
      </c>
      <c r="R200" s="20">
        <f t="shared" ref="R200:R223" si="16">G200+J200+M200+P200</f>
        <v>779</v>
      </c>
    </row>
    <row r="201" spans="2:18" x14ac:dyDescent="0.2">
      <c r="B201" s="20" t="s">
        <v>621</v>
      </c>
      <c r="C201" s="20" t="s">
        <v>662</v>
      </c>
      <c r="D201" s="35" t="s">
        <v>663</v>
      </c>
      <c r="E201" s="43"/>
      <c r="F201" s="20"/>
      <c r="G201" s="44"/>
      <c r="H201" s="43"/>
      <c r="I201" s="20"/>
      <c r="J201" s="44"/>
      <c r="K201" s="43">
        <f t="shared" si="14"/>
        <v>66.600000000000009</v>
      </c>
      <c r="L201" s="22">
        <v>3.7</v>
      </c>
      <c r="M201" s="44">
        <v>18</v>
      </c>
      <c r="N201" s="43">
        <f t="shared" si="15"/>
        <v>0</v>
      </c>
      <c r="O201" s="21">
        <v>1.7</v>
      </c>
      <c r="P201" s="44"/>
      <c r="Q201" s="37">
        <f t="shared" si="13"/>
        <v>66.600000000000009</v>
      </c>
      <c r="R201" s="20">
        <f t="shared" si="16"/>
        <v>18</v>
      </c>
    </row>
    <row r="202" spans="2:18" x14ac:dyDescent="0.2">
      <c r="B202" s="20" t="s">
        <v>621</v>
      </c>
      <c r="C202" s="20" t="s">
        <v>664</v>
      </c>
      <c r="D202" s="35" t="s">
        <v>665</v>
      </c>
      <c r="E202" s="43"/>
      <c r="F202" s="20"/>
      <c r="G202" s="44"/>
      <c r="H202" s="43"/>
      <c r="I202" s="20"/>
      <c r="J202" s="44"/>
      <c r="K202" s="43">
        <f t="shared" si="14"/>
        <v>203.5</v>
      </c>
      <c r="L202" s="22">
        <v>3.7</v>
      </c>
      <c r="M202" s="44">
        <v>55</v>
      </c>
      <c r="N202" s="43">
        <f t="shared" si="15"/>
        <v>45.9</v>
      </c>
      <c r="O202" s="21">
        <v>1.7</v>
      </c>
      <c r="P202" s="44">
        <v>27</v>
      </c>
      <c r="Q202" s="37">
        <f t="shared" si="13"/>
        <v>249.4</v>
      </c>
      <c r="R202" s="20">
        <f t="shared" si="16"/>
        <v>82</v>
      </c>
    </row>
    <row r="203" spans="2:18" x14ac:dyDescent="0.2">
      <c r="B203" s="20" t="s">
        <v>621</v>
      </c>
      <c r="C203" s="20" t="s">
        <v>666</v>
      </c>
      <c r="D203" s="35" t="s">
        <v>667</v>
      </c>
      <c r="E203" s="43"/>
      <c r="F203" s="20"/>
      <c r="G203" s="44"/>
      <c r="H203" s="43"/>
      <c r="I203" s="20"/>
      <c r="J203" s="44"/>
      <c r="K203" s="43">
        <f t="shared" si="14"/>
        <v>173.9</v>
      </c>
      <c r="L203" s="22">
        <v>3.7</v>
      </c>
      <c r="M203" s="44">
        <v>47</v>
      </c>
      <c r="N203" s="43">
        <f t="shared" si="15"/>
        <v>0</v>
      </c>
      <c r="O203" s="21">
        <v>1.7</v>
      </c>
      <c r="P203" s="44"/>
      <c r="Q203" s="37">
        <f t="shared" si="13"/>
        <v>173.9</v>
      </c>
      <c r="R203" s="20">
        <f t="shared" si="16"/>
        <v>47</v>
      </c>
    </row>
    <row r="204" spans="2:18" x14ac:dyDescent="0.2">
      <c r="B204" s="20" t="s">
        <v>621</v>
      </c>
      <c r="C204" s="20" t="s">
        <v>668</v>
      </c>
      <c r="D204" s="35" t="s">
        <v>669</v>
      </c>
      <c r="E204" s="43"/>
      <c r="F204" s="20"/>
      <c r="G204" s="44"/>
      <c r="H204" s="43"/>
      <c r="I204" s="20"/>
      <c r="J204" s="44"/>
      <c r="K204" s="43">
        <f t="shared" si="14"/>
        <v>170.20000000000002</v>
      </c>
      <c r="L204" s="22">
        <v>3.7</v>
      </c>
      <c r="M204" s="44">
        <v>46</v>
      </c>
      <c r="N204" s="43">
        <f t="shared" si="15"/>
        <v>78.2</v>
      </c>
      <c r="O204" s="21">
        <v>1.7</v>
      </c>
      <c r="P204" s="44">
        <v>46</v>
      </c>
      <c r="Q204" s="37">
        <f t="shared" si="13"/>
        <v>248.40000000000003</v>
      </c>
      <c r="R204" s="20">
        <f t="shared" si="16"/>
        <v>92</v>
      </c>
    </row>
    <row r="205" spans="2:18" x14ac:dyDescent="0.2">
      <c r="B205" s="20" t="s">
        <v>621</v>
      </c>
      <c r="C205" s="20" t="s">
        <v>670</v>
      </c>
      <c r="D205" s="35" t="s">
        <v>671</v>
      </c>
      <c r="E205" s="43"/>
      <c r="F205" s="20"/>
      <c r="G205" s="44"/>
      <c r="H205" s="43"/>
      <c r="I205" s="20"/>
      <c r="J205" s="44"/>
      <c r="K205" s="43">
        <f t="shared" si="14"/>
        <v>22.200000000000003</v>
      </c>
      <c r="L205" s="22">
        <v>3.7</v>
      </c>
      <c r="M205" s="44">
        <v>6</v>
      </c>
      <c r="N205" s="43">
        <f t="shared" si="15"/>
        <v>71.399999999999991</v>
      </c>
      <c r="O205" s="21">
        <v>1.7</v>
      </c>
      <c r="P205" s="44">
        <v>42</v>
      </c>
      <c r="Q205" s="37">
        <f t="shared" si="13"/>
        <v>93.6</v>
      </c>
      <c r="R205" s="20">
        <f t="shared" si="16"/>
        <v>48</v>
      </c>
    </row>
    <row r="206" spans="2:18" x14ac:dyDescent="0.2">
      <c r="B206" s="20" t="s">
        <v>621</v>
      </c>
      <c r="C206" s="20" t="s">
        <v>672</v>
      </c>
      <c r="D206" s="35" t="s">
        <v>673</v>
      </c>
      <c r="E206" s="43"/>
      <c r="F206" s="20"/>
      <c r="G206" s="44"/>
      <c r="H206" s="43"/>
      <c r="I206" s="20"/>
      <c r="J206" s="44"/>
      <c r="K206" s="43">
        <f t="shared" si="14"/>
        <v>162.80000000000001</v>
      </c>
      <c r="L206" s="22">
        <v>3.7</v>
      </c>
      <c r="M206" s="44">
        <v>44</v>
      </c>
      <c r="N206" s="43">
        <f t="shared" si="15"/>
        <v>0</v>
      </c>
      <c r="O206" s="21">
        <v>1.7</v>
      </c>
      <c r="P206" s="44"/>
      <c r="Q206" s="37">
        <f t="shared" si="13"/>
        <v>162.80000000000001</v>
      </c>
      <c r="R206" s="20">
        <f t="shared" si="16"/>
        <v>44</v>
      </c>
    </row>
    <row r="207" spans="2:18" x14ac:dyDescent="0.2">
      <c r="B207" s="20" t="s">
        <v>621</v>
      </c>
      <c r="C207" s="20" t="s">
        <v>674</v>
      </c>
      <c r="D207" s="35" t="s">
        <v>675</v>
      </c>
      <c r="E207" s="43"/>
      <c r="F207" s="20"/>
      <c r="G207" s="44"/>
      <c r="H207" s="43"/>
      <c r="I207" s="20"/>
      <c r="J207" s="44"/>
      <c r="K207" s="43">
        <f t="shared" si="14"/>
        <v>77.7</v>
      </c>
      <c r="L207" s="22">
        <v>3.7</v>
      </c>
      <c r="M207" s="44">
        <v>21</v>
      </c>
      <c r="N207" s="43">
        <f t="shared" si="15"/>
        <v>0</v>
      </c>
      <c r="O207" s="21">
        <v>1.7</v>
      </c>
      <c r="P207" s="44"/>
      <c r="Q207" s="37">
        <f t="shared" si="13"/>
        <v>77.7</v>
      </c>
      <c r="R207" s="20">
        <f t="shared" si="16"/>
        <v>21</v>
      </c>
    </row>
    <row r="208" spans="2:18" x14ac:dyDescent="0.2">
      <c r="B208" s="20" t="s">
        <v>621</v>
      </c>
      <c r="C208" s="20" t="s">
        <v>676</v>
      </c>
      <c r="D208" s="35" t="s">
        <v>677</v>
      </c>
      <c r="E208" s="43"/>
      <c r="F208" s="20"/>
      <c r="G208" s="44"/>
      <c r="H208" s="43"/>
      <c r="I208" s="20"/>
      <c r="J208" s="44"/>
      <c r="K208" s="43">
        <f t="shared" si="14"/>
        <v>151.70000000000002</v>
      </c>
      <c r="L208" s="22">
        <v>3.7</v>
      </c>
      <c r="M208" s="44">
        <v>41</v>
      </c>
      <c r="N208" s="43">
        <f t="shared" si="15"/>
        <v>0</v>
      </c>
      <c r="O208" s="21">
        <v>1.7</v>
      </c>
      <c r="P208" s="44"/>
      <c r="Q208" s="37">
        <f t="shared" si="13"/>
        <v>151.70000000000002</v>
      </c>
      <c r="R208" s="20">
        <f t="shared" si="16"/>
        <v>41</v>
      </c>
    </row>
    <row r="209" spans="2:18" x14ac:dyDescent="0.2">
      <c r="B209" s="20" t="s">
        <v>621</v>
      </c>
      <c r="C209" s="20" t="s">
        <v>678</v>
      </c>
      <c r="D209" s="35" t="s">
        <v>679</v>
      </c>
      <c r="E209" s="43"/>
      <c r="F209" s="20"/>
      <c r="G209" s="44"/>
      <c r="H209" s="43"/>
      <c r="I209" s="20"/>
      <c r="J209" s="44"/>
      <c r="K209" s="43">
        <f t="shared" si="14"/>
        <v>229.4</v>
      </c>
      <c r="L209" s="22">
        <v>3.7</v>
      </c>
      <c r="M209" s="44">
        <v>62</v>
      </c>
      <c r="N209" s="43">
        <f t="shared" si="15"/>
        <v>0</v>
      </c>
      <c r="O209" s="21">
        <v>1.7</v>
      </c>
      <c r="P209" s="44"/>
      <c r="Q209" s="37">
        <f t="shared" si="13"/>
        <v>229.4</v>
      </c>
      <c r="R209" s="20">
        <f t="shared" si="16"/>
        <v>62</v>
      </c>
    </row>
    <row r="210" spans="2:18" x14ac:dyDescent="0.2">
      <c r="B210" s="20" t="s">
        <v>621</v>
      </c>
      <c r="C210" s="20" t="s">
        <v>680</v>
      </c>
      <c r="D210" s="35" t="s">
        <v>681</v>
      </c>
      <c r="E210" s="43"/>
      <c r="F210" s="20"/>
      <c r="G210" s="44"/>
      <c r="H210" s="43"/>
      <c r="I210" s="20"/>
      <c r="J210" s="44"/>
      <c r="K210" s="43">
        <f t="shared" si="14"/>
        <v>77.7</v>
      </c>
      <c r="L210" s="22">
        <v>3.7</v>
      </c>
      <c r="M210" s="44">
        <v>21</v>
      </c>
      <c r="N210" s="43">
        <f t="shared" si="15"/>
        <v>0</v>
      </c>
      <c r="O210" s="21">
        <v>1.7</v>
      </c>
      <c r="P210" s="44"/>
      <c r="Q210" s="37">
        <f t="shared" si="13"/>
        <v>77.7</v>
      </c>
      <c r="R210" s="20">
        <f t="shared" si="16"/>
        <v>21</v>
      </c>
    </row>
    <row r="211" spans="2:18" x14ac:dyDescent="0.2">
      <c r="B211" s="20" t="s">
        <v>621</v>
      </c>
      <c r="C211" s="20" t="s">
        <v>682</v>
      </c>
      <c r="D211" s="35" t="s">
        <v>683</v>
      </c>
      <c r="E211" s="43"/>
      <c r="F211" s="20"/>
      <c r="G211" s="44"/>
      <c r="H211" s="43"/>
      <c r="I211" s="20"/>
      <c r="J211" s="44"/>
      <c r="K211" s="43">
        <f t="shared" si="14"/>
        <v>170.20000000000002</v>
      </c>
      <c r="L211" s="22">
        <v>3.7</v>
      </c>
      <c r="M211" s="44">
        <v>46</v>
      </c>
      <c r="N211" s="43">
        <f t="shared" si="15"/>
        <v>78.2</v>
      </c>
      <c r="O211" s="21">
        <v>1.7</v>
      </c>
      <c r="P211" s="44">
        <v>46</v>
      </c>
      <c r="Q211" s="37">
        <f t="shared" si="13"/>
        <v>248.40000000000003</v>
      </c>
      <c r="R211" s="20">
        <f t="shared" si="16"/>
        <v>92</v>
      </c>
    </row>
    <row r="212" spans="2:18" x14ac:dyDescent="0.2">
      <c r="B212" s="20" t="s">
        <v>621</v>
      </c>
      <c r="C212" s="20" t="s">
        <v>684</v>
      </c>
      <c r="D212" s="35" t="s">
        <v>685</v>
      </c>
      <c r="E212" s="43"/>
      <c r="F212" s="20"/>
      <c r="G212" s="44"/>
      <c r="H212" s="43"/>
      <c r="I212" s="20"/>
      <c r="J212" s="44"/>
      <c r="K212" s="43">
        <f t="shared" si="14"/>
        <v>229.4</v>
      </c>
      <c r="L212" s="22">
        <v>3.7</v>
      </c>
      <c r="M212" s="44">
        <v>62</v>
      </c>
      <c r="N212" s="43">
        <f t="shared" si="15"/>
        <v>0</v>
      </c>
      <c r="O212" s="21">
        <v>1.7</v>
      </c>
      <c r="P212" s="44"/>
      <c r="Q212" s="37">
        <f t="shared" si="13"/>
        <v>229.4</v>
      </c>
      <c r="R212" s="20">
        <f t="shared" si="16"/>
        <v>62</v>
      </c>
    </row>
    <row r="213" spans="2:18" x14ac:dyDescent="0.2">
      <c r="B213" s="20" t="s">
        <v>621</v>
      </c>
      <c r="C213" s="20" t="s">
        <v>686</v>
      </c>
      <c r="D213" s="35" t="s">
        <v>687</v>
      </c>
      <c r="E213" s="43"/>
      <c r="F213" s="20"/>
      <c r="G213" s="44"/>
      <c r="H213" s="43"/>
      <c r="I213" s="20"/>
      <c r="J213" s="44"/>
      <c r="K213" s="43">
        <f t="shared" si="14"/>
        <v>222</v>
      </c>
      <c r="L213" s="22">
        <v>3.7</v>
      </c>
      <c r="M213" s="44">
        <v>60</v>
      </c>
      <c r="N213" s="43">
        <f t="shared" si="15"/>
        <v>102</v>
      </c>
      <c r="O213" s="21">
        <v>1.7</v>
      </c>
      <c r="P213" s="44">
        <v>60</v>
      </c>
      <c r="Q213" s="37">
        <f t="shared" si="13"/>
        <v>324</v>
      </c>
      <c r="R213" s="20">
        <f t="shared" si="16"/>
        <v>120</v>
      </c>
    </row>
    <row r="214" spans="2:18" x14ac:dyDescent="0.2">
      <c r="B214" s="20" t="s">
        <v>621</v>
      </c>
      <c r="C214" s="20" t="s">
        <v>688</v>
      </c>
      <c r="D214" s="35" t="s">
        <v>689</v>
      </c>
      <c r="E214" s="43"/>
      <c r="F214" s="20"/>
      <c r="G214" s="44"/>
      <c r="H214" s="43"/>
      <c r="I214" s="20"/>
      <c r="J214" s="44"/>
      <c r="K214" s="43">
        <f t="shared" si="14"/>
        <v>225.70000000000002</v>
      </c>
      <c r="L214" s="22">
        <v>3.7</v>
      </c>
      <c r="M214" s="44">
        <v>61</v>
      </c>
      <c r="N214" s="43">
        <f t="shared" si="15"/>
        <v>0</v>
      </c>
      <c r="O214" s="21">
        <v>1.7</v>
      </c>
      <c r="P214" s="44"/>
      <c r="Q214" s="37">
        <f t="shared" si="13"/>
        <v>225.70000000000002</v>
      </c>
      <c r="R214" s="20">
        <f t="shared" si="16"/>
        <v>61</v>
      </c>
    </row>
    <row r="215" spans="2:18" x14ac:dyDescent="0.2">
      <c r="B215" s="20" t="s">
        <v>621</v>
      </c>
      <c r="C215" s="20" t="s">
        <v>690</v>
      </c>
      <c r="D215" s="35" t="s">
        <v>691</v>
      </c>
      <c r="E215" s="43"/>
      <c r="F215" s="20"/>
      <c r="G215" s="44"/>
      <c r="H215" s="43"/>
      <c r="I215" s="20"/>
      <c r="J215" s="44"/>
      <c r="K215" s="43">
        <f t="shared" si="14"/>
        <v>351.5</v>
      </c>
      <c r="L215" s="22">
        <v>3.7</v>
      </c>
      <c r="M215" s="44">
        <v>95</v>
      </c>
      <c r="N215" s="43">
        <f t="shared" si="15"/>
        <v>6.8</v>
      </c>
      <c r="O215" s="21">
        <v>1.7</v>
      </c>
      <c r="P215" s="44">
        <v>4</v>
      </c>
      <c r="Q215" s="37">
        <f t="shared" si="13"/>
        <v>358.3</v>
      </c>
      <c r="R215" s="20">
        <f t="shared" si="16"/>
        <v>99</v>
      </c>
    </row>
    <row r="216" spans="2:18" x14ac:dyDescent="0.2">
      <c r="B216" s="20" t="s">
        <v>621</v>
      </c>
      <c r="C216" s="20" t="s">
        <v>692</v>
      </c>
      <c r="D216" s="35" t="s">
        <v>693</v>
      </c>
      <c r="E216" s="43"/>
      <c r="F216" s="20"/>
      <c r="G216" s="44"/>
      <c r="H216" s="43"/>
      <c r="I216" s="20"/>
      <c r="J216" s="44"/>
      <c r="K216" s="43">
        <f t="shared" si="14"/>
        <v>85.100000000000009</v>
      </c>
      <c r="L216" s="22">
        <v>3.7</v>
      </c>
      <c r="M216" s="44">
        <v>23</v>
      </c>
      <c r="N216" s="43">
        <f t="shared" si="15"/>
        <v>0</v>
      </c>
      <c r="O216" s="21">
        <v>1.7</v>
      </c>
      <c r="P216" s="44"/>
      <c r="Q216" s="37">
        <f t="shared" si="13"/>
        <v>85.100000000000009</v>
      </c>
      <c r="R216" s="20">
        <f t="shared" si="16"/>
        <v>23</v>
      </c>
    </row>
    <row r="217" spans="2:18" x14ac:dyDescent="0.2">
      <c r="B217" s="20" t="s">
        <v>621</v>
      </c>
      <c r="C217" s="20" t="s">
        <v>694</v>
      </c>
      <c r="D217" s="35" t="s">
        <v>695</v>
      </c>
      <c r="E217" s="43"/>
      <c r="F217" s="20"/>
      <c r="G217" s="44"/>
      <c r="H217" s="43"/>
      <c r="I217" s="20"/>
      <c r="J217" s="44"/>
      <c r="K217" s="43">
        <f t="shared" si="14"/>
        <v>910.2</v>
      </c>
      <c r="L217" s="22">
        <v>3.7</v>
      </c>
      <c r="M217" s="44">
        <v>246</v>
      </c>
      <c r="N217" s="43">
        <f t="shared" si="15"/>
        <v>59.5</v>
      </c>
      <c r="O217" s="21">
        <v>1.7</v>
      </c>
      <c r="P217" s="44">
        <v>35</v>
      </c>
      <c r="Q217" s="37">
        <f t="shared" si="13"/>
        <v>969.7</v>
      </c>
      <c r="R217" s="20">
        <f t="shared" si="16"/>
        <v>281</v>
      </c>
    </row>
    <row r="218" spans="2:18" x14ac:dyDescent="0.2">
      <c r="B218" s="20" t="s">
        <v>621</v>
      </c>
      <c r="C218" s="20" t="s">
        <v>696</v>
      </c>
      <c r="D218" s="35" t="s">
        <v>697</v>
      </c>
      <c r="E218" s="43"/>
      <c r="F218" s="20"/>
      <c r="G218" s="44"/>
      <c r="H218" s="43"/>
      <c r="I218" s="20"/>
      <c r="J218" s="44"/>
      <c r="K218" s="43">
        <f t="shared" si="14"/>
        <v>1272.8</v>
      </c>
      <c r="L218" s="22">
        <v>3.7</v>
      </c>
      <c r="M218" s="44">
        <v>344</v>
      </c>
      <c r="N218" s="43">
        <f t="shared" si="15"/>
        <v>1191.7</v>
      </c>
      <c r="O218" s="21">
        <v>1.7</v>
      </c>
      <c r="P218" s="44">
        <v>701</v>
      </c>
      <c r="Q218" s="37">
        <f t="shared" si="13"/>
        <v>2464.5</v>
      </c>
      <c r="R218" s="20">
        <f t="shared" si="16"/>
        <v>1045</v>
      </c>
    </row>
    <row r="219" spans="2:18" x14ac:dyDescent="0.2">
      <c r="B219" s="20" t="s">
        <v>621</v>
      </c>
      <c r="C219" s="20" t="s">
        <v>698</v>
      </c>
      <c r="D219" s="35" t="s">
        <v>699</v>
      </c>
      <c r="E219" s="43"/>
      <c r="F219" s="20"/>
      <c r="G219" s="44"/>
      <c r="H219" s="43"/>
      <c r="I219" s="20"/>
      <c r="J219" s="44"/>
      <c r="K219" s="43">
        <f t="shared" si="14"/>
        <v>44.400000000000006</v>
      </c>
      <c r="L219" s="22">
        <v>3.7</v>
      </c>
      <c r="M219" s="44">
        <v>12</v>
      </c>
      <c r="N219" s="43">
        <f t="shared" si="15"/>
        <v>42.5</v>
      </c>
      <c r="O219" s="21">
        <v>1.7</v>
      </c>
      <c r="P219" s="44">
        <v>25</v>
      </c>
      <c r="Q219" s="37">
        <f t="shared" si="13"/>
        <v>86.9</v>
      </c>
      <c r="R219" s="20">
        <f t="shared" si="16"/>
        <v>37</v>
      </c>
    </row>
    <row r="220" spans="2:18" x14ac:dyDescent="0.2">
      <c r="B220" s="20" t="s">
        <v>621</v>
      </c>
      <c r="C220" s="20" t="s">
        <v>700</v>
      </c>
      <c r="D220" s="35" t="s">
        <v>701</v>
      </c>
      <c r="E220" s="43"/>
      <c r="F220" s="20"/>
      <c r="G220" s="44"/>
      <c r="H220" s="43"/>
      <c r="I220" s="20"/>
      <c r="J220" s="44"/>
      <c r="K220" s="43">
        <f t="shared" si="14"/>
        <v>99.9</v>
      </c>
      <c r="L220" s="22">
        <v>3.7</v>
      </c>
      <c r="M220" s="44">
        <v>27</v>
      </c>
      <c r="N220" s="43">
        <f t="shared" si="15"/>
        <v>0</v>
      </c>
      <c r="O220" s="21">
        <v>1.7</v>
      </c>
      <c r="P220" s="44"/>
      <c r="Q220" s="37">
        <f t="shared" si="13"/>
        <v>99.9</v>
      </c>
      <c r="R220" s="20">
        <f t="shared" si="16"/>
        <v>27</v>
      </c>
    </row>
    <row r="221" spans="2:18" x14ac:dyDescent="0.2">
      <c r="B221" s="20" t="s">
        <v>621</v>
      </c>
      <c r="C221" s="20" t="s">
        <v>702</v>
      </c>
      <c r="D221" s="35" t="s">
        <v>703</v>
      </c>
      <c r="E221" s="43"/>
      <c r="F221" s="20"/>
      <c r="G221" s="44"/>
      <c r="H221" s="43"/>
      <c r="I221" s="20"/>
      <c r="J221" s="44"/>
      <c r="K221" s="43">
        <f t="shared" si="14"/>
        <v>44.400000000000006</v>
      </c>
      <c r="L221" s="22">
        <v>3.7</v>
      </c>
      <c r="M221" s="44">
        <v>12</v>
      </c>
      <c r="N221" s="43">
        <f t="shared" si="15"/>
        <v>0</v>
      </c>
      <c r="O221" s="21">
        <v>1.7</v>
      </c>
      <c r="P221" s="44"/>
      <c r="Q221" s="37">
        <f t="shared" si="13"/>
        <v>44.400000000000006</v>
      </c>
      <c r="R221" s="20">
        <f t="shared" si="16"/>
        <v>12</v>
      </c>
    </row>
    <row r="222" spans="2:18" x14ac:dyDescent="0.2">
      <c r="B222" s="20" t="s">
        <v>621</v>
      </c>
      <c r="C222" s="20" t="s">
        <v>704</v>
      </c>
      <c r="D222" s="35" t="s">
        <v>705</v>
      </c>
      <c r="E222" s="43"/>
      <c r="F222" s="20"/>
      <c r="G222" s="44"/>
      <c r="H222" s="43"/>
      <c r="I222" s="20"/>
      <c r="J222" s="44"/>
      <c r="K222" s="43">
        <f t="shared" si="14"/>
        <v>614.20000000000005</v>
      </c>
      <c r="L222" s="22">
        <v>3.7</v>
      </c>
      <c r="M222" s="44">
        <v>166</v>
      </c>
      <c r="N222" s="43">
        <f t="shared" si="15"/>
        <v>30.599999999999998</v>
      </c>
      <c r="O222" s="21">
        <v>1.7</v>
      </c>
      <c r="P222" s="44">
        <v>18</v>
      </c>
      <c r="Q222" s="37">
        <f t="shared" si="13"/>
        <v>644.80000000000007</v>
      </c>
      <c r="R222" s="20">
        <f t="shared" si="16"/>
        <v>184</v>
      </c>
    </row>
    <row r="223" spans="2:18" ht="26.25" thickBot="1" x14ac:dyDescent="0.25">
      <c r="B223" s="20" t="s">
        <v>621</v>
      </c>
      <c r="C223" s="20" t="s">
        <v>706</v>
      </c>
      <c r="D223" s="35" t="s">
        <v>707</v>
      </c>
      <c r="E223" s="45"/>
      <c r="F223" s="46"/>
      <c r="G223" s="47"/>
      <c r="H223" s="45"/>
      <c r="I223" s="46"/>
      <c r="J223" s="47"/>
      <c r="K223" s="45">
        <f t="shared" si="14"/>
        <v>710.40000000000009</v>
      </c>
      <c r="L223" s="48">
        <v>3.7</v>
      </c>
      <c r="M223" s="47">
        <v>192</v>
      </c>
      <c r="N223" s="45">
        <f t="shared" si="15"/>
        <v>136</v>
      </c>
      <c r="O223" s="51">
        <v>1.7</v>
      </c>
      <c r="P223" s="47">
        <v>80</v>
      </c>
      <c r="Q223" s="37">
        <f t="shared" si="13"/>
        <v>846.40000000000009</v>
      </c>
      <c r="R223" s="20">
        <f t="shared" si="16"/>
        <v>272</v>
      </c>
    </row>
  </sheetData>
  <mergeCells count="3">
    <mergeCell ref="C3:R3"/>
    <mergeCell ref="C4:R4"/>
    <mergeCell ref="N1:R1"/>
  </mergeCells>
  <pageMargins left="0.11811023622047245" right="0.31496062992125984" top="0.19685039370078741" bottom="0.55118110236220474" header="0.31496062992125984" footer="0.19685039370078741"/>
  <pageSetup paperSize="9" scale="80" orientation="landscape"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371AB-6971-47C3-91BB-DC6DAB3ECF16}">
  <sheetPr>
    <tabColor theme="4" tint="0.79998168889431442"/>
  </sheetPr>
  <dimension ref="A1:W1258"/>
  <sheetViews>
    <sheetView topLeftCell="G1" zoomScale="64" zoomScaleNormal="64" workbookViewId="0">
      <selection activeCell="X11" sqref="X11"/>
    </sheetView>
  </sheetViews>
  <sheetFormatPr defaultColWidth="9.140625" defaultRowHeight="12.75" x14ac:dyDescent="0.25"/>
  <cols>
    <col min="1" max="1" width="15" style="110" customWidth="1"/>
    <col min="2" max="2" width="36.28515625" style="147" customWidth="1"/>
    <col min="3" max="3" width="16.28515625" style="112" customWidth="1"/>
    <col min="4" max="4" width="18.85546875" style="112" customWidth="1"/>
    <col min="5" max="5" width="19.5703125" style="112" customWidth="1"/>
    <col min="6" max="6" width="11.85546875" style="112" customWidth="1"/>
    <col min="7" max="7" width="10.28515625" style="112" customWidth="1"/>
    <col min="8" max="8" width="10.140625" style="112" customWidth="1"/>
    <col min="9" max="9" width="10.42578125" style="112" customWidth="1"/>
    <col min="10" max="13" width="9.140625" style="112"/>
    <col min="14" max="14" width="10.140625" style="112" customWidth="1"/>
    <col min="15" max="17" width="9.140625" style="112"/>
    <col min="18" max="19" width="10.5703125" style="112" customWidth="1"/>
    <col min="20" max="20" width="11.42578125" style="112" customWidth="1"/>
    <col min="21" max="21" width="10.85546875" style="112" customWidth="1"/>
    <col min="22" max="22" width="15.28515625" style="112" customWidth="1"/>
    <col min="23" max="16384" width="9.140625" style="112"/>
  </cols>
  <sheetData>
    <row r="1" spans="1:23" ht="63.75" customHeight="1" x14ac:dyDescent="0.25">
      <c r="S1" s="1382" t="s">
        <v>5110</v>
      </c>
      <c r="T1" s="1382"/>
      <c r="U1" s="1382"/>
      <c r="V1" s="1382"/>
    </row>
    <row r="2" spans="1:23" s="169" customFormat="1" ht="15.75" customHeight="1" thickBot="1" x14ac:dyDescent="0.25">
      <c r="A2" s="1381" t="s">
        <v>3484</v>
      </c>
      <c r="B2" s="1381"/>
      <c r="C2" s="1381"/>
      <c r="D2" s="1381"/>
      <c r="E2" s="1381"/>
      <c r="F2" s="1381"/>
      <c r="G2" s="1381"/>
      <c r="H2" s="1381"/>
      <c r="I2" s="1381"/>
      <c r="J2" s="1381"/>
      <c r="K2" s="1381"/>
      <c r="L2" s="1381"/>
      <c r="M2" s="1381"/>
      <c r="N2" s="1381"/>
      <c r="O2" s="1381"/>
      <c r="P2" s="1381"/>
      <c r="Q2" s="1381"/>
      <c r="R2" s="1381"/>
      <c r="S2" s="1381"/>
      <c r="T2" s="1381"/>
      <c r="U2" s="1381"/>
      <c r="V2" s="168"/>
    </row>
    <row r="3" spans="1:23" s="19" customFormat="1" ht="66.75" customHeight="1" x14ac:dyDescent="0.2">
      <c r="A3" s="1380"/>
      <c r="B3" s="1380"/>
      <c r="C3" s="1380"/>
      <c r="D3" s="1380"/>
      <c r="E3" s="1380"/>
      <c r="F3" s="1380"/>
      <c r="I3" s="163" t="s">
        <v>4971</v>
      </c>
      <c r="J3" s="113" t="s">
        <v>4972</v>
      </c>
      <c r="K3" s="113" t="s">
        <v>4973</v>
      </c>
      <c r="L3" s="113" t="s">
        <v>4974</v>
      </c>
      <c r="M3" s="113" t="s">
        <v>4975</v>
      </c>
      <c r="N3" s="113" t="s">
        <v>4976</v>
      </c>
      <c r="O3" s="113" t="s">
        <v>4977</v>
      </c>
      <c r="P3" s="113" t="s">
        <v>4978</v>
      </c>
      <c r="Q3" s="113" t="s">
        <v>4979</v>
      </c>
      <c r="R3" s="113" t="s">
        <v>4980</v>
      </c>
      <c r="S3" s="113" t="s">
        <v>4981</v>
      </c>
      <c r="T3" s="113" t="s">
        <v>4982</v>
      </c>
      <c r="U3" s="114" t="s">
        <v>4983</v>
      </c>
      <c r="W3" s="112"/>
    </row>
    <row r="4" spans="1:23" s="19" customFormat="1" ht="24" customHeight="1" thickBot="1" x14ac:dyDescent="0.25">
      <c r="D4" s="115"/>
      <c r="E4" s="116"/>
      <c r="G4" s="117"/>
      <c r="I4" s="164" t="s">
        <v>4984</v>
      </c>
      <c r="J4" s="165">
        <v>0.24</v>
      </c>
      <c r="K4" s="165">
        <v>0.24</v>
      </c>
      <c r="L4" s="165">
        <v>1.68</v>
      </c>
      <c r="M4" s="165">
        <v>1.68</v>
      </c>
      <c r="N4" s="165">
        <v>56.7</v>
      </c>
      <c r="O4" s="165">
        <v>56.7</v>
      </c>
      <c r="P4" s="165">
        <v>23.58</v>
      </c>
      <c r="Q4" s="165">
        <v>23.58</v>
      </c>
      <c r="R4" s="165">
        <v>0.06</v>
      </c>
      <c r="S4" s="165">
        <v>0.06</v>
      </c>
      <c r="T4" s="165">
        <v>0.06</v>
      </c>
      <c r="U4" s="166">
        <v>0.03</v>
      </c>
      <c r="V4" s="118"/>
    </row>
    <row r="5" spans="1:23" s="110" customFormat="1" ht="63" customHeight="1" thickBot="1" x14ac:dyDescent="0.3">
      <c r="A5" s="119" t="s">
        <v>3485</v>
      </c>
      <c r="B5" s="120" t="s">
        <v>264</v>
      </c>
      <c r="C5" s="120" t="s">
        <v>3486</v>
      </c>
      <c r="D5" s="120" t="s">
        <v>3487</v>
      </c>
      <c r="E5" s="120" t="s">
        <v>4985</v>
      </c>
      <c r="F5" s="120" t="s">
        <v>4986</v>
      </c>
      <c r="G5" s="120" t="s">
        <v>4987</v>
      </c>
      <c r="H5" s="121" t="s">
        <v>4988</v>
      </c>
      <c r="I5" s="119" t="s">
        <v>4989</v>
      </c>
      <c r="J5" s="122"/>
      <c r="K5" s="122"/>
      <c r="L5" s="122"/>
      <c r="M5" s="122"/>
      <c r="N5" s="122"/>
      <c r="O5" s="122"/>
      <c r="P5" s="122"/>
      <c r="Q5" s="122"/>
      <c r="R5" s="122"/>
      <c r="S5" s="122"/>
      <c r="T5" s="122"/>
      <c r="U5" s="123"/>
      <c r="V5" s="153" t="s">
        <v>3488</v>
      </c>
    </row>
    <row r="6" spans="1:23" ht="11.25" customHeight="1" x14ac:dyDescent="0.25">
      <c r="A6" s="124" t="s">
        <v>3489</v>
      </c>
      <c r="B6" s="125" t="s">
        <v>1962</v>
      </c>
      <c r="C6" s="126">
        <v>36630001428</v>
      </c>
      <c r="D6" s="126" t="s">
        <v>3490</v>
      </c>
      <c r="E6" s="127">
        <v>525.33333333333337</v>
      </c>
      <c r="F6" s="126">
        <v>3</v>
      </c>
      <c r="G6" s="126">
        <v>1</v>
      </c>
      <c r="H6" s="128">
        <v>0</v>
      </c>
      <c r="I6" s="129">
        <f>F6-G6-H6</f>
        <v>2</v>
      </c>
      <c r="J6" s="126">
        <f>E6*$J$4</f>
        <v>126.08</v>
      </c>
      <c r="K6" s="126">
        <f>E6*$K$4</f>
        <v>126.08</v>
      </c>
      <c r="L6" s="126">
        <f>(G6+H6)*$L$4</f>
        <v>1.68</v>
      </c>
      <c r="M6" s="126">
        <f>I6*$M$4</f>
        <v>3.36</v>
      </c>
      <c r="N6" s="126">
        <f>(G6+H6)*$N$4</f>
        <v>56.7</v>
      </c>
      <c r="O6" s="126">
        <f>I6*$O$4</f>
        <v>113.4</v>
      </c>
      <c r="P6" s="126">
        <f>(G6+H6)*$P$4</f>
        <v>23.58</v>
      </c>
      <c r="Q6" s="126">
        <f>I6*$Q$4</f>
        <v>47.16</v>
      </c>
      <c r="R6" s="126">
        <f>E6*$R$4</f>
        <v>31.52</v>
      </c>
      <c r="S6" s="126">
        <f>E6*$S$4</f>
        <v>31.52</v>
      </c>
      <c r="T6" s="126">
        <f>E6*$T$4</f>
        <v>31.52</v>
      </c>
      <c r="U6" s="128">
        <f>E6*$U$4</f>
        <v>15.76</v>
      </c>
      <c r="V6" s="156">
        <f>ROUND((J6+K6+L6+M6+N6+O6+P6+Q6+R6+S6+T6+U6),0)</f>
        <v>608</v>
      </c>
    </row>
    <row r="7" spans="1:23" ht="11.25" customHeight="1" x14ac:dyDescent="0.25">
      <c r="A7" s="130" t="s">
        <v>3489</v>
      </c>
      <c r="B7" s="131" t="s">
        <v>1136</v>
      </c>
      <c r="C7" s="132">
        <v>49860008772</v>
      </c>
      <c r="D7" s="132" t="s">
        <v>3491</v>
      </c>
      <c r="E7" s="133">
        <v>510.33333333333331</v>
      </c>
      <c r="F7" s="126">
        <v>2</v>
      </c>
      <c r="G7" s="132">
        <v>1</v>
      </c>
      <c r="H7" s="134">
        <v>0</v>
      </c>
      <c r="I7" s="135">
        <f t="shared" ref="I7:I70" si="0">F7-G7-H7</f>
        <v>1</v>
      </c>
      <c r="J7" s="126">
        <f t="shared" ref="J7:J70" si="1">E7*$J$4</f>
        <v>122.47999999999999</v>
      </c>
      <c r="K7" s="126">
        <f t="shared" ref="K7:K70" si="2">E7*$K$4</f>
        <v>122.47999999999999</v>
      </c>
      <c r="L7" s="126">
        <f t="shared" ref="L7:L70" si="3">(G7+H7)*$L$4</f>
        <v>1.68</v>
      </c>
      <c r="M7" s="126">
        <f t="shared" ref="M7:M70" si="4">I7*$M$4</f>
        <v>1.68</v>
      </c>
      <c r="N7" s="126">
        <f t="shared" ref="N7:N70" si="5">(G7+H7)*$N$4</f>
        <v>56.7</v>
      </c>
      <c r="O7" s="126">
        <f t="shared" ref="O7:O70" si="6">I7*$O$4</f>
        <v>56.7</v>
      </c>
      <c r="P7" s="126">
        <f t="shared" ref="P7:P70" si="7">(G7+H7)*$P$4</f>
        <v>23.58</v>
      </c>
      <c r="Q7" s="126">
        <f t="shared" ref="Q7:Q70" si="8">I7*$Q$4</f>
        <v>23.58</v>
      </c>
      <c r="R7" s="126">
        <f t="shared" ref="R7:R70" si="9">E7*$R$4</f>
        <v>30.619999999999997</v>
      </c>
      <c r="S7" s="126">
        <f t="shared" ref="S7:S70" si="10">E7*$S$4</f>
        <v>30.619999999999997</v>
      </c>
      <c r="T7" s="126">
        <f t="shared" ref="T7:T70" si="11">E7*$T$4</f>
        <v>30.619999999999997</v>
      </c>
      <c r="U7" s="128">
        <f t="shared" ref="U7:U70" si="12">E7*$U$4</f>
        <v>15.309999999999999</v>
      </c>
      <c r="V7" s="157">
        <f t="shared" ref="V7:V70" si="13">ROUND((J7+K7+L7+M7+N7+O7+P7+Q7+R7+S7+T7+U7),0)</f>
        <v>516</v>
      </c>
    </row>
    <row r="8" spans="1:23" ht="11.25" customHeight="1" x14ac:dyDescent="0.25">
      <c r="A8" s="130" t="s">
        <v>3489</v>
      </c>
      <c r="B8" s="131" t="s">
        <v>1966</v>
      </c>
      <c r="C8" s="132">
        <v>16180043571</v>
      </c>
      <c r="D8" s="132" t="s">
        <v>3492</v>
      </c>
      <c r="E8" s="133">
        <v>343.66666666666669</v>
      </c>
      <c r="F8" s="126">
        <v>2</v>
      </c>
      <c r="G8" s="132">
        <v>1</v>
      </c>
      <c r="H8" s="134">
        <v>0</v>
      </c>
      <c r="I8" s="135">
        <f t="shared" si="0"/>
        <v>1</v>
      </c>
      <c r="J8" s="126">
        <f t="shared" si="1"/>
        <v>82.48</v>
      </c>
      <c r="K8" s="126">
        <f t="shared" si="2"/>
        <v>82.48</v>
      </c>
      <c r="L8" s="126">
        <f t="shared" si="3"/>
        <v>1.68</v>
      </c>
      <c r="M8" s="126">
        <f t="shared" si="4"/>
        <v>1.68</v>
      </c>
      <c r="N8" s="126">
        <f t="shared" si="5"/>
        <v>56.7</v>
      </c>
      <c r="O8" s="126">
        <f t="shared" si="6"/>
        <v>56.7</v>
      </c>
      <c r="P8" s="126">
        <f t="shared" si="7"/>
        <v>23.58</v>
      </c>
      <c r="Q8" s="126">
        <f t="shared" si="8"/>
        <v>23.58</v>
      </c>
      <c r="R8" s="126">
        <f t="shared" si="9"/>
        <v>20.62</v>
      </c>
      <c r="S8" s="126">
        <f t="shared" si="10"/>
        <v>20.62</v>
      </c>
      <c r="T8" s="126">
        <f t="shared" si="11"/>
        <v>20.62</v>
      </c>
      <c r="U8" s="128">
        <f t="shared" si="12"/>
        <v>10.31</v>
      </c>
      <c r="V8" s="157">
        <f t="shared" si="13"/>
        <v>401</v>
      </c>
    </row>
    <row r="9" spans="1:23" ht="11.25" customHeight="1" x14ac:dyDescent="0.25">
      <c r="A9" s="130" t="s">
        <v>3489</v>
      </c>
      <c r="B9" s="131" t="s">
        <v>1968</v>
      </c>
      <c r="C9" s="132">
        <v>87920044959</v>
      </c>
      <c r="D9" s="132" t="s">
        <v>3493</v>
      </c>
      <c r="E9" s="133">
        <v>185.33333333333334</v>
      </c>
      <c r="F9" s="126">
        <v>4</v>
      </c>
      <c r="G9" s="132">
        <v>1</v>
      </c>
      <c r="H9" s="134">
        <v>1</v>
      </c>
      <c r="I9" s="135">
        <f t="shared" si="0"/>
        <v>2</v>
      </c>
      <c r="J9" s="126">
        <f t="shared" si="1"/>
        <v>44.480000000000004</v>
      </c>
      <c r="K9" s="126">
        <f t="shared" si="2"/>
        <v>44.480000000000004</v>
      </c>
      <c r="L9" s="126">
        <f t="shared" si="3"/>
        <v>3.36</v>
      </c>
      <c r="M9" s="126">
        <f t="shared" si="4"/>
        <v>3.36</v>
      </c>
      <c r="N9" s="126">
        <f t="shared" si="5"/>
        <v>113.4</v>
      </c>
      <c r="O9" s="126">
        <f t="shared" si="6"/>
        <v>113.4</v>
      </c>
      <c r="P9" s="126">
        <f t="shared" si="7"/>
        <v>47.16</v>
      </c>
      <c r="Q9" s="126">
        <f t="shared" si="8"/>
        <v>47.16</v>
      </c>
      <c r="R9" s="126">
        <f t="shared" si="9"/>
        <v>11.120000000000001</v>
      </c>
      <c r="S9" s="126">
        <f t="shared" si="10"/>
        <v>11.120000000000001</v>
      </c>
      <c r="T9" s="126">
        <f t="shared" si="11"/>
        <v>11.120000000000001</v>
      </c>
      <c r="U9" s="128">
        <f t="shared" si="12"/>
        <v>5.5600000000000005</v>
      </c>
      <c r="V9" s="157">
        <f t="shared" si="13"/>
        <v>456</v>
      </c>
    </row>
    <row r="10" spans="1:23" ht="11.25" customHeight="1" x14ac:dyDescent="0.25">
      <c r="A10" s="130" t="s">
        <v>3489</v>
      </c>
      <c r="B10" s="131" t="s">
        <v>1297</v>
      </c>
      <c r="C10" s="132">
        <v>14230030829</v>
      </c>
      <c r="D10" s="132" t="s">
        <v>3494</v>
      </c>
      <c r="E10" s="133">
        <v>494.66666666666669</v>
      </c>
      <c r="F10" s="126">
        <v>3</v>
      </c>
      <c r="G10" s="132">
        <v>1</v>
      </c>
      <c r="H10" s="134">
        <v>0</v>
      </c>
      <c r="I10" s="135">
        <f t="shared" si="0"/>
        <v>2</v>
      </c>
      <c r="J10" s="126">
        <f t="shared" si="1"/>
        <v>118.72</v>
      </c>
      <c r="K10" s="126">
        <f t="shared" si="2"/>
        <v>118.72</v>
      </c>
      <c r="L10" s="126">
        <f t="shared" si="3"/>
        <v>1.68</v>
      </c>
      <c r="M10" s="126">
        <f t="shared" si="4"/>
        <v>3.36</v>
      </c>
      <c r="N10" s="126">
        <f t="shared" si="5"/>
        <v>56.7</v>
      </c>
      <c r="O10" s="126">
        <f t="shared" si="6"/>
        <v>113.4</v>
      </c>
      <c r="P10" s="126">
        <f t="shared" si="7"/>
        <v>23.58</v>
      </c>
      <c r="Q10" s="126">
        <f t="shared" si="8"/>
        <v>47.16</v>
      </c>
      <c r="R10" s="126">
        <f t="shared" si="9"/>
        <v>29.68</v>
      </c>
      <c r="S10" s="126">
        <f t="shared" si="10"/>
        <v>29.68</v>
      </c>
      <c r="T10" s="126">
        <f t="shared" si="11"/>
        <v>29.68</v>
      </c>
      <c r="U10" s="128">
        <f t="shared" si="12"/>
        <v>14.84</v>
      </c>
      <c r="V10" s="157">
        <f t="shared" si="13"/>
        <v>587</v>
      </c>
    </row>
    <row r="11" spans="1:23" ht="11.25" customHeight="1" x14ac:dyDescent="0.25">
      <c r="A11" s="130" t="s">
        <v>3489</v>
      </c>
      <c r="B11" s="131" t="s">
        <v>1138</v>
      </c>
      <c r="C11" s="132">
        <v>13520042277</v>
      </c>
      <c r="D11" s="132" t="s">
        <v>3495</v>
      </c>
      <c r="E11" s="133">
        <v>414</v>
      </c>
      <c r="F11" s="126">
        <v>3</v>
      </c>
      <c r="G11" s="132">
        <v>1</v>
      </c>
      <c r="H11" s="134">
        <v>0</v>
      </c>
      <c r="I11" s="135">
        <f t="shared" si="0"/>
        <v>2</v>
      </c>
      <c r="J11" s="126">
        <f t="shared" si="1"/>
        <v>99.36</v>
      </c>
      <c r="K11" s="126">
        <f t="shared" si="2"/>
        <v>99.36</v>
      </c>
      <c r="L11" s="126">
        <f t="shared" si="3"/>
        <v>1.68</v>
      </c>
      <c r="M11" s="126">
        <f t="shared" si="4"/>
        <v>3.36</v>
      </c>
      <c r="N11" s="126">
        <f t="shared" si="5"/>
        <v>56.7</v>
      </c>
      <c r="O11" s="126">
        <f t="shared" si="6"/>
        <v>113.4</v>
      </c>
      <c r="P11" s="126">
        <f t="shared" si="7"/>
        <v>23.58</v>
      </c>
      <c r="Q11" s="126">
        <f t="shared" si="8"/>
        <v>47.16</v>
      </c>
      <c r="R11" s="126">
        <f t="shared" si="9"/>
        <v>24.84</v>
      </c>
      <c r="S11" s="126">
        <f t="shared" si="10"/>
        <v>24.84</v>
      </c>
      <c r="T11" s="126">
        <f t="shared" si="11"/>
        <v>24.84</v>
      </c>
      <c r="U11" s="128">
        <f t="shared" si="12"/>
        <v>12.42</v>
      </c>
      <c r="V11" s="157">
        <f t="shared" si="13"/>
        <v>532</v>
      </c>
    </row>
    <row r="12" spans="1:23" ht="11.25" customHeight="1" x14ac:dyDescent="0.25">
      <c r="A12" s="130" t="s">
        <v>3489</v>
      </c>
      <c r="B12" s="131" t="s">
        <v>733</v>
      </c>
      <c r="C12" s="132">
        <v>97580051350</v>
      </c>
      <c r="D12" s="132" t="s">
        <v>3496</v>
      </c>
      <c r="E12" s="133">
        <v>318</v>
      </c>
      <c r="F12" s="126">
        <v>3</v>
      </c>
      <c r="G12" s="132">
        <v>1</v>
      </c>
      <c r="H12" s="134">
        <v>0</v>
      </c>
      <c r="I12" s="135">
        <f t="shared" si="0"/>
        <v>2</v>
      </c>
      <c r="J12" s="126">
        <f t="shared" si="1"/>
        <v>76.319999999999993</v>
      </c>
      <c r="K12" s="126">
        <f t="shared" si="2"/>
        <v>76.319999999999993</v>
      </c>
      <c r="L12" s="126">
        <f t="shared" si="3"/>
        <v>1.68</v>
      </c>
      <c r="M12" s="126">
        <f t="shared" si="4"/>
        <v>3.36</v>
      </c>
      <c r="N12" s="126">
        <f t="shared" si="5"/>
        <v>56.7</v>
      </c>
      <c r="O12" s="126">
        <f t="shared" si="6"/>
        <v>113.4</v>
      </c>
      <c r="P12" s="126">
        <f t="shared" si="7"/>
        <v>23.58</v>
      </c>
      <c r="Q12" s="126">
        <f t="shared" si="8"/>
        <v>47.16</v>
      </c>
      <c r="R12" s="126">
        <f t="shared" si="9"/>
        <v>19.079999999999998</v>
      </c>
      <c r="S12" s="126">
        <f t="shared" si="10"/>
        <v>19.079999999999998</v>
      </c>
      <c r="T12" s="126">
        <f t="shared" si="11"/>
        <v>19.079999999999998</v>
      </c>
      <c r="U12" s="128">
        <f t="shared" si="12"/>
        <v>9.5399999999999991</v>
      </c>
      <c r="V12" s="157">
        <f t="shared" si="13"/>
        <v>465</v>
      </c>
    </row>
    <row r="13" spans="1:23" ht="11.25" customHeight="1" x14ac:dyDescent="0.25">
      <c r="A13" s="130" t="s">
        <v>3489</v>
      </c>
      <c r="B13" s="131" t="s">
        <v>1299</v>
      </c>
      <c r="C13" s="132">
        <v>64540000971</v>
      </c>
      <c r="D13" s="132" t="s">
        <v>3497</v>
      </c>
      <c r="E13" s="133">
        <v>231</v>
      </c>
      <c r="F13" s="126">
        <v>2</v>
      </c>
      <c r="G13" s="132">
        <v>1</v>
      </c>
      <c r="H13" s="134">
        <v>0</v>
      </c>
      <c r="I13" s="135">
        <f t="shared" si="0"/>
        <v>1</v>
      </c>
      <c r="J13" s="126">
        <f t="shared" si="1"/>
        <v>55.44</v>
      </c>
      <c r="K13" s="126">
        <f t="shared" si="2"/>
        <v>55.44</v>
      </c>
      <c r="L13" s="126">
        <f t="shared" si="3"/>
        <v>1.68</v>
      </c>
      <c r="M13" s="126">
        <f t="shared" si="4"/>
        <v>1.68</v>
      </c>
      <c r="N13" s="126">
        <f t="shared" si="5"/>
        <v>56.7</v>
      </c>
      <c r="O13" s="126">
        <f t="shared" si="6"/>
        <v>56.7</v>
      </c>
      <c r="P13" s="126">
        <f t="shared" si="7"/>
        <v>23.58</v>
      </c>
      <c r="Q13" s="126">
        <f t="shared" si="8"/>
        <v>23.58</v>
      </c>
      <c r="R13" s="126">
        <f t="shared" si="9"/>
        <v>13.86</v>
      </c>
      <c r="S13" s="126">
        <f t="shared" si="10"/>
        <v>13.86</v>
      </c>
      <c r="T13" s="126">
        <f t="shared" si="11"/>
        <v>13.86</v>
      </c>
      <c r="U13" s="128">
        <f t="shared" si="12"/>
        <v>6.93</v>
      </c>
      <c r="V13" s="157">
        <f t="shared" si="13"/>
        <v>323</v>
      </c>
    </row>
    <row r="14" spans="1:23" ht="11.25" customHeight="1" x14ac:dyDescent="0.25">
      <c r="A14" s="130" t="s">
        <v>3489</v>
      </c>
      <c r="B14" s="131" t="s">
        <v>1971</v>
      </c>
      <c r="C14" s="132">
        <v>56930053006</v>
      </c>
      <c r="D14" s="132" t="s">
        <v>3498</v>
      </c>
      <c r="E14" s="133">
        <v>309.33333333333331</v>
      </c>
      <c r="F14" s="126">
        <v>2</v>
      </c>
      <c r="G14" s="132">
        <v>1</v>
      </c>
      <c r="H14" s="134">
        <v>0</v>
      </c>
      <c r="I14" s="135">
        <f t="shared" si="0"/>
        <v>1</v>
      </c>
      <c r="J14" s="126">
        <f t="shared" si="1"/>
        <v>74.239999999999995</v>
      </c>
      <c r="K14" s="126">
        <f t="shared" si="2"/>
        <v>74.239999999999995</v>
      </c>
      <c r="L14" s="126">
        <f t="shared" si="3"/>
        <v>1.68</v>
      </c>
      <c r="M14" s="126">
        <f t="shared" si="4"/>
        <v>1.68</v>
      </c>
      <c r="N14" s="126">
        <f t="shared" si="5"/>
        <v>56.7</v>
      </c>
      <c r="O14" s="126">
        <f t="shared" si="6"/>
        <v>56.7</v>
      </c>
      <c r="P14" s="126">
        <f t="shared" si="7"/>
        <v>23.58</v>
      </c>
      <c r="Q14" s="126">
        <f t="shared" si="8"/>
        <v>23.58</v>
      </c>
      <c r="R14" s="126">
        <f t="shared" si="9"/>
        <v>18.559999999999999</v>
      </c>
      <c r="S14" s="126">
        <f t="shared" si="10"/>
        <v>18.559999999999999</v>
      </c>
      <c r="T14" s="126">
        <f t="shared" si="11"/>
        <v>18.559999999999999</v>
      </c>
      <c r="U14" s="128">
        <f t="shared" si="12"/>
        <v>9.2799999999999994</v>
      </c>
      <c r="V14" s="157">
        <f t="shared" si="13"/>
        <v>377</v>
      </c>
    </row>
    <row r="15" spans="1:23" ht="11.25" customHeight="1" x14ac:dyDescent="0.25">
      <c r="A15" s="130" t="s">
        <v>3489</v>
      </c>
      <c r="B15" s="131" t="s">
        <v>1973</v>
      </c>
      <c r="C15" s="132">
        <v>42370051229</v>
      </c>
      <c r="D15" s="132" t="s">
        <v>3499</v>
      </c>
      <c r="E15" s="133">
        <v>421.33333333333331</v>
      </c>
      <c r="F15" s="126">
        <v>3</v>
      </c>
      <c r="G15" s="132">
        <v>1</v>
      </c>
      <c r="H15" s="134">
        <v>0</v>
      </c>
      <c r="I15" s="135">
        <f t="shared" si="0"/>
        <v>2</v>
      </c>
      <c r="J15" s="126">
        <f t="shared" si="1"/>
        <v>101.11999999999999</v>
      </c>
      <c r="K15" s="126">
        <f t="shared" si="2"/>
        <v>101.11999999999999</v>
      </c>
      <c r="L15" s="126">
        <f t="shared" si="3"/>
        <v>1.68</v>
      </c>
      <c r="M15" s="126">
        <f t="shared" si="4"/>
        <v>3.36</v>
      </c>
      <c r="N15" s="126">
        <f t="shared" si="5"/>
        <v>56.7</v>
      </c>
      <c r="O15" s="126">
        <f t="shared" si="6"/>
        <v>113.4</v>
      </c>
      <c r="P15" s="126">
        <f t="shared" si="7"/>
        <v>23.58</v>
      </c>
      <c r="Q15" s="126">
        <f t="shared" si="8"/>
        <v>47.16</v>
      </c>
      <c r="R15" s="126">
        <f t="shared" si="9"/>
        <v>25.279999999999998</v>
      </c>
      <c r="S15" s="126">
        <f t="shared" si="10"/>
        <v>25.279999999999998</v>
      </c>
      <c r="T15" s="126">
        <f t="shared" si="11"/>
        <v>25.279999999999998</v>
      </c>
      <c r="U15" s="128">
        <f t="shared" si="12"/>
        <v>12.639999999999999</v>
      </c>
      <c r="V15" s="157">
        <f t="shared" si="13"/>
        <v>537</v>
      </c>
    </row>
    <row r="16" spans="1:23" ht="11.25" customHeight="1" x14ac:dyDescent="0.25">
      <c r="A16" s="130" t="s">
        <v>3489</v>
      </c>
      <c r="B16" s="131" t="s">
        <v>1975</v>
      </c>
      <c r="C16" s="132">
        <v>10290006471</v>
      </c>
      <c r="D16" s="132" t="s">
        <v>3500</v>
      </c>
      <c r="E16" s="133">
        <v>625.33333333333337</v>
      </c>
      <c r="F16" s="126">
        <v>3</v>
      </c>
      <c r="G16" s="132">
        <v>1</v>
      </c>
      <c r="H16" s="134">
        <v>0</v>
      </c>
      <c r="I16" s="135">
        <f t="shared" si="0"/>
        <v>2</v>
      </c>
      <c r="J16" s="126">
        <f t="shared" si="1"/>
        <v>150.08000000000001</v>
      </c>
      <c r="K16" s="126">
        <f t="shared" si="2"/>
        <v>150.08000000000001</v>
      </c>
      <c r="L16" s="126">
        <f t="shared" si="3"/>
        <v>1.68</v>
      </c>
      <c r="M16" s="126">
        <f t="shared" si="4"/>
        <v>3.36</v>
      </c>
      <c r="N16" s="126">
        <f t="shared" si="5"/>
        <v>56.7</v>
      </c>
      <c r="O16" s="126">
        <f t="shared" si="6"/>
        <v>113.4</v>
      </c>
      <c r="P16" s="126">
        <f t="shared" si="7"/>
        <v>23.58</v>
      </c>
      <c r="Q16" s="126">
        <f t="shared" si="8"/>
        <v>47.16</v>
      </c>
      <c r="R16" s="126">
        <f t="shared" si="9"/>
        <v>37.520000000000003</v>
      </c>
      <c r="S16" s="126">
        <f t="shared" si="10"/>
        <v>37.520000000000003</v>
      </c>
      <c r="T16" s="126">
        <f t="shared" si="11"/>
        <v>37.520000000000003</v>
      </c>
      <c r="U16" s="128">
        <f t="shared" si="12"/>
        <v>18.760000000000002</v>
      </c>
      <c r="V16" s="157">
        <f t="shared" si="13"/>
        <v>677</v>
      </c>
    </row>
    <row r="17" spans="1:22" ht="11.25" customHeight="1" x14ac:dyDescent="0.25">
      <c r="A17" s="130" t="s">
        <v>3489</v>
      </c>
      <c r="B17" s="131" t="s">
        <v>738</v>
      </c>
      <c r="C17" s="132">
        <v>64600008661</v>
      </c>
      <c r="D17" s="132" t="s">
        <v>3501</v>
      </c>
      <c r="E17" s="133">
        <v>524.66666666666663</v>
      </c>
      <c r="F17" s="126">
        <v>3</v>
      </c>
      <c r="G17" s="132">
        <v>1</v>
      </c>
      <c r="H17" s="134">
        <v>0</v>
      </c>
      <c r="I17" s="135">
        <f t="shared" si="0"/>
        <v>2</v>
      </c>
      <c r="J17" s="126">
        <f t="shared" si="1"/>
        <v>125.91999999999999</v>
      </c>
      <c r="K17" s="126">
        <f t="shared" si="2"/>
        <v>125.91999999999999</v>
      </c>
      <c r="L17" s="126">
        <f t="shared" si="3"/>
        <v>1.68</v>
      </c>
      <c r="M17" s="126">
        <f t="shared" si="4"/>
        <v>3.36</v>
      </c>
      <c r="N17" s="126">
        <f t="shared" si="5"/>
        <v>56.7</v>
      </c>
      <c r="O17" s="126">
        <f t="shared" si="6"/>
        <v>113.4</v>
      </c>
      <c r="P17" s="126">
        <f t="shared" si="7"/>
        <v>23.58</v>
      </c>
      <c r="Q17" s="126">
        <f t="shared" si="8"/>
        <v>47.16</v>
      </c>
      <c r="R17" s="126">
        <f t="shared" si="9"/>
        <v>31.479999999999997</v>
      </c>
      <c r="S17" s="126">
        <f t="shared" si="10"/>
        <v>31.479999999999997</v>
      </c>
      <c r="T17" s="126">
        <f t="shared" si="11"/>
        <v>31.479999999999997</v>
      </c>
      <c r="U17" s="128">
        <f t="shared" si="12"/>
        <v>15.739999999999998</v>
      </c>
      <c r="V17" s="157">
        <f t="shared" si="13"/>
        <v>608</v>
      </c>
    </row>
    <row r="18" spans="1:22" ht="11.25" customHeight="1" x14ac:dyDescent="0.25">
      <c r="A18" s="130" t="s">
        <v>3489</v>
      </c>
      <c r="B18" s="131" t="s">
        <v>1978</v>
      </c>
      <c r="C18" s="132">
        <v>59430010063</v>
      </c>
      <c r="D18" s="132" t="s">
        <v>3502</v>
      </c>
      <c r="E18" s="133">
        <v>199.66666666666666</v>
      </c>
      <c r="F18" s="126">
        <v>3</v>
      </c>
      <c r="G18" s="132">
        <v>1</v>
      </c>
      <c r="H18" s="134">
        <v>0</v>
      </c>
      <c r="I18" s="135">
        <f t="shared" si="0"/>
        <v>2</v>
      </c>
      <c r="J18" s="126">
        <f t="shared" si="1"/>
        <v>47.919999999999995</v>
      </c>
      <c r="K18" s="126">
        <f t="shared" si="2"/>
        <v>47.919999999999995</v>
      </c>
      <c r="L18" s="126">
        <f t="shared" si="3"/>
        <v>1.68</v>
      </c>
      <c r="M18" s="126">
        <f t="shared" si="4"/>
        <v>3.36</v>
      </c>
      <c r="N18" s="126">
        <f t="shared" si="5"/>
        <v>56.7</v>
      </c>
      <c r="O18" s="126">
        <f t="shared" si="6"/>
        <v>113.4</v>
      </c>
      <c r="P18" s="126">
        <f t="shared" si="7"/>
        <v>23.58</v>
      </c>
      <c r="Q18" s="126">
        <f t="shared" si="8"/>
        <v>47.16</v>
      </c>
      <c r="R18" s="126">
        <f t="shared" si="9"/>
        <v>11.979999999999999</v>
      </c>
      <c r="S18" s="126">
        <f t="shared" si="10"/>
        <v>11.979999999999999</v>
      </c>
      <c r="T18" s="126">
        <f t="shared" si="11"/>
        <v>11.979999999999999</v>
      </c>
      <c r="U18" s="128">
        <f t="shared" si="12"/>
        <v>5.9899999999999993</v>
      </c>
      <c r="V18" s="157">
        <f t="shared" si="13"/>
        <v>384</v>
      </c>
    </row>
    <row r="19" spans="1:22" ht="11.25" customHeight="1" x14ac:dyDescent="0.25">
      <c r="A19" s="130" t="s">
        <v>3489</v>
      </c>
      <c r="B19" s="131" t="s">
        <v>1980</v>
      </c>
      <c r="C19" s="132">
        <v>73880006827</v>
      </c>
      <c r="D19" s="132" t="s">
        <v>3503</v>
      </c>
      <c r="E19" s="133">
        <v>154.33333333333334</v>
      </c>
      <c r="F19" s="126">
        <v>2</v>
      </c>
      <c r="G19" s="132">
        <v>1</v>
      </c>
      <c r="H19" s="134">
        <v>0</v>
      </c>
      <c r="I19" s="135">
        <f t="shared" si="0"/>
        <v>1</v>
      </c>
      <c r="J19" s="126">
        <f t="shared" si="1"/>
        <v>37.04</v>
      </c>
      <c r="K19" s="126">
        <f t="shared" si="2"/>
        <v>37.04</v>
      </c>
      <c r="L19" s="126">
        <f t="shared" si="3"/>
        <v>1.68</v>
      </c>
      <c r="M19" s="126">
        <f t="shared" si="4"/>
        <v>1.68</v>
      </c>
      <c r="N19" s="126">
        <f t="shared" si="5"/>
        <v>56.7</v>
      </c>
      <c r="O19" s="126">
        <f t="shared" si="6"/>
        <v>56.7</v>
      </c>
      <c r="P19" s="126">
        <f t="shared" si="7"/>
        <v>23.58</v>
      </c>
      <c r="Q19" s="126">
        <f t="shared" si="8"/>
        <v>23.58</v>
      </c>
      <c r="R19" s="126">
        <f t="shared" si="9"/>
        <v>9.26</v>
      </c>
      <c r="S19" s="126">
        <f t="shared" si="10"/>
        <v>9.26</v>
      </c>
      <c r="T19" s="126">
        <f t="shared" si="11"/>
        <v>9.26</v>
      </c>
      <c r="U19" s="128">
        <f t="shared" si="12"/>
        <v>4.63</v>
      </c>
      <c r="V19" s="157">
        <f t="shared" si="13"/>
        <v>270</v>
      </c>
    </row>
    <row r="20" spans="1:22" ht="11.25" customHeight="1" x14ac:dyDescent="0.25">
      <c r="A20" s="130" t="s">
        <v>3489</v>
      </c>
      <c r="B20" s="131" t="s">
        <v>1982</v>
      </c>
      <c r="C20" s="132">
        <v>72090002988</v>
      </c>
      <c r="D20" s="132" t="s">
        <v>3504</v>
      </c>
      <c r="E20" s="133">
        <v>658.66666666666663</v>
      </c>
      <c r="F20" s="126">
        <v>3</v>
      </c>
      <c r="G20" s="132">
        <v>1</v>
      </c>
      <c r="H20" s="134">
        <v>0</v>
      </c>
      <c r="I20" s="135">
        <f t="shared" si="0"/>
        <v>2</v>
      </c>
      <c r="J20" s="126">
        <f t="shared" si="1"/>
        <v>158.07999999999998</v>
      </c>
      <c r="K20" s="126">
        <f t="shared" si="2"/>
        <v>158.07999999999998</v>
      </c>
      <c r="L20" s="126">
        <f t="shared" si="3"/>
        <v>1.68</v>
      </c>
      <c r="M20" s="126">
        <f t="shared" si="4"/>
        <v>3.36</v>
      </c>
      <c r="N20" s="126">
        <f t="shared" si="5"/>
        <v>56.7</v>
      </c>
      <c r="O20" s="126">
        <f t="shared" si="6"/>
        <v>113.4</v>
      </c>
      <c r="P20" s="126">
        <f t="shared" si="7"/>
        <v>23.58</v>
      </c>
      <c r="Q20" s="126">
        <f t="shared" si="8"/>
        <v>47.16</v>
      </c>
      <c r="R20" s="126">
        <f t="shared" si="9"/>
        <v>39.519999999999996</v>
      </c>
      <c r="S20" s="126">
        <f t="shared" si="10"/>
        <v>39.519999999999996</v>
      </c>
      <c r="T20" s="126">
        <f t="shared" si="11"/>
        <v>39.519999999999996</v>
      </c>
      <c r="U20" s="128">
        <f t="shared" si="12"/>
        <v>19.759999999999998</v>
      </c>
      <c r="V20" s="157">
        <f t="shared" si="13"/>
        <v>700</v>
      </c>
    </row>
    <row r="21" spans="1:22" ht="11.25" customHeight="1" x14ac:dyDescent="0.25">
      <c r="A21" s="130" t="s">
        <v>3489</v>
      </c>
      <c r="B21" s="131" t="s">
        <v>1984</v>
      </c>
      <c r="C21" s="132">
        <v>84680006331</v>
      </c>
      <c r="D21" s="132" t="s">
        <v>3505</v>
      </c>
      <c r="E21" s="133">
        <v>257.66666666666669</v>
      </c>
      <c r="F21" s="126">
        <v>2</v>
      </c>
      <c r="G21" s="132">
        <v>1</v>
      </c>
      <c r="H21" s="134">
        <v>0</v>
      </c>
      <c r="I21" s="135">
        <f t="shared" si="0"/>
        <v>1</v>
      </c>
      <c r="J21" s="126">
        <f t="shared" si="1"/>
        <v>61.84</v>
      </c>
      <c r="K21" s="126">
        <f t="shared" si="2"/>
        <v>61.84</v>
      </c>
      <c r="L21" s="126">
        <f t="shared" si="3"/>
        <v>1.68</v>
      </c>
      <c r="M21" s="126">
        <f t="shared" si="4"/>
        <v>1.68</v>
      </c>
      <c r="N21" s="126">
        <f t="shared" si="5"/>
        <v>56.7</v>
      </c>
      <c r="O21" s="126">
        <f t="shared" si="6"/>
        <v>56.7</v>
      </c>
      <c r="P21" s="126">
        <f t="shared" si="7"/>
        <v>23.58</v>
      </c>
      <c r="Q21" s="126">
        <f t="shared" si="8"/>
        <v>23.58</v>
      </c>
      <c r="R21" s="126">
        <f t="shared" si="9"/>
        <v>15.46</v>
      </c>
      <c r="S21" s="126">
        <f t="shared" si="10"/>
        <v>15.46</v>
      </c>
      <c r="T21" s="126">
        <f t="shared" si="11"/>
        <v>15.46</v>
      </c>
      <c r="U21" s="128">
        <f t="shared" si="12"/>
        <v>7.73</v>
      </c>
      <c r="V21" s="157">
        <f t="shared" si="13"/>
        <v>342</v>
      </c>
    </row>
    <row r="22" spans="1:22" ht="11.25" customHeight="1" x14ac:dyDescent="0.25">
      <c r="A22" s="130" t="s">
        <v>3489</v>
      </c>
      <c r="B22" s="131" t="s">
        <v>1986</v>
      </c>
      <c r="C22" s="132">
        <v>30500000863</v>
      </c>
      <c r="D22" s="132" t="s">
        <v>3506</v>
      </c>
      <c r="E22" s="133">
        <v>310</v>
      </c>
      <c r="F22" s="126">
        <v>3</v>
      </c>
      <c r="G22" s="132">
        <v>1</v>
      </c>
      <c r="H22" s="134">
        <v>0</v>
      </c>
      <c r="I22" s="135">
        <f t="shared" si="0"/>
        <v>2</v>
      </c>
      <c r="J22" s="126">
        <f t="shared" si="1"/>
        <v>74.399999999999991</v>
      </c>
      <c r="K22" s="126">
        <f t="shared" si="2"/>
        <v>74.399999999999991</v>
      </c>
      <c r="L22" s="126">
        <f t="shared" si="3"/>
        <v>1.68</v>
      </c>
      <c r="M22" s="126">
        <f t="shared" si="4"/>
        <v>3.36</v>
      </c>
      <c r="N22" s="126">
        <f t="shared" si="5"/>
        <v>56.7</v>
      </c>
      <c r="O22" s="126">
        <f t="shared" si="6"/>
        <v>113.4</v>
      </c>
      <c r="P22" s="126">
        <f t="shared" si="7"/>
        <v>23.58</v>
      </c>
      <c r="Q22" s="126">
        <f t="shared" si="8"/>
        <v>47.16</v>
      </c>
      <c r="R22" s="126">
        <f t="shared" si="9"/>
        <v>18.599999999999998</v>
      </c>
      <c r="S22" s="126">
        <f t="shared" si="10"/>
        <v>18.599999999999998</v>
      </c>
      <c r="T22" s="126">
        <f t="shared" si="11"/>
        <v>18.599999999999998</v>
      </c>
      <c r="U22" s="128">
        <f t="shared" si="12"/>
        <v>9.2999999999999989</v>
      </c>
      <c r="V22" s="157">
        <f t="shared" si="13"/>
        <v>460</v>
      </c>
    </row>
    <row r="23" spans="1:22" ht="11.25" customHeight="1" x14ac:dyDescent="0.25">
      <c r="A23" s="130" t="s">
        <v>3489</v>
      </c>
      <c r="B23" s="131" t="s">
        <v>1988</v>
      </c>
      <c r="C23" s="132">
        <v>15510001624</v>
      </c>
      <c r="D23" s="132" t="s">
        <v>3507</v>
      </c>
      <c r="E23" s="133">
        <v>454.66666666666669</v>
      </c>
      <c r="F23" s="126">
        <v>3</v>
      </c>
      <c r="G23" s="132">
        <v>1</v>
      </c>
      <c r="H23" s="134">
        <v>0</v>
      </c>
      <c r="I23" s="135">
        <f t="shared" si="0"/>
        <v>2</v>
      </c>
      <c r="J23" s="126">
        <f t="shared" si="1"/>
        <v>109.12</v>
      </c>
      <c r="K23" s="126">
        <f t="shared" si="2"/>
        <v>109.12</v>
      </c>
      <c r="L23" s="126">
        <f t="shared" si="3"/>
        <v>1.68</v>
      </c>
      <c r="M23" s="126">
        <f t="shared" si="4"/>
        <v>3.36</v>
      </c>
      <c r="N23" s="126">
        <f t="shared" si="5"/>
        <v>56.7</v>
      </c>
      <c r="O23" s="126">
        <f t="shared" si="6"/>
        <v>113.4</v>
      </c>
      <c r="P23" s="126">
        <f t="shared" si="7"/>
        <v>23.58</v>
      </c>
      <c r="Q23" s="126">
        <f t="shared" si="8"/>
        <v>47.16</v>
      </c>
      <c r="R23" s="126">
        <f t="shared" si="9"/>
        <v>27.28</v>
      </c>
      <c r="S23" s="126">
        <f t="shared" si="10"/>
        <v>27.28</v>
      </c>
      <c r="T23" s="126">
        <f t="shared" si="11"/>
        <v>27.28</v>
      </c>
      <c r="U23" s="128">
        <f t="shared" si="12"/>
        <v>13.64</v>
      </c>
      <c r="V23" s="157">
        <f t="shared" si="13"/>
        <v>560</v>
      </c>
    </row>
    <row r="24" spans="1:22" ht="11.25" customHeight="1" x14ac:dyDescent="0.25">
      <c r="A24" s="130" t="s">
        <v>3489</v>
      </c>
      <c r="B24" s="131" t="s">
        <v>1991</v>
      </c>
      <c r="C24" s="132">
        <v>22810002745</v>
      </c>
      <c r="D24" s="132" t="s">
        <v>3508</v>
      </c>
      <c r="E24" s="133">
        <v>392.33333333333331</v>
      </c>
      <c r="F24" s="126">
        <v>3</v>
      </c>
      <c r="G24" s="132">
        <v>1</v>
      </c>
      <c r="H24" s="134">
        <v>0</v>
      </c>
      <c r="I24" s="135">
        <f t="shared" si="0"/>
        <v>2</v>
      </c>
      <c r="J24" s="126">
        <f t="shared" si="1"/>
        <v>94.16</v>
      </c>
      <c r="K24" s="126">
        <f t="shared" si="2"/>
        <v>94.16</v>
      </c>
      <c r="L24" s="126">
        <f t="shared" si="3"/>
        <v>1.68</v>
      </c>
      <c r="M24" s="126">
        <f t="shared" si="4"/>
        <v>3.36</v>
      </c>
      <c r="N24" s="126">
        <f t="shared" si="5"/>
        <v>56.7</v>
      </c>
      <c r="O24" s="126">
        <f t="shared" si="6"/>
        <v>113.4</v>
      </c>
      <c r="P24" s="126">
        <f t="shared" si="7"/>
        <v>23.58</v>
      </c>
      <c r="Q24" s="126">
        <f t="shared" si="8"/>
        <v>47.16</v>
      </c>
      <c r="R24" s="126">
        <f t="shared" si="9"/>
        <v>23.54</v>
      </c>
      <c r="S24" s="126">
        <f t="shared" si="10"/>
        <v>23.54</v>
      </c>
      <c r="T24" s="126">
        <f t="shared" si="11"/>
        <v>23.54</v>
      </c>
      <c r="U24" s="128">
        <f t="shared" si="12"/>
        <v>11.77</v>
      </c>
      <c r="V24" s="157">
        <f t="shared" si="13"/>
        <v>517</v>
      </c>
    </row>
    <row r="25" spans="1:22" ht="11.25" customHeight="1" x14ac:dyDescent="0.25">
      <c r="A25" s="130" t="s">
        <v>3489</v>
      </c>
      <c r="B25" s="131" t="s">
        <v>1140</v>
      </c>
      <c r="C25" s="132">
        <v>63890003589</v>
      </c>
      <c r="D25" s="132" t="s">
        <v>3509</v>
      </c>
      <c r="E25" s="133">
        <v>328.66666666666669</v>
      </c>
      <c r="F25" s="126">
        <v>3</v>
      </c>
      <c r="G25" s="132">
        <v>1</v>
      </c>
      <c r="H25" s="134">
        <v>0</v>
      </c>
      <c r="I25" s="135">
        <f t="shared" si="0"/>
        <v>2</v>
      </c>
      <c r="J25" s="126">
        <f t="shared" si="1"/>
        <v>78.88</v>
      </c>
      <c r="K25" s="126">
        <f t="shared" si="2"/>
        <v>78.88</v>
      </c>
      <c r="L25" s="126">
        <f t="shared" si="3"/>
        <v>1.68</v>
      </c>
      <c r="M25" s="126">
        <f t="shared" si="4"/>
        <v>3.36</v>
      </c>
      <c r="N25" s="126">
        <f t="shared" si="5"/>
        <v>56.7</v>
      </c>
      <c r="O25" s="126">
        <f t="shared" si="6"/>
        <v>113.4</v>
      </c>
      <c r="P25" s="126">
        <f t="shared" si="7"/>
        <v>23.58</v>
      </c>
      <c r="Q25" s="126">
        <f t="shared" si="8"/>
        <v>47.16</v>
      </c>
      <c r="R25" s="126">
        <f t="shared" si="9"/>
        <v>19.72</v>
      </c>
      <c r="S25" s="126">
        <f t="shared" si="10"/>
        <v>19.72</v>
      </c>
      <c r="T25" s="126">
        <f t="shared" si="11"/>
        <v>19.72</v>
      </c>
      <c r="U25" s="128">
        <f t="shared" si="12"/>
        <v>9.86</v>
      </c>
      <c r="V25" s="157">
        <f t="shared" si="13"/>
        <v>473</v>
      </c>
    </row>
    <row r="26" spans="1:22" ht="11.25" customHeight="1" x14ac:dyDescent="0.25">
      <c r="A26" s="130" t="s">
        <v>3489</v>
      </c>
      <c r="B26" s="131" t="s">
        <v>1993</v>
      </c>
      <c r="C26" s="132">
        <v>82770003276</v>
      </c>
      <c r="D26" s="132" t="s">
        <v>3510</v>
      </c>
      <c r="E26" s="133">
        <v>435</v>
      </c>
      <c r="F26" s="126">
        <v>3</v>
      </c>
      <c r="G26" s="132">
        <v>1</v>
      </c>
      <c r="H26" s="134">
        <v>0</v>
      </c>
      <c r="I26" s="135">
        <f t="shared" si="0"/>
        <v>2</v>
      </c>
      <c r="J26" s="126">
        <f t="shared" si="1"/>
        <v>104.39999999999999</v>
      </c>
      <c r="K26" s="126">
        <f t="shared" si="2"/>
        <v>104.39999999999999</v>
      </c>
      <c r="L26" s="126">
        <f t="shared" si="3"/>
        <v>1.68</v>
      </c>
      <c r="M26" s="126">
        <f t="shared" si="4"/>
        <v>3.36</v>
      </c>
      <c r="N26" s="126">
        <f t="shared" si="5"/>
        <v>56.7</v>
      </c>
      <c r="O26" s="126">
        <f t="shared" si="6"/>
        <v>113.4</v>
      </c>
      <c r="P26" s="126">
        <f t="shared" si="7"/>
        <v>23.58</v>
      </c>
      <c r="Q26" s="126">
        <f t="shared" si="8"/>
        <v>47.16</v>
      </c>
      <c r="R26" s="126">
        <f t="shared" si="9"/>
        <v>26.099999999999998</v>
      </c>
      <c r="S26" s="126">
        <f t="shared" si="10"/>
        <v>26.099999999999998</v>
      </c>
      <c r="T26" s="126">
        <f t="shared" si="11"/>
        <v>26.099999999999998</v>
      </c>
      <c r="U26" s="128">
        <f t="shared" si="12"/>
        <v>13.049999999999999</v>
      </c>
      <c r="V26" s="157">
        <f t="shared" si="13"/>
        <v>546</v>
      </c>
    </row>
    <row r="27" spans="1:22" ht="11.25" customHeight="1" x14ac:dyDescent="0.25">
      <c r="A27" s="130" t="s">
        <v>3489</v>
      </c>
      <c r="B27" s="131" t="s">
        <v>1310</v>
      </c>
      <c r="C27" s="132">
        <v>11990006071</v>
      </c>
      <c r="D27" s="132" t="s">
        <v>3511</v>
      </c>
      <c r="E27" s="133">
        <v>206.66666666666666</v>
      </c>
      <c r="F27" s="126">
        <v>3</v>
      </c>
      <c r="G27" s="132">
        <v>1</v>
      </c>
      <c r="H27" s="134">
        <v>0</v>
      </c>
      <c r="I27" s="135">
        <f t="shared" si="0"/>
        <v>2</v>
      </c>
      <c r="J27" s="126">
        <f t="shared" si="1"/>
        <v>49.599999999999994</v>
      </c>
      <c r="K27" s="126">
        <f t="shared" si="2"/>
        <v>49.599999999999994</v>
      </c>
      <c r="L27" s="126">
        <f t="shared" si="3"/>
        <v>1.68</v>
      </c>
      <c r="M27" s="126">
        <f t="shared" si="4"/>
        <v>3.36</v>
      </c>
      <c r="N27" s="126">
        <f t="shared" si="5"/>
        <v>56.7</v>
      </c>
      <c r="O27" s="126">
        <f t="shared" si="6"/>
        <v>113.4</v>
      </c>
      <c r="P27" s="126">
        <f t="shared" si="7"/>
        <v>23.58</v>
      </c>
      <c r="Q27" s="126">
        <f t="shared" si="8"/>
        <v>47.16</v>
      </c>
      <c r="R27" s="126">
        <f t="shared" si="9"/>
        <v>12.399999999999999</v>
      </c>
      <c r="S27" s="126">
        <f t="shared" si="10"/>
        <v>12.399999999999999</v>
      </c>
      <c r="T27" s="126">
        <f t="shared" si="11"/>
        <v>12.399999999999999</v>
      </c>
      <c r="U27" s="128">
        <f t="shared" si="12"/>
        <v>6.1999999999999993</v>
      </c>
      <c r="V27" s="157">
        <f t="shared" si="13"/>
        <v>388</v>
      </c>
    </row>
    <row r="28" spans="1:22" ht="11.25" customHeight="1" x14ac:dyDescent="0.25">
      <c r="A28" s="130" t="s">
        <v>3489</v>
      </c>
      <c r="B28" s="131" t="s">
        <v>1995</v>
      </c>
      <c r="C28" s="132">
        <v>17270002173</v>
      </c>
      <c r="D28" s="132" t="s">
        <v>3512</v>
      </c>
      <c r="E28" s="133">
        <v>291</v>
      </c>
      <c r="F28" s="126">
        <v>3</v>
      </c>
      <c r="G28" s="132">
        <v>1</v>
      </c>
      <c r="H28" s="134">
        <v>0</v>
      </c>
      <c r="I28" s="135">
        <f t="shared" si="0"/>
        <v>2</v>
      </c>
      <c r="J28" s="126">
        <f t="shared" si="1"/>
        <v>69.84</v>
      </c>
      <c r="K28" s="126">
        <f t="shared" si="2"/>
        <v>69.84</v>
      </c>
      <c r="L28" s="126">
        <f t="shared" si="3"/>
        <v>1.68</v>
      </c>
      <c r="M28" s="126">
        <f t="shared" si="4"/>
        <v>3.36</v>
      </c>
      <c r="N28" s="126">
        <f t="shared" si="5"/>
        <v>56.7</v>
      </c>
      <c r="O28" s="126">
        <f t="shared" si="6"/>
        <v>113.4</v>
      </c>
      <c r="P28" s="126">
        <f t="shared" si="7"/>
        <v>23.58</v>
      </c>
      <c r="Q28" s="126">
        <f t="shared" si="8"/>
        <v>47.16</v>
      </c>
      <c r="R28" s="126">
        <f t="shared" si="9"/>
        <v>17.46</v>
      </c>
      <c r="S28" s="126">
        <f t="shared" si="10"/>
        <v>17.46</v>
      </c>
      <c r="T28" s="126">
        <f t="shared" si="11"/>
        <v>17.46</v>
      </c>
      <c r="U28" s="128">
        <f t="shared" si="12"/>
        <v>8.73</v>
      </c>
      <c r="V28" s="157">
        <f t="shared" si="13"/>
        <v>447</v>
      </c>
    </row>
    <row r="29" spans="1:22" ht="11.25" customHeight="1" x14ac:dyDescent="0.25">
      <c r="A29" s="130" t="s">
        <v>3489</v>
      </c>
      <c r="B29" s="131" t="s">
        <v>1997</v>
      </c>
      <c r="C29" s="132">
        <v>71740008663</v>
      </c>
      <c r="D29" s="132" t="s">
        <v>3513</v>
      </c>
      <c r="E29" s="133">
        <v>395.33333333333331</v>
      </c>
      <c r="F29" s="126">
        <v>2</v>
      </c>
      <c r="G29" s="132">
        <v>1</v>
      </c>
      <c r="H29" s="134">
        <v>0</v>
      </c>
      <c r="I29" s="135">
        <f t="shared" si="0"/>
        <v>1</v>
      </c>
      <c r="J29" s="126">
        <f t="shared" si="1"/>
        <v>94.88</v>
      </c>
      <c r="K29" s="126">
        <f t="shared" si="2"/>
        <v>94.88</v>
      </c>
      <c r="L29" s="126">
        <f t="shared" si="3"/>
        <v>1.68</v>
      </c>
      <c r="M29" s="126">
        <f t="shared" si="4"/>
        <v>1.68</v>
      </c>
      <c r="N29" s="126">
        <f t="shared" si="5"/>
        <v>56.7</v>
      </c>
      <c r="O29" s="126">
        <f t="shared" si="6"/>
        <v>56.7</v>
      </c>
      <c r="P29" s="126">
        <f t="shared" si="7"/>
        <v>23.58</v>
      </c>
      <c r="Q29" s="126">
        <f t="shared" si="8"/>
        <v>23.58</v>
      </c>
      <c r="R29" s="126">
        <f t="shared" si="9"/>
        <v>23.72</v>
      </c>
      <c r="S29" s="126">
        <f t="shared" si="10"/>
        <v>23.72</v>
      </c>
      <c r="T29" s="126">
        <f t="shared" si="11"/>
        <v>23.72</v>
      </c>
      <c r="U29" s="128">
        <f t="shared" si="12"/>
        <v>11.86</v>
      </c>
      <c r="V29" s="157">
        <f t="shared" si="13"/>
        <v>437</v>
      </c>
    </row>
    <row r="30" spans="1:22" ht="11.25" customHeight="1" x14ac:dyDescent="0.25">
      <c r="A30" s="130" t="s">
        <v>3489</v>
      </c>
      <c r="B30" s="131" t="s">
        <v>740</v>
      </c>
      <c r="C30" s="132">
        <v>84020007643</v>
      </c>
      <c r="D30" s="132" t="s">
        <v>3514</v>
      </c>
      <c r="E30" s="133">
        <v>382.66666666666669</v>
      </c>
      <c r="F30" s="126">
        <v>3</v>
      </c>
      <c r="G30" s="132">
        <v>1</v>
      </c>
      <c r="H30" s="134">
        <v>0</v>
      </c>
      <c r="I30" s="135">
        <f t="shared" si="0"/>
        <v>2</v>
      </c>
      <c r="J30" s="126">
        <f t="shared" si="1"/>
        <v>91.84</v>
      </c>
      <c r="K30" s="126">
        <f t="shared" si="2"/>
        <v>91.84</v>
      </c>
      <c r="L30" s="126">
        <f t="shared" si="3"/>
        <v>1.68</v>
      </c>
      <c r="M30" s="126">
        <f t="shared" si="4"/>
        <v>3.36</v>
      </c>
      <c r="N30" s="126">
        <f t="shared" si="5"/>
        <v>56.7</v>
      </c>
      <c r="O30" s="126">
        <f t="shared" si="6"/>
        <v>113.4</v>
      </c>
      <c r="P30" s="126">
        <f t="shared" si="7"/>
        <v>23.58</v>
      </c>
      <c r="Q30" s="126">
        <f t="shared" si="8"/>
        <v>47.16</v>
      </c>
      <c r="R30" s="126">
        <f t="shared" si="9"/>
        <v>22.96</v>
      </c>
      <c r="S30" s="126">
        <f t="shared" si="10"/>
        <v>22.96</v>
      </c>
      <c r="T30" s="126">
        <f t="shared" si="11"/>
        <v>22.96</v>
      </c>
      <c r="U30" s="128">
        <f t="shared" si="12"/>
        <v>11.48</v>
      </c>
      <c r="V30" s="157">
        <f t="shared" si="13"/>
        <v>510</v>
      </c>
    </row>
    <row r="31" spans="1:22" ht="11.25" customHeight="1" x14ac:dyDescent="0.25">
      <c r="A31" s="130" t="s">
        <v>3489</v>
      </c>
      <c r="B31" s="131" t="s">
        <v>1999</v>
      </c>
      <c r="C31" s="132">
        <v>28070007639</v>
      </c>
      <c r="D31" s="132" t="s">
        <v>3515</v>
      </c>
      <c r="E31" s="133">
        <v>514.66666666666663</v>
      </c>
      <c r="F31" s="126">
        <v>3</v>
      </c>
      <c r="G31" s="132">
        <v>1</v>
      </c>
      <c r="H31" s="134">
        <v>0</v>
      </c>
      <c r="I31" s="135">
        <f t="shared" si="0"/>
        <v>2</v>
      </c>
      <c r="J31" s="126">
        <f t="shared" si="1"/>
        <v>123.51999999999998</v>
      </c>
      <c r="K31" s="126">
        <f t="shared" si="2"/>
        <v>123.51999999999998</v>
      </c>
      <c r="L31" s="126">
        <f t="shared" si="3"/>
        <v>1.68</v>
      </c>
      <c r="M31" s="126">
        <f t="shared" si="4"/>
        <v>3.36</v>
      </c>
      <c r="N31" s="126">
        <f t="shared" si="5"/>
        <v>56.7</v>
      </c>
      <c r="O31" s="126">
        <f t="shared" si="6"/>
        <v>113.4</v>
      </c>
      <c r="P31" s="126">
        <f t="shared" si="7"/>
        <v>23.58</v>
      </c>
      <c r="Q31" s="126">
        <f t="shared" si="8"/>
        <v>47.16</v>
      </c>
      <c r="R31" s="126">
        <f t="shared" si="9"/>
        <v>30.879999999999995</v>
      </c>
      <c r="S31" s="126">
        <f t="shared" si="10"/>
        <v>30.879999999999995</v>
      </c>
      <c r="T31" s="126">
        <f t="shared" si="11"/>
        <v>30.879999999999995</v>
      </c>
      <c r="U31" s="128">
        <f t="shared" si="12"/>
        <v>15.439999999999998</v>
      </c>
      <c r="V31" s="157">
        <f t="shared" si="13"/>
        <v>601</v>
      </c>
    </row>
    <row r="32" spans="1:22" ht="11.25" customHeight="1" x14ac:dyDescent="0.25">
      <c r="A32" s="130" t="s">
        <v>3489</v>
      </c>
      <c r="B32" s="131" t="s">
        <v>2001</v>
      </c>
      <c r="C32" s="132">
        <v>22920005205</v>
      </c>
      <c r="D32" s="132" t="s">
        <v>3516</v>
      </c>
      <c r="E32" s="133">
        <v>405.33333333333331</v>
      </c>
      <c r="F32" s="126">
        <v>3</v>
      </c>
      <c r="G32" s="132">
        <v>1</v>
      </c>
      <c r="H32" s="134">
        <v>0</v>
      </c>
      <c r="I32" s="135">
        <f t="shared" si="0"/>
        <v>2</v>
      </c>
      <c r="J32" s="126">
        <f t="shared" si="1"/>
        <v>97.279999999999987</v>
      </c>
      <c r="K32" s="126">
        <f t="shared" si="2"/>
        <v>97.279999999999987</v>
      </c>
      <c r="L32" s="126">
        <f t="shared" si="3"/>
        <v>1.68</v>
      </c>
      <c r="M32" s="126">
        <f t="shared" si="4"/>
        <v>3.36</v>
      </c>
      <c r="N32" s="126">
        <f t="shared" si="5"/>
        <v>56.7</v>
      </c>
      <c r="O32" s="126">
        <f t="shared" si="6"/>
        <v>113.4</v>
      </c>
      <c r="P32" s="126">
        <f t="shared" si="7"/>
        <v>23.58</v>
      </c>
      <c r="Q32" s="126">
        <f t="shared" si="8"/>
        <v>47.16</v>
      </c>
      <c r="R32" s="126">
        <f t="shared" si="9"/>
        <v>24.319999999999997</v>
      </c>
      <c r="S32" s="126">
        <f t="shared" si="10"/>
        <v>24.319999999999997</v>
      </c>
      <c r="T32" s="126">
        <f t="shared" si="11"/>
        <v>24.319999999999997</v>
      </c>
      <c r="U32" s="128">
        <f t="shared" si="12"/>
        <v>12.159999999999998</v>
      </c>
      <c r="V32" s="157">
        <f t="shared" si="13"/>
        <v>526</v>
      </c>
    </row>
    <row r="33" spans="1:22" ht="11.25" customHeight="1" x14ac:dyDescent="0.25">
      <c r="A33" s="130" t="s">
        <v>3489</v>
      </c>
      <c r="B33" s="131" t="s">
        <v>2003</v>
      </c>
      <c r="C33" s="132">
        <v>72510008363</v>
      </c>
      <c r="D33" s="132" t="s">
        <v>3517</v>
      </c>
      <c r="E33" s="133">
        <v>449.66666666666669</v>
      </c>
      <c r="F33" s="126">
        <v>3</v>
      </c>
      <c r="G33" s="132">
        <v>1</v>
      </c>
      <c r="H33" s="134">
        <v>0</v>
      </c>
      <c r="I33" s="135">
        <f t="shared" si="0"/>
        <v>2</v>
      </c>
      <c r="J33" s="126">
        <f t="shared" si="1"/>
        <v>107.92</v>
      </c>
      <c r="K33" s="126">
        <f t="shared" si="2"/>
        <v>107.92</v>
      </c>
      <c r="L33" s="126">
        <f t="shared" si="3"/>
        <v>1.68</v>
      </c>
      <c r="M33" s="126">
        <f t="shared" si="4"/>
        <v>3.36</v>
      </c>
      <c r="N33" s="126">
        <f t="shared" si="5"/>
        <v>56.7</v>
      </c>
      <c r="O33" s="126">
        <f t="shared" si="6"/>
        <v>113.4</v>
      </c>
      <c r="P33" s="126">
        <f t="shared" si="7"/>
        <v>23.58</v>
      </c>
      <c r="Q33" s="126">
        <f t="shared" si="8"/>
        <v>47.16</v>
      </c>
      <c r="R33" s="126">
        <f t="shared" si="9"/>
        <v>26.98</v>
      </c>
      <c r="S33" s="126">
        <f t="shared" si="10"/>
        <v>26.98</v>
      </c>
      <c r="T33" s="126">
        <f t="shared" si="11"/>
        <v>26.98</v>
      </c>
      <c r="U33" s="128">
        <f t="shared" si="12"/>
        <v>13.49</v>
      </c>
      <c r="V33" s="157">
        <f t="shared" si="13"/>
        <v>556</v>
      </c>
    </row>
    <row r="34" spans="1:22" ht="11.25" customHeight="1" x14ac:dyDescent="0.25">
      <c r="A34" s="130" t="s">
        <v>3489</v>
      </c>
      <c r="B34" s="131" t="s">
        <v>2005</v>
      </c>
      <c r="C34" s="132">
        <v>53270008485</v>
      </c>
      <c r="D34" s="132" t="s">
        <v>3518</v>
      </c>
      <c r="E34" s="133">
        <v>906.66666666666663</v>
      </c>
      <c r="F34" s="126">
        <v>4</v>
      </c>
      <c r="G34" s="132">
        <v>1</v>
      </c>
      <c r="H34" s="134">
        <v>0</v>
      </c>
      <c r="I34" s="135">
        <f t="shared" si="0"/>
        <v>3</v>
      </c>
      <c r="J34" s="126">
        <f t="shared" si="1"/>
        <v>217.6</v>
      </c>
      <c r="K34" s="126">
        <f t="shared" si="2"/>
        <v>217.6</v>
      </c>
      <c r="L34" s="126">
        <f t="shared" si="3"/>
        <v>1.68</v>
      </c>
      <c r="M34" s="126">
        <f t="shared" si="4"/>
        <v>5.04</v>
      </c>
      <c r="N34" s="126">
        <f t="shared" si="5"/>
        <v>56.7</v>
      </c>
      <c r="O34" s="126">
        <f t="shared" si="6"/>
        <v>170.10000000000002</v>
      </c>
      <c r="P34" s="126">
        <f t="shared" si="7"/>
        <v>23.58</v>
      </c>
      <c r="Q34" s="126">
        <f t="shared" si="8"/>
        <v>70.739999999999995</v>
      </c>
      <c r="R34" s="126">
        <f t="shared" si="9"/>
        <v>54.4</v>
      </c>
      <c r="S34" s="126">
        <f t="shared" si="10"/>
        <v>54.4</v>
      </c>
      <c r="T34" s="126">
        <f t="shared" si="11"/>
        <v>54.4</v>
      </c>
      <c r="U34" s="128">
        <f t="shared" si="12"/>
        <v>27.2</v>
      </c>
      <c r="V34" s="157">
        <f t="shared" si="13"/>
        <v>953</v>
      </c>
    </row>
    <row r="35" spans="1:22" ht="11.25" customHeight="1" x14ac:dyDescent="0.2">
      <c r="A35" s="130" t="s">
        <v>3489</v>
      </c>
      <c r="B35" s="136" t="s">
        <v>736</v>
      </c>
      <c r="C35" s="132">
        <v>23490052975</v>
      </c>
      <c r="D35" s="132" t="s">
        <v>3519</v>
      </c>
      <c r="E35" s="133">
        <v>362</v>
      </c>
      <c r="F35" s="126">
        <v>3</v>
      </c>
      <c r="G35" s="132">
        <v>1</v>
      </c>
      <c r="H35" s="134">
        <v>0</v>
      </c>
      <c r="I35" s="135">
        <f t="shared" si="0"/>
        <v>2</v>
      </c>
      <c r="J35" s="126">
        <f t="shared" si="1"/>
        <v>86.88</v>
      </c>
      <c r="K35" s="126">
        <f t="shared" si="2"/>
        <v>86.88</v>
      </c>
      <c r="L35" s="126">
        <f t="shared" si="3"/>
        <v>1.68</v>
      </c>
      <c r="M35" s="126">
        <f t="shared" si="4"/>
        <v>3.36</v>
      </c>
      <c r="N35" s="126">
        <f t="shared" si="5"/>
        <v>56.7</v>
      </c>
      <c r="O35" s="126">
        <f t="shared" si="6"/>
        <v>113.4</v>
      </c>
      <c r="P35" s="126">
        <f t="shared" si="7"/>
        <v>23.58</v>
      </c>
      <c r="Q35" s="126">
        <f t="shared" si="8"/>
        <v>47.16</v>
      </c>
      <c r="R35" s="126">
        <f t="shared" si="9"/>
        <v>21.72</v>
      </c>
      <c r="S35" s="126">
        <f t="shared" si="10"/>
        <v>21.72</v>
      </c>
      <c r="T35" s="126">
        <f t="shared" si="11"/>
        <v>21.72</v>
      </c>
      <c r="U35" s="128">
        <f t="shared" si="12"/>
        <v>10.86</v>
      </c>
      <c r="V35" s="157">
        <f t="shared" si="13"/>
        <v>496</v>
      </c>
    </row>
    <row r="36" spans="1:22" ht="11.25" customHeight="1" x14ac:dyDescent="0.25">
      <c r="A36" s="130" t="s">
        <v>3489</v>
      </c>
      <c r="B36" s="131" t="s">
        <v>2007</v>
      </c>
      <c r="C36" s="132">
        <v>37650001972</v>
      </c>
      <c r="D36" s="132" t="s">
        <v>3520</v>
      </c>
      <c r="E36" s="133">
        <v>260.33333333333331</v>
      </c>
      <c r="F36" s="126">
        <v>3</v>
      </c>
      <c r="G36" s="132">
        <v>1</v>
      </c>
      <c r="H36" s="134">
        <v>0</v>
      </c>
      <c r="I36" s="135">
        <f t="shared" si="0"/>
        <v>2</v>
      </c>
      <c r="J36" s="126">
        <f t="shared" si="1"/>
        <v>62.47999999999999</v>
      </c>
      <c r="K36" s="126">
        <f t="shared" si="2"/>
        <v>62.47999999999999</v>
      </c>
      <c r="L36" s="126">
        <f t="shared" si="3"/>
        <v>1.68</v>
      </c>
      <c r="M36" s="126">
        <f t="shared" si="4"/>
        <v>3.36</v>
      </c>
      <c r="N36" s="126">
        <f t="shared" si="5"/>
        <v>56.7</v>
      </c>
      <c r="O36" s="126">
        <f t="shared" si="6"/>
        <v>113.4</v>
      </c>
      <c r="P36" s="126">
        <f t="shared" si="7"/>
        <v>23.58</v>
      </c>
      <c r="Q36" s="126">
        <f t="shared" si="8"/>
        <v>47.16</v>
      </c>
      <c r="R36" s="126">
        <f t="shared" si="9"/>
        <v>15.619999999999997</v>
      </c>
      <c r="S36" s="126">
        <f t="shared" si="10"/>
        <v>15.619999999999997</v>
      </c>
      <c r="T36" s="126">
        <f t="shared" si="11"/>
        <v>15.619999999999997</v>
      </c>
      <c r="U36" s="128">
        <f t="shared" si="12"/>
        <v>7.8099999999999987</v>
      </c>
      <c r="V36" s="157">
        <f t="shared" si="13"/>
        <v>426</v>
      </c>
    </row>
    <row r="37" spans="1:22" ht="11.25" customHeight="1" x14ac:dyDescent="0.25">
      <c r="A37" s="130" t="s">
        <v>3489</v>
      </c>
      <c r="B37" s="131" t="s">
        <v>742</v>
      </c>
      <c r="C37" s="132">
        <v>10300009704</v>
      </c>
      <c r="D37" s="132" t="s">
        <v>3521</v>
      </c>
      <c r="E37" s="133">
        <v>533</v>
      </c>
      <c r="F37" s="126">
        <v>4</v>
      </c>
      <c r="G37" s="132">
        <v>1</v>
      </c>
      <c r="H37" s="134">
        <v>0</v>
      </c>
      <c r="I37" s="135">
        <f t="shared" si="0"/>
        <v>3</v>
      </c>
      <c r="J37" s="126">
        <f t="shared" si="1"/>
        <v>127.92</v>
      </c>
      <c r="K37" s="126">
        <f t="shared" si="2"/>
        <v>127.92</v>
      </c>
      <c r="L37" s="126">
        <f t="shared" si="3"/>
        <v>1.68</v>
      </c>
      <c r="M37" s="126">
        <f t="shared" si="4"/>
        <v>5.04</v>
      </c>
      <c r="N37" s="126">
        <f t="shared" si="5"/>
        <v>56.7</v>
      </c>
      <c r="O37" s="126">
        <f t="shared" si="6"/>
        <v>170.10000000000002</v>
      </c>
      <c r="P37" s="126">
        <f t="shared" si="7"/>
        <v>23.58</v>
      </c>
      <c r="Q37" s="126">
        <f t="shared" si="8"/>
        <v>70.739999999999995</v>
      </c>
      <c r="R37" s="126">
        <f t="shared" si="9"/>
        <v>31.98</v>
      </c>
      <c r="S37" s="126">
        <f t="shared" si="10"/>
        <v>31.98</v>
      </c>
      <c r="T37" s="126">
        <f t="shared" si="11"/>
        <v>31.98</v>
      </c>
      <c r="U37" s="128">
        <f t="shared" si="12"/>
        <v>15.99</v>
      </c>
      <c r="V37" s="157">
        <f t="shared" si="13"/>
        <v>696</v>
      </c>
    </row>
    <row r="38" spans="1:22" ht="11.25" customHeight="1" x14ac:dyDescent="0.25">
      <c r="A38" s="130" t="s">
        <v>3489</v>
      </c>
      <c r="B38" s="131" t="s">
        <v>2009</v>
      </c>
      <c r="C38" s="132">
        <v>48530009107</v>
      </c>
      <c r="D38" s="132" t="s">
        <v>3522</v>
      </c>
      <c r="E38" s="133">
        <v>576</v>
      </c>
      <c r="F38" s="126">
        <v>3</v>
      </c>
      <c r="G38" s="132">
        <v>1</v>
      </c>
      <c r="H38" s="134">
        <v>0</v>
      </c>
      <c r="I38" s="135">
        <f t="shared" si="0"/>
        <v>2</v>
      </c>
      <c r="J38" s="126">
        <f t="shared" si="1"/>
        <v>138.24</v>
      </c>
      <c r="K38" s="126">
        <f t="shared" si="2"/>
        <v>138.24</v>
      </c>
      <c r="L38" s="126">
        <f t="shared" si="3"/>
        <v>1.68</v>
      </c>
      <c r="M38" s="126">
        <f t="shared" si="4"/>
        <v>3.36</v>
      </c>
      <c r="N38" s="126">
        <f t="shared" si="5"/>
        <v>56.7</v>
      </c>
      <c r="O38" s="126">
        <f t="shared" si="6"/>
        <v>113.4</v>
      </c>
      <c r="P38" s="126">
        <f t="shared" si="7"/>
        <v>23.58</v>
      </c>
      <c r="Q38" s="126">
        <f t="shared" si="8"/>
        <v>47.16</v>
      </c>
      <c r="R38" s="126">
        <f t="shared" si="9"/>
        <v>34.56</v>
      </c>
      <c r="S38" s="126">
        <f t="shared" si="10"/>
        <v>34.56</v>
      </c>
      <c r="T38" s="126">
        <f t="shared" si="11"/>
        <v>34.56</v>
      </c>
      <c r="U38" s="128">
        <f t="shared" si="12"/>
        <v>17.28</v>
      </c>
      <c r="V38" s="157">
        <f t="shared" si="13"/>
        <v>643</v>
      </c>
    </row>
    <row r="39" spans="1:22" ht="11.25" customHeight="1" x14ac:dyDescent="0.25">
      <c r="A39" s="130" t="s">
        <v>3489</v>
      </c>
      <c r="B39" s="131" t="s">
        <v>3523</v>
      </c>
      <c r="C39" s="132">
        <v>30650001338</v>
      </c>
      <c r="D39" s="132" t="s">
        <v>3524</v>
      </c>
      <c r="E39" s="133">
        <v>245</v>
      </c>
      <c r="F39" s="126">
        <v>3</v>
      </c>
      <c r="G39" s="132">
        <v>1</v>
      </c>
      <c r="H39" s="134">
        <v>0</v>
      </c>
      <c r="I39" s="135">
        <f t="shared" si="0"/>
        <v>2</v>
      </c>
      <c r="J39" s="126">
        <f t="shared" si="1"/>
        <v>58.8</v>
      </c>
      <c r="K39" s="126">
        <f t="shared" si="2"/>
        <v>58.8</v>
      </c>
      <c r="L39" s="126">
        <f t="shared" si="3"/>
        <v>1.68</v>
      </c>
      <c r="M39" s="126">
        <f t="shared" si="4"/>
        <v>3.36</v>
      </c>
      <c r="N39" s="126">
        <f t="shared" si="5"/>
        <v>56.7</v>
      </c>
      <c r="O39" s="126">
        <f t="shared" si="6"/>
        <v>113.4</v>
      </c>
      <c r="P39" s="126">
        <f t="shared" si="7"/>
        <v>23.58</v>
      </c>
      <c r="Q39" s="126">
        <f t="shared" si="8"/>
        <v>47.16</v>
      </c>
      <c r="R39" s="126">
        <f t="shared" si="9"/>
        <v>14.7</v>
      </c>
      <c r="S39" s="126">
        <f t="shared" si="10"/>
        <v>14.7</v>
      </c>
      <c r="T39" s="126">
        <f t="shared" si="11"/>
        <v>14.7</v>
      </c>
      <c r="U39" s="128">
        <f t="shared" si="12"/>
        <v>7.35</v>
      </c>
      <c r="V39" s="157">
        <f t="shared" si="13"/>
        <v>415</v>
      </c>
    </row>
    <row r="40" spans="1:22" ht="11.25" customHeight="1" x14ac:dyDescent="0.25">
      <c r="A40" s="130" t="s">
        <v>3489</v>
      </c>
      <c r="B40" s="131" t="s">
        <v>1088</v>
      </c>
      <c r="C40" s="132">
        <v>96420010971</v>
      </c>
      <c r="D40" s="132" t="s">
        <v>3525</v>
      </c>
      <c r="E40" s="133">
        <v>493.33333333333331</v>
      </c>
      <c r="F40" s="126">
        <v>3</v>
      </c>
      <c r="G40" s="132">
        <v>1</v>
      </c>
      <c r="H40" s="134">
        <v>0</v>
      </c>
      <c r="I40" s="135">
        <f t="shared" si="0"/>
        <v>2</v>
      </c>
      <c r="J40" s="126">
        <f t="shared" si="1"/>
        <v>118.39999999999999</v>
      </c>
      <c r="K40" s="126">
        <f t="shared" si="2"/>
        <v>118.39999999999999</v>
      </c>
      <c r="L40" s="126">
        <f t="shared" si="3"/>
        <v>1.68</v>
      </c>
      <c r="M40" s="126">
        <f t="shared" si="4"/>
        <v>3.36</v>
      </c>
      <c r="N40" s="126">
        <f t="shared" si="5"/>
        <v>56.7</v>
      </c>
      <c r="O40" s="126">
        <f t="shared" si="6"/>
        <v>113.4</v>
      </c>
      <c r="P40" s="126">
        <f t="shared" si="7"/>
        <v>23.58</v>
      </c>
      <c r="Q40" s="126">
        <f t="shared" si="8"/>
        <v>47.16</v>
      </c>
      <c r="R40" s="126">
        <f t="shared" si="9"/>
        <v>29.599999999999998</v>
      </c>
      <c r="S40" s="126">
        <f t="shared" si="10"/>
        <v>29.599999999999998</v>
      </c>
      <c r="T40" s="126">
        <f t="shared" si="11"/>
        <v>29.599999999999998</v>
      </c>
      <c r="U40" s="128">
        <f t="shared" si="12"/>
        <v>14.799999999999999</v>
      </c>
      <c r="V40" s="157">
        <f t="shared" si="13"/>
        <v>586</v>
      </c>
    </row>
    <row r="41" spans="1:22" ht="11.25" customHeight="1" x14ac:dyDescent="0.25">
      <c r="A41" s="130" t="s">
        <v>3489</v>
      </c>
      <c r="B41" s="131" t="s">
        <v>3526</v>
      </c>
      <c r="C41" s="132">
        <v>73180005208</v>
      </c>
      <c r="D41" s="132" t="s">
        <v>3527</v>
      </c>
      <c r="E41" s="133">
        <v>144.66666666666666</v>
      </c>
      <c r="F41" s="126">
        <v>2</v>
      </c>
      <c r="G41" s="132">
        <v>1</v>
      </c>
      <c r="H41" s="134">
        <v>0</v>
      </c>
      <c r="I41" s="135">
        <f t="shared" si="0"/>
        <v>1</v>
      </c>
      <c r="J41" s="126">
        <f t="shared" si="1"/>
        <v>34.72</v>
      </c>
      <c r="K41" s="126">
        <f t="shared" si="2"/>
        <v>34.72</v>
      </c>
      <c r="L41" s="126">
        <f t="shared" si="3"/>
        <v>1.68</v>
      </c>
      <c r="M41" s="126">
        <f t="shared" si="4"/>
        <v>1.68</v>
      </c>
      <c r="N41" s="126">
        <f t="shared" si="5"/>
        <v>56.7</v>
      </c>
      <c r="O41" s="126">
        <f t="shared" si="6"/>
        <v>56.7</v>
      </c>
      <c r="P41" s="126">
        <f t="shared" si="7"/>
        <v>23.58</v>
      </c>
      <c r="Q41" s="126">
        <f t="shared" si="8"/>
        <v>23.58</v>
      </c>
      <c r="R41" s="126">
        <f t="shared" si="9"/>
        <v>8.68</v>
      </c>
      <c r="S41" s="126">
        <f t="shared" si="10"/>
        <v>8.68</v>
      </c>
      <c r="T41" s="126">
        <f t="shared" si="11"/>
        <v>8.68</v>
      </c>
      <c r="U41" s="128">
        <f t="shared" si="12"/>
        <v>4.34</v>
      </c>
      <c r="V41" s="157">
        <f t="shared" si="13"/>
        <v>264</v>
      </c>
    </row>
    <row r="42" spans="1:22" ht="11.25" customHeight="1" x14ac:dyDescent="0.25">
      <c r="A42" s="130" t="s">
        <v>3489</v>
      </c>
      <c r="B42" s="131" t="s">
        <v>3528</v>
      </c>
      <c r="C42" s="132">
        <v>58030008900</v>
      </c>
      <c r="D42" s="132" t="s">
        <v>3529</v>
      </c>
      <c r="E42" s="133">
        <v>141</v>
      </c>
      <c r="F42" s="126">
        <v>3</v>
      </c>
      <c r="G42" s="132">
        <v>1</v>
      </c>
      <c r="H42" s="134">
        <v>0</v>
      </c>
      <c r="I42" s="135">
        <f t="shared" si="0"/>
        <v>2</v>
      </c>
      <c r="J42" s="126">
        <f t="shared" si="1"/>
        <v>33.839999999999996</v>
      </c>
      <c r="K42" s="126">
        <f t="shared" si="2"/>
        <v>33.839999999999996</v>
      </c>
      <c r="L42" s="126">
        <f t="shared" si="3"/>
        <v>1.68</v>
      </c>
      <c r="M42" s="126">
        <f t="shared" si="4"/>
        <v>3.36</v>
      </c>
      <c r="N42" s="126">
        <f t="shared" si="5"/>
        <v>56.7</v>
      </c>
      <c r="O42" s="126">
        <f t="shared" si="6"/>
        <v>113.4</v>
      </c>
      <c r="P42" s="126">
        <f t="shared" si="7"/>
        <v>23.58</v>
      </c>
      <c r="Q42" s="126">
        <f t="shared" si="8"/>
        <v>47.16</v>
      </c>
      <c r="R42" s="126">
        <f t="shared" si="9"/>
        <v>8.4599999999999991</v>
      </c>
      <c r="S42" s="126">
        <f t="shared" si="10"/>
        <v>8.4599999999999991</v>
      </c>
      <c r="T42" s="126">
        <f t="shared" si="11"/>
        <v>8.4599999999999991</v>
      </c>
      <c r="U42" s="128">
        <f t="shared" si="12"/>
        <v>4.2299999999999995</v>
      </c>
      <c r="V42" s="157">
        <f t="shared" si="13"/>
        <v>343</v>
      </c>
    </row>
    <row r="43" spans="1:22" ht="11.25" customHeight="1" x14ac:dyDescent="0.25">
      <c r="A43" s="130" t="s">
        <v>3489</v>
      </c>
      <c r="B43" s="131" t="s">
        <v>2011</v>
      </c>
      <c r="C43" s="132">
        <v>64120005459</v>
      </c>
      <c r="D43" s="132" t="s">
        <v>3530</v>
      </c>
      <c r="E43" s="133">
        <v>270.66666666666669</v>
      </c>
      <c r="F43" s="126">
        <v>3</v>
      </c>
      <c r="G43" s="132">
        <v>1</v>
      </c>
      <c r="H43" s="134">
        <v>0</v>
      </c>
      <c r="I43" s="135">
        <f t="shared" si="0"/>
        <v>2</v>
      </c>
      <c r="J43" s="126">
        <f t="shared" si="1"/>
        <v>64.960000000000008</v>
      </c>
      <c r="K43" s="126">
        <f t="shared" si="2"/>
        <v>64.960000000000008</v>
      </c>
      <c r="L43" s="126">
        <f t="shared" si="3"/>
        <v>1.68</v>
      </c>
      <c r="M43" s="126">
        <f t="shared" si="4"/>
        <v>3.36</v>
      </c>
      <c r="N43" s="126">
        <f t="shared" si="5"/>
        <v>56.7</v>
      </c>
      <c r="O43" s="126">
        <f t="shared" si="6"/>
        <v>113.4</v>
      </c>
      <c r="P43" s="126">
        <f t="shared" si="7"/>
        <v>23.58</v>
      </c>
      <c r="Q43" s="126">
        <f t="shared" si="8"/>
        <v>47.16</v>
      </c>
      <c r="R43" s="126">
        <f t="shared" si="9"/>
        <v>16.240000000000002</v>
      </c>
      <c r="S43" s="126">
        <f t="shared" si="10"/>
        <v>16.240000000000002</v>
      </c>
      <c r="T43" s="126">
        <f t="shared" si="11"/>
        <v>16.240000000000002</v>
      </c>
      <c r="U43" s="128">
        <f t="shared" si="12"/>
        <v>8.120000000000001</v>
      </c>
      <c r="V43" s="157">
        <f t="shared" si="13"/>
        <v>433</v>
      </c>
    </row>
    <row r="44" spans="1:22" ht="11.25" customHeight="1" x14ac:dyDescent="0.25">
      <c r="A44" s="130" t="s">
        <v>3489</v>
      </c>
      <c r="B44" s="131" t="s">
        <v>2013</v>
      </c>
      <c r="C44" s="132">
        <v>55360007096</v>
      </c>
      <c r="D44" s="132" t="s">
        <v>3531</v>
      </c>
      <c r="E44" s="133">
        <v>76.333333333333329</v>
      </c>
      <c r="F44" s="126">
        <v>2</v>
      </c>
      <c r="G44" s="132">
        <v>1</v>
      </c>
      <c r="H44" s="134">
        <v>0</v>
      </c>
      <c r="I44" s="135">
        <f t="shared" si="0"/>
        <v>1</v>
      </c>
      <c r="J44" s="126">
        <f t="shared" si="1"/>
        <v>18.319999999999997</v>
      </c>
      <c r="K44" s="126">
        <f t="shared" si="2"/>
        <v>18.319999999999997</v>
      </c>
      <c r="L44" s="126">
        <f t="shared" si="3"/>
        <v>1.68</v>
      </c>
      <c r="M44" s="126">
        <f t="shared" si="4"/>
        <v>1.68</v>
      </c>
      <c r="N44" s="126">
        <f t="shared" si="5"/>
        <v>56.7</v>
      </c>
      <c r="O44" s="126">
        <f t="shared" si="6"/>
        <v>56.7</v>
      </c>
      <c r="P44" s="126">
        <f t="shared" si="7"/>
        <v>23.58</v>
      </c>
      <c r="Q44" s="126">
        <f t="shared" si="8"/>
        <v>23.58</v>
      </c>
      <c r="R44" s="126">
        <f t="shared" si="9"/>
        <v>4.5799999999999992</v>
      </c>
      <c r="S44" s="126">
        <f t="shared" si="10"/>
        <v>4.5799999999999992</v>
      </c>
      <c r="T44" s="126">
        <f t="shared" si="11"/>
        <v>4.5799999999999992</v>
      </c>
      <c r="U44" s="128">
        <f t="shared" si="12"/>
        <v>2.2899999999999996</v>
      </c>
      <c r="V44" s="157">
        <f t="shared" si="13"/>
        <v>217</v>
      </c>
    </row>
    <row r="45" spans="1:22" ht="11.25" customHeight="1" x14ac:dyDescent="0.25">
      <c r="A45" s="130" t="s">
        <v>3489</v>
      </c>
      <c r="B45" s="131" t="s">
        <v>2015</v>
      </c>
      <c r="C45" s="132">
        <v>52060003165</v>
      </c>
      <c r="D45" s="132" t="s">
        <v>3532</v>
      </c>
      <c r="E45" s="133">
        <v>489</v>
      </c>
      <c r="F45" s="126">
        <v>3</v>
      </c>
      <c r="G45" s="132">
        <v>1</v>
      </c>
      <c r="H45" s="134">
        <v>0</v>
      </c>
      <c r="I45" s="135">
        <f t="shared" si="0"/>
        <v>2</v>
      </c>
      <c r="J45" s="126">
        <f t="shared" si="1"/>
        <v>117.36</v>
      </c>
      <c r="K45" s="126">
        <f t="shared" si="2"/>
        <v>117.36</v>
      </c>
      <c r="L45" s="126">
        <f t="shared" si="3"/>
        <v>1.68</v>
      </c>
      <c r="M45" s="126">
        <f t="shared" si="4"/>
        <v>3.36</v>
      </c>
      <c r="N45" s="126">
        <f t="shared" si="5"/>
        <v>56.7</v>
      </c>
      <c r="O45" s="126">
        <f t="shared" si="6"/>
        <v>113.4</v>
      </c>
      <c r="P45" s="126">
        <f t="shared" si="7"/>
        <v>23.58</v>
      </c>
      <c r="Q45" s="126">
        <f t="shared" si="8"/>
        <v>47.16</v>
      </c>
      <c r="R45" s="126">
        <f t="shared" si="9"/>
        <v>29.34</v>
      </c>
      <c r="S45" s="126">
        <f t="shared" si="10"/>
        <v>29.34</v>
      </c>
      <c r="T45" s="126">
        <f t="shared" si="11"/>
        <v>29.34</v>
      </c>
      <c r="U45" s="128">
        <f t="shared" si="12"/>
        <v>14.67</v>
      </c>
      <c r="V45" s="157">
        <f t="shared" si="13"/>
        <v>583</v>
      </c>
    </row>
    <row r="46" spans="1:22" ht="11.25" customHeight="1" x14ac:dyDescent="0.25">
      <c r="A46" s="130" t="s">
        <v>3489</v>
      </c>
      <c r="B46" s="131" t="s">
        <v>2017</v>
      </c>
      <c r="C46" s="132">
        <v>38320007101</v>
      </c>
      <c r="D46" s="132" t="s">
        <v>3533</v>
      </c>
      <c r="E46" s="133">
        <v>208.66666666666666</v>
      </c>
      <c r="F46" s="126">
        <v>3</v>
      </c>
      <c r="G46" s="132">
        <v>1</v>
      </c>
      <c r="H46" s="134">
        <v>0</v>
      </c>
      <c r="I46" s="135">
        <f t="shared" si="0"/>
        <v>2</v>
      </c>
      <c r="J46" s="126">
        <f t="shared" si="1"/>
        <v>50.08</v>
      </c>
      <c r="K46" s="126">
        <f t="shared" si="2"/>
        <v>50.08</v>
      </c>
      <c r="L46" s="126">
        <f t="shared" si="3"/>
        <v>1.68</v>
      </c>
      <c r="M46" s="126">
        <f t="shared" si="4"/>
        <v>3.36</v>
      </c>
      <c r="N46" s="126">
        <f t="shared" si="5"/>
        <v>56.7</v>
      </c>
      <c r="O46" s="126">
        <f t="shared" si="6"/>
        <v>113.4</v>
      </c>
      <c r="P46" s="126">
        <f t="shared" si="7"/>
        <v>23.58</v>
      </c>
      <c r="Q46" s="126">
        <f t="shared" si="8"/>
        <v>47.16</v>
      </c>
      <c r="R46" s="126">
        <f t="shared" si="9"/>
        <v>12.52</v>
      </c>
      <c r="S46" s="126">
        <f t="shared" si="10"/>
        <v>12.52</v>
      </c>
      <c r="T46" s="126">
        <f t="shared" si="11"/>
        <v>12.52</v>
      </c>
      <c r="U46" s="128">
        <f t="shared" si="12"/>
        <v>6.26</v>
      </c>
      <c r="V46" s="157">
        <f t="shared" si="13"/>
        <v>390</v>
      </c>
    </row>
    <row r="47" spans="1:22" ht="11.25" customHeight="1" x14ac:dyDescent="0.25">
      <c r="A47" s="130" t="s">
        <v>3489</v>
      </c>
      <c r="B47" s="131" t="s">
        <v>2019</v>
      </c>
      <c r="C47" s="132">
        <v>66170008519</v>
      </c>
      <c r="D47" s="132" t="s">
        <v>3534</v>
      </c>
      <c r="E47" s="133">
        <v>493.66666666666669</v>
      </c>
      <c r="F47" s="126">
        <v>3</v>
      </c>
      <c r="G47" s="132">
        <v>1</v>
      </c>
      <c r="H47" s="134">
        <v>0</v>
      </c>
      <c r="I47" s="135">
        <f t="shared" si="0"/>
        <v>2</v>
      </c>
      <c r="J47" s="126">
        <f t="shared" si="1"/>
        <v>118.48</v>
      </c>
      <c r="K47" s="126">
        <f t="shared" si="2"/>
        <v>118.48</v>
      </c>
      <c r="L47" s="126">
        <f t="shared" si="3"/>
        <v>1.68</v>
      </c>
      <c r="M47" s="126">
        <f t="shared" si="4"/>
        <v>3.36</v>
      </c>
      <c r="N47" s="126">
        <f t="shared" si="5"/>
        <v>56.7</v>
      </c>
      <c r="O47" s="126">
        <f t="shared" si="6"/>
        <v>113.4</v>
      </c>
      <c r="P47" s="126">
        <f t="shared" si="7"/>
        <v>23.58</v>
      </c>
      <c r="Q47" s="126">
        <f t="shared" si="8"/>
        <v>47.16</v>
      </c>
      <c r="R47" s="126">
        <f t="shared" si="9"/>
        <v>29.62</v>
      </c>
      <c r="S47" s="126">
        <f t="shared" si="10"/>
        <v>29.62</v>
      </c>
      <c r="T47" s="126">
        <f t="shared" si="11"/>
        <v>29.62</v>
      </c>
      <c r="U47" s="128">
        <f t="shared" si="12"/>
        <v>14.81</v>
      </c>
      <c r="V47" s="157">
        <f t="shared" si="13"/>
        <v>587</v>
      </c>
    </row>
    <row r="48" spans="1:22" ht="11.25" customHeight="1" x14ac:dyDescent="0.25">
      <c r="A48" s="130" t="s">
        <v>3489</v>
      </c>
      <c r="B48" s="131" t="s">
        <v>744</v>
      </c>
      <c r="C48" s="132">
        <v>98360005342</v>
      </c>
      <c r="D48" s="132" t="s">
        <v>3535</v>
      </c>
      <c r="E48" s="133">
        <v>346.66666666666669</v>
      </c>
      <c r="F48" s="126">
        <v>4</v>
      </c>
      <c r="G48" s="132">
        <v>1</v>
      </c>
      <c r="H48" s="134">
        <v>0</v>
      </c>
      <c r="I48" s="135">
        <f t="shared" si="0"/>
        <v>3</v>
      </c>
      <c r="J48" s="126">
        <f t="shared" si="1"/>
        <v>83.2</v>
      </c>
      <c r="K48" s="126">
        <f t="shared" si="2"/>
        <v>83.2</v>
      </c>
      <c r="L48" s="126">
        <f t="shared" si="3"/>
        <v>1.68</v>
      </c>
      <c r="M48" s="126">
        <f t="shared" si="4"/>
        <v>5.04</v>
      </c>
      <c r="N48" s="126">
        <f t="shared" si="5"/>
        <v>56.7</v>
      </c>
      <c r="O48" s="126">
        <f t="shared" si="6"/>
        <v>170.10000000000002</v>
      </c>
      <c r="P48" s="126">
        <f t="shared" si="7"/>
        <v>23.58</v>
      </c>
      <c r="Q48" s="126">
        <f t="shared" si="8"/>
        <v>70.739999999999995</v>
      </c>
      <c r="R48" s="126">
        <f t="shared" si="9"/>
        <v>20.8</v>
      </c>
      <c r="S48" s="126">
        <f t="shared" si="10"/>
        <v>20.8</v>
      </c>
      <c r="T48" s="126">
        <f t="shared" si="11"/>
        <v>20.8</v>
      </c>
      <c r="U48" s="128">
        <f t="shared" si="12"/>
        <v>10.4</v>
      </c>
      <c r="V48" s="157">
        <f t="shared" si="13"/>
        <v>567</v>
      </c>
    </row>
    <row r="49" spans="1:22" ht="11.25" customHeight="1" x14ac:dyDescent="0.25">
      <c r="A49" s="130" t="s">
        <v>3489</v>
      </c>
      <c r="B49" s="148" t="s">
        <v>1316</v>
      </c>
      <c r="C49" s="149">
        <v>60410008478</v>
      </c>
      <c r="D49" s="149" t="s">
        <v>3536</v>
      </c>
      <c r="E49" s="150">
        <v>552</v>
      </c>
      <c r="F49" s="151">
        <v>4</v>
      </c>
      <c r="G49" s="149">
        <v>1</v>
      </c>
      <c r="H49" s="152">
        <v>1</v>
      </c>
      <c r="I49" s="135">
        <f t="shared" si="0"/>
        <v>2</v>
      </c>
      <c r="J49" s="126">
        <f t="shared" si="1"/>
        <v>132.47999999999999</v>
      </c>
      <c r="K49" s="126">
        <f t="shared" si="2"/>
        <v>132.47999999999999</v>
      </c>
      <c r="L49" s="126">
        <f t="shared" si="3"/>
        <v>3.36</v>
      </c>
      <c r="M49" s="126">
        <f t="shared" si="4"/>
        <v>3.36</v>
      </c>
      <c r="N49" s="126">
        <f t="shared" si="5"/>
        <v>113.4</v>
      </c>
      <c r="O49" s="126">
        <f t="shared" si="6"/>
        <v>113.4</v>
      </c>
      <c r="P49" s="126">
        <f t="shared" si="7"/>
        <v>47.16</v>
      </c>
      <c r="Q49" s="126">
        <f t="shared" si="8"/>
        <v>47.16</v>
      </c>
      <c r="R49" s="126">
        <f t="shared" si="9"/>
        <v>33.119999999999997</v>
      </c>
      <c r="S49" s="126">
        <f t="shared" si="10"/>
        <v>33.119999999999997</v>
      </c>
      <c r="T49" s="126">
        <f t="shared" si="11"/>
        <v>33.119999999999997</v>
      </c>
      <c r="U49" s="128">
        <f t="shared" si="12"/>
        <v>16.559999999999999</v>
      </c>
      <c r="V49" s="157">
        <f t="shared" si="13"/>
        <v>709</v>
      </c>
    </row>
    <row r="50" spans="1:22" ht="11.25" customHeight="1" x14ac:dyDescent="0.25">
      <c r="A50" s="130" t="s">
        <v>3489</v>
      </c>
      <c r="B50" s="148" t="s">
        <v>2021</v>
      </c>
      <c r="C50" s="149">
        <v>13080009173</v>
      </c>
      <c r="D50" s="149" t="s">
        <v>3537</v>
      </c>
      <c r="E50" s="150">
        <v>171.66666666666666</v>
      </c>
      <c r="F50" s="151">
        <v>3</v>
      </c>
      <c r="G50" s="149">
        <v>1</v>
      </c>
      <c r="H50" s="152">
        <v>0</v>
      </c>
      <c r="I50" s="135">
        <f t="shared" si="0"/>
        <v>2</v>
      </c>
      <c r="J50" s="126">
        <f t="shared" si="1"/>
        <v>41.199999999999996</v>
      </c>
      <c r="K50" s="126">
        <f t="shared" si="2"/>
        <v>41.199999999999996</v>
      </c>
      <c r="L50" s="126">
        <f t="shared" si="3"/>
        <v>1.68</v>
      </c>
      <c r="M50" s="126">
        <f t="shared" si="4"/>
        <v>3.36</v>
      </c>
      <c r="N50" s="126">
        <f t="shared" si="5"/>
        <v>56.7</v>
      </c>
      <c r="O50" s="126">
        <f t="shared" si="6"/>
        <v>113.4</v>
      </c>
      <c r="P50" s="126">
        <f t="shared" si="7"/>
        <v>23.58</v>
      </c>
      <c r="Q50" s="126">
        <f t="shared" si="8"/>
        <v>47.16</v>
      </c>
      <c r="R50" s="126">
        <f t="shared" si="9"/>
        <v>10.299999999999999</v>
      </c>
      <c r="S50" s="126">
        <f t="shared" si="10"/>
        <v>10.299999999999999</v>
      </c>
      <c r="T50" s="126">
        <f t="shared" si="11"/>
        <v>10.299999999999999</v>
      </c>
      <c r="U50" s="128">
        <f t="shared" si="12"/>
        <v>5.1499999999999995</v>
      </c>
      <c r="V50" s="157">
        <f t="shared" si="13"/>
        <v>364</v>
      </c>
    </row>
    <row r="51" spans="1:22" ht="11.25" customHeight="1" x14ac:dyDescent="0.25">
      <c r="A51" s="130" t="s">
        <v>3489</v>
      </c>
      <c r="B51" s="148" t="s">
        <v>1322</v>
      </c>
      <c r="C51" s="149">
        <v>93240001200</v>
      </c>
      <c r="D51" s="149" t="s">
        <v>3538</v>
      </c>
      <c r="E51" s="150">
        <v>449.66666666666669</v>
      </c>
      <c r="F51" s="151">
        <v>3</v>
      </c>
      <c r="G51" s="149">
        <v>1</v>
      </c>
      <c r="H51" s="152">
        <v>0</v>
      </c>
      <c r="I51" s="135">
        <f t="shared" si="0"/>
        <v>2</v>
      </c>
      <c r="J51" s="126">
        <f t="shared" si="1"/>
        <v>107.92</v>
      </c>
      <c r="K51" s="126">
        <f t="shared" si="2"/>
        <v>107.92</v>
      </c>
      <c r="L51" s="126">
        <f t="shared" si="3"/>
        <v>1.68</v>
      </c>
      <c r="M51" s="126">
        <f t="shared" si="4"/>
        <v>3.36</v>
      </c>
      <c r="N51" s="126">
        <f t="shared" si="5"/>
        <v>56.7</v>
      </c>
      <c r="O51" s="126">
        <f t="shared" si="6"/>
        <v>113.4</v>
      </c>
      <c r="P51" s="126">
        <f t="shared" si="7"/>
        <v>23.58</v>
      </c>
      <c r="Q51" s="126">
        <f t="shared" si="8"/>
        <v>47.16</v>
      </c>
      <c r="R51" s="126">
        <f t="shared" si="9"/>
        <v>26.98</v>
      </c>
      <c r="S51" s="126">
        <f t="shared" si="10"/>
        <v>26.98</v>
      </c>
      <c r="T51" s="126">
        <f t="shared" si="11"/>
        <v>26.98</v>
      </c>
      <c r="U51" s="128">
        <f t="shared" si="12"/>
        <v>13.49</v>
      </c>
      <c r="V51" s="157">
        <f t="shared" si="13"/>
        <v>556</v>
      </c>
    </row>
    <row r="52" spans="1:22" ht="11.25" customHeight="1" x14ac:dyDescent="0.25">
      <c r="A52" s="130" t="s">
        <v>3489</v>
      </c>
      <c r="B52" s="148" t="s">
        <v>2023</v>
      </c>
      <c r="C52" s="149">
        <v>90150003324</v>
      </c>
      <c r="D52" s="149" t="s">
        <v>3539</v>
      </c>
      <c r="E52" s="150">
        <v>234.66666666666666</v>
      </c>
      <c r="F52" s="151">
        <v>2</v>
      </c>
      <c r="G52" s="149">
        <v>1</v>
      </c>
      <c r="H52" s="152">
        <v>0</v>
      </c>
      <c r="I52" s="135">
        <f t="shared" si="0"/>
        <v>1</v>
      </c>
      <c r="J52" s="126">
        <f t="shared" si="1"/>
        <v>56.319999999999993</v>
      </c>
      <c r="K52" s="126">
        <f t="shared" si="2"/>
        <v>56.319999999999993</v>
      </c>
      <c r="L52" s="126">
        <f t="shared" si="3"/>
        <v>1.68</v>
      </c>
      <c r="M52" s="126">
        <f t="shared" si="4"/>
        <v>1.68</v>
      </c>
      <c r="N52" s="126">
        <f t="shared" si="5"/>
        <v>56.7</v>
      </c>
      <c r="O52" s="126">
        <f t="shared" si="6"/>
        <v>56.7</v>
      </c>
      <c r="P52" s="126">
        <f t="shared" si="7"/>
        <v>23.58</v>
      </c>
      <c r="Q52" s="126">
        <f t="shared" si="8"/>
        <v>23.58</v>
      </c>
      <c r="R52" s="126">
        <f t="shared" si="9"/>
        <v>14.079999999999998</v>
      </c>
      <c r="S52" s="126">
        <f t="shared" si="10"/>
        <v>14.079999999999998</v>
      </c>
      <c r="T52" s="126">
        <f t="shared" si="11"/>
        <v>14.079999999999998</v>
      </c>
      <c r="U52" s="128">
        <f t="shared" si="12"/>
        <v>7.0399999999999991</v>
      </c>
      <c r="V52" s="157">
        <f t="shared" si="13"/>
        <v>326</v>
      </c>
    </row>
    <row r="53" spans="1:22" ht="11.25" customHeight="1" x14ac:dyDescent="0.25">
      <c r="A53" s="130" t="s">
        <v>3489</v>
      </c>
      <c r="B53" s="148" t="s">
        <v>2025</v>
      </c>
      <c r="C53" s="149">
        <v>33800008534</v>
      </c>
      <c r="D53" s="149" t="s">
        <v>3540</v>
      </c>
      <c r="E53" s="150">
        <v>266.33333333333331</v>
      </c>
      <c r="F53" s="151">
        <v>3</v>
      </c>
      <c r="G53" s="149">
        <v>1</v>
      </c>
      <c r="H53" s="152">
        <v>0</v>
      </c>
      <c r="I53" s="135">
        <f t="shared" si="0"/>
        <v>2</v>
      </c>
      <c r="J53" s="126">
        <f t="shared" si="1"/>
        <v>63.919999999999995</v>
      </c>
      <c r="K53" s="126">
        <f t="shared" si="2"/>
        <v>63.919999999999995</v>
      </c>
      <c r="L53" s="126">
        <f t="shared" si="3"/>
        <v>1.68</v>
      </c>
      <c r="M53" s="126">
        <f t="shared" si="4"/>
        <v>3.36</v>
      </c>
      <c r="N53" s="126">
        <f t="shared" si="5"/>
        <v>56.7</v>
      </c>
      <c r="O53" s="126">
        <f t="shared" si="6"/>
        <v>113.4</v>
      </c>
      <c r="P53" s="126">
        <f t="shared" si="7"/>
        <v>23.58</v>
      </c>
      <c r="Q53" s="126">
        <f t="shared" si="8"/>
        <v>47.16</v>
      </c>
      <c r="R53" s="126">
        <f t="shared" si="9"/>
        <v>15.979999999999999</v>
      </c>
      <c r="S53" s="126">
        <f t="shared" si="10"/>
        <v>15.979999999999999</v>
      </c>
      <c r="T53" s="126">
        <f t="shared" si="11"/>
        <v>15.979999999999999</v>
      </c>
      <c r="U53" s="128">
        <f t="shared" si="12"/>
        <v>7.9899999999999993</v>
      </c>
      <c r="V53" s="157">
        <f t="shared" si="13"/>
        <v>430</v>
      </c>
    </row>
    <row r="54" spans="1:22" ht="11.25" customHeight="1" x14ac:dyDescent="0.25">
      <c r="A54" s="130" t="s">
        <v>3489</v>
      </c>
      <c r="B54" s="148" t="s">
        <v>2027</v>
      </c>
      <c r="C54" s="149">
        <v>54950000717</v>
      </c>
      <c r="D54" s="149" t="s">
        <v>3541</v>
      </c>
      <c r="E54" s="150">
        <v>342.66666666666669</v>
      </c>
      <c r="F54" s="151">
        <v>3</v>
      </c>
      <c r="G54" s="149">
        <v>1</v>
      </c>
      <c r="H54" s="152">
        <v>0</v>
      </c>
      <c r="I54" s="135">
        <f t="shared" si="0"/>
        <v>2</v>
      </c>
      <c r="J54" s="126">
        <f t="shared" si="1"/>
        <v>82.24</v>
      </c>
      <c r="K54" s="126">
        <f t="shared" si="2"/>
        <v>82.24</v>
      </c>
      <c r="L54" s="126">
        <f t="shared" si="3"/>
        <v>1.68</v>
      </c>
      <c r="M54" s="126">
        <f t="shared" si="4"/>
        <v>3.36</v>
      </c>
      <c r="N54" s="126">
        <f t="shared" si="5"/>
        <v>56.7</v>
      </c>
      <c r="O54" s="126">
        <f t="shared" si="6"/>
        <v>113.4</v>
      </c>
      <c r="P54" s="126">
        <f t="shared" si="7"/>
        <v>23.58</v>
      </c>
      <c r="Q54" s="126">
        <f t="shared" si="8"/>
        <v>47.16</v>
      </c>
      <c r="R54" s="126">
        <f t="shared" si="9"/>
        <v>20.56</v>
      </c>
      <c r="S54" s="126">
        <f t="shared" si="10"/>
        <v>20.56</v>
      </c>
      <c r="T54" s="126">
        <f t="shared" si="11"/>
        <v>20.56</v>
      </c>
      <c r="U54" s="128">
        <f t="shared" si="12"/>
        <v>10.28</v>
      </c>
      <c r="V54" s="157">
        <f t="shared" si="13"/>
        <v>482</v>
      </c>
    </row>
    <row r="55" spans="1:22" ht="11.25" customHeight="1" x14ac:dyDescent="0.25">
      <c r="A55" s="130" t="s">
        <v>3489</v>
      </c>
      <c r="B55" s="148" t="s">
        <v>2029</v>
      </c>
      <c r="C55" s="149">
        <v>13850004254</v>
      </c>
      <c r="D55" s="149" t="s">
        <v>3542</v>
      </c>
      <c r="E55" s="150">
        <v>413.33333333333331</v>
      </c>
      <c r="F55" s="151">
        <v>3</v>
      </c>
      <c r="G55" s="149">
        <v>1</v>
      </c>
      <c r="H55" s="152">
        <v>0</v>
      </c>
      <c r="I55" s="135">
        <f t="shared" si="0"/>
        <v>2</v>
      </c>
      <c r="J55" s="126">
        <f t="shared" si="1"/>
        <v>99.199999999999989</v>
      </c>
      <c r="K55" s="126">
        <f t="shared" si="2"/>
        <v>99.199999999999989</v>
      </c>
      <c r="L55" s="126">
        <f t="shared" si="3"/>
        <v>1.68</v>
      </c>
      <c r="M55" s="126">
        <f t="shared" si="4"/>
        <v>3.36</v>
      </c>
      <c r="N55" s="126">
        <f t="shared" si="5"/>
        <v>56.7</v>
      </c>
      <c r="O55" s="126">
        <f t="shared" si="6"/>
        <v>113.4</v>
      </c>
      <c r="P55" s="126">
        <f t="shared" si="7"/>
        <v>23.58</v>
      </c>
      <c r="Q55" s="126">
        <f t="shared" si="8"/>
        <v>47.16</v>
      </c>
      <c r="R55" s="126">
        <f t="shared" si="9"/>
        <v>24.799999999999997</v>
      </c>
      <c r="S55" s="126">
        <f t="shared" si="10"/>
        <v>24.799999999999997</v>
      </c>
      <c r="T55" s="126">
        <f t="shared" si="11"/>
        <v>24.799999999999997</v>
      </c>
      <c r="U55" s="128">
        <f t="shared" si="12"/>
        <v>12.399999999999999</v>
      </c>
      <c r="V55" s="157">
        <f t="shared" si="13"/>
        <v>531</v>
      </c>
    </row>
    <row r="56" spans="1:22" ht="11.25" customHeight="1" x14ac:dyDescent="0.25">
      <c r="A56" s="130" t="s">
        <v>3489</v>
      </c>
      <c r="B56" s="148" t="s">
        <v>2031</v>
      </c>
      <c r="C56" s="149">
        <v>97270006982</v>
      </c>
      <c r="D56" s="149" t="s">
        <v>3543</v>
      </c>
      <c r="E56" s="150">
        <v>583.66666666666663</v>
      </c>
      <c r="F56" s="151">
        <v>3</v>
      </c>
      <c r="G56" s="149">
        <v>1</v>
      </c>
      <c r="H56" s="152">
        <v>0</v>
      </c>
      <c r="I56" s="135">
        <f t="shared" si="0"/>
        <v>2</v>
      </c>
      <c r="J56" s="126">
        <f t="shared" si="1"/>
        <v>140.07999999999998</v>
      </c>
      <c r="K56" s="126">
        <f t="shared" si="2"/>
        <v>140.07999999999998</v>
      </c>
      <c r="L56" s="126">
        <f t="shared" si="3"/>
        <v>1.68</v>
      </c>
      <c r="M56" s="126">
        <f t="shared" si="4"/>
        <v>3.36</v>
      </c>
      <c r="N56" s="126">
        <f t="shared" si="5"/>
        <v>56.7</v>
      </c>
      <c r="O56" s="126">
        <f t="shared" si="6"/>
        <v>113.4</v>
      </c>
      <c r="P56" s="126">
        <f t="shared" si="7"/>
        <v>23.58</v>
      </c>
      <c r="Q56" s="126">
        <f t="shared" si="8"/>
        <v>47.16</v>
      </c>
      <c r="R56" s="126">
        <f t="shared" si="9"/>
        <v>35.019999999999996</v>
      </c>
      <c r="S56" s="126">
        <f t="shared" si="10"/>
        <v>35.019999999999996</v>
      </c>
      <c r="T56" s="126">
        <f t="shared" si="11"/>
        <v>35.019999999999996</v>
      </c>
      <c r="U56" s="128">
        <f t="shared" si="12"/>
        <v>17.509999999999998</v>
      </c>
      <c r="V56" s="157">
        <f t="shared" si="13"/>
        <v>649</v>
      </c>
    </row>
    <row r="57" spans="1:22" ht="11.25" customHeight="1" x14ac:dyDescent="0.25">
      <c r="A57" s="130" t="s">
        <v>3489</v>
      </c>
      <c r="B57" s="148" t="s">
        <v>2033</v>
      </c>
      <c r="C57" s="149">
        <v>99260037945</v>
      </c>
      <c r="D57" s="149" t="s">
        <v>3544</v>
      </c>
      <c r="E57" s="150">
        <v>305</v>
      </c>
      <c r="F57" s="151">
        <v>3</v>
      </c>
      <c r="G57" s="149">
        <v>1</v>
      </c>
      <c r="H57" s="152">
        <v>0</v>
      </c>
      <c r="I57" s="135">
        <f t="shared" si="0"/>
        <v>2</v>
      </c>
      <c r="J57" s="126">
        <f t="shared" si="1"/>
        <v>73.2</v>
      </c>
      <c r="K57" s="126">
        <f t="shared" si="2"/>
        <v>73.2</v>
      </c>
      <c r="L57" s="126">
        <f t="shared" si="3"/>
        <v>1.68</v>
      </c>
      <c r="M57" s="126">
        <f t="shared" si="4"/>
        <v>3.36</v>
      </c>
      <c r="N57" s="126">
        <f t="shared" si="5"/>
        <v>56.7</v>
      </c>
      <c r="O57" s="126">
        <f t="shared" si="6"/>
        <v>113.4</v>
      </c>
      <c r="P57" s="126">
        <f t="shared" si="7"/>
        <v>23.58</v>
      </c>
      <c r="Q57" s="126">
        <f t="shared" si="8"/>
        <v>47.16</v>
      </c>
      <c r="R57" s="126">
        <f t="shared" si="9"/>
        <v>18.3</v>
      </c>
      <c r="S57" s="126">
        <f t="shared" si="10"/>
        <v>18.3</v>
      </c>
      <c r="T57" s="126">
        <f t="shared" si="11"/>
        <v>18.3</v>
      </c>
      <c r="U57" s="128">
        <f t="shared" si="12"/>
        <v>9.15</v>
      </c>
      <c r="V57" s="157">
        <f t="shared" si="13"/>
        <v>456</v>
      </c>
    </row>
    <row r="58" spans="1:22" ht="11.25" customHeight="1" x14ac:dyDescent="0.25">
      <c r="A58" s="130" t="s">
        <v>3489</v>
      </c>
      <c r="B58" s="148" t="s">
        <v>1328</v>
      </c>
      <c r="C58" s="149">
        <v>47050000916</v>
      </c>
      <c r="D58" s="149" t="s">
        <v>3545</v>
      </c>
      <c r="E58" s="150">
        <v>343</v>
      </c>
      <c r="F58" s="151">
        <v>3</v>
      </c>
      <c r="G58" s="149">
        <v>1</v>
      </c>
      <c r="H58" s="152">
        <v>0</v>
      </c>
      <c r="I58" s="135">
        <f t="shared" si="0"/>
        <v>2</v>
      </c>
      <c r="J58" s="126">
        <f t="shared" si="1"/>
        <v>82.32</v>
      </c>
      <c r="K58" s="126">
        <f t="shared" si="2"/>
        <v>82.32</v>
      </c>
      <c r="L58" s="126">
        <f t="shared" si="3"/>
        <v>1.68</v>
      </c>
      <c r="M58" s="126">
        <f t="shared" si="4"/>
        <v>3.36</v>
      </c>
      <c r="N58" s="126">
        <f t="shared" si="5"/>
        <v>56.7</v>
      </c>
      <c r="O58" s="126">
        <f t="shared" si="6"/>
        <v>113.4</v>
      </c>
      <c r="P58" s="126">
        <f t="shared" si="7"/>
        <v>23.58</v>
      </c>
      <c r="Q58" s="126">
        <f t="shared" si="8"/>
        <v>47.16</v>
      </c>
      <c r="R58" s="126">
        <f t="shared" si="9"/>
        <v>20.58</v>
      </c>
      <c r="S58" s="126">
        <f t="shared" si="10"/>
        <v>20.58</v>
      </c>
      <c r="T58" s="126">
        <f t="shared" si="11"/>
        <v>20.58</v>
      </c>
      <c r="U58" s="128">
        <f t="shared" si="12"/>
        <v>10.29</v>
      </c>
      <c r="V58" s="157">
        <f t="shared" si="13"/>
        <v>483</v>
      </c>
    </row>
    <row r="59" spans="1:22" ht="11.25" customHeight="1" x14ac:dyDescent="0.25">
      <c r="A59" s="130" t="s">
        <v>3489</v>
      </c>
      <c r="B59" s="148" t="s">
        <v>2035</v>
      </c>
      <c r="C59" s="149">
        <v>97660007377</v>
      </c>
      <c r="D59" s="149" t="s">
        <v>3546</v>
      </c>
      <c r="E59" s="150">
        <v>710</v>
      </c>
      <c r="F59" s="151">
        <v>3</v>
      </c>
      <c r="G59" s="149">
        <v>1</v>
      </c>
      <c r="H59" s="152">
        <v>0</v>
      </c>
      <c r="I59" s="135">
        <f t="shared" si="0"/>
        <v>2</v>
      </c>
      <c r="J59" s="126">
        <f t="shared" si="1"/>
        <v>170.4</v>
      </c>
      <c r="K59" s="126">
        <f t="shared" si="2"/>
        <v>170.4</v>
      </c>
      <c r="L59" s="126">
        <f t="shared" si="3"/>
        <v>1.68</v>
      </c>
      <c r="M59" s="126">
        <f t="shared" si="4"/>
        <v>3.36</v>
      </c>
      <c r="N59" s="126">
        <f t="shared" si="5"/>
        <v>56.7</v>
      </c>
      <c r="O59" s="126">
        <f t="shared" si="6"/>
        <v>113.4</v>
      </c>
      <c r="P59" s="126">
        <f t="shared" si="7"/>
        <v>23.58</v>
      </c>
      <c r="Q59" s="126">
        <f t="shared" si="8"/>
        <v>47.16</v>
      </c>
      <c r="R59" s="126">
        <f t="shared" si="9"/>
        <v>42.6</v>
      </c>
      <c r="S59" s="126">
        <f t="shared" si="10"/>
        <v>42.6</v>
      </c>
      <c r="T59" s="126">
        <f t="shared" si="11"/>
        <v>42.6</v>
      </c>
      <c r="U59" s="128">
        <f t="shared" si="12"/>
        <v>21.3</v>
      </c>
      <c r="V59" s="157">
        <f t="shared" si="13"/>
        <v>736</v>
      </c>
    </row>
    <row r="60" spans="1:22" ht="11.25" customHeight="1" x14ac:dyDescent="0.25">
      <c r="A60" s="130" t="s">
        <v>3489</v>
      </c>
      <c r="B60" s="148" t="s">
        <v>2037</v>
      </c>
      <c r="C60" s="149">
        <v>29280008347</v>
      </c>
      <c r="D60" s="149" t="s">
        <v>3547</v>
      </c>
      <c r="E60" s="150">
        <v>507.33333333333331</v>
      </c>
      <c r="F60" s="151">
        <v>3</v>
      </c>
      <c r="G60" s="149">
        <v>1</v>
      </c>
      <c r="H60" s="152">
        <v>0</v>
      </c>
      <c r="I60" s="135">
        <f t="shared" si="0"/>
        <v>2</v>
      </c>
      <c r="J60" s="126">
        <f t="shared" si="1"/>
        <v>121.75999999999999</v>
      </c>
      <c r="K60" s="126">
        <f t="shared" si="2"/>
        <v>121.75999999999999</v>
      </c>
      <c r="L60" s="126">
        <f t="shared" si="3"/>
        <v>1.68</v>
      </c>
      <c r="M60" s="126">
        <f t="shared" si="4"/>
        <v>3.36</v>
      </c>
      <c r="N60" s="126">
        <f t="shared" si="5"/>
        <v>56.7</v>
      </c>
      <c r="O60" s="126">
        <f t="shared" si="6"/>
        <v>113.4</v>
      </c>
      <c r="P60" s="126">
        <f t="shared" si="7"/>
        <v>23.58</v>
      </c>
      <c r="Q60" s="126">
        <f t="shared" si="8"/>
        <v>47.16</v>
      </c>
      <c r="R60" s="126">
        <f t="shared" si="9"/>
        <v>30.439999999999998</v>
      </c>
      <c r="S60" s="126">
        <f t="shared" si="10"/>
        <v>30.439999999999998</v>
      </c>
      <c r="T60" s="126">
        <f t="shared" si="11"/>
        <v>30.439999999999998</v>
      </c>
      <c r="U60" s="128">
        <f t="shared" si="12"/>
        <v>15.219999999999999</v>
      </c>
      <c r="V60" s="157">
        <f t="shared" si="13"/>
        <v>596</v>
      </c>
    </row>
    <row r="61" spans="1:22" ht="11.25" customHeight="1" x14ac:dyDescent="0.25">
      <c r="A61" s="130" t="s">
        <v>3489</v>
      </c>
      <c r="B61" s="148" t="s">
        <v>710</v>
      </c>
      <c r="C61" s="149">
        <v>27400037519</v>
      </c>
      <c r="D61" s="149" t="s">
        <v>3548</v>
      </c>
      <c r="E61" s="150">
        <v>318.33333333333331</v>
      </c>
      <c r="F61" s="151">
        <v>3</v>
      </c>
      <c r="G61" s="149">
        <v>1</v>
      </c>
      <c r="H61" s="152">
        <v>0</v>
      </c>
      <c r="I61" s="135">
        <f t="shared" si="0"/>
        <v>2</v>
      </c>
      <c r="J61" s="126">
        <f t="shared" si="1"/>
        <v>76.399999999999991</v>
      </c>
      <c r="K61" s="126">
        <f t="shared" si="2"/>
        <v>76.399999999999991</v>
      </c>
      <c r="L61" s="126">
        <f t="shared" si="3"/>
        <v>1.68</v>
      </c>
      <c r="M61" s="126">
        <f t="shared" si="4"/>
        <v>3.36</v>
      </c>
      <c r="N61" s="126">
        <f t="shared" si="5"/>
        <v>56.7</v>
      </c>
      <c r="O61" s="126">
        <f t="shared" si="6"/>
        <v>113.4</v>
      </c>
      <c r="P61" s="126">
        <f t="shared" si="7"/>
        <v>23.58</v>
      </c>
      <c r="Q61" s="126">
        <f t="shared" si="8"/>
        <v>47.16</v>
      </c>
      <c r="R61" s="126">
        <f t="shared" si="9"/>
        <v>19.099999999999998</v>
      </c>
      <c r="S61" s="126">
        <f t="shared" si="10"/>
        <v>19.099999999999998</v>
      </c>
      <c r="T61" s="126">
        <f t="shared" si="11"/>
        <v>19.099999999999998</v>
      </c>
      <c r="U61" s="128">
        <f t="shared" si="12"/>
        <v>9.5499999999999989</v>
      </c>
      <c r="V61" s="157">
        <f t="shared" si="13"/>
        <v>466</v>
      </c>
    </row>
    <row r="62" spans="1:22" ht="11.25" customHeight="1" x14ac:dyDescent="0.25">
      <c r="A62" s="130" t="s">
        <v>3489</v>
      </c>
      <c r="B62" s="148" t="s">
        <v>710</v>
      </c>
      <c r="C62" s="149">
        <v>34740009101</v>
      </c>
      <c r="D62" s="149" t="s">
        <v>3549</v>
      </c>
      <c r="E62" s="150">
        <v>534.66666666666663</v>
      </c>
      <c r="F62" s="151">
        <v>3</v>
      </c>
      <c r="G62" s="149">
        <v>1</v>
      </c>
      <c r="H62" s="152">
        <v>0</v>
      </c>
      <c r="I62" s="135">
        <f t="shared" si="0"/>
        <v>2</v>
      </c>
      <c r="J62" s="126">
        <f t="shared" si="1"/>
        <v>128.32</v>
      </c>
      <c r="K62" s="126">
        <f t="shared" si="2"/>
        <v>128.32</v>
      </c>
      <c r="L62" s="126">
        <f t="shared" si="3"/>
        <v>1.68</v>
      </c>
      <c r="M62" s="126">
        <f t="shared" si="4"/>
        <v>3.36</v>
      </c>
      <c r="N62" s="126">
        <f t="shared" si="5"/>
        <v>56.7</v>
      </c>
      <c r="O62" s="126">
        <f t="shared" si="6"/>
        <v>113.4</v>
      </c>
      <c r="P62" s="126">
        <f t="shared" si="7"/>
        <v>23.58</v>
      </c>
      <c r="Q62" s="126">
        <f t="shared" si="8"/>
        <v>47.16</v>
      </c>
      <c r="R62" s="126">
        <f t="shared" si="9"/>
        <v>32.08</v>
      </c>
      <c r="S62" s="126">
        <f t="shared" si="10"/>
        <v>32.08</v>
      </c>
      <c r="T62" s="126">
        <f t="shared" si="11"/>
        <v>32.08</v>
      </c>
      <c r="U62" s="128">
        <f t="shared" si="12"/>
        <v>16.04</v>
      </c>
      <c r="V62" s="157">
        <f t="shared" si="13"/>
        <v>615</v>
      </c>
    </row>
    <row r="63" spans="1:22" ht="11.25" customHeight="1" x14ac:dyDescent="0.25">
      <c r="A63" s="130" t="s">
        <v>3489</v>
      </c>
      <c r="B63" s="148" t="s">
        <v>710</v>
      </c>
      <c r="C63" s="149">
        <v>76740048914</v>
      </c>
      <c r="D63" s="149" t="s">
        <v>3550</v>
      </c>
      <c r="E63" s="150">
        <v>391.66666666666669</v>
      </c>
      <c r="F63" s="151">
        <v>3</v>
      </c>
      <c r="G63" s="149">
        <v>1</v>
      </c>
      <c r="H63" s="152">
        <v>0</v>
      </c>
      <c r="I63" s="135">
        <f t="shared" si="0"/>
        <v>2</v>
      </c>
      <c r="J63" s="126">
        <f t="shared" si="1"/>
        <v>94</v>
      </c>
      <c r="K63" s="126">
        <f t="shared" si="2"/>
        <v>94</v>
      </c>
      <c r="L63" s="126">
        <f t="shared" si="3"/>
        <v>1.68</v>
      </c>
      <c r="M63" s="126">
        <f t="shared" si="4"/>
        <v>3.36</v>
      </c>
      <c r="N63" s="126">
        <f t="shared" si="5"/>
        <v>56.7</v>
      </c>
      <c r="O63" s="126">
        <f t="shared" si="6"/>
        <v>113.4</v>
      </c>
      <c r="P63" s="126">
        <f t="shared" si="7"/>
        <v>23.58</v>
      </c>
      <c r="Q63" s="126">
        <f t="shared" si="8"/>
        <v>47.16</v>
      </c>
      <c r="R63" s="126">
        <f t="shared" si="9"/>
        <v>23.5</v>
      </c>
      <c r="S63" s="126">
        <f t="shared" si="10"/>
        <v>23.5</v>
      </c>
      <c r="T63" s="126">
        <f t="shared" si="11"/>
        <v>23.5</v>
      </c>
      <c r="U63" s="128">
        <f t="shared" si="12"/>
        <v>11.75</v>
      </c>
      <c r="V63" s="157">
        <f t="shared" si="13"/>
        <v>516</v>
      </c>
    </row>
    <row r="64" spans="1:22" ht="11.25" customHeight="1" x14ac:dyDescent="0.25">
      <c r="A64" s="130" t="s">
        <v>3489</v>
      </c>
      <c r="B64" s="148" t="s">
        <v>710</v>
      </c>
      <c r="C64" s="149">
        <v>82270047954</v>
      </c>
      <c r="D64" s="149" t="s">
        <v>3551</v>
      </c>
      <c r="E64" s="150">
        <v>437.66666666666669</v>
      </c>
      <c r="F64" s="151">
        <v>2</v>
      </c>
      <c r="G64" s="149">
        <v>1</v>
      </c>
      <c r="H64" s="152">
        <v>0</v>
      </c>
      <c r="I64" s="135">
        <f t="shared" si="0"/>
        <v>1</v>
      </c>
      <c r="J64" s="126">
        <f t="shared" si="1"/>
        <v>105.04</v>
      </c>
      <c r="K64" s="126">
        <f t="shared" si="2"/>
        <v>105.04</v>
      </c>
      <c r="L64" s="126">
        <f t="shared" si="3"/>
        <v>1.68</v>
      </c>
      <c r="M64" s="126">
        <f t="shared" si="4"/>
        <v>1.68</v>
      </c>
      <c r="N64" s="126">
        <f t="shared" si="5"/>
        <v>56.7</v>
      </c>
      <c r="O64" s="126">
        <f t="shared" si="6"/>
        <v>56.7</v>
      </c>
      <c r="P64" s="126">
        <f t="shared" si="7"/>
        <v>23.58</v>
      </c>
      <c r="Q64" s="126">
        <f t="shared" si="8"/>
        <v>23.58</v>
      </c>
      <c r="R64" s="126">
        <f t="shared" si="9"/>
        <v>26.26</v>
      </c>
      <c r="S64" s="126">
        <f t="shared" si="10"/>
        <v>26.26</v>
      </c>
      <c r="T64" s="126">
        <f t="shared" si="11"/>
        <v>26.26</v>
      </c>
      <c r="U64" s="128">
        <f t="shared" si="12"/>
        <v>13.13</v>
      </c>
      <c r="V64" s="157">
        <f t="shared" si="13"/>
        <v>466</v>
      </c>
    </row>
    <row r="65" spans="1:22" ht="11.25" customHeight="1" x14ac:dyDescent="0.25">
      <c r="A65" s="130" t="s">
        <v>3489</v>
      </c>
      <c r="B65" s="148" t="s">
        <v>710</v>
      </c>
      <c r="C65" s="149">
        <v>86440004332</v>
      </c>
      <c r="D65" s="149" t="s">
        <v>3552</v>
      </c>
      <c r="E65" s="150">
        <v>318</v>
      </c>
      <c r="F65" s="151">
        <v>3</v>
      </c>
      <c r="G65" s="149">
        <v>1</v>
      </c>
      <c r="H65" s="152">
        <v>0</v>
      </c>
      <c r="I65" s="135">
        <f t="shared" si="0"/>
        <v>2</v>
      </c>
      <c r="J65" s="126">
        <f t="shared" si="1"/>
        <v>76.319999999999993</v>
      </c>
      <c r="K65" s="126">
        <f t="shared" si="2"/>
        <v>76.319999999999993</v>
      </c>
      <c r="L65" s="126">
        <f t="shared" si="3"/>
        <v>1.68</v>
      </c>
      <c r="M65" s="126">
        <f t="shared" si="4"/>
        <v>3.36</v>
      </c>
      <c r="N65" s="126">
        <f t="shared" si="5"/>
        <v>56.7</v>
      </c>
      <c r="O65" s="126">
        <f t="shared" si="6"/>
        <v>113.4</v>
      </c>
      <c r="P65" s="126">
        <f t="shared" si="7"/>
        <v>23.58</v>
      </c>
      <c r="Q65" s="126">
        <f t="shared" si="8"/>
        <v>47.16</v>
      </c>
      <c r="R65" s="126">
        <f t="shared" si="9"/>
        <v>19.079999999999998</v>
      </c>
      <c r="S65" s="126">
        <f t="shared" si="10"/>
        <v>19.079999999999998</v>
      </c>
      <c r="T65" s="126">
        <f t="shared" si="11"/>
        <v>19.079999999999998</v>
      </c>
      <c r="U65" s="128">
        <f t="shared" si="12"/>
        <v>9.5399999999999991</v>
      </c>
      <c r="V65" s="157">
        <f t="shared" si="13"/>
        <v>465</v>
      </c>
    </row>
    <row r="66" spans="1:22" ht="11.25" customHeight="1" x14ac:dyDescent="0.25">
      <c r="A66" s="130" t="s">
        <v>3489</v>
      </c>
      <c r="B66" s="148" t="s">
        <v>710</v>
      </c>
      <c r="C66" s="149">
        <v>99500005598</v>
      </c>
      <c r="D66" s="149" t="s">
        <v>3553</v>
      </c>
      <c r="E66" s="150">
        <v>335</v>
      </c>
      <c r="F66" s="151">
        <v>3</v>
      </c>
      <c r="G66" s="149">
        <v>1</v>
      </c>
      <c r="H66" s="152">
        <v>0</v>
      </c>
      <c r="I66" s="135">
        <f t="shared" si="0"/>
        <v>2</v>
      </c>
      <c r="J66" s="126">
        <f t="shared" si="1"/>
        <v>80.399999999999991</v>
      </c>
      <c r="K66" s="126">
        <f t="shared" si="2"/>
        <v>80.399999999999991</v>
      </c>
      <c r="L66" s="126">
        <f t="shared" si="3"/>
        <v>1.68</v>
      </c>
      <c r="M66" s="126">
        <f t="shared" si="4"/>
        <v>3.36</v>
      </c>
      <c r="N66" s="126">
        <f t="shared" si="5"/>
        <v>56.7</v>
      </c>
      <c r="O66" s="126">
        <f t="shared" si="6"/>
        <v>113.4</v>
      </c>
      <c r="P66" s="126">
        <f t="shared" si="7"/>
        <v>23.58</v>
      </c>
      <c r="Q66" s="126">
        <f t="shared" si="8"/>
        <v>47.16</v>
      </c>
      <c r="R66" s="126">
        <f t="shared" si="9"/>
        <v>20.099999999999998</v>
      </c>
      <c r="S66" s="126">
        <f t="shared" si="10"/>
        <v>20.099999999999998</v>
      </c>
      <c r="T66" s="126">
        <f t="shared" si="11"/>
        <v>20.099999999999998</v>
      </c>
      <c r="U66" s="128">
        <f t="shared" si="12"/>
        <v>10.049999999999999</v>
      </c>
      <c r="V66" s="157">
        <f t="shared" si="13"/>
        <v>477</v>
      </c>
    </row>
    <row r="67" spans="1:22" ht="11.25" customHeight="1" x14ac:dyDescent="0.25">
      <c r="A67" s="130" t="s">
        <v>3489</v>
      </c>
      <c r="B67" s="148" t="s">
        <v>1334</v>
      </c>
      <c r="C67" s="149">
        <v>23810002026</v>
      </c>
      <c r="D67" s="149" t="s">
        <v>3554</v>
      </c>
      <c r="E67" s="150">
        <v>358</v>
      </c>
      <c r="F67" s="151">
        <v>3</v>
      </c>
      <c r="G67" s="149">
        <v>1</v>
      </c>
      <c r="H67" s="152">
        <v>0</v>
      </c>
      <c r="I67" s="135">
        <f t="shared" si="0"/>
        <v>2</v>
      </c>
      <c r="J67" s="126">
        <f t="shared" si="1"/>
        <v>85.92</v>
      </c>
      <c r="K67" s="126">
        <f t="shared" si="2"/>
        <v>85.92</v>
      </c>
      <c r="L67" s="126">
        <f t="shared" si="3"/>
        <v>1.68</v>
      </c>
      <c r="M67" s="126">
        <f t="shared" si="4"/>
        <v>3.36</v>
      </c>
      <c r="N67" s="126">
        <f t="shared" si="5"/>
        <v>56.7</v>
      </c>
      <c r="O67" s="126">
        <f t="shared" si="6"/>
        <v>113.4</v>
      </c>
      <c r="P67" s="126">
        <f t="shared" si="7"/>
        <v>23.58</v>
      </c>
      <c r="Q67" s="126">
        <f t="shared" si="8"/>
        <v>47.16</v>
      </c>
      <c r="R67" s="126">
        <f t="shared" si="9"/>
        <v>21.48</v>
      </c>
      <c r="S67" s="126">
        <f t="shared" si="10"/>
        <v>21.48</v>
      </c>
      <c r="T67" s="126">
        <f t="shared" si="11"/>
        <v>21.48</v>
      </c>
      <c r="U67" s="128">
        <f t="shared" si="12"/>
        <v>10.74</v>
      </c>
      <c r="V67" s="157">
        <f t="shared" si="13"/>
        <v>493</v>
      </c>
    </row>
    <row r="68" spans="1:22" ht="11.25" customHeight="1" x14ac:dyDescent="0.25">
      <c r="A68" s="130" t="s">
        <v>3489</v>
      </c>
      <c r="B68" s="148" t="s">
        <v>1334</v>
      </c>
      <c r="C68" s="149">
        <v>40940004507</v>
      </c>
      <c r="D68" s="149" t="s">
        <v>3555</v>
      </c>
      <c r="E68" s="150">
        <v>287.66666666666669</v>
      </c>
      <c r="F68" s="151">
        <v>3</v>
      </c>
      <c r="G68" s="149">
        <v>1</v>
      </c>
      <c r="H68" s="152">
        <v>0</v>
      </c>
      <c r="I68" s="135">
        <f t="shared" si="0"/>
        <v>2</v>
      </c>
      <c r="J68" s="126">
        <f t="shared" si="1"/>
        <v>69.040000000000006</v>
      </c>
      <c r="K68" s="126">
        <f t="shared" si="2"/>
        <v>69.040000000000006</v>
      </c>
      <c r="L68" s="126">
        <f t="shared" si="3"/>
        <v>1.68</v>
      </c>
      <c r="M68" s="126">
        <f t="shared" si="4"/>
        <v>3.36</v>
      </c>
      <c r="N68" s="126">
        <f t="shared" si="5"/>
        <v>56.7</v>
      </c>
      <c r="O68" s="126">
        <f t="shared" si="6"/>
        <v>113.4</v>
      </c>
      <c r="P68" s="126">
        <f t="shared" si="7"/>
        <v>23.58</v>
      </c>
      <c r="Q68" s="126">
        <f t="shared" si="8"/>
        <v>47.16</v>
      </c>
      <c r="R68" s="126">
        <f t="shared" si="9"/>
        <v>17.260000000000002</v>
      </c>
      <c r="S68" s="126">
        <f t="shared" si="10"/>
        <v>17.260000000000002</v>
      </c>
      <c r="T68" s="126">
        <f t="shared" si="11"/>
        <v>17.260000000000002</v>
      </c>
      <c r="U68" s="128">
        <f t="shared" si="12"/>
        <v>8.6300000000000008</v>
      </c>
      <c r="V68" s="157">
        <f t="shared" si="13"/>
        <v>444</v>
      </c>
    </row>
    <row r="69" spans="1:22" ht="11.25" customHeight="1" x14ac:dyDescent="0.25">
      <c r="A69" s="130" t="s">
        <v>3489</v>
      </c>
      <c r="B69" s="148" t="s">
        <v>1334</v>
      </c>
      <c r="C69" s="149">
        <v>67950047141</v>
      </c>
      <c r="D69" s="149" t="s">
        <v>3556</v>
      </c>
      <c r="E69" s="150">
        <v>367.33333333333331</v>
      </c>
      <c r="F69" s="151">
        <v>3</v>
      </c>
      <c r="G69" s="149">
        <v>1</v>
      </c>
      <c r="H69" s="152">
        <v>0</v>
      </c>
      <c r="I69" s="135">
        <f t="shared" si="0"/>
        <v>2</v>
      </c>
      <c r="J69" s="126">
        <f t="shared" si="1"/>
        <v>88.16</v>
      </c>
      <c r="K69" s="126">
        <f t="shared" si="2"/>
        <v>88.16</v>
      </c>
      <c r="L69" s="126">
        <f t="shared" si="3"/>
        <v>1.68</v>
      </c>
      <c r="M69" s="126">
        <f t="shared" si="4"/>
        <v>3.36</v>
      </c>
      <c r="N69" s="126">
        <f t="shared" si="5"/>
        <v>56.7</v>
      </c>
      <c r="O69" s="126">
        <f t="shared" si="6"/>
        <v>113.4</v>
      </c>
      <c r="P69" s="126">
        <f t="shared" si="7"/>
        <v>23.58</v>
      </c>
      <c r="Q69" s="126">
        <f t="shared" si="8"/>
        <v>47.16</v>
      </c>
      <c r="R69" s="126">
        <f t="shared" si="9"/>
        <v>22.04</v>
      </c>
      <c r="S69" s="126">
        <f t="shared" si="10"/>
        <v>22.04</v>
      </c>
      <c r="T69" s="126">
        <f t="shared" si="11"/>
        <v>22.04</v>
      </c>
      <c r="U69" s="128">
        <f t="shared" si="12"/>
        <v>11.02</v>
      </c>
      <c r="V69" s="157">
        <f t="shared" si="13"/>
        <v>499</v>
      </c>
    </row>
    <row r="70" spans="1:22" ht="11.25" customHeight="1" x14ac:dyDescent="0.25">
      <c r="A70" s="130" t="s">
        <v>3489</v>
      </c>
      <c r="B70" s="148" t="s">
        <v>1336</v>
      </c>
      <c r="C70" s="149">
        <v>51040000403</v>
      </c>
      <c r="D70" s="149" t="s">
        <v>3557</v>
      </c>
      <c r="E70" s="150">
        <v>239</v>
      </c>
      <c r="F70" s="151">
        <v>3</v>
      </c>
      <c r="G70" s="149">
        <v>1</v>
      </c>
      <c r="H70" s="152">
        <v>0</v>
      </c>
      <c r="I70" s="135">
        <f t="shared" si="0"/>
        <v>2</v>
      </c>
      <c r="J70" s="126">
        <f t="shared" si="1"/>
        <v>57.36</v>
      </c>
      <c r="K70" s="126">
        <f t="shared" si="2"/>
        <v>57.36</v>
      </c>
      <c r="L70" s="126">
        <f t="shared" si="3"/>
        <v>1.68</v>
      </c>
      <c r="M70" s="126">
        <f t="shared" si="4"/>
        <v>3.36</v>
      </c>
      <c r="N70" s="126">
        <f t="shared" si="5"/>
        <v>56.7</v>
      </c>
      <c r="O70" s="126">
        <f t="shared" si="6"/>
        <v>113.4</v>
      </c>
      <c r="P70" s="126">
        <f t="shared" si="7"/>
        <v>23.58</v>
      </c>
      <c r="Q70" s="126">
        <f t="shared" si="8"/>
        <v>47.16</v>
      </c>
      <c r="R70" s="126">
        <f t="shared" si="9"/>
        <v>14.34</v>
      </c>
      <c r="S70" s="126">
        <f t="shared" si="10"/>
        <v>14.34</v>
      </c>
      <c r="T70" s="126">
        <f t="shared" si="11"/>
        <v>14.34</v>
      </c>
      <c r="U70" s="128">
        <f t="shared" si="12"/>
        <v>7.17</v>
      </c>
      <c r="V70" s="157">
        <f t="shared" si="13"/>
        <v>411</v>
      </c>
    </row>
    <row r="71" spans="1:22" ht="11.25" customHeight="1" x14ac:dyDescent="0.25">
      <c r="A71" s="130" t="s">
        <v>3489</v>
      </c>
      <c r="B71" s="148" t="s">
        <v>1336</v>
      </c>
      <c r="C71" s="149">
        <v>73600000602</v>
      </c>
      <c r="D71" s="149" t="s">
        <v>3558</v>
      </c>
      <c r="E71" s="150">
        <v>114</v>
      </c>
      <c r="F71" s="151">
        <v>3</v>
      </c>
      <c r="G71" s="149">
        <v>1</v>
      </c>
      <c r="H71" s="152">
        <v>0</v>
      </c>
      <c r="I71" s="135">
        <f t="shared" ref="I71:I134" si="14">F71-G71-H71</f>
        <v>2</v>
      </c>
      <c r="J71" s="126">
        <f t="shared" ref="J71:J134" si="15">E71*$J$4</f>
        <v>27.36</v>
      </c>
      <c r="K71" s="126">
        <f t="shared" ref="K71:K134" si="16">E71*$K$4</f>
        <v>27.36</v>
      </c>
      <c r="L71" s="126">
        <f t="shared" ref="L71:L134" si="17">(G71+H71)*$L$4</f>
        <v>1.68</v>
      </c>
      <c r="M71" s="126">
        <f t="shared" ref="M71:M134" si="18">I71*$M$4</f>
        <v>3.36</v>
      </c>
      <c r="N71" s="126">
        <f t="shared" ref="N71:N134" si="19">(G71+H71)*$N$4</f>
        <v>56.7</v>
      </c>
      <c r="O71" s="126">
        <f t="shared" ref="O71:O134" si="20">I71*$O$4</f>
        <v>113.4</v>
      </c>
      <c r="P71" s="126">
        <f t="shared" ref="P71:P134" si="21">(G71+H71)*$P$4</f>
        <v>23.58</v>
      </c>
      <c r="Q71" s="126">
        <f t="shared" ref="Q71:Q134" si="22">I71*$Q$4</f>
        <v>47.16</v>
      </c>
      <c r="R71" s="126">
        <f t="shared" ref="R71:R134" si="23">E71*$R$4</f>
        <v>6.84</v>
      </c>
      <c r="S71" s="126">
        <f t="shared" ref="S71:S134" si="24">E71*$S$4</f>
        <v>6.84</v>
      </c>
      <c r="T71" s="126">
        <f t="shared" ref="T71:T134" si="25">E71*$T$4</f>
        <v>6.84</v>
      </c>
      <c r="U71" s="128">
        <f t="shared" ref="U71:U134" si="26">E71*$U$4</f>
        <v>3.42</v>
      </c>
      <c r="V71" s="157">
        <f t="shared" ref="V71:V134" si="27">ROUND((J71+K71+L71+M71+N71+O71+P71+Q71+R71+S71+T71+U71),0)</f>
        <v>325</v>
      </c>
    </row>
    <row r="72" spans="1:22" ht="11.25" customHeight="1" x14ac:dyDescent="0.25">
      <c r="A72" s="130" t="s">
        <v>3489</v>
      </c>
      <c r="B72" s="148" t="s">
        <v>1336</v>
      </c>
      <c r="C72" s="149">
        <v>75050040150</v>
      </c>
      <c r="D72" s="149" t="s">
        <v>3559</v>
      </c>
      <c r="E72" s="150">
        <v>384.33333333333331</v>
      </c>
      <c r="F72" s="151">
        <v>3</v>
      </c>
      <c r="G72" s="149">
        <v>1</v>
      </c>
      <c r="H72" s="152">
        <v>0</v>
      </c>
      <c r="I72" s="135">
        <f t="shared" si="14"/>
        <v>2</v>
      </c>
      <c r="J72" s="126">
        <f t="shared" si="15"/>
        <v>92.24</v>
      </c>
      <c r="K72" s="126">
        <f t="shared" si="16"/>
        <v>92.24</v>
      </c>
      <c r="L72" s="126">
        <f t="shared" si="17"/>
        <v>1.68</v>
      </c>
      <c r="M72" s="126">
        <f t="shared" si="18"/>
        <v>3.36</v>
      </c>
      <c r="N72" s="126">
        <f t="shared" si="19"/>
        <v>56.7</v>
      </c>
      <c r="O72" s="126">
        <f t="shared" si="20"/>
        <v>113.4</v>
      </c>
      <c r="P72" s="126">
        <f t="shared" si="21"/>
        <v>23.58</v>
      </c>
      <c r="Q72" s="126">
        <f t="shared" si="22"/>
        <v>47.16</v>
      </c>
      <c r="R72" s="126">
        <f t="shared" si="23"/>
        <v>23.06</v>
      </c>
      <c r="S72" s="126">
        <f t="shared" si="24"/>
        <v>23.06</v>
      </c>
      <c r="T72" s="126">
        <f t="shared" si="25"/>
        <v>23.06</v>
      </c>
      <c r="U72" s="128">
        <f t="shared" si="26"/>
        <v>11.53</v>
      </c>
      <c r="V72" s="157">
        <f t="shared" si="27"/>
        <v>511</v>
      </c>
    </row>
    <row r="73" spans="1:22" ht="11.25" customHeight="1" x14ac:dyDescent="0.25">
      <c r="A73" s="130" t="s">
        <v>3489</v>
      </c>
      <c r="B73" s="148" t="s">
        <v>1336</v>
      </c>
      <c r="C73" s="149">
        <v>88020040863</v>
      </c>
      <c r="D73" s="149" t="s">
        <v>3560</v>
      </c>
      <c r="E73" s="150">
        <v>300.66666666666669</v>
      </c>
      <c r="F73" s="151">
        <v>3</v>
      </c>
      <c r="G73" s="149">
        <v>1</v>
      </c>
      <c r="H73" s="152">
        <v>0</v>
      </c>
      <c r="I73" s="135">
        <f t="shared" si="14"/>
        <v>2</v>
      </c>
      <c r="J73" s="126">
        <f t="shared" si="15"/>
        <v>72.16</v>
      </c>
      <c r="K73" s="126">
        <f t="shared" si="16"/>
        <v>72.16</v>
      </c>
      <c r="L73" s="126">
        <f t="shared" si="17"/>
        <v>1.68</v>
      </c>
      <c r="M73" s="126">
        <f t="shared" si="18"/>
        <v>3.36</v>
      </c>
      <c r="N73" s="126">
        <f t="shared" si="19"/>
        <v>56.7</v>
      </c>
      <c r="O73" s="126">
        <f t="shared" si="20"/>
        <v>113.4</v>
      </c>
      <c r="P73" s="126">
        <f t="shared" si="21"/>
        <v>23.58</v>
      </c>
      <c r="Q73" s="126">
        <f t="shared" si="22"/>
        <v>47.16</v>
      </c>
      <c r="R73" s="126">
        <f t="shared" si="23"/>
        <v>18.04</v>
      </c>
      <c r="S73" s="126">
        <f t="shared" si="24"/>
        <v>18.04</v>
      </c>
      <c r="T73" s="126">
        <f t="shared" si="25"/>
        <v>18.04</v>
      </c>
      <c r="U73" s="128">
        <f t="shared" si="26"/>
        <v>9.02</v>
      </c>
      <c r="V73" s="157">
        <f t="shared" si="27"/>
        <v>453</v>
      </c>
    </row>
    <row r="74" spans="1:22" ht="11.25" customHeight="1" x14ac:dyDescent="0.25">
      <c r="A74" s="130" t="s">
        <v>3489</v>
      </c>
      <c r="B74" s="148" t="s">
        <v>1336</v>
      </c>
      <c r="C74" s="149">
        <v>89650007955</v>
      </c>
      <c r="D74" s="149" t="s">
        <v>3561</v>
      </c>
      <c r="E74" s="150">
        <v>362.33333333333331</v>
      </c>
      <c r="F74" s="151">
        <v>3</v>
      </c>
      <c r="G74" s="149">
        <v>1</v>
      </c>
      <c r="H74" s="152">
        <v>0</v>
      </c>
      <c r="I74" s="135">
        <f t="shared" si="14"/>
        <v>2</v>
      </c>
      <c r="J74" s="126">
        <f t="shared" si="15"/>
        <v>86.96</v>
      </c>
      <c r="K74" s="126">
        <f t="shared" si="16"/>
        <v>86.96</v>
      </c>
      <c r="L74" s="126">
        <f t="shared" si="17"/>
        <v>1.68</v>
      </c>
      <c r="M74" s="126">
        <f t="shared" si="18"/>
        <v>3.36</v>
      </c>
      <c r="N74" s="126">
        <f t="shared" si="19"/>
        <v>56.7</v>
      </c>
      <c r="O74" s="126">
        <f t="shared" si="20"/>
        <v>113.4</v>
      </c>
      <c r="P74" s="126">
        <f t="shared" si="21"/>
        <v>23.58</v>
      </c>
      <c r="Q74" s="126">
        <f t="shared" si="22"/>
        <v>47.16</v>
      </c>
      <c r="R74" s="126">
        <f t="shared" si="23"/>
        <v>21.74</v>
      </c>
      <c r="S74" s="126">
        <f t="shared" si="24"/>
        <v>21.74</v>
      </c>
      <c r="T74" s="126">
        <f t="shared" si="25"/>
        <v>21.74</v>
      </c>
      <c r="U74" s="128">
        <f t="shared" si="26"/>
        <v>10.87</v>
      </c>
      <c r="V74" s="157">
        <f t="shared" si="27"/>
        <v>496</v>
      </c>
    </row>
    <row r="75" spans="1:22" ht="11.25" customHeight="1" x14ac:dyDescent="0.25">
      <c r="A75" s="130" t="s">
        <v>3489</v>
      </c>
      <c r="B75" s="148" t="s">
        <v>746</v>
      </c>
      <c r="C75" s="149">
        <v>21640005676</v>
      </c>
      <c r="D75" s="149" t="s">
        <v>3562</v>
      </c>
      <c r="E75" s="150">
        <v>338</v>
      </c>
      <c r="F75" s="151">
        <v>2</v>
      </c>
      <c r="G75" s="149">
        <v>1</v>
      </c>
      <c r="H75" s="152">
        <v>0</v>
      </c>
      <c r="I75" s="135">
        <f t="shared" si="14"/>
        <v>1</v>
      </c>
      <c r="J75" s="126">
        <f t="shared" si="15"/>
        <v>81.11999999999999</v>
      </c>
      <c r="K75" s="126">
        <f t="shared" si="16"/>
        <v>81.11999999999999</v>
      </c>
      <c r="L75" s="126">
        <f t="shared" si="17"/>
        <v>1.68</v>
      </c>
      <c r="M75" s="126">
        <f t="shared" si="18"/>
        <v>1.68</v>
      </c>
      <c r="N75" s="126">
        <f t="shared" si="19"/>
        <v>56.7</v>
      </c>
      <c r="O75" s="126">
        <f t="shared" si="20"/>
        <v>56.7</v>
      </c>
      <c r="P75" s="126">
        <f t="shared" si="21"/>
        <v>23.58</v>
      </c>
      <c r="Q75" s="126">
        <f t="shared" si="22"/>
        <v>23.58</v>
      </c>
      <c r="R75" s="126">
        <f t="shared" si="23"/>
        <v>20.279999999999998</v>
      </c>
      <c r="S75" s="126">
        <f t="shared" si="24"/>
        <v>20.279999999999998</v>
      </c>
      <c r="T75" s="126">
        <f t="shared" si="25"/>
        <v>20.279999999999998</v>
      </c>
      <c r="U75" s="128">
        <f t="shared" si="26"/>
        <v>10.139999999999999</v>
      </c>
      <c r="V75" s="157">
        <f t="shared" si="27"/>
        <v>397</v>
      </c>
    </row>
    <row r="76" spans="1:22" ht="11.25" customHeight="1" x14ac:dyDescent="0.25">
      <c r="A76" s="130" t="s">
        <v>3489</v>
      </c>
      <c r="B76" s="131" t="s">
        <v>3563</v>
      </c>
      <c r="C76" s="132">
        <v>66120004850</v>
      </c>
      <c r="D76" s="132" t="s">
        <v>3564</v>
      </c>
      <c r="E76" s="133">
        <v>278.66666666666669</v>
      </c>
      <c r="F76" s="126">
        <v>2</v>
      </c>
      <c r="G76" s="132">
        <v>1</v>
      </c>
      <c r="H76" s="134">
        <v>0</v>
      </c>
      <c r="I76" s="135">
        <f t="shared" si="14"/>
        <v>1</v>
      </c>
      <c r="J76" s="126">
        <f t="shared" si="15"/>
        <v>66.88</v>
      </c>
      <c r="K76" s="126">
        <f t="shared" si="16"/>
        <v>66.88</v>
      </c>
      <c r="L76" s="126">
        <f t="shared" si="17"/>
        <v>1.68</v>
      </c>
      <c r="M76" s="126">
        <f t="shared" si="18"/>
        <v>1.68</v>
      </c>
      <c r="N76" s="126">
        <f t="shared" si="19"/>
        <v>56.7</v>
      </c>
      <c r="O76" s="126">
        <f t="shared" si="20"/>
        <v>56.7</v>
      </c>
      <c r="P76" s="126">
        <f t="shared" si="21"/>
        <v>23.58</v>
      </c>
      <c r="Q76" s="126">
        <f t="shared" si="22"/>
        <v>23.58</v>
      </c>
      <c r="R76" s="126">
        <f t="shared" si="23"/>
        <v>16.72</v>
      </c>
      <c r="S76" s="126">
        <f t="shared" si="24"/>
        <v>16.72</v>
      </c>
      <c r="T76" s="126">
        <f t="shared" si="25"/>
        <v>16.72</v>
      </c>
      <c r="U76" s="128">
        <f t="shared" si="26"/>
        <v>8.36</v>
      </c>
      <c r="V76" s="157">
        <f t="shared" si="27"/>
        <v>356</v>
      </c>
    </row>
    <row r="77" spans="1:22" ht="11.25" customHeight="1" x14ac:dyDescent="0.25">
      <c r="A77" s="130" t="s">
        <v>3489</v>
      </c>
      <c r="B77" s="131" t="s">
        <v>1340</v>
      </c>
      <c r="C77" s="132">
        <v>12760000197</v>
      </c>
      <c r="D77" s="132" t="s">
        <v>3565</v>
      </c>
      <c r="E77" s="133">
        <v>272.66666666666669</v>
      </c>
      <c r="F77" s="126">
        <v>3</v>
      </c>
      <c r="G77" s="132">
        <v>1</v>
      </c>
      <c r="H77" s="134">
        <v>0</v>
      </c>
      <c r="I77" s="135">
        <f t="shared" si="14"/>
        <v>2</v>
      </c>
      <c r="J77" s="126">
        <f t="shared" si="15"/>
        <v>65.44</v>
      </c>
      <c r="K77" s="126">
        <f t="shared" si="16"/>
        <v>65.44</v>
      </c>
      <c r="L77" s="126">
        <f t="shared" si="17"/>
        <v>1.68</v>
      </c>
      <c r="M77" s="126">
        <f t="shared" si="18"/>
        <v>3.36</v>
      </c>
      <c r="N77" s="126">
        <f t="shared" si="19"/>
        <v>56.7</v>
      </c>
      <c r="O77" s="126">
        <f t="shared" si="20"/>
        <v>113.4</v>
      </c>
      <c r="P77" s="126">
        <f t="shared" si="21"/>
        <v>23.58</v>
      </c>
      <c r="Q77" s="126">
        <f t="shared" si="22"/>
        <v>47.16</v>
      </c>
      <c r="R77" s="126">
        <f t="shared" si="23"/>
        <v>16.36</v>
      </c>
      <c r="S77" s="126">
        <f t="shared" si="24"/>
        <v>16.36</v>
      </c>
      <c r="T77" s="126">
        <f t="shared" si="25"/>
        <v>16.36</v>
      </c>
      <c r="U77" s="128">
        <f t="shared" si="26"/>
        <v>8.18</v>
      </c>
      <c r="V77" s="157">
        <f t="shared" si="27"/>
        <v>434</v>
      </c>
    </row>
    <row r="78" spans="1:22" ht="11.25" customHeight="1" x14ac:dyDescent="0.25">
      <c r="A78" s="130" t="s">
        <v>3489</v>
      </c>
      <c r="B78" s="131" t="s">
        <v>2039</v>
      </c>
      <c r="C78" s="132">
        <v>89310005089</v>
      </c>
      <c r="D78" s="132" t="s">
        <v>3566</v>
      </c>
      <c r="E78" s="133">
        <v>279</v>
      </c>
      <c r="F78" s="126">
        <v>2</v>
      </c>
      <c r="G78" s="132">
        <v>1</v>
      </c>
      <c r="H78" s="134">
        <v>0</v>
      </c>
      <c r="I78" s="135">
        <f t="shared" si="14"/>
        <v>1</v>
      </c>
      <c r="J78" s="126">
        <f t="shared" si="15"/>
        <v>66.959999999999994</v>
      </c>
      <c r="K78" s="126">
        <f t="shared" si="16"/>
        <v>66.959999999999994</v>
      </c>
      <c r="L78" s="126">
        <f t="shared" si="17"/>
        <v>1.68</v>
      </c>
      <c r="M78" s="126">
        <f t="shared" si="18"/>
        <v>1.68</v>
      </c>
      <c r="N78" s="126">
        <f t="shared" si="19"/>
        <v>56.7</v>
      </c>
      <c r="O78" s="126">
        <f t="shared" si="20"/>
        <v>56.7</v>
      </c>
      <c r="P78" s="126">
        <f t="shared" si="21"/>
        <v>23.58</v>
      </c>
      <c r="Q78" s="126">
        <f t="shared" si="22"/>
        <v>23.58</v>
      </c>
      <c r="R78" s="126">
        <f t="shared" si="23"/>
        <v>16.739999999999998</v>
      </c>
      <c r="S78" s="126">
        <f t="shared" si="24"/>
        <v>16.739999999999998</v>
      </c>
      <c r="T78" s="126">
        <f t="shared" si="25"/>
        <v>16.739999999999998</v>
      </c>
      <c r="U78" s="128">
        <f t="shared" si="26"/>
        <v>8.3699999999999992</v>
      </c>
      <c r="V78" s="157">
        <f t="shared" si="27"/>
        <v>356</v>
      </c>
    </row>
    <row r="79" spans="1:22" ht="11.25" customHeight="1" x14ac:dyDescent="0.25">
      <c r="A79" s="130" t="s">
        <v>3489</v>
      </c>
      <c r="B79" s="131" t="s">
        <v>2041</v>
      </c>
      <c r="C79" s="132">
        <v>27610004252</v>
      </c>
      <c r="D79" s="132" t="s">
        <v>3567</v>
      </c>
      <c r="E79" s="133">
        <v>315.33333333333331</v>
      </c>
      <c r="F79" s="126">
        <v>2</v>
      </c>
      <c r="G79" s="132">
        <v>1</v>
      </c>
      <c r="H79" s="134">
        <v>0</v>
      </c>
      <c r="I79" s="135">
        <f t="shared" si="14"/>
        <v>1</v>
      </c>
      <c r="J79" s="126">
        <f t="shared" si="15"/>
        <v>75.679999999999993</v>
      </c>
      <c r="K79" s="126">
        <f t="shared" si="16"/>
        <v>75.679999999999993</v>
      </c>
      <c r="L79" s="126">
        <f t="shared" si="17"/>
        <v>1.68</v>
      </c>
      <c r="M79" s="126">
        <f t="shared" si="18"/>
        <v>1.68</v>
      </c>
      <c r="N79" s="126">
        <f t="shared" si="19"/>
        <v>56.7</v>
      </c>
      <c r="O79" s="126">
        <f t="shared" si="20"/>
        <v>56.7</v>
      </c>
      <c r="P79" s="126">
        <f t="shared" si="21"/>
        <v>23.58</v>
      </c>
      <c r="Q79" s="126">
        <f t="shared" si="22"/>
        <v>23.58</v>
      </c>
      <c r="R79" s="126">
        <f t="shared" si="23"/>
        <v>18.919999999999998</v>
      </c>
      <c r="S79" s="126">
        <f t="shared" si="24"/>
        <v>18.919999999999998</v>
      </c>
      <c r="T79" s="126">
        <f t="shared" si="25"/>
        <v>18.919999999999998</v>
      </c>
      <c r="U79" s="128">
        <f t="shared" si="26"/>
        <v>9.4599999999999991</v>
      </c>
      <c r="V79" s="157">
        <f t="shared" si="27"/>
        <v>382</v>
      </c>
    </row>
    <row r="80" spans="1:22" ht="11.25" customHeight="1" x14ac:dyDescent="0.25">
      <c r="A80" s="130" t="s">
        <v>3489</v>
      </c>
      <c r="B80" s="131" t="s">
        <v>2043</v>
      </c>
      <c r="C80" s="132">
        <v>10600003487</v>
      </c>
      <c r="D80" s="132" t="s">
        <v>3568</v>
      </c>
      <c r="E80" s="133">
        <v>196.66666666666666</v>
      </c>
      <c r="F80" s="126">
        <v>2</v>
      </c>
      <c r="G80" s="132">
        <v>1</v>
      </c>
      <c r="H80" s="134">
        <v>0</v>
      </c>
      <c r="I80" s="135">
        <f t="shared" si="14"/>
        <v>1</v>
      </c>
      <c r="J80" s="126">
        <f t="shared" si="15"/>
        <v>47.199999999999996</v>
      </c>
      <c r="K80" s="126">
        <f t="shared" si="16"/>
        <v>47.199999999999996</v>
      </c>
      <c r="L80" s="126">
        <f t="shared" si="17"/>
        <v>1.68</v>
      </c>
      <c r="M80" s="126">
        <f t="shared" si="18"/>
        <v>1.68</v>
      </c>
      <c r="N80" s="126">
        <f t="shared" si="19"/>
        <v>56.7</v>
      </c>
      <c r="O80" s="126">
        <f t="shared" si="20"/>
        <v>56.7</v>
      </c>
      <c r="P80" s="126">
        <f t="shared" si="21"/>
        <v>23.58</v>
      </c>
      <c r="Q80" s="126">
        <f t="shared" si="22"/>
        <v>23.58</v>
      </c>
      <c r="R80" s="126">
        <f t="shared" si="23"/>
        <v>11.799999999999999</v>
      </c>
      <c r="S80" s="126">
        <f t="shared" si="24"/>
        <v>11.799999999999999</v>
      </c>
      <c r="T80" s="126">
        <f t="shared" si="25"/>
        <v>11.799999999999999</v>
      </c>
      <c r="U80" s="128">
        <f t="shared" si="26"/>
        <v>5.8999999999999995</v>
      </c>
      <c r="V80" s="157">
        <f t="shared" si="27"/>
        <v>300</v>
      </c>
    </row>
    <row r="81" spans="1:22" ht="11.25" customHeight="1" x14ac:dyDescent="0.25">
      <c r="A81" s="130" t="s">
        <v>3489</v>
      </c>
      <c r="B81" s="131" t="s">
        <v>2045</v>
      </c>
      <c r="C81" s="132">
        <v>77820004173</v>
      </c>
      <c r="D81" s="132" t="s">
        <v>3569</v>
      </c>
      <c r="E81" s="133">
        <v>287</v>
      </c>
      <c r="F81" s="126">
        <v>2</v>
      </c>
      <c r="G81" s="132">
        <v>1</v>
      </c>
      <c r="H81" s="134">
        <v>0</v>
      </c>
      <c r="I81" s="135">
        <f t="shared" si="14"/>
        <v>1</v>
      </c>
      <c r="J81" s="126">
        <f t="shared" si="15"/>
        <v>68.88</v>
      </c>
      <c r="K81" s="126">
        <f t="shared" si="16"/>
        <v>68.88</v>
      </c>
      <c r="L81" s="126">
        <f t="shared" si="17"/>
        <v>1.68</v>
      </c>
      <c r="M81" s="126">
        <f t="shared" si="18"/>
        <v>1.68</v>
      </c>
      <c r="N81" s="126">
        <f t="shared" si="19"/>
        <v>56.7</v>
      </c>
      <c r="O81" s="126">
        <f t="shared" si="20"/>
        <v>56.7</v>
      </c>
      <c r="P81" s="126">
        <f t="shared" si="21"/>
        <v>23.58</v>
      </c>
      <c r="Q81" s="126">
        <f t="shared" si="22"/>
        <v>23.58</v>
      </c>
      <c r="R81" s="126">
        <f t="shared" si="23"/>
        <v>17.22</v>
      </c>
      <c r="S81" s="126">
        <f t="shared" si="24"/>
        <v>17.22</v>
      </c>
      <c r="T81" s="126">
        <f t="shared" si="25"/>
        <v>17.22</v>
      </c>
      <c r="U81" s="128">
        <f t="shared" si="26"/>
        <v>8.61</v>
      </c>
      <c r="V81" s="157">
        <f t="shared" si="27"/>
        <v>362</v>
      </c>
    </row>
    <row r="82" spans="1:22" ht="11.25" customHeight="1" x14ac:dyDescent="0.25">
      <c r="A82" s="130" t="s">
        <v>3489</v>
      </c>
      <c r="B82" s="131" t="s">
        <v>2047</v>
      </c>
      <c r="C82" s="132">
        <v>86930010633</v>
      </c>
      <c r="D82" s="132" t="s">
        <v>3570</v>
      </c>
      <c r="E82" s="133">
        <v>321.66666666666669</v>
      </c>
      <c r="F82" s="126">
        <v>2</v>
      </c>
      <c r="G82" s="132">
        <v>1</v>
      </c>
      <c r="H82" s="134">
        <v>0</v>
      </c>
      <c r="I82" s="135">
        <f t="shared" si="14"/>
        <v>1</v>
      </c>
      <c r="J82" s="126">
        <f t="shared" si="15"/>
        <v>77.2</v>
      </c>
      <c r="K82" s="126">
        <f t="shared" si="16"/>
        <v>77.2</v>
      </c>
      <c r="L82" s="126">
        <f t="shared" si="17"/>
        <v>1.68</v>
      </c>
      <c r="M82" s="126">
        <f t="shared" si="18"/>
        <v>1.68</v>
      </c>
      <c r="N82" s="126">
        <f t="shared" si="19"/>
        <v>56.7</v>
      </c>
      <c r="O82" s="126">
        <f t="shared" si="20"/>
        <v>56.7</v>
      </c>
      <c r="P82" s="126">
        <f t="shared" si="21"/>
        <v>23.58</v>
      </c>
      <c r="Q82" s="126">
        <f t="shared" si="22"/>
        <v>23.58</v>
      </c>
      <c r="R82" s="126">
        <f t="shared" si="23"/>
        <v>19.3</v>
      </c>
      <c r="S82" s="126">
        <f t="shared" si="24"/>
        <v>19.3</v>
      </c>
      <c r="T82" s="126">
        <f t="shared" si="25"/>
        <v>19.3</v>
      </c>
      <c r="U82" s="128">
        <f t="shared" si="26"/>
        <v>9.65</v>
      </c>
      <c r="V82" s="157">
        <f t="shared" si="27"/>
        <v>386</v>
      </c>
    </row>
    <row r="83" spans="1:22" ht="11.25" customHeight="1" x14ac:dyDescent="0.25">
      <c r="A83" s="130" t="s">
        <v>3489</v>
      </c>
      <c r="B83" s="131" t="s">
        <v>2049</v>
      </c>
      <c r="C83" s="132">
        <v>48890002501</v>
      </c>
      <c r="D83" s="132" t="s">
        <v>3571</v>
      </c>
      <c r="E83" s="133">
        <v>211.66666666666666</v>
      </c>
      <c r="F83" s="126">
        <v>2</v>
      </c>
      <c r="G83" s="132">
        <v>1</v>
      </c>
      <c r="H83" s="134">
        <v>0</v>
      </c>
      <c r="I83" s="135">
        <f t="shared" si="14"/>
        <v>1</v>
      </c>
      <c r="J83" s="126">
        <f t="shared" si="15"/>
        <v>50.8</v>
      </c>
      <c r="K83" s="126">
        <f t="shared" si="16"/>
        <v>50.8</v>
      </c>
      <c r="L83" s="126">
        <f t="shared" si="17"/>
        <v>1.68</v>
      </c>
      <c r="M83" s="126">
        <f t="shared" si="18"/>
        <v>1.68</v>
      </c>
      <c r="N83" s="126">
        <f t="shared" si="19"/>
        <v>56.7</v>
      </c>
      <c r="O83" s="126">
        <f t="shared" si="20"/>
        <v>56.7</v>
      </c>
      <c r="P83" s="126">
        <f t="shared" si="21"/>
        <v>23.58</v>
      </c>
      <c r="Q83" s="126">
        <f t="shared" si="22"/>
        <v>23.58</v>
      </c>
      <c r="R83" s="126">
        <f t="shared" si="23"/>
        <v>12.7</v>
      </c>
      <c r="S83" s="126">
        <f t="shared" si="24"/>
        <v>12.7</v>
      </c>
      <c r="T83" s="126">
        <f t="shared" si="25"/>
        <v>12.7</v>
      </c>
      <c r="U83" s="128">
        <f t="shared" si="26"/>
        <v>6.35</v>
      </c>
      <c r="V83" s="157">
        <f t="shared" si="27"/>
        <v>310</v>
      </c>
    </row>
    <row r="84" spans="1:22" ht="11.25" customHeight="1" x14ac:dyDescent="0.25">
      <c r="A84" s="130" t="s">
        <v>3489</v>
      </c>
      <c r="B84" s="131" t="s">
        <v>748</v>
      </c>
      <c r="C84" s="132">
        <v>78960001276</v>
      </c>
      <c r="D84" s="132" t="s">
        <v>3572</v>
      </c>
      <c r="E84" s="133">
        <v>280</v>
      </c>
      <c r="F84" s="126">
        <v>3</v>
      </c>
      <c r="G84" s="132">
        <v>1</v>
      </c>
      <c r="H84" s="134">
        <v>0</v>
      </c>
      <c r="I84" s="135">
        <f t="shared" si="14"/>
        <v>2</v>
      </c>
      <c r="J84" s="126">
        <f t="shared" si="15"/>
        <v>67.2</v>
      </c>
      <c r="K84" s="126">
        <f t="shared" si="16"/>
        <v>67.2</v>
      </c>
      <c r="L84" s="126">
        <f t="shared" si="17"/>
        <v>1.68</v>
      </c>
      <c r="M84" s="126">
        <f t="shared" si="18"/>
        <v>3.36</v>
      </c>
      <c r="N84" s="126">
        <f t="shared" si="19"/>
        <v>56.7</v>
      </c>
      <c r="O84" s="126">
        <f t="shared" si="20"/>
        <v>113.4</v>
      </c>
      <c r="P84" s="126">
        <f t="shared" si="21"/>
        <v>23.58</v>
      </c>
      <c r="Q84" s="126">
        <f t="shared" si="22"/>
        <v>47.16</v>
      </c>
      <c r="R84" s="126">
        <f t="shared" si="23"/>
        <v>16.8</v>
      </c>
      <c r="S84" s="126">
        <f t="shared" si="24"/>
        <v>16.8</v>
      </c>
      <c r="T84" s="126">
        <f t="shared" si="25"/>
        <v>16.8</v>
      </c>
      <c r="U84" s="128">
        <f t="shared" si="26"/>
        <v>8.4</v>
      </c>
      <c r="V84" s="157">
        <f t="shared" si="27"/>
        <v>439</v>
      </c>
    </row>
    <row r="85" spans="1:22" ht="11.25" customHeight="1" x14ac:dyDescent="0.25">
      <c r="A85" s="130" t="s">
        <v>3489</v>
      </c>
      <c r="B85" s="131" t="s">
        <v>2051</v>
      </c>
      <c r="C85" s="132">
        <v>92780006038</v>
      </c>
      <c r="D85" s="132" t="s">
        <v>3573</v>
      </c>
      <c r="E85" s="133">
        <v>367</v>
      </c>
      <c r="F85" s="126">
        <v>3</v>
      </c>
      <c r="G85" s="132">
        <v>1</v>
      </c>
      <c r="H85" s="134">
        <v>0</v>
      </c>
      <c r="I85" s="135">
        <f t="shared" si="14"/>
        <v>2</v>
      </c>
      <c r="J85" s="126">
        <f t="shared" si="15"/>
        <v>88.08</v>
      </c>
      <c r="K85" s="126">
        <f t="shared" si="16"/>
        <v>88.08</v>
      </c>
      <c r="L85" s="126">
        <f t="shared" si="17"/>
        <v>1.68</v>
      </c>
      <c r="M85" s="126">
        <f t="shared" si="18"/>
        <v>3.36</v>
      </c>
      <c r="N85" s="126">
        <f t="shared" si="19"/>
        <v>56.7</v>
      </c>
      <c r="O85" s="126">
        <f t="shared" si="20"/>
        <v>113.4</v>
      </c>
      <c r="P85" s="126">
        <f t="shared" si="21"/>
        <v>23.58</v>
      </c>
      <c r="Q85" s="126">
        <f t="shared" si="22"/>
        <v>47.16</v>
      </c>
      <c r="R85" s="126">
        <f t="shared" si="23"/>
        <v>22.02</v>
      </c>
      <c r="S85" s="126">
        <f t="shared" si="24"/>
        <v>22.02</v>
      </c>
      <c r="T85" s="126">
        <f t="shared" si="25"/>
        <v>22.02</v>
      </c>
      <c r="U85" s="128">
        <f t="shared" si="26"/>
        <v>11.01</v>
      </c>
      <c r="V85" s="157">
        <f t="shared" si="27"/>
        <v>499</v>
      </c>
    </row>
    <row r="86" spans="1:22" ht="11.25" customHeight="1" x14ac:dyDescent="0.25">
      <c r="A86" s="130" t="s">
        <v>3489</v>
      </c>
      <c r="B86" s="131" t="s">
        <v>2053</v>
      </c>
      <c r="C86" s="132">
        <v>15890004883</v>
      </c>
      <c r="D86" s="132" t="s">
        <v>3574</v>
      </c>
      <c r="E86" s="133">
        <v>254.33333333333334</v>
      </c>
      <c r="F86" s="126">
        <v>3</v>
      </c>
      <c r="G86" s="132">
        <v>1</v>
      </c>
      <c r="H86" s="134">
        <v>0</v>
      </c>
      <c r="I86" s="135">
        <f t="shared" si="14"/>
        <v>2</v>
      </c>
      <c r="J86" s="126">
        <f t="shared" si="15"/>
        <v>61.04</v>
      </c>
      <c r="K86" s="126">
        <f t="shared" si="16"/>
        <v>61.04</v>
      </c>
      <c r="L86" s="126">
        <f t="shared" si="17"/>
        <v>1.68</v>
      </c>
      <c r="M86" s="126">
        <f t="shared" si="18"/>
        <v>3.36</v>
      </c>
      <c r="N86" s="126">
        <f t="shared" si="19"/>
        <v>56.7</v>
      </c>
      <c r="O86" s="126">
        <f t="shared" si="20"/>
        <v>113.4</v>
      </c>
      <c r="P86" s="126">
        <f t="shared" si="21"/>
        <v>23.58</v>
      </c>
      <c r="Q86" s="126">
        <f t="shared" si="22"/>
        <v>47.16</v>
      </c>
      <c r="R86" s="126">
        <f t="shared" si="23"/>
        <v>15.26</v>
      </c>
      <c r="S86" s="126">
        <f t="shared" si="24"/>
        <v>15.26</v>
      </c>
      <c r="T86" s="126">
        <f t="shared" si="25"/>
        <v>15.26</v>
      </c>
      <c r="U86" s="128">
        <f t="shared" si="26"/>
        <v>7.63</v>
      </c>
      <c r="V86" s="157">
        <f t="shared" si="27"/>
        <v>421</v>
      </c>
    </row>
    <row r="87" spans="1:22" ht="11.25" customHeight="1" x14ac:dyDescent="0.25">
      <c r="A87" s="130" t="s">
        <v>3489</v>
      </c>
      <c r="B87" s="131" t="s">
        <v>1346</v>
      </c>
      <c r="C87" s="132">
        <v>61000000850</v>
      </c>
      <c r="D87" s="132" t="s">
        <v>3575</v>
      </c>
      <c r="E87" s="133">
        <v>175.33333333333334</v>
      </c>
      <c r="F87" s="126">
        <v>4</v>
      </c>
      <c r="G87" s="132">
        <v>1</v>
      </c>
      <c r="H87" s="134">
        <v>0</v>
      </c>
      <c r="I87" s="135">
        <f t="shared" si="14"/>
        <v>3</v>
      </c>
      <c r="J87" s="126">
        <f t="shared" si="15"/>
        <v>42.08</v>
      </c>
      <c r="K87" s="126">
        <f t="shared" si="16"/>
        <v>42.08</v>
      </c>
      <c r="L87" s="126">
        <f t="shared" si="17"/>
        <v>1.68</v>
      </c>
      <c r="M87" s="126">
        <f t="shared" si="18"/>
        <v>5.04</v>
      </c>
      <c r="N87" s="126">
        <f t="shared" si="19"/>
        <v>56.7</v>
      </c>
      <c r="O87" s="126">
        <f t="shared" si="20"/>
        <v>170.10000000000002</v>
      </c>
      <c r="P87" s="126">
        <f t="shared" si="21"/>
        <v>23.58</v>
      </c>
      <c r="Q87" s="126">
        <f t="shared" si="22"/>
        <v>70.739999999999995</v>
      </c>
      <c r="R87" s="126">
        <f t="shared" si="23"/>
        <v>10.52</v>
      </c>
      <c r="S87" s="126">
        <f t="shared" si="24"/>
        <v>10.52</v>
      </c>
      <c r="T87" s="126">
        <f t="shared" si="25"/>
        <v>10.52</v>
      </c>
      <c r="U87" s="128">
        <f t="shared" si="26"/>
        <v>5.26</v>
      </c>
      <c r="V87" s="157">
        <f t="shared" si="27"/>
        <v>449</v>
      </c>
    </row>
    <row r="88" spans="1:22" ht="11.25" customHeight="1" x14ac:dyDescent="0.25">
      <c r="A88" s="130" t="s">
        <v>3489</v>
      </c>
      <c r="B88" s="131" t="s">
        <v>2055</v>
      </c>
      <c r="C88" s="132">
        <v>22230003242</v>
      </c>
      <c r="D88" s="132" t="s">
        <v>3576</v>
      </c>
      <c r="E88" s="133">
        <v>204.33333333333334</v>
      </c>
      <c r="F88" s="126">
        <v>3</v>
      </c>
      <c r="G88" s="132">
        <v>1</v>
      </c>
      <c r="H88" s="134">
        <v>0</v>
      </c>
      <c r="I88" s="135">
        <f t="shared" si="14"/>
        <v>2</v>
      </c>
      <c r="J88" s="126">
        <f t="shared" si="15"/>
        <v>49.04</v>
      </c>
      <c r="K88" s="126">
        <f t="shared" si="16"/>
        <v>49.04</v>
      </c>
      <c r="L88" s="126">
        <f t="shared" si="17"/>
        <v>1.68</v>
      </c>
      <c r="M88" s="126">
        <f t="shared" si="18"/>
        <v>3.36</v>
      </c>
      <c r="N88" s="126">
        <f t="shared" si="19"/>
        <v>56.7</v>
      </c>
      <c r="O88" s="126">
        <f t="shared" si="20"/>
        <v>113.4</v>
      </c>
      <c r="P88" s="126">
        <f t="shared" si="21"/>
        <v>23.58</v>
      </c>
      <c r="Q88" s="126">
        <f t="shared" si="22"/>
        <v>47.16</v>
      </c>
      <c r="R88" s="126">
        <f t="shared" si="23"/>
        <v>12.26</v>
      </c>
      <c r="S88" s="126">
        <f t="shared" si="24"/>
        <v>12.26</v>
      </c>
      <c r="T88" s="126">
        <f t="shared" si="25"/>
        <v>12.26</v>
      </c>
      <c r="U88" s="128">
        <f t="shared" si="26"/>
        <v>6.13</v>
      </c>
      <c r="V88" s="157">
        <f t="shared" si="27"/>
        <v>387</v>
      </c>
    </row>
    <row r="89" spans="1:22" ht="11.25" customHeight="1" x14ac:dyDescent="0.25">
      <c r="A89" s="130" t="s">
        <v>3489</v>
      </c>
      <c r="B89" s="131" t="s">
        <v>2057</v>
      </c>
      <c r="C89" s="132">
        <v>44490009814</v>
      </c>
      <c r="D89" s="132" t="s">
        <v>3577</v>
      </c>
      <c r="E89" s="133">
        <v>254</v>
      </c>
      <c r="F89" s="126">
        <v>3</v>
      </c>
      <c r="G89" s="132">
        <v>1</v>
      </c>
      <c r="H89" s="134">
        <v>0</v>
      </c>
      <c r="I89" s="135">
        <f t="shared" si="14"/>
        <v>2</v>
      </c>
      <c r="J89" s="126">
        <f t="shared" si="15"/>
        <v>60.96</v>
      </c>
      <c r="K89" s="126">
        <f t="shared" si="16"/>
        <v>60.96</v>
      </c>
      <c r="L89" s="126">
        <f t="shared" si="17"/>
        <v>1.68</v>
      </c>
      <c r="M89" s="126">
        <f t="shared" si="18"/>
        <v>3.36</v>
      </c>
      <c r="N89" s="126">
        <f t="shared" si="19"/>
        <v>56.7</v>
      </c>
      <c r="O89" s="126">
        <f t="shared" si="20"/>
        <v>113.4</v>
      </c>
      <c r="P89" s="126">
        <f t="shared" si="21"/>
        <v>23.58</v>
      </c>
      <c r="Q89" s="126">
        <f t="shared" si="22"/>
        <v>47.16</v>
      </c>
      <c r="R89" s="126">
        <f t="shared" si="23"/>
        <v>15.24</v>
      </c>
      <c r="S89" s="126">
        <f t="shared" si="24"/>
        <v>15.24</v>
      </c>
      <c r="T89" s="126">
        <f t="shared" si="25"/>
        <v>15.24</v>
      </c>
      <c r="U89" s="128">
        <f t="shared" si="26"/>
        <v>7.62</v>
      </c>
      <c r="V89" s="157">
        <f t="shared" si="27"/>
        <v>421</v>
      </c>
    </row>
    <row r="90" spans="1:22" ht="11.25" customHeight="1" x14ac:dyDescent="0.25">
      <c r="A90" s="130" t="s">
        <v>3489</v>
      </c>
      <c r="B90" s="131" t="s">
        <v>1090</v>
      </c>
      <c r="C90" s="132">
        <v>49880000437</v>
      </c>
      <c r="D90" s="132" t="s">
        <v>3578</v>
      </c>
      <c r="E90" s="133">
        <v>855.66666666666663</v>
      </c>
      <c r="F90" s="126">
        <v>5</v>
      </c>
      <c r="G90" s="132">
        <v>1</v>
      </c>
      <c r="H90" s="134">
        <v>0</v>
      </c>
      <c r="I90" s="135">
        <f t="shared" si="14"/>
        <v>4</v>
      </c>
      <c r="J90" s="126">
        <f t="shared" si="15"/>
        <v>205.35999999999999</v>
      </c>
      <c r="K90" s="126">
        <f t="shared" si="16"/>
        <v>205.35999999999999</v>
      </c>
      <c r="L90" s="126">
        <f t="shared" si="17"/>
        <v>1.68</v>
      </c>
      <c r="M90" s="126">
        <f t="shared" si="18"/>
        <v>6.72</v>
      </c>
      <c r="N90" s="126">
        <f t="shared" si="19"/>
        <v>56.7</v>
      </c>
      <c r="O90" s="126">
        <f t="shared" si="20"/>
        <v>226.8</v>
      </c>
      <c r="P90" s="126">
        <f t="shared" si="21"/>
        <v>23.58</v>
      </c>
      <c r="Q90" s="126">
        <f t="shared" si="22"/>
        <v>94.32</v>
      </c>
      <c r="R90" s="126">
        <f t="shared" si="23"/>
        <v>51.339999999999996</v>
      </c>
      <c r="S90" s="126">
        <f t="shared" si="24"/>
        <v>51.339999999999996</v>
      </c>
      <c r="T90" s="126">
        <f t="shared" si="25"/>
        <v>51.339999999999996</v>
      </c>
      <c r="U90" s="128">
        <f t="shared" si="26"/>
        <v>25.669999999999998</v>
      </c>
      <c r="V90" s="157">
        <f t="shared" si="27"/>
        <v>1000</v>
      </c>
    </row>
    <row r="91" spans="1:22" ht="11.25" customHeight="1" x14ac:dyDescent="0.25">
      <c r="A91" s="130" t="s">
        <v>3489</v>
      </c>
      <c r="B91" s="131" t="s">
        <v>2059</v>
      </c>
      <c r="C91" s="132">
        <v>10720000233</v>
      </c>
      <c r="D91" s="132" t="s">
        <v>3579</v>
      </c>
      <c r="E91" s="133">
        <v>485</v>
      </c>
      <c r="F91" s="126">
        <v>3</v>
      </c>
      <c r="G91" s="132">
        <v>1</v>
      </c>
      <c r="H91" s="134">
        <v>0</v>
      </c>
      <c r="I91" s="135">
        <f t="shared" si="14"/>
        <v>2</v>
      </c>
      <c r="J91" s="126">
        <f t="shared" si="15"/>
        <v>116.39999999999999</v>
      </c>
      <c r="K91" s="126">
        <f t="shared" si="16"/>
        <v>116.39999999999999</v>
      </c>
      <c r="L91" s="126">
        <f t="shared" si="17"/>
        <v>1.68</v>
      </c>
      <c r="M91" s="126">
        <f t="shared" si="18"/>
        <v>3.36</v>
      </c>
      <c r="N91" s="126">
        <f t="shared" si="19"/>
        <v>56.7</v>
      </c>
      <c r="O91" s="126">
        <f t="shared" si="20"/>
        <v>113.4</v>
      </c>
      <c r="P91" s="126">
        <f t="shared" si="21"/>
        <v>23.58</v>
      </c>
      <c r="Q91" s="126">
        <f t="shared" si="22"/>
        <v>47.16</v>
      </c>
      <c r="R91" s="126">
        <f t="shared" si="23"/>
        <v>29.099999999999998</v>
      </c>
      <c r="S91" s="126">
        <f t="shared" si="24"/>
        <v>29.099999999999998</v>
      </c>
      <c r="T91" s="126">
        <f t="shared" si="25"/>
        <v>29.099999999999998</v>
      </c>
      <c r="U91" s="128">
        <f t="shared" si="26"/>
        <v>14.549999999999999</v>
      </c>
      <c r="V91" s="157">
        <f t="shared" si="27"/>
        <v>581</v>
      </c>
    </row>
    <row r="92" spans="1:22" ht="11.25" customHeight="1" x14ac:dyDescent="0.25">
      <c r="A92" s="130" t="s">
        <v>3489</v>
      </c>
      <c r="B92" s="131" t="s">
        <v>1142</v>
      </c>
      <c r="C92" s="132">
        <v>61410045093</v>
      </c>
      <c r="D92" s="132" t="s">
        <v>3580</v>
      </c>
      <c r="E92" s="133">
        <v>215.66666666666666</v>
      </c>
      <c r="F92" s="126">
        <v>2</v>
      </c>
      <c r="G92" s="132">
        <v>1</v>
      </c>
      <c r="H92" s="134">
        <v>0</v>
      </c>
      <c r="I92" s="135">
        <f t="shared" si="14"/>
        <v>1</v>
      </c>
      <c r="J92" s="126">
        <f t="shared" si="15"/>
        <v>51.76</v>
      </c>
      <c r="K92" s="126">
        <f t="shared" si="16"/>
        <v>51.76</v>
      </c>
      <c r="L92" s="126">
        <f t="shared" si="17"/>
        <v>1.68</v>
      </c>
      <c r="M92" s="126">
        <f t="shared" si="18"/>
        <v>1.68</v>
      </c>
      <c r="N92" s="126">
        <f t="shared" si="19"/>
        <v>56.7</v>
      </c>
      <c r="O92" s="126">
        <f t="shared" si="20"/>
        <v>56.7</v>
      </c>
      <c r="P92" s="126">
        <f t="shared" si="21"/>
        <v>23.58</v>
      </c>
      <c r="Q92" s="126">
        <f t="shared" si="22"/>
        <v>23.58</v>
      </c>
      <c r="R92" s="126">
        <f t="shared" si="23"/>
        <v>12.94</v>
      </c>
      <c r="S92" s="126">
        <f t="shared" si="24"/>
        <v>12.94</v>
      </c>
      <c r="T92" s="126">
        <f t="shared" si="25"/>
        <v>12.94</v>
      </c>
      <c r="U92" s="128">
        <f t="shared" si="26"/>
        <v>6.47</v>
      </c>
      <c r="V92" s="157">
        <f t="shared" si="27"/>
        <v>313</v>
      </c>
    </row>
    <row r="93" spans="1:22" ht="11.25" customHeight="1" x14ac:dyDescent="0.25">
      <c r="A93" s="130" t="s">
        <v>3489</v>
      </c>
      <c r="B93" s="131" t="s">
        <v>3581</v>
      </c>
      <c r="C93" s="132">
        <v>61590053294</v>
      </c>
      <c r="D93" s="132" t="s">
        <v>3582</v>
      </c>
      <c r="E93" s="133">
        <v>193</v>
      </c>
      <c r="F93" s="126">
        <v>4</v>
      </c>
      <c r="G93" s="132">
        <v>1</v>
      </c>
      <c r="H93" s="134">
        <v>0</v>
      </c>
      <c r="I93" s="135">
        <f t="shared" si="14"/>
        <v>3</v>
      </c>
      <c r="J93" s="126">
        <f t="shared" si="15"/>
        <v>46.32</v>
      </c>
      <c r="K93" s="126">
        <f t="shared" si="16"/>
        <v>46.32</v>
      </c>
      <c r="L93" s="126">
        <f t="shared" si="17"/>
        <v>1.68</v>
      </c>
      <c r="M93" s="126">
        <f t="shared" si="18"/>
        <v>5.04</v>
      </c>
      <c r="N93" s="126">
        <f t="shared" si="19"/>
        <v>56.7</v>
      </c>
      <c r="O93" s="126">
        <f t="shared" si="20"/>
        <v>170.10000000000002</v>
      </c>
      <c r="P93" s="126">
        <f t="shared" si="21"/>
        <v>23.58</v>
      </c>
      <c r="Q93" s="126">
        <f t="shared" si="22"/>
        <v>70.739999999999995</v>
      </c>
      <c r="R93" s="126">
        <f t="shared" si="23"/>
        <v>11.58</v>
      </c>
      <c r="S93" s="126">
        <f t="shared" si="24"/>
        <v>11.58</v>
      </c>
      <c r="T93" s="126">
        <f t="shared" si="25"/>
        <v>11.58</v>
      </c>
      <c r="U93" s="128">
        <f t="shared" si="26"/>
        <v>5.79</v>
      </c>
      <c r="V93" s="157">
        <f t="shared" si="27"/>
        <v>461</v>
      </c>
    </row>
    <row r="94" spans="1:22" ht="11.25" customHeight="1" x14ac:dyDescent="0.25">
      <c r="A94" s="130" t="s">
        <v>3489</v>
      </c>
      <c r="B94" s="131" t="s">
        <v>2061</v>
      </c>
      <c r="C94" s="132">
        <v>39050003395</v>
      </c>
      <c r="D94" s="132" t="s">
        <v>3583</v>
      </c>
      <c r="E94" s="133">
        <v>249.33333333333334</v>
      </c>
      <c r="F94" s="126">
        <v>3</v>
      </c>
      <c r="G94" s="132">
        <v>1</v>
      </c>
      <c r="H94" s="134">
        <v>0</v>
      </c>
      <c r="I94" s="135">
        <f t="shared" si="14"/>
        <v>2</v>
      </c>
      <c r="J94" s="126">
        <f t="shared" si="15"/>
        <v>59.84</v>
      </c>
      <c r="K94" s="126">
        <f t="shared" si="16"/>
        <v>59.84</v>
      </c>
      <c r="L94" s="126">
        <f t="shared" si="17"/>
        <v>1.68</v>
      </c>
      <c r="M94" s="126">
        <f t="shared" si="18"/>
        <v>3.36</v>
      </c>
      <c r="N94" s="126">
        <f t="shared" si="19"/>
        <v>56.7</v>
      </c>
      <c r="O94" s="126">
        <f t="shared" si="20"/>
        <v>113.4</v>
      </c>
      <c r="P94" s="126">
        <f t="shared" si="21"/>
        <v>23.58</v>
      </c>
      <c r="Q94" s="126">
        <f t="shared" si="22"/>
        <v>47.16</v>
      </c>
      <c r="R94" s="126">
        <f t="shared" si="23"/>
        <v>14.96</v>
      </c>
      <c r="S94" s="126">
        <f t="shared" si="24"/>
        <v>14.96</v>
      </c>
      <c r="T94" s="126">
        <f t="shared" si="25"/>
        <v>14.96</v>
      </c>
      <c r="U94" s="128">
        <f t="shared" si="26"/>
        <v>7.48</v>
      </c>
      <c r="V94" s="157">
        <f t="shared" si="27"/>
        <v>418</v>
      </c>
    </row>
    <row r="95" spans="1:22" ht="11.25" customHeight="1" x14ac:dyDescent="0.25">
      <c r="A95" s="130" t="s">
        <v>3489</v>
      </c>
      <c r="B95" s="131" t="s">
        <v>2063</v>
      </c>
      <c r="C95" s="132">
        <v>17740003145</v>
      </c>
      <c r="D95" s="132" t="s">
        <v>3584</v>
      </c>
      <c r="E95" s="133">
        <v>296.33333333333331</v>
      </c>
      <c r="F95" s="126">
        <v>2</v>
      </c>
      <c r="G95" s="132">
        <v>1</v>
      </c>
      <c r="H95" s="134">
        <v>0</v>
      </c>
      <c r="I95" s="135">
        <f t="shared" si="14"/>
        <v>1</v>
      </c>
      <c r="J95" s="126">
        <f t="shared" si="15"/>
        <v>71.11999999999999</v>
      </c>
      <c r="K95" s="126">
        <f t="shared" si="16"/>
        <v>71.11999999999999</v>
      </c>
      <c r="L95" s="126">
        <f t="shared" si="17"/>
        <v>1.68</v>
      </c>
      <c r="M95" s="126">
        <f t="shared" si="18"/>
        <v>1.68</v>
      </c>
      <c r="N95" s="126">
        <f t="shared" si="19"/>
        <v>56.7</v>
      </c>
      <c r="O95" s="126">
        <f t="shared" si="20"/>
        <v>56.7</v>
      </c>
      <c r="P95" s="126">
        <f t="shared" si="21"/>
        <v>23.58</v>
      </c>
      <c r="Q95" s="126">
        <f t="shared" si="22"/>
        <v>23.58</v>
      </c>
      <c r="R95" s="126">
        <f t="shared" si="23"/>
        <v>17.779999999999998</v>
      </c>
      <c r="S95" s="126">
        <f t="shared" si="24"/>
        <v>17.779999999999998</v>
      </c>
      <c r="T95" s="126">
        <f t="shared" si="25"/>
        <v>17.779999999999998</v>
      </c>
      <c r="U95" s="128">
        <f t="shared" si="26"/>
        <v>8.8899999999999988</v>
      </c>
      <c r="V95" s="157">
        <f t="shared" si="27"/>
        <v>368</v>
      </c>
    </row>
    <row r="96" spans="1:22" ht="11.25" customHeight="1" x14ac:dyDescent="0.25">
      <c r="A96" s="130" t="s">
        <v>3489</v>
      </c>
      <c r="B96" s="131" t="s">
        <v>1144</v>
      </c>
      <c r="C96" s="132">
        <v>77870020957</v>
      </c>
      <c r="D96" s="132" t="s">
        <v>3585</v>
      </c>
      <c r="E96" s="133">
        <v>578.33333333333337</v>
      </c>
      <c r="F96" s="126">
        <v>3</v>
      </c>
      <c r="G96" s="132">
        <v>1</v>
      </c>
      <c r="H96" s="134">
        <v>0</v>
      </c>
      <c r="I96" s="135">
        <f t="shared" si="14"/>
        <v>2</v>
      </c>
      <c r="J96" s="126">
        <f t="shared" si="15"/>
        <v>138.80000000000001</v>
      </c>
      <c r="K96" s="126">
        <f t="shared" si="16"/>
        <v>138.80000000000001</v>
      </c>
      <c r="L96" s="126">
        <f t="shared" si="17"/>
        <v>1.68</v>
      </c>
      <c r="M96" s="126">
        <f t="shared" si="18"/>
        <v>3.36</v>
      </c>
      <c r="N96" s="126">
        <f t="shared" si="19"/>
        <v>56.7</v>
      </c>
      <c r="O96" s="126">
        <f t="shared" si="20"/>
        <v>113.4</v>
      </c>
      <c r="P96" s="126">
        <f t="shared" si="21"/>
        <v>23.58</v>
      </c>
      <c r="Q96" s="126">
        <f t="shared" si="22"/>
        <v>47.16</v>
      </c>
      <c r="R96" s="126">
        <f t="shared" si="23"/>
        <v>34.700000000000003</v>
      </c>
      <c r="S96" s="126">
        <f t="shared" si="24"/>
        <v>34.700000000000003</v>
      </c>
      <c r="T96" s="126">
        <f t="shared" si="25"/>
        <v>34.700000000000003</v>
      </c>
      <c r="U96" s="128">
        <f t="shared" si="26"/>
        <v>17.350000000000001</v>
      </c>
      <c r="V96" s="157">
        <f t="shared" si="27"/>
        <v>645</v>
      </c>
    </row>
    <row r="97" spans="1:22" ht="11.25" customHeight="1" x14ac:dyDescent="0.25">
      <c r="A97" s="130" t="s">
        <v>3489</v>
      </c>
      <c r="B97" s="131" t="s">
        <v>2065</v>
      </c>
      <c r="C97" s="132">
        <v>80520008063</v>
      </c>
      <c r="D97" s="132" t="s">
        <v>3586</v>
      </c>
      <c r="E97" s="133">
        <v>292</v>
      </c>
      <c r="F97" s="126">
        <v>3</v>
      </c>
      <c r="G97" s="132">
        <v>1</v>
      </c>
      <c r="H97" s="134">
        <v>0</v>
      </c>
      <c r="I97" s="135">
        <f t="shared" si="14"/>
        <v>2</v>
      </c>
      <c r="J97" s="126">
        <f t="shared" si="15"/>
        <v>70.08</v>
      </c>
      <c r="K97" s="126">
        <f t="shared" si="16"/>
        <v>70.08</v>
      </c>
      <c r="L97" s="126">
        <f t="shared" si="17"/>
        <v>1.68</v>
      </c>
      <c r="M97" s="126">
        <f t="shared" si="18"/>
        <v>3.36</v>
      </c>
      <c r="N97" s="126">
        <f t="shared" si="19"/>
        <v>56.7</v>
      </c>
      <c r="O97" s="126">
        <f t="shared" si="20"/>
        <v>113.4</v>
      </c>
      <c r="P97" s="126">
        <f t="shared" si="21"/>
        <v>23.58</v>
      </c>
      <c r="Q97" s="126">
        <f t="shared" si="22"/>
        <v>47.16</v>
      </c>
      <c r="R97" s="126">
        <f t="shared" si="23"/>
        <v>17.52</v>
      </c>
      <c r="S97" s="126">
        <f t="shared" si="24"/>
        <v>17.52</v>
      </c>
      <c r="T97" s="126">
        <f t="shared" si="25"/>
        <v>17.52</v>
      </c>
      <c r="U97" s="128">
        <f t="shared" si="26"/>
        <v>8.76</v>
      </c>
      <c r="V97" s="157">
        <f t="shared" si="27"/>
        <v>447</v>
      </c>
    </row>
    <row r="98" spans="1:22" ht="11.25" customHeight="1" x14ac:dyDescent="0.25">
      <c r="A98" s="130" t="s">
        <v>3489</v>
      </c>
      <c r="B98" s="131" t="s">
        <v>3587</v>
      </c>
      <c r="C98" s="132">
        <v>76080009456</v>
      </c>
      <c r="D98" s="132" t="s">
        <v>3588</v>
      </c>
      <c r="E98" s="133">
        <v>161.33333333333334</v>
      </c>
      <c r="F98" s="126">
        <v>3</v>
      </c>
      <c r="G98" s="132">
        <v>1</v>
      </c>
      <c r="H98" s="134">
        <v>0</v>
      </c>
      <c r="I98" s="135">
        <f t="shared" si="14"/>
        <v>2</v>
      </c>
      <c r="J98" s="126">
        <f t="shared" si="15"/>
        <v>38.72</v>
      </c>
      <c r="K98" s="126">
        <f t="shared" si="16"/>
        <v>38.72</v>
      </c>
      <c r="L98" s="126">
        <f t="shared" si="17"/>
        <v>1.68</v>
      </c>
      <c r="M98" s="126">
        <f t="shared" si="18"/>
        <v>3.36</v>
      </c>
      <c r="N98" s="126">
        <f t="shared" si="19"/>
        <v>56.7</v>
      </c>
      <c r="O98" s="126">
        <f t="shared" si="20"/>
        <v>113.4</v>
      </c>
      <c r="P98" s="126">
        <f t="shared" si="21"/>
        <v>23.58</v>
      </c>
      <c r="Q98" s="126">
        <f t="shared" si="22"/>
        <v>47.16</v>
      </c>
      <c r="R98" s="126">
        <f t="shared" si="23"/>
        <v>9.68</v>
      </c>
      <c r="S98" s="126">
        <f t="shared" si="24"/>
        <v>9.68</v>
      </c>
      <c r="T98" s="126">
        <f t="shared" si="25"/>
        <v>9.68</v>
      </c>
      <c r="U98" s="128">
        <f t="shared" si="26"/>
        <v>4.84</v>
      </c>
      <c r="V98" s="157">
        <f t="shared" si="27"/>
        <v>357</v>
      </c>
    </row>
    <row r="99" spans="1:22" ht="11.25" customHeight="1" x14ac:dyDescent="0.25">
      <c r="A99" s="130" t="s">
        <v>3489</v>
      </c>
      <c r="B99" s="131" t="s">
        <v>2067</v>
      </c>
      <c r="C99" s="132">
        <v>15330007466</v>
      </c>
      <c r="D99" s="132" t="s">
        <v>3589</v>
      </c>
      <c r="E99" s="133">
        <v>206.66666666666666</v>
      </c>
      <c r="F99" s="126">
        <v>3</v>
      </c>
      <c r="G99" s="132">
        <v>1</v>
      </c>
      <c r="H99" s="134">
        <v>0</v>
      </c>
      <c r="I99" s="135">
        <f t="shared" si="14"/>
        <v>2</v>
      </c>
      <c r="J99" s="126">
        <f t="shared" si="15"/>
        <v>49.599999999999994</v>
      </c>
      <c r="K99" s="126">
        <f t="shared" si="16"/>
        <v>49.599999999999994</v>
      </c>
      <c r="L99" s="126">
        <f t="shared" si="17"/>
        <v>1.68</v>
      </c>
      <c r="M99" s="126">
        <f t="shared" si="18"/>
        <v>3.36</v>
      </c>
      <c r="N99" s="126">
        <f t="shared" si="19"/>
        <v>56.7</v>
      </c>
      <c r="O99" s="126">
        <f t="shared" si="20"/>
        <v>113.4</v>
      </c>
      <c r="P99" s="126">
        <f t="shared" si="21"/>
        <v>23.58</v>
      </c>
      <c r="Q99" s="126">
        <f t="shared" si="22"/>
        <v>47.16</v>
      </c>
      <c r="R99" s="126">
        <f t="shared" si="23"/>
        <v>12.399999999999999</v>
      </c>
      <c r="S99" s="126">
        <f t="shared" si="24"/>
        <v>12.399999999999999</v>
      </c>
      <c r="T99" s="126">
        <f t="shared" si="25"/>
        <v>12.399999999999999</v>
      </c>
      <c r="U99" s="128">
        <f t="shared" si="26"/>
        <v>6.1999999999999993</v>
      </c>
      <c r="V99" s="157">
        <f t="shared" si="27"/>
        <v>388</v>
      </c>
    </row>
    <row r="100" spans="1:22" ht="11.25" customHeight="1" x14ac:dyDescent="0.25">
      <c r="A100" s="130" t="s">
        <v>3489</v>
      </c>
      <c r="B100" s="131" t="s">
        <v>2069</v>
      </c>
      <c r="C100" s="132">
        <v>56100038040</v>
      </c>
      <c r="D100" s="132" t="s">
        <v>3590</v>
      </c>
      <c r="E100" s="133">
        <v>183.66666666666666</v>
      </c>
      <c r="F100" s="126">
        <v>3</v>
      </c>
      <c r="G100" s="132">
        <v>1</v>
      </c>
      <c r="H100" s="134">
        <v>0</v>
      </c>
      <c r="I100" s="135">
        <f t="shared" si="14"/>
        <v>2</v>
      </c>
      <c r="J100" s="126">
        <f t="shared" si="15"/>
        <v>44.08</v>
      </c>
      <c r="K100" s="126">
        <f t="shared" si="16"/>
        <v>44.08</v>
      </c>
      <c r="L100" s="126">
        <f t="shared" si="17"/>
        <v>1.68</v>
      </c>
      <c r="M100" s="126">
        <f t="shared" si="18"/>
        <v>3.36</v>
      </c>
      <c r="N100" s="126">
        <f t="shared" si="19"/>
        <v>56.7</v>
      </c>
      <c r="O100" s="126">
        <f t="shared" si="20"/>
        <v>113.4</v>
      </c>
      <c r="P100" s="126">
        <f t="shared" si="21"/>
        <v>23.58</v>
      </c>
      <c r="Q100" s="126">
        <f t="shared" si="22"/>
        <v>47.16</v>
      </c>
      <c r="R100" s="126">
        <f t="shared" si="23"/>
        <v>11.02</v>
      </c>
      <c r="S100" s="126">
        <f t="shared" si="24"/>
        <v>11.02</v>
      </c>
      <c r="T100" s="126">
        <f t="shared" si="25"/>
        <v>11.02</v>
      </c>
      <c r="U100" s="128">
        <f t="shared" si="26"/>
        <v>5.51</v>
      </c>
      <c r="V100" s="157">
        <f t="shared" si="27"/>
        <v>373</v>
      </c>
    </row>
    <row r="101" spans="1:22" ht="11.25" customHeight="1" x14ac:dyDescent="0.25">
      <c r="A101" s="130" t="s">
        <v>3489</v>
      </c>
      <c r="B101" s="131" t="s">
        <v>2075</v>
      </c>
      <c r="C101" s="132">
        <v>82270045089</v>
      </c>
      <c r="D101" s="132" t="s">
        <v>3591</v>
      </c>
      <c r="E101" s="133">
        <v>60.666666666666664</v>
      </c>
      <c r="F101" s="126">
        <v>3</v>
      </c>
      <c r="G101" s="132">
        <v>1</v>
      </c>
      <c r="H101" s="134">
        <v>0</v>
      </c>
      <c r="I101" s="135">
        <f t="shared" si="14"/>
        <v>2</v>
      </c>
      <c r="J101" s="126">
        <f t="shared" si="15"/>
        <v>14.559999999999999</v>
      </c>
      <c r="K101" s="126">
        <f t="shared" si="16"/>
        <v>14.559999999999999</v>
      </c>
      <c r="L101" s="126">
        <f t="shared" si="17"/>
        <v>1.68</v>
      </c>
      <c r="M101" s="126">
        <f t="shared" si="18"/>
        <v>3.36</v>
      </c>
      <c r="N101" s="126">
        <f t="shared" si="19"/>
        <v>56.7</v>
      </c>
      <c r="O101" s="126">
        <f t="shared" si="20"/>
        <v>113.4</v>
      </c>
      <c r="P101" s="126">
        <f t="shared" si="21"/>
        <v>23.58</v>
      </c>
      <c r="Q101" s="126">
        <f t="shared" si="22"/>
        <v>47.16</v>
      </c>
      <c r="R101" s="126">
        <f t="shared" si="23"/>
        <v>3.6399999999999997</v>
      </c>
      <c r="S101" s="126">
        <f t="shared" si="24"/>
        <v>3.6399999999999997</v>
      </c>
      <c r="T101" s="126">
        <f t="shared" si="25"/>
        <v>3.6399999999999997</v>
      </c>
      <c r="U101" s="128">
        <f t="shared" si="26"/>
        <v>1.8199999999999998</v>
      </c>
      <c r="V101" s="157">
        <f t="shared" si="27"/>
        <v>288</v>
      </c>
    </row>
    <row r="102" spans="1:22" ht="11.25" customHeight="1" x14ac:dyDescent="0.25">
      <c r="A102" s="130" t="s">
        <v>3489</v>
      </c>
      <c r="B102" s="131" t="s">
        <v>2071</v>
      </c>
      <c r="C102" s="132">
        <v>61900009016</v>
      </c>
      <c r="D102" s="132" t="s">
        <v>3592</v>
      </c>
      <c r="E102" s="133">
        <v>421</v>
      </c>
      <c r="F102" s="126">
        <v>5</v>
      </c>
      <c r="G102" s="132">
        <v>1</v>
      </c>
      <c r="H102" s="134">
        <v>0</v>
      </c>
      <c r="I102" s="135">
        <f t="shared" si="14"/>
        <v>4</v>
      </c>
      <c r="J102" s="126">
        <f t="shared" si="15"/>
        <v>101.03999999999999</v>
      </c>
      <c r="K102" s="126">
        <f t="shared" si="16"/>
        <v>101.03999999999999</v>
      </c>
      <c r="L102" s="126">
        <f t="shared" si="17"/>
        <v>1.68</v>
      </c>
      <c r="M102" s="126">
        <f t="shared" si="18"/>
        <v>6.72</v>
      </c>
      <c r="N102" s="126">
        <f t="shared" si="19"/>
        <v>56.7</v>
      </c>
      <c r="O102" s="126">
        <f t="shared" si="20"/>
        <v>226.8</v>
      </c>
      <c r="P102" s="126">
        <f t="shared" si="21"/>
        <v>23.58</v>
      </c>
      <c r="Q102" s="126">
        <f t="shared" si="22"/>
        <v>94.32</v>
      </c>
      <c r="R102" s="126">
        <f t="shared" si="23"/>
        <v>25.259999999999998</v>
      </c>
      <c r="S102" s="126">
        <f t="shared" si="24"/>
        <v>25.259999999999998</v>
      </c>
      <c r="T102" s="126">
        <f t="shared" si="25"/>
        <v>25.259999999999998</v>
      </c>
      <c r="U102" s="128">
        <f t="shared" si="26"/>
        <v>12.629999999999999</v>
      </c>
      <c r="V102" s="157">
        <f t="shared" si="27"/>
        <v>700</v>
      </c>
    </row>
    <row r="103" spans="1:22" ht="11.25" customHeight="1" x14ac:dyDescent="0.25">
      <c r="A103" s="130" t="s">
        <v>3489</v>
      </c>
      <c r="B103" s="131" t="s">
        <v>3593</v>
      </c>
      <c r="C103" s="132">
        <v>83380001326</v>
      </c>
      <c r="D103" s="132" t="s">
        <v>3594</v>
      </c>
      <c r="E103" s="133">
        <v>782</v>
      </c>
      <c r="F103" s="126">
        <v>3</v>
      </c>
      <c r="G103" s="132">
        <v>1</v>
      </c>
      <c r="H103" s="134">
        <v>0</v>
      </c>
      <c r="I103" s="135">
        <f t="shared" si="14"/>
        <v>2</v>
      </c>
      <c r="J103" s="126">
        <f t="shared" si="15"/>
        <v>187.68</v>
      </c>
      <c r="K103" s="126">
        <f t="shared" si="16"/>
        <v>187.68</v>
      </c>
      <c r="L103" s="126">
        <f t="shared" si="17"/>
        <v>1.68</v>
      </c>
      <c r="M103" s="126">
        <f t="shared" si="18"/>
        <v>3.36</v>
      </c>
      <c r="N103" s="126">
        <f t="shared" si="19"/>
        <v>56.7</v>
      </c>
      <c r="O103" s="126">
        <f t="shared" si="20"/>
        <v>113.4</v>
      </c>
      <c r="P103" s="126">
        <f t="shared" si="21"/>
        <v>23.58</v>
      </c>
      <c r="Q103" s="126">
        <f t="shared" si="22"/>
        <v>47.16</v>
      </c>
      <c r="R103" s="126">
        <f t="shared" si="23"/>
        <v>46.92</v>
      </c>
      <c r="S103" s="126">
        <f t="shared" si="24"/>
        <v>46.92</v>
      </c>
      <c r="T103" s="126">
        <f t="shared" si="25"/>
        <v>46.92</v>
      </c>
      <c r="U103" s="128">
        <f t="shared" si="26"/>
        <v>23.46</v>
      </c>
      <c r="V103" s="157">
        <f t="shared" si="27"/>
        <v>785</v>
      </c>
    </row>
    <row r="104" spans="1:22" ht="11.25" customHeight="1" x14ac:dyDescent="0.25">
      <c r="A104" s="130" t="s">
        <v>3489</v>
      </c>
      <c r="B104" s="131" t="s">
        <v>2073</v>
      </c>
      <c r="C104" s="132">
        <v>78190046828</v>
      </c>
      <c r="D104" s="132" t="s">
        <v>3595</v>
      </c>
      <c r="E104" s="133">
        <v>430</v>
      </c>
      <c r="F104" s="126">
        <v>3</v>
      </c>
      <c r="G104" s="132">
        <v>1</v>
      </c>
      <c r="H104" s="134">
        <v>0</v>
      </c>
      <c r="I104" s="135">
        <f t="shared" si="14"/>
        <v>2</v>
      </c>
      <c r="J104" s="126">
        <f t="shared" si="15"/>
        <v>103.2</v>
      </c>
      <c r="K104" s="126">
        <f t="shared" si="16"/>
        <v>103.2</v>
      </c>
      <c r="L104" s="126">
        <f t="shared" si="17"/>
        <v>1.68</v>
      </c>
      <c r="M104" s="126">
        <f t="shared" si="18"/>
        <v>3.36</v>
      </c>
      <c r="N104" s="126">
        <f t="shared" si="19"/>
        <v>56.7</v>
      </c>
      <c r="O104" s="126">
        <f t="shared" si="20"/>
        <v>113.4</v>
      </c>
      <c r="P104" s="126">
        <f t="shared" si="21"/>
        <v>23.58</v>
      </c>
      <c r="Q104" s="126">
        <f t="shared" si="22"/>
        <v>47.16</v>
      </c>
      <c r="R104" s="126">
        <f t="shared" si="23"/>
        <v>25.8</v>
      </c>
      <c r="S104" s="126">
        <f t="shared" si="24"/>
        <v>25.8</v>
      </c>
      <c r="T104" s="126">
        <f t="shared" si="25"/>
        <v>25.8</v>
      </c>
      <c r="U104" s="128">
        <f t="shared" si="26"/>
        <v>12.9</v>
      </c>
      <c r="V104" s="157">
        <f t="shared" si="27"/>
        <v>543</v>
      </c>
    </row>
    <row r="105" spans="1:22" ht="11.25" customHeight="1" x14ac:dyDescent="0.25">
      <c r="A105" s="130" t="s">
        <v>3489</v>
      </c>
      <c r="B105" s="131" t="s">
        <v>750</v>
      </c>
      <c r="C105" s="132">
        <v>45720049629</v>
      </c>
      <c r="D105" s="132" t="s">
        <v>3596</v>
      </c>
      <c r="E105" s="133">
        <v>276</v>
      </c>
      <c r="F105" s="126">
        <v>3</v>
      </c>
      <c r="G105" s="132">
        <v>1</v>
      </c>
      <c r="H105" s="134">
        <v>0</v>
      </c>
      <c r="I105" s="135">
        <f t="shared" si="14"/>
        <v>2</v>
      </c>
      <c r="J105" s="126">
        <f t="shared" si="15"/>
        <v>66.239999999999995</v>
      </c>
      <c r="K105" s="126">
        <f t="shared" si="16"/>
        <v>66.239999999999995</v>
      </c>
      <c r="L105" s="126">
        <f t="shared" si="17"/>
        <v>1.68</v>
      </c>
      <c r="M105" s="126">
        <f t="shared" si="18"/>
        <v>3.36</v>
      </c>
      <c r="N105" s="126">
        <f t="shared" si="19"/>
        <v>56.7</v>
      </c>
      <c r="O105" s="126">
        <f t="shared" si="20"/>
        <v>113.4</v>
      </c>
      <c r="P105" s="126">
        <f t="shared" si="21"/>
        <v>23.58</v>
      </c>
      <c r="Q105" s="126">
        <f t="shared" si="22"/>
        <v>47.16</v>
      </c>
      <c r="R105" s="126">
        <f t="shared" si="23"/>
        <v>16.559999999999999</v>
      </c>
      <c r="S105" s="126">
        <f t="shared" si="24"/>
        <v>16.559999999999999</v>
      </c>
      <c r="T105" s="126">
        <f t="shared" si="25"/>
        <v>16.559999999999999</v>
      </c>
      <c r="U105" s="128">
        <f t="shared" si="26"/>
        <v>8.2799999999999994</v>
      </c>
      <c r="V105" s="157">
        <f t="shared" si="27"/>
        <v>436</v>
      </c>
    </row>
    <row r="106" spans="1:22" ht="11.25" customHeight="1" x14ac:dyDescent="0.25">
      <c r="A106" s="130" t="s">
        <v>3489</v>
      </c>
      <c r="B106" s="131" t="s">
        <v>2077</v>
      </c>
      <c r="C106" s="132">
        <v>46900004988</v>
      </c>
      <c r="D106" s="132" t="s">
        <v>3597</v>
      </c>
      <c r="E106" s="133">
        <v>207.33333333333334</v>
      </c>
      <c r="F106" s="126">
        <v>2</v>
      </c>
      <c r="G106" s="132">
        <v>1</v>
      </c>
      <c r="H106" s="134">
        <v>0</v>
      </c>
      <c r="I106" s="135">
        <f t="shared" si="14"/>
        <v>1</v>
      </c>
      <c r="J106" s="126">
        <f t="shared" si="15"/>
        <v>49.76</v>
      </c>
      <c r="K106" s="126">
        <f t="shared" si="16"/>
        <v>49.76</v>
      </c>
      <c r="L106" s="126">
        <f t="shared" si="17"/>
        <v>1.68</v>
      </c>
      <c r="M106" s="126">
        <f t="shared" si="18"/>
        <v>1.68</v>
      </c>
      <c r="N106" s="126">
        <f t="shared" si="19"/>
        <v>56.7</v>
      </c>
      <c r="O106" s="126">
        <f t="shared" si="20"/>
        <v>56.7</v>
      </c>
      <c r="P106" s="126">
        <f t="shared" si="21"/>
        <v>23.58</v>
      </c>
      <c r="Q106" s="126">
        <f t="shared" si="22"/>
        <v>23.58</v>
      </c>
      <c r="R106" s="126">
        <f t="shared" si="23"/>
        <v>12.44</v>
      </c>
      <c r="S106" s="126">
        <f t="shared" si="24"/>
        <v>12.44</v>
      </c>
      <c r="T106" s="126">
        <f t="shared" si="25"/>
        <v>12.44</v>
      </c>
      <c r="U106" s="128">
        <f t="shared" si="26"/>
        <v>6.22</v>
      </c>
      <c r="V106" s="157">
        <f t="shared" si="27"/>
        <v>307</v>
      </c>
    </row>
    <row r="107" spans="1:22" ht="11.25" customHeight="1" x14ac:dyDescent="0.25">
      <c r="A107" s="130" t="s">
        <v>3489</v>
      </c>
      <c r="B107" s="131" t="s">
        <v>1362</v>
      </c>
      <c r="C107" s="132">
        <v>15930005448</v>
      </c>
      <c r="D107" s="132" t="s">
        <v>3598</v>
      </c>
      <c r="E107" s="133">
        <v>235.66666666666666</v>
      </c>
      <c r="F107" s="126">
        <v>3</v>
      </c>
      <c r="G107" s="132">
        <v>1</v>
      </c>
      <c r="H107" s="134">
        <v>0</v>
      </c>
      <c r="I107" s="135">
        <f t="shared" si="14"/>
        <v>2</v>
      </c>
      <c r="J107" s="126">
        <f t="shared" si="15"/>
        <v>56.559999999999995</v>
      </c>
      <c r="K107" s="126">
        <f t="shared" si="16"/>
        <v>56.559999999999995</v>
      </c>
      <c r="L107" s="126">
        <f t="shared" si="17"/>
        <v>1.68</v>
      </c>
      <c r="M107" s="126">
        <f t="shared" si="18"/>
        <v>3.36</v>
      </c>
      <c r="N107" s="126">
        <f t="shared" si="19"/>
        <v>56.7</v>
      </c>
      <c r="O107" s="126">
        <f t="shared" si="20"/>
        <v>113.4</v>
      </c>
      <c r="P107" s="126">
        <f t="shared" si="21"/>
        <v>23.58</v>
      </c>
      <c r="Q107" s="126">
        <f t="shared" si="22"/>
        <v>47.16</v>
      </c>
      <c r="R107" s="126">
        <f t="shared" si="23"/>
        <v>14.139999999999999</v>
      </c>
      <c r="S107" s="126">
        <f t="shared" si="24"/>
        <v>14.139999999999999</v>
      </c>
      <c r="T107" s="126">
        <f t="shared" si="25"/>
        <v>14.139999999999999</v>
      </c>
      <c r="U107" s="128">
        <f t="shared" si="26"/>
        <v>7.0699999999999994</v>
      </c>
      <c r="V107" s="157">
        <f t="shared" si="27"/>
        <v>408</v>
      </c>
    </row>
    <row r="108" spans="1:22" ht="11.25" customHeight="1" x14ac:dyDescent="0.25">
      <c r="A108" s="130" t="s">
        <v>3489</v>
      </c>
      <c r="B108" s="131" t="s">
        <v>1362</v>
      </c>
      <c r="C108" s="132">
        <v>33940003760</v>
      </c>
      <c r="D108" s="132" t="s">
        <v>3599</v>
      </c>
      <c r="E108" s="133">
        <v>66.666666666666671</v>
      </c>
      <c r="F108" s="126">
        <v>1</v>
      </c>
      <c r="G108" s="132">
        <v>1</v>
      </c>
      <c r="H108" s="134">
        <v>0</v>
      </c>
      <c r="I108" s="135">
        <f t="shared" si="14"/>
        <v>0</v>
      </c>
      <c r="J108" s="126">
        <f t="shared" si="15"/>
        <v>16</v>
      </c>
      <c r="K108" s="126">
        <f t="shared" si="16"/>
        <v>16</v>
      </c>
      <c r="L108" s="126">
        <f t="shared" si="17"/>
        <v>1.68</v>
      </c>
      <c r="M108" s="126">
        <f t="shared" si="18"/>
        <v>0</v>
      </c>
      <c r="N108" s="126">
        <f t="shared" si="19"/>
        <v>56.7</v>
      </c>
      <c r="O108" s="126">
        <f t="shared" si="20"/>
        <v>0</v>
      </c>
      <c r="P108" s="126">
        <f t="shared" si="21"/>
        <v>23.58</v>
      </c>
      <c r="Q108" s="126">
        <f t="shared" si="22"/>
        <v>0</v>
      </c>
      <c r="R108" s="126">
        <f t="shared" si="23"/>
        <v>4</v>
      </c>
      <c r="S108" s="126">
        <f t="shared" si="24"/>
        <v>4</v>
      </c>
      <c r="T108" s="126">
        <f t="shared" si="25"/>
        <v>4</v>
      </c>
      <c r="U108" s="128">
        <f t="shared" si="26"/>
        <v>2</v>
      </c>
      <c r="V108" s="157">
        <f t="shared" si="27"/>
        <v>128</v>
      </c>
    </row>
    <row r="109" spans="1:22" ht="11.25" customHeight="1" x14ac:dyDescent="0.25">
      <c r="A109" s="130" t="s">
        <v>3489</v>
      </c>
      <c r="B109" s="131" t="s">
        <v>1362</v>
      </c>
      <c r="C109" s="132">
        <v>89440054895</v>
      </c>
      <c r="D109" s="132" t="s">
        <v>3600</v>
      </c>
      <c r="E109" s="133">
        <v>185</v>
      </c>
      <c r="F109" s="126">
        <v>3</v>
      </c>
      <c r="G109" s="132">
        <v>1</v>
      </c>
      <c r="H109" s="134">
        <v>0</v>
      </c>
      <c r="I109" s="135">
        <f t="shared" si="14"/>
        <v>2</v>
      </c>
      <c r="J109" s="126">
        <f t="shared" si="15"/>
        <v>44.4</v>
      </c>
      <c r="K109" s="126">
        <f t="shared" si="16"/>
        <v>44.4</v>
      </c>
      <c r="L109" s="126">
        <f t="shared" si="17"/>
        <v>1.68</v>
      </c>
      <c r="M109" s="126">
        <f t="shared" si="18"/>
        <v>3.36</v>
      </c>
      <c r="N109" s="126">
        <f t="shared" si="19"/>
        <v>56.7</v>
      </c>
      <c r="O109" s="126">
        <f t="shared" si="20"/>
        <v>113.4</v>
      </c>
      <c r="P109" s="126">
        <f t="shared" si="21"/>
        <v>23.58</v>
      </c>
      <c r="Q109" s="126">
        <f t="shared" si="22"/>
        <v>47.16</v>
      </c>
      <c r="R109" s="126">
        <f t="shared" si="23"/>
        <v>11.1</v>
      </c>
      <c r="S109" s="126">
        <f t="shared" si="24"/>
        <v>11.1</v>
      </c>
      <c r="T109" s="126">
        <f t="shared" si="25"/>
        <v>11.1</v>
      </c>
      <c r="U109" s="128">
        <f t="shared" si="26"/>
        <v>5.55</v>
      </c>
      <c r="V109" s="157">
        <f t="shared" si="27"/>
        <v>374</v>
      </c>
    </row>
    <row r="110" spans="1:22" ht="11.25" customHeight="1" x14ac:dyDescent="0.25">
      <c r="A110" s="130" t="s">
        <v>3489</v>
      </c>
      <c r="B110" s="131" t="s">
        <v>1146</v>
      </c>
      <c r="C110" s="132">
        <v>89120004033</v>
      </c>
      <c r="D110" s="132" t="s">
        <v>3601</v>
      </c>
      <c r="E110" s="133">
        <v>491.66666666666669</v>
      </c>
      <c r="F110" s="126">
        <v>4</v>
      </c>
      <c r="G110" s="132">
        <v>1</v>
      </c>
      <c r="H110" s="134">
        <v>0</v>
      </c>
      <c r="I110" s="135">
        <f t="shared" si="14"/>
        <v>3</v>
      </c>
      <c r="J110" s="126">
        <f t="shared" si="15"/>
        <v>118</v>
      </c>
      <c r="K110" s="126">
        <f t="shared" si="16"/>
        <v>118</v>
      </c>
      <c r="L110" s="126">
        <f t="shared" si="17"/>
        <v>1.68</v>
      </c>
      <c r="M110" s="126">
        <f t="shared" si="18"/>
        <v>5.04</v>
      </c>
      <c r="N110" s="126">
        <f t="shared" si="19"/>
        <v>56.7</v>
      </c>
      <c r="O110" s="126">
        <f t="shared" si="20"/>
        <v>170.10000000000002</v>
      </c>
      <c r="P110" s="126">
        <f t="shared" si="21"/>
        <v>23.58</v>
      </c>
      <c r="Q110" s="126">
        <f t="shared" si="22"/>
        <v>70.739999999999995</v>
      </c>
      <c r="R110" s="126">
        <f t="shared" si="23"/>
        <v>29.5</v>
      </c>
      <c r="S110" s="126">
        <f t="shared" si="24"/>
        <v>29.5</v>
      </c>
      <c r="T110" s="126">
        <f t="shared" si="25"/>
        <v>29.5</v>
      </c>
      <c r="U110" s="128">
        <f t="shared" si="26"/>
        <v>14.75</v>
      </c>
      <c r="V110" s="157">
        <f t="shared" si="27"/>
        <v>667</v>
      </c>
    </row>
    <row r="111" spans="1:22" ht="11.25" customHeight="1" x14ac:dyDescent="0.25">
      <c r="A111" s="130" t="s">
        <v>3489</v>
      </c>
      <c r="B111" s="131" t="s">
        <v>1364</v>
      </c>
      <c r="C111" s="132">
        <v>43100009245</v>
      </c>
      <c r="D111" s="132" t="s">
        <v>3602</v>
      </c>
      <c r="E111" s="133">
        <v>556</v>
      </c>
      <c r="F111" s="126">
        <v>4</v>
      </c>
      <c r="G111" s="132">
        <v>1</v>
      </c>
      <c r="H111" s="134">
        <v>0</v>
      </c>
      <c r="I111" s="135">
        <f t="shared" si="14"/>
        <v>3</v>
      </c>
      <c r="J111" s="126">
        <f t="shared" si="15"/>
        <v>133.44</v>
      </c>
      <c r="K111" s="126">
        <f t="shared" si="16"/>
        <v>133.44</v>
      </c>
      <c r="L111" s="126">
        <f t="shared" si="17"/>
        <v>1.68</v>
      </c>
      <c r="M111" s="126">
        <f t="shared" si="18"/>
        <v>5.04</v>
      </c>
      <c r="N111" s="126">
        <f t="shared" si="19"/>
        <v>56.7</v>
      </c>
      <c r="O111" s="126">
        <f t="shared" si="20"/>
        <v>170.10000000000002</v>
      </c>
      <c r="P111" s="126">
        <f t="shared" si="21"/>
        <v>23.58</v>
      </c>
      <c r="Q111" s="126">
        <f t="shared" si="22"/>
        <v>70.739999999999995</v>
      </c>
      <c r="R111" s="126">
        <f t="shared" si="23"/>
        <v>33.36</v>
      </c>
      <c r="S111" s="126">
        <f t="shared" si="24"/>
        <v>33.36</v>
      </c>
      <c r="T111" s="126">
        <f t="shared" si="25"/>
        <v>33.36</v>
      </c>
      <c r="U111" s="128">
        <f t="shared" si="26"/>
        <v>16.68</v>
      </c>
      <c r="V111" s="157">
        <f t="shared" si="27"/>
        <v>711</v>
      </c>
    </row>
    <row r="112" spans="1:22" ht="11.25" customHeight="1" x14ac:dyDescent="0.25">
      <c r="A112" s="130" t="s">
        <v>3489</v>
      </c>
      <c r="B112" s="131" t="s">
        <v>752</v>
      </c>
      <c r="C112" s="132">
        <v>10440008442</v>
      </c>
      <c r="D112" s="132" t="s">
        <v>3603</v>
      </c>
      <c r="E112" s="133">
        <v>354.66666666666669</v>
      </c>
      <c r="F112" s="126">
        <v>3</v>
      </c>
      <c r="G112" s="132">
        <v>1</v>
      </c>
      <c r="H112" s="134">
        <v>0</v>
      </c>
      <c r="I112" s="135">
        <f t="shared" si="14"/>
        <v>2</v>
      </c>
      <c r="J112" s="126">
        <f t="shared" si="15"/>
        <v>85.12</v>
      </c>
      <c r="K112" s="126">
        <f t="shared" si="16"/>
        <v>85.12</v>
      </c>
      <c r="L112" s="126">
        <f t="shared" si="17"/>
        <v>1.68</v>
      </c>
      <c r="M112" s="126">
        <f t="shared" si="18"/>
        <v>3.36</v>
      </c>
      <c r="N112" s="126">
        <f t="shared" si="19"/>
        <v>56.7</v>
      </c>
      <c r="O112" s="126">
        <f t="shared" si="20"/>
        <v>113.4</v>
      </c>
      <c r="P112" s="126">
        <f t="shared" si="21"/>
        <v>23.58</v>
      </c>
      <c r="Q112" s="126">
        <f t="shared" si="22"/>
        <v>47.16</v>
      </c>
      <c r="R112" s="126">
        <f t="shared" si="23"/>
        <v>21.28</v>
      </c>
      <c r="S112" s="126">
        <f t="shared" si="24"/>
        <v>21.28</v>
      </c>
      <c r="T112" s="126">
        <f t="shared" si="25"/>
        <v>21.28</v>
      </c>
      <c r="U112" s="128">
        <f t="shared" si="26"/>
        <v>10.64</v>
      </c>
      <c r="V112" s="157">
        <f t="shared" si="27"/>
        <v>491</v>
      </c>
    </row>
    <row r="113" spans="1:22" ht="11.25" customHeight="1" x14ac:dyDescent="0.25">
      <c r="A113" s="130" t="s">
        <v>3489</v>
      </c>
      <c r="B113" s="131" t="s">
        <v>2079</v>
      </c>
      <c r="C113" s="132">
        <v>45870039409</v>
      </c>
      <c r="D113" s="132" t="s">
        <v>3604</v>
      </c>
      <c r="E113" s="133">
        <v>310.33333333333331</v>
      </c>
      <c r="F113" s="126">
        <v>3</v>
      </c>
      <c r="G113" s="132">
        <v>1</v>
      </c>
      <c r="H113" s="134">
        <v>0</v>
      </c>
      <c r="I113" s="135">
        <f t="shared" si="14"/>
        <v>2</v>
      </c>
      <c r="J113" s="126">
        <f t="shared" si="15"/>
        <v>74.47999999999999</v>
      </c>
      <c r="K113" s="126">
        <f t="shared" si="16"/>
        <v>74.47999999999999</v>
      </c>
      <c r="L113" s="126">
        <f t="shared" si="17"/>
        <v>1.68</v>
      </c>
      <c r="M113" s="126">
        <f t="shared" si="18"/>
        <v>3.36</v>
      </c>
      <c r="N113" s="126">
        <f t="shared" si="19"/>
        <v>56.7</v>
      </c>
      <c r="O113" s="126">
        <f t="shared" si="20"/>
        <v>113.4</v>
      </c>
      <c r="P113" s="126">
        <f t="shared" si="21"/>
        <v>23.58</v>
      </c>
      <c r="Q113" s="126">
        <f t="shared" si="22"/>
        <v>47.16</v>
      </c>
      <c r="R113" s="126">
        <f t="shared" si="23"/>
        <v>18.619999999999997</v>
      </c>
      <c r="S113" s="126">
        <f t="shared" si="24"/>
        <v>18.619999999999997</v>
      </c>
      <c r="T113" s="126">
        <f t="shared" si="25"/>
        <v>18.619999999999997</v>
      </c>
      <c r="U113" s="128">
        <f t="shared" si="26"/>
        <v>9.3099999999999987</v>
      </c>
      <c r="V113" s="157">
        <f t="shared" si="27"/>
        <v>460</v>
      </c>
    </row>
    <row r="114" spans="1:22" ht="11.25" customHeight="1" x14ac:dyDescent="0.25">
      <c r="A114" s="130" t="s">
        <v>3489</v>
      </c>
      <c r="B114" s="131" t="s">
        <v>2081</v>
      </c>
      <c r="C114" s="132">
        <v>28440011335</v>
      </c>
      <c r="D114" s="132" t="s">
        <v>3605</v>
      </c>
      <c r="E114" s="133">
        <v>131</v>
      </c>
      <c r="F114" s="126">
        <v>3</v>
      </c>
      <c r="G114" s="132">
        <v>1</v>
      </c>
      <c r="H114" s="134">
        <v>0</v>
      </c>
      <c r="I114" s="135">
        <f t="shared" si="14"/>
        <v>2</v>
      </c>
      <c r="J114" s="126">
        <f t="shared" si="15"/>
        <v>31.439999999999998</v>
      </c>
      <c r="K114" s="126">
        <f t="shared" si="16"/>
        <v>31.439999999999998</v>
      </c>
      <c r="L114" s="126">
        <f t="shared" si="17"/>
        <v>1.68</v>
      </c>
      <c r="M114" s="126">
        <f t="shared" si="18"/>
        <v>3.36</v>
      </c>
      <c r="N114" s="126">
        <f t="shared" si="19"/>
        <v>56.7</v>
      </c>
      <c r="O114" s="126">
        <f t="shared" si="20"/>
        <v>113.4</v>
      </c>
      <c r="P114" s="126">
        <f t="shared" si="21"/>
        <v>23.58</v>
      </c>
      <c r="Q114" s="126">
        <f t="shared" si="22"/>
        <v>47.16</v>
      </c>
      <c r="R114" s="126">
        <f t="shared" si="23"/>
        <v>7.8599999999999994</v>
      </c>
      <c r="S114" s="126">
        <f t="shared" si="24"/>
        <v>7.8599999999999994</v>
      </c>
      <c r="T114" s="126">
        <f t="shared" si="25"/>
        <v>7.8599999999999994</v>
      </c>
      <c r="U114" s="128">
        <f t="shared" si="26"/>
        <v>3.9299999999999997</v>
      </c>
      <c r="V114" s="157">
        <f t="shared" si="27"/>
        <v>336</v>
      </c>
    </row>
    <row r="115" spans="1:22" ht="11.25" customHeight="1" x14ac:dyDescent="0.25">
      <c r="A115" s="130" t="s">
        <v>3489</v>
      </c>
      <c r="B115" s="131" t="s">
        <v>1109</v>
      </c>
      <c r="C115" s="132">
        <v>14470010214</v>
      </c>
      <c r="D115" s="132" t="s">
        <v>3606</v>
      </c>
      <c r="E115" s="133">
        <v>2044.6666666666667</v>
      </c>
      <c r="F115" s="126">
        <v>4</v>
      </c>
      <c r="G115" s="132">
        <v>1</v>
      </c>
      <c r="H115" s="134">
        <v>0</v>
      </c>
      <c r="I115" s="135">
        <f t="shared" si="14"/>
        <v>3</v>
      </c>
      <c r="J115" s="126">
        <f t="shared" si="15"/>
        <v>490.72</v>
      </c>
      <c r="K115" s="126">
        <f t="shared" si="16"/>
        <v>490.72</v>
      </c>
      <c r="L115" s="126">
        <f t="shared" si="17"/>
        <v>1.68</v>
      </c>
      <c r="M115" s="126">
        <f t="shared" si="18"/>
        <v>5.04</v>
      </c>
      <c r="N115" s="126">
        <f t="shared" si="19"/>
        <v>56.7</v>
      </c>
      <c r="O115" s="126">
        <f t="shared" si="20"/>
        <v>170.10000000000002</v>
      </c>
      <c r="P115" s="126">
        <f t="shared" si="21"/>
        <v>23.58</v>
      </c>
      <c r="Q115" s="126">
        <f t="shared" si="22"/>
        <v>70.739999999999995</v>
      </c>
      <c r="R115" s="126">
        <f t="shared" si="23"/>
        <v>122.68</v>
      </c>
      <c r="S115" s="126">
        <f t="shared" si="24"/>
        <v>122.68</v>
      </c>
      <c r="T115" s="126">
        <f t="shared" si="25"/>
        <v>122.68</v>
      </c>
      <c r="U115" s="128">
        <f t="shared" si="26"/>
        <v>61.34</v>
      </c>
      <c r="V115" s="157">
        <f t="shared" si="27"/>
        <v>1739</v>
      </c>
    </row>
    <row r="116" spans="1:22" ht="11.25" customHeight="1" x14ac:dyDescent="0.25">
      <c r="A116" s="130" t="s">
        <v>3489</v>
      </c>
      <c r="B116" s="131" t="s">
        <v>2083</v>
      </c>
      <c r="C116" s="132">
        <v>32670010768</v>
      </c>
      <c r="D116" s="132" t="s">
        <v>3607</v>
      </c>
      <c r="E116" s="133">
        <v>459.33333333333331</v>
      </c>
      <c r="F116" s="126">
        <v>3</v>
      </c>
      <c r="G116" s="132">
        <v>1</v>
      </c>
      <c r="H116" s="134">
        <v>0</v>
      </c>
      <c r="I116" s="135">
        <f t="shared" si="14"/>
        <v>2</v>
      </c>
      <c r="J116" s="126">
        <f t="shared" si="15"/>
        <v>110.24</v>
      </c>
      <c r="K116" s="126">
        <f t="shared" si="16"/>
        <v>110.24</v>
      </c>
      <c r="L116" s="126">
        <f t="shared" si="17"/>
        <v>1.68</v>
      </c>
      <c r="M116" s="126">
        <f t="shared" si="18"/>
        <v>3.36</v>
      </c>
      <c r="N116" s="126">
        <f t="shared" si="19"/>
        <v>56.7</v>
      </c>
      <c r="O116" s="126">
        <f t="shared" si="20"/>
        <v>113.4</v>
      </c>
      <c r="P116" s="126">
        <f t="shared" si="21"/>
        <v>23.58</v>
      </c>
      <c r="Q116" s="126">
        <f t="shared" si="22"/>
        <v>47.16</v>
      </c>
      <c r="R116" s="126">
        <f t="shared" si="23"/>
        <v>27.56</v>
      </c>
      <c r="S116" s="126">
        <f t="shared" si="24"/>
        <v>27.56</v>
      </c>
      <c r="T116" s="126">
        <f t="shared" si="25"/>
        <v>27.56</v>
      </c>
      <c r="U116" s="128">
        <f t="shared" si="26"/>
        <v>13.78</v>
      </c>
      <c r="V116" s="157">
        <f t="shared" si="27"/>
        <v>563</v>
      </c>
    </row>
    <row r="117" spans="1:22" ht="11.25" customHeight="1" x14ac:dyDescent="0.25">
      <c r="A117" s="130" t="s">
        <v>3489</v>
      </c>
      <c r="B117" s="131" t="s">
        <v>2085</v>
      </c>
      <c r="C117" s="132">
        <v>10220007063</v>
      </c>
      <c r="D117" s="132" t="s">
        <v>3608</v>
      </c>
      <c r="E117" s="133">
        <v>324.33333333333331</v>
      </c>
      <c r="F117" s="126">
        <v>3</v>
      </c>
      <c r="G117" s="132">
        <v>1</v>
      </c>
      <c r="H117" s="134">
        <v>0</v>
      </c>
      <c r="I117" s="135">
        <f t="shared" si="14"/>
        <v>2</v>
      </c>
      <c r="J117" s="126">
        <f t="shared" si="15"/>
        <v>77.839999999999989</v>
      </c>
      <c r="K117" s="126">
        <f t="shared" si="16"/>
        <v>77.839999999999989</v>
      </c>
      <c r="L117" s="126">
        <f t="shared" si="17"/>
        <v>1.68</v>
      </c>
      <c r="M117" s="126">
        <f t="shared" si="18"/>
        <v>3.36</v>
      </c>
      <c r="N117" s="126">
        <f t="shared" si="19"/>
        <v>56.7</v>
      </c>
      <c r="O117" s="126">
        <f t="shared" si="20"/>
        <v>113.4</v>
      </c>
      <c r="P117" s="126">
        <f t="shared" si="21"/>
        <v>23.58</v>
      </c>
      <c r="Q117" s="126">
        <f t="shared" si="22"/>
        <v>47.16</v>
      </c>
      <c r="R117" s="126">
        <f t="shared" si="23"/>
        <v>19.459999999999997</v>
      </c>
      <c r="S117" s="126">
        <f t="shared" si="24"/>
        <v>19.459999999999997</v>
      </c>
      <c r="T117" s="126">
        <f t="shared" si="25"/>
        <v>19.459999999999997</v>
      </c>
      <c r="U117" s="128">
        <f t="shared" si="26"/>
        <v>9.7299999999999986</v>
      </c>
      <c r="V117" s="157">
        <f t="shared" si="27"/>
        <v>470</v>
      </c>
    </row>
    <row r="118" spans="1:22" ht="11.25" customHeight="1" x14ac:dyDescent="0.25">
      <c r="A118" s="130" t="s">
        <v>3489</v>
      </c>
      <c r="B118" s="131" t="s">
        <v>1148</v>
      </c>
      <c r="C118" s="132">
        <v>41190009326</v>
      </c>
      <c r="D118" s="132" t="s">
        <v>3609</v>
      </c>
      <c r="E118" s="133">
        <v>494.33333333333331</v>
      </c>
      <c r="F118" s="126">
        <v>3</v>
      </c>
      <c r="G118" s="132">
        <v>1</v>
      </c>
      <c r="H118" s="134">
        <v>0</v>
      </c>
      <c r="I118" s="135">
        <f t="shared" si="14"/>
        <v>2</v>
      </c>
      <c r="J118" s="126">
        <f t="shared" si="15"/>
        <v>118.63999999999999</v>
      </c>
      <c r="K118" s="126">
        <f t="shared" si="16"/>
        <v>118.63999999999999</v>
      </c>
      <c r="L118" s="126">
        <f t="shared" si="17"/>
        <v>1.68</v>
      </c>
      <c r="M118" s="126">
        <f t="shared" si="18"/>
        <v>3.36</v>
      </c>
      <c r="N118" s="126">
        <f t="shared" si="19"/>
        <v>56.7</v>
      </c>
      <c r="O118" s="126">
        <f t="shared" si="20"/>
        <v>113.4</v>
      </c>
      <c r="P118" s="126">
        <f t="shared" si="21"/>
        <v>23.58</v>
      </c>
      <c r="Q118" s="126">
        <f t="shared" si="22"/>
        <v>47.16</v>
      </c>
      <c r="R118" s="126">
        <f t="shared" si="23"/>
        <v>29.659999999999997</v>
      </c>
      <c r="S118" s="126">
        <f t="shared" si="24"/>
        <v>29.659999999999997</v>
      </c>
      <c r="T118" s="126">
        <f t="shared" si="25"/>
        <v>29.659999999999997</v>
      </c>
      <c r="U118" s="128">
        <f t="shared" si="26"/>
        <v>14.829999999999998</v>
      </c>
      <c r="V118" s="157">
        <f t="shared" si="27"/>
        <v>587</v>
      </c>
    </row>
    <row r="119" spans="1:22" ht="11.25" customHeight="1" x14ac:dyDescent="0.25">
      <c r="A119" s="130" t="s">
        <v>3489</v>
      </c>
      <c r="B119" s="131" t="s">
        <v>1150</v>
      </c>
      <c r="C119" s="132">
        <v>10490009408</v>
      </c>
      <c r="D119" s="132" t="s">
        <v>3610</v>
      </c>
      <c r="E119" s="133">
        <v>503</v>
      </c>
      <c r="F119" s="126">
        <v>4</v>
      </c>
      <c r="G119" s="132">
        <v>1</v>
      </c>
      <c r="H119" s="134">
        <v>0</v>
      </c>
      <c r="I119" s="135">
        <f t="shared" si="14"/>
        <v>3</v>
      </c>
      <c r="J119" s="126">
        <f t="shared" si="15"/>
        <v>120.72</v>
      </c>
      <c r="K119" s="126">
        <f t="shared" si="16"/>
        <v>120.72</v>
      </c>
      <c r="L119" s="126">
        <f t="shared" si="17"/>
        <v>1.68</v>
      </c>
      <c r="M119" s="126">
        <f t="shared" si="18"/>
        <v>5.04</v>
      </c>
      <c r="N119" s="126">
        <f t="shared" si="19"/>
        <v>56.7</v>
      </c>
      <c r="O119" s="126">
        <f t="shared" si="20"/>
        <v>170.10000000000002</v>
      </c>
      <c r="P119" s="126">
        <f t="shared" si="21"/>
        <v>23.58</v>
      </c>
      <c r="Q119" s="126">
        <f t="shared" si="22"/>
        <v>70.739999999999995</v>
      </c>
      <c r="R119" s="126">
        <f t="shared" si="23"/>
        <v>30.18</v>
      </c>
      <c r="S119" s="126">
        <f t="shared" si="24"/>
        <v>30.18</v>
      </c>
      <c r="T119" s="126">
        <f t="shared" si="25"/>
        <v>30.18</v>
      </c>
      <c r="U119" s="128">
        <f t="shared" si="26"/>
        <v>15.09</v>
      </c>
      <c r="V119" s="157">
        <f t="shared" si="27"/>
        <v>675</v>
      </c>
    </row>
    <row r="120" spans="1:22" ht="11.25" customHeight="1" x14ac:dyDescent="0.25">
      <c r="A120" s="130" t="s">
        <v>3489</v>
      </c>
      <c r="B120" s="131" t="s">
        <v>754</v>
      </c>
      <c r="C120" s="132">
        <v>58350008286</v>
      </c>
      <c r="D120" s="132" t="s">
        <v>3611</v>
      </c>
      <c r="E120" s="133">
        <v>431.66666666666669</v>
      </c>
      <c r="F120" s="126">
        <v>3</v>
      </c>
      <c r="G120" s="132">
        <v>1</v>
      </c>
      <c r="H120" s="134">
        <v>0</v>
      </c>
      <c r="I120" s="135">
        <f t="shared" si="14"/>
        <v>2</v>
      </c>
      <c r="J120" s="126">
        <f t="shared" si="15"/>
        <v>103.6</v>
      </c>
      <c r="K120" s="126">
        <f t="shared" si="16"/>
        <v>103.6</v>
      </c>
      <c r="L120" s="126">
        <f t="shared" si="17"/>
        <v>1.68</v>
      </c>
      <c r="M120" s="126">
        <f t="shared" si="18"/>
        <v>3.36</v>
      </c>
      <c r="N120" s="126">
        <f t="shared" si="19"/>
        <v>56.7</v>
      </c>
      <c r="O120" s="126">
        <f t="shared" si="20"/>
        <v>113.4</v>
      </c>
      <c r="P120" s="126">
        <f t="shared" si="21"/>
        <v>23.58</v>
      </c>
      <c r="Q120" s="126">
        <f t="shared" si="22"/>
        <v>47.16</v>
      </c>
      <c r="R120" s="126">
        <f t="shared" si="23"/>
        <v>25.9</v>
      </c>
      <c r="S120" s="126">
        <f t="shared" si="24"/>
        <v>25.9</v>
      </c>
      <c r="T120" s="126">
        <f t="shared" si="25"/>
        <v>25.9</v>
      </c>
      <c r="U120" s="128">
        <f t="shared" si="26"/>
        <v>12.95</v>
      </c>
      <c r="V120" s="157">
        <f t="shared" si="27"/>
        <v>544</v>
      </c>
    </row>
    <row r="121" spans="1:22" ht="11.25" customHeight="1" x14ac:dyDescent="0.25">
      <c r="A121" s="130" t="s">
        <v>3489</v>
      </c>
      <c r="B121" s="131" t="s">
        <v>2087</v>
      </c>
      <c r="C121" s="132">
        <v>82830003088</v>
      </c>
      <c r="D121" s="132" t="s">
        <v>3612</v>
      </c>
      <c r="E121" s="133">
        <v>172</v>
      </c>
      <c r="F121" s="126">
        <v>2</v>
      </c>
      <c r="G121" s="132">
        <v>1</v>
      </c>
      <c r="H121" s="134">
        <v>0</v>
      </c>
      <c r="I121" s="135">
        <f t="shared" si="14"/>
        <v>1</v>
      </c>
      <c r="J121" s="126">
        <f t="shared" si="15"/>
        <v>41.28</v>
      </c>
      <c r="K121" s="126">
        <f t="shared" si="16"/>
        <v>41.28</v>
      </c>
      <c r="L121" s="126">
        <f t="shared" si="17"/>
        <v>1.68</v>
      </c>
      <c r="M121" s="126">
        <f t="shared" si="18"/>
        <v>1.68</v>
      </c>
      <c r="N121" s="126">
        <f t="shared" si="19"/>
        <v>56.7</v>
      </c>
      <c r="O121" s="126">
        <f t="shared" si="20"/>
        <v>56.7</v>
      </c>
      <c r="P121" s="126">
        <f t="shared" si="21"/>
        <v>23.58</v>
      </c>
      <c r="Q121" s="126">
        <f t="shared" si="22"/>
        <v>23.58</v>
      </c>
      <c r="R121" s="126">
        <f t="shared" si="23"/>
        <v>10.32</v>
      </c>
      <c r="S121" s="126">
        <f t="shared" si="24"/>
        <v>10.32</v>
      </c>
      <c r="T121" s="126">
        <f t="shared" si="25"/>
        <v>10.32</v>
      </c>
      <c r="U121" s="128">
        <f t="shared" si="26"/>
        <v>5.16</v>
      </c>
      <c r="V121" s="157">
        <f t="shared" si="27"/>
        <v>283</v>
      </c>
    </row>
    <row r="122" spans="1:22" ht="11.25" customHeight="1" x14ac:dyDescent="0.25">
      <c r="A122" s="130" t="s">
        <v>3489</v>
      </c>
      <c r="B122" s="131" t="s">
        <v>2089</v>
      </c>
      <c r="C122" s="132">
        <v>42510007112</v>
      </c>
      <c r="D122" s="132" t="s">
        <v>3613</v>
      </c>
      <c r="E122" s="133">
        <v>449.66666666666669</v>
      </c>
      <c r="F122" s="126">
        <v>3</v>
      </c>
      <c r="G122" s="132">
        <v>1</v>
      </c>
      <c r="H122" s="134">
        <v>0</v>
      </c>
      <c r="I122" s="135">
        <f t="shared" si="14"/>
        <v>2</v>
      </c>
      <c r="J122" s="126">
        <f t="shared" si="15"/>
        <v>107.92</v>
      </c>
      <c r="K122" s="126">
        <f t="shared" si="16"/>
        <v>107.92</v>
      </c>
      <c r="L122" s="126">
        <f t="shared" si="17"/>
        <v>1.68</v>
      </c>
      <c r="M122" s="126">
        <f t="shared" si="18"/>
        <v>3.36</v>
      </c>
      <c r="N122" s="126">
        <f t="shared" si="19"/>
        <v>56.7</v>
      </c>
      <c r="O122" s="126">
        <f t="shared" si="20"/>
        <v>113.4</v>
      </c>
      <c r="P122" s="126">
        <f t="shared" si="21"/>
        <v>23.58</v>
      </c>
      <c r="Q122" s="126">
        <f t="shared" si="22"/>
        <v>47.16</v>
      </c>
      <c r="R122" s="126">
        <f t="shared" si="23"/>
        <v>26.98</v>
      </c>
      <c r="S122" s="126">
        <f t="shared" si="24"/>
        <v>26.98</v>
      </c>
      <c r="T122" s="126">
        <f t="shared" si="25"/>
        <v>26.98</v>
      </c>
      <c r="U122" s="128">
        <f t="shared" si="26"/>
        <v>13.49</v>
      </c>
      <c r="V122" s="157">
        <f t="shared" si="27"/>
        <v>556</v>
      </c>
    </row>
    <row r="123" spans="1:22" ht="11.25" customHeight="1" x14ac:dyDescent="0.25">
      <c r="A123" s="130" t="s">
        <v>3489</v>
      </c>
      <c r="B123" s="131" t="s">
        <v>2091</v>
      </c>
      <c r="C123" s="132">
        <v>96340009760</v>
      </c>
      <c r="D123" s="132" t="s">
        <v>3614</v>
      </c>
      <c r="E123" s="133">
        <v>470</v>
      </c>
      <c r="F123" s="126">
        <v>3</v>
      </c>
      <c r="G123" s="132">
        <v>1</v>
      </c>
      <c r="H123" s="134">
        <v>0</v>
      </c>
      <c r="I123" s="135">
        <f t="shared" si="14"/>
        <v>2</v>
      </c>
      <c r="J123" s="126">
        <f t="shared" si="15"/>
        <v>112.8</v>
      </c>
      <c r="K123" s="126">
        <f t="shared" si="16"/>
        <v>112.8</v>
      </c>
      <c r="L123" s="126">
        <f t="shared" si="17"/>
        <v>1.68</v>
      </c>
      <c r="M123" s="126">
        <f t="shared" si="18"/>
        <v>3.36</v>
      </c>
      <c r="N123" s="126">
        <f t="shared" si="19"/>
        <v>56.7</v>
      </c>
      <c r="O123" s="126">
        <f t="shared" si="20"/>
        <v>113.4</v>
      </c>
      <c r="P123" s="126">
        <f t="shared" si="21"/>
        <v>23.58</v>
      </c>
      <c r="Q123" s="126">
        <f t="shared" si="22"/>
        <v>47.16</v>
      </c>
      <c r="R123" s="126">
        <f t="shared" si="23"/>
        <v>28.2</v>
      </c>
      <c r="S123" s="126">
        <f t="shared" si="24"/>
        <v>28.2</v>
      </c>
      <c r="T123" s="126">
        <f t="shared" si="25"/>
        <v>28.2</v>
      </c>
      <c r="U123" s="128">
        <f t="shared" si="26"/>
        <v>14.1</v>
      </c>
      <c r="V123" s="157">
        <f t="shared" si="27"/>
        <v>570</v>
      </c>
    </row>
    <row r="124" spans="1:22" ht="11.25" customHeight="1" x14ac:dyDescent="0.25">
      <c r="A124" s="130" t="s">
        <v>3489</v>
      </c>
      <c r="B124" s="131" t="s">
        <v>2093</v>
      </c>
      <c r="C124" s="132">
        <v>60540010251</v>
      </c>
      <c r="D124" s="132" t="s">
        <v>3615</v>
      </c>
      <c r="E124" s="133">
        <v>217.33333333333334</v>
      </c>
      <c r="F124" s="126">
        <v>2</v>
      </c>
      <c r="G124" s="132">
        <v>1</v>
      </c>
      <c r="H124" s="134">
        <v>0</v>
      </c>
      <c r="I124" s="135">
        <f t="shared" si="14"/>
        <v>1</v>
      </c>
      <c r="J124" s="126">
        <f t="shared" si="15"/>
        <v>52.160000000000004</v>
      </c>
      <c r="K124" s="126">
        <f t="shared" si="16"/>
        <v>52.160000000000004</v>
      </c>
      <c r="L124" s="126">
        <f t="shared" si="17"/>
        <v>1.68</v>
      </c>
      <c r="M124" s="126">
        <f t="shared" si="18"/>
        <v>1.68</v>
      </c>
      <c r="N124" s="126">
        <f t="shared" si="19"/>
        <v>56.7</v>
      </c>
      <c r="O124" s="126">
        <f t="shared" si="20"/>
        <v>56.7</v>
      </c>
      <c r="P124" s="126">
        <f t="shared" si="21"/>
        <v>23.58</v>
      </c>
      <c r="Q124" s="126">
        <f t="shared" si="22"/>
        <v>23.58</v>
      </c>
      <c r="R124" s="126">
        <f t="shared" si="23"/>
        <v>13.040000000000001</v>
      </c>
      <c r="S124" s="126">
        <f t="shared" si="24"/>
        <v>13.040000000000001</v>
      </c>
      <c r="T124" s="126">
        <f t="shared" si="25"/>
        <v>13.040000000000001</v>
      </c>
      <c r="U124" s="128">
        <f t="shared" si="26"/>
        <v>6.5200000000000005</v>
      </c>
      <c r="V124" s="157">
        <f t="shared" si="27"/>
        <v>314</v>
      </c>
    </row>
    <row r="125" spans="1:22" ht="11.25" customHeight="1" x14ac:dyDescent="0.25">
      <c r="A125" s="130" t="s">
        <v>3489</v>
      </c>
      <c r="B125" s="131" t="s">
        <v>2095</v>
      </c>
      <c r="C125" s="132">
        <v>50520005067</v>
      </c>
      <c r="D125" s="132" t="s">
        <v>3616</v>
      </c>
      <c r="E125" s="133">
        <v>195.66666666666666</v>
      </c>
      <c r="F125" s="126">
        <v>2</v>
      </c>
      <c r="G125" s="132">
        <v>1</v>
      </c>
      <c r="H125" s="134">
        <v>0</v>
      </c>
      <c r="I125" s="135">
        <f t="shared" si="14"/>
        <v>1</v>
      </c>
      <c r="J125" s="126">
        <f t="shared" si="15"/>
        <v>46.959999999999994</v>
      </c>
      <c r="K125" s="126">
        <f t="shared" si="16"/>
        <v>46.959999999999994</v>
      </c>
      <c r="L125" s="126">
        <f t="shared" si="17"/>
        <v>1.68</v>
      </c>
      <c r="M125" s="126">
        <f t="shared" si="18"/>
        <v>1.68</v>
      </c>
      <c r="N125" s="126">
        <f t="shared" si="19"/>
        <v>56.7</v>
      </c>
      <c r="O125" s="126">
        <f t="shared" si="20"/>
        <v>56.7</v>
      </c>
      <c r="P125" s="126">
        <f t="shared" si="21"/>
        <v>23.58</v>
      </c>
      <c r="Q125" s="126">
        <f t="shared" si="22"/>
        <v>23.58</v>
      </c>
      <c r="R125" s="126">
        <f t="shared" si="23"/>
        <v>11.739999999999998</v>
      </c>
      <c r="S125" s="126">
        <f t="shared" si="24"/>
        <v>11.739999999999998</v>
      </c>
      <c r="T125" s="126">
        <f t="shared" si="25"/>
        <v>11.739999999999998</v>
      </c>
      <c r="U125" s="128">
        <f t="shared" si="26"/>
        <v>5.8699999999999992</v>
      </c>
      <c r="V125" s="157">
        <f t="shared" si="27"/>
        <v>299</v>
      </c>
    </row>
    <row r="126" spans="1:22" ht="11.25" customHeight="1" x14ac:dyDescent="0.25">
      <c r="A126" s="130" t="s">
        <v>3489</v>
      </c>
      <c r="B126" s="131" t="s">
        <v>756</v>
      </c>
      <c r="C126" s="132">
        <v>16580000528</v>
      </c>
      <c r="D126" s="132" t="s">
        <v>3617</v>
      </c>
      <c r="E126" s="133">
        <v>206.33333333333334</v>
      </c>
      <c r="F126" s="126">
        <v>2</v>
      </c>
      <c r="G126" s="132">
        <v>1</v>
      </c>
      <c r="H126" s="134">
        <v>0</v>
      </c>
      <c r="I126" s="135">
        <f t="shared" si="14"/>
        <v>1</v>
      </c>
      <c r="J126" s="126">
        <f t="shared" si="15"/>
        <v>49.52</v>
      </c>
      <c r="K126" s="126">
        <f t="shared" si="16"/>
        <v>49.52</v>
      </c>
      <c r="L126" s="126">
        <f t="shared" si="17"/>
        <v>1.68</v>
      </c>
      <c r="M126" s="126">
        <f t="shared" si="18"/>
        <v>1.68</v>
      </c>
      <c r="N126" s="126">
        <f t="shared" si="19"/>
        <v>56.7</v>
      </c>
      <c r="O126" s="126">
        <f t="shared" si="20"/>
        <v>56.7</v>
      </c>
      <c r="P126" s="126">
        <f t="shared" si="21"/>
        <v>23.58</v>
      </c>
      <c r="Q126" s="126">
        <f t="shared" si="22"/>
        <v>23.58</v>
      </c>
      <c r="R126" s="126">
        <f t="shared" si="23"/>
        <v>12.38</v>
      </c>
      <c r="S126" s="126">
        <f t="shared" si="24"/>
        <v>12.38</v>
      </c>
      <c r="T126" s="126">
        <f t="shared" si="25"/>
        <v>12.38</v>
      </c>
      <c r="U126" s="128">
        <f t="shared" si="26"/>
        <v>6.19</v>
      </c>
      <c r="V126" s="157">
        <f t="shared" si="27"/>
        <v>306</v>
      </c>
    </row>
    <row r="127" spans="1:22" ht="11.25" customHeight="1" x14ac:dyDescent="0.25">
      <c r="A127" s="130" t="s">
        <v>3489</v>
      </c>
      <c r="B127" s="131" t="s">
        <v>2097</v>
      </c>
      <c r="C127" s="132">
        <v>39070003745</v>
      </c>
      <c r="D127" s="132" t="s">
        <v>3618</v>
      </c>
      <c r="E127" s="133">
        <v>469.33333333333331</v>
      </c>
      <c r="F127" s="126">
        <v>4</v>
      </c>
      <c r="G127" s="132">
        <v>1</v>
      </c>
      <c r="H127" s="134">
        <v>0</v>
      </c>
      <c r="I127" s="135">
        <f t="shared" si="14"/>
        <v>3</v>
      </c>
      <c r="J127" s="126">
        <f t="shared" si="15"/>
        <v>112.63999999999999</v>
      </c>
      <c r="K127" s="126">
        <f t="shared" si="16"/>
        <v>112.63999999999999</v>
      </c>
      <c r="L127" s="126">
        <f t="shared" si="17"/>
        <v>1.68</v>
      </c>
      <c r="M127" s="126">
        <f t="shared" si="18"/>
        <v>5.04</v>
      </c>
      <c r="N127" s="126">
        <f t="shared" si="19"/>
        <v>56.7</v>
      </c>
      <c r="O127" s="126">
        <f t="shared" si="20"/>
        <v>170.10000000000002</v>
      </c>
      <c r="P127" s="126">
        <f t="shared" si="21"/>
        <v>23.58</v>
      </c>
      <c r="Q127" s="126">
        <f t="shared" si="22"/>
        <v>70.739999999999995</v>
      </c>
      <c r="R127" s="126">
        <f t="shared" si="23"/>
        <v>28.159999999999997</v>
      </c>
      <c r="S127" s="126">
        <f t="shared" si="24"/>
        <v>28.159999999999997</v>
      </c>
      <c r="T127" s="126">
        <f t="shared" si="25"/>
        <v>28.159999999999997</v>
      </c>
      <c r="U127" s="128">
        <f t="shared" si="26"/>
        <v>14.079999999999998</v>
      </c>
      <c r="V127" s="157">
        <f t="shared" si="27"/>
        <v>652</v>
      </c>
    </row>
    <row r="128" spans="1:22" ht="11.25" customHeight="1" x14ac:dyDescent="0.25">
      <c r="A128" s="130" t="s">
        <v>3489</v>
      </c>
      <c r="B128" s="131" t="s">
        <v>2099</v>
      </c>
      <c r="C128" s="132">
        <v>70070002518</v>
      </c>
      <c r="D128" s="132" t="s">
        <v>3619</v>
      </c>
      <c r="E128" s="133">
        <v>108.33333333333333</v>
      </c>
      <c r="F128" s="126">
        <v>2</v>
      </c>
      <c r="G128" s="132">
        <v>1</v>
      </c>
      <c r="H128" s="134">
        <v>0</v>
      </c>
      <c r="I128" s="135">
        <f t="shared" si="14"/>
        <v>1</v>
      </c>
      <c r="J128" s="126">
        <f t="shared" si="15"/>
        <v>25.999999999999996</v>
      </c>
      <c r="K128" s="126">
        <f t="shared" si="16"/>
        <v>25.999999999999996</v>
      </c>
      <c r="L128" s="126">
        <f t="shared" si="17"/>
        <v>1.68</v>
      </c>
      <c r="M128" s="126">
        <f t="shared" si="18"/>
        <v>1.68</v>
      </c>
      <c r="N128" s="126">
        <f t="shared" si="19"/>
        <v>56.7</v>
      </c>
      <c r="O128" s="126">
        <f t="shared" si="20"/>
        <v>56.7</v>
      </c>
      <c r="P128" s="126">
        <f t="shared" si="21"/>
        <v>23.58</v>
      </c>
      <c r="Q128" s="126">
        <f t="shared" si="22"/>
        <v>23.58</v>
      </c>
      <c r="R128" s="126">
        <f t="shared" si="23"/>
        <v>6.4999999999999991</v>
      </c>
      <c r="S128" s="126">
        <f t="shared" si="24"/>
        <v>6.4999999999999991</v>
      </c>
      <c r="T128" s="126">
        <f t="shared" si="25"/>
        <v>6.4999999999999991</v>
      </c>
      <c r="U128" s="128">
        <f t="shared" si="26"/>
        <v>3.2499999999999996</v>
      </c>
      <c r="V128" s="157">
        <f t="shared" si="27"/>
        <v>239</v>
      </c>
    </row>
    <row r="129" spans="1:22" ht="11.25" customHeight="1" x14ac:dyDescent="0.25">
      <c r="A129" s="130" t="s">
        <v>3489</v>
      </c>
      <c r="B129" s="131" t="s">
        <v>758</v>
      </c>
      <c r="C129" s="132">
        <v>33680005641</v>
      </c>
      <c r="D129" s="132" t="s">
        <v>3620</v>
      </c>
      <c r="E129" s="133">
        <v>1040</v>
      </c>
      <c r="F129" s="126">
        <v>4</v>
      </c>
      <c r="G129" s="132">
        <v>1</v>
      </c>
      <c r="H129" s="134">
        <v>0</v>
      </c>
      <c r="I129" s="135">
        <f t="shared" si="14"/>
        <v>3</v>
      </c>
      <c r="J129" s="126">
        <f t="shared" si="15"/>
        <v>249.6</v>
      </c>
      <c r="K129" s="126">
        <f t="shared" si="16"/>
        <v>249.6</v>
      </c>
      <c r="L129" s="126">
        <f t="shared" si="17"/>
        <v>1.68</v>
      </c>
      <c r="M129" s="126">
        <f t="shared" si="18"/>
        <v>5.04</v>
      </c>
      <c r="N129" s="126">
        <f t="shared" si="19"/>
        <v>56.7</v>
      </c>
      <c r="O129" s="126">
        <f t="shared" si="20"/>
        <v>170.10000000000002</v>
      </c>
      <c r="P129" s="126">
        <f t="shared" si="21"/>
        <v>23.58</v>
      </c>
      <c r="Q129" s="126">
        <f t="shared" si="22"/>
        <v>70.739999999999995</v>
      </c>
      <c r="R129" s="126">
        <f t="shared" si="23"/>
        <v>62.4</v>
      </c>
      <c r="S129" s="126">
        <f t="shared" si="24"/>
        <v>62.4</v>
      </c>
      <c r="T129" s="126">
        <f t="shared" si="25"/>
        <v>62.4</v>
      </c>
      <c r="U129" s="128">
        <f t="shared" si="26"/>
        <v>31.2</v>
      </c>
      <c r="V129" s="157">
        <f t="shared" si="27"/>
        <v>1045</v>
      </c>
    </row>
    <row r="130" spans="1:22" ht="11.25" customHeight="1" x14ac:dyDescent="0.25">
      <c r="A130" s="130" t="s">
        <v>3489</v>
      </c>
      <c r="B130" s="131" t="s">
        <v>2101</v>
      </c>
      <c r="C130" s="132">
        <v>60410008018</v>
      </c>
      <c r="D130" s="132" t="s">
        <v>3621</v>
      </c>
      <c r="E130" s="133">
        <v>289</v>
      </c>
      <c r="F130" s="126">
        <v>2</v>
      </c>
      <c r="G130" s="132">
        <v>1</v>
      </c>
      <c r="H130" s="134">
        <v>0</v>
      </c>
      <c r="I130" s="135">
        <f t="shared" si="14"/>
        <v>1</v>
      </c>
      <c r="J130" s="126">
        <f t="shared" si="15"/>
        <v>69.36</v>
      </c>
      <c r="K130" s="126">
        <f t="shared" si="16"/>
        <v>69.36</v>
      </c>
      <c r="L130" s="126">
        <f t="shared" si="17"/>
        <v>1.68</v>
      </c>
      <c r="M130" s="126">
        <f t="shared" si="18"/>
        <v>1.68</v>
      </c>
      <c r="N130" s="126">
        <f t="shared" si="19"/>
        <v>56.7</v>
      </c>
      <c r="O130" s="126">
        <f t="shared" si="20"/>
        <v>56.7</v>
      </c>
      <c r="P130" s="126">
        <f t="shared" si="21"/>
        <v>23.58</v>
      </c>
      <c r="Q130" s="126">
        <f t="shared" si="22"/>
        <v>23.58</v>
      </c>
      <c r="R130" s="126">
        <f t="shared" si="23"/>
        <v>17.34</v>
      </c>
      <c r="S130" s="126">
        <f t="shared" si="24"/>
        <v>17.34</v>
      </c>
      <c r="T130" s="126">
        <f t="shared" si="25"/>
        <v>17.34</v>
      </c>
      <c r="U130" s="128">
        <f t="shared" si="26"/>
        <v>8.67</v>
      </c>
      <c r="V130" s="157">
        <f t="shared" si="27"/>
        <v>363</v>
      </c>
    </row>
    <row r="131" spans="1:22" ht="11.25" customHeight="1" x14ac:dyDescent="0.25">
      <c r="A131" s="130" t="s">
        <v>3489</v>
      </c>
      <c r="B131" s="131" t="s">
        <v>760</v>
      </c>
      <c r="C131" s="132">
        <v>98620008315</v>
      </c>
      <c r="D131" s="132" t="s">
        <v>3622</v>
      </c>
      <c r="E131" s="133">
        <v>650</v>
      </c>
      <c r="F131" s="126">
        <v>3</v>
      </c>
      <c r="G131" s="132">
        <v>1</v>
      </c>
      <c r="H131" s="134">
        <v>0</v>
      </c>
      <c r="I131" s="135">
        <f t="shared" si="14"/>
        <v>2</v>
      </c>
      <c r="J131" s="126">
        <f t="shared" si="15"/>
        <v>156</v>
      </c>
      <c r="K131" s="126">
        <f t="shared" si="16"/>
        <v>156</v>
      </c>
      <c r="L131" s="126">
        <f t="shared" si="17"/>
        <v>1.68</v>
      </c>
      <c r="M131" s="126">
        <f t="shared" si="18"/>
        <v>3.36</v>
      </c>
      <c r="N131" s="126">
        <f t="shared" si="19"/>
        <v>56.7</v>
      </c>
      <c r="O131" s="126">
        <f t="shared" si="20"/>
        <v>113.4</v>
      </c>
      <c r="P131" s="126">
        <f t="shared" si="21"/>
        <v>23.58</v>
      </c>
      <c r="Q131" s="126">
        <f t="shared" si="22"/>
        <v>47.16</v>
      </c>
      <c r="R131" s="126">
        <f t="shared" si="23"/>
        <v>39</v>
      </c>
      <c r="S131" s="126">
        <f t="shared" si="24"/>
        <v>39</v>
      </c>
      <c r="T131" s="126">
        <f t="shared" si="25"/>
        <v>39</v>
      </c>
      <c r="U131" s="128">
        <f t="shared" si="26"/>
        <v>19.5</v>
      </c>
      <c r="V131" s="157">
        <f t="shared" si="27"/>
        <v>694</v>
      </c>
    </row>
    <row r="132" spans="1:22" ht="11.25" customHeight="1" x14ac:dyDescent="0.25">
      <c r="A132" s="130" t="s">
        <v>3489</v>
      </c>
      <c r="B132" s="131" t="s">
        <v>1370</v>
      </c>
      <c r="C132" s="132">
        <v>18700010883</v>
      </c>
      <c r="D132" s="132" t="s">
        <v>3623</v>
      </c>
      <c r="E132" s="133">
        <v>178.33333333333334</v>
      </c>
      <c r="F132" s="126">
        <v>2</v>
      </c>
      <c r="G132" s="132">
        <v>1</v>
      </c>
      <c r="H132" s="134">
        <v>0</v>
      </c>
      <c r="I132" s="135">
        <f t="shared" si="14"/>
        <v>1</v>
      </c>
      <c r="J132" s="126">
        <f t="shared" si="15"/>
        <v>42.8</v>
      </c>
      <c r="K132" s="126">
        <f t="shared" si="16"/>
        <v>42.8</v>
      </c>
      <c r="L132" s="126">
        <f t="shared" si="17"/>
        <v>1.68</v>
      </c>
      <c r="M132" s="126">
        <f t="shared" si="18"/>
        <v>1.68</v>
      </c>
      <c r="N132" s="126">
        <f t="shared" si="19"/>
        <v>56.7</v>
      </c>
      <c r="O132" s="126">
        <f t="shared" si="20"/>
        <v>56.7</v>
      </c>
      <c r="P132" s="126">
        <f t="shared" si="21"/>
        <v>23.58</v>
      </c>
      <c r="Q132" s="126">
        <f t="shared" si="22"/>
        <v>23.58</v>
      </c>
      <c r="R132" s="126">
        <f t="shared" si="23"/>
        <v>10.7</v>
      </c>
      <c r="S132" s="126">
        <f t="shared" si="24"/>
        <v>10.7</v>
      </c>
      <c r="T132" s="126">
        <f t="shared" si="25"/>
        <v>10.7</v>
      </c>
      <c r="U132" s="128">
        <f t="shared" si="26"/>
        <v>5.35</v>
      </c>
      <c r="V132" s="157">
        <f t="shared" si="27"/>
        <v>287</v>
      </c>
    </row>
    <row r="133" spans="1:22" ht="11.25" customHeight="1" x14ac:dyDescent="0.25">
      <c r="A133" s="130" t="s">
        <v>3489</v>
      </c>
      <c r="B133" s="131" t="s">
        <v>3624</v>
      </c>
      <c r="C133" s="132">
        <v>10620006364</v>
      </c>
      <c r="D133" s="132" t="s">
        <v>3625</v>
      </c>
      <c r="E133" s="133">
        <v>67</v>
      </c>
      <c r="F133" s="126">
        <v>2</v>
      </c>
      <c r="G133" s="132">
        <v>1</v>
      </c>
      <c r="H133" s="134">
        <v>0</v>
      </c>
      <c r="I133" s="135">
        <f t="shared" si="14"/>
        <v>1</v>
      </c>
      <c r="J133" s="126">
        <f t="shared" si="15"/>
        <v>16.079999999999998</v>
      </c>
      <c r="K133" s="126">
        <f t="shared" si="16"/>
        <v>16.079999999999998</v>
      </c>
      <c r="L133" s="126">
        <f t="shared" si="17"/>
        <v>1.68</v>
      </c>
      <c r="M133" s="126">
        <f t="shared" si="18"/>
        <v>1.68</v>
      </c>
      <c r="N133" s="126">
        <f t="shared" si="19"/>
        <v>56.7</v>
      </c>
      <c r="O133" s="126">
        <f t="shared" si="20"/>
        <v>56.7</v>
      </c>
      <c r="P133" s="126">
        <f t="shared" si="21"/>
        <v>23.58</v>
      </c>
      <c r="Q133" s="126">
        <f t="shared" si="22"/>
        <v>23.58</v>
      </c>
      <c r="R133" s="126">
        <f t="shared" si="23"/>
        <v>4.0199999999999996</v>
      </c>
      <c r="S133" s="126">
        <f t="shared" si="24"/>
        <v>4.0199999999999996</v>
      </c>
      <c r="T133" s="126">
        <f t="shared" si="25"/>
        <v>4.0199999999999996</v>
      </c>
      <c r="U133" s="128">
        <f t="shared" si="26"/>
        <v>2.0099999999999998</v>
      </c>
      <c r="V133" s="157">
        <f t="shared" si="27"/>
        <v>210</v>
      </c>
    </row>
    <row r="134" spans="1:22" ht="11.25" customHeight="1" x14ac:dyDescent="0.25">
      <c r="A134" s="130" t="s">
        <v>3489</v>
      </c>
      <c r="B134" s="131" t="s">
        <v>762</v>
      </c>
      <c r="C134" s="132">
        <v>26810006187</v>
      </c>
      <c r="D134" s="132" t="s">
        <v>3626</v>
      </c>
      <c r="E134" s="133">
        <v>457.33333333333331</v>
      </c>
      <c r="F134" s="126">
        <v>4</v>
      </c>
      <c r="G134" s="132">
        <v>1</v>
      </c>
      <c r="H134" s="134">
        <v>0</v>
      </c>
      <c r="I134" s="135">
        <f t="shared" si="14"/>
        <v>3</v>
      </c>
      <c r="J134" s="126">
        <f t="shared" si="15"/>
        <v>109.75999999999999</v>
      </c>
      <c r="K134" s="126">
        <f t="shared" si="16"/>
        <v>109.75999999999999</v>
      </c>
      <c r="L134" s="126">
        <f t="shared" si="17"/>
        <v>1.68</v>
      </c>
      <c r="M134" s="126">
        <f t="shared" si="18"/>
        <v>5.04</v>
      </c>
      <c r="N134" s="126">
        <f t="shared" si="19"/>
        <v>56.7</v>
      </c>
      <c r="O134" s="126">
        <f t="shared" si="20"/>
        <v>170.10000000000002</v>
      </c>
      <c r="P134" s="126">
        <f t="shared" si="21"/>
        <v>23.58</v>
      </c>
      <c r="Q134" s="126">
        <f t="shared" si="22"/>
        <v>70.739999999999995</v>
      </c>
      <c r="R134" s="126">
        <f t="shared" si="23"/>
        <v>27.439999999999998</v>
      </c>
      <c r="S134" s="126">
        <f t="shared" si="24"/>
        <v>27.439999999999998</v>
      </c>
      <c r="T134" s="126">
        <f t="shared" si="25"/>
        <v>27.439999999999998</v>
      </c>
      <c r="U134" s="128">
        <f t="shared" si="26"/>
        <v>13.719999999999999</v>
      </c>
      <c r="V134" s="157">
        <f t="shared" si="27"/>
        <v>643</v>
      </c>
    </row>
    <row r="135" spans="1:22" ht="11.25" customHeight="1" x14ac:dyDescent="0.25">
      <c r="A135" s="130" t="s">
        <v>3489</v>
      </c>
      <c r="B135" s="131" t="s">
        <v>764</v>
      </c>
      <c r="C135" s="132">
        <v>52690004051</v>
      </c>
      <c r="D135" s="132" t="s">
        <v>3627</v>
      </c>
      <c r="E135" s="133">
        <v>324.33333333333331</v>
      </c>
      <c r="F135" s="126">
        <v>3</v>
      </c>
      <c r="G135" s="132">
        <v>1</v>
      </c>
      <c r="H135" s="134">
        <v>0</v>
      </c>
      <c r="I135" s="135">
        <f t="shared" ref="I135:I198" si="28">F135-G135-H135</f>
        <v>2</v>
      </c>
      <c r="J135" s="126">
        <f t="shared" ref="J135:J198" si="29">E135*$J$4</f>
        <v>77.839999999999989</v>
      </c>
      <c r="K135" s="126">
        <f t="shared" ref="K135:K198" si="30">E135*$K$4</f>
        <v>77.839999999999989</v>
      </c>
      <c r="L135" s="126">
        <f t="shared" ref="L135:L198" si="31">(G135+H135)*$L$4</f>
        <v>1.68</v>
      </c>
      <c r="M135" s="126">
        <f t="shared" ref="M135:M198" si="32">I135*$M$4</f>
        <v>3.36</v>
      </c>
      <c r="N135" s="126">
        <f t="shared" ref="N135:N198" si="33">(G135+H135)*$N$4</f>
        <v>56.7</v>
      </c>
      <c r="O135" s="126">
        <f t="shared" ref="O135:O198" si="34">I135*$O$4</f>
        <v>113.4</v>
      </c>
      <c r="P135" s="126">
        <f t="shared" ref="P135:P198" si="35">(G135+H135)*$P$4</f>
        <v>23.58</v>
      </c>
      <c r="Q135" s="126">
        <f t="shared" ref="Q135:Q198" si="36">I135*$Q$4</f>
        <v>47.16</v>
      </c>
      <c r="R135" s="126">
        <f t="shared" ref="R135:R198" si="37">E135*$R$4</f>
        <v>19.459999999999997</v>
      </c>
      <c r="S135" s="126">
        <f t="shared" ref="S135:S198" si="38">E135*$S$4</f>
        <v>19.459999999999997</v>
      </c>
      <c r="T135" s="126">
        <f t="shared" ref="T135:T198" si="39">E135*$T$4</f>
        <v>19.459999999999997</v>
      </c>
      <c r="U135" s="128">
        <f t="shared" ref="U135:U198" si="40">E135*$U$4</f>
        <v>9.7299999999999986</v>
      </c>
      <c r="V135" s="157">
        <f t="shared" ref="V135:V198" si="41">ROUND((J135+K135+L135+M135+N135+O135+P135+Q135+R135+S135+T135+U135),0)</f>
        <v>470</v>
      </c>
    </row>
    <row r="136" spans="1:22" ht="11.25" customHeight="1" x14ac:dyDescent="0.25">
      <c r="A136" s="130" t="s">
        <v>3489</v>
      </c>
      <c r="B136" s="131" t="s">
        <v>764</v>
      </c>
      <c r="C136" s="132">
        <v>61990002828</v>
      </c>
      <c r="D136" s="132" t="s">
        <v>3628</v>
      </c>
      <c r="E136" s="133">
        <v>271.33333333333331</v>
      </c>
      <c r="F136" s="126">
        <v>4</v>
      </c>
      <c r="G136" s="132">
        <v>1</v>
      </c>
      <c r="H136" s="134">
        <v>0</v>
      </c>
      <c r="I136" s="135">
        <f t="shared" si="28"/>
        <v>3</v>
      </c>
      <c r="J136" s="126">
        <f t="shared" si="29"/>
        <v>65.11999999999999</v>
      </c>
      <c r="K136" s="126">
        <f t="shared" si="30"/>
        <v>65.11999999999999</v>
      </c>
      <c r="L136" s="126">
        <f t="shared" si="31"/>
        <v>1.68</v>
      </c>
      <c r="M136" s="126">
        <f t="shared" si="32"/>
        <v>5.04</v>
      </c>
      <c r="N136" s="126">
        <f t="shared" si="33"/>
        <v>56.7</v>
      </c>
      <c r="O136" s="126">
        <f t="shared" si="34"/>
        <v>170.10000000000002</v>
      </c>
      <c r="P136" s="126">
        <f t="shared" si="35"/>
        <v>23.58</v>
      </c>
      <c r="Q136" s="126">
        <f t="shared" si="36"/>
        <v>70.739999999999995</v>
      </c>
      <c r="R136" s="126">
        <f t="shared" si="37"/>
        <v>16.279999999999998</v>
      </c>
      <c r="S136" s="126">
        <f t="shared" si="38"/>
        <v>16.279999999999998</v>
      </c>
      <c r="T136" s="126">
        <f t="shared" si="39"/>
        <v>16.279999999999998</v>
      </c>
      <c r="U136" s="128">
        <f t="shared" si="40"/>
        <v>8.1399999999999988</v>
      </c>
      <c r="V136" s="157">
        <f t="shared" si="41"/>
        <v>515</v>
      </c>
    </row>
    <row r="137" spans="1:22" ht="11.25" customHeight="1" x14ac:dyDescent="0.25">
      <c r="A137" s="130" t="s">
        <v>3489</v>
      </c>
      <c r="B137" s="131" t="s">
        <v>2103</v>
      </c>
      <c r="C137" s="132">
        <v>61550047041</v>
      </c>
      <c r="D137" s="132" t="s">
        <v>3629</v>
      </c>
      <c r="E137" s="133">
        <v>282</v>
      </c>
      <c r="F137" s="126">
        <v>3</v>
      </c>
      <c r="G137" s="132">
        <v>1</v>
      </c>
      <c r="H137" s="134">
        <v>0</v>
      </c>
      <c r="I137" s="135">
        <f t="shared" si="28"/>
        <v>2</v>
      </c>
      <c r="J137" s="126">
        <f t="shared" si="29"/>
        <v>67.679999999999993</v>
      </c>
      <c r="K137" s="126">
        <f t="shared" si="30"/>
        <v>67.679999999999993</v>
      </c>
      <c r="L137" s="126">
        <f t="shared" si="31"/>
        <v>1.68</v>
      </c>
      <c r="M137" s="126">
        <f t="shared" si="32"/>
        <v>3.36</v>
      </c>
      <c r="N137" s="126">
        <f t="shared" si="33"/>
        <v>56.7</v>
      </c>
      <c r="O137" s="126">
        <f t="shared" si="34"/>
        <v>113.4</v>
      </c>
      <c r="P137" s="126">
        <f t="shared" si="35"/>
        <v>23.58</v>
      </c>
      <c r="Q137" s="126">
        <f t="shared" si="36"/>
        <v>47.16</v>
      </c>
      <c r="R137" s="126">
        <f t="shared" si="37"/>
        <v>16.919999999999998</v>
      </c>
      <c r="S137" s="126">
        <f t="shared" si="38"/>
        <v>16.919999999999998</v>
      </c>
      <c r="T137" s="126">
        <f t="shared" si="39"/>
        <v>16.919999999999998</v>
      </c>
      <c r="U137" s="128">
        <f t="shared" si="40"/>
        <v>8.4599999999999991</v>
      </c>
      <c r="V137" s="157">
        <f t="shared" si="41"/>
        <v>440</v>
      </c>
    </row>
    <row r="138" spans="1:22" ht="11.25" customHeight="1" x14ac:dyDescent="0.25">
      <c r="A138" s="130" t="s">
        <v>3489</v>
      </c>
      <c r="B138" s="131" t="s">
        <v>766</v>
      </c>
      <c r="C138" s="132">
        <v>26030009181</v>
      </c>
      <c r="D138" s="132" t="s">
        <v>3630</v>
      </c>
      <c r="E138" s="133">
        <v>300.33333333333331</v>
      </c>
      <c r="F138" s="126">
        <v>3</v>
      </c>
      <c r="G138" s="132">
        <v>1</v>
      </c>
      <c r="H138" s="134">
        <v>0</v>
      </c>
      <c r="I138" s="135">
        <f t="shared" si="28"/>
        <v>2</v>
      </c>
      <c r="J138" s="126">
        <f t="shared" si="29"/>
        <v>72.08</v>
      </c>
      <c r="K138" s="126">
        <f t="shared" si="30"/>
        <v>72.08</v>
      </c>
      <c r="L138" s="126">
        <f t="shared" si="31"/>
        <v>1.68</v>
      </c>
      <c r="M138" s="126">
        <f t="shared" si="32"/>
        <v>3.36</v>
      </c>
      <c r="N138" s="126">
        <f t="shared" si="33"/>
        <v>56.7</v>
      </c>
      <c r="O138" s="126">
        <f t="shared" si="34"/>
        <v>113.4</v>
      </c>
      <c r="P138" s="126">
        <f t="shared" si="35"/>
        <v>23.58</v>
      </c>
      <c r="Q138" s="126">
        <f t="shared" si="36"/>
        <v>47.16</v>
      </c>
      <c r="R138" s="126">
        <f t="shared" si="37"/>
        <v>18.02</v>
      </c>
      <c r="S138" s="126">
        <f t="shared" si="38"/>
        <v>18.02</v>
      </c>
      <c r="T138" s="126">
        <f t="shared" si="39"/>
        <v>18.02</v>
      </c>
      <c r="U138" s="128">
        <f t="shared" si="40"/>
        <v>9.01</v>
      </c>
      <c r="V138" s="157">
        <f t="shared" si="41"/>
        <v>453</v>
      </c>
    </row>
    <row r="139" spans="1:22" ht="11.25" customHeight="1" x14ac:dyDescent="0.25">
      <c r="A139" s="130" t="s">
        <v>3489</v>
      </c>
      <c r="B139" s="131" t="s">
        <v>2105</v>
      </c>
      <c r="C139" s="132">
        <v>24140006032</v>
      </c>
      <c r="D139" s="132" t="s">
        <v>3631</v>
      </c>
      <c r="E139" s="133">
        <v>174.33333333333334</v>
      </c>
      <c r="F139" s="126">
        <v>3</v>
      </c>
      <c r="G139" s="132">
        <v>1</v>
      </c>
      <c r="H139" s="134">
        <v>0</v>
      </c>
      <c r="I139" s="135">
        <f t="shared" si="28"/>
        <v>2</v>
      </c>
      <c r="J139" s="126">
        <f t="shared" si="29"/>
        <v>41.84</v>
      </c>
      <c r="K139" s="126">
        <f t="shared" si="30"/>
        <v>41.84</v>
      </c>
      <c r="L139" s="126">
        <f t="shared" si="31"/>
        <v>1.68</v>
      </c>
      <c r="M139" s="126">
        <f t="shared" si="32"/>
        <v>3.36</v>
      </c>
      <c r="N139" s="126">
        <f t="shared" si="33"/>
        <v>56.7</v>
      </c>
      <c r="O139" s="126">
        <f t="shared" si="34"/>
        <v>113.4</v>
      </c>
      <c r="P139" s="126">
        <f t="shared" si="35"/>
        <v>23.58</v>
      </c>
      <c r="Q139" s="126">
        <f t="shared" si="36"/>
        <v>47.16</v>
      </c>
      <c r="R139" s="126">
        <f t="shared" si="37"/>
        <v>10.46</v>
      </c>
      <c r="S139" s="126">
        <f t="shared" si="38"/>
        <v>10.46</v>
      </c>
      <c r="T139" s="126">
        <f t="shared" si="39"/>
        <v>10.46</v>
      </c>
      <c r="U139" s="128">
        <f t="shared" si="40"/>
        <v>5.23</v>
      </c>
      <c r="V139" s="157">
        <f t="shared" si="41"/>
        <v>366</v>
      </c>
    </row>
    <row r="140" spans="1:22" ht="11.25" customHeight="1" x14ac:dyDescent="0.25">
      <c r="A140" s="130" t="s">
        <v>3489</v>
      </c>
      <c r="B140" s="131" t="s">
        <v>1152</v>
      </c>
      <c r="C140" s="132">
        <v>77820002243</v>
      </c>
      <c r="D140" s="132" t="s">
        <v>3632</v>
      </c>
      <c r="E140" s="133">
        <v>389</v>
      </c>
      <c r="F140" s="126">
        <v>3</v>
      </c>
      <c r="G140" s="132">
        <v>1</v>
      </c>
      <c r="H140" s="134">
        <v>0</v>
      </c>
      <c r="I140" s="135">
        <f t="shared" si="28"/>
        <v>2</v>
      </c>
      <c r="J140" s="126">
        <f t="shared" si="29"/>
        <v>93.36</v>
      </c>
      <c r="K140" s="126">
        <f t="shared" si="30"/>
        <v>93.36</v>
      </c>
      <c r="L140" s="126">
        <f t="shared" si="31"/>
        <v>1.68</v>
      </c>
      <c r="M140" s="126">
        <f t="shared" si="32"/>
        <v>3.36</v>
      </c>
      <c r="N140" s="126">
        <f t="shared" si="33"/>
        <v>56.7</v>
      </c>
      <c r="O140" s="126">
        <f t="shared" si="34"/>
        <v>113.4</v>
      </c>
      <c r="P140" s="126">
        <f t="shared" si="35"/>
        <v>23.58</v>
      </c>
      <c r="Q140" s="126">
        <f t="shared" si="36"/>
        <v>47.16</v>
      </c>
      <c r="R140" s="126">
        <f t="shared" si="37"/>
        <v>23.34</v>
      </c>
      <c r="S140" s="126">
        <f t="shared" si="38"/>
        <v>23.34</v>
      </c>
      <c r="T140" s="126">
        <f t="shared" si="39"/>
        <v>23.34</v>
      </c>
      <c r="U140" s="128">
        <f t="shared" si="40"/>
        <v>11.67</v>
      </c>
      <c r="V140" s="157">
        <f t="shared" si="41"/>
        <v>514</v>
      </c>
    </row>
    <row r="141" spans="1:22" ht="11.25" customHeight="1" x14ac:dyDescent="0.25">
      <c r="A141" s="130" t="s">
        <v>3489</v>
      </c>
      <c r="B141" s="131" t="s">
        <v>2107</v>
      </c>
      <c r="C141" s="132">
        <v>87460011035</v>
      </c>
      <c r="D141" s="132" t="s">
        <v>3633</v>
      </c>
      <c r="E141" s="133">
        <v>93.666666666666671</v>
      </c>
      <c r="F141" s="126">
        <v>2</v>
      </c>
      <c r="G141" s="132">
        <v>1</v>
      </c>
      <c r="H141" s="134">
        <v>0</v>
      </c>
      <c r="I141" s="135">
        <f t="shared" si="28"/>
        <v>1</v>
      </c>
      <c r="J141" s="126">
        <f t="shared" si="29"/>
        <v>22.48</v>
      </c>
      <c r="K141" s="126">
        <f t="shared" si="30"/>
        <v>22.48</v>
      </c>
      <c r="L141" s="126">
        <f t="shared" si="31"/>
        <v>1.68</v>
      </c>
      <c r="M141" s="126">
        <f t="shared" si="32"/>
        <v>1.68</v>
      </c>
      <c r="N141" s="126">
        <f t="shared" si="33"/>
        <v>56.7</v>
      </c>
      <c r="O141" s="126">
        <f t="shared" si="34"/>
        <v>56.7</v>
      </c>
      <c r="P141" s="126">
        <f t="shared" si="35"/>
        <v>23.58</v>
      </c>
      <c r="Q141" s="126">
        <f t="shared" si="36"/>
        <v>23.58</v>
      </c>
      <c r="R141" s="126">
        <f t="shared" si="37"/>
        <v>5.62</v>
      </c>
      <c r="S141" s="126">
        <f t="shared" si="38"/>
        <v>5.62</v>
      </c>
      <c r="T141" s="126">
        <f t="shared" si="39"/>
        <v>5.62</v>
      </c>
      <c r="U141" s="128">
        <f t="shared" si="40"/>
        <v>2.81</v>
      </c>
      <c r="V141" s="157">
        <f t="shared" si="41"/>
        <v>229</v>
      </c>
    </row>
    <row r="142" spans="1:22" ht="11.25" customHeight="1" x14ac:dyDescent="0.25">
      <c r="A142" s="130" t="s">
        <v>3489</v>
      </c>
      <c r="B142" s="131" t="s">
        <v>3634</v>
      </c>
      <c r="C142" s="132">
        <v>11190010494</v>
      </c>
      <c r="D142" s="132" t="s">
        <v>3635</v>
      </c>
      <c r="E142" s="133">
        <v>325.33333333333331</v>
      </c>
      <c r="F142" s="126">
        <v>2</v>
      </c>
      <c r="G142" s="132">
        <v>1</v>
      </c>
      <c r="H142" s="134">
        <v>0</v>
      </c>
      <c r="I142" s="135">
        <f t="shared" si="28"/>
        <v>1</v>
      </c>
      <c r="J142" s="126">
        <f t="shared" si="29"/>
        <v>78.08</v>
      </c>
      <c r="K142" s="126">
        <f t="shared" si="30"/>
        <v>78.08</v>
      </c>
      <c r="L142" s="126">
        <f t="shared" si="31"/>
        <v>1.68</v>
      </c>
      <c r="M142" s="126">
        <f t="shared" si="32"/>
        <v>1.68</v>
      </c>
      <c r="N142" s="126">
        <f t="shared" si="33"/>
        <v>56.7</v>
      </c>
      <c r="O142" s="126">
        <f t="shared" si="34"/>
        <v>56.7</v>
      </c>
      <c r="P142" s="126">
        <f t="shared" si="35"/>
        <v>23.58</v>
      </c>
      <c r="Q142" s="126">
        <f t="shared" si="36"/>
        <v>23.58</v>
      </c>
      <c r="R142" s="126">
        <f t="shared" si="37"/>
        <v>19.52</v>
      </c>
      <c r="S142" s="126">
        <f t="shared" si="38"/>
        <v>19.52</v>
      </c>
      <c r="T142" s="126">
        <f t="shared" si="39"/>
        <v>19.52</v>
      </c>
      <c r="U142" s="128">
        <f t="shared" si="40"/>
        <v>9.76</v>
      </c>
      <c r="V142" s="157">
        <f t="shared" si="41"/>
        <v>388</v>
      </c>
    </row>
    <row r="143" spans="1:22" ht="11.25" customHeight="1" x14ac:dyDescent="0.25">
      <c r="A143" s="130" t="s">
        <v>3489</v>
      </c>
      <c r="B143" s="131" t="s">
        <v>3636</v>
      </c>
      <c r="C143" s="132">
        <v>53750008794</v>
      </c>
      <c r="D143" s="132" t="s">
        <v>3637</v>
      </c>
      <c r="E143" s="133">
        <v>489</v>
      </c>
      <c r="F143" s="126">
        <v>2</v>
      </c>
      <c r="G143" s="132">
        <v>1</v>
      </c>
      <c r="H143" s="134">
        <v>0</v>
      </c>
      <c r="I143" s="135">
        <f t="shared" si="28"/>
        <v>1</v>
      </c>
      <c r="J143" s="126">
        <f t="shared" si="29"/>
        <v>117.36</v>
      </c>
      <c r="K143" s="126">
        <f t="shared" si="30"/>
        <v>117.36</v>
      </c>
      <c r="L143" s="126">
        <f t="shared" si="31"/>
        <v>1.68</v>
      </c>
      <c r="M143" s="126">
        <f t="shared" si="32"/>
        <v>1.68</v>
      </c>
      <c r="N143" s="126">
        <f t="shared" si="33"/>
        <v>56.7</v>
      </c>
      <c r="O143" s="126">
        <f t="shared" si="34"/>
        <v>56.7</v>
      </c>
      <c r="P143" s="126">
        <f t="shared" si="35"/>
        <v>23.58</v>
      </c>
      <c r="Q143" s="126">
        <f t="shared" si="36"/>
        <v>23.58</v>
      </c>
      <c r="R143" s="126">
        <f t="shared" si="37"/>
        <v>29.34</v>
      </c>
      <c r="S143" s="126">
        <f t="shared" si="38"/>
        <v>29.34</v>
      </c>
      <c r="T143" s="126">
        <f t="shared" si="39"/>
        <v>29.34</v>
      </c>
      <c r="U143" s="128">
        <f t="shared" si="40"/>
        <v>14.67</v>
      </c>
      <c r="V143" s="157">
        <f t="shared" si="41"/>
        <v>501</v>
      </c>
    </row>
    <row r="144" spans="1:22" ht="11.25" customHeight="1" x14ac:dyDescent="0.25">
      <c r="A144" s="130" t="s">
        <v>3489</v>
      </c>
      <c r="B144" s="131" t="s">
        <v>2109</v>
      </c>
      <c r="C144" s="132">
        <v>76740007114</v>
      </c>
      <c r="D144" s="132" t="s">
        <v>3638</v>
      </c>
      <c r="E144" s="133">
        <v>889</v>
      </c>
      <c r="F144" s="126">
        <v>3</v>
      </c>
      <c r="G144" s="132">
        <v>1</v>
      </c>
      <c r="H144" s="134">
        <v>0</v>
      </c>
      <c r="I144" s="135">
        <f t="shared" si="28"/>
        <v>2</v>
      </c>
      <c r="J144" s="126">
        <f t="shared" si="29"/>
        <v>213.35999999999999</v>
      </c>
      <c r="K144" s="126">
        <f t="shared" si="30"/>
        <v>213.35999999999999</v>
      </c>
      <c r="L144" s="126">
        <f t="shared" si="31"/>
        <v>1.68</v>
      </c>
      <c r="M144" s="126">
        <f t="shared" si="32"/>
        <v>3.36</v>
      </c>
      <c r="N144" s="126">
        <f t="shared" si="33"/>
        <v>56.7</v>
      </c>
      <c r="O144" s="126">
        <f t="shared" si="34"/>
        <v>113.4</v>
      </c>
      <c r="P144" s="126">
        <f t="shared" si="35"/>
        <v>23.58</v>
      </c>
      <c r="Q144" s="126">
        <f t="shared" si="36"/>
        <v>47.16</v>
      </c>
      <c r="R144" s="126">
        <f t="shared" si="37"/>
        <v>53.339999999999996</v>
      </c>
      <c r="S144" s="126">
        <f t="shared" si="38"/>
        <v>53.339999999999996</v>
      </c>
      <c r="T144" s="126">
        <f t="shared" si="39"/>
        <v>53.339999999999996</v>
      </c>
      <c r="U144" s="128">
        <f t="shared" si="40"/>
        <v>26.669999999999998</v>
      </c>
      <c r="V144" s="157">
        <f t="shared" si="41"/>
        <v>859</v>
      </c>
    </row>
    <row r="145" spans="1:22" ht="11.25" customHeight="1" x14ac:dyDescent="0.25">
      <c r="A145" s="130" t="s">
        <v>3489</v>
      </c>
      <c r="B145" s="131" t="s">
        <v>1372</v>
      </c>
      <c r="C145" s="132">
        <v>58170007378</v>
      </c>
      <c r="D145" s="132" t="s">
        <v>3639</v>
      </c>
      <c r="E145" s="133">
        <v>831</v>
      </c>
      <c r="F145" s="126">
        <v>3</v>
      </c>
      <c r="G145" s="132">
        <v>1</v>
      </c>
      <c r="H145" s="134">
        <v>0</v>
      </c>
      <c r="I145" s="135">
        <f t="shared" si="28"/>
        <v>2</v>
      </c>
      <c r="J145" s="126">
        <f t="shared" si="29"/>
        <v>199.44</v>
      </c>
      <c r="K145" s="126">
        <f t="shared" si="30"/>
        <v>199.44</v>
      </c>
      <c r="L145" s="126">
        <f t="shared" si="31"/>
        <v>1.68</v>
      </c>
      <c r="M145" s="126">
        <f t="shared" si="32"/>
        <v>3.36</v>
      </c>
      <c r="N145" s="126">
        <f t="shared" si="33"/>
        <v>56.7</v>
      </c>
      <c r="O145" s="126">
        <f t="shared" si="34"/>
        <v>113.4</v>
      </c>
      <c r="P145" s="126">
        <f t="shared" si="35"/>
        <v>23.58</v>
      </c>
      <c r="Q145" s="126">
        <f t="shared" si="36"/>
        <v>47.16</v>
      </c>
      <c r="R145" s="126">
        <f t="shared" si="37"/>
        <v>49.86</v>
      </c>
      <c r="S145" s="126">
        <f t="shared" si="38"/>
        <v>49.86</v>
      </c>
      <c r="T145" s="126">
        <f t="shared" si="39"/>
        <v>49.86</v>
      </c>
      <c r="U145" s="128">
        <f t="shared" si="40"/>
        <v>24.93</v>
      </c>
      <c r="V145" s="157">
        <f t="shared" si="41"/>
        <v>819</v>
      </c>
    </row>
    <row r="146" spans="1:22" ht="11.25" customHeight="1" x14ac:dyDescent="0.25">
      <c r="A146" s="130" t="s">
        <v>3489</v>
      </c>
      <c r="B146" s="131" t="s">
        <v>3640</v>
      </c>
      <c r="C146" s="132">
        <v>69380009448</v>
      </c>
      <c r="D146" s="132" t="s">
        <v>3641</v>
      </c>
      <c r="E146" s="133">
        <v>192.33333333333334</v>
      </c>
      <c r="F146" s="126">
        <v>3</v>
      </c>
      <c r="G146" s="132">
        <v>1</v>
      </c>
      <c r="H146" s="134">
        <v>0</v>
      </c>
      <c r="I146" s="135">
        <f t="shared" si="28"/>
        <v>2</v>
      </c>
      <c r="J146" s="126">
        <f t="shared" si="29"/>
        <v>46.160000000000004</v>
      </c>
      <c r="K146" s="126">
        <f t="shared" si="30"/>
        <v>46.160000000000004</v>
      </c>
      <c r="L146" s="126">
        <f t="shared" si="31"/>
        <v>1.68</v>
      </c>
      <c r="M146" s="126">
        <f t="shared" si="32"/>
        <v>3.36</v>
      </c>
      <c r="N146" s="126">
        <f t="shared" si="33"/>
        <v>56.7</v>
      </c>
      <c r="O146" s="126">
        <f t="shared" si="34"/>
        <v>113.4</v>
      </c>
      <c r="P146" s="126">
        <f t="shared" si="35"/>
        <v>23.58</v>
      </c>
      <c r="Q146" s="126">
        <f t="shared" si="36"/>
        <v>47.16</v>
      </c>
      <c r="R146" s="126">
        <f t="shared" si="37"/>
        <v>11.540000000000001</v>
      </c>
      <c r="S146" s="126">
        <f t="shared" si="38"/>
        <v>11.540000000000001</v>
      </c>
      <c r="T146" s="126">
        <f t="shared" si="39"/>
        <v>11.540000000000001</v>
      </c>
      <c r="U146" s="128">
        <f t="shared" si="40"/>
        <v>5.7700000000000005</v>
      </c>
      <c r="V146" s="157">
        <f t="shared" si="41"/>
        <v>379</v>
      </c>
    </row>
    <row r="147" spans="1:22" ht="11.25" customHeight="1" x14ac:dyDescent="0.25">
      <c r="A147" s="130" t="s">
        <v>3489</v>
      </c>
      <c r="B147" s="131" t="s">
        <v>2111</v>
      </c>
      <c r="C147" s="132">
        <v>64490010428</v>
      </c>
      <c r="D147" s="132" t="s">
        <v>3642</v>
      </c>
      <c r="E147" s="133">
        <v>163.33333333333334</v>
      </c>
      <c r="F147" s="126">
        <v>3</v>
      </c>
      <c r="G147" s="132">
        <v>1</v>
      </c>
      <c r="H147" s="134">
        <v>0</v>
      </c>
      <c r="I147" s="135">
        <f t="shared" si="28"/>
        <v>2</v>
      </c>
      <c r="J147" s="126">
        <f t="shared" si="29"/>
        <v>39.200000000000003</v>
      </c>
      <c r="K147" s="126">
        <f t="shared" si="30"/>
        <v>39.200000000000003</v>
      </c>
      <c r="L147" s="126">
        <f t="shared" si="31"/>
        <v>1.68</v>
      </c>
      <c r="M147" s="126">
        <f t="shared" si="32"/>
        <v>3.36</v>
      </c>
      <c r="N147" s="126">
        <f t="shared" si="33"/>
        <v>56.7</v>
      </c>
      <c r="O147" s="126">
        <f t="shared" si="34"/>
        <v>113.4</v>
      </c>
      <c r="P147" s="126">
        <f t="shared" si="35"/>
        <v>23.58</v>
      </c>
      <c r="Q147" s="126">
        <f t="shared" si="36"/>
        <v>47.16</v>
      </c>
      <c r="R147" s="126">
        <f t="shared" si="37"/>
        <v>9.8000000000000007</v>
      </c>
      <c r="S147" s="126">
        <f t="shared" si="38"/>
        <v>9.8000000000000007</v>
      </c>
      <c r="T147" s="126">
        <f t="shared" si="39"/>
        <v>9.8000000000000007</v>
      </c>
      <c r="U147" s="128">
        <f t="shared" si="40"/>
        <v>4.9000000000000004</v>
      </c>
      <c r="V147" s="157">
        <f t="shared" si="41"/>
        <v>359</v>
      </c>
    </row>
    <row r="148" spans="1:22" ht="11.25" customHeight="1" x14ac:dyDescent="0.25">
      <c r="A148" s="130" t="s">
        <v>3489</v>
      </c>
      <c r="B148" s="131" t="s">
        <v>2113</v>
      </c>
      <c r="C148" s="132">
        <v>35140005480</v>
      </c>
      <c r="D148" s="132" t="s">
        <v>3643</v>
      </c>
      <c r="E148" s="133">
        <v>311</v>
      </c>
      <c r="F148" s="126">
        <v>2</v>
      </c>
      <c r="G148" s="132">
        <v>1</v>
      </c>
      <c r="H148" s="134">
        <v>0</v>
      </c>
      <c r="I148" s="135">
        <f t="shared" si="28"/>
        <v>1</v>
      </c>
      <c r="J148" s="126">
        <f t="shared" si="29"/>
        <v>74.64</v>
      </c>
      <c r="K148" s="126">
        <f t="shared" si="30"/>
        <v>74.64</v>
      </c>
      <c r="L148" s="126">
        <f t="shared" si="31"/>
        <v>1.68</v>
      </c>
      <c r="M148" s="126">
        <f t="shared" si="32"/>
        <v>1.68</v>
      </c>
      <c r="N148" s="126">
        <f t="shared" si="33"/>
        <v>56.7</v>
      </c>
      <c r="O148" s="126">
        <f t="shared" si="34"/>
        <v>56.7</v>
      </c>
      <c r="P148" s="126">
        <f t="shared" si="35"/>
        <v>23.58</v>
      </c>
      <c r="Q148" s="126">
        <f t="shared" si="36"/>
        <v>23.58</v>
      </c>
      <c r="R148" s="126">
        <f t="shared" si="37"/>
        <v>18.66</v>
      </c>
      <c r="S148" s="126">
        <f t="shared" si="38"/>
        <v>18.66</v>
      </c>
      <c r="T148" s="126">
        <f t="shared" si="39"/>
        <v>18.66</v>
      </c>
      <c r="U148" s="128">
        <f t="shared" si="40"/>
        <v>9.33</v>
      </c>
      <c r="V148" s="157">
        <f t="shared" si="41"/>
        <v>379</v>
      </c>
    </row>
    <row r="149" spans="1:22" ht="11.25" customHeight="1" x14ac:dyDescent="0.25">
      <c r="A149" s="130" t="s">
        <v>3489</v>
      </c>
      <c r="B149" s="131" t="s">
        <v>768</v>
      </c>
      <c r="C149" s="132">
        <v>46000035085</v>
      </c>
      <c r="D149" s="132" t="s">
        <v>3644</v>
      </c>
      <c r="E149" s="133">
        <v>293.33333333333331</v>
      </c>
      <c r="F149" s="126">
        <v>3</v>
      </c>
      <c r="G149" s="132">
        <v>1</v>
      </c>
      <c r="H149" s="134">
        <v>0</v>
      </c>
      <c r="I149" s="135">
        <f t="shared" si="28"/>
        <v>2</v>
      </c>
      <c r="J149" s="126">
        <f t="shared" si="29"/>
        <v>70.399999999999991</v>
      </c>
      <c r="K149" s="126">
        <f t="shared" si="30"/>
        <v>70.399999999999991</v>
      </c>
      <c r="L149" s="126">
        <f t="shared" si="31"/>
        <v>1.68</v>
      </c>
      <c r="M149" s="126">
        <f t="shared" si="32"/>
        <v>3.36</v>
      </c>
      <c r="N149" s="126">
        <f t="shared" si="33"/>
        <v>56.7</v>
      </c>
      <c r="O149" s="126">
        <f t="shared" si="34"/>
        <v>113.4</v>
      </c>
      <c r="P149" s="126">
        <f t="shared" si="35"/>
        <v>23.58</v>
      </c>
      <c r="Q149" s="126">
        <f t="shared" si="36"/>
        <v>47.16</v>
      </c>
      <c r="R149" s="126">
        <f t="shared" si="37"/>
        <v>17.599999999999998</v>
      </c>
      <c r="S149" s="126">
        <f t="shared" si="38"/>
        <v>17.599999999999998</v>
      </c>
      <c r="T149" s="126">
        <f t="shared" si="39"/>
        <v>17.599999999999998</v>
      </c>
      <c r="U149" s="128">
        <f t="shared" si="40"/>
        <v>8.7999999999999989</v>
      </c>
      <c r="V149" s="157">
        <f t="shared" si="41"/>
        <v>448</v>
      </c>
    </row>
    <row r="150" spans="1:22" ht="11.25" customHeight="1" x14ac:dyDescent="0.25">
      <c r="A150" s="130" t="s">
        <v>3489</v>
      </c>
      <c r="B150" s="131" t="s">
        <v>770</v>
      </c>
      <c r="C150" s="132">
        <v>60280002598</v>
      </c>
      <c r="D150" s="132" t="s">
        <v>3645</v>
      </c>
      <c r="E150" s="133">
        <v>380</v>
      </c>
      <c r="F150" s="126">
        <v>3</v>
      </c>
      <c r="G150" s="132">
        <v>1</v>
      </c>
      <c r="H150" s="134">
        <v>0</v>
      </c>
      <c r="I150" s="135">
        <f t="shared" si="28"/>
        <v>2</v>
      </c>
      <c r="J150" s="126">
        <f t="shared" si="29"/>
        <v>91.2</v>
      </c>
      <c r="K150" s="126">
        <f t="shared" si="30"/>
        <v>91.2</v>
      </c>
      <c r="L150" s="126">
        <f t="shared" si="31"/>
        <v>1.68</v>
      </c>
      <c r="M150" s="126">
        <f t="shared" si="32"/>
        <v>3.36</v>
      </c>
      <c r="N150" s="126">
        <f t="shared" si="33"/>
        <v>56.7</v>
      </c>
      <c r="O150" s="126">
        <f t="shared" si="34"/>
        <v>113.4</v>
      </c>
      <c r="P150" s="126">
        <f t="shared" si="35"/>
        <v>23.58</v>
      </c>
      <c r="Q150" s="126">
        <f t="shared" si="36"/>
        <v>47.16</v>
      </c>
      <c r="R150" s="126">
        <f t="shared" si="37"/>
        <v>22.8</v>
      </c>
      <c r="S150" s="126">
        <f t="shared" si="38"/>
        <v>22.8</v>
      </c>
      <c r="T150" s="126">
        <f t="shared" si="39"/>
        <v>22.8</v>
      </c>
      <c r="U150" s="128">
        <f t="shared" si="40"/>
        <v>11.4</v>
      </c>
      <c r="V150" s="157">
        <f t="shared" si="41"/>
        <v>508</v>
      </c>
    </row>
    <row r="151" spans="1:22" ht="11.25" customHeight="1" x14ac:dyDescent="0.25">
      <c r="A151" s="130" t="s">
        <v>3489</v>
      </c>
      <c r="B151" s="131" t="s">
        <v>2115</v>
      </c>
      <c r="C151" s="132">
        <v>41290006798</v>
      </c>
      <c r="D151" s="132" t="s">
        <v>3646</v>
      </c>
      <c r="E151" s="133">
        <v>455.33333333333331</v>
      </c>
      <c r="F151" s="126">
        <v>4</v>
      </c>
      <c r="G151" s="132">
        <v>1</v>
      </c>
      <c r="H151" s="134">
        <v>1</v>
      </c>
      <c r="I151" s="135">
        <f t="shared" si="28"/>
        <v>2</v>
      </c>
      <c r="J151" s="126">
        <f t="shared" si="29"/>
        <v>109.27999999999999</v>
      </c>
      <c r="K151" s="126">
        <f t="shared" si="30"/>
        <v>109.27999999999999</v>
      </c>
      <c r="L151" s="126">
        <f t="shared" si="31"/>
        <v>3.36</v>
      </c>
      <c r="M151" s="126">
        <f t="shared" si="32"/>
        <v>3.36</v>
      </c>
      <c r="N151" s="126">
        <f t="shared" si="33"/>
        <v>113.4</v>
      </c>
      <c r="O151" s="126">
        <f t="shared" si="34"/>
        <v>113.4</v>
      </c>
      <c r="P151" s="126">
        <f t="shared" si="35"/>
        <v>47.16</v>
      </c>
      <c r="Q151" s="126">
        <f t="shared" si="36"/>
        <v>47.16</v>
      </c>
      <c r="R151" s="126">
        <f t="shared" si="37"/>
        <v>27.319999999999997</v>
      </c>
      <c r="S151" s="126">
        <f t="shared" si="38"/>
        <v>27.319999999999997</v>
      </c>
      <c r="T151" s="126">
        <f t="shared" si="39"/>
        <v>27.319999999999997</v>
      </c>
      <c r="U151" s="128">
        <f t="shared" si="40"/>
        <v>13.659999999999998</v>
      </c>
      <c r="V151" s="157">
        <f t="shared" si="41"/>
        <v>642</v>
      </c>
    </row>
    <row r="152" spans="1:22" ht="11.25" customHeight="1" x14ac:dyDescent="0.25">
      <c r="A152" s="130" t="s">
        <v>3489</v>
      </c>
      <c r="B152" s="131" t="s">
        <v>772</v>
      </c>
      <c r="C152" s="132">
        <v>78050008891</v>
      </c>
      <c r="D152" s="132" t="s">
        <v>3647</v>
      </c>
      <c r="E152" s="133">
        <v>345</v>
      </c>
      <c r="F152" s="126">
        <v>3</v>
      </c>
      <c r="G152" s="132">
        <v>1</v>
      </c>
      <c r="H152" s="134">
        <v>0</v>
      </c>
      <c r="I152" s="135">
        <f t="shared" si="28"/>
        <v>2</v>
      </c>
      <c r="J152" s="126">
        <f t="shared" si="29"/>
        <v>82.8</v>
      </c>
      <c r="K152" s="126">
        <f t="shared" si="30"/>
        <v>82.8</v>
      </c>
      <c r="L152" s="126">
        <f t="shared" si="31"/>
        <v>1.68</v>
      </c>
      <c r="M152" s="126">
        <f t="shared" si="32"/>
        <v>3.36</v>
      </c>
      <c r="N152" s="126">
        <f t="shared" si="33"/>
        <v>56.7</v>
      </c>
      <c r="O152" s="126">
        <f t="shared" si="34"/>
        <v>113.4</v>
      </c>
      <c r="P152" s="126">
        <f t="shared" si="35"/>
        <v>23.58</v>
      </c>
      <c r="Q152" s="126">
        <f t="shared" si="36"/>
        <v>47.16</v>
      </c>
      <c r="R152" s="126">
        <f t="shared" si="37"/>
        <v>20.7</v>
      </c>
      <c r="S152" s="126">
        <f t="shared" si="38"/>
        <v>20.7</v>
      </c>
      <c r="T152" s="126">
        <f t="shared" si="39"/>
        <v>20.7</v>
      </c>
      <c r="U152" s="128">
        <f t="shared" si="40"/>
        <v>10.35</v>
      </c>
      <c r="V152" s="157">
        <f t="shared" si="41"/>
        <v>484</v>
      </c>
    </row>
    <row r="153" spans="1:22" ht="11.25" customHeight="1" x14ac:dyDescent="0.25">
      <c r="A153" s="130" t="s">
        <v>3489</v>
      </c>
      <c r="B153" s="131" t="s">
        <v>2117</v>
      </c>
      <c r="C153" s="132">
        <v>96680001741</v>
      </c>
      <c r="D153" s="132" t="s">
        <v>3648</v>
      </c>
      <c r="E153" s="133">
        <v>281.33333333333331</v>
      </c>
      <c r="F153" s="126">
        <v>2</v>
      </c>
      <c r="G153" s="132">
        <v>1</v>
      </c>
      <c r="H153" s="134">
        <v>0</v>
      </c>
      <c r="I153" s="135">
        <f t="shared" si="28"/>
        <v>1</v>
      </c>
      <c r="J153" s="126">
        <f t="shared" si="29"/>
        <v>67.52</v>
      </c>
      <c r="K153" s="126">
        <f t="shared" si="30"/>
        <v>67.52</v>
      </c>
      <c r="L153" s="126">
        <f t="shared" si="31"/>
        <v>1.68</v>
      </c>
      <c r="M153" s="126">
        <f t="shared" si="32"/>
        <v>1.68</v>
      </c>
      <c r="N153" s="126">
        <f t="shared" si="33"/>
        <v>56.7</v>
      </c>
      <c r="O153" s="126">
        <f t="shared" si="34"/>
        <v>56.7</v>
      </c>
      <c r="P153" s="126">
        <f t="shared" si="35"/>
        <v>23.58</v>
      </c>
      <c r="Q153" s="126">
        <f t="shared" si="36"/>
        <v>23.58</v>
      </c>
      <c r="R153" s="126">
        <f t="shared" si="37"/>
        <v>16.88</v>
      </c>
      <c r="S153" s="126">
        <f t="shared" si="38"/>
        <v>16.88</v>
      </c>
      <c r="T153" s="126">
        <f t="shared" si="39"/>
        <v>16.88</v>
      </c>
      <c r="U153" s="128">
        <f t="shared" si="40"/>
        <v>8.44</v>
      </c>
      <c r="V153" s="157">
        <f t="shared" si="41"/>
        <v>358</v>
      </c>
    </row>
    <row r="154" spans="1:22" ht="11.25" customHeight="1" x14ac:dyDescent="0.25">
      <c r="A154" s="130" t="s">
        <v>3489</v>
      </c>
      <c r="B154" s="131" t="s">
        <v>774</v>
      </c>
      <c r="C154" s="132">
        <v>64380011369</v>
      </c>
      <c r="D154" s="132" t="s">
        <v>3649</v>
      </c>
      <c r="E154" s="133">
        <v>263.66666666666669</v>
      </c>
      <c r="F154" s="126">
        <v>2</v>
      </c>
      <c r="G154" s="132">
        <v>1</v>
      </c>
      <c r="H154" s="134">
        <v>0</v>
      </c>
      <c r="I154" s="135">
        <f t="shared" si="28"/>
        <v>1</v>
      </c>
      <c r="J154" s="126">
        <f t="shared" si="29"/>
        <v>63.28</v>
      </c>
      <c r="K154" s="126">
        <f t="shared" si="30"/>
        <v>63.28</v>
      </c>
      <c r="L154" s="126">
        <f t="shared" si="31"/>
        <v>1.68</v>
      </c>
      <c r="M154" s="126">
        <f t="shared" si="32"/>
        <v>1.68</v>
      </c>
      <c r="N154" s="126">
        <f t="shared" si="33"/>
        <v>56.7</v>
      </c>
      <c r="O154" s="126">
        <f t="shared" si="34"/>
        <v>56.7</v>
      </c>
      <c r="P154" s="126">
        <f t="shared" si="35"/>
        <v>23.58</v>
      </c>
      <c r="Q154" s="126">
        <f t="shared" si="36"/>
        <v>23.58</v>
      </c>
      <c r="R154" s="126">
        <f t="shared" si="37"/>
        <v>15.82</v>
      </c>
      <c r="S154" s="126">
        <f t="shared" si="38"/>
        <v>15.82</v>
      </c>
      <c r="T154" s="126">
        <f t="shared" si="39"/>
        <v>15.82</v>
      </c>
      <c r="U154" s="128">
        <f t="shared" si="40"/>
        <v>7.91</v>
      </c>
      <c r="V154" s="157">
        <f t="shared" si="41"/>
        <v>346</v>
      </c>
    </row>
    <row r="155" spans="1:22" ht="11.25" customHeight="1" x14ac:dyDescent="0.25">
      <c r="A155" s="130" t="s">
        <v>3489</v>
      </c>
      <c r="B155" s="131" t="s">
        <v>2119</v>
      </c>
      <c r="C155" s="132">
        <v>40680002208</v>
      </c>
      <c r="D155" s="132" t="s">
        <v>3650</v>
      </c>
      <c r="E155" s="133">
        <v>297.66666666666669</v>
      </c>
      <c r="F155" s="126">
        <v>3</v>
      </c>
      <c r="G155" s="132">
        <v>1</v>
      </c>
      <c r="H155" s="134">
        <v>0</v>
      </c>
      <c r="I155" s="135">
        <f t="shared" si="28"/>
        <v>2</v>
      </c>
      <c r="J155" s="126">
        <f t="shared" si="29"/>
        <v>71.44</v>
      </c>
      <c r="K155" s="126">
        <f t="shared" si="30"/>
        <v>71.44</v>
      </c>
      <c r="L155" s="126">
        <f t="shared" si="31"/>
        <v>1.68</v>
      </c>
      <c r="M155" s="126">
        <f t="shared" si="32"/>
        <v>3.36</v>
      </c>
      <c r="N155" s="126">
        <f t="shared" si="33"/>
        <v>56.7</v>
      </c>
      <c r="O155" s="126">
        <f t="shared" si="34"/>
        <v>113.4</v>
      </c>
      <c r="P155" s="126">
        <f t="shared" si="35"/>
        <v>23.58</v>
      </c>
      <c r="Q155" s="126">
        <f t="shared" si="36"/>
        <v>47.16</v>
      </c>
      <c r="R155" s="126">
        <f t="shared" si="37"/>
        <v>17.86</v>
      </c>
      <c r="S155" s="126">
        <f t="shared" si="38"/>
        <v>17.86</v>
      </c>
      <c r="T155" s="126">
        <f t="shared" si="39"/>
        <v>17.86</v>
      </c>
      <c r="U155" s="128">
        <f t="shared" si="40"/>
        <v>8.93</v>
      </c>
      <c r="V155" s="157">
        <f t="shared" si="41"/>
        <v>451</v>
      </c>
    </row>
    <row r="156" spans="1:22" ht="11.25" customHeight="1" x14ac:dyDescent="0.25">
      <c r="A156" s="130" t="s">
        <v>3489</v>
      </c>
      <c r="B156" s="131" t="s">
        <v>2121</v>
      </c>
      <c r="C156" s="132">
        <v>21590007652</v>
      </c>
      <c r="D156" s="132" t="s">
        <v>3651</v>
      </c>
      <c r="E156" s="133">
        <v>279.33333333333331</v>
      </c>
      <c r="F156" s="126">
        <v>3</v>
      </c>
      <c r="G156" s="132">
        <v>1</v>
      </c>
      <c r="H156" s="134">
        <v>0</v>
      </c>
      <c r="I156" s="135">
        <f t="shared" si="28"/>
        <v>2</v>
      </c>
      <c r="J156" s="126">
        <f t="shared" si="29"/>
        <v>67.039999999999992</v>
      </c>
      <c r="K156" s="126">
        <f t="shared" si="30"/>
        <v>67.039999999999992</v>
      </c>
      <c r="L156" s="126">
        <f t="shared" si="31"/>
        <v>1.68</v>
      </c>
      <c r="M156" s="126">
        <f t="shared" si="32"/>
        <v>3.36</v>
      </c>
      <c r="N156" s="126">
        <f t="shared" si="33"/>
        <v>56.7</v>
      </c>
      <c r="O156" s="126">
        <f t="shared" si="34"/>
        <v>113.4</v>
      </c>
      <c r="P156" s="126">
        <f t="shared" si="35"/>
        <v>23.58</v>
      </c>
      <c r="Q156" s="126">
        <f t="shared" si="36"/>
        <v>47.16</v>
      </c>
      <c r="R156" s="126">
        <f t="shared" si="37"/>
        <v>16.759999999999998</v>
      </c>
      <c r="S156" s="126">
        <f t="shared" si="38"/>
        <v>16.759999999999998</v>
      </c>
      <c r="T156" s="126">
        <f t="shared" si="39"/>
        <v>16.759999999999998</v>
      </c>
      <c r="U156" s="128">
        <f t="shared" si="40"/>
        <v>8.379999999999999</v>
      </c>
      <c r="V156" s="157">
        <f t="shared" si="41"/>
        <v>439</v>
      </c>
    </row>
    <row r="157" spans="1:22" ht="11.25" customHeight="1" x14ac:dyDescent="0.25">
      <c r="A157" s="130" t="s">
        <v>3489</v>
      </c>
      <c r="B157" s="131" t="s">
        <v>2123</v>
      </c>
      <c r="C157" s="132">
        <v>10220001627</v>
      </c>
      <c r="D157" s="132" t="s">
        <v>3652</v>
      </c>
      <c r="E157" s="133">
        <v>217</v>
      </c>
      <c r="F157" s="126">
        <v>2</v>
      </c>
      <c r="G157" s="132">
        <v>1</v>
      </c>
      <c r="H157" s="134">
        <v>0</v>
      </c>
      <c r="I157" s="135">
        <f t="shared" si="28"/>
        <v>1</v>
      </c>
      <c r="J157" s="126">
        <f t="shared" si="29"/>
        <v>52.08</v>
      </c>
      <c r="K157" s="126">
        <f t="shared" si="30"/>
        <v>52.08</v>
      </c>
      <c r="L157" s="126">
        <f t="shared" si="31"/>
        <v>1.68</v>
      </c>
      <c r="M157" s="126">
        <f t="shared" si="32"/>
        <v>1.68</v>
      </c>
      <c r="N157" s="126">
        <f t="shared" si="33"/>
        <v>56.7</v>
      </c>
      <c r="O157" s="126">
        <f t="shared" si="34"/>
        <v>56.7</v>
      </c>
      <c r="P157" s="126">
        <f t="shared" si="35"/>
        <v>23.58</v>
      </c>
      <c r="Q157" s="126">
        <f t="shared" si="36"/>
        <v>23.58</v>
      </c>
      <c r="R157" s="126">
        <f t="shared" si="37"/>
        <v>13.02</v>
      </c>
      <c r="S157" s="126">
        <f t="shared" si="38"/>
        <v>13.02</v>
      </c>
      <c r="T157" s="126">
        <f t="shared" si="39"/>
        <v>13.02</v>
      </c>
      <c r="U157" s="128">
        <f t="shared" si="40"/>
        <v>6.51</v>
      </c>
      <c r="V157" s="157">
        <f t="shared" si="41"/>
        <v>314</v>
      </c>
    </row>
    <row r="158" spans="1:22" ht="11.25" customHeight="1" x14ac:dyDescent="0.25">
      <c r="A158" s="130" t="s">
        <v>3489</v>
      </c>
      <c r="B158" s="131" t="s">
        <v>2125</v>
      </c>
      <c r="C158" s="132">
        <v>84830006182</v>
      </c>
      <c r="D158" s="132" t="s">
        <v>3653</v>
      </c>
      <c r="E158" s="133">
        <v>525</v>
      </c>
      <c r="F158" s="126">
        <v>2</v>
      </c>
      <c r="G158" s="132">
        <v>1</v>
      </c>
      <c r="H158" s="134">
        <v>0</v>
      </c>
      <c r="I158" s="135">
        <f t="shared" si="28"/>
        <v>1</v>
      </c>
      <c r="J158" s="126">
        <f t="shared" si="29"/>
        <v>126</v>
      </c>
      <c r="K158" s="126">
        <f t="shared" si="30"/>
        <v>126</v>
      </c>
      <c r="L158" s="126">
        <f t="shared" si="31"/>
        <v>1.68</v>
      </c>
      <c r="M158" s="126">
        <f t="shared" si="32"/>
        <v>1.68</v>
      </c>
      <c r="N158" s="126">
        <f t="shared" si="33"/>
        <v>56.7</v>
      </c>
      <c r="O158" s="126">
        <f t="shared" si="34"/>
        <v>56.7</v>
      </c>
      <c r="P158" s="126">
        <f t="shared" si="35"/>
        <v>23.58</v>
      </c>
      <c r="Q158" s="126">
        <f t="shared" si="36"/>
        <v>23.58</v>
      </c>
      <c r="R158" s="126">
        <f t="shared" si="37"/>
        <v>31.5</v>
      </c>
      <c r="S158" s="126">
        <f t="shared" si="38"/>
        <v>31.5</v>
      </c>
      <c r="T158" s="126">
        <f t="shared" si="39"/>
        <v>31.5</v>
      </c>
      <c r="U158" s="128">
        <f t="shared" si="40"/>
        <v>15.75</v>
      </c>
      <c r="V158" s="157">
        <f t="shared" si="41"/>
        <v>526</v>
      </c>
    </row>
    <row r="159" spans="1:22" ht="11.25" customHeight="1" x14ac:dyDescent="0.25">
      <c r="A159" s="130" t="s">
        <v>3489</v>
      </c>
      <c r="B159" s="131" t="s">
        <v>2127</v>
      </c>
      <c r="C159" s="132">
        <v>27690001919</v>
      </c>
      <c r="D159" s="132" t="s">
        <v>3654</v>
      </c>
      <c r="E159" s="133">
        <v>833.33333333333337</v>
      </c>
      <c r="F159" s="126">
        <v>4</v>
      </c>
      <c r="G159" s="132">
        <v>1</v>
      </c>
      <c r="H159" s="134">
        <v>0</v>
      </c>
      <c r="I159" s="135">
        <f t="shared" si="28"/>
        <v>3</v>
      </c>
      <c r="J159" s="126">
        <f t="shared" si="29"/>
        <v>200</v>
      </c>
      <c r="K159" s="126">
        <f t="shared" si="30"/>
        <v>200</v>
      </c>
      <c r="L159" s="126">
        <f t="shared" si="31"/>
        <v>1.68</v>
      </c>
      <c r="M159" s="126">
        <f t="shared" si="32"/>
        <v>5.04</v>
      </c>
      <c r="N159" s="126">
        <f t="shared" si="33"/>
        <v>56.7</v>
      </c>
      <c r="O159" s="126">
        <f t="shared" si="34"/>
        <v>170.10000000000002</v>
      </c>
      <c r="P159" s="126">
        <f t="shared" si="35"/>
        <v>23.58</v>
      </c>
      <c r="Q159" s="126">
        <f t="shared" si="36"/>
        <v>70.739999999999995</v>
      </c>
      <c r="R159" s="126">
        <f t="shared" si="37"/>
        <v>50</v>
      </c>
      <c r="S159" s="126">
        <f t="shared" si="38"/>
        <v>50</v>
      </c>
      <c r="T159" s="126">
        <f t="shared" si="39"/>
        <v>50</v>
      </c>
      <c r="U159" s="128">
        <f t="shared" si="40"/>
        <v>25</v>
      </c>
      <c r="V159" s="157">
        <f t="shared" si="41"/>
        <v>903</v>
      </c>
    </row>
    <row r="160" spans="1:22" ht="11.25" customHeight="1" x14ac:dyDescent="0.25">
      <c r="A160" s="130" t="s">
        <v>3489</v>
      </c>
      <c r="B160" s="131" t="s">
        <v>2129</v>
      </c>
      <c r="C160" s="132">
        <v>12630042469</v>
      </c>
      <c r="D160" s="132" t="s">
        <v>3655</v>
      </c>
      <c r="E160" s="133">
        <v>759.66666666666663</v>
      </c>
      <c r="F160" s="126">
        <v>3</v>
      </c>
      <c r="G160" s="132">
        <v>1</v>
      </c>
      <c r="H160" s="134">
        <v>0</v>
      </c>
      <c r="I160" s="135">
        <f t="shared" si="28"/>
        <v>2</v>
      </c>
      <c r="J160" s="126">
        <f t="shared" si="29"/>
        <v>182.32</v>
      </c>
      <c r="K160" s="126">
        <f t="shared" si="30"/>
        <v>182.32</v>
      </c>
      <c r="L160" s="126">
        <f t="shared" si="31"/>
        <v>1.68</v>
      </c>
      <c r="M160" s="126">
        <f t="shared" si="32"/>
        <v>3.36</v>
      </c>
      <c r="N160" s="126">
        <f t="shared" si="33"/>
        <v>56.7</v>
      </c>
      <c r="O160" s="126">
        <f t="shared" si="34"/>
        <v>113.4</v>
      </c>
      <c r="P160" s="126">
        <f t="shared" si="35"/>
        <v>23.58</v>
      </c>
      <c r="Q160" s="126">
        <f t="shared" si="36"/>
        <v>47.16</v>
      </c>
      <c r="R160" s="126">
        <f t="shared" si="37"/>
        <v>45.58</v>
      </c>
      <c r="S160" s="126">
        <f t="shared" si="38"/>
        <v>45.58</v>
      </c>
      <c r="T160" s="126">
        <f t="shared" si="39"/>
        <v>45.58</v>
      </c>
      <c r="U160" s="128">
        <f t="shared" si="40"/>
        <v>22.79</v>
      </c>
      <c r="V160" s="157">
        <f t="shared" si="41"/>
        <v>770</v>
      </c>
    </row>
    <row r="161" spans="1:22" ht="11.25" customHeight="1" x14ac:dyDescent="0.25">
      <c r="A161" s="130" t="s">
        <v>3489</v>
      </c>
      <c r="B161" s="131" t="s">
        <v>776</v>
      </c>
      <c r="C161" s="132">
        <v>52760003827</v>
      </c>
      <c r="D161" s="132" t="s">
        <v>3656</v>
      </c>
      <c r="E161" s="133">
        <v>300</v>
      </c>
      <c r="F161" s="126">
        <v>2</v>
      </c>
      <c r="G161" s="132">
        <v>1</v>
      </c>
      <c r="H161" s="134">
        <v>0</v>
      </c>
      <c r="I161" s="135">
        <f t="shared" si="28"/>
        <v>1</v>
      </c>
      <c r="J161" s="126">
        <f t="shared" si="29"/>
        <v>72</v>
      </c>
      <c r="K161" s="126">
        <f t="shared" si="30"/>
        <v>72</v>
      </c>
      <c r="L161" s="126">
        <f t="shared" si="31"/>
        <v>1.68</v>
      </c>
      <c r="M161" s="126">
        <f t="shared" si="32"/>
        <v>1.68</v>
      </c>
      <c r="N161" s="126">
        <f t="shared" si="33"/>
        <v>56.7</v>
      </c>
      <c r="O161" s="126">
        <f t="shared" si="34"/>
        <v>56.7</v>
      </c>
      <c r="P161" s="126">
        <f t="shared" si="35"/>
        <v>23.58</v>
      </c>
      <c r="Q161" s="126">
        <f t="shared" si="36"/>
        <v>23.58</v>
      </c>
      <c r="R161" s="126">
        <f t="shared" si="37"/>
        <v>18</v>
      </c>
      <c r="S161" s="126">
        <f t="shared" si="38"/>
        <v>18</v>
      </c>
      <c r="T161" s="126">
        <f t="shared" si="39"/>
        <v>18</v>
      </c>
      <c r="U161" s="128">
        <f t="shared" si="40"/>
        <v>9</v>
      </c>
      <c r="V161" s="157">
        <f t="shared" si="41"/>
        <v>371</v>
      </c>
    </row>
    <row r="162" spans="1:22" ht="11.25" customHeight="1" x14ac:dyDescent="0.25">
      <c r="A162" s="130" t="s">
        <v>3489</v>
      </c>
      <c r="B162" s="131" t="s">
        <v>2131</v>
      </c>
      <c r="C162" s="132">
        <v>25800009895</v>
      </c>
      <c r="D162" s="132" t="s">
        <v>3657</v>
      </c>
      <c r="E162" s="133">
        <v>541</v>
      </c>
      <c r="F162" s="126">
        <v>2</v>
      </c>
      <c r="G162" s="132">
        <v>1</v>
      </c>
      <c r="H162" s="134">
        <v>0</v>
      </c>
      <c r="I162" s="135">
        <f t="shared" si="28"/>
        <v>1</v>
      </c>
      <c r="J162" s="126">
        <f t="shared" si="29"/>
        <v>129.84</v>
      </c>
      <c r="K162" s="126">
        <f t="shared" si="30"/>
        <v>129.84</v>
      </c>
      <c r="L162" s="126">
        <f t="shared" si="31"/>
        <v>1.68</v>
      </c>
      <c r="M162" s="126">
        <f t="shared" si="32"/>
        <v>1.68</v>
      </c>
      <c r="N162" s="126">
        <f t="shared" si="33"/>
        <v>56.7</v>
      </c>
      <c r="O162" s="126">
        <f t="shared" si="34"/>
        <v>56.7</v>
      </c>
      <c r="P162" s="126">
        <f t="shared" si="35"/>
        <v>23.58</v>
      </c>
      <c r="Q162" s="126">
        <f t="shared" si="36"/>
        <v>23.58</v>
      </c>
      <c r="R162" s="126">
        <f t="shared" si="37"/>
        <v>32.46</v>
      </c>
      <c r="S162" s="126">
        <f t="shared" si="38"/>
        <v>32.46</v>
      </c>
      <c r="T162" s="126">
        <f t="shared" si="39"/>
        <v>32.46</v>
      </c>
      <c r="U162" s="128">
        <f t="shared" si="40"/>
        <v>16.23</v>
      </c>
      <c r="V162" s="157">
        <f t="shared" si="41"/>
        <v>537</v>
      </c>
    </row>
    <row r="163" spans="1:22" ht="11.25" customHeight="1" x14ac:dyDescent="0.25">
      <c r="A163" s="130" t="s">
        <v>3489</v>
      </c>
      <c r="B163" s="131" t="s">
        <v>2133</v>
      </c>
      <c r="C163" s="132">
        <v>92050002958</v>
      </c>
      <c r="D163" s="132" t="s">
        <v>3658</v>
      </c>
      <c r="E163" s="133">
        <v>141.33333333333334</v>
      </c>
      <c r="F163" s="126">
        <v>2</v>
      </c>
      <c r="G163" s="132">
        <v>1</v>
      </c>
      <c r="H163" s="134">
        <v>0</v>
      </c>
      <c r="I163" s="135">
        <f t="shared" si="28"/>
        <v>1</v>
      </c>
      <c r="J163" s="126">
        <f t="shared" si="29"/>
        <v>33.92</v>
      </c>
      <c r="K163" s="126">
        <f t="shared" si="30"/>
        <v>33.92</v>
      </c>
      <c r="L163" s="126">
        <f t="shared" si="31"/>
        <v>1.68</v>
      </c>
      <c r="M163" s="126">
        <f t="shared" si="32"/>
        <v>1.68</v>
      </c>
      <c r="N163" s="126">
        <f t="shared" si="33"/>
        <v>56.7</v>
      </c>
      <c r="O163" s="126">
        <f t="shared" si="34"/>
        <v>56.7</v>
      </c>
      <c r="P163" s="126">
        <f t="shared" si="35"/>
        <v>23.58</v>
      </c>
      <c r="Q163" s="126">
        <f t="shared" si="36"/>
        <v>23.58</v>
      </c>
      <c r="R163" s="126">
        <f t="shared" si="37"/>
        <v>8.48</v>
      </c>
      <c r="S163" s="126">
        <f t="shared" si="38"/>
        <v>8.48</v>
      </c>
      <c r="T163" s="126">
        <f t="shared" si="39"/>
        <v>8.48</v>
      </c>
      <c r="U163" s="128">
        <f t="shared" si="40"/>
        <v>4.24</v>
      </c>
      <c r="V163" s="157">
        <f t="shared" si="41"/>
        <v>261</v>
      </c>
    </row>
    <row r="164" spans="1:22" ht="11.25" customHeight="1" x14ac:dyDescent="0.25">
      <c r="A164" s="130" t="s">
        <v>3489</v>
      </c>
      <c r="B164" s="131" t="s">
        <v>2135</v>
      </c>
      <c r="C164" s="132">
        <v>68740007381</v>
      </c>
      <c r="D164" s="132" t="s">
        <v>3659</v>
      </c>
      <c r="E164" s="133">
        <v>424</v>
      </c>
      <c r="F164" s="126">
        <v>3</v>
      </c>
      <c r="G164" s="132">
        <v>1</v>
      </c>
      <c r="H164" s="134">
        <v>0</v>
      </c>
      <c r="I164" s="135">
        <f t="shared" si="28"/>
        <v>2</v>
      </c>
      <c r="J164" s="126">
        <f t="shared" si="29"/>
        <v>101.75999999999999</v>
      </c>
      <c r="K164" s="126">
        <f t="shared" si="30"/>
        <v>101.75999999999999</v>
      </c>
      <c r="L164" s="126">
        <f t="shared" si="31"/>
        <v>1.68</v>
      </c>
      <c r="M164" s="126">
        <f t="shared" si="32"/>
        <v>3.36</v>
      </c>
      <c r="N164" s="126">
        <f t="shared" si="33"/>
        <v>56.7</v>
      </c>
      <c r="O164" s="126">
        <f t="shared" si="34"/>
        <v>113.4</v>
      </c>
      <c r="P164" s="126">
        <f t="shared" si="35"/>
        <v>23.58</v>
      </c>
      <c r="Q164" s="126">
        <f t="shared" si="36"/>
        <v>47.16</v>
      </c>
      <c r="R164" s="126">
        <f t="shared" si="37"/>
        <v>25.439999999999998</v>
      </c>
      <c r="S164" s="126">
        <f t="shared" si="38"/>
        <v>25.439999999999998</v>
      </c>
      <c r="T164" s="126">
        <f t="shared" si="39"/>
        <v>25.439999999999998</v>
      </c>
      <c r="U164" s="128">
        <f t="shared" si="40"/>
        <v>12.719999999999999</v>
      </c>
      <c r="V164" s="157">
        <f t="shared" si="41"/>
        <v>538</v>
      </c>
    </row>
    <row r="165" spans="1:22" ht="11.25" customHeight="1" x14ac:dyDescent="0.25">
      <c r="A165" s="130" t="s">
        <v>3489</v>
      </c>
      <c r="B165" s="131" t="s">
        <v>2137</v>
      </c>
      <c r="C165" s="132">
        <v>27760006473</v>
      </c>
      <c r="D165" s="132" t="s">
        <v>3660</v>
      </c>
      <c r="E165" s="133">
        <v>117.66666666666667</v>
      </c>
      <c r="F165" s="126">
        <v>2</v>
      </c>
      <c r="G165" s="132">
        <v>1</v>
      </c>
      <c r="H165" s="134">
        <v>0</v>
      </c>
      <c r="I165" s="135">
        <f t="shared" si="28"/>
        <v>1</v>
      </c>
      <c r="J165" s="126">
        <f t="shared" si="29"/>
        <v>28.24</v>
      </c>
      <c r="K165" s="126">
        <f t="shared" si="30"/>
        <v>28.24</v>
      </c>
      <c r="L165" s="126">
        <f t="shared" si="31"/>
        <v>1.68</v>
      </c>
      <c r="M165" s="126">
        <f t="shared" si="32"/>
        <v>1.68</v>
      </c>
      <c r="N165" s="126">
        <f t="shared" si="33"/>
        <v>56.7</v>
      </c>
      <c r="O165" s="126">
        <f t="shared" si="34"/>
        <v>56.7</v>
      </c>
      <c r="P165" s="126">
        <f t="shared" si="35"/>
        <v>23.58</v>
      </c>
      <c r="Q165" s="126">
        <f t="shared" si="36"/>
        <v>23.58</v>
      </c>
      <c r="R165" s="126">
        <f t="shared" si="37"/>
        <v>7.06</v>
      </c>
      <c r="S165" s="126">
        <f t="shared" si="38"/>
        <v>7.06</v>
      </c>
      <c r="T165" s="126">
        <f t="shared" si="39"/>
        <v>7.06</v>
      </c>
      <c r="U165" s="128">
        <f t="shared" si="40"/>
        <v>3.53</v>
      </c>
      <c r="V165" s="157">
        <f t="shared" si="41"/>
        <v>245</v>
      </c>
    </row>
    <row r="166" spans="1:22" ht="11.25" customHeight="1" x14ac:dyDescent="0.25">
      <c r="A166" s="130" t="s">
        <v>3489</v>
      </c>
      <c r="B166" s="131" t="s">
        <v>2141</v>
      </c>
      <c r="C166" s="132">
        <v>47670000587</v>
      </c>
      <c r="D166" s="132" t="s">
        <v>3661</v>
      </c>
      <c r="E166" s="133">
        <v>127</v>
      </c>
      <c r="F166" s="126">
        <v>2</v>
      </c>
      <c r="G166" s="132">
        <v>1</v>
      </c>
      <c r="H166" s="134">
        <v>0</v>
      </c>
      <c r="I166" s="135">
        <f t="shared" si="28"/>
        <v>1</v>
      </c>
      <c r="J166" s="126">
        <f t="shared" si="29"/>
        <v>30.48</v>
      </c>
      <c r="K166" s="126">
        <f t="shared" si="30"/>
        <v>30.48</v>
      </c>
      <c r="L166" s="126">
        <f t="shared" si="31"/>
        <v>1.68</v>
      </c>
      <c r="M166" s="126">
        <f t="shared" si="32"/>
        <v>1.68</v>
      </c>
      <c r="N166" s="126">
        <f t="shared" si="33"/>
        <v>56.7</v>
      </c>
      <c r="O166" s="126">
        <f t="shared" si="34"/>
        <v>56.7</v>
      </c>
      <c r="P166" s="126">
        <f t="shared" si="35"/>
        <v>23.58</v>
      </c>
      <c r="Q166" s="126">
        <f t="shared" si="36"/>
        <v>23.58</v>
      </c>
      <c r="R166" s="126">
        <f t="shared" si="37"/>
        <v>7.62</v>
      </c>
      <c r="S166" s="126">
        <f t="shared" si="38"/>
        <v>7.62</v>
      </c>
      <c r="T166" s="126">
        <f t="shared" si="39"/>
        <v>7.62</v>
      </c>
      <c r="U166" s="128">
        <f t="shared" si="40"/>
        <v>3.81</v>
      </c>
      <c r="V166" s="157">
        <f t="shared" si="41"/>
        <v>252</v>
      </c>
    </row>
    <row r="167" spans="1:22" ht="11.25" customHeight="1" x14ac:dyDescent="0.25">
      <c r="A167" s="130" t="s">
        <v>3489</v>
      </c>
      <c r="B167" s="131" t="s">
        <v>3662</v>
      </c>
      <c r="C167" s="132">
        <v>91330007321</v>
      </c>
      <c r="D167" s="132" t="s">
        <v>3663</v>
      </c>
      <c r="E167" s="133">
        <v>354</v>
      </c>
      <c r="F167" s="126">
        <v>3</v>
      </c>
      <c r="G167" s="132">
        <v>1</v>
      </c>
      <c r="H167" s="134">
        <v>0</v>
      </c>
      <c r="I167" s="135">
        <f t="shared" si="28"/>
        <v>2</v>
      </c>
      <c r="J167" s="126">
        <f t="shared" si="29"/>
        <v>84.96</v>
      </c>
      <c r="K167" s="126">
        <f t="shared" si="30"/>
        <v>84.96</v>
      </c>
      <c r="L167" s="126">
        <f t="shared" si="31"/>
        <v>1.68</v>
      </c>
      <c r="M167" s="126">
        <f t="shared" si="32"/>
        <v>3.36</v>
      </c>
      <c r="N167" s="126">
        <f t="shared" si="33"/>
        <v>56.7</v>
      </c>
      <c r="O167" s="126">
        <f t="shared" si="34"/>
        <v>113.4</v>
      </c>
      <c r="P167" s="126">
        <f t="shared" si="35"/>
        <v>23.58</v>
      </c>
      <c r="Q167" s="126">
        <f t="shared" si="36"/>
        <v>47.16</v>
      </c>
      <c r="R167" s="126">
        <f t="shared" si="37"/>
        <v>21.24</v>
      </c>
      <c r="S167" s="126">
        <f t="shared" si="38"/>
        <v>21.24</v>
      </c>
      <c r="T167" s="126">
        <f t="shared" si="39"/>
        <v>21.24</v>
      </c>
      <c r="U167" s="128">
        <f t="shared" si="40"/>
        <v>10.62</v>
      </c>
      <c r="V167" s="157">
        <f t="shared" si="41"/>
        <v>490</v>
      </c>
    </row>
    <row r="168" spans="1:22" ht="11.25" customHeight="1" x14ac:dyDescent="0.25">
      <c r="A168" s="130" t="s">
        <v>3489</v>
      </c>
      <c r="B168" s="131" t="s">
        <v>2143</v>
      </c>
      <c r="C168" s="132">
        <v>10810044548</v>
      </c>
      <c r="D168" s="132" t="s">
        <v>3664</v>
      </c>
      <c r="E168" s="133">
        <v>387.66666666666669</v>
      </c>
      <c r="F168" s="126">
        <v>3</v>
      </c>
      <c r="G168" s="132">
        <v>1</v>
      </c>
      <c r="H168" s="134">
        <v>0</v>
      </c>
      <c r="I168" s="135">
        <f t="shared" si="28"/>
        <v>2</v>
      </c>
      <c r="J168" s="126">
        <f t="shared" si="29"/>
        <v>93.04</v>
      </c>
      <c r="K168" s="126">
        <f t="shared" si="30"/>
        <v>93.04</v>
      </c>
      <c r="L168" s="126">
        <f t="shared" si="31"/>
        <v>1.68</v>
      </c>
      <c r="M168" s="126">
        <f t="shared" si="32"/>
        <v>3.36</v>
      </c>
      <c r="N168" s="126">
        <f t="shared" si="33"/>
        <v>56.7</v>
      </c>
      <c r="O168" s="126">
        <f t="shared" si="34"/>
        <v>113.4</v>
      </c>
      <c r="P168" s="126">
        <f t="shared" si="35"/>
        <v>23.58</v>
      </c>
      <c r="Q168" s="126">
        <f t="shared" si="36"/>
        <v>47.16</v>
      </c>
      <c r="R168" s="126">
        <f t="shared" si="37"/>
        <v>23.26</v>
      </c>
      <c r="S168" s="126">
        <f t="shared" si="38"/>
        <v>23.26</v>
      </c>
      <c r="T168" s="126">
        <f t="shared" si="39"/>
        <v>23.26</v>
      </c>
      <c r="U168" s="128">
        <f t="shared" si="40"/>
        <v>11.63</v>
      </c>
      <c r="V168" s="157">
        <f t="shared" si="41"/>
        <v>513</v>
      </c>
    </row>
    <row r="169" spans="1:22" ht="11.25" customHeight="1" x14ac:dyDescent="0.25">
      <c r="A169" s="130" t="s">
        <v>3489</v>
      </c>
      <c r="B169" s="131" t="s">
        <v>2145</v>
      </c>
      <c r="C169" s="132">
        <v>66020002603</v>
      </c>
      <c r="D169" s="132" t="s">
        <v>3665</v>
      </c>
      <c r="E169" s="133">
        <v>679.66666666666663</v>
      </c>
      <c r="F169" s="126">
        <v>3</v>
      </c>
      <c r="G169" s="132">
        <v>1</v>
      </c>
      <c r="H169" s="134">
        <v>0</v>
      </c>
      <c r="I169" s="135">
        <f t="shared" si="28"/>
        <v>2</v>
      </c>
      <c r="J169" s="126">
        <f t="shared" si="29"/>
        <v>163.11999999999998</v>
      </c>
      <c r="K169" s="126">
        <f t="shared" si="30"/>
        <v>163.11999999999998</v>
      </c>
      <c r="L169" s="126">
        <f t="shared" si="31"/>
        <v>1.68</v>
      </c>
      <c r="M169" s="126">
        <f t="shared" si="32"/>
        <v>3.36</v>
      </c>
      <c r="N169" s="126">
        <f t="shared" si="33"/>
        <v>56.7</v>
      </c>
      <c r="O169" s="126">
        <f t="shared" si="34"/>
        <v>113.4</v>
      </c>
      <c r="P169" s="126">
        <f t="shared" si="35"/>
        <v>23.58</v>
      </c>
      <c r="Q169" s="126">
        <f t="shared" si="36"/>
        <v>47.16</v>
      </c>
      <c r="R169" s="126">
        <f t="shared" si="37"/>
        <v>40.779999999999994</v>
      </c>
      <c r="S169" s="126">
        <f t="shared" si="38"/>
        <v>40.779999999999994</v>
      </c>
      <c r="T169" s="126">
        <f t="shared" si="39"/>
        <v>40.779999999999994</v>
      </c>
      <c r="U169" s="128">
        <f t="shared" si="40"/>
        <v>20.389999999999997</v>
      </c>
      <c r="V169" s="157">
        <f t="shared" si="41"/>
        <v>715</v>
      </c>
    </row>
    <row r="170" spans="1:22" ht="11.25" customHeight="1" x14ac:dyDescent="0.25">
      <c r="A170" s="130" t="s">
        <v>3489</v>
      </c>
      <c r="B170" s="131" t="s">
        <v>2147</v>
      </c>
      <c r="C170" s="132">
        <v>80700003049</v>
      </c>
      <c r="D170" s="132" t="s">
        <v>3666</v>
      </c>
      <c r="E170" s="133">
        <v>538</v>
      </c>
      <c r="F170" s="126">
        <v>3</v>
      </c>
      <c r="G170" s="132">
        <v>1</v>
      </c>
      <c r="H170" s="134">
        <v>0</v>
      </c>
      <c r="I170" s="135">
        <f t="shared" si="28"/>
        <v>2</v>
      </c>
      <c r="J170" s="126">
        <f t="shared" si="29"/>
        <v>129.12</v>
      </c>
      <c r="K170" s="126">
        <f t="shared" si="30"/>
        <v>129.12</v>
      </c>
      <c r="L170" s="126">
        <f t="shared" si="31"/>
        <v>1.68</v>
      </c>
      <c r="M170" s="126">
        <f t="shared" si="32"/>
        <v>3.36</v>
      </c>
      <c r="N170" s="126">
        <f t="shared" si="33"/>
        <v>56.7</v>
      </c>
      <c r="O170" s="126">
        <f t="shared" si="34"/>
        <v>113.4</v>
      </c>
      <c r="P170" s="126">
        <f t="shared" si="35"/>
        <v>23.58</v>
      </c>
      <c r="Q170" s="126">
        <f t="shared" si="36"/>
        <v>47.16</v>
      </c>
      <c r="R170" s="126">
        <f t="shared" si="37"/>
        <v>32.28</v>
      </c>
      <c r="S170" s="126">
        <f t="shared" si="38"/>
        <v>32.28</v>
      </c>
      <c r="T170" s="126">
        <f t="shared" si="39"/>
        <v>32.28</v>
      </c>
      <c r="U170" s="128">
        <f t="shared" si="40"/>
        <v>16.14</v>
      </c>
      <c r="V170" s="157">
        <f t="shared" si="41"/>
        <v>617</v>
      </c>
    </row>
    <row r="171" spans="1:22" ht="11.25" customHeight="1" x14ac:dyDescent="0.25">
      <c r="A171" s="130" t="s">
        <v>3489</v>
      </c>
      <c r="B171" s="131" t="s">
        <v>2149</v>
      </c>
      <c r="C171" s="132">
        <v>55070005014</v>
      </c>
      <c r="D171" s="132" t="s">
        <v>3667</v>
      </c>
      <c r="E171" s="133">
        <v>552.66666666666663</v>
      </c>
      <c r="F171" s="126">
        <v>3</v>
      </c>
      <c r="G171" s="132">
        <v>1</v>
      </c>
      <c r="H171" s="134">
        <v>0</v>
      </c>
      <c r="I171" s="135">
        <f t="shared" si="28"/>
        <v>2</v>
      </c>
      <c r="J171" s="126">
        <f t="shared" si="29"/>
        <v>132.63999999999999</v>
      </c>
      <c r="K171" s="126">
        <f t="shared" si="30"/>
        <v>132.63999999999999</v>
      </c>
      <c r="L171" s="126">
        <f t="shared" si="31"/>
        <v>1.68</v>
      </c>
      <c r="M171" s="126">
        <f t="shared" si="32"/>
        <v>3.36</v>
      </c>
      <c r="N171" s="126">
        <f t="shared" si="33"/>
        <v>56.7</v>
      </c>
      <c r="O171" s="126">
        <f t="shared" si="34"/>
        <v>113.4</v>
      </c>
      <c r="P171" s="126">
        <f t="shared" si="35"/>
        <v>23.58</v>
      </c>
      <c r="Q171" s="126">
        <f t="shared" si="36"/>
        <v>47.16</v>
      </c>
      <c r="R171" s="126">
        <f t="shared" si="37"/>
        <v>33.159999999999997</v>
      </c>
      <c r="S171" s="126">
        <f t="shared" si="38"/>
        <v>33.159999999999997</v>
      </c>
      <c r="T171" s="126">
        <f t="shared" si="39"/>
        <v>33.159999999999997</v>
      </c>
      <c r="U171" s="128">
        <f t="shared" si="40"/>
        <v>16.579999999999998</v>
      </c>
      <c r="V171" s="157">
        <f t="shared" si="41"/>
        <v>627</v>
      </c>
    </row>
    <row r="172" spans="1:22" ht="11.25" customHeight="1" x14ac:dyDescent="0.25">
      <c r="A172" s="130" t="s">
        <v>3489</v>
      </c>
      <c r="B172" s="131" t="s">
        <v>2151</v>
      </c>
      <c r="C172" s="132">
        <v>10540000788</v>
      </c>
      <c r="D172" s="132" t="s">
        <v>3668</v>
      </c>
      <c r="E172" s="133">
        <v>515.66666666666663</v>
      </c>
      <c r="F172" s="126">
        <v>4</v>
      </c>
      <c r="G172" s="132">
        <v>1</v>
      </c>
      <c r="H172" s="134">
        <v>1</v>
      </c>
      <c r="I172" s="135">
        <f t="shared" si="28"/>
        <v>2</v>
      </c>
      <c r="J172" s="126">
        <f t="shared" si="29"/>
        <v>123.75999999999999</v>
      </c>
      <c r="K172" s="126">
        <f t="shared" si="30"/>
        <v>123.75999999999999</v>
      </c>
      <c r="L172" s="126">
        <f t="shared" si="31"/>
        <v>3.36</v>
      </c>
      <c r="M172" s="126">
        <f t="shared" si="32"/>
        <v>3.36</v>
      </c>
      <c r="N172" s="126">
        <f t="shared" si="33"/>
        <v>113.4</v>
      </c>
      <c r="O172" s="126">
        <f t="shared" si="34"/>
        <v>113.4</v>
      </c>
      <c r="P172" s="126">
        <f t="shared" si="35"/>
        <v>47.16</v>
      </c>
      <c r="Q172" s="126">
        <f t="shared" si="36"/>
        <v>47.16</v>
      </c>
      <c r="R172" s="126">
        <f t="shared" si="37"/>
        <v>30.939999999999998</v>
      </c>
      <c r="S172" s="126">
        <f t="shared" si="38"/>
        <v>30.939999999999998</v>
      </c>
      <c r="T172" s="126">
        <f t="shared" si="39"/>
        <v>30.939999999999998</v>
      </c>
      <c r="U172" s="128">
        <f t="shared" si="40"/>
        <v>15.469999999999999</v>
      </c>
      <c r="V172" s="157">
        <f t="shared" si="41"/>
        <v>684</v>
      </c>
    </row>
    <row r="173" spans="1:22" ht="11.25" customHeight="1" x14ac:dyDescent="0.25">
      <c r="A173" s="130" t="s">
        <v>3489</v>
      </c>
      <c r="B173" s="131" t="s">
        <v>2153</v>
      </c>
      <c r="C173" s="132">
        <v>49040003529</v>
      </c>
      <c r="D173" s="132" t="s">
        <v>3669</v>
      </c>
      <c r="E173" s="133">
        <v>327.66666666666669</v>
      </c>
      <c r="F173" s="126">
        <v>2</v>
      </c>
      <c r="G173" s="132">
        <v>1</v>
      </c>
      <c r="H173" s="134">
        <v>0</v>
      </c>
      <c r="I173" s="135">
        <f t="shared" si="28"/>
        <v>1</v>
      </c>
      <c r="J173" s="126">
        <f t="shared" si="29"/>
        <v>78.64</v>
      </c>
      <c r="K173" s="126">
        <f t="shared" si="30"/>
        <v>78.64</v>
      </c>
      <c r="L173" s="126">
        <f t="shared" si="31"/>
        <v>1.68</v>
      </c>
      <c r="M173" s="126">
        <f t="shared" si="32"/>
        <v>1.68</v>
      </c>
      <c r="N173" s="126">
        <f t="shared" si="33"/>
        <v>56.7</v>
      </c>
      <c r="O173" s="126">
        <f t="shared" si="34"/>
        <v>56.7</v>
      </c>
      <c r="P173" s="126">
        <f t="shared" si="35"/>
        <v>23.58</v>
      </c>
      <c r="Q173" s="126">
        <f t="shared" si="36"/>
        <v>23.58</v>
      </c>
      <c r="R173" s="126">
        <f t="shared" si="37"/>
        <v>19.66</v>
      </c>
      <c r="S173" s="126">
        <f t="shared" si="38"/>
        <v>19.66</v>
      </c>
      <c r="T173" s="126">
        <f t="shared" si="39"/>
        <v>19.66</v>
      </c>
      <c r="U173" s="128">
        <f t="shared" si="40"/>
        <v>9.83</v>
      </c>
      <c r="V173" s="157">
        <f t="shared" si="41"/>
        <v>390</v>
      </c>
    </row>
    <row r="174" spans="1:22" ht="11.25" customHeight="1" x14ac:dyDescent="0.25">
      <c r="A174" s="130" t="s">
        <v>3489</v>
      </c>
      <c r="B174" s="131" t="s">
        <v>2155</v>
      </c>
      <c r="C174" s="132">
        <v>95990009559</v>
      </c>
      <c r="D174" s="132" t="s">
        <v>3670</v>
      </c>
      <c r="E174" s="133">
        <v>330.33333333333331</v>
      </c>
      <c r="F174" s="126">
        <v>3</v>
      </c>
      <c r="G174" s="132">
        <v>1</v>
      </c>
      <c r="H174" s="134">
        <v>0</v>
      </c>
      <c r="I174" s="135">
        <f t="shared" si="28"/>
        <v>2</v>
      </c>
      <c r="J174" s="126">
        <f t="shared" si="29"/>
        <v>79.279999999999987</v>
      </c>
      <c r="K174" s="126">
        <f t="shared" si="30"/>
        <v>79.279999999999987</v>
      </c>
      <c r="L174" s="126">
        <f t="shared" si="31"/>
        <v>1.68</v>
      </c>
      <c r="M174" s="126">
        <f t="shared" si="32"/>
        <v>3.36</v>
      </c>
      <c r="N174" s="126">
        <f t="shared" si="33"/>
        <v>56.7</v>
      </c>
      <c r="O174" s="126">
        <f t="shared" si="34"/>
        <v>113.4</v>
      </c>
      <c r="P174" s="126">
        <f t="shared" si="35"/>
        <v>23.58</v>
      </c>
      <c r="Q174" s="126">
        <f t="shared" si="36"/>
        <v>47.16</v>
      </c>
      <c r="R174" s="126">
        <f t="shared" si="37"/>
        <v>19.819999999999997</v>
      </c>
      <c r="S174" s="126">
        <f t="shared" si="38"/>
        <v>19.819999999999997</v>
      </c>
      <c r="T174" s="126">
        <f t="shared" si="39"/>
        <v>19.819999999999997</v>
      </c>
      <c r="U174" s="128">
        <f t="shared" si="40"/>
        <v>9.9099999999999984</v>
      </c>
      <c r="V174" s="157">
        <f t="shared" si="41"/>
        <v>474</v>
      </c>
    </row>
    <row r="175" spans="1:22" ht="11.25" customHeight="1" x14ac:dyDescent="0.25">
      <c r="A175" s="130" t="s">
        <v>3489</v>
      </c>
      <c r="B175" s="131" t="s">
        <v>2157</v>
      </c>
      <c r="C175" s="132">
        <v>96430006390</v>
      </c>
      <c r="D175" s="132" t="s">
        <v>3671</v>
      </c>
      <c r="E175" s="133">
        <v>476.66666666666669</v>
      </c>
      <c r="F175" s="126">
        <v>3</v>
      </c>
      <c r="G175" s="132">
        <v>1</v>
      </c>
      <c r="H175" s="134">
        <v>0</v>
      </c>
      <c r="I175" s="135">
        <f t="shared" si="28"/>
        <v>2</v>
      </c>
      <c r="J175" s="126">
        <f t="shared" si="29"/>
        <v>114.4</v>
      </c>
      <c r="K175" s="126">
        <f t="shared" si="30"/>
        <v>114.4</v>
      </c>
      <c r="L175" s="126">
        <f t="shared" si="31"/>
        <v>1.68</v>
      </c>
      <c r="M175" s="126">
        <f t="shared" si="32"/>
        <v>3.36</v>
      </c>
      <c r="N175" s="126">
        <f t="shared" si="33"/>
        <v>56.7</v>
      </c>
      <c r="O175" s="126">
        <f t="shared" si="34"/>
        <v>113.4</v>
      </c>
      <c r="P175" s="126">
        <f t="shared" si="35"/>
        <v>23.58</v>
      </c>
      <c r="Q175" s="126">
        <f t="shared" si="36"/>
        <v>47.16</v>
      </c>
      <c r="R175" s="126">
        <f t="shared" si="37"/>
        <v>28.6</v>
      </c>
      <c r="S175" s="126">
        <f t="shared" si="38"/>
        <v>28.6</v>
      </c>
      <c r="T175" s="126">
        <f t="shared" si="39"/>
        <v>28.6</v>
      </c>
      <c r="U175" s="128">
        <f t="shared" si="40"/>
        <v>14.3</v>
      </c>
      <c r="V175" s="157">
        <f t="shared" si="41"/>
        <v>575</v>
      </c>
    </row>
    <row r="176" spans="1:22" ht="11.25" customHeight="1" x14ac:dyDescent="0.25">
      <c r="A176" s="130" t="s">
        <v>3489</v>
      </c>
      <c r="B176" s="131" t="s">
        <v>1098</v>
      </c>
      <c r="C176" s="132">
        <v>10510003795</v>
      </c>
      <c r="D176" s="132" t="s">
        <v>3672</v>
      </c>
      <c r="E176" s="133">
        <v>670.66666666666663</v>
      </c>
      <c r="F176" s="126">
        <v>5</v>
      </c>
      <c r="G176" s="132">
        <v>1</v>
      </c>
      <c r="H176" s="134">
        <v>1</v>
      </c>
      <c r="I176" s="135">
        <f t="shared" si="28"/>
        <v>3</v>
      </c>
      <c r="J176" s="126">
        <f t="shared" si="29"/>
        <v>160.95999999999998</v>
      </c>
      <c r="K176" s="126">
        <f t="shared" si="30"/>
        <v>160.95999999999998</v>
      </c>
      <c r="L176" s="126">
        <f t="shared" si="31"/>
        <v>3.36</v>
      </c>
      <c r="M176" s="126">
        <f t="shared" si="32"/>
        <v>5.04</v>
      </c>
      <c r="N176" s="126">
        <f t="shared" si="33"/>
        <v>113.4</v>
      </c>
      <c r="O176" s="126">
        <f t="shared" si="34"/>
        <v>170.10000000000002</v>
      </c>
      <c r="P176" s="126">
        <f t="shared" si="35"/>
        <v>47.16</v>
      </c>
      <c r="Q176" s="126">
        <f t="shared" si="36"/>
        <v>70.739999999999995</v>
      </c>
      <c r="R176" s="126">
        <f t="shared" si="37"/>
        <v>40.239999999999995</v>
      </c>
      <c r="S176" s="126">
        <f t="shared" si="38"/>
        <v>40.239999999999995</v>
      </c>
      <c r="T176" s="126">
        <f t="shared" si="39"/>
        <v>40.239999999999995</v>
      </c>
      <c r="U176" s="128">
        <f t="shared" si="40"/>
        <v>20.119999999999997</v>
      </c>
      <c r="V176" s="157">
        <f t="shared" si="41"/>
        <v>873</v>
      </c>
    </row>
    <row r="177" spans="1:22" ht="11.25" customHeight="1" x14ac:dyDescent="0.25">
      <c r="A177" s="130" t="s">
        <v>3489</v>
      </c>
      <c r="B177" s="131" t="s">
        <v>1154</v>
      </c>
      <c r="C177" s="132">
        <v>83140007929</v>
      </c>
      <c r="D177" s="132" t="s">
        <v>3673</v>
      </c>
      <c r="E177" s="133">
        <v>430.33333333333331</v>
      </c>
      <c r="F177" s="126">
        <v>2</v>
      </c>
      <c r="G177" s="132">
        <v>1</v>
      </c>
      <c r="H177" s="134">
        <v>0</v>
      </c>
      <c r="I177" s="135">
        <f t="shared" si="28"/>
        <v>1</v>
      </c>
      <c r="J177" s="126">
        <f t="shared" si="29"/>
        <v>103.27999999999999</v>
      </c>
      <c r="K177" s="126">
        <f t="shared" si="30"/>
        <v>103.27999999999999</v>
      </c>
      <c r="L177" s="126">
        <f t="shared" si="31"/>
        <v>1.68</v>
      </c>
      <c r="M177" s="126">
        <f t="shared" si="32"/>
        <v>1.68</v>
      </c>
      <c r="N177" s="126">
        <f t="shared" si="33"/>
        <v>56.7</v>
      </c>
      <c r="O177" s="126">
        <f t="shared" si="34"/>
        <v>56.7</v>
      </c>
      <c r="P177" s="126">
        <f t="shared" si="35"/>
        <v>23.58</v>
      </c>
      <c r="Q177" s="126">
        <f t="shared" si="36"/>
        <v>23.58</v>
      </c>
      <c r="R177" s="126">
        <f t="shared" si="37"/>
        <v>25.819999999999997</v>
      </c>
      <c r="S177" s="126">
        <f t="shared" si="38"/>
        <v>25.819999999999997</v>
      </c>
      <c r="T177" s="126">
        <f t="shared" si="39"/>
        <v>25.819999999999997</v>
      </c>
      <c r="U177" s="128">
        <f t="shared" si="40"/>
        <v>12.909999999999998</v>
      </c>
      <c r="V177" s="157">
        <f t="shared" si="41"/>
        <v>461</v>
      </c>
    </row>
    <row r="178" spans="1:22" ht="11.25" customHeight="1" x14ac:dyDescent="0.25">
      <c r="A178" s="130" t="s">
        <v>3489</v>
      </c>
      <c r="B178" s="131" t="s">
        <v>778</v>
      </c>
      <c r="C178" s="132">
        <v>44260004281</v>
      </c>
      <c r="D178" s="132" t="s">
        <v>3674</v>
      </c>
      <c r="E178" s="133">
        <v>846.66666666666663</v>
      </c>
      <c r="F178" s="126">
        <v>4</v>
      </c>
      <c r="G178" s="132">
        <v>1</v>
      </c>
      <c r="H178" s="134">
        <v>0</v>
      </c>
      <c r="I178" s="135">
        <f t="shared" si="28"/>
        <v>3</v>
      </c>
      <c r="J178" s="126">
        <f t="shared" si="29"/>
        <v>203.2</v>
      </c>
      <c r="K178" s="126">
        <f t="shared" si="30"/>
        <v>203.2</v>
      </c>
      <c r="L178" s="126">
        <f t="shared" si="31"/>
        <v>1.68</v>
      </c>
      <c r="M178" s="126">
        <f t="shared" si="32"/>
        <v>5.04</v>
      </c>
      <c r="N178" s="126">
        <f t="shared" si="33"/>
        <v>56.7</v>
      </c>
      <c r="O178" s="126">
        <f t="shared" si="34"/>
        <v>170.10000000000002</v>
      </c>
      <c r="P178" s="126">
        <f t="shared" si="35"/>
        <v>23.58</v>
      </c>
      <c r="Q178" s="126">
        <f t="shared" si="36"/>
        <v>70.739999999999995</v>
      </c>
      <c r="R178" s="126">
        <f t="shared" si="37"/>
        <v>50.8</v>
      </c>
      <c r="S178" s="126">
        <f t="shared" si="38"/>
        <v>50.8</v>
      </c>
      <c r="T178" s="126">
        <f t="shared" si="39"/>
        <v>50.8</v>
      </c>
      <c r="U178" s="128">
        <f t="shared" si="40"/>
        <v>25.4</v>
      </c>
      <c r="V178" s="157">
        <f t="shared" si="41"/>
        <v>912</v>
      </c>
    </row>
    <row r="179" spans="1:22" ht="11.25" customHeight="1" x14ac:dyDescent="0.25">
      <c r="A179" s="130" t="s">
        <v>3489</v>
      </c>
      <c r="B179" s="131" t="s">
        <v>1390</v>
      </c>
      <c r="C179" s="132">
        <v>82260000538</v>
      </c>
      <c r="D179" s="132" t="s">
        <v>3675</v>
      </c>
      <c r="E179" s="133">
        <v>357.33333333333331</v>
      </c>
      <c r="F179" s="126">
        <v>3</v>
      </c>
      <c r="G179" s="132">
        <v>1</v>
      </c>
      <c r="H179" s="134">
        <v>0</v>
      </c>
      <c r="I179" s="135">
        <f t="shared" si="28"/>
        <v>2</v>
      </c>
      <c r="J179" s="126">
        <f t="shared" si="29"/>
        <v>85.759999999999991</v>
      </c>
      <c r="K179" s="126">
        <f t="shared" si="30"/>
        <v>85.759999999999991</v>
      </c>
      <c r="L179" s="126">
        <f t="shared" si="31"/>
        <v>1.68</v>
      </c>
      <c r="M179" s="126">
        <f t="shared" si="32"/>
        <v>3.36</v>
      </c>
      <c r="N179" s="126">
        <f t="shared" si="33"/>
        <v>56.7</v>
      </c>
      <c r="O179" s="126">
        <f t="shared" si="34"/>
        <v>113.4</v>
      </c>
      <c r="P179" s="126">
        <f t="shared" si="35"/>
        <v>23.58</v>
      </c>
      <c r="Q179" s="126">
        <f t="shared" si="36"/>
        <v>47.16</v>
      </c>
      <c r="R179" s="126">
        <f t="shared" si="37"/>
        <v>21.439999999999998</v>
      </c>
      <c r="S179" s="126">
        <f t="shared" si="38"/>
        <v>21.439999999999998</v>
      </c>
      <c r="T179" s="126">
        <f t="shared" si="39"/>
        <v>21.439999999999998</v>
      </c>
      <c r="U179" s="128">
        <f t="shared" si="40"/>
        <v>10.719999999999999</v>
      </c>
      <c r="V179" s="157">
        <f t="shared" si="41"/>
        <v>492</v>
      </c>
    </row>
    <row r="180" spans="1:22" ht="11.25" customHeight="1" x14ac:dyDescent="0.25">
      <c r="A180" s="130" t="s">
        <v>3489</v>
      </c>
      <c r="B180" s="131" t="s">
        <v>1392</v>
      </c>
      <c r="C180" s="132">
        <v>99990008685</v>
      </c>
      <c r="D180" s="132" t="s">
        <v>3676</v>
      </c>
      <c r="E180" s="133">
        <v>458</v>
      </c>
      <c r="F180" s="126">
        <v>2</v>
      </c>
      <c r="G180" s="132">
        <v>1</v>
      </c>
      <c r="H180" s="134">
        <v>0</v>
      </c>
      <c r="I180" s="135">
        <f t="shared" si="28"/>
        <v>1</v>
      </c>
      <c r="J180" s="126">
        <f t="shared" si="29"/>
        <v>109.92</v>
      </c>
      <c r="K180" s="126">
        <f t="shared" si="30"/>
        <v>109.92</v>
      </c>
      <c r="L180" s="126">
        <f t="shared" si="31"/>
        <v>1.68</v>
      </c>
      <c r="M180" s="126">
        <f t="shared" si="32"/>
        <v>1.68</v>
      </c>
      <c r="N180" s="126">
        <f t="shared" si="33"/>
        <v>56.7</v>
      </c>
      <c r="O180" s="126">
        <f t="shared" si="34"/>
        <v>56.7</v>
      </c>
      <c r="P180" s="126">
        <f t="shared" si="35"/>
        <v>23.58</v>
      </c>
      <c r="Q180" s="126">
        <f t="shared" si="36"/>
        <v>23.58</v>
      </c>
      <c r="R180" s="126">
        <f t="shared" si="37"/>
        <v>27.48</v>
      </c>
      <c r="S180" s="126">
        <f t="shared" si="38"/>
        <v>27.48</v>
      </c>
      <c r="T180" s="126">
        <f t="shared" si="39"/>
        <v>27.48</v>
      </c>
      <c r="U180" s="128">
        <f t="shared" si="40"/>
        <v>13.74</v>
      </c>
      <c r="V180" s="157">
        <f t="shared" si="41"/>
        <v>480</v>
      </c>
    </row>
    <row r="181" spans="1:22" ht="11.25" customHeight="1" x14ac:dyDescent="0.25">
      <c r="A181" s="130" t="s">
        <v>3489</v>
      </c>
      <c r="B181" s="131" t="s">
        <v>1396</v>
      </c>
      <c r="C181" s="132">
        <v>65390010281</v>
      </c>
      <c r="D181" s="132" t="s">
        <v>3677</v>
      </c>
      <c r="E181" s="133">
        <v>545.66666666666663</v>
      </c>
      <c r="F181" s="126">
        <v>3</v>
      </c>
      <c r="G181" s="132">
        <v>1</v>
      </c>
      <c r="H181" s="134">
        <v>0</v>
      </c>
      <c r="I181" s="135">
        <f t="shared" si="28"/>
        <v>2</v>
      </c>
      <c r="J181" s="126">
        <f t="shared" si="29"/>
        <v>130.95999999999998</v>
      </c>
      <c r="K181" s="126">
        <f t="shared" si="30"/>
        <v>130.95999999999998</v>
      </c>
      <c r="L181" s="126">
        <f t="shared" si="31"/>
        <v>1.68</v>
      </c>
      <c r="M181" s="126">
        <f t="shared" si="32"/>
        <v>3.36</v>
      </c>
      <c r="N181" s="126">
        <f t="shared" si="33"/>
        <v>56.7</v>
      </c>
      <c r="O181" s="126">
        <f t="shared" si="34"/>
        <v>113.4</v>
      </c>
      <c r="P181" s="126">
        <f t="shared" si="35"/>
        <v>23.58</v>
      </c>
      <c r="Q181" s="126">
        <f t="shared" si="36"/>
        <v>47.16</v>
      </c>
      <c r="R181" s="126">
        <f t="shared" si="37"/>
        <v>32.739999999999995</v>
      </c>
      <c r="S181" s="126">
        <f t="shared" si="38"/>
        <v>32.739999999999995</v>
      </c>
      <c r="T181" s="126">
        <f t="shared" si="39"/>
        <v>32.739999999999995</v>
      </c>
      <c r="U181" s="128">
        <f t="shared" si="40"/>
        <v>16.369999999999997</v>
      </c>
      <c r="V181" s="157">
        <f t="shared" si="41"/>
        <v>622</v>
      </c>
    </row>
    <row r="182" spans="1:22" ht="11.25" customHeight="1" x14ac:dyDescent="0.25">
      <c r="A182" s="130" t="s">
        <v>3489</v>
      </c>
      <c r="B182" s="131" t="s">
        <v>2159</v>
      </c>
      <c r="C182" s="132">
        <v>60780002166</v>
      </c>
      <c r="D182" s="132" t="s">
        <v>3678</v>
      </c>
      <c r="E182" s="133">
        <v>494</v>
      </c>
      <c r="F182" s="126">
        <v>3</v>
      </c>
      <c r="G182" s="132">
        <v>1</v>
      </c>
      <c r="H182" s="134">
        <v>0</v>
      </c>
      <c r="I182" s="135">
        <f t="shared" si="28"/>
        <v>2</v>
      </c>
      <c r="J182" s="126">
        <f t="shared" si="29"/>
        <v>118.56</v>
      </c>
      <c r="K182" s="126">
        <f t="shared" si="30"/>
        <v>118.56</v>
      </c>
      <c r="L182" s="126">
        <f t="shared" si="31"/>
        <v>1.68</v>
      </c>
      <c r="M182" s="126">
        <f t="shared" si="32"/>
        <v>3.36</v>
      </c>
      <c r="N182" s="126">
        <f t="shared" si="33"/>
        <v>56.7</v>
      </c>
      <c r="O182" s="126">
        <f t="shared" si="34"/>
        <v>113.4</v>
      </c>
      <c r="P182" s="126">
        <f t="shared" si="35"/>
        <v>23.58</v>
      </c>
      <c r="Q182" s="126">
        <f t="shared" si="36"/>
        <v>47.16</v>
      </c>
      <c r="R182" s="126">
        <f t="shared" si="37"/>
        <v>29.64</v>
      </c>
      <c r="S182" s="126">
        <f t="shared" si="38"/>
        <v>29.64</v>
      </c>
      <c r="T182" s="126">
        <f t="shared" si="39"/>
        <v>29.64</v>
      </c>
      <c r="U182" s="128">
        <f t="shared" si="40"/>
        <v>14.82</v>
      </c>
      <c r="V182" s="157">
        <f t="shared" si="41"/>
        <v>587</v>
      </c>
    </row>
    <row r="183" spans="1:22" ht="11.25" customHeight="1" x14ac:dyDescent="0.25">
      <c r="A183" s="130" t="s">
        <v>3489</v>
      </c>
      <c r="B183" s="131" t="s">
        <v>2161</v>
      </c>
      <c r="C183" s="132">
        <v>90400006735</v>
      </c>
      <c r="D183" s="132" t="s">
        <v>3679</v>
      </c>
      <c r="E183" s="133">
        <v>260.33333333333331</v>
      </c>
      <c r="F183" s="126">
        <v>3</v>
      </c>
      <c r="G183" s="132">
        <v>1</v>
      </c>
      <c r="H183" s="134">
        <v>0</v>
      </c>
      <c r="I183" s="135">
        <f t="shared" si="28"/>
        <v>2</v>
      </c>
      <c r="J183" s="126">
        <f t="shared" si="29"/>
        <v>62.47999999999999</v>
      </c>
      <c r="K183" s="126">
        <f t="shared" si="30"/>
        <v>62.47999999999999</v>
      </c>
      <c r="L183" s="126">
        <f t="shared" si="31"/>
        <v>1.68</v>
      </c>
      <c r="M183" s="126">
        <f t="shared" si="32"/>
        <v>3.36</v>
      </c>
      <c r="N183" s="126">
        <f t="shared" si="33"/>
        <v>56.7</v>
      </c>
      <c r="O183" s="126">
        <f t="shared" si="34"/>
        <v>113.4</v>
      </c>
      <c r="P183" s="126">
        <f t="shared" si="35"/>
        <v>23.58</v>
      </c>
      <c r="Q183" s="126">
        <f t="shared" si="36"/>
        <v>47.16</v>
      </c>
      <c r="R183" s="126">
        <f t="shared" si="37"/>
        <v>15.619999999999997</v>
      </c>
      <c r="S183" s="126">
        <f t="shared" si="38"/>
        <v>15.619999999999997</v>
      </c>
      <c r="T183" s="126">
        <f t="shared" si="39"/>
        <v>15.619999999999997</v>
      </c>
      <c r="U183" s="128">
        <f t="shared" si="40"/>
        <v>7.8099999999999987</v>
      </c>
      <c r="V183" s="157">
        <f t="shared" si="41"/>
        <v>426</v>
      </c>
    </row>
    <row r="184" spans="1:22" ht="11.25" customHeight="1" x14ac:dyDescent="0.25">
      <c r="A184" s="130" t="s">
        <v>3489</v>
      </c>
      <c r="B184" s="131" t="s">
        <v>2163</v>
      </c>
      <c r="C184" s="132">
        <v>82080051058</v>
      </c>
      <c r="D184" s="132" t="s">
        <v>3680</v>
      </c>
      <c r="E184" s="133">
        <v>523</v>
      </c>
      <c r="F184" s="126">
        <v>3</v>
      </c>
      <c r="G184" s="132">
        <v>1</v>
      </c>
      <c r="H184" s="134">
        <v>0</v>
      </c>
      <c r="I184" s="135">
        <f t="shared" si="28"/>
        <v>2</v>
      </c>
      <c r="J184" s="126">
        <f t="shared" si="29"/>
        <v>125.52</v>
      </c>
      <c r="K184" s="126">
        <f t="shared" si="30"/>
        <v>125.52</v>
      </c>
      <c r="L184" s="126">
        <f t="shared" si="31"/>
        <v>1.68</v>
      </c>
      <c r="M184" s="126">
        <f t="shared" si="32"/>
        <v>3.36</v>
      </c>
      <c r="N184" s="126">
        <f t="shared" si="33"/>
        <v>56.7</v>
      </c>
      <c r="O184" s="126">
        <f t="shared" si="34"/>
        <v>113.4</v>
      </c>
      <c r="P184" s="126">
        <f t="shared" si="35"/>
        <v>23.58</v>
      </c>
      <c r="Q184" s="126">
        <f t="shared" si="36"/>
        <v>47.16</v>
      </c>
      <c r="R184" s="126">
        <f t="shared" si="37"/>
        <v>31.38</v>
      </c>
      <c r="S184" s="126">
        <f t="shared" si="38"/>
        <v>31.38</v>
      </c>
      <c r="T184" s="126">
        <f t="shared" si="39"/>
        <v>31.38</v>
      </c>
      <c r="U184" s="128">
        <f t="shared" si="40"/>
        <v>15.69</v>
      </c>
      <c r="V184" s="157">
        <f t="shared" si="41"/>
        <v>607</v>
      </c>
    </row>
    <row r="185" spans="1:22" ht="11.25" customHeight="1" x14ac:dyDescent="0.25">
      <c r="A185" s="130" t="s">
        <v>3489</v>
      </c>
      <c r="B185" s="131" t="s">
        <v>2165</v>
      </c>
      <c r="C185" s="132">
        <v>59720008439</v>
      </c>
      <c r="D185" s="132" t="s">
        <v>3681</v>
      </c>
      <c r="E185" s="133">
        <v>462.33333333333331</v>
      </c>
      <c r="F185" s="126">
        <v>3</v>
      </c>
      <c r="G185" s="132">
        <v>1</v>
      </c>
      <c r="H185" s="134">
        <v>0</v>
      </c>
      <c r="I185" s="135">
        <f t="shared" si="28"/>
        <v>2</v>
      </c>
      <c r="J185" s="126">
        <f t="shared" si="29"/>
        <v>110.96</v>
      </c>
      <c r="K185" s="126">
        <f t="shared" si="30"/>
        <v>110.96</v>
      </c>
      <c r="L185" s="126">
        <f t="shared" si="31"/>
        <v>1.68</v>
      </c>
      <c r="M185" s="126">
        <f t="shared" si="32"/>
        <v>3.36</v>
      </c>
      <c r="N185" s="126">
        <f t="shared" si="33"/>
        <v>56.7</v>
      </c>
      <c r="O185" s="126">
        <f t="shared" si="34"/>
        <v>113.4</v>
      </c>
      <c r="P185" s="126">
        <f t="shared" si="35"/>
        <v>23.58</v>
      </c>
      <c r="Q185" s="126">
        <f t="shared" si="36"/>
        <v>47.16</v>
      </c>
      <c r="R185" s="126">
        <f t="shared" si="37"/>
        <v>27.74</v>
      </c>
      <c r="S185" s="126">
        <f t="shared" si="38"/>
        <v>27.74</v>
      </c>
      <c r="T185" s="126">
        <f t="shared" si="39"/>
        <v>27.74</v>
      </c>
      <c r="U185" s="128">
        <f t="shared" si="40"/>
        <v>13.87</v>
      </c>
      <c r="V185" s="157">
        <f t="shared" si="41"/>
        <v>565</v>
      </c>
    </row>
    <row r="186" spans="1:22" ht="11.25" customHeight="1" x14ac:dyDescent="0.25">
      <c r="A186" s="130" t="s">
        <v>3489</v>
      </c>
      <c r="B186" s="131" t="s">
        <v>2167</v>
      </c>
      <c r="C186" s="132">
        <v>38370009994</v>
      </c>
      <c r="D186" s="132" t="s">
        <v>3682</v>
      </c>
      <c r="E186" s="133">
        <v>637.33333333333337</v>
      </c>
      <c r="F186" s="126">
        <v>3</v>
      </c>
      <c r="G186" s="132">
        <v>1</v>
      </c>
      <c r="H186" s="134">
        <v>0</v>
      </c>
      <c r="I186" s="135">
        <f t="shared" si="28"/>
        <v>2</v>
      </c>
      <c r="J186" s="126">
        <f t="shared" si="29"/>
        <v>152.96</v>
      </c>
      <c r="K186" s="126">
        <f t="shared" si="30"/>
        <v>152.96</v>
      </c>
      <c r="L186" s="126">
        <f t="shared" si="31"/>
        <v>1.68</v>
      </c>
      <c r="M186" s="126">
        <f t="shared" si="32"/>
        <v>3.36</v>
      </c>
      <c r="N186" s="126">
        <f t="shared" si="33"/>
        <v>56.7</v>
      </c>
      <c r="O186" s="126">
        <f t="shared" si="34"/>
        <v>113.4</v>
      </c>
      <c r="P186" s="126">
        <f t="shared" si="35"/>
        <v>23.58</v>
      </c>
      <c r="Q186" s="126">
        <f t="shared" si="36"/>
        <v>47.16</v>
      </c>
      <c r="R186" s="126">
        <f t="shared" si="37"/>
        <v>38.24</v>
      </c>
      <c r="S186" s="126">
        <f t="shared" si="38"/>
        <v>38.24</v>
      </c>
      <c r="T186" s="126">
        <f t="shared" si="39"/>
        <v>38.24</v>
      </c>
      <c r="U186" s="128">
        <f t="shared" si="40"/>
        <v>19.12</v>
      </c>
      <c r="V186" s="157">
        <f t="shared" si="41"/>
        <v>686</v>
      </c>
    </row>
    <row r="187" spans="1:22" ht="11.25" customHeight="1" x14ac:dyDescent="0.25">
      <c r="A187" s="130" t="s">
        <v>3489</v>
      </c>
      <c r="B187" s="131" t="s">
        <v>2169</v>
      </c>
      <c r="C187" s="132">
        <v>35530008862</v>
      </c>
      <c r="D187" s="132" t="s">
        <v>3683</v>
      </c>
      <c r="E187" s="133">
        <v>326.33333333333331</v>
      </c>
      <c r="F187" s="126">
        <v>2</v>
      </c>
      <c r="G187" s="132">
        <v>1</v>
      </c>
      <c r="H187" s="134">
        <v>0</v>
      </c>
      <c r="I187" s="135">
        <f t="shared" si="28"/>
        <v>1</v>
      </c>
      <c r="J187" s="126">
        <f t="shared" si="29"/>
        <v>78.319999999999993</v>
      </c>
      <c r="K187" s="126">
        <f t="shared" si="30"/>
        <v>78.319999999999993</v>
      </c>
      <c r="L187" s="126">
        <f t="shared" si="31"/>
        <v>1.68</v>
      </c>
      <c r="M187" s="126">
        <f t="shared" si="32"/>
        <v>1.68</v>
      </c>
      <c r="N187" s="126">
        <f t="shared" si="33"/>
        <v>56.7</v>
      </c>
      <c r="O187" s="126">
        <f t="shared" si="34"/>
        <v>56.7</v>
      </c>
      <c r="P187" s="126">
        <f t="shared" si="35"/>
        <v>23.58</v>
      </c>
      <c r="Q187" s="126">
        <f t="shared" si="36"/>
        <v>23.58</v>
      </c>
      <c r="R187" s="126">
        <f t="shared" si="37"/>
        <v>19.579999999999998</v>
      </c>
      <c r="S187" s="126">
        <f t="shared" si="38"/>
        <v>19.579999999999998</v>
      </c>
      <c r="T187" s="126">
        <f t="shared" si="39"/>
        <v>19.579999999999998</v>
      </c>
      <c r="U187" s="128">
        <f t="shared" si="40"/>
        <v>9.7899999999999991</v>
      </c>
      <c r="V187" s="157">
        <f t="shared" si="41"/>
        <v>389</v>
      </c>
    </row>
    <row r="188" spans="1:22" ht="11.25" customHeight="1" x14ac:dyDescent="0.25">
      <c r="A188" s="130" t="s">
        <v>3489</v>
      </c>
      <c r="B188" s="131" t="s">
        <v>1402</v>
      </c>
      <c r="C188" s="132">
        <v>18570009724</v>
      </c>
      <c r="D188" s="132" t="s">
        <v>3684</v>
      </c>
      <c r="E188" s="133">
        <v>259</v>
      </c>
      <c r="F188" s="126">
        <v>2</v>
      </c>
      <c r="G188" s="132">
        <v>1</v>
      </c>
      <c r="H188" s="134">
        <v>0</v>
      </c>
      <c r="I188" s="135">
        <f t="shared" si="28"/>
        <v>1</v>
      </c>
      <c r="J188" s="126">
        <f t="shared" si="29"/>
        <v>62.16</v>
      </c>
      <c r="K188" s="126">
        <f t="shared" si="30"/>
        <v>62.16</v>
      </c>
      <c r="L188" s="126">
        <f t="shared" si="31"/>
        <v>1.68</v>
      </c>
      <c r="M188" s="126">
        <f t="shared" si="32"/>
        <v>1.68</v>
      </c>
      <c r="N188" s="126">
        <f t="shared" si="33"/>
        <v>56.7</v>
      </c>
      <c r="O188" s="126">
        <f t="shared" si="34"/>
        <v>56.7</v>
      </c>
      <c r="P188" s="126">
        <f t="shared" si="35"/>
        <v>23.58</v>
      </c>
      <c r="Q188" s="126">
        <f t="shared" si="36"/>
        <v>23.58</v>
      </c>
      <c r="R188" s="126">
        <f t="shared" si="37"/>
        <v>15.54</v>
      </c>
      <c r="S188" s="126">
        <f t="shared" si="38"/>
        <v>15.54</v>
      </c>
      <c r="T188" s="126">
        <f t="shared" si="39"/>
        <v>15.54</v>
      </c>
      <c r="U188" s="128">
        <f t="shared" si="40"/>
        <v>7.77</v>
      </c>
      <c r="V188" s="157">
        <f t="shared" si="41"/>
        <v>343</v>
      </c>
    </row>
    <row r="189" spans="1:22" ht="11.25" customHeight="1" x14ac:dyDescent="0.25">
      <c r="A189" s="130" t="s">
        <v>3489</v>
      </c>
      <c r="B189" s="131" t="s">
        <v>780</v>
      </c>
      <c r="C189" s="132">
        <v>88210003821</v>
      </c>
      <c r="D189" s="132" t="s">
        <v>3685</v>
      </c>
      <c r="E189" s="133">
        <v>396</v>
      </c>
      <c r="F189" s="126">
        <v>3</v>
      </c>
      <c r="G189" s="132">
        <v>1</v>
      </c>
      <c r="H189" s="134">
        <v>0</v>
      </c>
      <c r="I189" s="135">
        <f t="shared" si="28"/>
        <v>2</v>
      </c>
      <c r="J189" s="126">
        <f t="shared" si="29"/>
        <v>95.039999999999992</v>
      </c>
      <c r="K189" s="126">
        <f t="shared" si="30"/>
        <v>95.039999999999992</v>
      </c>
      <c r="L189" s="126">
        <f t="shared" si="31"/>
        <v>1.68</v>
      </c>
      <c r="M189" s="126">
        <f t="shared" si="32"/>
        <v>3.36</v>
      </c>
      <c r="N189" s="126">
        <f t="shared" si="33"/>
        <v>56.7</v>
      </c>
      <c r="O189" s="126">
        <f t="shared" si="34"/>
        <v>113.4</v>
      </c>
      <c r="P189" s="126">
        <f t="shared" si="35"/>
        <v>23.58</v>
      </c>
      <c r="Q189" s="126">
        <f t="shared" si="36"/>
        <v>47.16</v>
      </c>
      <c r="R189" s="126">
        <f t="shared" si="37"/>
        <v>23.759999999999998</v>
      </c>
      <c r="S189" s="126">
        <f t="shared" si="38"/>
        <v>23.759999999999998</v>
      </c>
      <c r="T189" s="126">
        <f t="shared" si="39"/>
        <v>23.759999999999998</v>
      </c>
      <c r="U189" s="128">
        <f t="shared" si="40"/>
        <v>11.879999999999999</v>
      </c>
      <c r="V189" s="157">
        <f t="shared" si="41"/>
        <v>519</v>
      </c>
    </row>
    <row r="190" spans="1:22" ht="11.25" customHeight="1" x14ac:dyDescent="0.25">
      <c r="A190" s="130" t="s">
        <v>3489</v>
      </c>
      <c r="B190" s="131" t="s">
        <v>2171</v>
      </c>
      <c r="C190" s="132">
        <v>87960042175</v>
      </c>
      <c r="D190" s="132" t="s">
        <v>3686</v>
      </c>
      <c r="E190" s="133">
        <v>263</v>
      </c>
      <c r="F190" s="126">
        <v>3</v>
      </c>
      <c r="G190" s="132">
        <v>1</v>
      </c>
      <c r="H190" s="134">
        <v>0</v>
      </c>
      <c r="I190" s="135">
        <f t="shared" si="28"/>
        <v>2</v>
      </c>
      <c r="J190" s="126">
        <f t="shared" si="29"/>
        <v>63.12</v>
      </c>
      <c r="K190" s="126">
        <f t="shared" si="30"/>
        <v>63.12</v>
      </c>
      <c r="L190" s="126">
        <f t="shared" si="31"/>
        <v>1.68</v>
      </c>
      <c r="M190" s="126">
        <f t="shared" si="32"/>
        <v>3.36</v>
      </c>
      <c r="N190" s="126">
        <f t="shared" si="33"/>
        <v>56.7</v>
      </c>
      <c r="O190" s="126">
        <f t="shared" si="34"/>
        <v>113.4</v>
      </c>
      <c r="P190" s="126">
        <f t="shared" si="35"/>
        <v>23.58</v>
      </c>
      <c r="Q190" s="126">
        <f t="shared" si="36"/>
        <v>47.16</v>
      </c>
      <c r="R190" s="126">
        <f t="shared" si="37"/>
        <v>15.78</v>
      </c>
      <c r="S190" s="126">
        <f t="shared" si="38"/>
        <v>15.78</v>
      </c>
      <c r="T190" s="126">
        <f t="shared" si="39"/>
        <v>15.78</v>
      </c>
      <c r="U190" s="128">
        <f t="shared" si="40"/>
        <v>7.89</v>
      </c>
      <c r="V190" s="157">
        <f t="shared" si="41"/>
        <v>427</v>
      </c>
    </row>
    <row r="191" spans="1:22" ht="11.25" customHeight="1" x14ac:dyDescent="0.25">
      <c r="A191" s="130" t="s">
        <v>3489</v>
      </c>
      <c r="B191" s="131" t="s">
        <v>2173</v>
      </c>
      <c r="C191" s="132">
        <v>35850055371</v>
      </c>
      <c r="D191" s="132" t="s">
        <v>3687</v>
      </c>
      <c r="E191" s="133">
        <v>464.33333333333331</v>
      </c>
      <c r="F191" s="126">
        <v>3</v>
      </c>
      <c r="G191" s="132">
        <v>1</v>
      </c>
      <c r="H191" s="134">
        <v>0</v>
      </c>
      <c r="I191" s="135">
        <f t="shared" si="28"/>
        <v>2</v>
      </c>
      <c r="J191" s="126">
        <f t="shared" si="29"/>
        <v>111.44</v>
      </c>
      <c r="K191" s="126">
        <f t="shared" si="30"/>
        <v>111.44</v>
      </c>
      <c r="L191" s="126">
        <f t="shared" si="31"/>
        <v>1.68</v>
      </c>
      <c r="M191" s="126">
        <f t="shared" si="32"/>
        <v>3.36</v>
      </c>
      <c r="N191" s="126">
        <f t="shared" si="33"/>
        <v>56.7</v>
      </c>
      <c r="O191" s="126">
        <f t="shared" si="34"/>
        <v>113.4</v>
      </c>
      <c r="P191" s="126">
        <f t="shared" si="35"/>
        <v>23.58</v>
      </c>
      <c r="Q191" s="126">
        <f t="shared" si="36"/>
        <v>47.16</v>
      </c>
      <c r="R191" s="126">
        <f t="shared" si="37"/>
        <v>27.86</v>
      </c>
      <c r="S191" s="126">
        <f t="shared" si="38"/>
        <v>27.86</v>
      </c>
      <c r="T191" s="126">
        <f t="shared" si="39"/>
        <v>27.86</v>
      </c>
      <c r="U191" s="128">
        <f t="shared" si="40"/>
        <v>13.93</v>
      </c>
      <c r="V191" s="157">
        <f t="shared" si="41"/>
        <v>566</v>
      </c>
    </row>
    <row r="192" spans="1:22" ht="11.25" customHeight="1" x14ac:dyDescent="0.25">
      <c r="A192" s="130" t="s">
        <v>3489</v>
      </c>
      <c r="B192" s="131" t="s">
        <v>2175</v>
      </c>
      <c r="C192" s="132">
        <v>79390000570</v>
      </c>
      <c r="D192" s="132" t="s">
        <v>3688</v>
      </c>
      <c r="E192" s="133">
        <v>422.33333333333331</v>
      </c>
      <c r="F192" s="126">
        <v>5</v>
      </c>
      <c r="G192" s="132">
        <v>1</v>
      </c>
      <c r="H192" s="134">
        <v>0</v>
      </c>
      <c r="I192" s="135">
        <f t="shared" si="28"/>
        <v>4</v>
      </c>
      <c r="J192" s="126">
        <f t="shared" si="29"/>
        <v>101.35999999999999</v>
      </c>
      <c r="K192" s="126">
        <f t="shared" si="30"/>
        <v>101.35999999999999</v>
      </c>
      <c r="L192" s="126">
        <f t="shared" si="31"/>
        <v>1.68</v>
      </c>
      <c r="M192" s="126">
        <f t="shared" si="32"/>
        <v>6.72</v>
      </c>
      <c r="N192" s="126">
        <f t="shared" si="33"/>
        <v>56.7</v>
      </c>
      <c r="O192" s="126">
        <f t="shared" si="34"/>
        <v>226.8</v>
      </c>
      <c r="P192" s="126">
        <f t="shared" si="35"/>
        <v>23.58</v>
      </c>
      <c r="Q192" s="126">
        <f t="shared" si="36"/>
        <v>94.32</v>
      </c>
      <c r="R192" s="126">
        <f t="shared" si="37"/>
        <v>25.339999999999996</v>
      </c>
      <c r="S192" s="126">
        <f t="shared" si="38"/>
        <v>25.339999999999996</v>
      </c>
      <c r="T192" s="126">
        <f t="shared" si="39"/>
        <v>25.339999999999996</v>
      </c>
      <c r="U192" s="128">
        <f t="shared" si="40"/>
        <v>12.669999999999998</v>
      </c>
      <c r="V192" s="157">
        <f t="shared" si="41"/>
        <v>701</v>
      </c>
    </row>
    <row r="193" spans="1:22" ht="11.25" customHeight="1" x14ac:dyDescent="0.25">
      <c r="A193" s="130" t="s">
        <v>3489</v>
      </c>
      <c r="B193" s="131" t="s">
        <v>782</v>
      </c>
      <c r="C193" s="132">
        <v>77510005725</v>
      </c>
      <c r="D193" s="132" t="s">
        <v>3689</v>
      </c>
      <c r="E193" s="133">
        <v>374</v>
      </c>
      <c r="F193" s="126">
        <v>3</v>
      </c>
      <c r="G193" s="132">
        <v>1</v>
      </c>
      <c r="H193" s="134">
        <v>0</v>
      </c>
      <c r="I193" s="135">
        <f t="shared" si="28"/>
        <v>2</v>
      </c>
      <c r="J193" s="126">
        <f t="shared" si="29"/>
        <v>89.759999999999991</v>
      </c>
      <c r="K193" s="126">
        <f t="shared" si="30"/>
        <v>89.759999999999991</v>
      </c>
      <c r="L193" s="126">
        <f t="shared" si="31"/>
        <v>1.68</v>
      </c>
      <c r="M193" s="126">
        <f t="shared" si="32"/>
        <v>3.36</v>
      </c>
      <c r="N193" s="126">
        <f t="shared" si="33"/>
        <v>56.7</v>
      </c>
      <c r="O193" s="126">
        <f t="shared" si="34"/>
        <v>113.4</v>
      </c>
      <c r="P193" s="126">
        <f t="shared" si="35"/>
        <v>23.58</v>
      </c>
      <c r="Q193" s="126">
        <f t="shared" si="36"/>
        <v>47.16</v>
      </c>
      <c r="R193" s="126">
        <f t="shared" si="37"/>
        <v>22.439999999999998</v>
      </c>
      <c r="S193" s="126">
        <f t="shared" si="38"/>
        <v>22.439999999999998</v>
      </c>
      <c r="T193" s="126">
        <f t="shared" si="39"/>
        <v>22.439999999999998</v>
      </c>
      <c r="U193" s="128">
        <f t="shared" si="40"/>
        <v>11.219999999999999</v>
      </c>
      <c r="V193" s="157">
        <f t="shared" si="41"/>
        <v>504</v>
      </c>
    </row>
    <row r="194" spans="1:22" ht="11.25" customHeight="1" x14ac:dyDescent="0.25">
      <c r="A194" s="130" t="s">
        <v>3489</v>
      </c>
      <c r="B194" s="131" t="s">
        <v>2177</v>
      </c>
      <c r="C194" s="132">
        <v>93830005185</v>
      </c>
      <c r="D194" s="132" t="s">
        <v>3690</v>
      </c>
      <c r="E194" s="133">
        <v>278.33333333333331</v>
      </c>
      <c r="F194" s="126">
        <v>3</v>
      </c>
      <c r="G194" s="132">
        <v>1</v>
      </c>
      <c r="H194" s="134">
        <v>0</v>
      </c>
      <c r="I194" s="135">
        <f t="shared" si="28"/>
        <v>2</v>
      </c>
      <c r="J194" s="126">
        <f t="shared" si="29"/>
        <v>66.8</v>
      </c>
      <c r="K194" s="126">
        <f t="shared" si="30"/>
        <v>66.8</v>
      </c>
      <c r="L194" s="126">
        <f t="shared" si="31"/>
        <v>1.68</v>
      </c>
      <c r="M194" s="126">
        <f t="shared" si="32"/>
        <v>3.36</v>
      </c>
      <c r="N194" s="126">
        <f t="shared" si="33"/>
        <v>56.7</v>
      </c>
      <c r="O194" s="126">
        <f t="shared" si="34"/>
        <v>113.4</v>
      </c>
      <c r="P194" s="126">
        <f t="shared" si="35"/>
        <v>23.58</v>
      </c>
      <c r="Q194" s="126">
        <f t="shared" si="36"/>
        <v>47.16</v>
      </c>
      <c r="R194" s="126">
        <f t="shared" si="37"/>
        <v>16.7</v>
      </c>
      <c r="S194" s="126">
        <f t="shared" si="38"/>
        <v>16.7</v>
      </c>
      <c r="T194" s="126">
        <f t="shared" si="39"/>
        <v>16.7</v>
      </c>
      <c r="U194" s="128">
        <f t="shared" si="40"/>
        <v>8.35</v>
      </c>
      <c r="V194" s="157">
        <f t="shared" si="41"/>
        <v>438</v>
      </c>
    </row>
    <row r="195" spans="1:22" ht="11.25" customHeight="1" x14ac:dyDescent="0.25">
      <c r="A195" s="130" t="s">
        <v>3691</v>
      </c>
      <c r="B195" s="131" t="s">
        <v>2179</v>
      </c>
      <c r="C195" s="132">
        <v>85910003207</v>
      </c>
      <c r="D195" s="132" t="s">
        <v>3692</v>
      </c>
      <c r="E195" s="133">
        <v>234.66666666666666</v>
      </c>
      <c r="F195" s="132">
        <v>4</v>
      </c>
      <c r="G195" s="132">
        <v>1</v>
      </c>
      <c r="H195" s="134">
        <v>0</v>
      </c>
      <c r="I195" s="135">
        <f t="shared" si="28"/>
        <v>3</v>
      </c>
      <c r="J195" s="126">
        <f t="shared" si="29"/>
        <v>56.319999999999993</v>
      </c>
      <c r="K195" s="126">
        <f t="shared" si="30"/>
        <v>56.319999999999993</v>
      </c>
      <c r="L195" s="126">
        <f t="shared" si="31"/>
        <v>1.68</v>
      </c>
      <c r="M195" s="126">
        <f t="shared" si="32"/>
        <v>5.04</v>
      </c>
      <c r="N195" s="126">
        <f t="shared" si="33"/>
        <v>56.7</v>
      </c>
      <c r="O195" s="126">
        <f t="shared" si="34"/>
        <v>170.10000000000002</v>
      </c>
      <c r="P195" s="126">
        <f t="shared" si="35"/>
        <v>23.58</v>
      </c>
      <c r="Q195" s="126">
        <f t="shared" si="36"/>
        <v>70.739999999999995</v>
      </c>
      <c r="R195" s="126">
        <f t="shared" si="37"/>
        <v>14.079999999999998</v>
      </c>
      <c r="S195" s="126">
        <f t="shared" si="38"/>
        <v>14.079999999999998</v>
      </c>
      <c r="T195" s="126">
        <f t="shared" si="39"/>
        <v>14.079999999999998</v>
      </c>
      <c r="U195" s="128">
        <f t="shared" si="40"/>
        <v>7.0399999999999991</v>
      </c>
      <c r="V195" s="157">
        <f t="shared" si="41"/>
        <v>490</v>
      </c>
    </row>
    <row r="196" spans="1:22" ht="11.25" customHeight="1" x14ac:dyDescent="0.25">
      <c r="A196" s="130" t="s">
        <v>3691</v>
      </c>
      <c r="B196" s="131" t="s">
        <v>1406</v>
      </c>
      <c r="C196" s="132">
        <v>25630006750</v>
      </c>
      <c r="D196" s="132" t="s">
        <v>3693</v>
      </c>
      <c r="E196" s="133">
        <v>307.66666666666669</v>
      </c>
      <c r="F196" s="132">
        <v>5</v>
      </c>
      <c r="G196" s="132">
        <v>2</v>
      </c>
      <c r="H196" s="134">
        <v>0</v>
      </c>
      <c r="I196" s="135">
        <f t="shared" si="28"/>
        <v>3</v>
      </c>
      <c r="J196" s="126">
        <f t="shared" si="29"/>
        <v>73.84</v>
      </c>
      <c r="K196" s="126">
        <f t="shared" si="30"/>
        <v>73.84</v>
      </c>
      <c r="L196" s="126">
        <f t="shared" si="31"/>
        <v>3.36</v>
      </c>
      <c r="M196" s="126">
        <f t="shared" si="32"/>
        <v>5.04</v>
      </c>
      <c r="N196" s="126">
        <f t="shared" si="33"/>
        <v>113.4</v>
      </c>
      <c r="O196" s="126">
        <f t="shared" si="34"/>
        <v>170.10000000000002</v>
      </c>
      <c r="P196" s="126">
        <f t="shared" si="35"/>
        <v>47.16</v>
      </c>
      <c r="Q196" s="126">
        <f t="shared" si="36"/>
        <v>70.739999999999995</v>
      </c>
      <c r="R196" s="126">
        <f t="shared" si="37"/>
        <v>18.46</v>
      </c>
      <c r="S196" s="126">
        <f t="shared" si="38"/>
        <v>18.46</v>
      </c>
      <c r="T196" s="126">
        <f t="shared" si="39"/>
        <v>18.46</v>
      </c>
      <c r="U196" s="128">
        <f t="shared" si="40"/>
        <v>9.23</v>
      </c>
      <c r="V196" s="157">
        <f t="shared" si="41"/>
        <v>622</v>
      </c>
    </row>
    <row r="197" spans="1:22" ht="11.25" customHeight="1" x14ac:dyDescent="0.25">
      <c r="A197" s="130" t="s">
        <v>3691</v>
      </c>
      <c r="B197" s="131" t="s">
        <v>2181</v>
      </c>
      <c r="C197" s="132">
        <v>76650005695</v>
      </c>
      <c r="D197" s="132" t="s">
        <v>3694</v>
      </c>
      <c r="E197" s="133">
        <v>336</v>
      </c>
      <c r="F197" s="132">
        <v>3</v>
      </c>
      <c r="G197" s="132">
        <v>1</v>
      </c>
      <c r="H197" s="134">
        <v>0</v>
      </c>
      <c r="I197" s="135">
        <f t="shared" si="28"/>
        <v>2</v>
      </c>
      <c r="J197" s="126">
        <f t="shared" si="29"/>
        <v>80.64</v>
      </c>
      <c r="K197" s="126">
        <f t="shared" si="30"/>
        <v>80.64</v>
      </c>
      <c r="L197" s="126">
        <f t="shared" si="31"/>
        <v>1.68</v>
      </c>
      <c r="M197" s="126">
        <f t="shared" si="32"/>
        <v>3.36</v>
      </c>
      <c r="N197" s="126">
        <f t="shared" si="33"/>
        <v>56.7</v>
      </c>
      <c r="O197" s="126">
        <f t="shared" si="34"/>
        <v>113.4</v>
      </c>
      <c r="P197" s="126">
        <f t="shared" si="35"/>
        <v>23.58</v>
      </c>
      <c r="Q197" s="126">
        <f t="shared" si="36"/>
        <v>47.16</v>
      </c>
      <c r="R197" s="126">
        <f t="shared" si="37"/>
        <v>20.16</v>
      </c>
      <c r="S197" s="126">
        <f t="shared" si="38"/>
        <v>20.16</v>
      </c>
      <c r="T197" s="126">
        <f t="shared" si="39"/>
        <v>20.16</v>
      </c>
      <c r="U197" s="128">
        <f t="shared" si="40"/>
        <v>10.08</v>
      </c>
      <c r="V197" s="157">
        <f t="shared" si="41"/>
        <v>478</v>
      </c>
    </row>
    <row r="198" spans="1:22" ht="11.25" customHeight="1" x14ac:dyDescent="0.25">
      <c r="A198" s="130" t="s">
        <v>3691</v>
      </c>
      <c r="B198" s="131" t="s">
        <v>784</v>
      </c>
      <c r="C198" s="132">
        <v>34950008622</v>
      </c>
      <c r="D198" s="132" t="s">
        <v>3695</v>
      </c>
      <c r="E198" s="133">
        <v>510.33333333333331</v>
      </c>
      <c r="F198" s="132">
        <v>4</v>
      </c>
      <c r="G198" s="132">
        <v>1</v>
      </c>
      <c r="H198" s="134">
        <v>0</v>
      </c>
      <c r="I198" s="135">
        <f t="shared" si="28"/>
        <v>3</v>
      </c>
      <c r="J198" s="126">
        <f t="shared" si="29"/>
        <v>122.47999999999999</v>
      </c>
      <c r="K198" s="126">
        <f t="shared" si="30"/>
        <v>122.47999999999999</v>
      </c>
      <c r="L198" s="126">
        <f t="shared" si="31"/>
        <v>1.68</v>
      </c>
      <c r="M198" s="126">
        <f t="shared" si="32"/>
        <v>5.04</v>
      </c>
      <c r="N198" s="126">
        <f t="shared" si="33"/>
        <v>56.7</v>
      </c>
      <c r="O198" s="126">
        <f t="shared" si="34"/>
        <v>170.10000000000002</v>
      </c>
      <c r="P198" s="126">
        <f t="shared" si="35"/>
        <v>23.58</v>
      </c>
      <c r="Q198" s="126">
        <f t="shared" si="36"/>
        <v>70.739999999999995</v>
      </c>
      <c r="R198" s="126">
        <f t="shared" si="37"/>
        <v>30.619999999999997</v>
      </c>
      <c r="S198" s="126">
        <f t="shared" si="38"/>
        <v>30.619999999999997</v>
      </c>
      <c r="T198" s="126">
        <f t="shared" si="39"/>
        <v>30.619999999999997</v>
      </c>
      <c r="U198" s="128">
        <f t="shared" si="40"/>
        <v>15.309999999999999</v>
      </c>
      <c r="V198" s="157">
        <f t="shared" si="41"/>
        <v>680</v>
      </c>
    </row>
    <row r="199" spans="1:22" ht="11.25" customHeight="1" x14ac:dyDescent="0.25">
      <c r="A199" s="130" t="s">
        <v>3691</v>
      </c>
      <c r="B199" s="131" t="s">
        <v>786</v>
      </c>
      <c r="C199" s="132">
        <v>53830009466</v>
      </c>
      <c r="D199" s="132" t="s">
        <v>3696</v>
      </c>
      <c r="E199" s="133">
        <v>209.33333333333334</v>
      </c>
      <c r="F199" s="132">
        <v>3</v>
      </c>
      <c r="G199" s="132">
        <v>1</v>
      </c>
      <c r="H199" s="134">
        <v>0</v>
      </c>
      <c r="I199" s="135">
        <f t="shared" ref="I199:I262" si="42">F199-G199-H199</f>
        <v>2</v>
      </c>
      <c r="J199" s="126">
        <f t="shared" ref="J199:J262" si="43">E199*$J$4</f>
        <v>50.24</v>
      </c>
      <c r="K199" s="126">
        <f t="shared" ref="K199:K262" si="44">E199*$K$4</f>
        <v>50.24</v>
      </c>
      <c r="L199" s="126">
        <f t="shared" ref="L199:L262" si="45">(G199+H199)*$L$4</f>
        <v>1.68</v>
      </c>
      <c r="M199" s="126">
        <f t="shared" ref="M199:M262" si="46">I199*$M$4</f>
        <v>3.36</v>
      </c>
      <c r="N199" s="126">
        <f t="shared" ref="N199:N262" si="47">(G199+H199)*$N$4</f>
        <v>56.7</v>
      </c>
      <c r="O199" s="126">
        <f t="shared" ref="O199:O262" si="48">I199*$O$4</f>
        <v>113.4</v>
      </c>
      <c r="P199" s="126">
        <f t="shared" ref="P199:P262" si="49">(G199+H199)*$P$4</f>
        <v>23.58</v>
      </c>
      <c r="Q199" s="126">
        <f t="shared" ref="Q199:Q262" si="50">I199*$Q$4</f>
        <v>47.16</v>
      </c>
      <c r="R199" s="126">
        <f t="shared" ref="R199:R262" si="51">E199*$R$4</f>
        <v>12.56</v>
      </c>
      <c r="S199" s="126">
        <f t="shared" ref="S199:S262" si="52">E199*$S$4</f>
        <v>12.56</v>
      </c>
      <c r="T199" s="126">
        <f t="shared" ref="T199:T262" si="53">E199*$T$4</f>
        <v>12.56</v>
      </c>
      <c r="U199" s="128">
        <f t="shared" ref="U199:U262" si="54">E199*$U$4</f>
        <v>6.28</v>
      </c>
      <c r="V199" s="157">
        <f t="shared" ref="V199:V262" si="55">ROUND((J199+K199+L199+M199+N199+O199+P199+Q199+R199+S199+T199+U199),0)</f>
        <v>390</v>
      </c>
    </row>
    <row r="200" spans="1:22" ht="11.25" customHeight="1" x14ac:dyDescent="0.25">
      <c r="A200" s="130" t="s">
        <v>3691</v>
      </c>
      <c r="B200" s="131" t="s">
        <v>2183</v>
      </c>
      <c r="C200" s="132">
        <v>55300003432</v>
      </c>
      <c r="D200" s="132" t="s">
        <v>3697</v>
      </c>
      <c r="E200" s="133">
        <v>683.33333333333337</v>
      </c>
      <c r="F200" s="132">
        <v>3</v>
      </c>
      <c r="G200" s="132">
        <v>1</v>
      </c>
      <c r="H200" s="134">
        <v>0</v>
      </c>
      <c r="I200" s="135">
        <f t="shared" si="42"/>
        <v>2</v>
      </c>
      <c r="J200" s="126">
        <f t="shared" si="43"/>
        <v>164</v>
      </c>
      <c r="K200" s="126">
        <f t="shared" si="44"/>
        <v>164</v>
      </c>
      <c r="L200" s="126">
        <f t="shared" si="45"/>
        <v>1.68</v>
      </c>
      <c r="M200" s="126">
        <f t="shared" si="46"/>
        <v>3.36</v>
      </c>
      <c r="N200" s="126">
        <f t="shared" si="47"/>
        <v>56.7</v>
      </c>
      <c r="O200" s="126">
        <f t="shared" si="48"/>
        <v>113.4</v>
      </c>
      <c r="P200" s="126">
        <f t="shared" si="49"/>
        <v>23.58</v>
      </c>
      <c r="Q200" s="126">
        <f t="shared" si="50"/>
        <v>47.16</v>
      </c>
      <c r="R200" s="126">
        <f t="shared" si="51"/>
        <v>41</v>
      </c>
      <c r="S200" s="126">
        <f t="shared" si="52"/>
        <v>41</v>
      </c>
      <c r="T200" s="126">
        <f t="shared" si="53"/>
        <v>41</v>
      </c>
      <c r="U200" s="128">
        <f t="shared" si="54"/>
        <v>20.5</v>
      </c>
      <c r="V200" s="157">
        <f t="shared" si="55"/>
        <v>717</v>
      </c>
    </row>
    <row r="201" spans="1:22" ht="11.25" customHeight="1" x14ac:dyDescent="0.25">
      <c r="A201" s="130" t="s">
        <v>3691</v>
      </c>
      <c r="B201" s="131" t="s">
        <v>2185</v>
      </c>
      <c r="C201" s="132">
        <v>19470040825</v>
      </c>
      <c r="D201" s="132" t="s">
        <v>3698</v>
      </c>
      <c r="E201" s="133">
        <v>329</v>
      </c>
      <c r="F201" s="132">
        <v>3</v>
      </c>
      <c r="G201" s="132">
        <v>1</v>
      </c>
      <c r="H201" s="134">
        <v>0</v>
      </c>
      <c r="I201" s="135">
        <f t="shared" si="42"/>
        <v>2</v>
      </c>
      <c r="J201" s="126">
        <f t="shared" si="43"/>
        <v>78.959999999999994</v>
      </c>
      <c r="K201" s="126">
        <f t="shared" si="44"/>
        <v>78.959999999999994</v>
      </c>
      <c r="L201" s="126">
        <f t="shared" si="45"/>
        <v>1.68</v>
      </c>
      <c r="M201" s="126">
        <f t="shared" si="46"/>
        <v>3.36</v>
      </c>
      <c r="N201" s="126">
        <f t="shared" si="47"/>
        <v>56.7</v>
      </c>
      <c r="O201" s="126">
        <f t="shared" si="48"/>
        <v>113.4</v>
      </c>
      <c r="P201" s="126">
        <f t="shared" si="49"/>
        <v>23.58</v>
      </c>
      <c r="Q201" s="126">
        <f t="shared" si="50"/>
        <v>47.16</v>
      </c>
      <c r="R201" s="126">
        <f t="shared" si="51"/>
        <v>19.739999999999998</v>
      </c>
      <c r="S201" s="126">
        <f t="shared" si="52"/>
        <v>19.739999999999998</v>
      </c>
      <c r="T201" s="126">
        <f t="shared" si="53"/>
        <v>19.739999999999998</v>
      </c>
      <c r="U201" s="128">
        <f t="shared" si="54"/>
        <v>9.8699999999999992</v>
      </c>
      <c r="V201" s="157">
        <f t="shared" si="55"/>
        <v>473</v>
      </c>
    </row>
    <row r="202" spans="1:22" ht="11.25" customHeight="1" x14ac:dyDescent="0.25">
      <c r="A202" s="130" t="s">
        <v>3691</v>
      </c>
      <c r="B202" s="131" t="s">
        <v>1156</v>
      </c>
      <c r="C202" s="132">
        <v>77560039391</v>
      </c>
      <c r="D202" s="132" t="s">
        <v>3699</v>
      </c>
      <c r="E202" s="133">
        <v>727.33333333333337</v>
      </c>
      <c r="F202" s="132">
        <v>3</v>
      </c>
      <c r="G202" s="132">
        <v>1</v>
      </c>
      <c r="H202" s="134">
        <v>0</v>
      </c>
      <c r="I202" s="135">
        <f t="shared" si="42"/>
        <v>2</v>
      </c>
      <c r="J202" s="126">
        <f t="shared" si="43"/>
        <v>174.56</v>
      </c>
      <c r="K202" s="126">
        <f t="shared" si="44"/>
        <v>174.56</v>
      </c>
      <c r="L202" s="126">
        <f t="shared" si="45"/>
        <v>1.68</v>
      </c>
      <c r="M202" s="126">
        <f t="shared" si="46"/>
        <v>3.36</v>
      </c>
      <c r="N202" s="126">
        <f t="shared" si="47"/>
        <v>56.7</v>
      </c>
      <c r="O202" s="126">
        <f t="shared" si="48"/>
        <v>113.4</v>
      </c>
      <c r="P202" s="126">
        <f t="shared" si="49"/>
        <v>23.58</v>
      </c>
      <c r="Q202" s="126">
        <f t="shared" si="50"/>
        <v>47.16</v>
      </c>
      <c r="R202" s="126">
        <f t="shared" si="51"/>
        <v>43.64</v>
      </c>
      <c r="S202" s="126">
        <f t="shared" si="52"/>
        <v>43.64</v>
      </c>
      <c r="T202" s="126">
        <f t="shared" si="53"/>
        <v>43.64</v>
      </c>
      <c r="U202" s="128">
        <f t="shared" si="54"/>
        <v>21.82</v>
      </c>
      <c r="V202" s="157">
        <f t="shared" si="55"/>
        <v>748</v>
      </c>
    </row>
    <row r="203" spans="1:22" ht="11.25" customHeight="1" x14ac:dyDescent="0.25">
      <c r="A203" s="130" t="s">
        <v>3691</v>
      </c>
      <c r="B203" s="131" t="s">
        <v>2187</v>
      </c>
      <c r="C203" s="132">
        <v>31660036328</v>
      </c>
      <c r="D203" s="132" t="s">
        <v>3700</v>
      </c>
      <c r="E203" s="133">
        <v>527.33333333333337</v>
      </c>
      <c r="F203" s="132">
        <v>4</v>
      </c>
      <c r="G203" s="132">
        <v>1</v>
      </c>
      <c r="H203" s="134">
        <v>0</v>
      </c>
      <c r="I203" s="135">
        <f t="shared" si="42"/>
        <v>3</v>
      </c>
      <c r="J203" s="126">
        <f t="shared" si="43"/>
        <v>126.56</v>
      </c>
      <c r="K203" s="126">
        <f t="shared" si="44"/>
        <v>126.56</v>
      </c>
      <c r="L203" s="126">
        <f t="shared" si="45"/>
        <v>1.68</v>
      </c>
      <c r="M203" s="126">
        <f t="shared" si="46"/>
        <v>5.04</v>
      </c>
      <c r="N203" s="126">
        <f t="shared" si="47"/>
        <v>56.7</v>
      </c>
      <c r="O203" s="126">
        <f t="shared" si="48"/>
        <v>170.10000000000002</v>
      </c>
      <c r="P203" s="126">
        <f t="shared" si="49"/>
        <v>23.58</v>
      </c>
      <c r="Q203" s="126">
        <f t="shared" si="50"/>
        <v>70.739999999999995</v>
      </c>
      <c r="R203" s="126">
        <f t="shared" si="51"/>
        <v>31.64</v>
      </c>
      <c r="S203" s="126">
        <f t="shared" si="52"/>
        <v>31.64</v>
      </c>
      <c r="T203" s="126">
        <f t="shared" si="53"/>
        <v>31.64</v>
      </c>
      <c r="U203" s="128">
        <f t="shared" si="54"/>
        <v>15.82</v>
      </c>
      <c r="V203" s="157">
        <f t="shared" si="55"/>
        <v>692</v>
      </c>
    </row>
    <row r="204" spans="1:22" ht="11.25" customHeight="1" x14ac:dyDescent="0.25">
      <c r="A204" s="130" t="s">
        <v>3691</v>
      </c>
      <c r="B204" s="131" t="s">
        <v>2189</v>
      </c>
      <c r="C204" s="132">
        <v>82300043316</v>
      </c>
      <c r="D204" s="132" t="s">
        <v>3701</v>
      </c>
      <c r="E204" s="133">
        <v>629.66666666666663</v>
      </c>
      <c r="F204" s="132">
        <v>5</v>
      </c>
      <c r="G204" s="132">
        <v>2</v>
      </c>
      <c r="H204" s="134">
        <v>0</v>
      </c>
      <c r="I204" s="135">
        <f t="shared" si="42"/>
        <v>3</v>
      </c>
      <c r="J204" s="126">
        <f t="shared" si="43"/>
        <v>151.11999999999998</v>
      </c>
      <c r="K204" s="126">
        <f t="shared" si="44"/>
        <v>151.11999999999998</v>
      </c>
      <c r="L204" s="126">
        <f t="shared" si="45"/>
        <v>3.36</v>
      </c>
      <c r="M204" s="126">
        <f t="shared" si="46"/>
        <v>5.04</v>
      </c>
      <c r="N204" s="126">
        <f t="shared" si="47"/>
        <v>113.4</v>
      </c>
      <c r="O204" s="126">
        <f t="shared" si="48"/>
        <v>170.10000000000002</v>
      </c>
      <c r="P204" s="126">
        <f t="shared" si="49"/>
        <v>47.16</v>
      </c>
      <c r="Q204" s="126">
        <f t="shared" si="50"/>
        <v>70.739999999999995</v>
      </c>
      <c r="R204" s="126">
        <f t="shared" si="51"/>
        <v>37.779999999999994</v>
      </c>
      <c r="S204" s="126">
        <f t="shared" si="52"/>
        <v>37.779999999999994</v>
      </c>
      <c r="T204" s="126">
        <f t="shared" si="53"/>
        <v>37.779999999999994</v>
      </c>
      <c r="U204" s="128">
        <f t="shared" si="54"/>
        <v>18.889999999999997</v>
      </c>
      <c r="V204" s="157">
        <f t="shared" si="55"/>
        <v>844</v>
      </c>
    </row>
    <row r="205" spans="1:22" ht="11.25" customHeight="1" x14ac:dyDescent="0.25">
      <c r="A205" s="130" t="s">
        <v>3691</v>
      </c>
      <c r="B205" s="131" t="s">
        <v>2191</v>
      </c>
      <c r="C205" s="132">
        <v>23340047238</v>
      </c>
      <c r="D205" s="132" t="s">
        <v>3702</v>
      </c>
      <c r="E205" s="133">
        <v>259.66666666666669</v>
      </c>
      <c r="F205" s="132">
        <v>3</v>
      </c>
      <c r="G205" s="132">
        <v>1</v>
      </c>
      <c r="H205" s="134">
        <v>0</v>
      </c>
      <c r="I205" s="135">
        <f t="shared" si="42"/>
        <v>2</v>
      </c>
      <c r="J205" s="126">
        <f t="shared" si="43"/>
        <v>62.32</v>
      </c>
      <c r="K205" s="126">
        <f t="shared" si="44"/>
        <v>62.32</v>
      </c>
      <c r="L205" s="126">
        <f t="shared" si="45"/>
        <v>1.68</v>
      </c>
      <c r="M205" s="126">
        <f t="shared" si="46"/>
        <v>3.36</v>
      </c>
      <c r="N205" s="126">
        <f t="shared" si="47"/>
        <v>56.7</v>
      </c>
      <c r="O205" s="126">
        <f t="shared" si="48"/>
        <v>113.4</v>
      </c>
      <c r="P205" s="126">
        <f t="shared" si="49"/>
        <v>23.58</v>
      </c>
      <c r="Q205" s="126">
        <f t="shared" si="50"/>
        <v>47.16</v>
      </c>
      <c r="R205" s="126">
        <f t="shared" si="51"/>
        <v>15.58</v>
      </c>
      <c r="S205" s="126">
        <f t="shared" si="52"/>
        <v>15.58</v>
      </c>
      <c r="T205" s="126">
        <f t="shared" si="53"/>
        <v>15.58</v>
      </c>
      <c r="U205" s="128">
        <f t="shared" si="54"/>
        <v>7.79</v>
      </c>
      <c r="V205" s="157">
        <f t="shared" si="55"/>
        <v>425</v>
      </c>
    </row>
    <row r="206" spans="1:22" ht="11.25" customHeight="1" x14ac:dyDescent="0.25">
      <c r="A206" s="130" t="s">
        <v>3691</v>
      </c>
      <c r="B206" s="131" t="s">
        <v>2195</v>
      </c>
      <c r="C206" s="132">
        <v>92200002916</v>
      </c>
      <c r="D206" s="132" t="s">
        <v>3703</v>
      </c>
      <c r="E206" s="133">
        <v>166</v>
      </c>
      <c r="F206" s="132">
        <v>3</v>
      </c>
      <c r="G206" s="132">
        <v>1</v>
      </c>
      <c r="H206" s="134">
        <v>0</v>
      </c>
      <c r="I206" s="135">
        <f t="shared" si="42"/>
        <v>2</v>
      </c>
      <c r="J206" s="126">
        <f t="shared" si="43"/>
        <v>39.839999999999996</v>
      </c>
      <c r="K206" s="126">
        <f t="shared" si="44"/>
        <v>39.839999999999996</v>
      </c>
      <c r="L206" s="126">
        <f t="shared" si="45"/>
        <v>1.68</v>
      </c>
      <c r="M206" s="126">
        <f t="shared" si="46"/>
        <v>3.36</v>
      </c>
      <c r="N206" s="126">
        <f t="shared" si="47"/>
        <v>56.7</v>
      </c>
      <c r="O206" s="126">
        <f t="shared" si="48"/>
        <v>113.4</v>
      </c>
      <c r="P206" s="126">
        <f t="shared" si="49"/>
        <v>23.58</v>
      </c>
      <c r="Q206" s="126">
        <f t="shared" si="50"/>
        <v>47.16</v>
      </c>
      <c r="R206" s="126">
        <f t="shared" si="51"/>
        <v>9.9599999999999991</v>
      </c>
      <c r="S206" s="126">
        <f t="shared" si="52"/>
        <v>9.9599999999999991</v>
      </c>
      <c r="T206" s="126">
        <f t="shared" si="53"/>
        <v>9.9599999999999991</v>
      </c>
      <c r="U206" s="128">
        <f t="shared" si="54"/>
        <v>4.9799999999999995</v>
      </c>
      <c r="V206" s="157">
        <f t="shared" si="55"/>
        <v>360</v>
      </c>
    </row>
    <row r="207" spans="1:22" ht="11.25" customHeight="1" x14ac:dyDescent="0.25">
      <c r="A207" s="130" t="s">
        <v>3691</v>
      </c>
      <c r="B207" s="131" t="s">
        <v>2197</v>
      </c>
      <c r="C207" s="132">
        <v>82410005384</v>
      </c>
      <c r="D207" s="132" t="s">
        <v>3704</v>
      </c>
      <c r="E207" s="133">
        <v>445</v>
      </c>
      <c r="F207" s="132">
        <v>3</v>
      </c>
      <c r="G207" s="132">
        <v>1</v>
      </c>
      <c r="H207" s="134">
        <v>0</v>
      </c>
      <c r="I207" s="135">
        <f t="shared" si="42"/>
        <v>2</v>
      </c>
      <c r="J207" s="126">
        <f t="shared" si="43"/>
        <v>106.8</v>
      </c>
      <c r="K207" s="126">
        <f t="shared" si="44"/>
        <v>106.8</v>
      </c>
      <c r="L207" s="126">
        <f t="shared" si="45"/>
        <v>1.68</v>
      </c>
      <c r="M207" s="126">
        <f t="shared" si="46"/>
        <v>3.36</v>
      </c>
      <c r="N207" s="126">
        <f t="shared" si="47"/>
        <v>56.7</v>
      </c>
      <c r="O207" s="126">
        <f t="shared" si="48"/>
        <v>113.4</v>
      </c>
      <c r="P207" s="126">
        <f t="shared" si="49"/>
        <v>23.58</v>
      </c>
      <c r="Q207" s="126">
        <f t="shared" si="50"/>
        <v>47.16</v>
      </c>
      <c r="R207" s="126">
        <f t="shared" si="51"/>
        <v>26.7</v>
      </c>
      <c r="S207" s="126">
        <f t="shared" si="52"/>
        <v>26.7</v>
      </c>
      <c r="T207" s="126">
        <f t="shared" si="53"/>
        <v>26.7</v>
      </c>
      <c r="U207" s="128">
        <f t="shared" si="54"/>
        <v>13.35</v>
      </c>
      <c r="V207" s="157">
        <f t="shared" si="55"/>
        <v>553</v>
      </c>
    </row>
    <row r="208" spans="1:22" ht="11.25" customHeight="1" x14ac:dyDescent="0.25">
      <c r="A208" s="130" t="s">
        <v>3691</v>
      </c>
      <c r="B208" s="131" t="s">
        <v>1160</v>
      </c>
      <c r="C208" s="132">
        <v>10190009586</v>
      </c>
      <c r="D208" s="132" t="s">
        <v>3705</v>
      </c>
      <c r="E208" s="133">
        <v>393</v>
      </c>
      <c r="F208" s="132">
        <v>3</v>
      </c>
      <c r="G208" s="132">
        <v>1</v>
      </c>
      <c r="H208" s="134">
        <v>0</v>
      </c>
      <c r="I208" s="135">
        <f t="shared" si="42"/>
        <v>2</v>
      </c>
      <c r="J208" s="126">
        <f t="shared" si="43"/>
        <v>94.32</v>
      </c>
      <c r="K208" s="126">
        <f t="shared" si="44"/>
        <v>94.32</v>
      </c>
      <c r="L208" s="126">
        <f t="shared" si="45"/>
        <v>1.68</v>
      </c>
      <c r="M208" s="126">
        <f t="shared" si="46"/>
        <v>3.36</v>
      </c>
      <c r="N208" s="126">
        <f t="shared" si="47"/>
        <v>56.7</v>
      </c>
      <c r="O208" s="126">
        <f t="shared" si="48"/>
        <v>113.4</v>
      </c>
      <c r="P208" s="126">
        <f t="shared" si="49"/>
        <v>23.58</v>
      </c>
      <c r="Q208" s="126">
        <f t="shared" si="50"/>
        <v>47.16</v>
      </c>
      <c r="R208" s="126">
        <f t="shared" si="51"/>
        <v>23.58</v>
      </c>
      <c r="S208" s="126">
        <f t="shared" si="52"/>
        <v>23.58</v>
      </c>
      <c r="T208" s="126">
        <f t="shared" si="53"/>
        <v>23.58</v>
      </c>
      <c r="U208" s="128">
        <f t="shared" si="54"/>
        <v>11.79</v>
      </c>
      <c r="V208" s="157">
        <f t="shared" si="55"/>
        <v>517</v>
      </c>
    </row>
    <row r="209" spans="1:22" ht="11.25" customHeight="1" x14ac:dyDescent="0.25">
      <c r="A209" s="130" t="s">
        <v>3691</v>
      </c>
      <c r="B209" s="131" t="s">
        <v>2200</v>
      </c>
      <c r="C209" s="132">
        <v>16920006721</v>
      </c>
      <c r="D209" s="132" t="s">
        <v>3706</v>
      </c>
      <c r="E209" s="133">
        <v>341.66666666666669</v>
      </c>
      <c r="F209" s="132">
        <v>3</v>
      </c>
      <c r="G209" s="132">
        <v>1</v>
      </c>
      <c r="H209" s="134">
        <v>0</v>
      </c>
      <c r="I209" s="135">
        <f t="shared" si="42"/>
        <v>2</v>
      </c>
      <c r="J209" s="126">
        <f t="shared" si="43"/>
        <v>82</v>
      </c>
      <c r="K209" s="126">
        <f t="shared" si="44"/>
        <v>82</v>
      </c>
      <c r="L209" s="126">
        <f t="shared" si="45"/>
        <v>1.68</v>
      </c>
      <c r="M209" s="126">
        <f t="shared" si="46"/>
        <v>3.36</v>
      </c>
      <c r="N209" s="126">
        <f t="shared" si="47"/>
        <v>56.7</v>
      </c>
      <c r="O209" s="126">
        <f t="shared" si="48"/>
        <v>113.4</v>
      </c>
      <c r="P209" s="126">
        <f t="shared" si="49"/>
        <v>23.58</v>
      </c>
      <c r="Q209" s="126">
        <f t="shared" si="50"/>
        <v>47.16</v>
      </c>
      <c r="R209" s="126">
        <f t="shared" si="51"/>
        <v>20.5</v>
      </c>
      <c r="S209" s="126">
        <f t="shared" si="52"/>
        <v>20.5</v>
      </c>
      <c r="T209" s="126">
        <f t="shared" si="53"/>
        <v>20.5</v>
      </c>
      <c r="U209" s="128">
        <f t="shared" si="54"/>
        <v>10.25</v>
      </c>
      <c r="V209" s="157">
        <f t="shared" si="55"/>
        <v>482</v>
      </c>
    </row>
    <row r="210" spans="1:22" ht="11.25" customHeight="1" x14ac:dyDescent="0.25">
      <c r="A210" s="130" t="s">
        <v>3691</v>
      </c>
      <c r="B210" s="131" t="s">
        <v>2202</v>
      </c>
      <c r="C210" s="132">
        <v>18970011275</v>
      </c>
      <c r="D210" s="132" t="s">
        <v>3707</v>
      </c>
      <c r="E210" s="133">
        <v>292.66666666666669</v>
      </c>
      <c r="F210" s="132">
        <v>3</v>
      </c>
      <c r="G210" s="132">
        <v>1</v>
      </c>
      <c r="H210" s="134">
        <v>0</v>
      </c>
      <c r="I210" s="135">
        <f t="shared" si="42"/>
        <v>2</v>
      </c>
      <c r="J210" s="126">
        <f t="shared" si="43"/>
        <v>70.239999999999995</v>
      </c>
      <c r="K210" s="126">
        <f t="shared" si="44"/>
        <v>70.239999999999995</v>
      </c>
      <c r="L210" s="126">
        <f t="shared" si="45"/>
        <v>1.68</v>
      </c>
      <c r="M210" s="126">
        <f t="shared" si="46"/>
        <v>3.36</v>
      </c>
      <c r="N210" s="126">
        <f t="shared" si="47"/>
        <v>56.7</v>
      </c>
      <c r="O210" s="126">
        <f t="shared" si="48"/>
        <v>113.4</v>
      </c>
      <c r="P210" s="126">
        <f t="shared" si="49"/>
        <v>23.58</v>
      </c>
      <c r="Q210" s="126">
        <f t="shared" si="50"/>
        <v>47.16</v>
      </c>
      <c r="R210" s="126">
        <f t="shared" si="51"/>
        <v>17.559999999999999</v>
      </c>
      <c r="S210" s="126">
        <f t="shared" si="52"/>
        <v>17.559999999999999</v>
      </c>
      <c r="T210" s="126">
        <f t="shared" si="53"/>
        <v>17.559999999999999</v>
      </c>
      <c r="U210" s="128">
        <f t="shared" si="54"/>
        <v>8.7799999999999994</v>
      </c>
      <c r="V210" s="157">
        <f t="shared" si="55"/>
        <v>448</v>
      </c>
    </row>
    <row r="211" spans="1:22" ht="11.25" customHeight="1" x14ac:dyDescent="0.25">
      <c r="A211" s="130" t="s">
        <v>3691</v>
      </c>
      <c r="B211" s="131" t="s">
        <v>2204</v>
      </c>
      <c r="C211" s="132">
        <v>78700008276</v>
      </c>
      <c r="D211" s="132" t="s">
        <v>3708</v>
      </c>
      <c r="E211" s="133">
        <v>166.33333333333334</v>
      </c>
      <c r="F211" s="132">
        <v>2</v>
      </c>
      <c r="G211" s="132">
        <v>1</v>
      </c>
      <c r="H211" s="134">
        <v>0</v>
      </c>
      <c r="I211" s="135">
        <f t="shared" si="42"/>
        <v>1</v>
      </c>
      <c r="J211" s="126">
        <f t="shared" si="43"/>
        <v>39.92</v>
      </c>
      <c r="K211" s="126">
        <f t="shared" si="44"/>
        <v>39.92</v>
      </c>
      <c r="L211" s="126">
        <f t="shared" si="45"/>
        <v>1.68</v>
      </c>
      <c r="M211" s="126">
        <f t="shared" si="46"/>
        <v>1.68</v>
      </c>
      <c r="N211" s="126">
        <f t="shared" si="47"/>
        <v>56.7</v>
      </c>
      <c r="O211" s="126">
        <f t="shared" si="48"/>
        <v>56.7</v>
      </c>
      <c r="P211" s="126">
        <f t="shared" si="49"/>
        <v>23.58</v>
      </c>
      <c r="Q211" s="126">
        <f t="shared" si="50"/>
        <v>23.58</v>
      </c>
      <c r="R211" s="126">
        <f t="shared" si="51"/>
        <v>9.98</v>
      </c>
      <c r="S211" s="126">
        <f t="shared" si="52"/>
        <v>9.98</v>
      </c>
      <c r="T211" s="126">
        <f t="shared" si="53"/>
        <v>9.98</v>
      </c>
      <c r="U211" s="128">
        <f t="shared" si="54"/>
        <v>4.99</v>
      </c>
      <c r="V211" s="157">
        <f t="shared" si="55"/>
        <v>279</v>
      </c>
    </row>
    <row r="212" spans="1:22" ht="11.25" customHeight="1" x14ac:dyDescent="0.25">
      <c r="A212" s="130" t="s">
        <v>3691</v>
      </c>
      <c r="B212" s="131" t="s">
        <v>788</v>
      </c>
      <c r="C212" s="132">
        <v>74610006557</v>
      </c>
      <c r="D212" s="132" t="s">
        <v>3709</v>
      </c>
      <c r="E212" s="133">
        <v>487.66666666666669</v>
      </c>
      <c r="F212" s="132">
        <v>4</v>
      </c>
      <c r="G212" s="132">
        <v>1</v>
      </c>
      <c r="H212" s="134">
        <v>0</v>
      </c>
      <c r="I212" s="135">
        <f t="shared" si="42"/>
        <v>3</v>
      </c>
      <c r="J212" s="126">
        <f t="shared" si="43"/>
        <v>117.04</v>
      </c>
      <c r="K212" s="126">
        <f t="shared" si="44"/>
        <v>117.04</v>
      </c>
      <c r="L212" s="126">
        <f t="shared" si="45"/>
        <v>1.68</v>
      </c>
      <c r="M212" s="126">
        <f t="shared" si="46"/>
        <v>5.04</v>
      </c>
      <c r="N212" s="126">
        <f t="shared" si="47"/>
        <v>56.7</v>
      </c>
      <c r="O212" s="126">
        <f t="shared" si="48"/>
        <v>170.10000000000002</v>
      </c>
      <c r="P212" s="126">
        <f t="shared" si="49"/>
        <v>23.58</v>
      </c>
      <c r="Q212" s="126">
        <f t="shared" si="50"/>
        <v>70.739999999999995</v>
      </c>
      <c r="R212" s="126">
        <f t="shared" si="51"/>
        <v>29.26</v>
      </c>
      <c r="S212" s="126">
        <f t="shared" si="52"/>
        <v>29.26</v>
      </c>
      <c r="T212" s="126">
        <f t="shared" si="53"/>
        <v>29.26</v>
      </c>
      <c r="U212" s="128">
        <f t="shared" si="54"/>
        <v>14.63</v>
      </c>
      <c r="V212" s="157">
        <f t="shared" si="55"/>
        <v>664</v>
      </c>
    </row>
    <row r="213" spans="1:22" ht="11.25" customHeight="1" x14ac:dyDescent="0.25">
      <c r="A213" s="130" t="s">
        <v>3691</v>
      </c>
      <c r="B213" s="131" t="s">
        <v>2206</v>
      </c>
      <c r="C213" s="132">
        <v>58900004318</v>
      </c>
      <c r="D213" s="132" t="s">
        <v>3710</v>
      </c>
      <c r="E213" s="133">
        <v>550</v>
      </c>
      <c r="F213" s="132">
        <v>3</v>
      </c>
      <c r="G213" s="132">
        <v>1</v>
      </c>
      <c r="H213" s="134">
        <v>0</v>
      </c>
      <c r="I213" s="135">
        <f t="shared" si="42"/>
        <v>2</v>
      </c>
      <c r="J213" s="126">
        <f t="shared" si="43"/>
        <v>132</v>
      </c>
      <c r="K213" s="126">
        <f t="shared" si="44"/>
        <v>132</v>
      </c>
      <c r="L213" s="126">
        <f t="shared" si="45"/>
        <v>1.68</v>
      </c>
      <c r="M213" s="126">
        <f t="shared" si="46"/>
        <v>3.36</v>
      </c>
      <c r="N213" s="126">
        <f t="shared" si="47"/>
        <v>56.7</v>
      </c>
      <c r="O213" s="126">
        <f t="shared" si="48"/>
        <v>113.4</v>
      </c>
      <c r="P213" s="126">
        <f t="shared" si="49"/>
        <v>23.58</v>
      </c>
      <c r="Q213" s="126">
        <f t="shared" si="50"/>
        <v>47.16</v>
      </c>
      <c r="R213" s="126">
        <f t="shared" si="51"/>
        <v>33</v>
      </c>
      <c r="S213" s="126">
        <f t="shared" si="52"/>
        <v>33</v>
      </c>
      <c r="T213" s="126">
        <f t="shared" si="53"/>
        <v>33</v>
      </c>
      <c r="U213" s="128">
        <f t="shared" si="54"/>
        <v>16.5</v>
      </c>
      <c r="V213" s="157">
        <f t="shared" si="55"/>
        <v>625</v>
      </c>
    </row>
    <row r="214" spans="1:22" ht="11.25" customHeight="1" x14ac:dyDescent="0.25">
      <c r="A214" s="130" t="s">
        <v>3691</v>
      </c>
      <c r="B214" s="131" t="s">
        <v>1433</v>
      </c>
      <c r="C214" s="132">
        <v>32420002387</v>
      </c>
      <c r="D214" s="132" t="s">
        <v>3711</v>
      </c>
      <c r="E214" s="133">
        <v>218.66666666666666</v>
      </c>
      <c r="F214" s="132">
        <v>4</v>
      </c>
      <c r="G214" s="132">
        <v>1</v>
      </c>
      <c r="H214" s="134">
        <v>0</v>
      </c>
      <c r="I214" s="135">
        <f t="shared" si="42"/>
        <v>3</v>
      </c>
      <c r="J214" s="126">
        <f t="shared" si="43"/>
        <v>52.48</v>
      </c>
      <c r="K214" s="126">
        <f t="shared" si="44"/>
        <v>52.48</v>
      </c>
      <c r="L214" s="126">
        <f t="shared" si="45"/>
        <v>1.68</v>
      </c>
      <c r="M214" s="126">
        <f t="shared" si="46"/>
        <v>5.04</v>
      </c>
      <c r="N214" s="126">
        <f t="shared" si="47"/>
        <v>56.7</v>
      </c>
      <c r="O214" s="126">
        <f t="shared" si="48"/>
        <v>170.10000000000002</v>
      </c>
      <c r="P214" s="126">
        <f t="shared" si="49"/>
        <v>23.58</v>
      </c>
      <c r="Q214" s="126">
        <f t="shared" si="50"/>
        <v>70.739999999999995</v>
      </c>
      <c r="R214" s="126">
        <f t="shared" si="51"/>
        <v>13.12</v>
      </c>
      <c r="S214" s="126">
        <f t="shared" si="52"/>
        <v>13.12</v>
      </c>
      <c r="T214" s="126">
        <f t="shared" si="53"/>
        <v>13.12</v>
      </c>
      <c r="U214" s="128">
        <f t="shared" si="54"/>
        <v>6.56</v>
      </c>
      <c r="V214" s="157">
        <f t="shared" si="55"/>
        <v>479</v>
      </c>
    </row>
    <row r="215" spans="1:22" ht="11.25" customHeight="1" x14ac:dyDescent="0.25">
      <c r="A215" s="130" t="s">
        <v>3691</v>
      </c>
      <c r="B215" s="131" t="s">
        <v>2208</v>
      </c>
      <c r="C215" s="132">
        <v>10380004036</v>
      </c>
      <c r="D215" s="132" t="s">
        <v>3712</v>
      </c>
      <c r="E215" s="133">
        <v>511</v>
      </c>
      <c r="F215" s="132">
        <v>3</v>
      </c>
      <c r="G215" s="132">
        <v>1</v>
      </c>
      <c r="H215" s="134">
        <v>0</v>
      </c>
      <c r="I215" s="135">
        <f t="shared" si="42"/>
        <v>2</v>
      </c>
      <c r="J215" s="126">
        <f t="shared" si="43"/>
        <v>122.64</v>
      </c>
      <c r="K215" s="126">
        <f t="shared" si="44"/>
        <v>122.64</v>
      </c>
      <c r="L215" s="126">
        <f t="shared" si="45"/>
        <v>1.68</v>
      </c>
      <c r="M215" s="126">
        <f t="shared" si="46"/>
        <v>3.36</v>
      </c>
      <c r="N215" s="126">
        <f t="shared" si="47"/>
        <v>56.7</v>
      </c>
      <c r="O215" s="126">
        <f t="shared" si="48"/>
        <v>113.4</v>
      </c>
      <c r="P215" s="126">
        <f t="shared" si="49"/>
        <v>23.58</v>
      </c>
      <c r="Q215" s="126">
        <f t="shared" si="50"/>
        <v>47.16</v>
      </c>
      <c r="R215" s="126">
        <f t="shared" si="51"/>
        <v>30.66</v>
      </c>
      <c r="S215" s="126">
        <f t="shared" si="52"/>
        <v>30.66</v>
      </c>
      <c r="T215" s="126">
        <f t="shared" si="53"/>
        <v>30.66</v>
      </c>
      <c r="U215" s="128">
        <f t="shared" si="54"/>
        <v>15.33</v>
      </c>
      <c r="V215" s="157">
        <f t="shared" si="55"/>
        <v>598</v>
      </c>
    </row>
    <row r="216" spans="1:22" ht="11.25" customHeight="1" x14ac:dyDescent="0.25">
      <c r="A216" s="130" t="s">
        <v>3691</v>
      </c>
      <c r="B216" s="131" t="s">
        <v>2210</v>
      </c>
      <c r="C216" s="132">
        <v>29850001064</v>
      </c>
      <c r="D216" s="132" t="s">
        <v>3713</v>
      </c>
      <c r="E216" s="133">
        <v>201.33333333333334</v>
      </c>
      <c r="F216" s="132">
        <v>2</v>
      </c>
      <c r="G216" s="132">
        <v>1</v>
      </c>
      <c r="H216" s="134">
        <v>0</v>
      </c>
      <c r="I216" s="135">
        <f t="shared" si="42"/>
        <v>1</v>
      </c>
      <c r="J216" s="126">
        <f t="shared" si="43"/>
        <v>48.32</v>
      </c>
      <c r="K216" s="126">
        <f t="shared" si="44"/>
        <v>48.32</v>
      </c>
      <c r="L216" s="126">
        <f t="shared" si="45"/>
        <v>1.68</v>
      </c>
      <c r="M216" s="126">
        <f t="shared" si="46"/>
        <v>1.68</v>
      </c>
      <c r="N216" s="126">
        <f t="shared" si="47"/>
        <v>56.7</v>
      </c>
      <c r="O216" s="126">
        <f t="shared" si="48"/>
        <v>56.7</v>
      </c>
      <c r="P216" s="126">
        <f t="shared" si="49"/>
        <v>23.58</v>
      </c>
      <c r="Q216" s="126">
        <f t="shared" si="50"/>
        <v>23.58</v>
      </c>
      <c r="R216" s="126">
        <f t="shared" si="51"/>
        <v>12.08</v>
      </c>
      <c r="S216" s="126">
        <f t="shared" si="52"/>
        <v>12.08</v>
      </c>
      <c r="T216" s="126">
        <f t="shared" si="53"/>
        <v>12.08</v>
      </c>
      <c r="U216" s="128">
        <f t="shared" si="54"/>
        <v>6.04</v>
      </c>
      <c r="V216" s="157">
        <f t="shared" si="55"/>
        <v>303</v>
      </c>
    </row>
    <row r="217" spans="1:22" ht="11.25" customHeight="1" x14ac:dyDescent="0.25">
      <c r="A217" s="130" t="s">
        <v>3691</v>
      </c>
      <c r="B217" s="131" t="s">
        <v>790</v>
      </c>
      <c r="C217" s="132">
        <v>22970009041</v>
      </c>
      <c r="D217" s="132" t="s">
        <v>3714</v>
      </c>
      <c r="E217" s="133">
        <v>330</v>
      </c>
      <c r="F217" s="132">
        <v>3</v>
      </c>
      <c r="G217" s="132">
        <v>1</v>
      </c>
      <c r="H217" s="134">
        <v>0</v>
      </c>
      <c r="I217" s="135">
        <f t="shared" si="42"/>
        <v>2</v>
      </c>
      <c r="J217" s="126">
        <f t="shared" si="43"/>
        <v>79.2</v>
      </c>
      <c r="K217" s="126">
        <f t="shared" si="44"/>
        <v>79.2</v>
      </c>
      <c r="L217" s="126">
        <f t="shared" si="45"/>
        <v>1.68</v>
      </c>
      <c r="M217" s="126">
        <f t="shared" si="46"/>
        <v>3.36</v>
      </c>
      <c r="N217" s="126">
        <f t="shared" si="47"/>
        <v>56.7</v>
      </c>
      <c r="O217" s="126">
        <f t="shared" si="48"/>
        <v>113.4</v>
      </c>
      <c r="P217" s="126">
        <f t="shared" si="49"/>
        <v>23.58</v>
      </c>
      <c r="Q217" s="126">
        <f t="shared" si="50"/>
        <v>47.16</v>
      </c>
      <c r="R217" s="126">
        <f t="shared" si="51"/>
        <v>19.8</v>
      </c>
      <c r="S217" s="126">
        <f t="shared" si="52"/>
        <v>19.8</v>
      </c>
      <c r="T217" s="126">
        <f t="shared" si="53"/>
        <v>19.8</v>
      </c>
      <c r="U217" s="128">
        <f t="shared" si="54"/>
        <v>9.9</v>
      </c>
      <c r="V217" s="157">
        <f t="shared" si="55"/>
        <v>474</v>
      </c>
    </row>
    <row r="218" spans="1:22" ht="11.25" customHeight="1" x14ac:dyDescent="0.25">
      <c r="A218" s="130" t="s">
        <v>3691</v>
      </c>
      <c r="B218" s="131" t="s">
        <v>2212</v>
      </c>
      <c r="C218" s="132">
        <v>42710001996</v>
      </c>
      <c r="D218" s="132" t="s">
        <v>3715</v>
      </c>
      <c r="E218" s="133">
        <v>257</v>
      </c>
      <c r="F218" s="132">
        <v>5</v>
      </c>
      <c r="G218" s="132">
        <v>1</v>
      </c>
      <c r="H218" s="134">
        <v>0</v>
      </c>
      <c r="I218" s="135">
        <f t="shared" si="42"/>
        <v>4</v>
      </c>
      <c r="J218" s="126">
        <f t="shared" si="43"/>
        <v>61.68</v>
      </c>
      <c r="K218" s="126">
        <f t="shared" si="44"/>
        <v>61.68</v>
      </c>
      <c r="L218" s="126">
        <f t="shared" si="45"/>
        <v>1.68</v>
      </c>
      <c r="M218" s="126">
        <f t="shared" si="46"/>
        <v>6.72</v>
      </c>
      <c r="N218" s="126">
        <f t="shared" si="47"/>
        <v>56.7</v>
      </c>
      <c r="O218" s="126">
        <f t="shared" si="48"/>
        <v>226.8</v>
      </c>
      <c r="P218" s="126">
        <f t="shared" si="49"/>
        <v>23.58</v>
      </c>
      <c r="Q218" s="126">
        <f t="shared" si="50"/>
        <v>94.32</v>
      </c>
      <c r="R218" s="126">
        <f t="shared" si="51"/>
        <v>15.42</v>
      </c>
      <c r="S218" s="126">
        <f t="shared" si="52"/>
        <v>15.42</v>
      </c>
      <c r="T218" s="126">
        <f t="shared" si="53"/>
        <v>15.42</v>
      </c>
      <c r="U218" s="128">
        <f t="shared" si="54"/>
        <v>7.71</v>
      </c>
      <c r="V218" s="157">
        <f t="shared" si="55"/>
        <v>587</v>
      </c>
    </row>
    <row r="219" spans="1:22" ht="11.25" customHeight="1" x14ac:dyDescent="0.25">
      <c r="A219" s="130" t="s">
        <v>3691</v>
      </c>
      <c r="B219" s="131" t="s">
        <v>2214</v>
      </c>
      <c r="C219" s="132">
        <v>63680002822</v>
      </c>
      <c r="D219" s="132" t="s">
        <v>3716</v>
      </c>
      <c r="E219" s="133">
        <v>190.33333333333334</v>
      </c>
      <c r="F219" s="132">
        <v>3</v>
      </c>
      <c r="G219" s="132">
        <v>1</v>
      </c>
      <c r="H219" s="134">
        <v>0</v>
      </c>
      <c r="I219" s="135">
        <f t="shared" si="42"/>
        <v>2</v>
      </c>
      <c r="J219" s="126">
        <f t="shared" si="43"/>
        <v>45.68</v>
      </c>
      <c r="K219" s="126">
        <f t="shared" si="44"/>
        <v>45.68</v>
      </c>
      <c r="L219" s="126">
        <f t="shared" si="45"/>
        <v>1.68</v>
      </c>
      <c r="M219" s="126">
        <f t="shared" si="46"/>
        <v>3.36</v>
      </c>
      <c r="N219" s="126">
        <f t="shared" si="47"/>
        <v>56.7</v>
      </c>
      <c r="O219" s="126">
        <f t="shared" si="48"/>
        <v>113.4</v>
      </c>
      <c r="P219" s="126">
        <f t="shared" si="49"/>
        <v>23.58</v>
      </c>
      <c r="Q219" s="126">
        <f t="shared" si="50"/>
        <v>47.16</v>
      </c>
      <c r="R219" s="126">
        <f t="shared" si="51"/>
        <v>11.42</v>
      </c>
      <c r="S219" s="126">
        <f t="shared" si="52"/>
        <v>11.42</v>
      </c>
      <c r="T219" s="126">
        <f t="shared" si="53"/>
        <v>11.42</v>
      </c>
      <c r="U219" s="128">
        <f t="shared" si="54"/>
        <v>5.71</v>
      </c>
      <c r="V219" s="157">
        <f t="shared" si="55"/>
        <v>377</v>
      </c>
    </row>
    <row r="220" spans="1:22" ht="11.25" customHeight="1" x14ac:dyDescent="0.25">
      <c r="A220" s="130" t="s">
        <v>3691</v>
      </c>
      <c r="B220" s="131" t="s">
        <v>1435</v>
      </c>
      <c r="C220" s="132">
        <v>98460006108</v>
      </c>
      <c r="D220" s="132" t="s">
        <v>3717</v>
      </c>
      <c r="E220" s="133">
        <v>285.33333333333331</v>
      </c>
      <c r="F220" s="132">
        <v>3</v>
      </c>
      <c r="G220" s="132">
        <v>1</v>
      </c>
      <c r="H220" s="134">
        <v>0</v>
      </c>
      <c r="I220" s="135">
        <f t="shared" si="42"/>
        <v>2</v>
      </c>
      <c r="J220" s="126">
        <f t="shared" si="43"/>
        <v>68.47999999999999</v>
      </c>
      <c r="K220" s="126">
        <f t="shared" si="44"/>
        <v>68.47999999999999</v>
      </c>
      <c r="L220" s="126">
        <f t="shared" si="45"/>
        <v>1.68</v>
      </c>
      <c r="M220" s="126">
        <f t="shared" si="46"/>
        <v>3.36</v>
      </c>
      <c r="N220" s="126">
        <f t="shared" si="47"/>
        <v>56.7</v>
      </c>
      <c r="O220" s="126">
        <f t="shared" si="48"/>
        <v>113.4</v>
      </c>
      <c r="P220" s="126">
        <f t="shared" si="49"/>
        <v>23.58</v>
      </c>
      <c r="Q220" s="126">
        <f t="shared" si="50"/>
        <v>47.16</v>
      </c>
      <c r="R220" s="126">
        <f t="shared" si="51"/>
        <v>17.119999999999997</v>
      </c>
      <c r="S220" s="126">
        <f t="shared" si="52"/>
        <v>17.119999999999997</v>
      </c>
      <c r="T220" s="126">
        <f t="shared" si="53"/>
        <v>17.119999999999997</v>
      </c>
      <c r="U220" s="128">
        <f t="shared" si="54"/>
        <v>8.5599999999999987</v>
      </c>
      <c r="V220" s="157">
        <f t="shared" si="55"/>
        <v>443</v>
      </c>
    </row>
    <row r="221" spans="1:22" ht="11.25" customHeight="1" x14ac:dyDescent="0.25">
      <c r="A221" s="130" t="s">
        <v>3691</v>
      </c>
      <c r="B221" s="131" t="s">
        <v>2216</v>
      </c>
      <c r="C221" s="132">
        <v>90290008283</v>
      </c>
      <c r="D221" s="132" t="s">
        <v>3718</v>
      </c>
      <c r="E221" s="133">
        <v>348.33333333333331</v>
      </c>
      <c r="F221" s="132">
        <v>3</v>
      </c>
      <c r="G221" s="132">
        <v>1</v>
      </c>
      <c r="H221" s="134">
        <v>0</v>
      </c>
      <c r="I221" s="135">
        <f t="shared" si="42"/>
        <v>2</v>
      </c>
      <c r="J221" s="126">
        <f t="shared" si="43"/>
        <v>83.6</v>
      </c>
      <c r="K221" s="126">
        <f t="shared" si="44"/>
        <v>83.6</v>
      </c>
      <c r="L221" s="126">
        <f t="shared" si="45"/>
        <v>1.68</v>
      </c>
      <c r="M221" s="126">
        <f t="shared" si="46"/>
        <v>3.36</v>
      </c>
      <c r="N221" s="126">
        <f t="shared" si="47"/>
        <v>56.7</v>
      </c>
      <c r="O221" s="126">
        <f t="shared" si="48"/>
        <v>113.4</v>
      </c>
      <c r="P221" s="126">
        <f t="shared" si="49"/>
        <v>23.58</v>
      </c>
      <c r="Q221" s="126">
        <f t="shared" si="50"/>
        <v>47.16</v>
      </c>
      <c r="R221" s="126">
        <f t="shared" si="51"/>
        <v>20.9</v>
      </c>
      <c r="S221" s="126">
        <f t="shared" si="52"/>
        <v>20.9</v>
      </c>
      <c r="T221" s="126">
        <f t="shared" si="53"/>
        <v>20.9</v>
      </c>
      <c r="U221" s="128">
        <f t="shared" si="54"/>
        <v>10.45</v>
      </c>
      <c r="V221" s="157">
        <f t="shared" si="55"/>
        <v>486</v>
      </c>
    </row>
    <row r="222" spans="1:22" ht="11.25" customHeight="1" x14ac:dyDescent="0.25">
      <c r="A222" s="130" t="s">
        <v>3691</v>
      </c>
      <c r="B222" s="131" t="s">
        <v>2218</v>
      </c>
      <c r="C222" s="132">
        <v>33990010032</v>
      </c>
      <c r="D222" s="132" t="s">
        <v>3719</v>
      </c>
      <c r="E222" s="133">
        <v>249</v>
      </c>
      <c r="F222" s="132">
        <v>3</v>
      </c>
      <c r="G222" s="132">
        <v>1</v>
      </c>
      <c r="H222" s="134">
        <v>0</v>
      </c>
      <c r="I222" s="135">
        <f t="shared" si="42"/>
        <v>2</v>
      </c>
      <c r="J222" s="126">
        <f t="shared" si="43"/>
        <v>59.76</v>
      </c>
      <c r="K222" s="126">
        <f t="shared" si="44"/>
        <v>59.76</v>
      </c>
      <c r="L222" s="126">
        <f t="shared" si="45"/>
        <v>1.68</v>
      </c>
      <c r="M222" s="126">
        <f t="shared" si="46"/>
        <v>3.36</v>
      </c>
      <c r="N222" s="126">
        <f t="shared" si="47"/>
        <v>56.7</v>
      </c>
      <c r="O222" s="126">
        <f t="shared" si="48"/>
        <v>113.4</v>
      </c>
      <c r="P222" s="126">
        <f t="shared" si="49"/>
        <v>23.58</v>
      </c>
      <c r="Q222" s="126">
        <f t="shared" si="50"/>
        <v>47.16</v>
      </c>
      <c r="R222" s="126">
        <f t="shared" si="51"/>
        <v>14.94</v>
      </c>
      <c r="S222" s="126">
        <f t="shared" si="52"/>
        <v>14.94</v>
      </c>
      <c r="T222" s="126">
        <f t="shared" si="53"/>
        <v>14.94</v>
      </c>
      <c r="U222" s="128">
        <f t="shared" si="54"/>
        <v>7.47</v>
      </c>
      <c r="V222" s="157">
        <f t="shared" si="55"/>
        <v>418</v>
      </c>
    </row>
    <row r="223" spans="1:22" ht="11.25" customHeight="1" x14ac:dyDescent="0.25">
      <c r="A223" s="130" t="s">
        <v>3691</v>
      </c>
      <c r="B223" s="131" t="s">
        <v>2220</v>
      </c>
      <c r="C223" s="132">
        <v>37660009941</v>
      </c>
      <c r="D223" s="132" t="s">
        <v>3720</v>
      </c>
      <c r="E223" s="133">
        <v>333.66666666666669</v>
      </c>
      <c r="F223" s="132">
        <v>3</v>
      </c>
      <c r="G223" s="132">
        <v>1</v>
      </c>
      <c r="H223" s="134">
        <v>0</v>
      </c>
      <c r="I223" s="135">
        <f t="shared" si="42"/>
        <v>2</v>
      </c>
      <c r="J223" s="126">
        <f t="shared" si="43"/>
        <v>80.08</v>
      </c>
      <c r="K223" s="126">
        <f t="shared" si="44"/>
        <v>80.08</v>
      </c>
      <c r="L223" s="126">
        <f t="shared" si="45"/>
        <v>1.68</v>
      </c>
      <c r="M223" s="126">
        <f t="shared" si="46"/>
        <v>3.36</v>
      </c>
      <c r="N223" s="126">
        <f t="shared" si="47"/>
        <v>56.7</v>
      </c>
      <c r="O223" s="126">
        <f t="shared" si="48"/>
        <v>113.4</v>
      </c>
      <c r="P223" s="126">
        <f t="shared" si="49"/>
        <v>23.58</v>
      </c>
      <c r="Q223" s="126">
        <f t="shared" si="50"/>
        <v>47.16</v>
      </c>
      <c r="R223" s="126">
        <f t="shared" si="51"/>
        <v>20.02</v>
      </c>
      <c r="S223" s="126">
        <f t="shared" si="52"/>
        <v>20.02</v>
      </c>
      <c r="T223" s="126">
        <f t="shared" si="53"/>
        <v>20.02</v>
      </c>
      <c r="U223" s="128">
        <f t="shared" si="54"/>
        <v>10.01</v>
      </c>
      <c r="V223" s="157">
        <f t="shared" si="55"/>
        <v>476</v>
      </c>
    </row>
    <row r="224" spans="1:22" ht="11.25" customHeight="1" x14ac:dyDescent="0.25">
      <c r="A224" s="130" t="s">
        <v>3691</v>
      </c>
      <c r="B224" s="131" t="s">
        <v>1437</v>
      </c>
      <c r="C224" s="132">
        <v>37600005520</v>
      </c>
      <c r="D224" s="132" t="s">
        <v>3721</v>
      </c>
      <c r="E224" s="133">
        <v>417.33333333333331</v>
      </c>
      <c r="F224" s="132">
        <v>4</v>
      </c>
      <c r="G224" s="132">
        <v>1</v>
      </c>
      <c r="H224" s="134">
        <v>0</v>
      </c>
      <c r="I224" s="135">
        <f t="shared" si="42"/>
        <v>3</v>
      </c>
      <c r="J224" s="126">
        <f t="shared" si="43"/>
        <v>100.16</v>
      </c>
      <c r="K224" s="126">
        <f t="shared" si="44"/>
        <v>100.16</v>
      </c>
      <c r="L224" s="126">
        <f t="shared" si="45"/>
        <v>1.68</v>
      </c>
      <c r="M224" s="126">
        <f t="shared" si="46"/>
        <v>5.04</v>
      </c>
      <c r="N224" s="126">
        <f t="shared" si="47"/>
        <v>56.7</v>
      </c>
      <c r="O224" s="126">
        <f t="shared" si="48"/>
        <v>170.10000000000002</v>
      </c>
      <c r="P224" s="126">
        <f t="shared" si="49"/>
        <v>23.58</v>
      </c>
      <c r="Q224" s="126">
        <f t="shared" si="50"/>
        <v>70.739999999999995</v>
      </c>
      <c r="R224" s="126">
        <f t="shared" si="51"/>
        <v>25.04</v>
      </c>
      <c r="S224" s="126">
        <f t="shared" si="52"/>
        <v>25.04</v>
      </c>
      <c r="T224" s="126">
        <f t="shared" si="53"/>
        <v>25.04</v>
      </c>
      <c r="U224" s="128">
        <f t="shared" si="54"/>
        <v>12.52</v>
      </c>
      <c r="V224" s="157">
        <f t="shared" si="55"/>
        <v>616</v>
      </c>
    </row>
    <row r="225" spans="1:22" ht="11.25" customHeight="1" x14ac:dyDescent="0.25">
      <c r="A225" s="130" t="s">
        <v>3691</v>
      </c>
      <c r="B225" s="131" t="s">
        <v>2222</v>
      </c>
      <c r="C225" s="132">
        <v>31130007089</v>
      </c>
      <c r="D225" s="132" t="s">
        <v>3722</v>
      </c>
      <c r="E225" s="133">
        <v>584</v>
      </c>
      <c r="F225" s="132">
        <v>3</v>
      </c>
      <c r="G225" s="132">
        <v>1</v>
      </c>
      <c r="H225" s="134">
        <v>0</v>
      </c>
      <c r="I225" s="135">
        <f t="shared" si="42"/>
        <v>2</v>
      </c>
      <c r="J225" s="126">
        <f t="shared" si="43"/>
        <v>140.16</v>
      </c>
      <c r="K225" s="126">
        <f t="shared" si="44"/>
        <v>140.16</v>
      </c>
      <c r="L225" s="126">
        <f t="shared" si="45"/>
        <v>1.68</v>
      </c>
      <c r="M225" s="126">
        <f t="shared" si="46"/>
        <v>3.36</v>
      </c>
      <c r="N225" s="126">
        <f t="shared" si="47"/>
        <v>56.7</v>
      </c>
      <c r="O225" s="126">
        <f t="shared" si="48"/>
        <v>113.4</v>
      </c>
      <c r="P225" s="126">
        <f t="shared" si="49"/>
        <v>23.58</v>
      </c>
      <c r="Q225" s="126">
        <f t="shared" si="50"/>
        <v>47.16</v>
      </c>
      <c r="R225" s="126">
        <f t="shared" si="51"/>
        <v>35.04</v>
      </c>
      <c r="S225" s="126">
        <f t="shared" si="52"/>
        <v>35.04</v>
      </c>
      <c r="T225" s="126">
        <f t="shared" si="53"/>
        <v>35.04</v>
      </c>
      <c r="U225" s="128">
        <f t="shared" si="54"/>
        <v>17.52</v>
      </c>
      <c r="V225" s="157">
        <f t="shared" si="55"/>
        <v>649</v>
      </c>
    </row>
    <row r="226" spans="1:22" ht="12" customHeight="1" x14ac:dyDescent="0.25">
      <c r="A226" s="130" t="s">
        <v>3691</v>
      </c>
      <c r="B226" s="131" t="s">
        <v>2224</v>
      </c>
      <c r="C226" s="132">
        <v>13270011105</v>
      </c>
      <c r="D226" s="132" t="s">
        <v>3723</v>
      </c>
      <c r="E226" s="133">
        <v>325.33333333333331</v>
      </c>
      <c r="F226" s="132">
        <v>3</v>
      </c>
      <c r="G226" s="132">
        <v>1</v>
      </c>
      <c r="H226" s="134">
        <v>0</v>
      </c>
      <c r="I226" s="135">
        <f t="shared" si="42"/>
        <v>2</v>
      </c>
      <c r="J226" s="126">
        <f t="shared" si="43"/>
        <v>78.08</v>
      </c>
      <c r="K226" s="126">
        <f t="shared" si="44"/>
        <v>78.08</v>
      </c>
      <c r="L226" s="126">
        <f t="shared" si="45"/>
        <v>1.68</v>
      </c>
      <c r="M226" s="126">
        <f t="shared" si="46"/>
        <v>3.36</v>
      </c>
      <c r="N226" s="126">
        <f t="shared" si="47"/>
        <v>56.7</v>
      </c>
      <c r="O226" s="126">
        <f t="shared" si="48"/>
        <v>113.4</v>
      </c>
      <c r="P226" s="126">
        <f t="shared" si="49"/>
        <v>23.58</v>
      </c>
      <c r="Q226" s="126">
        <f t="shared" si="50"/>
        <v>47.16</v>
      </c>
      <c r="R226" s="126">
        <f t="shared" si="51"/>
        <v>19.52</v>
      </c>
      <c r="S226" s="126">
        <f t="shared" si="52"/>
        <v>19.52</v>
      </c>
      <c r="T226" s="126">
        <f t="shared" si="53"/>
        <v>19.52</v>
      </c>
      <c r="U226" s="128">
        <f t="shared" si="54"/>
        <v>9.76</v>
      </c>
      <c r="V226" s="157">
        <f t="shared" si="55"/>
        <v>470</v>
      </c>
    </row>
    <row r="227" spans="1:22" ht="11.25" customHeight="1" x14ac:dyDescent="0.25">
      <c r="A227" s="130" t="s">
        <v>3691</v>
      </c>
      <c r="B227" s="131" t="s">
        <v>2226</v>
      </c>
      <c r="C227" s="132">
        <v>69680003329</v>
      </c>
      <c r="D227" s="132" t="s">
        <v>3724</v>
      </c>
      <c r="E227" s="133">
        <v>292.66666666666669</v>
      </c>
      <c r="F227" s="132">
        <v>3</v>
      </c>
      <c r="G227" s="132">
        <v>1</v>
      </c>
      <c r="H227" s="134">
        <v>0</v>
      </c>
      <c r="I227" s="135">
        <f t="shared" si="42"/>
        <v>2</v>
      </c>
      <c r="J227" s="126">
        <f t="shared" si="43"/>
        <v>70.239999999999995</v>
      </c>
      <c r="K227" s="126">
        <f t="shared" si="44"/>
        <v>70.239999999999995</v>
      </c>
      <c r="L227" s="126">
        <f t="shared" si="45"/>
        <v>1.68</v>
      </c>
      <c r="M227" s="126">
        <f t="shared" si="46"/>
        <v>3.36</v>
      </c>
      <c r="N227" s="126">
        <f t="shared" si="47"/>
        <v>56.7</v>
      </c>
      <c r="O227" s="126">
        <f t="shared" si="48"/>
        <v>113.4</v>
      </c>
      <c r="P227" s="126">
        <f t="shared" si="49"/>
        <v>23.58</v>
      </c>
      <c r="Q227" s="126">
        <f t="shared" si="50"/>
        <v>47.16</v>
      </c>
      <c r="R227" s="126">
        <f t="shared" si="51"/>
        <v>17.559999999999999</v>
      </c>
      <c r="S227" s="126">
        <f t="shared" si="52"/>
        <v>17.559999999999999</v>
      </c>
      <c r="T227" s="126">
        <f t="shared" si="53"/>
        <v>17.559999999999999</v>
      </c>
      <c r="U227" s="128">
        <f t="shared" si="54"/>
        <v>8.7799999999999994</v>
      </c>
      <c r="V227" s="157">
        <f t="shared" si="55"/>
        <v>448</v>
      </c>
    </row>
    <row r="228" spans="1:22" ht="11.25" customHeight="1" x14ac:dyDescent="0.25">
      <c r="A228" s="130" t="s">
        <v>3691</v>
      </c>
      <c r="B228" s="131" t="s">
        <v>2228</v>
      </c>
      <c r="C228" s="132">
        <v>97330007087</v>
      </c>
      <c r="D228" s="132" t="s">
        <v>3725</v>
      </c>
      <c r="E228" s="133">
        <v>228.66666666666666</v>
      </c>
      <c r="F228" s="132">
        <v>4</v>
      </c>
      <c r="G228" s="132">
        <v>1</v>
      </c>
      <c r="H228" s="134">
        <v>0</v>
      </c>
      <c r="I228" s="135">
        <f t="shared" si="42"/>
        <v>3</v>
      </c>
      <c r="J228" s="126">
        <f t="shared" si="43"/>
        <v>54.879999999999995</v>
      </c>
      <c r="K228" s="126">
        <f t="shared" si="44"/>
        <v>54.879999999999995</v>
      </c>
      <c r="L228" s="126">
        <f t="shared" si="45"/>
        <v>1.68</v>
      </c>
      <c r="M228" s="126">
        <f t="shared" si="46"/>
        <v>5.04</v>
      </c>
      <c r="N228" s="126">
        <f t="shared" si="47"/>
        <v>56.7</v>
      </c>
      <c r="O228" s="126">
        <f t="shared" si="48"/>
        <v>170.10000000000002</v>
      </c>
      <c r="P228" s="126">
        <f t="shared" si="49"/>
        <v>23.58</v>
      </c>
      <c r="Q228" s="126">
        <f t="shared" si="50"/>
        <v>70.739999999999995</v>
      </c>
      <c r="R228" s="126">
        <f t="shared" si="51"/>
        <v>13.719999999999999</v>
      </c>
      <c r="S228" s="126">
        <f t="shared" si="52"/>
        <v>13.719999999999999</v>
      </c>
      <c r="T228" s="126">
        <f t="shared" si="53"/>
        <v>13.719999999999999</v>
      </c>
      <c r="U228" s="128">
        <f t="shared" si="54"/>
        <v>6.8599999999999994</v>
      </c>
      <c r="V228" s="157">
        <f t="shared" si="55"/>
        <v>486</v>
      </c>
    </row>
    <row r="229" spans="1:22" ht="11.25" customHeight="1" x14ac:dyDescent="0.25">
      <c r="A229" s="130" t="s">
        <v>3691</v>
      </c>
      <c r="B229" s="131" t="s">
        <v>2230</v>
      </c>
      <c r="C229" s="132">
        <v>10120010154</v>
      </c>
      <c r="D229" s="132" t="s">
        <v>3726</v>
      </c>
      <c r="E229" s="133">
        <v>1069.3333333333333</v>
      </c>
      <c r="F229" s="132">
        <v>6</v>
      </c>
      <c r="G229" s="132">
        <v>1</v>
      </c>
      <c r="H229" s="134">
        <v>0</v>
      </c>
      <c r="I229" s="135">
        <f t="shared" si="42"/>
        <v>5</v>
      </c>
      <c r="J229" s="126">
        <f t="shared" si="43"/>
        <v>256.64</v>
      </c>
      <c r="K229" s="126">
        <f t="shared" si="44"/>
        <v>256.64</v>
      </c>
      <c r="L229" s="126">
        <f t="shared" si="45"/>
        <v>1.68</v>
      </c>
      <c r="M229" s="126">
        <f t="shared" si="46"/>
        <v>8.4</v>
      </c>
      <c r="N229" s="126">
        <f t="shared" si="47"/>
        <v>56.7</v>
      </c>
      <c r="O229" s="126">
        <f t="shared" si="48"/>
        <v>283.5</v>
      </c>
      <c r="P229" s="126">
        <f t="shared" si="49"/>
        <v>23.58</v>
      </c>
      <c r="Q229" s="126">
        <f t="shared" si="50"/>
        <v>117.89999999999999</v>
      </c>
      <c r="R229" s="126">
        <f t="shared" si="51"/>
        <v>64.16</v>
      </c>
      <c r="S229" s="126">
        <f t="shared" si="52"/>
        <v>64.16</v>
      </c>
      <c r="T229" s="126">
        <f t="shared" si="53"/>
        <v>64.16</v>
      </c>
      <c r="U229" s="128">
        <f t="shared" si="54"/>
        <v>32.08</v>
      </c>
      <c r="V229" s="157">
        <f t="shared" si="55"/>
        <v>1230</v>
      </c>
    </row>
    <row r="230" spans="1:22" ht="11.25" customHeight="1" x14ac:dyDescent="0.25">
      <c r="A230" s="130" t="s">
        <v>3691</v>
      </c>
      <c r="B230" s="131" t="s">
        <v>2232</v>
      </c>
      <c r="C230" s="132">
        <v>95650002359</v>
      </c>
      <c r="D230" s="132" t="s">
        <v>3727</v>
      </c>
      <c r="E230" s="133">
        <v>419.33333333333331</v>
      </c>
      <c r="F230" s="132">
        <v>4</v>
      </c>
      <c r="G230" s="132">
        <v>1</v>
      </c>
      <c r="H230" s="134">
        <v>0</v>
      </c>
      <c r="I230" s="135">
        <f t="shared" si="42"/>
        <v>3</v>
      </c>
      <c r="J230" s="126">
        <f t="shared" si="43"/>
        <v>100.63999999999999</v>
      </c>
      <c r="K230" s="126">
        <f t="shared" si="44"/>
        <v>100.63999999999999</v>
      </c>
      <c r="L230" s="126">
        <f t="shared" si="45"/>
        <v>1.68</v>
      </c>
      <c r="M230" s="126">
        <f t="shared" si="46"/>
        <v>5.04</v>
      </c>
      <c r="N230" s="126">
        <f t="shared" si="47"/>
        <v>56.7</v>
      </c>
      <c r="O230" s="126">
        <f t="shared" si="48"/>
        <v>170.10000000000002</v>
      </c>
      <c r="P230" s="126">
        <f t="shared" si="49"/>
        <v>23.58</v>
      </c>
      <c r="Q230" s="126">
        <f t="shared" si="50"/>
        <v>70.739999999999995</v>
      </c>
      <c r="R230" s="126">
        <f t="shared" si="51"/>
        <v>25.159999999999997</v>
      </c>
      <c r="S230" s="126">
        <f t="shared" si="52"/>
        <v>25.159999999999997</v>
      </c>
      <c r="T230" s="126">
        <f t="shared" si="53"/>
        <v>25.159999999999997</v>
      </c>
      <c r="U230" s="128">
        <f t="shared" si="54"/>
        <v>12.579999999999998</v>
      </c>
      <c r="V230" s="157">
        <f t="shared" si="55"/>
        <v>617</v>
      </c>
    </row>
    <row r="231" spans="1:22" ht="11.25" customHeight="1" x14ac:dyDescent="0.25">
      <c r="A231" s="130" t="s">
        <v>3691</v>
      </c>
      <c r="B231" s="131" t="s">
        <v>792</v>
      </c>
      <c r="C231" s="132">
        <v>59770011066</v>
      </c>
      <c r="D231" s="132" t="s">
        <v>3728</v>
      </c>
      <c r="E231" s="133">
        <v>330.66666666666669</v>
      </c>
      <c r="F231" s="132">
        <v>3</v>
      </c>
      <c r="G231" s="132">
        <v>1</v>
      </c>
      <c r="H231" s="134">
        <v>0</v>
      </c>
      <c r="I231" s="135">
        <f t="shared" si="42"/>
        <v>2</v>
      </c>
      <c r="J231" s="126">
        <f t="shared" si="43"/>
        <v>79.36</v>
      </c>
      <c r="K231" s="126">
        <f t="shared" si="44"/>
        <v>79.36</v>
      </c>
      <c r="L231" s="126">
        <f t="shared" si="45"/>
        <v>1.68</v>
      </c>
      <c r="M231" s="126">
        <f t="shared" si="46"/>
        <v>3.36</v>
      </c>
      <c r="N231" s="126">
        <f t="shared" si="47"/>
        <v>56.7</v>
      </c>
      <c r="O231" s="126">
        <f t="shared" si="48"/>
        <v>113.4</v>
      </c>
      <c r="P231" s="126">
        <f t="shared" si="49"/>
        <v>23.58</v>
      </c>
      <c r="Q231" s="126">
        <f t="shared" si="50"/>
        <v>47.16</v>
      </c>
      <c r="R231" s="126">
        <f t="shared" si="51"/>
        <v>19.84</v>
      </c>
      <c r="S231" s="126">
        <f t="shared" si="52"/>
        <v>19.84</v>
      </c>
      <c r="T231" s="126">
        <f t="shared" si="53"/>
        <v>19.84</v>
      </c>
      <c r="U231" s="128">
        <f t="shared" si="54"/>
        <v>9.92</v>
      </c>
      <c r="V231" s="157">
        <f t="shared" si="55"/>
        <v>474</v>
      </c>
    </row>
    <row r="232" spans="1:22" ht="11.25" customHeight="1" x14ac:dyDescent="0.25">
      <c r="A232" s="130" t="s">
        <v>3691</v>
      </c>
      <c r="B232" s="131" t="s">
        <v>2234</v>
      </c>
      <c r="C232" s="132">
        <v>22280000964</v>
      </c>
      <c r="D232" s="132" t="s">
        <v>3729</v>
      </c>
      <c r="E232" s="133">
        <v>184.33333333333334</v>
      </c>
      <c r="F232" s="132">
        <v>2</v>
      </c>
      <c r="G232" s="132">
        <v>1</v>
      </c>
      <c r="H232" s="134">
        <v>0</v>
      </c>
      <c r="I232" s="135">
        <f t="shared" si="42"/>
        <v>1</v>
      </c>
      <c r="J232" s="126">
        <f t="shared" si="43"/>
        <v>44.24</v>
      </c>
      <c r="K232" s="126">
        <f t="shared" si="44"/>
        <v>44.24</v>
      </c>
      <c r="L232" s="126">
        <f t="shared" si="45"/>
        <v>1.68</v>
      </c>
      <c r="M232" s="126">
        <f t="shared" si="46"/>
        <v>1.68</v>
      </c>
      <c r="N232" s="126">
        <f t="shared" si="47"/>
        <v>56.7</v>
      </c>
      <c r="O232" s="126">
        <f t="shared" si="48"/>
        <v>56.7</v>
      </c>
      <c r="P232" s="126">
        <f t="shared" si="49"/>
        <v>23.58</v>
      </c>
      <c r="Q232" s="126">
        <f t="shared" si="50"/>
        <v>23.58</v>
      </c>
      <c r="R232" s="126">
        <f t="shared" si="51"/>
        <v>11.06</v>
      </c>
      <c r="S232" s="126">
        <f t="shared" si="52"/>
        <v>11.06</v>
      </c>
      <c r="T232" s="126">
        <f t="shared" si="53"/>
        <v>11.06</v>
      </c>
      <c r="U232" s="128">
        <f t="shared" si="54"/>
        <v>5.53</v>
      </c>
      <c r="V232" s="157">
        <f t="shared" si="55"/>
        <v>291</v>
      </c>
    </row>
    <row r="233" spans="1:22" ht="11.25" customHeight="1" x14ac:dyDescent="0.25">
      <c r="A233" s="130" t="s">
        <v>3691</v>
      </c>
      <c r="B233" s="131" t="s">
        <v>1162</v>
      </c>
      <c r="C233" s="132">
        <v>13580010290</v>
      </c>
      <c r="D233" s="132" t="s">
        <v>3730</v>
      </c>
      <c r="E233" s="133">
        <v>353</v>
      </c>
      <c r="F233" s="132">
        <v>4</v>
      </c>
      <c r="G233" s="132">
        <v>1</v>
      </c>
      <c r="H233" s="134">
        <v>0</v>
      </c>
      <c r="I233" s="135">
        <f t="shared" si="42"/>
        <v>3</v>
      </c>
      <c r="J233" s="126">
        <f t="shared" si="43"/>
        <v>84.72</v>
      </c>
      <c r="K233" s="126">
        <f t="shared" si="44"/>
        <v>84.72</v>
      </c>
      <c r="L233" s="126">
        <f t="shared" si="45"/>
        <v>1.68</v>
      </c>
      <c r="M233" s="126">
        <f t="shared" si="46"/>
        <v>5.04</v>
      </c>
      <c r="N233" s="126">
        <f t="shared" si="47"/>
        <v>56.7</v>
      </c>
      <c r="O233" s="126">
        <f t="shared" si="48"/>
        <v>170.10000000000002</v>
      </c>
      <c r="P233" s="126">
        <f t="shared" si="49"/>
        <v>23.58</v>
      </c>
      <c r="Q233" s="126">
        <f t="shared" si="50"/>
        <v>70.739999999999995</v>
      </c>
      <c r="R233" s="126">
        <f t="shared" si="51"/>
        <v>21.18</v>
      </c>
      <c r="S233" s="126">
        <f t="shared" si="52"/>
        <v>21.18</v>
      </c>
      <c r="T233" s="126">
        <f t="shared" si="53"/>
        <v>21.18</v>
      </c>
      <c r="U233" s="128">
        <f t="shared" si="54"/>
        <v>10.59</v>
      </c>
      <c r="V233" s="157">
        <f t="shared" si="55"/>
        <v>571</v>
      </c>
    </row>
    <row r="234" spans="1:22" ht="11.25" customHeight="1" x14ac:dyDescent="0.25">
      <c r="A234" s="130" t="s">
        <v>3691</v>
      </c>
      <c r="B234" s="131" t="s">
        <v>1164</v>
      </c>
      <c r="C234" s="132">
        <v>89410004871</v>
      </c>
      <c r="D234" s="132" t="s">
        <v>3731</v>
      </c>
      <c r="E234" s="133">
        <v>306</v>
      </c>
      <c r="F234" s="132">
        <v>4</v>
      </c>
      <c r="G234" s="132">
        <v>1</v>
      </c>
      <c r="H234" s="134">
        <v>0</v>
      </c>
      <c r="I234" s="135">
        <f t="shared" si="42"/>
        <v>3</v>
      </c>
      <c r="J234" s="126">
        <f t="shared" si="43"/>
        <v>73.44</v>
      </c>
      <c r="K234" s="126">
        <f t="shared" si="44"/>
        <v>73.44</v>
      </c>
      <c r="L234" s="126">
        <f t="shared" si="45"/>
        <v>1.68</v>
      </c>
      <c r="M234" s="126">
        <f t="shared" si="46"/>
        <v>5.04</v>
      </c>
      <c r="N234" s="126">
        <f t="shared" si="47"/>
        <v>56.7</v>
      </c>
      <c r="O234" s="126">
        <f t="shared" si="48"/>
        <v>170.10000000000002</v>
      </c>
      <c r="P234" s="126">
        <f t="shared" si="49"/>
        <v>23.58</v>
      </c>
      <c r="Q234" s="126">
        <f t="shared" si="50"/>
        <v>70.739999999999995</v>
      </c>
      <c r="R234" s="126">
        <f t="shared" si="51"/>
        <v>18.36</v>
      </c>
      <c r="S234" s="126">
        <f t="shared" si="52"/>
        <v>18.36</v>
      </c>
      <c r="T234" s="126">
        <f t="shared" si="53"/>
        <v>18.36</v>
      </c>
      <c r="U234" s="128">
        <f t="shared" si="54"/>
        <v>9.18</v>
      </c>
      <c r="V234" s="157">
        <f t="shared" si="55"/>
        <v>539</v>
      </c>
    </row>
    <row r="235" spans="1:22" ht="11.25" customHeight="1" x14ac:dyDescent="0.25">
      <c r="A235" s="130" t="s">
        <v>3691</v>
      </c>
      <c r="B235" s="131" t="s">
        <v>2236</v>
      </c>
      <c r="C235" s="132">
        <v>96870000813</v>
      </c>
      <c r="D235" s="132" t="s">
        <v>3732</v>
      </c>
      <c r="E235" s="133">
        <v>276</v>
      </c>
      <c r="F235" s="132">
        <v>3</v>
      </c>
      <c r="G235" s="132">
        <v>1</v>
      </c>
      <c r="H235" s="134">
        <v>0</v>
      </c>
      <c r="I235" s="135">
        <f t="shared" si="42"/>
        <v>2</v>
      </c>
      <c r="J235" s="126">
        <f t="shared" si="43"/>
        <v>66.239999999999995</v>
      </c>
      <c r="K235" s="126">
        <f t="shared" si="44"/>
        <v>66.239999999999995</v>
      </c>
      <c r="L235" s="126">
        <f t="shared" si="45"/>
        <v>1.68</v>
      </c>
      <c r="M235" s="126">
        <f t="shared" si="46"/>
        <v>3.36</v>
      </c>
      <c r="N235" s="126">
        <f t="shared" si="47"/>
        <v>56.7</v>
      </c>
      <c r="O235" s="126">
        <f t="shared" si="48"/>
        <v>113.4</v>
      </c>
      <c r="P235" s="126">
        <f t="shared" si="49"/>
        <v>23.58</v>
      </c>
      <c r="Q235" s="126">
        <f t="shared" si="50"/>
        <v>47.16</v>
      </c>
      <c r="R235" s="126">
        <f t="shared" si="51"/>
        <v>16.559999999999999</v>
      </c>
      <c r="S235" s="126">
        <f t="shared" si="52"/>
        <v>16.559999999999999</v>
      </c>
      <c r="T235" s="126">
        <f t="shared" si="53"/>
        <v>16.559999999999999</v>
      </c>
      <c r="U235" s="128">
        <f t="shared" si="54"/>
        <v>8.2799999999999994</v>
      </c>
      <c r="V235" s="157">
        <f t="shared" si="55"/>
        <v>436</v>
      </c>
    </row>
    <row r="236" spans="1:22" ht="11.25" customHeight="1" x14ac:dyDescent="0.2">
      <c r="A236" s="130" t="s">
        <v>3691</v>
      </c>
      <c r="B236" s="137" t="s">
        <v>3733</v>
      </c>
      <c r="C236" s="137">
        <v>71990050634</v>
      </c>
      <c r="D236" s="137" t="s">
        <v>3734</v>
      </c>
      <c r="E236" s="133">
        <v>131.66666666666666</v>
      </c>
      <c r="F236" s="132">
        <v>2</v>
      </c>
      <c r="G236" s="132">
        <v>1</v>
      </c>
      <c r="H236" s="134">
        <v>0</v>
      </c>
      <c r="I236" s="135">
        <f t="shared" si="42"/>
        <v>1</v>
      </c>
      <c r="J236" s="126">
        <f t="shared" si="43"/>
        <v>31.599999999999998</v>
      </c>
      <c r="K236" s="126">
        <f t="shared" si="44"/>
        <v>31.599999999999998</v>
      </c>
      <c r="L236" s="126">
        <f t="shared" si="45"/>
        <v>1.68</v>
      </c>
      <c r="M236" s="126">
        <f t="shared" si="46"/>
        <v>1.68</v>
      </c>
      <c r="N236" s="126">
        <f t="shared" si="47"/>
        <v>56.7</v>
      </c>
      <c r="O236" s="126">
        <f t="shared" si="48"/>
        <v>56.7</v>
      </c>
      <c r="P236" s="126">
        <f t="shared" si="49"/>
        <v>23.58</v>
      </c>
      <c r="Q236" s="126">
        <f t="shared" si="50"/>
        <v>23.58</v>
      </c>
      <c r="R236" s="126">
        <f t="shared" si="51"/>
        <v>7.8999999999999995</v>
      </c>
      <c r="S236" s="126">
        <f t="shared" si="52"/>
        <v>7.8999999999999995</v>
      </c>
      <c r="T236" s="126">
        <f t="shared" si="53"/>
        <v>7.8999999999999995</v>
      </c>
      <c r="U236" s="128">
        <f t="shared" si="54"/>
        <v>3.9499999999999997</v>
      </c>
      <c r="V236" s="157">
        <f t="shared" si="55"/>
        <v>255</v>
      </c>
    </row>
    <row r="237" spans="1:22" ht="11.25" customHeight="1" x14ac:dyDescent="0.25">
      <c r="A237" s="130" t="s">
        <v>3691</v>
      </c>
      <c r="B237" s="131" t="s">
        <v>2238</v>
      </c>
      <c r="C237" s="132">
        <v>91530010836</v>
      </c>
      <c r="D237" s="132" t="s">
        <v>3735</v>
      </c>
      <c r="E237" s="133">
        <v>120.66666666666667</v>
      </c>
      <c r="F237" s="132">
        <v>3</v>
      </c>
      <c r="G237" s="132">
        <v>1</v>
      </c>
      <c r="H237" s="134">
        <v>0</v>
      </c>
      <c r="I237" s="135">
        <f t="shared" si="42"/>
        <v>2</v>
      </c>
      <c r="J237" s="126">
        <f t="shared" si="43"/>
        <v>28.96</v>
      </c>
      <c r="K237" s="126">
        <f t="shared" si="44"/>
        <v>28.96</v>
      </c>
      <c r="L237" s="126">
        <f t="shared" si="45"/>
        <v>1.68</v>
      </c>
      <c r="M237" s="126">
        <f t="shared" si="46"/>
        <v>3.36</v>
      </c>
      <c r="N237" s="126">
        <f t="shared" si="47"/>
        <v>56.7</v>
      </c>
      <c r="O237" s="126">
        <f t="shared" si="48"/>
        <v>113.4</v>
      </c>
      <c r="P237" s="126">
        <f t="shared" si="49"/>
        <v>23.58</v>
      </c>
      <c r="Q237" s="126">
        <f t="shared" si="50"/>
        <v>47.16</v>
      </c>
      <c r="R237" s="126">
        <f t="shared" si="51"/>
        <v>7.24</v>
      </c>
      <c r="S237" s="126">
        <f t="shared" si="52"/>
        <v>7.24</v>
      </c>
      <c r="T237" s="126">
        <f t="shared" si="53"/>
        <v>7.24</v>
      </c>
      <c r="U237" s="128">
        <f t="shared" si="54"/>
        <v>3.62</v>
      </c>
      <c r="V237" s="157">
        <f t="shared" si="55"/>
        <v>329</v>
      </c>
    </row>
    <row r="238" spans="1:22" ht="11.25" customHeight="1" x14ac:dyDescent="0.25">
      <c r="A238" s="130" t="s">
        <v>3691</v>
      </c>
      <c r="B238" s="131" t="s">
        <v>794</v>
      </c>
      <c r="C238" s="132">
        <v>78150005088</v>
      </c>
      <c r="D238" s="132" t="s">
        <v>3736</v>
      </c>
      <c r="E238" s="133">
        <v>535.66666666666663</v>
      </c>
      <c r="F238" s="132">
        <v>4</v>
      </c>
      <c r="G238" s="132">
        <v>1</v>
      </c>
      <c r="H238" s="134">
        <v>0</v>
      </c>
      <c r="I238" s="135">
        <f t="shared" si="42"/>
        <v>3</v>
      </c>
      <c r="J238" s="126">
        <f t="shared" si="43"/>
        <v>128.55999999999997</v>
      </c>
      <c r="K238" s="126">
        <f t="shared" si="44"/>
        <v>128.55999999999997</v>
      </c>
      <c r="L238" s="126">
        <f t="shared" si="45"/>
        <v>1.68</v>
      </c>
      <c r="M238" s="126">
        <f t="shared" si="46"/>
        <v>5.04</v>
      </c>
      <c r="N238" s="126">
        <f t="shared" si="47"/>
        <v>56.7</v>
      </c>
      <c r="O238" s="126">
        <f t="shared" si="48"/>
        <v>170.10000000000002</v>
      </c>
      <c r="P238" s="126">
        <f t="shared" si="49"/>
        <v>23.58</v>
      </c>
      <c r="Q238" s="126">
        <f t="shared" si="50"/>
        <v>70.739999999999995</v>
      </c>
      <c r="R238" s="126">
        <f t="shared" si="51"/>
        <v>32.139999999999993</v>
      </c>
      <c r="S238" s="126">
        <f t="shared" si="52"/>
        <v>32.139999999999993</v>
      </c>
      <c r="T238" s="126">
        <f t="shared" si="53"/>
        <v>32.139999999999993</v>
      </c>
      <c r="U238" s="128">
        <f t="shared" si="54"/>
        <v>16.069999999999997</v>
      </c>
      <c r="V238" s="157">
        <f t="shared" si="55"/>
        <v>697</v>
      </c>
    </row>
    <row r="239" spans="1:22" ht="11.25" customHeight="1" x14ac:dyDescent="0.25">
      <c r="A239" s="130" t="s">
        <v>3691</v>
      </c>
      <c r="B239" s="131" t="s">
        <v>2240</v>
      </c>
      <c r="C239" s="132">
        <v>35430010210</v>
      </c>
      <c r="D239" s="132" t="s">
        <v>3737</v>
      </c>
      <c r="E239" s="133">
        <v>381</v>
      </c>
      <c r="F239" s="132">
        <v>3</v>
      </c>
      <c r="G239" s="132">
        <v>1</v>
      </c>
      <c r="H239" s="134">
        <v>0</v>
      </c>
      <c r="I239" s="135">
        <f t="shared" si="42"/>
        <v>2</v>
      </c>
      <c r="J239" s="126">
        <f t="shared" si="43"/>
        <v>91.44</v>
      </c>
      <c r="K239" s="126">
        <f t="shared" si="44"/>
        <v>91.44</v>
      </c>
      <c r="L239" s="126">
        <f t="shared" si="45"/>
        <v>1.68</v>
      </c>
      <c r="M239" s="126">
        <f t="shared" si="46"/>
        <v>3.36</v>
      </c>
      <c r="N239" s="126">
        <f t="shared" si="47"/>
        <v>56.7</v>
      </c>
      <c r="O239" s="126">
        <f t="shared" si="48"/>
        <v>113.4</v>
      </c>
      <c r="P239" s="126">
        <f t="shared" si="49"/>
        <v>23.58</v>
      </c>
      <c r="Q239" s="126">
        <f t="shared" si="50"/>
        <v>47.16</v>
      </c>
      <c r="R239" s="126">
        <f t="shared" si="51"/>
        <v>22.86</v>
      </c>
      <c r="S239" s="126">
        <f t="shared" si="52"/>
        <v>22.86</v>
      </c>
      <c r="T239" s="126">
        <f t="shared" si="53"/>
        <v>22.86</v>
      </c>
      <c r="U239" s="128">
        <f t="shared" si="54"/>
        <v>11.43</v>
      </c>
      <c r="V239" s="157">
        <f t="shared" si="55"/>
        <v>509</v>
      </c>
    </row>
    <row r="240" spans="1:22" ht="11.25" customHeight="1" x14ac:dyDescent="0.25">
      <c r="A240" s="130" t="s">
        <v>3691</v>
      </c>
      <c r="B240" s="131" t="s">
        <v>2242</v>
      </c>
      <c r="C240" s="132">
        <v>23780010761</v>
      </c>
      <c r="D240" s="132" t="s">
        <v>3738</v>
      </c>
      <c r="E240" s="133">
        <v>453.33333333333331</v>
      </c>
      <c r="F240" s="132">
        <v>2</v>
      </c>
      <c r="G240" s="132">
        <v>1</v>
      </c>
      <c r="H240" s="134">
        <v>0</v>
      </c>
      <c r="I240" s="135">
        <f t="shared" si="42"/>
        <v>1</v>
      </c>
      <c r="J240" s="126">
        <f t="shared" si="43"/>
        <v>108.8</v>
      </c>
      <c r="K240" s="126">
        <f t="shared" si="44"/>
        <v>108.8</v>
      </c>
      <c r="L240" s="126">
        <f t="shared" si="45"/>
        <v>1.68</v>
      </c>
      <c r="M240" s="126">
        <f t="shared" si="46"/>
        <v>1.68</v>
      </c>
      <c r="N240" s="126">
        <f t="shared" si="47"/>
        <v>56.7</v>
      </c>
      <c r="O240" s="126">
        <f t="shared" si="48"/>
        <v>56.7</v>
      </c>
      <c r="P240" s="126">
        <f t="shared" si="49"/>
        <v>23.58</v>
      </c>
      <c r="Q240" s="126">
        <f t="shared" si="50"/>
        <v>23.58</v>
      </c>
      <c r="R240" s="126">
        <f t="shared" si="51"/>
        <v>27.2</v>
      </c>
      <c r="S240" s="126">
        <f t="shared" si="52"/>
        <v>27.2</v>
      </c>
      <c r="T240" s="126">
        <f t="shared" si="53"/>
        <v>27.2</v>
      </c>
      <c r="U240" s="128">
        <f t="shared" si="54"/>
        <v>13.6</v>
      </c>
      <c r="V240" s="157">
        <f t="shared" si="55"/>
        <v>477</v>
      </c>
    </row>
    <row r="241" spans="1:22" ht="11.25" customHeight="1" x14ac:dyDescent="0.25">
      <c r="A241" s="130" t="s">
        <v>3691</v>
      </c>
      <c r="B241" s="131" t="s">
        <v>2244</v>
      </c>
      <c r="C241" s="132">
        <v>24450002393</v>
      </c>
      <c r="D241" s="132" t="s">
        <v>3739</v>
      </c>
      <c r="E241" s="133">
        <v>163</v>
      </c>
      <c r="F241" s="132">
        <v>3</v>
      </c>
      <c r="G241" s="132">
        <v>1</v>
      </c>
      <c r="H241" s="134">
        <v>0</v>
      </c>
      <c r="I241" s="135">
        <f t="shared" si="42"/>
        <v>2</v>
      </c>
      <c r="J241" s="126">
        <f t="shared" si="43"/>
        <v>39.119999999999997</v>
      </c>
      <c r="K241" s="126">
        <f t="shared" si="44"/>
        <v>39.119999999999997</v>
      </c>
      <c r="L241" s="126">
        <f t="shared" si="45"/>
        <v>1.68</v>
      </c>
      <c r="M241" s="126">
        <f t="shared" si="46"/>
        <v>3.36</v>
      </c>
      <c r="N241" s="126">
        <f t="shared" si="47"/>
        <v>56.7</v>
      </c>
      <c r="O241" s="126">
        <f t="shared" si="48"/>
        <v>113.4</v>
      </c>
      <c r="P241" s="126">
        <f t="shared" si="49"/>
        <v>23.58</v>
      </c>
      <c r="Q241" s="126">
        <f t="shared" si="50"/>
        <v>47.16</v>
      </c>
      <c r="R241" s="126">
        <f t="shared" si="51"/>
        <v>9.7799999999999994</v>
      </c>
      <c r="S241" s="126">
        <f t="shared" si="52"/>
        <v>9.7799999999999994</v>
      </c>
      <c r="T241" s="126">
        <f t="shared" si="53"/>
        <v>9.7799999999999994</v>
      </c>
      <c r="U241" s="128">
        <f t="shared" si="54"/>
        <v>4.8899999999999997</v>
      </c>
      <c r="V241" s="157">
        <f t="shared" si="55"/>
        <v>358</v>
      </c>
    </row>
    <row r="242" spans="1:22" ht="11.25" customHeight="1" x14ac:dyDescent="0.25">
      <c r="A242" s="130" t="s">
        <v>3691</v>
      </c>
      <c r="B242" s="131" t="s">
        <v>1441</v>
      </c>
      <c r="C242" s="132">
        <v>67940003735</v>
      </c>
      <c r="D242" s="132" t="s">
        <v>3740</v>
      </c>
      <c r="E242" s="133">
        <v>362.33333333333331</v>
      </c>
      <c r="F242" s="132">
        <v>3</v>
      </c>
      <c r="G242" s="132">
        <v>1</v>
      </c>
      <c r="H242" s="134">
        <v>0</v>
      </c>
      <c r="I242" s="135">
        <f t="shared" si="42"/>
        <v>2</v>
      </c>
      <c r="J242" s="126">
        <f t="shared" si="43"/>
        <v>86.96</v>
      </c>
      <c r="K242" s="126">
        <f t="shared" si="44"/>
        <v>86.96</v>
      </c>
      <c r="L242" s="126">
        <f t="shared" si="45"/>
        <v>1.68</v>
      </c>
      <c r="M242" s="126">
        <f t="shared" si="46"/>
        <v>3.36</v>
      </c>
      <c r="N242" s="126">
        <f t="shared" si="47"/>
        <v>56.7</v>
      </c>
      <c r="O242" s="126">
        <f t="shared" si="48"/>
        <v>113.4</v>
      </c>
      <c r="P242" s="126">
        <f t="shared" si="49"/>
        <v>23.58</v>
      </c>
      <c r="Q242" s="126">
        <f t="shared" si="50"/>
        <v>47.16</v>
      </c>
      <c r="R242" s="126">
        <f t="shared" si="51"/>
        <v>21.74</v>
      </c>
      <c r="S242" s="126">
        <f t="shared" si="52"/>
        <v>21.74</v>
      </c>
      <c r="T242" s="126">
        <f t="shared" si="53"/>
        <v>21.74</v>
      </c>
      <c r="U242" s="128">
        <f t="shared" si="54"/>
        <v>10.87</v>
      </c>
      <c r="V242" s="157">
        <f t="shared" si="55"/>
        <v>496</v>
      </c>
    </row>
    <row r="243" spans="1:22" ht="11.25" customHeight="1" x14ac:dyDescent="0.25">
      <c r="A243" s="130" t="s">
        <v>3691</v>
      </c>
      <c r="B243" s="131" t="s">
        <v>2246</v>
      </c>
      <c r="C243" s="132">
        <v>90920006321</v>
      </c>
      <c r="D243" s="132" t="s">
        <v>3741</v>
      </c>
      <c r="E243" s="133">
        <v>283</v>
      </c>
      <c r="F243" s="132">
        <v>2</v>
      </c>
      <c r="G243" s="132">
        <v>1</v>
      </c>
      <c r="H243" s="134">
        <v>0</v>
      </c>
      <c r="I243" s="135">
        <f t="shared" si="42"/>
        <v>1</v>
      </c>
      <c r="J243" s="126">
        <f t="shared" si="43"/>
        <v>67.92</v>
      </c>
      <c r="K243" s="126">
        <f t="shared" si="44"/>
        <v>67.92</v>
      </c>
      <c r="L243" s="126">
        <f t="shared" si="45"/>
        <v>1.68</v>
      </c>
      <c r="M243" s="126">
        <f t="shared" si="46"/>
        <v>1.68</v>
      </c>
      <c r="N243" s="126">
        <f t="shared" si="47"/>
        <v>56.7</v>
      </c>
      <c r="O243" s="126">
        <f t="shared" si="48"/>
        <v>56.7</v>
      </c>
      <c r="P243" s="126">
        <f t="shared" si="49"/>
        <v>23.58</v>
      </c>
      <c r="Q243" s="126">
        <f t="shared" si="50"/>
        <v>23.58</v>
      </c>
      <c r="R243" s="126">
        <f t="shared" si="51"/>
        <v>16.98</v>
      </c>
      <c r="S243" s="126">
        <f t="shared" si="52"/>
        <v>16.98</v>
      </c>
      <c r="T243" s="126">
        <f t="shared" si="53"/>
        <v>16.98</v>
      </c>
      <c r="U243" s="128">
        <f t="shared" si="54"/>
        <v>8.49</v>
      </c>
      <c r="V243" s="157">
        <f t="shared" si="55"/>
        <v>359</v>
      </c>
    </row>
    <row r="244" spans="1:22" ht="11.25" customHeight="1" x14ac:dyDescent="0.25">
      <c r="A244" s="130" t="s">
        <v>3691</v>
      </c>
      <c r="B244" s="131" t="s">
        <v>2248</v>
      </c>
      <c r="C244" s="132">
        <v>10560007502</v>
      </c>
      <c r="D244" s="132" t="s">
        <v>3742</v>
      </c>
      <c r="E244" s="133">
        <v>170.66666666666666</v>
      </c>
      <c r="F244" s="132">
        <v>3</v>
      </c>
      <c r="G244" s="132">
        <v>1</v>
      </c>
      <c r="H244" s="134">
        <v>0</v>
      </c>
      <c r="I244" s="135">
        <f t="shared" si="42"/>
        <v>2</v>
      </c>
      <c r="J244" s="126">
        <f t="shared" si="43"/>
        <v>40.959999999999994</v>
      </c>
      <c r="K244" s="126">
        <f t="shared" si="44"/>
        <v>40.959999999999994</v>
      </c>
      <c r="L244" s="126">
        <f t="shared" si="45"/>
        <v>1.68</v>
      </c>
      <c r="M244" s="126">
        <f t="shared" si="46"/>
        <v>3.36</v>
      </c>
      <c r="N244" s="126">
        <f t="shared" si="47"/>
        <v>56.7</v>
      </c>
      <c r="O244" s="126">
        <f t="shared" si="48"/>
        <v>113.4</v>
      </c>
      <c r="P244" s="126">
        <f t="shared" si="49"/>
        <v>23.58</v>
      </c>
      <c r="Q244" s="126">
        <f t="shared" si="50"/>
        <v>47.16</v>
      </c>
      <c r="R244" s="126">
        <f t="shared" si="51"/>
        <v>10.239999999999998</v>
      </c>
      <c r="S244" s="126">
        <f t="shared" si="52"/>
        <v>10.239999999999998</v>
      </c>
      <c r="T244" s="126">
        <f t="shared" si="53"/>
        <v>10.239999999999998</v>
      </c>
      <c r="U244" s="128">
        <f t="shared" si="54"/>
        <v>5.1199999999999992</v>
      </c>
      <c r="V244" s="157">
        <f t="shared" si="55"/>
        <v>364</v>
      </c>
    </row>
    <row r="245" spans="1:22" ht="11.25" customHeight="1" x14ac:dyDescent="0.25">
      <c r="A245" s="130" t="s">
        <v>3691</v>
      </c>
      <c r="B245" s="131" t="s">
        <v>2250</v>
      </c>
      <c r="C245" s="132">
        <v>71550009010</v>
      </c>
      <c r="D245" s="132" t="s">
        <v>3743</v>
      </c>
      <c r="E245" s="133">
        <v>241.33333333333334</v>
      </c>
      <c r="F245" s="132">
        <v>2</v>
      </c>
      <c r="G245" s="132">
        <v>1</v>
      </c>
      <c r="H245" s="134">
        <v>0</v>
      </c>
      <c r="I245" s="135">
        <f t="shared" si="42"/>
        <v>1</v>
      </c>
      <c r="J245" s="126">
        <f t="shared" si="43"/>
        <v>57.92</v>
      </c>
      <c r="K245" s="126">
        <f t="shared" si="44"/>
        <v>57.92</v>
      </c>
      <c r="L245" s="126">
        <f t="shared" si="45"/>
        <v>1.68</v>
      </c>
      <c r="M245" s="126">
        <f t="shared" si="46"/>
        <v>1.68</v>
      </c>
      <c r="N245" s="126">
        <f t="shared" si="47"/>
        <v>56.7</v>
      </c>
      <c r="O245" s="126">
        <f t="shared" si="48"/>
        <v>56.7</v>
      </c>
      <c r="P245" s="126">
        <f t="shared" si="49"/>
        <v>23.58</v>
      </c>
      <c r="Q245" s="126">
        <f t="shared" si="50"/>
        <v>23.58</v>
      </c>
      <c r="R245" s="126">
        <f t="shared" si="51"/>
        <v>14.48</v>
      </c>
      <c r="S245" s="126">
        <f t="shared" si="52"/>
        <v>14.48</v>
      </c>
      <c r="T245" s="126">
        <f t="shared" si="53"/>
        <v>14.48</v>
      </c>
      <c r="U245" s="128">
        <f t="shared" si="54"/>
        <v>7.24</v>
      </c>
      <c r="V245" s="157">
        <f t="shared" si="55"/>
        <v>330</v>
      </c>
    </row>
    <row r="246" spans="1:22" ht="11.25" customHeight="1" x14ac:dyDescent="0.25">
      <c r="A246" s="130" t="s">
        <v>3691</v>
      </c>
      <c r="B246" s="131" t="s">
        <v>1443</v>
      </c>
      <c r="C246" s="132">
        <v>15730008392</v>
      </c>
      <c r="D246" s="132" t="s">
        <v>3744</v>
      </c>
      <c r="E246" s="133">
        <v>496.33333333333331</v>
      </c>
      <c r="F246" s="132">
        <v>3</v>
      </c>
      <c r="G246" s="132">
        <v>1</v>
      </c>
      <c r="H246" s="134">
        <v>0</v>
      </c>
      <c r="I246" s="135">
        <f t="shared" si="42"/>
        <v>2</v>
      </c>
      <c r="J246" s="126">
        <f t="shared" si="43"/>
        <v>119.11999999999999</v>
      </c>
      <c r="K246" s="126">
        <f t="shared" si="44"/>
        <v>119.11999999999999</v>
      </c>
      <c r="L246" s="126">
        <f t="shared" si="45"/>
        <v>1.68</v>
      </c>
      <c r="M246" s="126">
        <f t="shared" si="46"/>
        <v>3.36</v>
      </c>
      <c r="N246" s="126">
        <f t="shared" si="47"/>
        <v>56.7</v>
      </c>
      <c r="O246" s="126">
        <f t="shared" si="48"/>
        <v>113.4</v>
      </c>
      <c r="P246" s="126">
        <f t="shared" si="49"/>
        <v>23.58</v>
      </c>
      <c r="Q246" s="126">
        <f t="shared" si="50"/>
        <v>47.16</v>
      </c>
      <c r="R246" s="126">
        <f t="shared" si="51"/>
        <v>29.779999999999998</v>
      </c>
      <c r="S246" s="126">
        <f t="shared" si="52"/>
        <v>29.779999999999998</v>
      </c>
      <c r="T246" s="126">
        <f t="shared" si="53"/>
        <v>29.779999999999998</v>
      </c>
      <c r="U246" s="128">
        <f t="shared" si="54"/>
        <v>14.889999999999999</v>
      </c>
      <c r="V246" s="157">
        <f t="shared" si="55"/>
        <v>588</v>
      </c>
    </row>
    <row r="247" spans="1:22" ht="11.25" customHeight="1" x14ac:dyDescent="0.25">
      <c r="A247" s="130" t="s">
        <v>3691</v>
      </c>
      <c r="B247" s="131" t="s">
        <v>2252</v>
      </c>
      <c r="C247" s="132">
        <v>42080005779</v>
      </c>
      <c r="D247" s="132" t="s">
        <v>3745</v>
      </c>
      <c r="E247" s="133">
        <v>387.66666666666669</v>
      </c>
      <c r="F247" s="132">
        <v>3</v>
      </c>
      <c r="G247" s="132">
        <v>1</v>
      </c>
      <c r="H247" s="134">
        <v>0</v>
      </c>
      <c r="I247" s="135">
        <f t="shared" si="42"/>
        <v>2</v>
      </c>
      <c r="J247" s="126">
        <f t="shared" si="43"/>
        <v>93.04</v>
      </c>
      <c r="K247" s="126">
        <f t="shared" si="44"/>
        <v>93.04</v>
      </c>
      <c r="L247" s="126">
        <f t="shared" si="45"/>
        <v>1.68</v>
      </c>
      <c r="M247" s="126">
        <f t="shared" si="46"/>
        <v>3.36</v>
      </c>
      <c r="N247" s="126">
        <f t="shared" si="47"/>
        <v>56.7</v>
      </c>
      <c r="O247" s="126">
        <f t="shared" si="48"/>
        <v>113.4</v>
      </c>
      <c r="P247" s="126">
        <f t="shared" si="49"/>
        <v>23.58</v>
      </c>
      <c r="Q247" s="126">
        <f t="shared" si="50"/>
        <v>47.16</v>
      </c>
      <c r="R247" s="126">
        <f t="shared" si="51"/>
        <v>23.26</v>
      </c>
      <c r="S247" s="126">
        <f t="shared" si="52"/>
        <v>23.26</v>
      </c>
      <c r="T247" s="126">
        <f t="shared" si="53"/>
        <v>23.26</v>
      </c>
      <c r="U247" s="128">
        <f t="shared" si="54"/>
        <v>11.63</v>
      </c>
      <c r="V247" s="157">
        <f t="shared" si="55"/>
        <v>513</v>
      </c>
    </row>
    <row r="248" spans="1:22" ht="11.25" customHeight="1" x14ac:dyDescent="0.25">
      <c r="A248" s="130" t="s">
        <v>3691</v>
      </c>
      <c r="B248" s="131" t="s">
        <v>2254</v>
      </c>
      <c r="C248" s="132">
        <v>10760003973</v>
      </c>
      <c r="D248" s="132" t="s">
        <v>3746</v>
      </c>
      <c r="E248" s="133">
        <v>313.33333333333331</v>
      </c>
      <c r="F248" s="132">
        <v>3</v>
      </c>
      <c r="G248" s="132">
        <v>1</v>
      </c>
      <c r="H248" s="134">
        <v>0</v>
      </c>
      <c r="I248" s="135">
        <f t="shared" si="42"/>
        <v>2</v>
      </c>
      <c r="J248" s="126">
        <f t="shared" si="43"/>
        <v>75.199999999999989</v>
      </c>
      <c r="K248" s="126">
        <f t="shared" si="44"/>
        <v>75.199999999999989</v>
      </c>
      <c r="L248" s="126">
        <f t="shared" si="45"/>
        <v>1.68</v>
      </c>
      <c r="M248" s="126">
        <f t="shared" si="46"/>
        <v>3.36</v>
      </c>
      <c r="N248" s="126">
        <f t="shared" si="47"/>
        <v>56.7</v>
      </c>
      <c r="O248" s="126">
        <f t="shared" si="48"/>
        <v>113.4</v>
      </c>
      <c r="P248" s="126">
        <f t="shared" si="49"/>
        <v>23.58</v>
      </c>
      <c r="Q248" s="126">
        <f t="shared" si="50"/>
        <v>47.16</v>
      </c>
      <c r="R248" s="126">
        <f t="shared" si="51"/>
        <v>18.799999999999997</v>
      </c>
      <c r="S248" s="126">
        <f t="shared" si="52"/>
        <v>18.799999999999997</v>
      </c>
      <c r="T248" s="126">
        <f t="shared" si="53"/>
        <v>18.799999999999997</v>
      </c>
      <c r="U248" s="128">
        <f t="shared" si="54"/>
        <v>9.3999999999999986</v>
      </c>
      <c r="V248" s="157">
        <f t="shared" si="55"/>
        <v>462</v>
      </c>
    </row>
    <row r="249" spans="1:22" ht="11.25" customHeight="1" x14ac:dyDescent="0.25">
      <c r="A249" s="130" t="s">
        <v>3691</v>
      </c>
      <c r="B249" s="131" t="s">
        <v>1445</v>
      </c>
      <c r="C249" s="132">
        <v>10130001217</v>
      </c>
      <c r="D249" s="132" t="s">
        <v>3747</v>
      </c>
      <c r="E249" s="133">
        <v>508.66666666666669</v>
      </c>
      <c r="F249" s="132">
        <v>3</v>
      </c>
      <c r="G249" s="132">
        <v>1</v>
      </c>
      <c r="H249" s="134">
        <v>0</v>
      </c>
      <c r="I249" s="135">
        <f t="shared" si="42"/>
        <v>2</v>
      </c>
      <c r="J249" s="126">
        <f t="shared" si="43"/>
        <v>122.08</v>
      </c>
      <c r="K249" s="126">
        <f t="shared" si="44"/>
        <v>122.08</v>
      </c>
      <c r="L249" s="126">
        <f t="shared" si="45"/>
        <v>1.68</v>
      </c>
      <c r="M249" s="126">
        <f t="shared" si="46"/>
        <v>3.36</v>
      </c>
      <c r="N249" s="126">
        <f t="shared" si="47"/>
        <v>56.7</v>
      </c>
      <c r="O249" s="126">
        <f t="shared" si="48"/>
        <v>113.4</v>
      </c>
      <c r="P249" s="126">
        <f t="shared" si="49"/>
        <v>23.58</v>
      </c>
      <c r="Q249" s="126">
        <f t="shared" si="50"/>
        <v>47.16</v>
      </c>
      <c r="R249" s="126">
        <f t="shared" si="51"/>
        <v>30.52</v>
      </c>
      <c r="S249" s="126">
        <f t="shared" si="52"/>
        <v>30.52</v>
      </c>
      <c r="T249" s="126">
        <f t="shared" si="53"/>
        <v>30.52</v>
      </c>
      <c r="U249" s="128">
        <f t="shared" si="54"/>
        <v>15.26</v>
      </c>
      <c r="V249" s="157">
        <f t="shared" si="55"/>
        <v>597</v>
      </c>
    </row>
    <row r="250" spans="1:22" ht="11.25" customHeight="1" x14ac:dyDescent="0.25">
      <c r="A250" s="130" t="s">
        <v>3691</v>
      </c>
      <c r="B250" s="131" t="s">
        <v>2256</v>
      </c>
      <c r="C250" s="132">
        <v>76510003410</v>
      </c>
      <c r="D250" s="132" t="s">
        <v>3748</v>
      </c>
      <c r="E250" s="133">
        <v>454.66666666666669</v>
      </c>
      <c r="F250" s="132">
        <v>3</v>
      </c>
      <c r="G250" s="132">
        <v>1</v>
      </c>
      <c r="H250" s="134">
        <v>0</v>
      </c>
      <c r="I250" s="135">
        <f t="shared" si="42"/>
        <v>2</v>
      </c>
      <c r="J250" s="126">
        <f t="shared" si="43"/>
        <v>109.12</v>
      </c>
      <c r="K250" s="126">
        <f t="shared" si="44"/>
        <v>109.12</v>
      </c>
      <c r="L250" s="126">
        <f t="shared" si="45"/>
        <v>1.68</v>
      </c>
      <c r="M250" s="126">
        <f t="shared" si="46"/>
        <v>3.36</v>
      </c>
      <c r="N250" s="126">
        <f t="shared" si="47"/>
        <v>56.7</v>
      </c>
      <c r="O250" s="126">
        <f t="shared" si="48"/>
        <v>113.4</v>
      </c>
      <c r="P250" s="126">
        <f t="shared" si="49"/>
        <v>23.58</v>
      </c>
      <c r="Q250" s="126">
        <f t="shared" si="50"/>
        <v>47.16</v>
      </c>
      <c r="R250" s="126">
        <f t="shared" si="51"/>
        <v>27.28</v>
      </c>
      <c r="S250" s="126">
        <f t="shared" si="52"/>
        <v>27.28</v>
      </c>
      <c r="T250" s="126">
        <f t="shared" si="53"/>
        <v>27.28</v>
      </c>
      <c r="U250" s="128">
        <f t="shared" si="54"/>
        <v>13.64</v>
      </c>
      <c r="V250" s="157">
        <f t="shared" si="55"/>
        <v>560</v>
      </c>
    </row>
    <row r="251" spans="1:22" ht="11.25" customHeight="1" x14ac:dyDescent="0.25">
      <c r="A251" s="130" t="s">
        <v>3691</v>
      </c>
      <c r="B251" s="131" t="s">
        <v>2258</v>
      </c>
      <c r="C251" s="132">
        <v>90130003812</v>
      </c>
      <c r="D251" s="132" t="s">
        <v>3749</v>
      </c>
      <c r="E251" s="133">
        <v>310.33333333333331</v>
      </c>
      <c r="F251" s="132">
        <v>3</v>
      </c>
      <c r="G251" s="132">
        <v>1</v>
      </c>
      <c r="H251" s="134">
        <v>0</v>
      </c>
      <c r="I251" s="135">
        <f t="shared" si="42"/>
        <v>2</v>
      </c>
      <c r="J251" s="126">
        <f t="shared" si="43"/>
        <v>74.47999999999999</v>
      </c>
      <c r="K251" s="126">
        <f t="shared" si="44"/>
        <v>74.47999999999999</v>
      </c>
      <c r="L251" s="126">
        <f t="shared" si="45"/>
        <v>1.68</v>
      </c>
      <c r="M251" s="126">
        <f t="shared" si="46"/>
        <v>3.36</v>
      </c>
      <c r="N251" s="126">
        <f t="shared" si="47"/>
        <v>56.7</v>
      </c>
      <c r="O251" s="126">
        <f t="shared" si="48"/>
        <v>113.4</v>
      </c>
      <c r="P251" s="126">
        <f t="shared" si="49"/>
        <v>23.58</v>
      </c>
      <c r="Q251" s="126">
        <f t="shared" si="50"/>
        <v>47.16</v>
      </c>
      <c r="R251" s="126">
        <f t="shared" si="51"/>
        <v>18.619999999999997</v>
      </c>
      <c r="S251" s="126">
        <f t="shared" si="52"/>
        <v>18.619999999999997</v>
      </c>
      <c r="T251" s="126">
        <f t="shared" si="53"/>
        <v>18.619999999999997</v>
      </c>
      <c r="U251" s="128">
        <f t="shared" si="54"/>
        <v>9.3099999999999987</v>
      </c>
      <c r="V251" s="157">
        <f t="shared" si="55"/>
        <v>460</v>
      </c>
    </row>
    <row r="252" spans="1:22" ht="11.25" customHeight="1" x14ac:dyDescent="0.25">
      <c r="A252" s="130" t="s">
        <v>3691</v>
      </c>
      <c r="B252" s="131" t="s">
        <v>3750</v>
      </c>
      <c r="C252" s="132">
        <v>19660010816</v>
      </c>
      <c r="D252" s="132" t="s">
        <v>3751</v>
      </c>
      <c r="E252" s="133">
        <v>313.66666666666669</v>
      </c>
      <c r="F252" s="132">
        <v>2</v>
      </c>
      <c r="G252" s="132">
        <v>1</v>
      </c>
      <c r="H252" s="134">
        <v>0</v>
      </c>
      <c r="I252" s="135">
        <f t="shared" si="42"/>
        <v>1</v>
      </c>
      <c r="J252" s="126">
        <f t="shared" si="43"/>
        <v>75.28</v>
      </c>
      <c r="K252" s="126">
        <f t="shared" si="44"/>
        <v>75.28</v>
      </c>
      <c r="L252" s="126">
        <f t="shared" si="45"/>
        <v>1.68</v>
      </c>
      <c r="M252" s="126">
        <f t="shared" si="46"/>
        <v>1.68</v>
      </c>
      <c r="N252" s="126">
        <f t="shared" si="47"/>
        <v>56.7</v>
      </c>
      <c r="O252" s="126">
        <f t="shared" si="48"/>
        <v>56.7</v>
      </c>
      <c r="P252" s="126">
        <f t="shared" si="49"/>
        <v>23.58</v>
      </c>
      <c r="Q252" s="126">
        <f t="shared" si="50"/>
        <v>23.58</v>
      </c>
      <c r="R252" s="126">
        <f t="shared" si="51"/>
        <v>18.82</v>
      </c>
      <c r="S252" s="126">
        <f t="shared" si="52"/>
        <v>18.82</v>
      </c>
      <c r="T252" s="126">
        <f t="shared" si="53"/>
        <v>18.82</v>
      </c>
      <c r="U252" s="128">
        <f t="shared" si="54"/>
        <v>9.41</v>
      </c>
      <c r="V252" s="157">
        <f t="shared" si="55"/>
        <v>380</v>
      </c>
    </row>
    <row r="253" spans="1:22" ht="11.25" customHeight="1" x14ac:dyDescent="0.25">
      <c r="A253" s="130" t="s">
        <v>3691</v>
      </c>
      <c r="B253" s="131" t="s">
        <v>2260</v>
      </c>
      <c r="C253" s="132">
        <v>11590008517</v>
      </c>
      <c r="D253" s="132" t="s">
        <v>3752</v>
      </c>
      <c r="E253" s="133">
        <v>465.66666666666669</v>
      </c>
      <c r="F253" s="132">
        <v>3</v>
      </c>
      <c r="G253" s="132">
        <v>1</v>
      </c>
      <c r="H253" s="134">
        <v>0</v>
      </c>
      <c r="I253" s="135">
        <f t="shared" si="42"/>
        <v>2</v>
      </c>
      <c r="J253" s="126">
        <f t="shared" si="43"/>
        <v>111.76</v>
      </c>
      <c r="K253" s="126">
        <f t="shared" si="44"/>
        <v>111.76</v>
      </c>
      <c r="L253" s="126">
        <f t="shared" si="45"/>
        <v>1.68</v>
      </c>
      <c r="M253" s="126">
        <f t="shared" si="46"/>
        <v>3.36</v>
      </c>
      <c r="N253" s="126">
        <f t="shared" si="47"/>
        <v>56.7</v>
      </c>
      <c r="O253" s="126">
        <f t="shared" si="48"/>
        <v>113.4</v>
      </c>
      <c r="P253" s="126">
        <f t="shared" si="49"/>
        <v>23.58</v>
      </c>
      <c r="Q253" s="126">
        <f t="shared" si="50"/>
        <v>47.16</v>
      </c>
      <c r="R253" s="126">
        <f t="shared" si="51"/>
        <v>27.94</v>
      </c>
      <c r="S253" s="126">
        <f t="shared" si="52"/>
        <v>27.94</v>
      </c>
      <c r="T253" s="126">
        <f t="shared" si="53"/>
        <v>27.94</v>
      </c>
      <c r="U253" s="128">
        <f t="shared" si="54"/>
        <v>13.97</v>
      </c>
      <c r="V253" s="157">
        <f t="shared" si="55"/>
        <v>567</v>
      </c>
    </row>
    <row r="254" spans="1:22" ht="11.25" customHeight="1" x14ac:dyDescent="0.25">
      <c r="A254" s="130" t="s">
        <v>3691</v>
      </c>
      <c r="B254" s="131" t="s">
        <v>2262</v>
      </c>
      <c r="C254" s="132">
        <v>56310012153</v>
      </c>
      <c r="D254" s="132" t="s">
        <v>3753</v>
      </c>
      <c r="E254" s="133">
        <v>178.33333333333334</v>
      </c>
      <c r="F254" s="132">
        <v>3</v>
      </c>
      <c r="G254" s="132">
        <v>1</v>
      </c>
      <c r="H254" s="134">
        <v>0</v>
      </c>
      <c r="I254" s="135">
        <f t="shared" si="42"/>
        <v>2</v>
      </c>
      <c r="J254" s="126">
        <f t="shared" si="43"/>
        <v>42.8</v>
      </c>
      <c r="K254" s="126">
        <f t="shared" si="44"/>
        <v>42.8</v>
      </c>
      <c r="L254" s="126">
        <f t="shared" si="45"/>
        <v>1.68</v>
      </c>
      <c r="M254" s="126">
        <f t="shared" si="46"/>
        <v>3.36</v>
      </c>
      <c r="N254" s="126">
        <f t="shared" si="47"/>
        <v>56.7</v>
      </c>
      <c r="O254" s="126">
        <f t="shared" si="48"/>
        <v>113.4</v>
      </c>
      <c r="P254" s="126">
        <f t="shared" si="49"/>
        <v>23.58</v>
      </c>
      <c r="Q254" s="126">
        <f t="shared" si="50"/>
        <v>47.16</v>
      </c>
      <c r="R254" s="126">
        <f t="shared" si="51"/>
        <v>10.7</v>
      </c>
      <c r="S254" s="126">
        <f t="shared" si="52"/>
        <v>10.7</v>
      </c>
      <c r="T254" s="126">
        <f t="shared" si="53"/>
        <v>10.7</v>
      </c>
      <c r="U254" s="128">
        <f t="shared" si="54"/>
        <v>5.35</v>
      </c>
      <c r="V254" s="157">
        <f t="shared" si="55"/>
        <v>369</v>
      </c>
    </row>
    <row r="255" spans="1:22" ht="11.25" customHeight="1" x14ac:dyDescent="0.25">
      <c r="A255" s="130" t="s">
        <v>3691</v>
      </c>
      <c r="B255" s="131" t="s">
        <v>2264</v>
      </c>
      <c r="C255" s="132">
        <v>98580006330</v>
      </c>
      <c r="D255" s="132" t="s">
        <v>3754</v>
      </c>
      <c r="E255" s="133">
        <v>335.66666666666669</v>
      </c>
      <c r="F255" s="132">
        <v>4</v>
      </c>
      <c r="G255" s="132">
        <v>1</v>
      </c>
      <c r="H255" s="134">
        <v>0</v>
      </c>
      <c r="I255" s="135">
        <f t="shared" si="42"/>
        <v>3</v>
      </c>
      <c r="J255" s="126">
        <f t="shared" si="43"/>
        <v>80.56</v>
      </c>
      <c r="K255" s="126">
        <f t="shared" si="44"/>
        <v>80.56</v>
      </c>
      <c r="L255" s="126">
        <f t="shared" si="45"/>
        <v>1.68</v>
      </c>
      <c r="M255" s="126">
        <f t="shared" si="46"/>
        <v>5.04</v>
      </c>
      <c r="N255" s="126">
        <f t="shared" si="47"/>
        <v>56.7</v>
      </c>
      <c r="O255" s="126">
        <f t="shared" si="48"/>
        <v>170.10000000000002</v>
      </c>
      <c r="P255" s="126">
        <f t="shared" si="49"/>
        <v>23.58</v>
      </c>
      <c r="Q255" s="126">
        <f t="shared" si="50"/>
        <v>70.739999999999995</v>
      </c>
      <c r="R255" s="126">
        <f t="shared" si="51"/>
        <v>20.14</v>
      </c>
      <c r="S255" s="126">
        <f t="shared" si="52"/>
        <v>20.14</v>
      </c>
      <c r="T255" s="126">
        <f t="shared" si="53"/>
        <v>20.14</v>
      </c>
      <c r="U255" s="128">
        <f t="shared" si="54"/>
        <v>10.07</v>
      </c>
      <c r="V255" s="157">
        <f t="shared" si="55"/>
        <v>559</v>
      </c>
    </row>
    <row r="256" spans="1:22" ht="11.25" customHeight="1" x14ac:dyDescent="0.25">
      <c r="A256" s="130" t="s">
        <v>3691</v>
      </c>
      <c r="B256" s="131" t="s">
        <v>796</v>
      </c>
      <c r="C256" s="132">
        <v>95390050015</v>
      </c>
      <c r="D256" s="132" t="s">
        <v>3755</v>
      </c>
      <c r="E256" s="133">
        <v>321.33333333333331</v>
      </c>
      <c r="F256" s="132">
        <v>3</v>
      </c>
      <c r="G256" s="132">
        <v>1</v>
      </c>
      <c r="H256" s="134">
        <v>0</v>
      </c>
      <c r="I256" s="135">
        <f t="shared" si="42"/>
        <v>2</v>
      </c>
      <c r="J256" s="126">
        <f t="shared" si="43"/>
        <v>77.11999999999999</v>
      </c>
      <c r="K256" s="126">
        <f t="shared" si="44"/>
        <v>77.11999999999999</v>
      </c>
      <c r="L256" s="126">
        <f t="shared" si="45"/>
        <v>1.68</v>
      </c>
      <c r="M256" s="126">
        <f t="shared" si="46"/>
        <v>3.36</v>
      </c>
      <c r="N256" s="126">
        <f t="shared" si="47"/>
        <v>56.7</v>
      </c>
      <c r="O256" s="126">
        <f t="shared" si="48"/>
        <v>113.4</v>
      </c>
      <c r="P256" s="126">
        <f t="shared" si="49"/>
        <v>23.58</v>
      </c>
      <c r="Q256" s="126">
        <f t="shared" si="50"/>
        <v>47.16</v>
      </c>
      <c r="R256" s="126">
        <f t="shared" si="51"/>
        <v>19.279999999999998</v>
      </c>
      <c r="S256" s="126">
        <f t="shared" si="52"/>
        <v>19.279999999999998</v>
      </c>
      <c r="T256" s="126">
        <f t="shared" si="53"/>
        <v>19.279999999999998</v>
      </c>
      <c r="U256" s="128">
        <f t="shared" si="54"/>
        <v>9.6399999999999988</v>
      </c>
      <c r="V256" s="157">
        <f t="shared" si="55"/>
        <v>468</v>
      </c>
    </row>
    <row r="257" spans="1:22" ht="11.25" customHeight="1" x14ac:dyDescent="0.25">
      <c r="A257" s="130" t="s">
        <v>3691</v>
      </c>
      <c r="B257" s="131" t="s">
        <v>2266</v>
      </c>
      <c r="C257" s="132">
        <v>79260051419</v>
      </c>
      <c r="D257" s="132" t="s">
        <v>3756</v>
      </c>
      <c r="E257" s="133">
        <v>377.33333333333331</v>
      </c>
      <c r="F257" s="132">
        <v>4</v>
      </c>
      <c r="G257" s="132">
        <v>1</v>
      </c>
      <c r="H257" s="134">
        <v>0</v>
      </c>
      <c r="I257" s="135">
        <f t="shared" si="42"/>
        <v>3</v>
      </c>
      <c r="J257" s="126">
        <f t="shared" si="43"/>
        <v>90.559999999999988</v>
      </c>
      <c r="K257" s="126">
        <f t="shared" si="44"/>
        <v>90.559999999999988</v>
      </c>
      <c r="L257" s="126">
        <f t="shared" si="45"/>
        <v>1.68</v>
      </c>
      <c r="M257" s="126">
        <f t="shared" si="46"/>
        <v>5.04</v>
      </c>
      <c r="N257" s="126">
        <f t="shared" si="47"/>
        <v>56.7</v>
      </c>
      <c r="O257" s="126">
        <f t="shared" si="48"/>
        <v>170.10000000000002</v>
      </c>
      <c r="P257" s="126">
        <f t="shared" si="49"/>
        <v>23.58</v>
      </c>
      <c r="Q257" s="126">
        <f t="shared" si="50"/>
        <v>70.739999999999995</v>
      </c>
      <c r="R257" s="126">
        <f t="shared" si="51"/>
        <v>22.639999999999997</v>
      </c>
      <c r="S257" s="126">
        <f t="shared" si="52"/>
        <v>22.639999999999997</v>
      </c>
      <c r="T257" s="126">
        <f t="shared" si="53"/>
        <v>22.639999999999997</v>
      </c>
      <c r="U257" s="128">
        <f t="shared" si="54"/>
        <v>11.319999999999999</v>
      </c>
      <c r="V257" s="157">
        <f t="shared" si="55"/>
        <v>588</v>
      </c>
    </row>
    <row r="258" spans="1:22" ht="11.25" customHeight="1" x14ac:dyDescent="0.25">
      <c r="A258" s="130" t="s">
        <v>3691</v>
      </c>
      <c r="B258" s="131" t="s">
        <v>798</v>
      </c>
      <c r="C258" s="132">
        <v>93260042403</v>
      </c>
      <c r="D258" s="132" t="s">
        <v>3757</v>
      </c>
      <c r="E258" s="133">
        <v>449.66666666666669</v>
      </c>
      <c r="F258" s="132">
        <v>4</v>
      </c>
      <c r="G258" s="132">
        <v>1</v>
      </c>
      <c r="H258" s="134">
        <v>0</v>
      </c>
      <c r="I258" s="135">
        <f t="shared" si="42"/>
        <v>3</v>
      </c>
      <c r="J258" s="126">
        <f t="shared" si="43"/>
        <v>107.92</v>
      </c>
      <c r="K258" s="126">
        <f t="shared" si="44"/>
        <v>107.92</v>
      </c>
      <c r="L258" s="126">
        <f t="shared" si="45"/>
        <v>1.68</v>
      </c>
      <c r="M258" s="126">
        <f t="shared" si="46"/>
        <v>5.04</v>
      </c>
      <c r="N258" s="126">
        <f t="shared" si="47"/>
        <v>56.7</v>
      </c>
      <c r="O258" s="126">
        <f t="shared" si="48"/>
        <v>170.10000000000002</v>
      </c>
      <c r="P258" s="126">
        <f t="shared" si="49"/>
        <v>23.58</v>
      </c>
      <c r="Q258" s="126">
        <f t="shared" si="50"/>
        <v>70.739999999999995</v>
      </c>
      <c r="R258" s="126">
        <f t="shared" si="51"/>
        <v>26.98</v>
      </c>
      <c r="S258" s="126">
        <f t="shared" si="52"/>
        <v>26.98</v>
      </c>
      <c r="T258" s="126">
        <f t="shared" si="53"/>
        <v>26.98</v>
      </c>
      <c r="U258" s="128">
        <f t="shared" si="54"/>
        <v>13.49</v>
      </c>
      <c r="V258" s="157">
        <f t="shared" si="55"/>
        <v>638</v>
      </c>
    </row>
    <row r="259" spans="1:22" ht="11.25" customHeight="1" x14ac:dyDescent="0.25">
      <c r="A259" s="130" t="s">
        <v>3691</v>
      </c>
      <c r="B259" s="131" t="s">
        <v>2268</v>
      </c>
      <c r="C259" s="132">
        <v>83720010996</v>
      </c>
      <c r="D259" s="132" t="s">
        <v>3758</v>
      </c>
      <c r="E259" s="133">
        <v>376</v>
      </c>
      <c r="F259" s="132">
        <v>3</v>
      </c>
      <c r="G259" s="132">
        <v>1</v>
      </c>
      <c r="H259" s="134">
        <v>0</v>
      </c>
      <c r="I259" s="135">
        <f t="shared" si="42"/>
        <v>2</v>
      </c>
      <c r="J259" s="126">
        <f t="shared" si="43"/>
        <v>90.24</v>
      </c>
      <c r="K259" s="126">
        <f t="shared" si="44"/>
        <v>90.24</v>
      </c>
      <c r="L259" s="126">
        <f t="shared" si="45"/>
        <v>1.68</v>
      </c>
      <c r="M259" s="126">
        <f t="shared" si="46"/>
        <v>3.36</v>
      </c>
      <c r="N259" s="126">
        <f t="shared" si="47"/>
        <v>56.7</v>
      </c>
      <c r="O259" s="126">
        <f t="shared" si="48"/>
        <v>113.4</v>
      </c>
      <c r="P259" s="126">
        <f t="shared" si="49"/>
        <v>23.58</v>
      </c>
      <c r="Q259" s="126">
        <f t="shared" si="50"/>
        <v>47.16</v>
      </c>
      <c r="R259" s="126">
        <f t="shared" si="51"/>
        <v>22.56</v>
      </c>
      <c r="S259" s="126">
        <f t="shared" si="52"/>
        <v>22.56</v>
      </c>
      <c r="T259" s="126">
        <f t="shared" si="53"/>
        <v>22.56</v>
      </c>
      <c r="U259" s="128">
        <f t="shared" si="54"/>
        <v>11.28</v>
      </c>
      <c r="V259" s="157">
        <f t="shared" si="55"/>
        <v>505</v>
      </c>
    </row>
    <row r="260" spans="1:22" ht="11.25" customHeight="1" x14ac:dyDescent="0.25">
      <c r="A260" s="130" t="s">
        <v>3691</v>
      </c>
      <c r="B260" s="131" t="s">
        <v>800</v>
      </c>
      <c r="C260" s="132">
        <v>75730000504</v>
      </c>
      <c r="D260" s="132" t="s">
        <v>3759</v>
      </c>
      <c r="E260" s="133">
        <v>802.33333333333337</v>
      </c>
      <c r="F260" s="132">
        <v>3</v>
      </c>
      <c r="G260" s="132">
        <v>1</v>
      </c>
      <c r="H260" s="134">
        <v>0</v>
      </c>
      <c r="I260" s="135">
        <f t="shared" si="42"/>
        <v>2</v>
      </c>
      <c r="J260" s="126">
        <f t="shared" si="43"/>
        <v>192.56</v>
      </c>
      <c r="K260" s="126">
        <f t="shared" si="44"/>
        <v>192.56</v>
      </c>
      <c r="L260" s="126">
        <f t="shared" si="45"/>
        <v>1.68</v>
      </c>
      <c r="M260" s="126">
        <f t="shared" si="46"/>
        <v>3.36</v>
      </c>
      <c r="N260" s="126">
        <f t="shared" si="47"/>
        <v>56.7</v>
      </c>
      <c r="O260" s="126">
        <f t="shared" si="48"/>
        <v>113.4</v>
      </c>
      <c r="P260" s="126">
        <f t="shared" si="49"/>
        <v>23.58</v>
      </c>
      <c r="Q260" s="126">
        <f t="shared" si="50"/>
        <v>47.16</v>
      </c>
      <c r="R260" s="126">
        <f t="shared" si="51"/>
        <v>48.14</v>
      </c>
      <c r="S260" s="126">
        <f t="shared" si="52"/>
        <v>48.14</v>
      </c>
      <c r="T260" s="126">
        <f t="shared" si="53"/>
        <v>48.14</v>
      </c>
      <c r="U260" s="128">
        <f t="shared" si="54"/>
        <v>24.07</v>
      </c>
      <c r="V260" s="157">
        <f t="shared" si="55"/>
        <v>799</v>
      </c>
    </row>
    <row r="261" spans="1:22" ht="11.25" customHeight="1" x14ac:dyDescent="0.25">
      <c r="A261" s="130" t="s">
        <v>3691</v>
      </c>
      <c r="B261" s="131" t="s">
        <v>2270</v>
      </c>
      <c r="C261" s="132">
        <v>49510005019</v>
      </c>
      <c r="D261" s="132" t="s">
        <v>3760</v>
      </c>
      <c r="E261" s="133">
        <v>502.33333333333331</v>
      </c>
      <c r="F261" s="132">
        <v>3</v>
      </c>
      <c r="G261" s="132">
        <v>1</v>
      </c>
      <c r="H261" s="134">
        <v>0</v>
      </c>
      <c r="I261" s="135">
        <f t="shared" si="42"/>
        <v>2</v>
      </c>
      <c r="J261" s="126">
        <f t="shared" si="43"/>
        <v>120.55999999999999</v>
      </c>
      <c r="K261" s="126">
        <f t="shared" si="44"/>
        <v>120.55999999999999</v>
      </c>
      <c r="L261" s="126">
        <f t="shared" si="45"/>
        <v>1.68</v>
      </c>
      <c r="M261" s="126">
        <f t="shared" si="46"/>
        <v>3.36</v>
      </c>
      <c r="N261" s="126">
        <f t="shared" si="47"/>
        <v>56.7</v>
      </c>
      <c r="O261" s="126">
        <f t="shared" si="48"/>
        <v>113.4</v>
      </c>
      <c r="P261" s="126">
        <f t="shared" si="49"/>
        <v>23.58</v>
      </c>
      <c r="Q261" s="126">
        <f t="shared" si="50"/>
        <v>47.16</v>
      </c>
      <c r="R261" s="126">
        <f t="shared" si="51"/>
        <v>30.139999999999997</v>
      </c>
      <c r="S261" s="126">
        <f t="shared" si="52"/>
        <v>30.139999999999997</v>
      </c>
      <c r="T261" s="126">
        <f t="shared" si="53"/>
        <v>30.139999999999997</v>
      </c>
      <c r="U261" s="128">
        <f t="shared" si="54"/>
        <v>15.069999999999999</v>
      </c>
      <c r="V261" s="157">
        <f t="shared" si="55"/>
        <v>592</v>
      </c>
    </row>
    <row r="262" spans="1:22" ht="11.25" customHeight="1" x14ac:dyDescent="0.25">
      <c r="A262" s="130" t="s">
        <v>3691</v>
      </c>
      <c r="B262" s="131" t="s">
        <v>2272</v>
      </c>
      <c r="C262" s="132">
        <v>84240009017</v>
      </c>
      <c r="D262" s="132" t="s">
        <v>3761</v>
      </c>
      <c r="E262" s="133">
        <v>476</v>
      </c>
      <c r="F262" s="132">
        <v>3</v>
      </c>
      <c r="G262" s="132">
        <v>1</v>
      </c>
      <c r="H262" s="134">
        <v>0</v>
      </c>
      <c r="I262" s="135">
        <f t="shared" si="42"/>
        <v>2</v>
      </c>
      <c r="J262" s="126">
        <f t="shared" si="43"/>
        <v>114.24</v>
      </c>
      <c r="K262" s="126">
        <f t="shared" si="44"/>
        <v>114.24</v>
      </c>
      <c r="L262" s="126">
        <f t="shared" si="45"/>
        <v>1.68</v>
      </c>
      <c r="M262" s="126">
        <f t="shared" si="46"/>
        <v>3.36</v>
      </c>
      <c r="N262" s="126">
        <f t="shared" si="47"/>
        <v>56.7</v>
      </c>
      <c r="O262" s="126">
        <f t="shared" si="48"/>
        <v>113.4</v>
      </c>
      <c r="P262" s="126">
        <f t="shared" si="49"/>
        <v>23.58</v>
      </c>
      <c r="Q262" s="126">
        <f t="shared" si="50"/>
        <v>47.16</v>
      </c>
      <c r="R262" s="126">
        <f t="shared" si="51"/>
        <v>28.56</v>
      </c>
      <c r="S262" s="126">
        <f t="shared" si="52"/>
        <v>28.56</v>
      </c>
      <c r="T262" s="126">
        <f t="shared" si="53"/>
        <v>28.56</v>
      </c>
      <c r="U262" s="128">
        <f t="shared" si="54"/>
        <v>14.28</v>
      </c>
      <c r="V262" s="157">
        <f t="shared" si="55"/>
        <v>574</v>
      </c>
    </row>
    <row r="263" spans="1:22" ht="11.25" customHeight="1" x14ac:dyDescent="0.25">
      <c r="A263" s="130" t="s">
        <v>3691</v>
      </c>
      <c r="B263" s="131" t="s">
        <v>1166</v>
      </c>
      <c r="C263" s="132">
        <v>33520007221</v>
      </c>
      <c r="D263" s="132" t="s">
        <v>3762</v>
      </c>
      <c r="E263" s="133">
        <v>430.33333333333331</v>
      </c>
      <c r="F263" s="132">
        <v>2</v>
      </c>
      <c r="G263" s="132">
        <v>1</v>
      </c>
      <c r="H263" s="134">
        <v>0</v>
      </c>
      <c r="I263" s="135">
        <f t="shared" ref="I263:I326" si="56">F263-G263-H263</f>
        <v>1</v>
      </c>
      <c r="J263" s="126">
        <f t="shared" ref="J263:J326" si="57">E263*$J$4</f>
        <v>103.27999999999999</v>
      </c>
      <c r="K263" s="126">
        <f t="shared" ref="K263:K326" si="58">E263*$K$4</f>
        <v>103.27999999999999</v>
      </c>
      <c r="L263" s="126">
        <f t="shared" ref="L263:L326" si="59">(G263+H263)*$L$4</f>
        <v>1.68</v>
      </c>
      <c r="M263" s="126">
        <f t="shared" ref="M263:M326" si="60">I263*$M$4</f>
        <v>1.68</v>
      </c>
      <c r="N263" s="126">
        <f t="shared" ref="N263:N326" si="61">(G263+H263)*$N$4</f>
        <v>56.7</v>
      </c>
      <c r="O263" s="126">
        <f t="shared" ref="O263:O326" si="62">I263*$O$4</f>
        <v>56.7</v>
      </c>
      <c r="P263" s="126">
        <f t="shared" ref="P263:P326" si="63">(G263+H263)*$P$4</f>
        <v>23.58</v>
      </c>
      <c r="Q263" s="126">
        <f t="shared" ref="Q263:Q326" si="64">I263*$Q$4</f>
        <v>23.58</v>
      </c>
      <c r="R263" s="126">
        <f t="shared" ref="R263:R326" si="65">E263*$R$4</f>
        <v>25.819999999999997</v>
      </c>
      <c r="S263" s="126">
        <f t="shared" ref="S263:S326" si="66">E263*$S$4</f>
        <v>25.819999999999997</v>
      </c>
      <c r="T263" s="126">
        <f t="shared" ref="T263:T326" si="67">E263*$T$4</f>
        <v>25.819999999999997</v>
      </c>
      <c r="U263" s="128">
        <f t="shared" ref="U263:U326" si="68">E263*$U$4</f>
        <v>12.909999999999998</v>
      </c>
      <c r="V263" s="157">
        <f t="shared" ref="V263:V326" si="69">ROUND((J263+K263+L263+M263+N263+O263+P263+Q263+R263+S263+T263+U263),0)</f>
        <v>461</v>
      </c>
    </row>
    <row r="264" spans="1:22" ht="11.25" customHeight="1" x14ac:dyDescent="0.25">
      <c r="A264" s="130" t="s">
        <v>3691</v>
      </c>
      <c r="B264" s="131" t="s">
        <v>802</v>
      </c>
      <c r="C264" s="132">
        <v>81490008372</v>
      </c>
      <c r="D264" s="132" t="s">
        <v>3763</v>
      </c>
      <c r="E264" s="133">
        <v>460</v>
      </c>
      <c r="F264" s="132">
        <v>3</v>
      </c>
      <c r="G264" s="132">
        <v>1</v>
      </c>
      <c r="H264" s="134">
        <v>0</v>
      </c>
      <c r="I264" s="135">
        <f t="shared" si="56"/>
        <v>2</v>
      </c>
      <c r="J264" s="126">
        <f t="shared" si="57"/>
        <v>110.39999999999999</v>
      </c>
      <c r="K264" s="126">
        <f t="shared" si="58"/>
        <v>110.39999999999999</v>
      </c>
      <c r="L264" s="126">
        <f t="shared" si="59"/>
        <v>1.68</v>
      </c>
      <c r="M264" s="126">
        <f t="shared" si="60"/>
        <v>3.36</v>
      </c>
      <c r="N264" s="126">
        <f t="shared" si="61"/>
        <v>56.7</v>
      </c>
      <c r="O264" s="126">
        <f t="shared" si="62"/>
        <v>113.4</v>
      </c>
      <c r="P264" s="126">
        <f t="shared" si="63"/>
        <v>23.58</v>
      </c>
      <c r="Q264" s="126">
        <f t="shared" si="64"/>
        <v>47.16</v>
      </c>
      <c r="R264" s="126">
        <f t="shared" si="65"/>
        <v>27.599999999999998</v>
      </c>
      <c r="S264" s="126">
        <f t="shared" si="66"/>
        <v>27.599999999999998</v>
      </c>
      <c r="T264" s="126">
        <f t="shared" si="67"/>
        <v>27.599999999999998</v>
      </c>
      <c r="U264" s="128">
        <f t="shared" si="68"/>
        <v>13.799999999999999</v>
      </c>
      <c r="V264" s="157">
        <f t="shared" si="69"/>
        <v>563</v>
      </c>
    </row>
    <row r="265" spans="1:22" ht="11.25" customHeight="1" x14ac:dyDescent="0.25">
      <c r="A265" s="130" t="s">
        <v>3691</v>
      </c>
      <c r="B265" s="131" t="s">
        <v>2274</v>
      </c>
      <c r="C265" s="132">
        <v>84640010474</v>
      </c>
      <c r="D265" s="132" t="s">
        <v>3764</v>
      </c>
      <c r="E265" s="133">
        <v>491.66666666666669</v>
      </c>
      <c r="F265" s="132">
        <v>2</v>
      </c>
      <c r="G265" s="132">
        <v>1</v>
      </c>
      <c r="H265" s="134">
        <v>0</v>
      </c>
      <c r="I265" s="135">
        <f t="shared" si="56"/>
        <v>1</v>
      </c>
      <c r="J265" s="126">
        <f t="shared" si="57"/>
        <v>118</v>
      </c>
      <c r="K265" s="126">
        <f t="shared" si="58"/>
        <v>118</v>
      </c>
      <c r="L265" s="126">
        <f t="shared" si="59"/>
        <v>1.68</v>
      </c>
      <c r="M265" s="126">
        <f t="shared" si="60"/>
        <v>1.68</v>
      </c>
      <c r="N265" s="126">
        <f t="shared" si="61"/>
        <v>56.7</v>
      </c>
      <c r="O265" s="126">
        <f t="shared" si="62"/>
        <v>56.7</v>
      </c>
      <c r="P265" s="126">
        <f t="shared" si="63"/>
        <v>23.58</v>
      </c>
      <c r="Q265" s="126">
        <f t="shared" si="64"/>
        <v>23.58</v>
      </c>
      <c r="R265" s="126">
        <f t="shared" si="65"/>
        <v>29.5</v>
      </c>
      <c r="S265" s="126">
        <f t="shared" si="66"/>
        <v>29.5</v>
      </c>
      <c r="T265" s="126">
        <f t="shared" si="67"/>
        <v>29.5</v>
      </c>
      <c r="U265" s="128">
        <f t="shared" si="68"/>
        <v>14.75</v>
      </c>
      <c r="V265" s="157">
        <f t="shared" si="69"/>
        <v>503</v>
      </c>
    </row>
    <row r="266" spans="1:22" ht="11.25" customHeight="1" x14ac:dyDescent="0.25">
      <c r="A266" s="130" t="s">
        <v>3691</v>
      </c>
      <c r="B266" s="131" t="s">
        <v>2276</v>
      </c>
      <c r="C266" s="132">
        <v>59320010249</v>
      </c>
      <c r="D266" s="132" t="s">
        <v>3765</v>
      </c>
      <c r="E266" s="133">
        <v>469.33333333333331</v>
      </c>
      <c r="F266" s="132">
        <v>3</v>
      </c>
      <c r="G266" s="132">
        <v>1</v>
      </c>
      <c r="H266" s="134">
        <v>0</v>
      </c>
      <c r="I266" s="135">
        <f t="shared" si="56"/>
        <v>2</v>
      </c>
      <c r="J266" s="126">
        <f t="shared" si="57"/>
        <v>112.63999999999999</v>
      </c>
      <c r="K266" s="126">
        <f t="shared" si="58"/>
        <v>112.63999999999999</v>
      </c>
      <c r="L266" s="126">
        <f t="shared" si="59"/>
        <v>1.68</v>
      </c>
      <c r="M266" s="126">
        <f t="shared" si="60"/>
        <v>3.36</v>
      </c>
      <c r="N266" s="126">
        <f t="shared" si="61"/>
        <v>56.7</v>
      </c>
      <c r="O266" s="126">
        <f t="shared" si="62"/>
        <v>113.4</v>
      </c>
      <c r="P266" s="126">
        <f t="shared" si="63"/>
        <v>23.58</v>
      </c>
      <c r="Q266" s="126">
        <f t="shared" si="64"/>
        <v>47.16</v>
      </c>
      <c r="R266" s="126">
        <f t="shared" si="65"/>
        <v>28.159999999999997</v>
      </c>
      <c r="S266" s="126">
        <f t="shared" si="66"/>
        <v>28.159999999999997</v>
      </c>
      <c r="T266" s="126">
        <f t="shared" si="67"/>
        <v>28.159999999999997</v>
      </c>
      <c r="U266" s="128">
        <f t="shared" si="68"/>
        <v>14.079999999999998</v>
      </c>
      <c r="V266" s="157">
        <f t="shared" si="69"/>
        <v>570</v>
      </c>
    </row>
    <row r="267" spans="1:22" ht="11.25" customHeight="1" x14ac:dyDescent="0.25">
      <c r="A267" s="130" t="s">
        <v>3691</v>
      </c>
      <c r="B267" s="131" t="s">
        <v>804</v>
      </c>
      <c r="C267" s="132">
        <v>65640039480</v>
      </c>
      <c r="D267" s="132" t="s">
        <v>3766</v>
      </c>
      <c r="E267" s="133">
        <v>399</v>
      </c>
      <c r="F267" s="132">
        <v>3</v>
      </c>
      <c r="G267" s="132">
        <v>1</v>
      </c>
      <c r="H267" s="134">
        <v>0</v>
      </c>
      <c r="I267" s="135">
        <f t="shared" si="56"/>
        <v>2</v>
      </c>
      <c r="J267" s="126">
        <f t="shared" si="57"/>
        <v>95.759999999999991</v>
      </c>
      <c r="K267" s="126">
        <f t="shared" si="58"/>
        <v>95.759999999999991</v>
      </c>
      <c r="L267" s="126">
        <f t="shared" si="59"/>
        <v>1.68</v>
      </c>
      <c r="M267" s="126">
        <f t="shared" si="60"/>
        <v>3.36</v>
      </c>
      <c r="N267" s="126">
        <f t="shared" si="61"/>
        <v>56.7</v>
      </c>
      <c r="O267" s="126">
        <f t="shared" si="62"/>
        <v>113.4</v>
      </c>
      <c r="P267" s="126">
        <f t="shared" si="63"/>
        <v>23.58</v>
      </c>
      <c r="Q267" s="126">
        <f t="shared" si="64"/>
        <v>47.16</v>
      </c>
      <c r="R267" s="126">
        <f t="shared" si="65"/>
        <v>23.939999999999998</v>
      </c>
      <c r="S267" s="126">
        <f t="shared" si="66"/>
        <v>23.939999999999998</v>
      </c>
      <c r="T267" s="126">
        <f t="shared" si="67"/>
        <v>23.939999999999998</v>
      </c>
      <c r="U267" s="128">
        <f t="shared" si="68"/>
        <v>11.969999999999999</v>
      </c>
      <c r="V267" s="157">
        <f t="shared" si="69"/>
        <v>521</v>
      </c>
    </row>
    <row r="268" spans="1:22" ht="11.25" customHeight="1" x14ac:dyDescent="0.25">
      <c r="A268" s="130" t="s">
        <v>3691</v>
      </c>
      <c r="B268" s="131" t="s">
        <v>2278</v>
      </c>
      <c r="C268" s="132">
        <v>46730001687</v>
      </c>
      <c r="D268" s="132" t="s">
        <v>3767</v>
      </c>
      <c r="E268" s="133">
        <v>599.33333333333337</v>
      </c>
      <c r="F268" s="132">
        <v>3</v>
      </c>
      <c r="G268" s="132">
        <v>1</v>
      </c>
      <c r="H268" s="134">
        <v>0</v>
      </c>
      <c r="I268" s="135">
        <f t="shared" si="56"/>
        <v>2</v>
      </c>
      <c r="J268" s="126">
        <f t="shared" si="57"/>
        <v>143.84</v>
      </c>
      <c r="K268" s="126">
        <f t="shared" si="58"/>
        <v>143.84</v>
      </c>
      <c r="L268" s="126">
        <f t="shared" si="59"/>
        <v>1.68</v>
      </c>
      <c r="M268" s="126">
        <f t="shared" si="60"/>
        <v>3.36</v>
      </c>
      <c r="N268" s="126">
        <f t="shared" si="61"/>
        <v>56.7</v>
      </c>
      <c r="O268" s="126">
        <f t="shared" si="62"/>
        <v>113.4</v>
      </c>
      <c r="P268" s="126">
        <f t="shared" si="63"/>
        <v>23.58</v>
      </c>
      <c r="Q268" s="126">
        <f t="shared" si="64"/>
        <v>47.16</v>
      </c>
      <c r="R268" s="126">
        <f t="shared" si="65"/>
        <v>35.96</v>
      </c>
      <c r="S268" s="126">
        <f t="shared" si="66"/>
        <v>35.96</v>
      </c>
      <c r="T268" s="126">
        <f t="shared" si="67"/>
        <v>35.96</v>
      </c>
      <c r="U268" s="128">
        <f t="shared" si="68"/>
        <v>17.98</v>
      </c>
      <c r="V268" s="157">
        <f t="shared" si="69"/>
        <v>659</v>
      </c>
    </row>
    <row r="269" spans="1:22" ht="11.25" customHeight="1" x14ac:dyDescent="0.25">
      <c r="A269" s="130" t="s">
        <v>3691</v>
      </c>
      <c r="B269" s="131" t="s">
        <v>2280</v>
      </c>
      <c r="C269" s="132">
        <v>92900006340</v>
      </c>
      <c r="D269" s="132" t="s">
        <v>3768</v>
      </c>
      <c r="E269" s="133">
        <v>396</v>
      </c>
      <c r="F269" s="132">
        <v>2</v>
      </c>
      <c r="G269" s="132">
        <v>1</v>
      </c>
      <c r="H269" s="134">
        <v>0</v>
      </c>
      <c r="I269" s="135">
        <f t="shared" si="56"/>
        <v>1</v>
      </c>
      <c r="J269" s="126">
        <f t="shared" si="57"/>
        <v>95.039999999999992</v>
      </c>
      <c r="K269" s="126">
        <f t="shared" si="58"/>
        <v>95.039999999999992</v>
      </c>
      <c r="L269" s="126">
        <f t="shared" si="59"/>
        <v>1.68</v>
      </c>
      <c r="M269" s="126">
        <f t="shared" si="60"/>
        <v>1.68</v>
      </c>
      <c r="N269" s="126">
        <f t="shared" si="61"/>
        <v>56.7</v>
      </c>
      <c r="O269" s="126">
        <f t="shared" si="62"/>
        <v>56.7</v>
      </c>
      <c r="P269" s="126">
        <f t="shared" si="63"/>
        <v>23.58</v>
      </c>
      <c r="Q269" s="126">
        <f t="shared" si="64"/>
        <v>23.58</v>
      </c>
      <c r="R269" s="126">
        <f t="shared" si="65"/>
        <v>23.759999999999998</v>
      </c>
      <c r="S269" s="126">
        <f t="shared" si="66"/>
        <v>23.759999999999998</v>
      </c>
      <c r="T269" s="126">
        <f t="shared" si="67"/>
        <v>23.759999999999998</v>
      </c>
      <c r="U269" s="128">
        <f t="shared" si="68"/>
        <v>11.879999999999999</v>
      </c>
      <c r="V269" s="157">
        <f t="shared" si="69"/>
        <v>437</v>
      </c>
    </row>
    <row r="270" spans="1:22" ht="11.25" customHeight="1" x14ac:dyDescent="0.25">
      <c r="A270" s="130" t="s">
        <v>3691</v>
      </c>
      <c r="B270" s="131" t="s">
        <v>2282</v>
      </c>
      <c r="C270" s="132">
        <v>81050007827</v>
      </c>
      <c r="D270" s="132" t="s">
        <v>3769</v>
      </c>
      <c r="E270" s="133">
        <v>182.66666666666666</v>
      </c>
      <c r="F270" s="132">
        <v>2</v>
      </c>
      <c r="G270" s="132">
        <v>1</v>
      </c>
      <c r="H270" s="134">
        <v>0</v>
      </c>
      <c r="I270" s="135">
        <f t="shared" si="56"/>
        <v>1</v>
      </c>
      <c r="J270" s="126">
        <f t="shared" si="57"/>
        <v>43.839999999999996</v>
      </c>
      <c r="K270" s="126">
        <f t="shared" si="58"/>
        <v>43.839999999999996</v>
      </c>
      <c r="L270" s="126">
        <f t="shared" si="59"/>
        <v>1.68</v>
      </c>
      <c r="M270" s="126">
        <f t="shared" si="60"/>
        <v>1.68</v>
      </c>
      <c r="N270" s="126">
        <f t="shared" si="61"/>
        <v>56.7</v>
      </c>
      <c r="O270" s="126">
        <f t="shared" si="62"/>
        <v>56.7</v>
      </c>
      <c r="P270" s="126">
        <f t="shared" si="63"/>
        <v>23.58</v>
      </c>
      <c r="Q270" s="126">
        <f t="shared" si="64"/>
        <v>23.58</v>
      </c>
      <c r="R270" s="126">
        <f t="shared" si="65"/>
        <v>10.959999999999999</v>
      </c>
      <c r="S270" s="126">
        <f t="shared" si="66"/>
        <v>10.959999999999999</v>
      </c>
      <c r="T270" s="126">
        <f t="shared" si="67"/>
        <v>10.959999999999999</v>
      </c>
      <c r="U270" s="128">
        <f t="shared" si="68"/>
        <v>5.4799999999999995</v>
      </c>
      <c r="V270" s="157">
        <f t="shared" si="69"/>
        <v>290</v>
      </c>
    </row>
    <row r="271" spans="1:22" ht="11.25" customHeight="1" x14ac:dyDescent="0.25">
      <c r="A271" s="130" t="s">
        <v>3691</v>
      </c>
      <c r="B271" s="131" t="s">
        <v>806</v>
      </c>
      <c r="C271" s="132">
        <v>26550010899</v>
      </c>
      <c r="D271" s="132" t="s">
        <v>3770</v>
      </c>
      <c r="E271" s="133">
        <v>241.66666666666666</v>
      </c>
      <c r="F271" s="132">
        <v>2</v>
      </c>
      <c r="G271" s="132">
        <v>1</v>
      </c>
      <c r="H271" s="134">
        <v>0</v>
      </c>
      <c r="I271" s="135">
        <f t="shared" si="56"/>
        <v>1</v>
      </c>
      <c r="J271" s="126">
        <f t="shared" si="57"/>
        <v>57.999999999999993</v>
      </c>
      <c r="K271" s="126">
        <f t="shared" si="58"/>
        <v>57.999999999999993</v>
      </c>
      <c r="L271" s="126">
        <f t="shared" si="59"/>
        <v>1.68</v>
      </c>
      <c r="M271" s="126">
        <f t="shared" si="60"/>
        <v>1.68</v>
      </c>
      <c r="N271" s="126">
        <f t="shared" si="61"/>
        <v>56.7</v>
      </c>
      <c r="O271" s="126">
        <f t="shared" si="62"/>
        <v>56.7</v>
      </c>
      <c r="P271" s="126">
        <f t="shared" si="63"/>
        <v>23.58</v>
      </c>
      <c r="Q271" s="126">
        <f t="shared" si="64"/>
        <v>23.58</v>
      </c>
      <c r="R271" s="126">
        <f t="shared" si="65"/>
        <v>14.499999999999998</v>
      </c>
      <c r="S271" s="126">
        <f t="shared" si="66"/>
        <v>14.499999999999998</v>
      </c>
      <c r="T271" s="126">
        <f t="shared" si="67"/>
        <v>14.499999999999998</v>
      </c>
      <c r="U271" s="128">
        <f t="shared" si="68"/>
        <v>7.2499999999999991</v>
      </c>
      <c r="V271" s="157">
        <f t="shared" si="69"/>
        <v>331</v>
      </c>
    </row>
    <row r="272" spans="1:22" ht="11.25" customHeight="1" x14ac:dyDescent="0.25">
      <c r="A272" s="130" t="s">
        <v>3691</v>
      </c>
      <c r="B272" s="131" t="s">
        <v>2285</v>
      </c>
      <c r="C272" s="132">
        <v>60920004145</v>
      </c>
      <c r="D272" s="132" t="s">
        <v>3771</v>
      </c>
      <c r="E272" s="133">
        <v>129.66666666666666</v>
      </c>
      <c r="F272" s="132">
        <v>3</v>
      </c>
      <c r="G272" s="132">
        <v>1</v>
      </c>
      <c r="H272" s="134">
        <v>0</v>
      </c>
      <c r="I272" s="135">
        <f t="shared" si="56"/>
        <v>2</v>
      </c>
      <c r="J272" s="126">
        <f t="shared" si="57"/>
        <v>31.119999999999997</v>
      </c>
      <c r="K272" s="126">
        <f t="shared" si="58"/>
        <v>31.119999999999997</v>
      </c>
      <c r="L272" s="126">
        <f t="shared" si="59"/>
        <v>1.68</v>
      </c>
      <c r="M272" s="126">
        <f t="shared" si="60"/>
        <v>3.36</v>
      </c>
      <c r="N272" s="126">
        <f t="shared" si="61"/>
        <v>56.7</v>
      </c>
      <c r="O272" s="126">
        <f t="shared" si="62"/>
        <v>113.4</v>
      </c>
      <c r="P272" s="126">
        <f t="shared" si="63"/>
        <v>23.58</v>
      </c>
      <c r="Q272" s="126">
        <f t="shared" si="64"/>
        <v>47.16</v>
      </c>
      <c r="R272" s="126">
        <f t="shared" si="65"/>
        <v>7.7799999999999994</v>
      </c>
      <c r="S272" s="126">
        <f t="shared" si="66"/>
        <v>7.7799999999999994</v>
      </c>
      <c r="T272" s="126">
        <f t="shared" si="67"/>
        <v>7.7799999999999994</v>
      </c>
      <c r="U272" s="128">
        <f t="shared" si="68"/>
        <v>3.8899999999999997</v>
      </c>
      <c r="V272" s="157">
        <f t="shared" si="69"/>
        <v>335</v>
      </c>
    </row>
    <row r="273" spans="1:22" ht="11.25" customHeight="1" x14ac:dyDescent="0.25">
      <c r="A273" s="130" t="s">
        <v>3691</v>
      </c>
      <c r="B273" s="131" t="s">
        <v>2287</v>
      </c>
      <c r="C273" s="132">
        <v>30580000819</v>
      </c>
      <c r="D273" s="132" t="s">
        <v>3772</v>
      </c>
      <c r="E273" s="133">
        <v>247</v>
      </c>
      <c r="F273" s="132">
        <v>3</v>
      </c>
      <c r="G273" s="132">
        <v>1</v>
      </c>
      <c r="H273" s="134">
        <v>0</v>
      </c>
      <c r="I273" s="135">
        <f t="shared" si="56"/>
        <v>2</v>
      </c>
      <c r="J273" s="126">
        <f t="shared" si="57"/>
        <v>59.28</v>
      </c>
      <c r="K273" s="126">
        <f t="shared" si="58"/>
        <v>59.28</v>
      </c>
      <c r="L273" s="126">
        <f t="shared" si="59"/>
        <v>1.68</v>
      </c>
      <c r="M273" s="126">
        <f t="shared" si="60"/>
        <v>3.36</v>
      </c>
      <c r="N273" s="126">
        <f t="shared" si="61"/>
        <v>56.7</v>
      </c>
      <c r="O273" s="126">
        <f t="shared" si="62"/>
        <v>113.4</v>
      </c>
      <c r="P273" s="126">
        <f t="shared" si="63"/>
        <v>23.58</v>
      </c>
      <c r="Q273" s="126">
        <f t="shared" si="64"/>
        <v>47.16</v>
      </c>
      <c r="R273" s="126">
        <f t="shared" si="65"/>
        <v>14.82</v>
      </c>
      <c r="S273" s="126">
        <f t="shared" si="66"/>
        <v>14.82</v>
      </c>
      <c r="T273" s="126">
        <f t="shared" si="67"/>
        <v>14.82</v>
      </c>
      <c r="U273" s="128">
        <f t="shared" si="68"/>
        <v>7.41</v>
      </c>
      <c r="V273" s="157">
        <f t="shared" si="69"/>
        <v>416</v>
      </c>
    </row>
    <row r="274" spans="1:22" ht="11.25" customHeight="1" x14ac:dyDescent="0.25">
      <c r="A274" s="130" t="s">
        <v>3691</v>
      </c>
      <c r="B274" s="131" t="s">
        <v>2289</v>
      </c>
      <c r="C274" s="132">
        <v>29520001557</v>
      </c>
      <c r="D274" s="132" t="s">
        <v>3773</v>
      </c>
      <c r="E274" s="133">
        <v>360</v>
      </c>
      <c r="F274" s="132">
        <v>3</v>
      </c>
      <c r="G274" s="132">
        <v>1</v>
      </c>
      <c r="H274" s="134">
        <v>0</v>
      </c>
      <c r="I274" s="135">
        <f t="shared" si="56"/>
        <v>2</v>
      </c>
      <c r="J274" s="126">
        <f t="shared" si="57"/>
        <v>86.399999999999991</v>
      </c>
      <c r="K274" s="126">
        <f t="shared" si="58"/>
        <v>86.399999999999991</v>
      </c>
      <c r="L274" s="126">
        <f t="shared" si="59"/>
        <v>1.68</v>
      </c>
      <c r="M274" s="126">
        <f t="shared" si="60"/>
        <v>3.36</v>
      </c>
      <c r="N274" s="126">
        <f t="shared" si="61"/>
        <v>56.7</v>
      </c>
      <c r="O274" s="126">
        <f t="shared" si="62"/>
        <v>113.4</v>
      </c>
      <c r="P274" s="126">
        <f t="shared" si="63"/>
        <v>23.58</v>
      </c>
      <c r="Q274" s="126">
        <f t="shared" si="64"/>
        <v>47.16</v>
      </c>
      <c r="R274" s="126">
        <f t="shared" si="65"/>
        <v>21.599999999999998</v>
      </c>
      <c r="S274" s="126">
        <f t="shared" si="66"/>
        <v>21.599999999999998</v>
      </c>
      <c r="T274" s="126">
        <f t="shared" si="67"/>
        <v>21.599999999999998</v>
      </c>
      <c r="U274" s="128">
        <f t="shared" si="68"/>
        <v>10.799999999999999</v>
      </c>
      <c r="V274" s="157">
        <f t="shared" si="69"/>
        <v>494</v>
      </c>
    </row>
    <row r="275" spans="1:22" ht="11.25" customHeight="1" x14ac:dyDescent="0.25">
      <c r="A275" s="130" t="s">
        <v>3691</v>
      </c>
      <c r="B275" s="131" t="s">
        <v>2291</v>
      </c>
      <c r="C275" s="132">
        <v>59530008520</v>
      </c>
      <c r="D275" s="132" t="s">
        <v>3774</v>
      </c>
      <c r="E275" s="133">
        <v>797</v>
      </c>
      <c r="F275" s="132">
        <v>3</v>
      </c>
      <c r="G275" s="132">
        <v>1</v>
      </c>
      <c r="H275" s="134">
        <v>0</v>
      </c>
      <c r="I275" s="135">
        <f t="shared" si="56"/>
        <v>2</v>
      </c>
      <c r="J275" s="126">
        <f t="shared" si="57"/>
        <v>191.28</v>
      </c>
      <c r="K275" s="126">
        <f t="shared" si="58"/>
        <v>191.28</v>
      </c>
      <c r="L275" s="126">
        <f t="shared" si="59"/>
        <v>1.68</v>
      </c>
      <c r="M275" s="126">
        <f t="shared" si="60"/>
        <v>3.36</v>
      </c>
      <c r="N275" s="126">
        <f t="shared" si="61"/>
        <v>56.7</v>
      </c>
      <c r="O275" s="126">
        <f t="shared" si="62"/>
        <v>113.4</v>
      </c>
      <c r="P275" s="126">
        <f t="shared" si="63"/>
        <v>23.58</v>
      </c>
      <c r="Q275" s="126">
        <f t="shared" si="64"/>
        <v>47.16</v>
      </c>
      <c r="R275" s="126">
        <f t="shared" si="65"/>
        <v>47.82</v>
      </c>
      <c r="S275" s="126">
        <f t="shared" si="66"/>
        <v>47.82</v>
      </c>
      <c r="T275" s="126">
        <f t="shared" si="67"/>
        <v>47.82</v>
      </c>
      <c r="U275" s="128">
        <f t="shared" si="68"/>
        <v>23.91</v>
      </c>
      <c r="V275" s="157">
        <f t="shared" si="69"/>
        <v>796</v>
      </c>
    </row>
    <row r="276" spans="1:22" ht="11.25" customHeight="1" x14ac:dyDescent="0.25">
      <c r="A276" s="130" t="s">
        <v>3691</v>
      </c>
      <c r="B276" s="131" t="s">
        <v>2293</v>
      </c>
      <c r="C276" s="132">
        <v>67430000638</v>
      </c>
      <c r="D276" s="132" t="s">
        <v>3775</v>
      </c>
      <c r="E276" s="133">
        <v>182.33333333333334</v>
      </c>
      <c r="F276" s="132">
        <v>3</v>
      </c>
      <c r="G276" s="132">
        <v>1</v>
      </c>
      <c r="H276" s="134">
        <v>0</v>
      </c>
      <c r="I276" s="135">
        <f t="shared" si="56"/>
        <v>2</v>
      </c>
      <c r="J276" s="126">
        <f t="shared" si="57"/>
        <v>43.76</v>
      </c>
      <c r="K276" s="126">
        <f t="shared" si="58"/>
        <v>43.76</v>
      </c>
      <c r="L276" s="126">
        <f t="shared" si="59"/>
        <v>1.68</v>
      </c>
      <c r="M276" s="126">
        <f t="shared" si="60"/>
        <v>3.36</v>
      </c>
      <c r="N276" s="126">
        <f t="shared" si="61"/>
        <v>56.7</v>
      </c>
      <c r="O276" s="126">
        <f t="shared" si="62"/>
        <v>113.4</v>
      </c>
      <c r="P276" s="126">
        <f t="shared" si="63"/>
        <v>23.58</v>
      </c>
      <c r="Q276" s="126">
        <f t="shared" si="64"/>
        <v>47.16</v>
      </c>
      <c r="R276" s="126">
        <f t="shared" si="65"/>
        <v>10.94</v>
      </c>
      <c r="S276" s="126">
        <f t="shared" si="66"/>
        <v>10.94</v>
      </c>
      <c r="T276" s="126">
        <f t="shared" si="67"/>
        <v>10.94</v>
      </c>
      <c r="U276" s="128">
        <f t="shared" si="68"/>
        <v>5.47</v>
      </c>
      <c r="V276" s="157">
        <f t="shared" si="69"/>
        <v>372</v>
      </c>
    </row>
    <row r="277" spans="1:22" ht="11.25" customHeight="1" x14ac:dyDescent="0.25">
      <c r="A277" s="130" t="s">
        <v>3691</v>
      </c>
      <c r="B277" s="131" t="s">
        <v>1459</v>
      </c>
      <c r="C277" s="132">
        <v>21290005145</v>
      </c>
      <c r="D277" s="132" t="s">
        <v>3776</v>
      </c>
      <c r="E277" s="133">
        <v>182.33333333333334</v>
      </c>
      <c r="F277" s="132">
        <v>2</v>
      </c>
      <c r="G277" s="132">
        <v>1</v>
      </c>
      <c r="H277" s="134">
        <v>0</v>
      </c>
      <c r="I277" s="135">
        <f t="shared" si="56"/>
        <v>1</v>
      </c>
      <c r="J277" s="126">
        <f t="shared" si="57"/>
        <v>43.76</v>
      </c>
      <c r="K277" s="126">
        <f t="shared" si="58"/>
        <v>43.76</v>
      </c>
      <c r="L277" s="126">
        <f t="shared" si="59"/>
        <v>1.68</v>
      </c>
      <c r="M277" s="126">
        <f t="shared" si="60"/>
        <v>1.68</v>
      </c>
      <c r="N277" s="126">
        <f t="shared" si="61"/>
        <v>56.7</v>
      </c>
      <c r="O277" s="126">
        <f t="shared" si="62"/>
        <v>56.7</v>
      </c>
      <c r="P277" s="126">
        <f t="shared" si="63"/>
        <v>23.58</v>
      </c>
      <c r="Q277" s="126">
        <f t="shared" si="64"/>
        <v>23.58</v>
      </c>
      <c r="R277" s="126">
        <f t="shared" si="65"/>
        <v>10.94</v>
      </c>
      <c r="S277" s="126">
        <f t="shared" si="66"/>
        <v>10.94</v>
      </c>
      <c r="T277" s="126">
        <f t="shared" si="67"/>
        <v>10.94</v>
      </c>
      <c r="U277" s="128">
        <f t="shared" si="68"/>
        <v>5.47</v>
      </c>
      <c r="V277" s="157">
        <f t="shared" si="69"/>
        <v>290</v>
      </c>
    </row>
    <row r="278" spans="1:22" ht="11.25" customHeight="1" x14ac:dyDescent="0.25">
      <c r="A278" s="130" t="s">
        <v>3691</v>
      </c>
      <c r="B278" s="131" t="s">
        <v>2295</v>
      </c>
      <c r="C278" s="132">
        <v>62910005438</v>
      </c>
      <c r="D278" s="132" t="s">
        <v>3777</v>
      </c>
      <c r="E278" s="133">
        <v>399.66666666666669</v>
      </c>
      <c r="F278" s="132">
        <v>3</v>
      </c>
      <c r="G278" s="132">
        <v>1</v>
      </c>
      <c r="H278" s="134">
        <v>0</v>
      </c>
      <c r="I278" s="135">
        <f t="shared" si="56"/>
        <v>2</v>
      </c>
      <c r="J278" s="126">
        <f t="shared" si="57"/>
        <v>95.92</v>
      </c>
      <c r="K278" s="126">
        <f t="shared" si="58"/>
        <v>95.92</v>
      </c>
      <c r="L278" s="126">
        <f t="shared" si="59"/>
        <v>1.68</v>
      </c>
      <c r="M278" s="126">
        <f t="shared" si="60"/>
        <v>3.36</v>
      </c>
      <c r="N278" s="126">
        <f t="shared" si="61"/>
        <v>56.7</v>
      </c>
      <c r="O278" s="126">
        <f t="shared" si="62"/>
        <v>113.4</v>
      </c>
      <c r="P278" s="126">
        <f t="shared" si="63"/>
        <v>23.58</v>
      </c>
      <c r="Q278" s="126">
        <f t="shared" si="64"/>
        <v>47.16</v>
      </c>
      <c r="R278" s="126">
        <f t="shared" si="65"/>
        <v>23.98</v>
      </c>
      <c r="S278" s="126">
        <f t="shared" si="66"/>
        <v>23.98</v>
      </c>
      <c r="T278" s="126">
        <f t="shared" si="67"/>
        <v>23.98</v>
      </c>
      <c r="U278" s="128">
        <f t="shared" si="68"/>
        <v>11.99</v>
      </c>
      <c r="V278" s="157">
        <f t="shared" si="69"/>
        <v>522</v>
      </c>
    </row>
    <row r="279" spans="1:22" ht="11.25" customHeight="1" x14ac:dyDescent="0.25">
      <c r="A279" s="130" t="s">
        <v>3691</v>
      </c>
      <c r="B279" s="131" t="s">
        <v>2297</v>
      </c>
      <c r="C279" s="132">
        <v>86170010317</v>
      </c>
      <c r="D279" s="132" t="s">
        <v>3778</v>
      </c>
      <c r="E279" s="133">
        <v>236.66666666666666</v>
      </c>
      <c r="F279" s="132">
        <v>2</v>
      </c>
      <c r="G279" s="132">
        <v>1</v>
      </c>
      <c r="H279" s="134">
        <v>0</v>
      </c>
      <c r="I279" s="135">
        <f t="shared" si="56"/>
        <v>1</v>
      </c>
      <c r="J279" s="126">
        <f t="shared" si="57"/>
        <v>56.8</v>
      </c>
      <c r="K279" s="126">
        <f t="shared" si="58"/>
        <v>56.8</v>
      </c>
      <c r="L279" s="126">
        <f t="shared" si="59"/>
        <v>1.68</v>
      </c>
      <c r="M279" s="126">
        <f t="shared" si="60"/>
        <v>1.68</v>
      </c>
      <c r="N279" s="126">
        <f t="shared" si="61"/>
        <v>56.7</v>
      </c>
      <c r="O279" s="126">
        <f t="shared" si="62"/>
        <v>56.7</v>
      </c>
      <c r="P279" s="126">
        <f t="shared" si="63"/>
        <v>23.58</v>
      </c>
      <c r="Q279" s="126">
        <f t="shared" si="64"/>
        <v>23.58</v>
      </c>
      <c r="R279" s="126">
        <f t="shared" si="65"/>
        <v>14.2</v>
      </c>
      <c r="S279" s="126">
        <f t="shared" si="66"/>
        <v>14.2</v>
      </c>
      <c r="T279" s="126">
        <f t="shared" si="67"/>
        <v>14.2</v>
      </c>
      <c r="U279" s="128">
        <f t="shared" si="68"/>
        <v>7.1</v>
      </c>
      <c r="V279" s="157">
        <f t="shared" si="69"/>
        <v>327</v>
      </c>
    </row>
    <row r="280" spans="1:22" ht="11.25" customHeight="1" x14ac:dyDescent="0.25">
      <c r="A280" s="130" t="s">
        <v>3691</v>
      </c>
      <c r="B280" s="131" t="s">
        <v>2299</v>
      </c>
      <c r="C280" s="132">
        <v>54360001373</v>
      </c>
      <c r="D280" s="132" t="s">
        <v>3779</v>
      </c>
      <c r="E280" s="133">
        <v>146.66666666666666</v>
      </c>
      <c r="F280" s="132">
        <v>2</v>
      </c>
      <c r="G280" s="132">
        <v>1</v>
      </c>
      <c r="H280" s="134">
        <v>0</v>
      </c>
      <c r="I280" s="135">
        <f t="shared" si="56"/>
        <v>1</v>
      </c>
      <c r="J280" s="126">
        <f t="shared" si="57"/>
        <v>35.199999999999996</v>
      </c>
      <c r="K280" s="126">
        <f t="shared" si="58"/>
        <v>35.199999999999996</v>
      </c>
      <c r="L280" s="126">
        <f t="shared" si="59"/>
        <v>1.68</v>
      </c>
      <c r="M280" s="126">
        <f t="shared" si="60"/>
        <v>1.68</v>
      </c>
      <c r="N280" s="126">
        <f t="shared" si="61"/>
        <v>56.7</v>
      </c>
      <c r="O280" s="126">
        <f t="shared" si="62"/>
        <v>56.7</v>
      </c>
      <c r="P280" s="126">
        <f t="shared" si="63"/>
        <v>23.58</v>
      </c>
      <c r="Q280" s="126">
        <f t="shared" si="64"/>
        <v>23.58</v>
      </c>
      <c r="R280" s="126">
        <f t="shared" si="65"/>
        <v>8.7999999999999989</v>
      </c>
      <c r="S280" s="126">
        <f t="shared" si="66"/>
        <v>8.7999999999999989</v>
      </c>
      <c r="T280" s="126">
        <f t="shared" si="67"/>
        <v>8.7999999999999989</v>
      </c>
      <c r="U280" s="128">
        <f t="shared" si="68"/>
        <v>4.3999999999999995</v>
      </c>
      <c r="V280" s="157">
        <f t="shared" si="69"/>
        <v>265</v>
      </c>
    </row>
    <row r="281" spans="1:22" ht="11.25" customHeight="1" x14ac:dyDescent="0.25">
      <c r="A281" s="130" t="s">
        <v>3691</v>
      </c>
      <c r="B281" s="131" t="s">
        <v>808</v>
      </c>
      <c r="C281" s="132">
        <v>21660008864</v>
      </c>
      <c r="D281" s="132" t="s">
        <v>3780</v>
      </c>
      <c r="E281" s="133">
        <v>360.33333333333331</v>
      </c>
      <c r="F281" s="132">
        <v>3</v>
      </c>
      <c r="G281" s="132">
        <v>1</v>
      </c>
      <c r="H281" s="134">
        <v>0</v>
      </c>
      <c r="I281" s="135">
        <f t="shared" si="56"/>
        <v>2</v>
      </c>
      <c r="J281" s="126">
        <f t="shared" si="57"/>
        <v>86.47999999999999</v>
      </c>
      <c r="K281" s="126">
        <f t="shared" si="58"/>
        <v>86.47999999999999</v>
      </c>
      <c r="L281" s="126">
        <f t="shared" si="59"/>
        <v>1.68</v>
      </c>
      <c r="M281" s="126">
        <f t="shared" si="60"/>
        <v>3.36</v>
      </c>
      <c r="N281" s="126">
        <f t="shared" si="61"/>
        <v>56.7</v>
      </c>
      <c r="O281" s="126">
        <f t="shared" si="62"/>
        <v>113.4</v>
      </c>
      <c r="P281" s="126">
        <f t="shared" si="63"/>
        <v>23.58</v>
      </c>
      <c r="Q281" s="126">
        <f t="shared" si="64"/>
        <v>47.16</v>
      </c>
      <c r="R281" s="126">
        <f t="shared" si="65"/>
        <v>21.619999999999997</v>
      </c>
      <c r="S281" s="126">
        <f t="shared" si="66"/>
        <v>21.619999999999997</v>
      </c>
      <c r="T281" s="126">
        <f t="shared" si="67"/>
        <v>21.619999999999997</v>
      </c>
      <c r="U281" s="128">
        <f t="shared" si="68"/>
        <v>10.809999999999999</v>
      </c>
      <c r="V281" s="157">
        <f t="shared" si="69"/>
        <v>495</v>
      </c>
    </row>
    <row r="282" spans="1:22" ht="11.25" customHeight="1" x14ac:dyDescent="0.25">
      <c r="A282" s="130" t="s">
        <v>3691</v>
      </c>
      <c r="B282" s="131" t="s">
        <v>2301</v>
      </c>
      <c r="C282" s="132">
        <v>98430009696</v>
      </c>
      <c r="D282" s="132" t="s">
        <v>3781</v>
      </c>
      <c r="E282" s="133">
        <v>526.33333333333337</v>
      </c>
      <c r="F282" s="132">
        <v>4</v>
      </c>
      <c r="G282" s="132">
        <v>1</v>
      </c>
      <c r="H282" s="134">
        <v>0</v>
      </c>
      <c r="I282" s="135">
        <f t="shared" si="56"/>
        <v>3</v>
      </c>
      <c r="J282" s="126">
        <f t="shared" si="57"/>
        <v>126.32000000000001</v>
      </c>
      <c r="K282" s="126">
        <f t="shared" si="58"/>
        <v>126.32000000000001</v>
      </c>
      <c r="L282" s="126">
        <f t="shared" si="59"/>
        <v>1.68</v>
      </c>
      <c r="M282" s="126">
        <f t="shared" si="60"/>
        <v>5.04</v>
      </c>
      <c r="N282" s="126">
        <f t="shared" si="61"/>
        <v>56.7</v>
      </c>
      <c r="O282" s="126">
        <f t="shared" si="62"/>
        <v>170.10000000000002</v>
      </c>
      <c r="P282" s="126">
        <f t="shared" si="63"/>
        <v>23.58</v>
      </c>
      <c r="Q282" s="126">
        <f t="shared" si="64"/>
        <v>70.739999999999995</v>
      </c>
      <c r="R282" s="126">
        <f t="shared" si="65"/>
        <v>31.580000000000002</v>
      </c>
      <c r="S282" s="126">
        <f t="shared" si="66"/>
        <v>31.580000000000002</v>
      </c>
      <c r="T282" s="126">
        <f t="shared" si="67"/>
        <v>31.580000000000002</v>
      </c>
      <c r="U282" s="128">
        <f t="shared" si="68"/>
        <v>15.790000000000001</v>
      </c>
      <c r="V282" s="157">
        <f t="shared" si="69"/>
        <v>691</v>
      </c>
    </row>
    <row r="283" spans="1:22" ht="11.25" customHeight="1" x14ac:dyDescent="0.25">
      <c r="A283" s="130" t="s">
        <v>3691</v>
      </c>
      <c r="B283" s="131" t="s">
        <v>1479</v>
      </c>
      <c r="C283" s="132">
        <v>14350011373</v>
      </c>
      <c r="D283" s="132" t="s">
        <v>3782</v>
      </c>
      <c r="E283" s="133">
        <v>453</v>
      </c>
      <c r="F283" s="132">
        <v>3</v>
      </c>
      <c r="G283" s="132">
        <v>1</v>
      </c>
      <c r="H283" s="134">
        <v>0</v>
      </c>
      <c r="I283" s="135">
        <f t="shared" si="56"/>
        <v>2</v>
      </c>
      <c r="J283" s="126">
        <f t="shared" si="57"/>
        <v>108.72</v>
      </c>
      <c r="K283" s="126">
        <f t="shared" si="58"/>
        <v>108.72</v>
      </c>
      <c r="L283" s="126">
        <f t="shared" si="59"/>
        <v>1.68</v>
      </c>
      <c r="M283" s="126">
        <f t="shared" si="60"/>
        <v>3.36</v>
      </c>
      <c r="N283" s="126">
        <f t="shared" si="61"/>
        <v>56.7</v>
      </c>
      <c r="O283" s="126">
        <f t="shared" si="62"/>
        <v>113.4</v>
      </c>
      <c r="P283" s="126">
        <f t="shared" si="63"/>
        <v>23.58</v>
      </c>
      <c r="Q283" s="126">
        <f t="shared" si="64"/>
        <v>47.16</v>
      </c>
      <c r="R283" s="126">
        <f t="shared" si="65"/>
        <v>27.18</v>
      </c>
      <c r="S283" s="126">
        <f t="shared" si="66"/>
        <v>27.18</v>
      </c>
      <c r="T283" s="126">
        <f t="shared" si="67"/>
        <v>27.18</v>
      </c>
      <c r="U283" s="128">
        <f t="shared" si="68"/>
        <v>13.59</v>
      </c>
      <c r="V283" s="157">
        <f t="shared" si="69"/>
        <v>558</v>
      </c>
    </row>
    <row r="284" spans="1:22" ht="11.25" customHeight="1" x14ac:dyDescent="0.25">
      <c r="A284" s="130" t="s">
        <v>3691</v>
      </c>
      <c r="B284" s="131" t="s">
        <v>2303</v>
      </c>
      <c r="C284" s="132">
        <v>32750009812</v>
      </c>
      <c r="D284" s="132" t="s">
        <v>3783</v>
      </c>
      <c r="E284" s="133">
        <v>314</v>
      </c>
      <c r="F284" s="132">
        <v>5</v>
      </c>
      <c r="G284" s="132">
        <v>1</v>
      </c>
      <c r="H284" s="134">
        <v>0</v>
      </c>
      <c r="I284" s="135">
        <f t="shared" si="56"/>
        <v>4</v>
      </c>
      <c r="J284" s="126">
        <f t="shared" si="57"/>
        <v>75.36</v>
      </c>
      <c r="K284" s="126">
        <f t="shared" si="58"/>
        <v>75.36</v>
      </c>
      <c r="L284" s="126">
        <f t="shared" si="59"/>
        <v>1.68</v>
      </c>
      <c r="M284" s="126">
        <f t="shared" si="60"/>
        <v>6.72</v>
      </c>
      <c r="N284" s="126">
        <f t="shared" si="61"/>
        <v>56.7</v>
      </c>
      <c r="O284" s="126">
        <f t="shared" si="62"/>
        <v>226.8</v>
      </c>
      <c r="P284" s="126">
        <f t="shared" si="63"/>
        <v>23.58</v>
      </c>
      <c r="Q284" s="126">
        <f t="shared" si="64"/>
        <v>94.32</v>
      </c>
      <c r="R284" s="126">
        <f t="shared" si="65"/>
        <v>18.84</v>
      </c>
      <c r="S284" s="126">
        <f t="shared" si="66"/>
        <v>18.84</v>
      </c>
      <c r="T284" s="126">
        <f t="shared" si="67"/>
        <v>18.84</v>
      </c>
      <c r="U284" s="128">
        <f t="shared" si="68"/>
        <v>9.42</v>
      </c>
      <c r="V284" s="157">
        <f t="shared" si="69"/>
        <v>626</v>
      </c>
    </row>
    <row r="285" spans="1:22" ht="11.25" customHeight="1" x14ac:dyDescent="0.25">
      <c r="A285" s="130" t="s">
        <v>3691</v>
      </c>
      <c r="B285" s="131" t="s">
        <v>2305</v>
      </c>
      <c r="C285" s="132">
        <v>99060006225</v>
      </c>
      <c r="D285" s="132" t="s">
        <v>3784</v>
      </c>
      <c r="E285" s="133">
        <v>276.33333333333331</v>
      </c>
      <c r="F285" s="132">
        <v>4</v>
      </c>
      <c r="G285" s="132">
        <v>1</v>
      </c>
      <c r="H285" s="134">
        <v>0</v>
      </c>
      <c r="I285" s="135">
        <f t="shared" si="56"/>
        <v>3</v>
      </c>
      <c r="J285" s="126">
        <f t="shared" si="57"/>
        <v>66.319999999999993</v>
      </c>
      <c r="K285" s="126">
        <f t="shared" si="58"/>
        <v>66.319999999999993</v>
      </c>
      <c r="L285" s="126">
        <f t="shared" si="59"/>
        <v>1.68</v>
      </c>
      <c r="M285" s="126">
        <f t="shared" si="60"/>
        <v>5.04</v>
      </c>
      <c r="N285" s="126">
        <f t="shared" si="61"/>
        <v>56.7</v>
      </c>
      <c r="O285" s="126">
        <f t="shared" si="62"/>
        <v>170.10000000000002</v>
      </c>
      <c r="P285" s="126">
        <f t="shared" si="63"/>
        <v>23.58</v>
      </c>
      <c r="Q285" s="126">
        <f t="shared" si="64"/>
        <v>70.739999999999995</v>
      </c>
      <c r="R285" s="126">
        <f t="shared" si="65"/>
        <v>16.579999999999998</v>
      </c>
      <c r="S285" s="126">
        <f t="shared" si="66"/>
        <v>16.579999999999998</v>
      </c>
      <c r="T285" s="126">
        <f t="shared" si="67"/>
        <v>16.579999999999998</v>
      </c>
      <c r="U285" s="128">
        <f t="shared" si="68"/>
        <v>8.2899999999999991</v>
      </c>
      <c r="V285" s="157">
        <f t="shared" si="69"/>
        <v>519</v>
      </c>
    </row>
    <row r="286" spans="1:22" ht="11.25" customHeight="1" x14ac:dyDescent="0.25">
      <c r="A286" s="130" t="s">
        <v>3691</v>
      </c>
      <c r="B286" s="148" t="s">
        <v>2193</v>
      </c>
      <c r="C286" s="149">
        <v>73420017448</v>
      </c>
      <c r="D286" s="149" t="s">
        <v>3785</v>
      </c>
      <c r="E286" s="133">
        <v>276</v>
      </c>
      <c r="F286" s="132">
        <v>3</v>
      </c>
      <c r="G286" s="132">
        <v>1</v>
      </c>
      <c r="H286" s="134">
        <v>0</v>
      </c>
      <c r="I286" s="135">
        <f t="shared" si="56"/>
        <v>2</v>
      </c>
      <c r="J286" s="126">
        <f t="shared" si="57"/>
        <v>66.239999999999995</v>
      </c>
      <c r="K286" s="126">
        <f t="shared" si="58"/>
        <v>66.239999999999995</v>
      </c>
      <c r="L286" s="126">
        <f t="shared" si="59"/>
        <v>1.68</v>
      </c>
      <c r="M286" s="126">
        <f t="shared" si="60"/>
        <v>3.36</v>
      </c>
      <c r="N286" s="126">
        <f t="shared" si="61"/>
        <v>56.7</v>
      </c>
      <c r="O286" s="126">
        <f t="shared" si="62"/>
        <v>113.4</v>
      </c>
      <c r="P286" s="126">
        <f t="shared" si="63"/>
        <v>23.58</v>
      </c>
      <c r="Q286" s="126">
        <f t="shared" si="64"/>
        <v>47.16</v>
      </c>
      <c r="R286" s="126">
        <f t="shared" si="65"/>
        <v>16.559999999999999</v>
      </c>
      <c r="S286" s="126">
        <f t="shared" si="66"/>
        <v>16.559999999999999</v>
      </c>
      <c r="T286" s="126">
        <f t="shared" si="67"/>
        <v>16.559999999999999</v>
      </c>
      <c r="U286" s="128">
        <f t="shared" si="68"/>
        <v>8.2799999999999994</v>
      </c>
      <c r="V286" s="157">
        <f t="shared" si="69"/>
        <v>436</v>
      </c>
    </row>
    <row r="287" spans="1:22" ht="11.25" customHeight="1" x14ac:dyDescent="0.25">
      <c r="A287" s="130" t="s">
        <v>3691</v>
      </c>
      <c r="B287" s="131" t="s">
        <v>1168</v>
      </c>
      <c r="C287" s="132">
        <v>35050005611</v>
      </c>
      <c r="D287" s="132" t="s">
        <v>3786</v>
      </c>
      <c r="E287" s="133">
        <v>234</v>
      </c>
      <c r="F287" s="132">
        <v>4</v>
      </c>
      <c r="G287" s="132">
        <v>1</v>
      </c>
      <c r="H287" s="134">
        <v>0</v>
      </c>
      <c r="I287" s="135">
        <f t="shared" si="56"/>
        <v>3</v>
      </c>
      <c r="J287" s="126">
        <f t="shared" si="57"/>
        <v>56.16</v>
      </c>
      <c r="K287" s="126">
        <f t="shared" si="58"/>
        <v>56.16</v>
      </c>
      <c r="L287" s="126">
        <f t="shared" si="59"/>
        <v>1.68</v>
      </c>
      <c r="M287" s="126">
        <f t="shared" si="60"/>
        <v>5.04</v>
      </c>
      <c r="N287" s="126">
        <f t="shared" si="61"/>
        <v>56.7</v>
      </c>
      <c r="O287" s="126">
        <f t="shared" si="62"/>
        <v>170.10000000000002</v>
      </c>
      <c r="P287" s="126">
        <f t="shared" si="63"/>
        <v>23.58</v>
      </c>
      <c r="Q287" s="126">
        <f t="shared" si="64"/>
        <v>70.739999999999995</v>
      </c>
      <c r="R287" s="126">
        <f t="shared" si="65"/>
        <v>14.04</v>
      </c>
      <c r="S287" s="126">
        <f t="shared" si="66"/>
        <v>14.04</v>
      </c>
      <c r="T287" s="126">
        <f t="shared" si="67"/>
        <v>14.04</v>
      </c>
      <c r="U287" s="128">
        <f t="shared" si="68"/>
        <v>7.02</v>
      </c>
      <c r="V287" s="157">
        <f t="shared" si="69"/>
        <v>489</v>
      </c>
    </row>
    <row r="288" spans="1:22" ht="11.25" customHeight="1" x14ac:dyDescent="0.25">
      <c r="A288" s="130" t="s">
        <v>3691</v>
      </c>
      <c r="B288" s="131" t="s">
        <v>1170</v>
      </c>
      <c r="C288" s="132">
        <v>38650005697</v>
      </c>
      <c r="D288" s="132" t="s">
        <v>3787</v>
      </c>
      <c r="E288" s="133">
        <v>505.66666666666669</v>
      </c>
      <c r="F288" s="132">
        <v>4</v>
      </c>
      <c r="G288" s="132">
        <v>1</v>
      </c>
      <c r="H288" s="134">
        <v>0</v>
      </c>
      <c r="I288" s="135">
        <f t="shared" si="56"/>
        <v>3</v>
      </c>
      <c r="J288" s="126">
        <f t="shared" si="57"/>
        <v>121.36</v>
      </c>
      <c r="K288" s="126">
        <f t="shared" si="58"/>
        <v>121.36</v>
      </c>
      <c r="L288" s="126">
        <f t="shared" si="59"/>
        <v>1.68</v>
      </c>
      <c r="M288" s="126">
        <f t="shared" si="60"/>
        <v>5.04</v>
      </c>
      <c r="N288" s="126">
        <f t="shared" si="61"/>
        <v>56.7</v>
      </c>
      <c r="O288" s="126">
        <f t="shared" si="62"/>
        <v>170.10000000000002</v>
      </c>
      <c r="P288" s="126">
        <f t="shared" si="63"/>
        <v>23.58</v>
      </c>
      <c r="Q288" s="126">
        <f t="shared" si="64"/>
        <v>70.739999999999995</v>
      </c>
      <c r="R288" s="126">
        <f t="shared" si="65"/>
        <v>30.34</v>
      </c>
      <c r="S288" s="126">
        <f t="shared" si="66"/>
        <v>30.34</v>
      </c>
      <c r="T288" s="126">
        <f t="shared" si="67"/>
        <v>30.34</v>
      </c>
      <c r="U288" s="128">
        <f t="shared" si="68"/>
        <v>15.17</v>
      </c>
      <c r="V288" s="157">
        <f t="shared" si="69"/>
        <v>677</v>
      </c>
    </row>
    <row r="289" spans="1:22" ht="11.25" customHeight="1" x14ac:dyDescent="0.25">
      <c r="A289" s="130" t="s">
        <v>3691</v>
      </c>
      <c r="B289" s="131" t="s">
        <v>810</v>
      </c>
      <c r="C289" s="132">
        <v>70940000502</v>
      </c>
      <c r="D289" s="132" t="s">
        <v>3788</v>
      </c>
      <c r="E289" s="133">
        <v>408.66666666666669</v>
      </c>
      <c r="F289" s="132">
        <v>4</v>
      </c>
      <c r="G289" s="132">
        <v>1</v>
      </c>
      <c r="H289" s="134">
        <v>0</v>
      </c>
      <c r="I289" s="135">
        <f t="shared" si="56"/>
        <v>3</v>
      </c>
      <c r="J289" s="126">
        <f t="shared" si="57"/>
        <v>98.08</v>
      </c>
      <c r="K289" s="126">
        <f t="shared" si="58"/>
        <v>98.08</v>
      </c>
      <c r="L289" s="126">
        <f t="shared" si="59"/>
        <v>1.68</v>
      </c>
      <c r="M289" s="126">
        <f t="shared" si="60"/>
        <v>5.04</v>
      </c>
      <c r="N289" s="126">
        <f t="shared" si="61"/>
        <v>56.7</v>
      </c>
      <c r="O289" s="126">
        <f t="shared" si="62"/>
        <v>170.10000000000002</v>
      </c>
      <c r="P289" s="126">
        <f t="shared" si="63"/>
        <v>23.58</v>
      </c>
      <c r="Q289" s="126">
        <f t="shared" si="64"/>
        <v>70.739999999999995</v>
      </c>
      <c r="R289" s="126">
        <f t="shared" si="65"/>
        <v>24.52</v>
      </c>
      <c r="S289" s="126">
        <f t="shared" si="66"/>
        <v>24.52</v>
      </c>
      <c r="T289" s="126">
        <f t="shared" si="67"/>
        <v>24.52</v>
      </c>
      <c r="U289" s="128">
        <f t="shared" si="68"/>
        <v>12.26</v>
      </c>
      <c r="V289" s="157">
        <f t="shared" si="69"/>
        <v>610</v>
      </c>
    </row>
    <row r="290" spans="1:22" ht="11.25" customHeight="1" x14ac:dyDescent="0.25">
      <c r="A290" s="130" t="s">
        <v>3691</v>
      </c>
      <c r="B290" s="131" t="s">
        <v>2307</v>
      </c>
      <c r="C290" s="132">
        <v>11450004757</v>
      </c>
      <c r="D290" s="132" t="s">
        <v>3789</v>
      </c>
      <c r="E290" s="133">
        <v>277.66666666666669</v>
      </c>
      <c r="F290" s="132">
        <v>3</v>
      </c>
      <c r="G290" s="132">
        <v>1</v>
      </c>
      <c r="H290" s="134">
        <v>0</v>
      </c>
      <c r="I290" s="135">
        <f t="shared" si="56"/>
        <v>2</v>
      </c>
      <c r="J290" s="126">
        <f t="shared" si="57"/>
        <v>66.64</v>
      </c>
      <c r="K290" s="126">
        <f t="shared" si="58"/>
        <v>66.64</v>
      </c>
      <c r="L290" s="126">
        <f t="shared" si="59"/>
        <v>1.68</v>
      </c>
      <c r="M290" s="126">
        <f t="shared" si="60"/>
        <v>3.36</v>
      </c>
      <c r="N290" s="126">
        <f t="shared" si="61"/>
        <v>56.7</v>
      </c>
      <c r="O290" s="126">
        <f t="shared" si="62"/>
        <v>113.4</v>
      </c>
      <c r="P290" s="126">
        <f t="shared" si="63"/>
        <v>23.58</v>
      </c>
      <c r="Q290" s="126">
        <f t="shared" si="64"/>
        <v>47.16</v>
      </c>
      <c r="R290" s="126">
        <f t="shared" si="65"/>
        <v>16.66</v>
      </c>
      <c r="S290" s="126">
        <f t="shared" si="66"/>
        <v>16.66</v>
      </c>
      <c r="T290" s="126">
        <f t="shared" si="67"/>
        <v>16.66</v>
      </c>
      <c r="U290" s="128">
        <f t="shared" si="68"/>
        <v>8.33</v>
      </c>
      <c r="V290" s="157">
        <f t="shared" si="69"/>
        <v>437</v>
      </c>
    </row>
    <row r="291" spans="1:22" ht="11.25" customHeight="1" x14ac:dyDescent="0.25">
      <c r="A291" s="130" t="s">
        <v>3691</v>
      </c>
      <c r="B291" s="131" t="s">
        <v>812</v>
      </c>
      <c r="C291" s="132">
        <v>42450006896</v>
      </c>
      <c r="D291" s="132" t="s">
        <v>3790</v>
      </c>
      <c r="E291" s="133">
        <v>769.66666666666663</v>
      </c>
      <c r="F291" s="132">
        <v>5</v>
      </c>
      <c r="G291" s="132">
        <v>2</v>
      </c>
      <c r="H291" s="134">
        <v>0</v>
      </c>
      <c r="I291" s="135">
        <f t="shared" si="56"/>
        <v>3</v>
      </c>
      <c r="J291" s="126">
        <f t="shared" si="57"/>
        <v>184.71999999999997</v>
      </c>
      <c r="K291" s="126">
        <f t="shared" si="58"/>
        <v>184.71999999999997</v>
      </c>
      <c r="L291" s="126">
        <f t="shared" si="59"/>
        <v>3.36</v>
      </c>
      <c r="M291" s="126">
        <f t="shared" si="60"/>
        <v>5.04</v>
      </c>
      <c r="N291" s="126">
        <f t="shared" si="61"/>
        <v>113.4</v>
      </c>
      <c r="O291" s="126">
        <f t="shared" si="62"/>
        <v>170.10000000000002</v>
      </c>
      <c r="P291" s="126">
        <f t="shared" si="63"/>
        <v>47.16</v>
      </c>
      <c r="Q291" s="126">
        <f t="shared" si="64"/>
        <v>70.739999999999995</v>
      </c>
      <c r="R291" s="126">
        <f t="shared" si="65"/>
        <v>46.179999999999993</v>
      </c>
      <c r="S291" s="126">
        <f t="shared" si="66"/>
        <v>46.179999999999993</v>
      </c>
      <c r="T291" s="126">
        <f t="shared" si="67"/>
        <v>46.179999999999993</v>
      </c>
      <c r="U291" s="128">
        <f t="shared" si="68"/>
        <v>23.089999999999996</v>
      </c>
      <c r="V291" s="157">
        <f t="shared" si="69"/>
        <v>941</v>
      </c>
    </row>
    <row r="292" spans="1:22" ht="11.25" customHeight="1" x14ac:dyDescent="0.25">
      <c r="A292" s="130" t="s">
        <v>3691</v>
      </c>
      <c r="B292" s="131" t="s">
        <v>2309</v>
      </c>
      <c r="C292" s="132">
        <v>49500003983</v>
      </c>
      <c r="D292" s="132" t="s">
        <v>3791</v>
      </c>
      <c r="E292" s="133">
        <v>627.33333333333337</v>
      </c>
      <c r="F292" s="132">
        <v>3</v>
      </c>
      <c r="G292" s="132">
        <v>1</v>
      </c>
      <c r="H292" s="134">
        <v>0</v>
      </c>
      <c r="I292" s="135">
        <f t="shared" si="56"/>
        <v>2</v>
      </c>
      <c r="J292" s="126">
        <f t="shared" si="57"/>
        <v>150.56</v>
      </c>
      <c r="K292" s="126">
        <f t="shared" si="58"/>
        <v>150.56</v>
      </c>
      <c r="L292" s="126">
        <f t="shared" si="59"/>
        <v>1.68</v>
      </c>
      <c r="M292" s="126">
        <f t="shared" si="60"/>
        <v>3.36</v>
      </c>
      <c r="N292" s="126">
        <f t="shared" si="61"/>
        <v>56.7</v>
      </c>
      <c r="O292" s="126">
        <f t="shared" si="62"/>
        <v>113.4</v>
      </c>
      <c r="P292" s="126">
        <f t="shared" si="63"/>
        <v>23.58</v>
      </c>
      <c r="Q292" s="126">
        <f t="shared" si="64"/>
        <v>47.16</v>
      </c>
      <c r="R292" s="126">
        <f t="shared" si="65"/>
        <v>37.64</v>
      </c>
      <c r="S292" s="126">
        <f t="shared" si="66"/>
        <v>37.64</v>
      </c>
      <c r="T292" s="126">
        <f t="shared" si="67"/>
        <v>37.64</v>
      </c>
      <c r="U292" s="128">
        <f t="shared" si="68"/>
        <v>18.82</v>
      </c>
      <c r="V292" s="157">
        <f t="shared" si="69"/>
        <v>679</v>
      </c>
    </row>
    <row r="293" spans="1:22" ht="11.25" customHeight="1" x14ac:dyDescent="0.25">
      <c r="A293" s="130" t="s">
        <v>3691</v>
      </c>
      <c r="B293" s="131" t="s">
        <v>2311</v>
      </c>
      <c r="C293" s="132">
        <v>89340003429</v>
      </c>
      <c r="D293" s="132" t="s">
        <v>3792</v>
      </c>
      <c r="E293" s="133">
        <v>640.66666666666663</v>
      </c>
      <c r="F293" s="132">
        <v>3</v>
      </c>
      <c r="G293" s="132">
        <v>1</v>
      </c>
      <c r="H293" s="134">
        <v>0</v>
      </c>
      <c r="I293" s="135">
        <f t="shared" si="56"/>
        <v>2</v>
      </c>
      <c r="J293" s="126">
        <f t="shared" si="57"/>
        <v>153.76</v>
      </c>
      <c r="K293" s="126">
        <f t="shared" si="58"/>
        <v>153.76</v>
      </c>
      <c r="L293" s="126">
        <f t="shared" si="59"/>
        <v>1.68</v>
      </c>
      <c r="M293" s="126">
        <f t="shared" si="60"/>
        <v>3.36</v>
      </c>
      <c r="N293" s="126">
        <f t="shared" si="61"/>
        <v>56.7</v>
      </c>
      <c r="O293" s="126">
        <f t="shared" si="62"/>
        <v>113.4</v>
      </c>
      <c r="P293" s="126">
        <f t="shared" si="63"/>
        <v>23.58</v>
      </c>
      <c r="Q293" s="126">
        <f t="shared" si="64"/>
        <v>47.16</v>
      </c>
      <c r="R293" s="126">
        <f t="shared" si="65"/>
        <v>38.44</v>
      </c>
      <c r="S293" s="126">
        <f t="shared" si="66"/>
        <v>38.44</v>
      </c>
      <c r="T293" s="126">
        <f t="shared" si="67"/>
        <v>38.44</v>
      </c>
      <c r="U293" s="128">
        <f t="shared" si="68"/>
        <v>19.22</v>
      </c>
      <c r="V293" s="157">
        <f t="shared" si="69"/>
        <v>688</v>
      </c>
    </row>
    <row r="294" spans="1:22" ht="11.25" customHeight="1" x14ac:dyDescent="0.25">
      <c r="A294" s="130" t="s">
        <v>3691</v>
      </c>
      <c r="B294" s="131" t="s">
        <v>814</v>
      </c>
      <c r="C294" s="132">
        <v>70390010564</v>
      </c>
      <c r="D294" s="132" t="s">
        <v>3793</v>
      </c>
      <c r="E294" s="133">
        <v>654</v>
      </c>
      <c r="F294" s="132">
        <v>3</v>
      </c>
      <c r="G294" s="132">
        <v>1</v>
      </c>
      <c r="H294" s="134">
        <v>0</v>
      </c>
      <c r="I294" s="135">
        <f t="shared" si="56"/>
        <v>2</v>
      </c>
      <c r="J294" s="126">
        <f t="shared" si="57"/>
        <v>156.96</v>
      </c>
      <c r="K294" s="126">
        <f t="shared" si="58"/>
        <v>156.96</v>
      </c>
      <c r="L294" s="126">
        <f t="shared" si="59"/>
        <v>1.68</v>
      </c>
      <c r="M294" s="126">
        <f t="shared" si="60"/>
        <v>3.36</v>
      </c>
      <c r="N294" s="126">
        <f t="shared" si="61"/>
        <v>56.7</v>
      </c>
      <c r="O294" s="126">
        <f t="shared" si="62"/>
        <v>113.4</v>
      </c>
      <c r="P294" s="126">
        <f t="shared" si="63"/>
        <v>23.58</v>
      </c>
      <c r="Q294" s="126">
        <f t="shared" si="64"/>
        <v>47.16</v>
      </c>
      <c r="R294" s="126">
        <f t="shared" si="65"/>
        <v>39.24</v>
      </c>
      <c r="S294" s="126">
        <f t="shared" si="66"/>
        <v>39.24</v>
      </c>
      <c r="T294" s="126">
        <f t="shared" si="67"/>
        <v>39.24</v>
      </c>
      <c r="U294" s="128">
        <f t="shared" si="68"/>
        <v>19.62</v>
      </c>
      <c r="V294" s="157">
        <f t="shared" si="69"/>
        <v>697</v>
      </c>
    </row>
    <row r="295" spans="1:22" ht="11.25" customHeight="1" x14ac:dyDescent="0.25">
      <c r="A295" s="130" t="s">
        <v>3691</v>
      </c>
      <c r="B295" s="131" t="s">
        <v>2313</v>
      </c>
      <c r="C295" s="132">
        <v>60310011392</v>
      </c>
      <c r="D295" s="132" t="s">
        <v>3794</v>
      </c>
      <c r="E295" s="133">
        <v>728</v>
      </c>
      <c r="F295" s="132">
        <v>3</v>
      </c>
      <c r="G295" s="132">
        <v>1</v>
      </c>
      <c r="H295" s="134">
        <v>0</v>
      </c>
      <c r="I295" s="135">
        <f t="shared" si="56"/>
        <v>2</v>
      </c>
      <c r="J295" s="126">
        <f t="shared" si="57"/>
        <v>174.72</v>
      </c>
      <c r="K295" s="126">
        <f t="shared" si="58"/>
        <v>174.72</v>
      </c>
      <c r="L295" s="126">
        <f t="shared" si="59"/>
        <v>1.68</v>
      </c>
      <c r="M295" s="126">
        <f t="shared" si="60"/>
        <v>3.36</v>
      </c>
      <c r="N295" s="126">
        <f t="shared" si="61"/>
        <v>56.7</v>
      </c>
      <c r="O295" s="126">
        <f t="shared" si="62"/>
        <v>113.4</v>
      </c>
      <c r="P295" s="126">
        <f t="shared" si="63"/>
        <v>23.58</v>
      </c>
      <c r="Q295" s="126">
        <f t="shared" si="64"/>
        <v>47.16</v>
      </c>
      <c r="R295" s="126">
        <f t="shared" si="65"/>
        <v>43.68</v>
      </c>
      <c r="S295" s="126">
        <f t="shared" si="66"/>
        <v>43.68</v>
      </c>
      <c r="T295" s="126">
        <f t="shared" si="67"/>
        <v>43.68</v>
      </c>
      <c r="U295" s="128">
        <f t="shared" si="68"/>
        <v>21.84</v>
      </c>
      <c r="V295" s="157">
        <f t="shared" si="69"/>
        <v>748</v>
      </c>
    </row>
    <row r="296" spans="1:22" ht="11.25" customHeight="1" x14ac:dyDescent="0.25">
      <c r="A296" s="130" t="s">
        <v>3691</v>
      </c>
      <c r="B296" s="131" t="s">
        <v>2315</v>
      </c>
      <c r="C296" s="132">
        <v>10740001841</v>
      </c>
      <c r="D296" s="132" t="s">
        <v>3795</v>
      </c>
      <c r="E296" s="133">
        <v>633</v>
      </c>
      <c r="F296" s="132">
        <v>3</v>
      </c>
      <c r="G296" s="132">
        <v>1</v>
      </c>
      <c r="H296" s="134">
        <v>0</v>
      </c>
      <c r="I296" s="135">
        <f t="shared" si="56"/>
        <v>2</v>
      </c>
      <c r="J296" s="126">
        <f t="shared" si="57"/>
        <v>151.91999999999999</v>
      </c>
      <c r="K296" s="126">
        <f t="shared" si="58"/>
        <v>151.91999999999999</v>
      </c>
      <c r="L296" s="126">
        <f t="shared" si="59"/>
        <v>1.68</v>
      </c>
      <c r="M296" s="126">
        <f t="shared" si="60"/>
        <v>3.36</v>
      </c>
      <c r="N296" s="126">
        <f t="shared" si="61"/>
        <v>56.7</v>
      </c>
      <c r="O296" s="126">
        <f t="shared" si="62"/>
        <v>113.4</v>
      </c>
      <c r="P296" s="126">
        <f t="shared" si="63"/>
        <v>23.58</v>
      </c>
      <c r="Q296" s="126">
        <f t="shared" si="64"/>
        <v>47.16</v>
      </c>
      <c r="R296" s="126">
        <f t="shared" si="65"/>
        <v>37.979999999999997</v>
      </c>
      <c r="S296" s="126">
        <f t="shared" si="66"/>
        <v>37.979999999999997</v>
      </c>
      <c r="T296" s="126">
        <f t="shared" si="67"/>
        <v>37.979999999999997</v>
      </c>
      <c r="U296" s="128">
        <f t="shared" si="68"/>
        <v>18.989999999999998</v>
      </c>
      <c r="V296" s="157">
        <f t="shared" si="69"/>
        <v>683</v>
      </c>
    </row>
    <row r="297" spans="1:22" ht="11.25" customHeight="1" x14ac:dyDescent="0.25">
      <c r="A297" s="130" t="s">
        <v>3691</v>
      </c>
      <c r="B297" s="131" t="s">
        <v>816</v>
      </c>
      <c r="C297" s="132">
        <v>23110010213</v>
      </c>
      <c r="D297" s="132" t="s">
        <v>3796</v>
      </c>
      <c r="E297" s="133">
        <v>641.66666666666663</v>
      </c>
      <c r="F297" s="132">
        <v>3</v>
      </c>
      <c r="G297" s="132">
        <v>1</v>
      </c>
      <c r="H297" s="134">
        <v>0</v>
      </c>
      <c r="I297" s="135">
        <f t="shared" si="56"/>
        <v>2</v>
      </c>
      <c r="J297" s="126">
        <f t="shared" si="57"/>
        <v>153.99999999999997</v>
      </c>
      <c r="K297" s="126">
        <f t="shared" si="58"/>
        <v>153.99999999999997</v>
      </c>
      <c r="L297" s="126">
        <f t="shared" si="59"/>
        <v>1.68</v>
      </c>
      <c r="M297" s="126">
        <f t="shared" si="60"/>
        <v>3.36</v>
      </c>
      <c r="N297" s="126">
        <f t="shared" si="61"/>
        <v>56.7</v>
      </c>
      <c r="O297" s="126">
        <f t="shared" si="62"/>
        <v>113.4</v>
      </c>
      <c r="P297" s="126">
        <f t="shared" si="63"/>
        <v>23.58</v>
      </c>
      <c r="Q297" s="126">
        <f t="shared" si="64"/>
        <v>47.16</v>
      </c>
      <c r="R297" s="126">
        <f t="shared" si="65"/>
        <v>38.499999999999993</v>
      </c>
      <c r="S297" s="126">
        <f t="shared" si="66"/>
        <v>38.499999999999993</v>
      </c>
      <c r="T297" s="126">
        <f t="shared" si="67"/>
        <v>38.499999999999993</v>
      </c>
      <c r="U297" s="128">
        <f t="shared" si="68"/>
        <v>19.249999999999996</v>
      </c>
      <c r="V297" s="157">
        <f t="shared" si="69"/>
        <v>689</v>
      </c>
    </row>
    <row r="298" spans="1:22" ht="11.25" customHeight="1" x14ac:dyDescent="0.25">
      <c r="A298" s="130" t="s">
        <v>3691</v>
      </c>
      <c r="B298" s="131" t="s">
        <v>1489</v>
      </c>
      <c r="C298" s="132">
        <v>22970038197</v>
      </c>
      <c r="D298" s="132" t="s">
        <v>3797</v>
      </c>
      <c r="E298" s="133">
        <v>164</v>
      </c>
      <c r="F298" s="132">
        <v>3</v>
      </c>
      <c r="G298" s="132">
        <v>1</v>
      </c>
      <c r="H298" s="134">
        <v>0</v>
      </c>
      <c r="I298" s="135">
        <f t="shared" si="56"/>
        <v>2</v>
      </c>
      <c r="J298" s="126">
        <f t="shared" si="57"/>
        <v>39.36</v>
      </c>
      <c r="K298" s="126">
        <f t="shared" si="58"/>
        <v>39.36</v>
      </c>
      <c r="L298" s="126">
        <f t="shared" si="59"/>
        <v>1.68</v>
      </c>
      <c r="M298" s="126">
        <f t="shared" si="60"/>
        <v>3.36</v>
      </c>
      <c r="N298" s="126">
        <f t="shared" si="61"/>
        <v>56.7</v>
      </c>
      <c r="O298" s="126">
        <f t="shared" si="62"/>
        <v>113.4</v>
      </c>
      <c r="P298" s="126">
        <f t="shared" si="63"/>
        <v>23.58</v>
      </c>
      <c r="Q298" s="126">
        <f t="shared" si="64"/>
        <v>47.16</v>
      </c>
      <c r="R298" s="126">
        <f t="shared" si="65"/>
        <v>9.84</v>
      </c>
      <c r="S298" s="126">
        <f t="shared" si="66"/>
        <v>9.84</v>
      </c>
      <c r="T298" s="126">
        <f t="shared" si="67"/>
        <v>9.84</v>
      </c>
      <c r="U298" s="128">
        <f t="shared" si="68"/>
        <v>4.92</v>
      </c>
      <c r="V298" s="157">
        <f t="shared" si="69"/>
        <v>359</v>
      </c>
    </row>
    <row r="299" spans="1:22" ht="11.25" customHeight="1" x14ac:dyDescent="0.25">
      <c r="A299" s="130" t="s">
        <v>3691</v>
      </c>
      <c r="B299" s="131" t="s">
        <v>818</v>
      </c>
      <c r="C299" s="132">
        <v>10650008805</v>
      </c>
      <c r="D299" s="132" t="s">
        <v>3798</v>
      </c>
      <c r="E299" s="133">
        <v>417.33333333333331</v>
      </c>
      <c r="F299" s="132">
        <v>3</v>
      </c>
      <c r="G299" s="132">
        <v>1</v>
      </c>
      <c r="H299" s="134">
        <v>0</v>
      </c>
      <c r="I299" s="135">
        <f t="shared" si="56"/>
        <v>2</v>
      </c>
      <c r="J299" s="126">
        <f t="shared" si="57"/>
        <v>100.16</v>
      </c>
      <c r="K299" s="126">
        <f t="shared" si="58"/>
        <v>100.16</v>
      </c>
      <c r="L299" s="126">
        <f t="shared" si="59"/>
        <v>1.68</v>
      </c>
      <c r="M299" s="126">
        <f t="shared" si="60"/>
        <v>3.36</v>
      </c>
      <c r="N299" s="126">
        <f t="shared" si="61"/>
        <v>56.7</v>
      </c>
      <c r="O299" s="126">
        <f t="shared" si="62"/>
        <v>113.4</v>
      </c>
      <c r="P299" s="126">
        <f t="shared" si="63"/>
        <v>23.58</v>
      </c>
      <c r="Q299" s="126">
        <f t="shared" si="64"/>
        <v>47.16</v>
      </c>
      <c r="R299" s="126">
        <f t="shared" si="65"/>
        <v>25.04</v>
      </c>
      <c r="S299" s="126">
        <f t="shared" si="66"/>
        <v>25.04</v>
      </c>
      <c r="T299" s="126">
        <f t="shared" si="67"/>
        <v>25.04</v>
      </c>
      <c r="U299" s="128">
        <f t="shared" si="68"/>
        <v>12.52</v>
      </c>
      <c r="V299" s="157">
        <f t="shared" si="69"/>
        <v>534</v>
      </c>
    </row>
    <row r="300" spans="1:22" ht="11.25" customHeight="1" x14ac:dyDescent="0.25">
      <c r="A300" s="130" t="s">
        <v>3691</v>
      </c>
      <c r="B300" s="131" t="s">
        <v>2317</v>
      </c>
      <c r="C300" s="132">
        <v>70290003865</v>
      </c>
      <c r="D300" s="132" t="s">
        <v>3799</v>
      </c>
      <c r="E300" s="133">
        <v>395</v>
      </c>
      <c r="F300" s="132">
        <v>2</v>
      </c>
      <c r="G300" s="132">
        <v>1</v>
      </c>
      <c r="H300" s="134">
        <v>0</v>
      </c>
      <c r="I300" s="135">
        <f t="shared" si="56"/>
        <v>1</v>
      </c>
      <c r="J300" s="126">
        <f t="shared" si="57"/>
        <v>94.8</v>
      </c>
      <c r="K300" s="126">
        <f t="shared" si="58"/>
        <v>94.8</v>
      </c>
      <c r="L300" s="126">
        <f t="shared" si="59"/>
        <v>1.68</v>
      </c>
      <c r="M300" s="126">
        <f t="shared" si="60"/>
        <v>1.68</v>
      </c>
      <c r="N300" s="126">
        <f t="shared" si="61"/>
        <v>56.7</v>
      </c>
      <c r="O300" s="126">
        <f t="shared" si="62"/>
        <v>56.7</v>
      </c>
      <c r="P300" s="126">
        <f t="shared" si="63"/>
        <v>23.58</v>
      </c>
      <c r="Q300" s="126">
        <f t="shared" si="64"/>
        <v>23.58</v>
      </c>
      <c r="R300" s="126">
        <f t="shared" si="65"/>
        <v>23.7</v>
      </c>
      <c r="S300" s="126">
        <f t="shared" si="66"/>
        <v>23.7</v>
      </c>
      <c r="T300" s="126">
        <f t="shared" si="67"/>
        <v>23.7</v>
      </c>
      <c r="U300" s="128">
        <f t="shared" si="68"/>
        <v>11.85</v>
      </c>
      <c r="V300" s="157">
        <f t="shared" si="69"/>
        <v>436</v>
      </c>
    </row>
    <row r="301" spans="1:22" ht="11.25" customHeight="1" x14ac:dyDescent="0.25">
      <c r="A301" s="130" t="s">
        <v>3691</v>
      </c>
      <c r="B301" s="131" t="s">
        <v>2319</v>
      </c>
      <c r="C301" s="132">
        <v>89970001843</v>
      </c>
      <c r="D301" s="132" t="s">
        <v>3800</v>
      </c>
      <c r="E301" s="133">
        <v>350.33333333333331</v>
      </c>
      <c r="F301" s="132">
        <v>2</v>
      </c>
      <c r="G301" s="132">
        <v>1</v>
      </c>
      <c r="H301" s="134">
        <v>0</v>
      </c>
      <c r="I301" s="135">
        <f t="shared" si="56"/>
        <v>1</v>
      </c>
      <c r="J301" s="126">
        <f t="shared" si="57"/>
        <v>84.08</v>
      </c>
      <c r="K301" s="126">
        <f t="shared" si="58"/>
        <v>84.08</v>
      </c>
      <c r="L301" s="126">
        <f t="shared" si="59"/>
        <v>1.68</v>
      </c>
      <c r="M301" s="126">
        <f t="shared" si="60"/>
        <v>1.68</v>
      </c>
      <c r="N301" s="126">
        <f t="shared" si="61"/>
        <v>56.7</v>
      </c>
      <c r="O301" s="126">
        <f t="shared" si="62"/>
        <v>56.7</v>
      </c>
      <c r="P301" s="126">
        <f t="shared" si="63"/>
        <v>23.58</v>
      </c>
      <c r="Q301" s="126">
        <f t="shared" si="64"/>
        <v>23.58</v>
      </c>
      <c r="R301" s="126">
        <f t="shared" si="65"/>
        <v>21.02</v>
      </c>
      <c r="S301" s="126">
        <f t="shared" si="66"/>
        <v>21.02</v>
      </c>
      <c r="T301" s="126">
        <f t="shared" si="67"/>
        <v>21.02</v>
      </c>
      <c r="U301" s="128">
        <f t="shared" si="68"/>
        <v>10.51</v>
      </c>
      <c r="V301" s="157">
        <f t="shared" si="69"/>
        <v>406</v>
      </c>
    </row>
    <row r="302" spans="1:22" ht="11.25" customHeight="1" x14ac:dyDescent="0.25">
      <c r="A302" s="130" t="s">
        <v>3691</v>
      </c>
      <c r="B302" s="131" t="s">
        <v>2321</v>
      </c>
      <c r="C302" s="132">
        <v>99390011046</v>
      </c>
      <c r="D302" s="132" t="s">
        <v>3801</v>
      </c>
      <c r="E302" s="133">
        <v>417.66666666666669</v>
      </c>
      <c r="F302" s="132">
        <v>2</v>
      </c>
      <c r="G302" s="132">
        <v>1</v>
      </c>
      <c r="H302" s="134">
        <v>0</v>
      </c>
      <c r="I302" s="135">
        <f t="shared" si="56"/>
        <v>1</v>
      </c>
      <c r="J302" s="126">
        <f t="shared" si="57"/>
        <v>100.24</v>
      </c>
      <c r="K302" s="126">
        <f t="shared" si="58"/>
        <v>100.24</v>
      </c>
      <c r="L302" s="126">
        <f t="shared" si="59"/>
        <v>1.68</v>
      </c>
      <c r="M302" s="126">
        <f t="shared" si="60"/>
        <v>1.68</v>
      </c>
      <c r="N302" s="126">
        <f t="shared" si="61"/>
        <v>56.7</v>
      </c>
      <c r="O302" s="126">
        <f t="shared" si="62"/>
        <v>56.7</v>
      </c>
      <c r="P302" s="126">
        <f t="shared" si="63"/>
        <v>23.58</v>
      </c>
      <c r="Q302" s="126">
        <f t="shared" si="64"/>
        <v>23.58</v>
      </c>
      <c r="R302" s="126">
        <f t="shared" si="65"/>
        <v>25.06</v>
      </c>
      <c r="S302" s="126">
        <f t="shared" si="66"/>
        <v>25.06</v>
      </c>
      <c r="T302" s="126">
        <f t="shared" si="67"/>
        <v>25.06</v>
      </c>
      <c r="U302" s="128">
        <f t="shared" si="68"/>
        <v>12.53</v>
      </c>
      <c r="V302" s="157">
        <f t="shared" si="69"/>
        <v>452</v>
      </c>
    </row>
    <row r="303" spans="1:22" ht="11.25" customHeight="1" x14ac:dyDescent="0.25">
      <c r="A303" s="130" t="s">
        <v>3691</v>
      </c>
      <c r="B303" s="131" t="s">
        <v>2323</v>
      </c>
      <c r="C303" s="132">
        <v>10140008711</v>
      </c>
      <c r="D303" s="132" t="s">
        <v>3802</v>
      </c>
      <c r="E303" s="133">
        <v>611.66666666666663</v>
      </c>
      <c r="F303" s="132">
        <v>3</v>
      </c>
      <c r="G303" s="132">
        <v>1</v>
      </c>
      <c r="H303" s="134">
        <v>0</v>
      </c>
      <c r="I303" s="135">
        <f t="shared" si="56"/>
        <v>2</v>
      </c>
      <c r="J303" s="126">
        <f t="shared" si="57"/>
        <v>146.79999999999998</v>
      </c>
      <c r="K303" s="126">
        <f t="shared" si="58"/>
        <v>146.79999999999998</v>
      </c>
      <c r="L303" s="126">
        <f t="shared" si="59"/>
        <v>1.68</v>
      </c>
      <c r="M303" s="126">
        <f t="shared" si="60"/>
        <v>3.36</v>
      </c>
      <c r="N303" s="126">
        <f t="shared" si="61"/>
        <v>56.7</v>
      </c>
      <c r="O303" s="126">
        <f t="shared" si="62"/>
        <v>113.4</v>
      </c>
      <c r="P303" s="126">
        <f t="shared" si="63"/>
        <v>23.58</v>
      </c>
      <c r="Q303" s="126">
        <f t="shared" si="64"/>
        <v>47.16</v>
      </c>
      <c r="R303" s="126">
        <f t="shared" si="65"/>
        <v>36.699999999999996</v>
      </c>
      <c r="S303" s="126">
        <f t="shared" si="66"/>
        <v>36.699999999999996</v>
      </c>
      <c r="T303" s="126">
        <f t="shared" si="67"/>
        <v>36.699999999999996</v>
      </c>
      <c r="U303" s="128">
        <f t="shared" si="68"/>
        <v>18.349999999999998</v>
      </c>
      <c r="V303" s="157">
        <f t="shared" si="69"/>
        <v>668</v>
      </c>
    </row>
    <row r="304" spans="1:22" ht="11.25" customHeight="1" x14ac:dyDescent="0.25">
      <c r="A304" s="130" t="s">
        <v>3691</v>
      </c>
      <c r="B304" s="131" t="s">
        <v>1172</v>
      </c>
      <c r="C304" s="132">
        <v>13930040757</v>
      </c>
      <c r="D304" s="132" t="s">
        <v>3803</v>
      </c>
      <c r="E304" s="133">
        <v>570</v>
      </c>
      <c r="F304" s="132">
        <v>3</v>
      </c>
      <c r="G304" s="132">
        <v>1</v>
      </c>
      <c r="H304" s="134">
        <v>0</v>
      </c>
      <c r="I304" s="135">
        <f t="shared" si="56"/>
        <v>2</v>
      </c>
      <c r="J304" s="126">
        <f t="shared" si="57"/>
        <v>136.79999999999998</v>
      </c>
      <c r="K304" s="126">
        <f t="shared" si="58"/>
        <v>136.79999999999998</v>
      </c>
      <c r="L304" s="126">
        <f t="shared" si="59"/>
        <v>1.68</v>
      </c>
      <c r="M304" s="126">
        <f t="shared" si="60"/>
        <v>3.36</v>
      </c>
      <c r="N304" s="126">
        <f t="shared" si="61"/>
        <v>56.7</v>
      </c>
      <c r="O304" s="126">
        <f t="shared" si="62"/>
        <v>113.4</v>
      </c>
      <c r="P304" s="126">
        <f t="shared" si="63"/>
        <v>23.58</v>
      </c>
      <c r="Q304" s="126">
        <f t="shared" si="64"/>
        <v>47.16</v>
      </c>
      <c r="R304" s="126">
        <f t="shared" si="65"/>
        <v>34.199999999999996</v>
      </c>
      <c r="S304" s="126">
        <f t="shared" si="66"/>
        <v>34.199999999999996</v>
      </c>
      <c r="T304" s="126">
        <f t="shared" si="67"/>
        <v>34.199999999999996</v>
      </c>
      <c r="U304" s="128">
        <f t="shared" si="68"/>
        <v>17.099999999999998</v>
      </c>
      <c r="V304" s="157">
        <f t="shared" si="69"/>
        <v>639</v>
      </c>
    </row>
    <row r="305" spans="1:22" ht="11.25" customHeight="1" x14ac:dyDescent="0.25">
      <c r="A305" s="130" t="s">
        <v>3691</v>
      </c>
      <c r="B305" s="131" t="s">
        <v>1497</v>
      </c>
      <c r="C305" s="132">
        <v>22380010979</v>
      </c>
      <c r="D305" s="132" t="s">
        <v>3804</v>
      </c>
      <c r="E305" s="133">
        <v>640.66666666666663</v>
      </c>
      <c r="F305" s="132">
        <v>2</v>
      </c>
      <c r="G305" s="132">
        <v>1</v>
      </c>
      <c r="H305" s="134">
        <v>0</v>
      </c>
      <c r="I305" s="135">
        <f t="shared" si="56"/>
        <v>1</v>
      </c>
      <c r="J305" s="126">
        <f t="shared" si="57"/>
        <v>153.76</v>
      </c>
      <c r="K305" s="126">
        <f t="shared" si="58"/>
        <v>153.76</v>
      </c>
      <c r="L305" s="126">
        <f t="shared" si="59"/>
        <v>1.68</v>
      </c>
      <c r="M305" s="126">
        <f t="shared" si="60"/>
        <v>1.68</v>
      </c>
      <c r="N305" s="126">
        <f t="shared" si="61"/>
        <v>56.7</v>
      </c>
      <c r="O305" s="126">
        <f t="shared" si="62"/>
        <v>56.7</v>
      </c>
      <c r="P305" s="126">
        <f t="shared" si="63"/>
        <v>23.58</v>
      </c>
      <c r="Q305" s="126">
        <f t="shared" si="64"/>
        <v>23.58</v>
      </c>
      <c r="R305" s="126">
        <f t="shared" si="65"/>
        <v>38.44</v>
      </c>
      <c r="S305" s="126">
        <f t="shared" si="66"/>
        <v>38.44</v>
      </c>
      <c r="T305" s="126">
        <f t="shared" si="67"/>
        <v>38.44</v>
      </c>
      <c r="U305" s="128">
        <f t="shared" si="68"/>
        <v>19.22</v>
      </c>
      <c r="V305" s="157">
        <f t="shared" si="69"/>
        <v>606</v>
      </c>
    </row>
    <row r="306" spans="1:22" ht="11.25" customHeight="1" x14ac:dyDescent="0.25">
      <c r="A306" s="130" t="s">
        <v>3691</v>
      </c>
      <c r="B306" s="131" t="s">
        <v>2325</v>
      </c>
      <c r="C306" s="132">
        <v>10440010113</v>
      </c>
      <c r="D306" s="132" t="s">
        <v>3805</v>
      </c>
      <c r="E306" s="133">
        <v>98</v>
      </c>
      <c r="F306" s="132">
        <v>2</v>
      </c>
      <c r="G306" s="132">
        <v>1</v>
      </c>
      <c r="H306" s="134">
        <v>0</v>
      </c>
      <c r="I306" s="135">
        <f t="shared" si="56"/>
        <v>1</v>
      </c>
      <c r="J306" s="126">
        <f t="shared" si="57"/>
        <v>23.52</v>
      </c>
      <c r="K306" s="126">
        <f t="shared" si="58"/>
        <v>23.52</v>
      </c>
      <c r="L306" s="126">
        <f t="shared" si="59"/>
        <v>1.68</v>
      </c>
      <c r="M306" s="126">
        <f t="shared" si="60"/>
        <v>1.68</v>
      </c>
      <c r="N306" s="126">
        <f t="shared" si="61"/>
        <v>56.7</v>
      </c>
      <c r="O306" s="126">
        <f t="shared" si="62"/>
        <v>56.7</v>
      </c>
      <c r="P306" s="126">
        <f t="shared" si="63"/>
        <v>23.58</v>
      </c>
      <c r="Q306" s="126">
        <f t="shared" si="64"/>
        <v>23.58</v>
      </c>
      <c r="R306" s="126">
        <f t="shared" si="65"/>
        <v>5.88</v>
      </c>
      <c r="S306" s="126">
        <f t="shared" si="66"/>
        <v>5.88</v>
      </c>
      <c r="T306" s="126">
        <f t="shared" si="67"/>
        <v>5.88</v>
      </c>
      <c r="U306" s="128">
        <f t="shared" si="68"/>
        <v>2.94</v>
      </c>
      <c r="V306" s="157">
        <f t="shared" si="69"/>
        <v>232</v>
      </c>
    </row>
    <row r="307" spans="1:22" ht="11.25" customHeight="1" x14ac:dyDescent="0.25">
      <c r="A307" s="130" t="s">
        <v>3691</v>
      </c>
      <c r="B307" s="131" t="s">
        <v>2327</v>
      </c>
      <c r="C307" s="132">
        <v>92730008301</v>
      </c>
      <c r="D307" s="132" t="s">
        <v>3806</v>
      </c>
      <c r="E307" s="133">
        <v>165.33333333333334</v>
      </c>
      <c r="F307" s="132">
        <v>2</v>
      </c>
      <c r="G307" s="132">
        <v>1</v>
      </c>
      <c r="H307" s="134">
        <v>0</v>
      </c>
      <c r="I307" s="135">
        <f t="shared" si="56"/>
        <v>1</v>
      </c>
      <c r="J307" s="126">
        <f t="shared" si="57"/>
        <v>39.68</v>
      </c>
      <c r="K307" s="126">
        <f t="shared" si="58"/>
        <v>39.68</v>
      </c>
      <c r="L307" s="126">
        <f t="shared" si="59"/>
        <v>1.68</v>
      </c>
      <c r="M307" s="126">
        <f t="shared" si="60"/>
        <v>1.68</v>
      </c>
      <c r="N307" s="126">
        <f t="shared" si="61"/>
        <v>56.7</v>
      </c>
      <c r="O307" s="126">
        <f t="shared" si="62"/>
        <v>56.7</v>
      </c>
      <c r="P307" s="126">
        <f t="shared" si="63"/>
        <v>23.58</v>
      </c>
      <c r="Q307" s="126">
        <f t="shared" si="64"/>
        <v>23.58</v>
      </c>
      <c r="R307" s="126">
        <f t="shared" si="65"/>
        <v>9.92</v>
      </c>
      <c r="S307" s="126">
        <f t="shared" si="66"/>
        <v>9.92</v>
      </c>
      <c r="T307" s="126">
        <f t="shared" si="67"/>
        <v>9.92</v>
      </c>
      <c r="U307" s="128">
        <f t="shared" si="68"/>
        <v>4.96</v>
      </c>
      <c r="V307" s="157">
        <f t="shared" si="69"/>
        <v>278</v>
      </c>
    </row>
    <row r="308" spans="1:22" ht="11.25" customHeight="1" x14ac:dyDescent="0.25">
      <c r="A308" s="130" t="s">
        <v>3691</v>
      </c>
      <c r="B308" s="131" t="s">
        <v>2329</v>
      </c>
      <c r="C308" s="132">
        <v>77330009059</v>
      </c>
      <c r="D308" s="132" t="s">
        <v>3807</v>
      </c>
      <c r="E308" s="133">
        <v>393</v>
      </c>
      <c r="F308" s="132">
        <v>3</v>
      </c>
      <c r="G308" s="132">
        <v>1</v>
      </c>
      <c r="H308" s="134">
        <v>0</v>
      </c>
      <c r="I308" s="135">
        <f t="shared" si="56"/>
        <v>2</v>
      </c>
      <c r="J308" s="126">
        <f t="shared" si="57"/>
        <v>94.32</v>
      </c>
      <c r="K308" s="126">
        <f t="shared" si="58"/>
        <v>94.32</v>
      </c>
      <c r="L308" s="126">
        <f t="shared" si="59"/>
        <v>1.68</v>
      </c>
      <c r="M308" s="126">
        <f t="shared" si="60"/>
        <v>3.36</v>
      </c>
      <c r="N308" s="126">
        <f t="shared" si="61"/>
        <v>56.7</v>
      </c>
      <c r="O308" s="126">
        <f t="shared" si="62"/>
        <v>113.4</v>
      </c>
      <c r="P308" s="126">
        <f t="shared" si="63"/>
        <v>23.58</v>
      </c>
      <c r="Q308" s="126">
        <f t="shared" si="64"/>
        <v>47.16</v>
      </c>
      <c r="R308" s="126">
        <f t="shared" si="65"/>
        <v>23.58</v>
      </c>
      <c r="S308" s="126">
        <f t="shared" si="66"/>
        <v>23.58</v>
      </c>
      <c r="T308" s="126">
        <f t="shared" si="67"/>
        <v>23.58</v>
      </c>
      <c r="U308" s="128">
        <f t="shared" si="68"/>
        <v>11.79</v>
      </c>
      <c r="V308" s="157">
        <f t="shared" si="69"/>
        <v>517</v>
      </c>
    </row>
    <row r="309" spans="1:22" ht="11.25" customHeight="1" x14ac:dyDescent="0.25">
      <c r="A309" s="130" t="s">
        <v>3691</v>
      </c>
      <c r="B309" s="131" t="s">
        <v>3808</v>
      </c>
      <c r="C309" s="132">
        <v>15100002495</v>
      </c>
      <c r="D309" s="132" t="s">
        <v>3809</v>
      </c>
      <c r="E309" s="133">
        <v>67.666666666666671</v>
      </c>
      <c r="F309" s="132">
        <v>2</v>
      </c>
      <c r="G309" s="132">
        <v>1</v>
      </c>
      <c r="H309" s="134">
        <v>0</v>
      </c>
      <c r="I309" s="135">
        <f t="shared" si="56"/>
        <v>1</v>
      </c>
      <c r="J309" s="126">
        <f t="shared" si="57"/>
        <v>16.240000000000002</v>
      </c>
      <c r="K309" s="126">
        <f t="shared" si="58"/>
        <v>16.240000000000002</v>
      </c>
      <c r="L309" s="126">
        <f t="shared" si="59"/>
        <v>1.68</v>
      </c>
      <c r="M309" s="126">
        <f t="shared" si="60"/>
        <v>1.68</v>
      </c>
      <c r="N309" s="126">
        <f t="shared" si="61"/>
        <v>56.7</v>
      </c>
      <c r="O309" s="126">
        <f t="shared" si="62"/>
        <v>56.7</v>
      </c>
      <c r="P309" s="126">
        <f t="shared" si="63"/>
        <v>23.58</v>
      </c>
      <c r="Q309" s="126">
        <f t="shared" si="64"/>
        <v>23.58</v>
      </c>
      <c r="R309" s="126">
        <f t="shared" si="65"/>
        <v>4.0600000000000005</v>
      </c>
      <c r="S309" s="126">
        <f t="shared" si="66"/>
        <v>4.0600000000000005</v>
      </c>
      <c r="T309" s="126">
        <f t="shared" si="67"/>
        <v>4.0600000000000005</v>
      </c>
      <c r="U309" s="128">
        <f t="shared" si="68"/>
        <v>2.0300000000000002</v>
      </c>
      <c r="V309" s="157">
        <f t="shared" si="69"/>
        <v>211</v>
      </c>
    </row>
    <row r="310" spans="1:22" ht="11.25" customHeight="1" x14ac:dyDescent="0.25">
      <c r="A310" s="130" t="s">
        <v>3691</v>
      </c>
      <c r="B310" s="131" t="s">
        <v>2331</v>
      </c>
      <c r="C310" s="132">
        <v>10740005442</v>
      </c>
      <c r="D310" s="132" t="s">
        <v>3810</v>
      </c>
      <c r="E310" s="133">
        <v>342.66666666666669</v>
      </c>
      <c r="F310" s="132">
        <v>3</v>
      </c>
      <c r="G310" s="132">
        <v>1</v>
      </c>
      <c r="H310" s="134">
        <v>0</v>
      </c>
      <c r="I310" s="135">
        <f t="shared" si="56"/>
        <v>2</v>
      </c>
      <c r="J310" s="126">
        <f t="shared" si="57"/>
        <v>82.24</v>
      </c>
      <c r="K310" s="126">
        <f t="shared" si="58"/>
        <v>82.24</v>
      </c>
      <c r="L310" s="126">
        <f t="shared" si="59"/>
        <v>1.68</v>
      </c>
      <c r="M310" s="126">
        <f t="shared" si="60"/>
        <v>3.36</v>
      </c>
      <c r="N310" s="126">
        <f t="shared" si="61"/>
        <v>56.7</v>
      </c>
      <c r="O310" s="126">
        <f t="shared" si="62"/>
        <v>113.4</v>
      </c>
      <c r="P310" s="126">
        <f t="shared" si="63"/>
        <v>23.58</v>
      </c>
      <c r="Q310" s="126">
        <f t="shared" si="64"/>
        <v>47.16</v>
      </c>
      <c r="R310" s="126">
        <f t="shared" si="65"/>
        <v>20.56</v>
      </c>
      <c r="S310" s="126">
        <f t="shared" si="66"/>
        <v>20.56</v>
      </c>
      <c r="T310" s="126">
        <f t="shared" si="67"/>
        <v>20.56</v>
      </c>
      <c r="U310" s="128">
        <f t="shared" si="68"/>
        <v>10.28</v>
      </c>
      <c r="V310" s="157">
        <f t="shared" si="69"/>
        <v>482</v>
      </c>
    </row>
    <row r="311" spans="1:22" ht="11.25" customHeight="1" x14ac:dyDescent="0.25">
      <c r="A311" s="130" t="s">
        <v>3691</v>
      </c>
      <c r="B311" s="131" t="s">
        <v>2333</v>
      </c>
      <c r="C311" s="132">
        <v>65380010860</v>
      </c>
      <c r="D311" s="132" t="s">
        <v>3811</v>
      </c>
      <c r="E311" s="133">
        <v>290.66666666666669</v>
      </c>
      <c r="F311" s="132">
        <v>3</v>
      </c>
      <c r="G311" s="132">
        <v>1</v>
      </c>
      <c r="H311" s="134">
        <v>0</v>
      </c>
      <c r="I311" s="135">
        <f t="shared" si="56"/>
        <v>2</v>
      </c>
      <c r="J311" s="126">
        <f t="shared" si="57"/>
        <v>69.760000000000005</v>
      </c>
      <c r="K311" s="126">
        <f t="shared" si="58"/>
        <v>69.760000000000005</v>
      </c>
      <c r="L311" s="126">
        <f t="shared" si="59"/>
        <v>1.68</v>
      </c>
      <c r="M311" s="126">
        <f t="shared" si="60"/>
        <v>3.36</v>
      </c>
      <c r="N311" s="126">
        <f t="shared" si="61"/>
        <v>56.7</v>
      </c>
      <c r="O311" s="126">
        <f t="shared" si="62"/>
        <v>113.4</v>
      </c>
      <c r="P311" s="126">
        <f t="shared" si="63"/>
        <v>23.58</v>
      </c>
      <c r="Q311" s="126">
        <f t="shared" si="64"/>
        <v>47.16</v>
      </c>
      <c r="R311" s="126">
        <f t="shared" si="65"/>
        <v>17.440000000000001</v>
      </c>
      <c r="S311" s="126">
        <f t="shared" si="66"/>
        <v>17.440000000000001</v>
      </c>
      <c r="T311" s="126">
        <f t="shared" si="67"/>
        <v>17.440000000000001</v>
      </c>
      <c r="U311" s="128">
        <f t="shared" si="68"/>
        <v>8.7200000000000006</v>
      </c>
      <c r="V311" s="157">
        <f t="shared" si="69"/>
        <v>446</v>
      </c>
    </row>
    <row r="312" spans="1:22" ht="11.25" customHeight="1" x14ac:dyDescent="0.25">
      <c r="A312" s="130" t="s">
        <v>3691</v>
      </c>
      <c r="B312" s="131" t="s">
        <v>2335</v>
      </c>
      <c r="C312" s="132">
        <v>26730010475</v>
      </c>
      <c r="D312" s="132" t="s">
        <v>3812</v>
      </c>
      <c r="E312" s="133">
        <v>251.66666666666666</v>
      </c>
      <c r="F312" s="132">
        <v>3</v>
      </c>
      <c r="G312" s="132">
        <v>1</v>
      </c>
      <c r="H312" s="134">
        <v>0</v>
      </c>
      <c r="I312" s="135">
        <f t="shared" si="56"/>
        <v>2</v>
      </c>
      <c r="J312" s="126">
        <f t="shared" si="57"/>
        <v>60.4</v>
      </c>
      <c r="K312" s="126">
        <f t="shared" si="58"/>
        <v>60.4</v>
      </c>
      <c r="L312" s="126">
        <f t="shared" si="59"/>
        <v>1.68</v>
      </c>
      <c r="M312" s="126">
        <f t="shared" si="60"/>
        <v>3.36</v>
      </c>
      <c r="N312" s="126">
        <f t="shared" si="61"/>
        <v>56.7</v>
      </c>
      <c r="O312" s="126">
        <f t="shared" si="62"/>
        <v>113.4</v>
      </c>
      <c r="P312" s="126">
        <f t="shared" si="63"/>
        <v>23.58</v>
      </c>
      <c r="Q312" s="126">
        <f t="shared" si="64"/>
        <v>47.16</v>
      </c>
      <c r="R312" s="126">
        <f t="shared" si="65"/>
        <v>15.1</v>
      </c>
      <c r="S312" s="126">
        <f t="shared" si="66"/>
        <v>15.1</v>
      </c>
      <c r="T312" s="126">
        <f t="shared" si="67"/>
        <v>15.1</v>
      </c>
      <c r="U312" s="128">
        <f t="shared" si="68"/>
        <v>7.55</v>
      </c>
      <c r="V312" s="157">
        <f t="shared" si="69"/>
        <v>420</v>
      </c>
    </row>
    <row r="313" spans="1:22" ht="11.25" customHeight="1" x14ac:dyDescent="0.25">
      <c r="A313" s="130" t="s">
        <v>3691</v>
      </c>
      <c r="B313" s="131" t="s">
        <v>2337</v>
      </c>
      <c r="C313" s="132">
        <v>29450009809</v>
      </c>
      <c r="D313" s="132" t="s">
        <v>3813</v>
      </c>
      <c r="E313" s="133">
        <v>298.66666666666669</v>
      </c>
      <c r="F313" s="132">
        <v>4</v>
      </c>
      <c r="G313" s="132">
        <v>1</v>
      </c>
      <c r="H313" s="134">
        <v>0</v>
      </c>
      <c r="I313" s="135">
        <f t="shared" si="56"/>
        <v>3</v>
      </c>
      <c r="J313" s="126">
        <f t="shared" si="57"/>
        <v>71.680000000000007</v>
      </c>
      <c r="K313" s="126">
        <f t="shared" si="58"/>
        <v>71.680000000000007</v>
      </c>
      <c r="L313" s="126">
        <f t="shared" si="59"/>
        <v>1.68</v>
      </c>
      <c r="M313" s="126">
        <f t="shared" si="60"/>
        <v>5.04</v>
      </c>
      <c r="N313" s="126">
        <f t="shared" si="61"/>
        <v>56.7</v>
      </c>
      <c r="O313" s="126">
        <f t="shared" si="62"/>
        <v>170.10000000000002</v>
      </c>
      <c r="P313" s="126">
        <f t="shared" si="63"/>
        <v>23.58</v>
      </c>
      <c r="Q313" s="126">
        <f t="shared" si="64"/>
        <v>70.739999999999995</v>
      </c>
      <c r="R313" s="126">
        <f t="shared" si="65"/>
        <v>17.920000000000002</v>
      </c>
      <c r="S313" s="126">
        <f t="shared" si="66"/>
        <v>17.920000000000002</v>
      </c>
      <c r="T313" s="126">
        <f t="shared" si="67"/>
        <v>17.920000000000002</v>
      </c>
      <c r="U313" s="128">
        <f t="shared" si="68"/>
        <v>8.9600000000000009</v>
      </c>
      <c r="V313" s="157">
        <f t="shared" si="69"/>
        <v>534</v>
      </c>
    </row>
    <row r="314" spans="1:22" ht="11.25" customHeight="1" x14ac:dyDescent="0.25">
      <c r="A314" s="130" t="s">
        <v>3691</v>
      </c>
      <c r="B314" s="131" t="s">
        <v>2339</v>
      </c>
      <c r="C314" s="132">
        <v>49430010499</v>
      </c>
      <c r="D314" s="132" t="s">
        <v>3814</v>
      </c>
      <c r="E314" s="133">
        <v>342.66666666666669</v>
      </c>
      <c r="F314" s="132">
        <v>3</v>
      </c>
      <c r="G314" s="132">
        <v>1</v>
      </c>
      <c r="H314" s="134">
        <v>0</v>
      </c>
      <c r="I314" s="135">
        <f t="shared" si="56"/>
        <v>2</v>
      </c>
      <c r="J314" s="126">
        <f t="shared" si="57"/>
        <v>82.24</v>
      </c>
      <c r="K314" s="126">
        <f t="shared" si="58"/>
        <v>82.24</v>
      </c>
      <c r="L314" s="126">
        <f t="shared" si="59"/>
        <v>1.68</v>
      </c>
      <c r="M314" s="126">
        <f t="shared" si="60"/>
        <v>3.36</v>
      </c>
      <c r="N314" s="126">
        <f t="shared" si="61"/>
        <v>56.7</v>
      </c>
      <c r="O314" s="126">
        <f t="shared" si="62"/>
        <v>113.4</v>
      </c>
      <c r="P314" s="126">
        <f t="shared" si="63"/>
        <v>23.58</v>
      </c>
      <c r="Q314" s="126">
        <f t="shared" si="64"/>
        <v>47.16</v>
      </c>
      <c r="R314" s="126">
        <f t="shared" si="65"/>
        <v>20.56</v>
      </c>
      <c r="S314" s="126">
        <f t="shared" si="66"/>
        <v>20.56</v>
      </c>
      <c r="T314" s="126">
        <f t="shared" si="67"/>
        <v>20.56</v>
      </c>
      <c r="U314" s="128">
        <f t="shared" si="68"/>
        <v>10.28</v>
      </c>
      <c r="V314" s="157">
        <f t="shared" si="69"/>
        <v>482</v>
      </c>
    </row>
    <row r="315" spans="1:22" ht="11.25" customHeight="1" x14ac:dyDescent="0.25">
      <c r="A315" s="130" t="s">
        <v>3691</v>
      </c>
      <c r="B315" s="131" t="s">
        <v>1174</v>
      </c>
      <c r="C315" s="132">
        <v>10670040079</v>
      </c>
      <c r="D315" s="132" t="s">
        <v>3815</v>
      </c>
      <c r="E315" s="133">
        <v>780</v>
      </c>
      <c r="F315" s="132">
        <v>3</v>
      </c>
      <c r="G315" s="132">
        <v>1</v>
      </c>
      <c r="H315" s="134">
        <v>0</v>
      </c>
      <c r="I315" s="135">
        <f t="shared" si="56"/>
        <v>2</v>
      </c>
      <c r="J315" s="126">
        <f t="shared" si="57"/>
        <v>187.2</v>
      </c>
      <c r="K315" s="126">
        <f t="shared" si="58"/>
        <v>187.2</v>
      </c>
      <c r="L315" s="126">
        <f t="shared" si="59"/>
        <v>1.68</v>
      </c>
      <c r="M315" s="126">
        <f t="shared" si="60"/>
        <v>3.36</v>
      </c>
      <c r="N315" s="126">
        <f t="shared" si="61"/>
        <v>56.7</v>
      </c>
      <c r="O315" s="126">
        <f t="shared" si="62"/>
        <v>113.4</v>
      </c>
      <c r="P315" s="126">
        <f t="shared" si="63"/>
        <v>23.58</v>
      </c>
      <c r="Q315" s="126">
        <f t="shared" si="64"/>
        <v>47.16</v>
      </c>
      <c r="R315" s="126">
        <f t="shared" si="65"/>
        <v>46.8</v>
      </c>
      <c r="S315" s="126">
        <f t="shared" si="66"/>
        <v>46.8</v>
      </c>
      <c r="T315" s="126">
        <f t="shared" si="67"/>
        <v>46.8</v>
      </c>
      <c r="U315" s="128">
        <f t="shared" si="68"/>
        <v>23.4</v>
      </c>
      <c r="V315" s="157">
        <f t="shared" si="69"/>
        <v>784</v>
      </c>
    </row>
    <row r="316" spans="1:22" ht="11.25" customHeight="1" x14ac:dyDescent="0.25">
      <c r="A316" s="130" t="s">
        <v>3691</v>
      </c>
      <c r="B316" s="131" t="s">
        <v>820</v>
      </c>
      <c r="C316" s="132">
        <v>93970005024</v>
      </c>
      <c r="D316" s="132" t="s">
        <v>3816</v>
      </c>
      <c r="E316" s="133">
        <v>207.66666666666666</v>
      </c>
      <c r="F316" s="132">
        <v>3</v>
      </c>
      <c r="G316" s="132">
        <v>1</v>
      </c>
      <c r="H316" s="134">
        <v>0</v>
      </c>
      <c r="I316" s="135">
        <f t="shared" si="56"/>
        <v>2</v>
      </c>
      <c r="J316" s="126">
        <f t="shared" si="57"/>
        <v>49.839999999999996</v>
      </c>
      <c r="K316" s="126">
        <f t="shared" si="58"/>
        <v>49.839999999999996</v>
      </c>
      <c r="L316" s="126">
        <f t="shared" si="59"/>
        <v>1.68</v>
      </c>
      <c r="M316" s="126">
        <f t="shared" si="60"/>
        <v>3.36</v>
      </c>
      <c r="N316" s="126">
        <f t="shared" si="61"/>
        <v>56.7</v>
      </c>
      <c r="O316" s="126">
        <f t="shared" si="62"/>
        <v>113.4</v>
      </c>
      <c r="P316" s="126">
        <f t="shared" si="63"/>
        <v>23.58</v>
      </c>
      <c r="Q316" s="126">
        <f t="shared" si="64"/>
        <v>47.16</v>
      </c>
      <c r="R316" s="126">
        <f t="shared" si="65"/>
        <v>12.459999999999999</v>
      </c>
      <c r="S316" s="126">
        <f t="shared" si="66"/>
        <v>12.459999999999999</v>
      </c>
      <c r="T316" s="126">
        <f t="shared" si="67"/>
        <v>12.459999999999999</v>
      </c>
      <c r="U316" s="128">
        <f t="shared" si="68"/>
        <v>6.2299999999999995</v>
      </c>
      <c r="V316" s="157">
        <f t="shared" si="69"/>
        <v>389</v>
      </c>
    </row>
    <row r="317" spans="1:22" ht="11.25" customHeight="1" x14ac:dyDescent="0.25">
      <c r="A317" s="130" t="s">
        <v>3691</v>
      </c>
      <c r="B317" s="131" t="s">
        <v>822</v>
      </c>
      <c r="C317" s="132">
        <v>94750040872</v>
      </c>
      <c r="D317" s="132" t="s">
        <v>3817</v>
      </c>
      <c r="E317" s="133">
        <v>205</v>
      </c>
      <c r="F317" s="132">
        <v>2</v>
      </c>
      <c r="G317" s="132">
        <v>1</v>
      </c>
      <c r="H317" s="134">
        <v>0</v>
      </c>
      <c r="I317" s="135">
        <f t="shared" si="56"/>
        <v>1</v>
      </c>
      <c r="J317" s="126">
        <f t="shared" si="57"/>
        <v>49.199999999999996</v>
      </c>
      <c r="K317" s="126">
        <f t="shared" si="58"/>
        <v>49.199999999999996</v>
      </c>
      <c r="L317" s="126">
        <f t="shared" si="59"/>
        <v>1.68</v>
      </c>
      <c r="M317" s="126">
        <f t="shared" si="60"/>
        <v>1.68</v>
      </c>
      <c r="N317" s="126">
        <f t="shared" si="61"/>
        <v>56.7</v>
      </c>
      <c r="O317" s="126">
        <f t="shared" si="62"/>
        <v>56.7</v>
      </c>
      <c r="P317" s="126">
        <f t="shared" si="63"/>
        <v>23.58</v>
      </c>
      <c r="Q317" s="126">
        <f t="shared" si="64"/>
        <v>23.58</v>
      </c>
      <c r="R317" s="126">
        <f t="shared" si="65"/>
        <v>12.299999999999999</v>
      </c>
      <c r="S317" s="126">
        <f t="shared" si="66"/>
        <v>12.299999999999999</v>
      </c>
      <c r="T317" s="126">
        <f t="shared" si="67"/>
        <v>12.299999999999999</v>
      </c>
      <c r="U317" s="128">
        <f t="shared" si="68"/>
        <v>6.1499999999999995</v>
      </c>
      <c r="V317" s="157">
        <f t="shared" si="69"/>
        <v>305</v>
      </c>
    </row>
    <row r="318" spans="1:22" ht="11.25" customHeight="1" x14ac:dyDescent="0.25">
      <c r="A318" s="130" t="s">
        <v>3691</v>
      </c>
      <c r="B318" s="131" t="s">
        <v>824</v>
      </c>
      <c r="C318" s="132">
        <v>94070039738</v>
      </c>
      <c r="D318" s="132" t="s">
        <v>3818</v>
      </c>
      <c r="E318" s="133">
        <v>683.33333333333337</v>
      </c>
      <c r="F318" s="132">
        <v>3</v>
      </c>
      <c r="G318" s="132">
        <v>1</v>
      </c>
      <c r="H318" s="134">
        <v>0</v>
      </c>
      <c r="I318" s="135">
        <f t="shared" si="56"/>
        <v>2</v>
      </c>
      <c r="J318" s="126">
        <f t="shared" si="57"/>
        <v>164</v>
      </c>
      <c r="K318" s="126">
        <f t="shared" si="58"/>
        <v>164</v>
      </c>
      <c r="L318" s="126">
        <f t="shared" si="59"/>
        <v>1.68</v>
      </c>
      <c r="M318" s="126">
        <f t="shared" si="60"/>
        <v>3.36</v>
      </c>
      <c r="N318" s="126">
        <f t="shared" si="61"/>
        <v>56.7</v>
      </c>
      <c r="O318" s="126">
        <f t="shared" si="62"/>
        <v>113.4</v>
      </c>
      <c r="P318" s="126">
        <f t="shared" si="63"/>
        <v>23.58</v>
      </c>
      <c r="Q318" s="126">
        <f t="shared" si="64"/>
        <v>47.16</v>
      </c>
      <c r="R318" s="126">
        <f t="shared" si="65"/>
        <v>41</v>
      </c>
      <c r="S318" s="126">
        <f t="shared" si="66"/>
        <v>41</v>
      </c>
      <c r="T318" s="126">
        <f t="shared" si="67"/>
        <v>41</v>
      </c>
      <c r="U318" s="128">
        <f t="shared" si="68"/>
        <v>20.5</v>
      </c>
      <c r="V318" s="157">
        <f t="shared" si="69"/>
        <v>717</v>
      </c>
    </row>
    <row r="319" spans="1:22" ht="11.25" customHeight="1" x14ac:dyDescent="0.25">
      <c r="A319" s="130" t="s">
        <v>3691</v>
      </c>
      <c r="B319" s="131" t="s">
        <v>826</v>
      </c>
      <c r="C319" s="132">
        <v>17230006890</v>
      </c>
      <c r="D319" s="132" t="s">
        <v>3819</v>
      </c>
      <c r="E319" s="133">
        <v>386.66666666666669</v>
      </c>
      <c r="F319" s="132">
        <v>3</v>
      </c>
      <c r="G319" s="132">
        <v>1</v>
      </c>
      <c r="H319" s="134">
        <v>0</v>
      </c>
      <c r="I319" s="135">
        <f t="shared" si="56"/>
        <v>2</v>
      </c>
      <c r="J319" s="126">
        <f t="shared" si="57"/>
        <v>92.8</v>
      </c>
      <c r="K319" s="126">
        <f t="shared" si="58"/>
        <v>92.8</v>
      </c>
      <c r="L319" s="126">
        <f t="shared" si="59"/>
        <v>1.68</v>
      </c>
      <c r="M319" s="126">
        <f t="shared" si="60"/>
        <v>3.36</v>
      </c>
      <c r="N319" s="126">
        <f t="shared" si="61"/>
        <v>56.7</v>
      </c>
      <c r="O319" s="126">
        <f t="shared" si="62"/>
        <v>113.4</v>
      </c>
      <c r="P319" s="126">
        <f t="shared" si="63"/>
        <v>23.58</v>
      </c>
      <c r="Q319" s="126">
        <f t="shared" si="64"/>
        <v>47.16</v>
      </c>
      <c r="R319" s="126">
        <f t="shared" si="65"/>
        <v>23.2</v>
      </c>
      <c r="S319" s="126">
        <f t="shared" si="66"/>
        <v>23.2</v>
      </c>
      <c r="T319" s="126">
        <f t="shared" si="67"/>
        <v>23.2</v>
      </c>
      <c r="U319" s="128">
        <f t="shared" si="68"/>
        <v>11.6</v>
      </c>
      <c r="V319" s="157">
        <f t="shared" si="69"/>
        <v>513</v>
      </c>
    </row>
    <row r="320" spans="1:22" ht="11.25" customHeight="1" x14ac:dyDescent="0.25">
      <c r="A320" s="130" t="s">
        <v>3691</v>
      </c>
      <c r="B320" s="131" t="s">
        <v>1176</v>
      </c>
      <c r="C320" s="132">
        <v>70820003749</v>
      </c>
      <c r="D320" s="132" t="s">
        <v>3820</v>
      </c>
      <c r="E320" s="133">
        <v>477.33333333333331</v>
      </c>
      <c r="F320" s="132">
        <v>4</v>
      </c>
      <c r="G320" s="132">
        <v>1</v>
      </c>
      <c r="H320" s="134">
        <v>0</v>
      </c>
      <c r="I320" s="135">
        <f t="shared" si="56"/>
        <v>3</v>
      </c>
      <c r="J320" s="126">
        <f t="shared" si="57"/>
        <v>114.55999999999999</v>
      </c>
      <c r="K320" s="126">
        <f t="shared" si="58"/>
        <v>114.55999999999999</v>
      </c>
      <c r="L320" s="126">
        <f t="shared" si="59"/>
        <v>1.68</v>
      </c>
      <c r="M320" s="126">
        <f t="shared" si="60"/>
        <v>5.04</v>
      </c>
      <c r="N320" s="126">
        <f t="shared" si="61"/>
        <v>56.7</v>
      </c>
      <c r="O320" s="126">
        <f t="shared" si="62"/>
        <v>170.10000000000002</v>
      </c>
      <c r="P320" s="126">
        <f t="shared" si="63"/>
        <v>23.58</v>
      </c>
      <c r="Q320" s="126">
        <f t="shared" si="64"/>
        <v>70.739999999999995</v>
      </c>
      <c r="R320" s="126">
        <f t="shared" si="65"/>
        <v>28.639999999999997</v>
      </c>
      <c r="S320" s="126">
        <f t="shared" si="66"/>
        <v>28.639999999999997</v>
      </c>
      <c r="T320" s="126">
        <f t="shared" si="67"/>
        <v>28.639999999999997</v>
      </c>
      <c r="U320" s="128">
        <f t="shared" si="68"/>
        <v>14.319999999999999</v>
      </c>
      <c r="V320" s="157">
        <f t="shared" si="69"/>
        <v>657</v>
      </c>
    </row>
    <row r="321" spans="1:22" ht="11.25" customHeight="1" x14ac:dyDescent="0.25">
      <c r="A321" s="130" t="s">
        <v>3691</v>
      </c>
      <c r="B321" s="131" t="s">
        <v>2341</v>
      </c>
      <c r="C321" s="132">
        <v>24210000071</v>
      </c>
      <c r="D321" s="132" t="s">
        <v>3821</v>
      </c>
      <c r="E321" s="133">
        <v>201.33333333333334</v>
      </c>
      <c r="F321" s="132">
        <v>3</v>
      </c>
      <c r="G321" s="132">
        <v>1</v>
      </c>
      <c r="H321" s="134">
        <v>0</v>
      </c>
      <c r="I321" s="135">
        <f t="shared" si="56"/>
        <v>2</v>
      </c>
      <c r="J321" s="126">
        <f t="shared" si="57"/>
        <v>48.32</v>
      </c>
      <c r="K321" s="126">
        <f t="shared" si="58"/>
        <v>48.32</v>
      </c>
      <c r="L321" s="126">
        <f t="shared" si="59"/>
        <v>1.68</v>
      </c>
      <c r="M321" s="126">
        <f t="shared" si="60"/>
        <v>3.36</v>
      </c>
      <c r="N321" s="126">
        <f t="shared" si="61"/>
        <v>56.7</v>
      </c>
      <c r="O321" s="126">
        <f t="shared" si="62"/>
        <v>113.4</v>
      </c>
      <c r="P321" s="126">
        <f t="shared" si="63"/>
        <v>23.58</v>
      </c>
      <c r="Q321" s="126">
        <f t="shared" si="64"/>
        <v>47.16</v>
      </c>
      <c r="R321" s="126">
        <f t="shared" si="65"/>
        <v>12.08</v>
      </c>
      <c r="S321" s="126">
        <f t="shared" si="66"/>
        <v>12.08</v>
      </c>
      <c r="T321" s="126">
        <f t="shared" si="67"/>
        <v>12.08</v>
      </c>
      <c r="U321" s="128">
        <f t="shared" si="68"/>
        <v>6.04</v>
      </c>
      <c r="V321" s="157">
        <f t="shared" si="69"/>
        <v>385</v>
      </c>
    </row>
    <row r="322" spans="1:22" ht="11.25" customHeight="1" x14ac:dyDescent="0.25">
      <c r="A322" s="130" t="s">
        <v>3691</v>
      </c>
      <c r="B322" s="131" t="s">
        <v>3822</v>
      </c>
      <c r="C322" s="132">
        <v>82450004996</v>
      </c>
      <c r="D322" s="132" t="s">
        <v>3823</v>
      </c>
      <c r="E322" s="133">
        <v>235.33333333333334</v>
      </c>
      <c r="F322" s="132">
        <v>2</v>
      </c>
      <c r="G322" s="132">
        <v>1</v>
      </c>
      <c r="H322" s="134">
        <v>0</v>
      </c>
      <c r="I322" s="135">
        <f t="shared" si="56"/>
        <v>1</v>
      </c>
      <c r="J322" s="126">
        <f t="shared" si="57"/>
        <v>56.48</v>
      </c>
      <c r="K322" s="126">
        <f t="shared" si="58"/>
        <v>56.48</v>
      </c>
      <c r="L322" s="126">
        <f t="shared" si="59"/>
        <v>1.68</v>
      </c>
      <c r="M322" s="126">
        <f t="shared" si="60"/>
        <v>1.68</v>
      </c>
      <c r="N322" s="126">
        <f t="shared" si="61"/>
        <v>56.7</v>
      </c>
      <c r="O322" s="126">
        <f t="shared" si="62"/>
        <v>56.7</v>
      </c>
      <c r="P322" s="126">
        <f t="shared" si="63"/>
        <v>23.58</v>
      </c>
      <c r="Q322" s="126">
        <f t="shared" si="64"/>
        <v>23.58</v>
      </c>
      <c r="R322" s="126">
        <f t="shared" si="65"/>
        <v>14.12</v>
      </c>
      <c r="S322" s="126">
        <f t="shared" si="66"/>
        <v>14.12</v>
      </c>
      <c r="T322" s="126">
        <f t="shared" si="67"/>
        <v>14.12</v>
      </c>
      <c r="U322" s="128">
        <f t="shared" si="68"/>
        <v>7.06</v>
      </c>
      <c r="V322" s="157">
        <f t="shared" si="69"/>
        <v>326</v>
      </c>
    </row>
    <row r="323" spans="1:22" ht="11.25" customHeight="1" x14ac:dyDescent="0.25">
      <c r="A323" s="130" t="s">
        <v>3691</v>
      </c>
      <c r="B323" s="131" t="s">
        <v>2343</v>
      </c>
      <c r="C323" s="132">
        <v>42650011368</v>
      </c>
      <c r="D323" s="132" t="s">
        <v>3824</v>
      </c>
      <c r="E323" s="133">
        <v>221</v>
      </c>
      <c r="F323" s="132">
        <v>3</v>
      </c>
      <c r="G323" s="132">
        <v>1</v>
      </c>
      <c r="H323" s="134">
        <v>0</v>
      </c>
      <c r="I323" s="135">
        <f t="shared" si="56"/>
        <v>2</v>
      </c>
      <c r="J323" s="126">
        <f t="shared" si="57"/>
        <v>53.04</v>
      </c>
      <c r="K323" s="126">
        <f t="shared" si="58"/>
        <v>53.04</v>
      </c>
      <c r="L323" s="126">
        <f t="shared" si="59"/>
        <v>1.68</v>
      </c>
      <c r="M323" s="126">
        <f t="shared" si="60"/>
        <v>3.36</v>
      </c>
      <c r="N323" s="126">
        <f t="shared" si="61"/>
        <v>56.7</v>
      </c>
      <c r="O323" s="126">
        <f t="shared" si="62"/>
        <v>113.4</v>
      </c>
      <c r="P323" s="126">
        <f t="shared" si="63"/>
        <v>23.58</v>
      </c>
      <c r="Q323" s="126">
        <f t="shared" si="64"/>
        <v>47.16</v>
      </c>
      <c r="R323" s="126">
        <f t="shared" si="65"/>
        <v>13.26</v>
      </c>
      <c r="S323" s="126">
        <f t="shared" si="66"/>
        <v>13.26</v>
      </c>
      <c r="T323" s="126">
        <f t="shared" si="67"/>
        <v>13.26</v>
      </c>
      <c r="U323" s="128">
        <f t="shared" si="68"/>
        <v>6.63</v>
      </c>
      <c r="V323" s="157">
        <f t="shared" si="69"/>
        <v>398</v>
      </c>
    </row>
    <row r="324" spans="1:22" ht="11.25" customHeight="1" x14ac:dyDescent="0.25">
      <c r="A324" s="130" t="s">
        <v>3691</v>
      </c>
      <c r="B324" s="131" t="s">
        <v>3825</v>
      </c>
      <c r="C324" s="132">
        <v>43060003114</v>
      </c>
      <c r="D324" s="132" t="s">
        <v>3826</v>
      </c>
      <c r="E324" s="133">
        <v>203.33333333333334</v>
      </c>
      <c r="F324" s="132">
        <v>2</v>
      </c>
      <c r="G324" s="132">
        <v>1</v>
      </c>
      <c r="H324" s="134">
        <v>0</v>
      </c>
      <c r="I324" s="135">
        <f t="shared" si="56"/>
        <v>1</v>
      </c>
      <c r="J324" s="126">
        <f t="shared" si="57"/>
        <v>48.8</v>
      </c>
      <c r="K324" s="126">
        <f t="shared" si="58"/>
        <v>48.8</v>
      </c>
      <c r="L324" s="126">
        <f t="shared" si="59"/>
        <v>1.68</v>
      </c>
      <c r="M324" s="126">
        <f t="shared" si="60"/>
        <v>1.68</v>
      </c>
      <c r="N324" s="126">
        <f t="shared" si="61"/>
        <v>56.7</v>
      </c>
      <c r="O324" s="126">
        <f t="shared" si="62"/>
        <v>56.7</v>
      </c>
      <c r="P324" s="126">
        <f t="shared" si="63"/>
        <v>23.58</v>
      </c>
      <c r="Q324" s="126">
        <f t="shared" si="64"/>
        <v>23.58</v>
      </c>
      <c r="R324" s="126">
        <f t="shared" si="65"/>
        <v>12.2</v>
      </c>
      <c r="S324" s="126">
        <f t="shared" si="66"/>
        <v>12.2</v>
      </c>
      <c r="T324" s="126">
        <f t="shared" si="67"/>
        <v>12.2</v>
      </c>
      <c r="U324" s="128">
        <f t="shared" si="68"/>
        <v>6.1</v>
      </c>
      <c r="V324" s="157">
        <f t="shared" si="69"/>
        <v>304</v>
      </c>
    </row>
    <row r="325" spans="1:22" ht="11.25" customHeight="1" x14ac:dyDescent="0.25">
      <c r="A325" s="130" t="s">
        <v>3691</v>
      </c>
      <c r="B325" s="131" t="s">
        <v>1505</v>
      </c>
      <c r="C325" s="132">
        <v>72690006799</v>
      </c>
      <c r="D325" s="132" t="s">
        <v>3827</v>
      </c>
      <c r="E325" s="133">
        <v>205.33333333333334</v>
      </c>
      <c r="F325" s="132">
        <v>4</v>
      </c>
      <c r="G325" s="132">
        <v>1</v>
      </c>
      <c r="H325" s="134">
        <v>0</v>
      </c>
      <c r="I325" s="135">
        <f t="shared" si="56"/>
        <v>3</v>
      </c>
      <c r="J325" s="126">
        <f t="shared" si="57"/>
        <v>49.28</v>
      </c>
      <c r="K325" s="126">
        <f t="shared" si="58"/>
        <v>49.28</v>
      </c>
      <c r="L325" s="126">
        <f t="shared" si="59"/>
        <v>1.68</v>
      </c>
      <c r="M325" s="126">
        <f t="shared" si="60"/>
        <v>5.04</v>
      </c>
      <c r="N325" s="126">
        <f t="shared" si="61"/>
        <v>56.7</v>
      </c>
      <c r="O325" s="126">
        <f t="shared" si="62"/>
        <v>170.10000000000002</v>
      </c>
      <c r="P325" s="126">
        <f t="shared" si="63"/>
        <v>23.58</v>
      </c>
      <c r="Q325" s="126">
        <f t="shared" si="64"/>
        <v>70.739999999999995</v>
      </c>
      <c r="R325" s="126">
        <f t="shared" si="65"/>
        <v>12.32</v>
      </c>
      <c r="S325" s="126">
        <f t="shared" si="66"/>
        <v>12.32</v>
      </c>
      <c r="T325" s="126">
        <f t="shared" si="67"/>
        <v>12.32</v>
      </c>
      <c r="U325" s="128">
        <f t="shared" si="68"/>
        <v>6.16</v>
      </c>
      <c r="V325" s="157">
        <f t="shared" si="69"/>
        <v>470</v>
      </c>
    </row>
    <row r="326" spans="1:22" ht="11.25" customHeight="1" x14ac:dyDescent="0.25">
      <c r="A326" s="130" t="s">
        <v>3691</v>
      </c>
      <c r="B326" s="131" t="s">
        <v>2345</v>
      </c>
      <c r="C326" s="132">
        <v>10810003151</v>
      </c>
      <c r="D326" s="132" t="s">
        <v>3828</v>
      </c>
      <c r="E326" s="133">
        <v>271</v>
      </c>
      <c r="F326" s="132">
        <v>3</v>
      </c>
      <c r="G326" s="132">
        <v>1</v>
      </c>
      <c r="H326" s="134">
        <v>0</v>
      </c>
      <c r="I326" s="135">
        <f t="shared" si="56"/>
        <v>2</v>
      </c>
      <c r="J326" s="126">
        <f t="shared" si="57"/>
        <v>65.039999999999992</v>
      </c>
      <c r="K326" s="126">
        <f t="shared" si="58"/>
        <v>65.039999999999992</v>
      </c>
      <c r="L326" s="126">
        <f t="shared" si="59"/>
        <v>1.68</v>
      </c>
      <c r="M326" s="126">
        <f t="shared" si="60"/>
        <v>3.36</v>
      </c>
      <c r="N326" s="126">
        <f t="shared" si="61"/>
        <v>56.7</v>
      </c>
      <c r="O326" s="126">
        <f t="shared" si="62"/>
        <v>113.4</v>
      </c>
      <c r="P326" s="126">
        <f t="shared" si="63"/>
        <v>23.58</v>
      </c>
      <c r="Q326" s="126">
        <f t="shared" si="64"/>
        <v>47.16</v>
      </c>
      <c r="R326" s="126">
        <f t="shared" si="65"/>
        <v>16.259999999999998</v>
      </c>
      <c r="S326" s="126">
        <f t="shared" si="66"/>
        <v>16.259999999999998</v>
      </c>
      <c r="T326" s="126">
        <f t="shared" si="67"/>
        <v>16.259999999999998</v>
      </c>
      <c r="U326" s="128">
        <f t="shared" si="68"/>
        <v>8.129999999999999</v>
      </c>
      <c r="V326" s="157">
        <f t="shared" si="69"/>
        <v>433</v>
      </c>
    </row>
    <row r="327" spans="1:22" ht="11.25" customHeight="1" x14ac:dyDescent="0.25">
      <c r="A327" s="130" t="s">
        <v>3691</v>
      </c>
      <c r="B327" s="131" t="s">
        <v>2347</v>
      </c>
      <c r="C327" s="132">
        <v>90470001840</v>
      </c>
      <c r="D327" s="132" t="s">
        <v>3829</v>
      </c>
      <c r="E327" s="133">
        <v>490.66666666666669</v>
      </c>
      <c r="F327" s="132">
        <v>3</v>
      </c>
      <c r="G327" s="132">
        <v>1</v>
      </c>
      <c r="H327" s="134">
        <v>0</v>
      </c>
      <c r="I327" s="135">
        <f t="shared" ref="I327:I390" si="70">F327-G327-H327</f>
        <v>2</v>
      </c>
      <c r="J327" s="126">
        <f t="shared" ref="J327:J390" si="71">E327*$J$4</f>
        <v>117.76</v>
      </c>
      <c r="K327" s="126">
        <f t="shared" ref="K327:K390" si="72">E327*$K$4</f>
        <v>117.76</v>
      </c>
      <c r="L327" s="126">
        <f t="shared" ref="L327:L390" si="73">(G327+H327)*$L$4</f>
        <v>1.68</v>
      </c>
      <c r="M327" s="126">
        <f t="shared" ref="M327:M390" si="74">I327*$M$4</f>
        <v>3.36</v>
      </c>
      <c r="N327" s="126">
        <f t="shared" ref="N327:N390" si="75">(G327+H327)*$N$4</f>
        <v>56.7</v>
      </c>
      <c r="O327" s="126">
        <f t="shared" ref="O327:O390" si="76">I327*$O$4</f>
        <v>113.4</v>
      </c>
      <c r="P327" s="126">
        <f t="shared" ref="P327:P390" si="77">(G327+H327)*$P$4</f>
        <v>23.58</v>
      </c>
      <c r="Q327" s="126">
        <f t="shared" ref="Q327:Q390" si="78">I327*$Q$4</f>
        <v>47.16</v>
      </c>
      <c r="R327" s="126">
        <f t="shared" ref="R327:R390" si="79">E327*$R$4</f>
        <v>29.44</v>
      </c>
      <c r="S327" s="126">
        <f t="shared" ref="S327:S390" si="80">E327*$S$4</f>
        <v>29.44</v>
      </c>
      <c r="T327" s="126">
        <f t="shared" ref="T327:T390" si="81">E327*$T$4</f>
        <v>29.44</v>
      </c>
      <c r="U327" s="128">
        <f t="shared" ref="U327:U390" si="82">E327*$U$4</f>
        <v>14.72</v>
      </c>
      <c r="V327" s="157">
        <f t="shared" ref="V327:V390" si="83">ROUND((J327+K327+L327+M327+N327+O327+P327+Q327+R327+S327+T327+U327),0)</f>
        <v>584</v>
      </c>
    </row>
    <row r="328" spans="1:22" ht="11.25" customHeight="1" x14ac:dyDescent="0.25">
      <c r="A328" s="130" t="s">
        <v>3691</v>
      </c>
      <c r="B328" s="131" t="s">
        <v>828</v>
      </c>
      <c r="C328" s="132">
        <v>84500009936</v>
      </c>
      <c r="D328" s="132" t="s">
        <v>3830</v>
      </c>
      <c r="E328" s="133">
        <v>548.66666666666663</v>
      </c>
      <c r="F328" s="132">
        <v>3</v>
      </c>
      <c r="G328" s="132">
        <v>1</v>
      </c>
      <c r="H328" s="134">
        <v>0</v>
      </c>
      <c r="I328" s="135">
        <f t="shared" si="70"/>
        <v>2</v>
      </c>
      <c r="J328" s="126">
        <f t="shared" si="71"/>
        <v>131.67999999999998</v>
      </c>
      <c r="K328" s="126">
        <f t="shared" si="72"/>
        <v>131.67999999999998</v>
      </c>
      <c r="L328" s="126">
        <f t="shared" si="73"/>
        <v>1.68</v>
      </c>
      <c r="M328" s="126">
        <f t="shared" si="74"/>
        <v>3.36</v>
      </c>
      <c r="N328" s="126">
        <f t="shared" si="75"/>
        <v>56.7</v>
      </c>
      <c r="O328" s="126">
        <f t="shared" si="76"/>
        <v>113.4</v>
      </c>
      <c r="P328" s="126">
        <f t="shared" si="77"/>
        <v>23.58</v>
      </c>
      <c r="Q328" s="126">
        <f t="shared" si="78"/>
        <v>47.16</v>
      </c>
      <c r="R328" s="126">
        <f t="shared" si="79"/>
        <v>32.919999999999995</v>
      </c>
      <c r="S328" s="126">
        <f t="shared" si="80"/>
        <v>32.919999999999995</v>
      </c>
      <c r="T328" s="126">
        <f t="shared" si="81"/>
        <v>32.919999999999995</v>
      </c>
      <c r="U328" s="128">
        <f t="shared" si="82"/>
        <v>16.459999999999997</v>
      </c>
      <c r="V328" s="157">
        <f t="shared" si="83"/>
        <v>624</v>
      </c>
    </row>
    <row r="329" spans="1:22" ht="11.25" customHeight="1" x14ac:dyDescent="0.25">
      <c r="A329" s="130" t="s">
        <v>3691</v>
      </c>
      <c r="B329" s="131" t="s">
        <v>2349</v>
      </c>
      <c r="C329" s="132">
        <v>36390010672</v>
      </c>
      <c r="D329" s="132" t="s">
        <v>3831</v>
      </c>
      <c r="E329" s="133">
        <v>214.33333333333334</v>
      </c>
      <c r="F329" s="132">
        <v>3</v>
      </c>
      <c r="G329" s="132">
        <v>1</v>
      </c>
      <c r="H329" s="134">
        <v>0</v>
      </c>
      <c r="I329" s="135">
        <f t="shared" si="70"/>
        <v>2</v>
      </c>
      <c r="J329" s="126">
        <f t="shared" si="71"/>
        <v>51.44</v>
      </c>
      <c r="K329" s="126">
        <f t="shared" si="72"/>
        <v>51.44</v>
      </c>
      <c r="L329" s="126">
        <f t="shared" si="73"/>
        <v>1.68</v>
      </c>
      <c r="M329" s="126">
        <f t="shared" si="74"/>
        <v>3.36</v>
      </c>
      <c r="N329" s="126">
        <f t="shared" si="75"/>
        <v>56.7</v>
      </c>
      <c r="O329" s="126">
        <f t="shared" si="76"/>
        <v>113.4</v>
      </c>
      <c r="P329" s="126">
        <f t="shared" si="77"/>
        <v>23.58</v>
      </c>
      <c r="Q329" s="126">
        <f t="shared" si="78"/>
        <v>47.16</v>
      </c>
      <c r="R329" s="126">
        <f t="shared" si="79"/>
        <v>12.86</v>
      </c>
      <c r="S329" s="126">
        <f t="shared" si="80"/>
        <v>12.86</v>
      </c>
      <c r="T329" s="126">
        <f t="shared" si="81"/>
        <v>12.86</v>
      </c>
      <c r="U329" s="128">
        <f t="shared" si="82"/>
        <v>6.43</v>
      </c>
      <c r="V329" s="157">
        <f t="shared" si="83"/>
        <v>394</v>
      </c>
    </row>
    <row r="330" spans="1:22" ht="11.25" customHeight="1" x14ac:dyDescent="0.25">
      <c r="A330" s="130" t="s">
        <v>3691</v>
      </c>
      <c r="B330" s="131" t="s">
        <v>2351</v>
      </c>
      <c r="C330" s="132">
        <v>52380002140</v>
      </c>
      <c r="D330" s="132" t="s">
        <v>3832</v>
      </c>
      <c r="E330" s="133">
        <v>555.33333333333337</v>
      </c>
      <c r="F330" s="132">
        <v>3</v>
      </c>
      <c r="G330" s="132">
        <v>1</v>
      </c>
      <c r="H330" s="134">
        <v>0</v>
      </c>
      <c r="I330" s="135">
        <f t="shared" si="70"/>
        <v>2</v>
      </c>
      <c r="J330" s="126">
        <f t="shared" si="71"/>
        <v>133.28</v>
      </c>
      <c r="K330" s="126">
        <f t="shared" si="72"/>
        <v>133.28</v>
      </c>
      <c r="L330" s="126">
        <f t="shared" si="73"/>
        <v>1.68</v>
      </c>
      <c r="M330" s="126">
        <f t="shared" si="74"/>
        <v>3.36</v>
      </c>
      <c r="N330" s="126">
        <f t="shared" si="75"/>
        <v>56.7</v>
      </c>
      <c r="O330" s="126">
        <f t="shared" si="76"/>
        <v>113.4</v>
      </c>
      <c r="P330" s="126">
        <f t="shared" si="77"/>
        <v>23.58</v>
      </c>
      <c r="Q330" s="126">
        <f t="shared" si="78"/>
        <v>47.16</v>
      </c>
      <c r="R330" s="126">
        <f t="shared" si="79"/>
        <v>33.32</v>
      </c>
      <c r="S330" s="126">
        <f t="shared" si="80"/>
        <v>33.32</v>
      </c>
      <c r="T330" s="126">
        <f t="shared" si="81"/>
        <v>33.32</v>
      </c>
      <c r="U330" s="128">
        <f t="shared" si="82"/>
        <v>16.66</v>
      </c>
      <c r="V330" s="157">
        <f t="shared" si="83"/>
        <v>629</v>
      </c>
    </row>
    <row r="331" spans="1:22" ht="11.25" customHeight="1" x14ac:dyDescent="0.25">
      <c r="A331" s="130" t="s">
        <v>3691</v>
      </c>
      <c r="B331" s="131" t="s">
        <v>830</v>
      </c>
      <c r="C331" s="132">
        <v>24110001560</v>
      </c>
      <c r="D331" s="132" t="s">
        <v>3833</v>
      </c>
      <c r="E331" s="133">
        <v>170</v>
      </c>
      <c r="F331" s="132">
        <v>3</v>
      </c>
      <c r="G331" s="132">
        <v>1</v>
      </c>
      <c r="H331" s="134">
        <v>0</v>
      </c>
      <c r="I331" s="135">
        <f t="shared" si="70"/>
        <v>2</v>
      </c>
      <c r="J331" s="126">
        <f t="shared" si="71"/>
        <v>40.799999999999997</v>
      </c>
      <c r="K331" s="126">
        <f t="shared" si="72"/>
        <v>40.799999999999997</v>
      </c>
      <c r="L331" s="126">
        <f t="shared" si="73"/>
        <v>1.68</v>
      </c>
      <c r="M331" s="126">
        <f t="shared" si="74"/>
        <v>3.36</v>
      </c>
      <c r="N331" s="126">
        <f t="shared" si="75"/>
        <v>56.7</v>
      </c>
      <c r="O331" s="126">
        <f t="shared" si="76"/>
        <v>113.4</v>
      </c>
      <c r="P331" s="126">
        <f t="shared" si="77"/>
        <v>23.58</v>
      </c>
      <c r="Q331" s="126">
        <f t="shared" si="78"/>
        <v>47.16</v>
      </c>
      <c r="R331" s="126">
        <f t="shared" si="79"/>
        <v>10.199999999999999</v>
      </c>
      <c r="S331" s="126">
        <f t="shared" si="80"/>
        <v>10.199999999999999</v>
      </c>
      <c r="T331" s="126">
        <f t="shared" si="81"/>
        <v>10.199999999999999</v>
      </c>
      <c r="U331" s="128">
        <f t="shared" si="82"/>
        <v>5.0999999999999996</v>
      </c>
      <c r="V331" s="157">
        <f t="shared" si="83"/>
        <v>363</v>
      </c>
    </row>
    <row r="332" spans="1:22" ht="11.25" customHeight="1" x14ac:dyDescent="0.25">
      <c r="A332" s="130" t="s">
        <v>3691</v>
      </c>
      <c r="B332" s="131" t="s">
        <v>2353</v>
      </c>
      <c r="C332" s="132">
        <v>68120007905</v>
      </c>
      <c r="D332" s="132" t="s">
        <v>3834</v>
      </c>
      <c r="E332" s="133">
        <v>325</v>
      </c>
      <c r="F332" s="132">
        <v>3</v>
      </c>
      <c r="G332" s="132">
        <v>1</v>
      </c>
      <c r="H332" s="134">
        <v>0</v>
      </c>
      <c r="I332" s="135">
        <f t="shared" si="70"/>
        <v>2</v>
      </c>
      <c r="J332" s="126">
        <f t="shared" si="71"/>
        <v>78</v>
      </c>
      <c r="K332" s="126">
        <f t="shared" si="72"/>
        <v>78</v>
      </c>
      <c r="L332" s="126">
        <f t="shared" si="73"/>
        <v>1.68</v>
      </c>
      <c r="M332" s="126">
        <f t="shared" si="74"/>
        <v>3.36</v>
      </c>
      <c r="N332" s="126">
        <f t="shared" si="75"/>
        <v>56.7</v>
      </c>
      <c r="O332" s="126">
        <f t="shared" si="76"/>
        <v>113.4</v>
      </c>
      <c r="P332" s="126">
        <f t="shared" si="77"/>
        <v>23.58</v>
      </c>
      <c r="Q332" s="126">
        <f t="shared" si="78"/>
        <v>47.16</v>
      </c>
      <c r="R332" s="126">
        <f t="shared" si="79"/>
        <v>19.5</v>
      </c>
      <c r="S332" s="126">
        <f t="shared" si="80"/>
        <v>19.5</v>
      </c>
      <c r="T332" s="126">
        <f t="shared" si="81"/>
        <v>19.5</v>
      </c>
      <c r="U332" s="128">
        <f t="shared" si="82"/>
        <v>9.75</v>
      </c>
      <c r="V332" s="157">
        <f t="shared" si="83"/>
        <v>470</v>
      </c>
    </row>
    <row r="333" spans="1:22" ht="11.25" customHeight="1" x14ac:dyDescent="0.25">
      <c r="A333" s="130" t="s">
        <v>3691</v>
      </c>
      <c r="B333" s="131" t="s">
        <v>832</v>
      </c>
      <c r="C333" s="132">
        <v>50070001086</v>
      </c>
      <c r="D333" s="132" t="s">
        <v>3835</v>
      </c>
      <c r="E333" s="133">
        <v>273</v>
      </c>
      <c r="F333" s="132">
        <v>4</v>
      </c>
      <c r="G333" s="132">
        <v>1</v>
      </c>
      <c r="H333" s="134">
        <v>0</v>
      </c>
      <c r="I333" s="135">
        <f t="shared" si="70"/>
        <v>3</v>
      </c>
      <c r="J333" s="126">
        <f t="shared" si="71"/>
        <v>65.52</v>
      </c>
      <c r="K333" s="126">
        <f t="shared" si="72"/>
        <v>65.52</v>
      </c>
      <c r="L333" s="126">
        <f t="shared" si="73"/>
        <v>1.68</v>
      </c>
      <c r="M333" s="126">
        <f t="shared" si="74"/>
        <v>5.04</v>
      </c>
      <c r="N333" s="126">
        <f t="shared" si="75"/>
        <v>56.7</v>
      </c>
      <c r="O333" s="126">
        <f t="shared" si="76"/>
        <v>170.10000000000002</v>
      </c>
      <c r="P333" s="126">
        <f t="shared" si="77"/>
        <v>23.58</v>
      </c>
      <c r="Q333" s="126">
        <f t="shared" si="78"/>
        <v>70.739999999999995</v>
      </c>
      <c r="R333" s="126">
        <f t="shared" si="79"/>
        <v>16.38</v>
      </c>
      <c r="S333" s="126">
        <f t="shared" si="80"/>
        <v>16.38</v>
      </c>
      <c r="T333" s="126">
        <f t="shared" si="81"/>
        <v>16.38</v>
      </c>
      <c r="U333" s="128">
        <f t="shared" si="82"/>
        <v>8.19</v>
      </c>
      <c r="V333" s="157">
        <f t="shared" si="83"/>
        <v>516</v>
      </c>
    </row>
    <row r="334" spans="1:22" ht="11.25" customHeight="1" x14ac:dyDescent="0.25">
      <c r="A334" s="130" t="s">
        <v>3691</v>
      </c>
      <c r="B334" s="131" t="s">
        <v>2355</v>
      </c>
      <c r="C334" s="132">
        <v>46410006662</v>
      </c>
      <c r="D334" s="132" t="s">
        <v>3836</v>
      </c>
      <c r="E334" s="133">
        <v>467</v>
      </c>
      <c r="F334" s="132">
        <v>2</v>
      </c>
      <c r="G334" s="132">
        <v>1</v>
      </c>
      <c r="H334" s="134">
        <v>0</v>
      </c>
      <c r="I334" s="135">
        <f t="shared" si="70"/>
        <v>1</v>
      </c>
      <c r="J334" s="126">
        <f t="shared" si="71"/>
        <v>112.08</v>
      </c>
      <c r="K334" s="126">
        <f t="shared" si="72"/>
        <v>112.08</v>
      </c>
      <c r="L334" s="126">
        <f t="shared" si="73"/>
        <v>1.68</v>
      </c>
      <c r="M334" s="126">
        <f t="shared" si="74"/>
        <v>1.68</v>
      </c>
      <c r="N334" s="126">
        <f t="shared" si="75"/>
        <v>56.7</v>
      </c>
      <c r="O334" s="126">
        <f t="shared" si="76"/>
        <v>56.7</v>
      </c>
      <c r="P334" s="126">
        <f t="shared" si="77"/>
        <v>23.58</v>
      </c>
      <c r="Q334" s="126">
        <f t="shared" si="78"/>
        <v>23.58</v>
      </c>
      <c r="R334" s="126">
        <f t="shared" si="79"/>
        <v>28.02</v>
      </c>
      <c r="S334" s="126">
        <f t="shared" si="80"/>
        <v>28.02</v>
      </c>
      <c r="T334" s="126">
        <f t="shared" si="81"/>
        <v>28.02</v>
      </c>
      <c r="U334" s="128">
        <f t="shared" si="82"/>
        <v>14.01</v>
      </c>
      <c r="V334" s="157">
        <f t="shared" si="83"/>
        <v>486</v>
      </c>
    </row>
    <row r="335" spans="1:22" ht="11.25" customHeight="1" x14ac:dyDescent="0.25">
      <c r="A335" s="130" t="s">
        <v>3691</v>
      </c>
      <c r="B335" s="131" t="s">
        <v>2357</v>
      </c>
      <c r="C335" s="132">
        <v>10410007041</v>
      </c>
      <c r="D335" s="132" t="s">
        <v>3837</v>
      </c>
      <c r="E335" s="133">
        <v>262.66666666666669</v>
      </c>
      <c r="F335" s="132">
        <v>3</v>
      </c>
      <c r="G335" s="132">
        <v>1</v>
      </c>
      <c r="H335" s="134">
        <v>0</v>
      </c>
      <c r="I335" s="135">
        <f t="shared" si="70"/>
        <v>2</v>
      </c>
      <c r="J335" s="126">
        <f t="shared" si="71"/>
        <v>63.04</v>
      </c>
      <c r="K335" s="126">
        <f t="shared" si="72"/>
        <v>63.04</v>
      </c>
      <c r="L335" s="126">
        <f t="shared" si="73"/>
        <v>1.68</v>
      </c>
      <c r="M335" s="126">
        <f t="shared" si="74"/>
        <v>3.36</v>
      </c>
      <c r="N335" s="126">
        <f t="shared" si="75"/>
        <v>56.7</v>
      </c>
      <c r="O335" s="126">
        <f t="shared" si="76"/>
        <v>113.4</v>
      </c>
      <c r="P335" s="126">
        <f t="shared" si="77"/>
        <v>23.58</v>
      </c>
      <c r="Q335" s="126">
        <f t="shared" si="78"/>
        <v>47.16</v>
      </c>
      <c r="R335" s="126">
        <f t="shared" si="79"/>
        <v>15.76</v>
      </c>
      <c r="S335" s="126">
        <f t="shared" si="80"/>
        <v>15.76</v>
      </c>
      <c r="T335" s="126">
        <f t="shared" si="81"/>
        <v>15.76</v>
      </c>
      <c r="U335" s="128">
        <f t="shared" si="82"/>
        <v>7.88</v>
      </c>
      <c r="V335" s="157">
        <f t="shared" si="83"/>
        <v>427</v>
      </c>
    </row>
    <row r="336" spans="1:22" ht="11.25" customHeight="1" x14ac:dyDescent="0.25">
      <c r="A336" s="130" t="s">
        <v>3691</v>
      </c>
      <c r="B336" s="131" t="s">
        <v>834</v>
      </c>
      <c r="C336" s="132">
        <v>55240008773</v>
      </c>
      <c r="D336" s="132" t="s">
        <v>3838</v>
      </c>
      <c r="E336" s="133">
        <v>526</v>
      </c>
      <c r="F336" s="132">
        <v>4</v>
      </c>
      <c r="G336" s="132">
        <v>1</v>
      </c>
      <c r="H336" s="134">
        <v>0</v>
      </c>
      <c r="I336" s="135">
        <f t="shared" si="70"/>
        <v>3</v>
      </c>
      <c r="J336" s="126">
        <f t="shared" si="71"/>
        <v>126.24</v>
      </c>
      <c r="K336" s="126">
        <f t="shared" si="72"/>
        <v>126.24</v>
      </c>
      <c r="L336" s="126">
        <f t="shared" si="73"/>
        <v>1.68</v>
      </c>
      <c r="M336" s="126">
        <f t="shared" si="74"/>
        <v>5.04</v>
      </c>
      <c r="N336" s="126">
        <f t="shared" si="75"/>
        <v>56.7</v>
      </c>
      <c r="O336" s="126">
        <f t="shared" si="76"/>
        <v>170.10000000000002</v>
      </c>
      <c r="P336" s="126">
        <f t="shared" si="77"/>
        <v>23.58</v>
      </c>
      <c r="Q336" s="126">
        <f t="shared" si="78"/>
        <v>70.739999999999995</v>
      </c>
      <c r="R336" s="126">
        <f t="shared" si="79"/>
        <v>31.56</v>
      </c>
      <c r="S336" s="126">
        <f t="shared" si="80"/>
        <v>31.56</v>
      </c>
      <c r="T336" s="126">
        <f t="shared" si="81"/>
        <v>31.56</v>
      </c>
      <c r="U336" s="128">
        <f t="shared" si="82"/>
        <v>15.78</v>
      </c>
      <c r="V336" s="157">
        <f t="shared" si="83"/>
        <v>691</v>
      </c>
    </row>
    <row r="337" spans="1:22" ht="11.25" customHeight="1" x14ac:dyDescent="0.25">
      <c r="A337" s="130" t="s">
        <v>3691</v>
      </c>
      <c r="B337" s="131" t="s">
        <v>2359</v>
      </c>
      <c r="C337" s="132">
        <v>85580001788</v>
      </c>
      <c r="D337" s="132" t="s">
        <v>3839</v>
      </c>
      <c r="E337" s="133">
        <v>251.33333333333334</v>
      </c>
      <c r="F337" s="132">
        <v>2</v>
      </c>
      <c r="G337" s="132">
        <v>1</v>
      </c>
      <c r="H337" s="134">
        <v>0</v>
      </c>
      <c r="I337" s="135">
        <f t="shared" si="70"/>
        <v>1</v>
      </c>
      <c r="J337" s="126">
        <f t="shared" si="71"/>
        <v>60.32</v>
      </c>
      <c r="K337" s="126">
        <f t="shared" si="72"/>
        <v>60.32</v>
      </c>
      <c r="L337" s="126">
        <f t="shared" si="73"/>
        <v>1.68</v>
      </c>
      <c r="M337" s="126">
        <f t="shared" si="74"/>
        <v>1.68</v>
      </c>
      <c r="N337" s="126">
        <f t="shared" si="75"/>
        <v>56.7</v>
      </c>
      <c r="O337" s="126">
        <f t="shared" si="76"/>
        <v>56.7</v>
      </c>
      <c r="P337" s="126">
        <f t="shared" si="77"/>
        <v>23.58</v>
      </c>
      <c r="Q337" s="126">
        <f t="shared" si="78"/>
        <v>23.58</v>
      </c>
      <c r="R337" s="126">
        <f t="shared" si="79"/>
        <v>15.08</v>
      </c>
      <c r="S337" s="126">
        <f t="shared" si="80"/>
        <v>15.08</v>
      </c>
      <c r="T337" s="126">
        <f t="shared" si="81"/>
        <v>15.08</v>
      </c>
      <c r="U337" s="128">
        <f t="shared" si="82"/>
        <v>7.54</v>
      </c>
      <c r="V337" s="157">
        <f t="shared" si="83"/>
        <v>337</v>
      </c>
    </row>
    <row r="338" spans="1:22" ht="11.25" customHeight="1" x14ac:dyDescent="0.25">
      <c r="A338" s="130" t="s">
        <v>3691</v>
      </c>
      <c r="B338" s="131" t="s">
        <v>2361</v>
      </c>
      <c r="C338" s="132">
        <v>78940009583</v>
      </c>
      <c r="D338" s="132" t="s">
        <v>3840</v>
      </c>
      <c r="E338" s="133">
        <v>302.33333333333331</v>
      </c>
      <c r="F338" s="132">
        <v>3</v>
      </c>
      <c r="G338" s="132">
        <v>1</v>
      </c>
      <c r="H338" s="134">
        <v>0</v>
      </c>
      <c r="I338" s="135">
        <f t="shared" si="70"/>
        <v>2</v>
      </c>
      <c r="J338" s="126">
        <f t="shared" si="71"/>
        <v>72.559999999999988</v>
      </c>
      <c r="K338" s="126">
        <f t="shared" si="72"/>
        <v>72.559999999999988</v>
      </c>
      <c r="L338" s="126">
        <f t="shared" si="73"/>
        <v>1.68</v>
      </c>
      <c r="M338" s="126">
        <f t="shared" si="74"/>
        <v>3.36</v>
      </c>
      <c r="N338" s="126">
        <f t="shared" si="75"/>
        <v>56.7</v>
      </c>
      <c r="O338" s="126">
        <f t="shared" si="76"/>
        <v>113.4</v>
      </c>
      <c r="P338" s="126">
        <f t="shared" si="77"/>
        <v>23.58</v>
      </c>
      <c r="Q338" s="126">
        <f t="shared" si="78"/>
        <v>47.16</v>
      </c>
      <c r="R338" s="126">
        <f t="shared" si="79"/>
        <v>18.139999999999997</v>
      </c>
      <c r="S338" s="126">
        <f t="shared" si="80"/>
        <v>18.139999999999997</v>
      </c>
      <c r="T338" s="126">
        <f t="shared" si="81"/>
        <v>18.139999999999997</v>
      </c>
      <c r="U338" s="128">
        <f t="shared" si="82"/>
        <v>9.0699999999999985</v>
      </c>
      <c r="V338" s="157">
        <f t="shared" si="83"/>
        <v>454</v>
      </c>
    </row>
    <row r="339" spans="1:22" ht="11.25" customHeight="1" x14ac:dyDescent="0.25">
      <c r="A339" s="130" t="s">
        <v>3691</v>
      </c>
      <c r="B339" s="131" t="s">
        <v>3841</v>
      </c>
      <c r="C339" s="132">
        <v>53790010498</v>
      </c>
      <c r="D339" s="132" t="s">
        <v>3842</v>
      </c>
      <c r="E339" s="133">
        <v>161.66666666666666</v>
      </c>
      <c r="F339" s="132">
        <v>2</v>
      </c>
      <c r="G339" s="132">
        <v>1</v>
      </c>
      <c r="H339" s="134">
        <v>0</v>
      </c>
      <c r="I339" s="135">
        <f t="shared" si="70"/>
        <v>1</v>
      </c>
      <c r="J339" s="126">
        <f t="shared" si="71"/>
        <v>38.799999999999997</v>
      </c>
      <c r="K339" s="126">
        <f t="shared" si="72"/>
        <v>38.799999999999997</v>
      </c>
      <c r="L339" s="126">
        <f t="shared" si="73"/>
        <v>1.68</v>
      </c>
      <c r="M339" s="126">
        <f t="shared" si="74"/>
        <v>1.68</v>
      </c>
      <c r="N339" s="126">
        <f t="shared" si="75"/>
        <v>56.7</v>
      </c>
      <c r="O339" s="126">
        <f t="shared" si="76"/>
        <v>56.7</v>
      </c>
      <c r="P339" s="126">
        <f t="shared" si="77"/>
        <v>23.58</v>
      </c>
      <c r="Q339" s="126">
        <f t="shared" si="78"/>
        <v>23.58</v>
      </c>
      <c r="R339" s="126">
        <f t="shared" si="79"/>
        <v>9.6999999999999993</v>
      </c>
      <c r="S339" s="126">
        <f t="shared" si="80"/>
        <v>9.6999999999999993</v>
      </c>
      <c r="T339" s="126">
        <f t="shared" si="81"/>
        <v>9.6999999999999993</v>
      </c>
      <c r="U339" s="128">
        <f t="shared" si="82"/>
        <v>4.8499999999999996</v>
      </c>
      <c r="V339" s="157">
        <f t="shared" si="83"/>
        <v>275</v>
      </c>
    </row>
    <row r="340" spans="1:22" ht="11.25" customHeight="1" x14ac:dyDescent="0.25">
      <c r="A340" s="130" t="s">
        <v>3691</v>
      </c>
      <c r="B340" s="131" t="s">
        <v>2363</v>
      </c>
      <c r="C340" s="132">
        <v>37390010670</v>
      </c>
      <c r="D340" s="132" t="s">
        <v>3843</v>
      </c>
      <c r="E340" s="133">
        <v>402</v>
      </c>
      <c r="F340" s="132">
        <v>4</v>
      </c>
      <c r="G340" s="132">
        <v>1</v>
      </c>
      <c r="H340" s="134">
        <v>0</v>
      </c>
      <c r="I340" s="135">
        <f t="shared" si="70"/>
        <v>3</v>
      </c>
      <c r="J340" s="126">
        <f t="shared" si="71"/>
        <v>96.47999999999999</v>
      </c>
      <c r="K340" s="126">
        <f t="shared" si="72"/>
        <v>96.47999999999999</v>
      </c>
      <c r="L340" s="126">
        <f t="shared" si="73"/>
        <v>1.68</v>
      </c>
      <c r="M340" s="126">
        <f t="shared" si="74"/>
        <v>5.04</v>
      </c>
      <c r="N340" s="126">
        <f t="shared" si="75"/>
        <v>56.7</v>
      </c>
      <c r="O340" s="126">
        <f t="shared" si="76"/>
        <v>170.10000000000002</v>
      </c>
      <c r="P340" s="126">
        <f t="shared" si="77"/>
        <v>23.58</v>
      </c>
      <c r="Q340" s="126">
        <f t="shared" si="78"/>
        <v>70.739999999999995</v>
      </c>
      <c r="R340" s="126">
        <f t="shared" si="79"/>
        <v>24.119999999999997</v>
      </c>
      <c r="S340" s="126">
        <f t="shared" si="80"/>
        <v>24.119999999999997</v>
      </c>
      <c r="T340" s="126">
        <f t="shared" si="81"/>
        <v>24.119999999999997</v>
      </c>
      <c r="U340" s="128">
        <f t="shared" si="82"/>
        <v>12.059999999999999</v>
      </c>
      <c r="V340" s="157">
        <f t="shared" si="83"/>
        <v>605</v>
      </c>
    </row>
    <row r="341" spans="1:22" ht="11.25" customHeight="1" x14ac:dyDescent="0.25">
      <c r="A341" s="130" t="s">
        <v>3691</v>
      </c>
      <c r="B341" s="131" t="s">
        <v>2365</v>
      </c>
      <c r="C341" s="132">
        <v>90720010668</v>
      </c>
      <c r="D341" s="132" t="s">
        <v>3844</v>
      </c>
      <c r="E341" s="133">
        <v>363.66666666666669</v>
      </c>
      <c r="F341" s="132">
        <v>3</v>
      </c>
      <c r="G341" s="132">
        <v>1</v>
      </c>
      <c r="H341" s="134">
        <v>0</v>
      </c>
      <c r="I341" s="135">
        <f t="shared" si="70"/>
        <v>2</v>
      </c>
      <c r="J341" s="126">
        <f t="shared" si="71"/>
        <v>87.28</v>
      </c>
      <c r="K341" s="126">
        <f t="shared" si="72"/>
        <v>87.28</v>
      </c>
      <c r="L341" s="126">
        <f t="shared" si="73"/>
        <v>1.68</v>
      </c>
      <c r="M341" s="126">
        <f t="shared" si="74"/>
        <v>3.36</v>
      </c>
      <c r="N341" s="126">
        <f t="shared" si="75"/>
        <v>56.7</v>
      </c>
      <c r="O341" s="126">
        <f t="shared" si="76"/>
        <v>113.4</v>
      </c>
      <c r="P341" s="126">
        <f t="shared" si="77"/>
        <v>23.58</v>
      </c>
      <c r="Q341" s="126">
        <f t="shared" si="78"/>
        <v>47.16</v>
      </c>
      <c r="R341" s="126">
        <f t="shared" si="79"/>
        <v>21.82</v>
      </c>
      <c r="S341" s="126">
        <f t="shared" si="80"/>
        <v>21.82</v>
      </c>
      <c r="T341" s="126">
        <f t="shared" si="81"/>
        <v>21.82</v>
      </c>
      <c r="U341" s="128">
        <f t="shared" si="82"/>
        <v>10.91</v>
      </c>
      <c r="V341" s="157">
        <f t="shared" si="83"/>
        <v>497</v>
      </c>
    </row>
    <row r="342" spans="1:22" ht="11.25" customHeight="1" x14ac:dyDescent="0.25">
      <c r="A342" s="130" t="s">
        <v>3691</v>
      </c>
      <c r="B342" s="131" t="s">
        <v>2367</v>
      </c>
      <c r="C342" s="132">
        <v>96780004355</v>
      </c>
      <c r="D342" s="132" t="s">
        <v>3845</v>
      </c>
      <c r="E342" s="133">
        <v>475.66666666666669</v>
      </c>
      <c r="F342" s="132">
        <v>3</v>
      </c>
      <c r="G342" s="132">
        <v>1</v>
      </c>
      <c r="H342" s="134">
        <v>0</v>
      </c>
      <c r="I342" s="135">
        <f t="shared" si="70"/>
        <v>2</v>
      </c>
      <c r="J342" s="126">
        <f t="shared" si="71"/>
        <v>114.16</v>
      </c>
      <c r="K342" s="126">
        <f t="shared" si="72"/>
        <v>114.16</v>
      </c>
      <c r="L342" s="126">
        <f t="shared" si="73"/>
        <v>1.68</v>
      </c>
      <c r="M342" s="126">
        <f t="shared" si="74"/>
        <v>3.36</v>
      </c>
      <c r="N342" s="126">
        <f t="shared" si="75"/>
        <v>56.7</v>
      </c>
      <c r="O342" s="126">
        <f t="shared" si="76"/>
        <v>113.4</v>
      </c>
      <c r="P342" s="126">
        <f t="shared" si="77"/>
        <v>23.58</v>
      </c>
      <c r="Q342" s="126">
        <f t="shared" si="78"/>
        <v>47.16</v>
      </c>
      <c r="R342" s="126">
        <f t="shared" si="79"/>
        <v>28.54</v>
      </c>
      <c r="S342" s="126">
        <f t="shared" si="80"/>
        <v>28.54</v>
      </c>
      <c r="T342" s="126">
        <f t="shared" si="81"/>
        <v>28.54</v>
      </c>
      <c r="U342" s="128">
        <f t="shared" si="82"/>
        <v>14.27</v>
      </c>
      <c r="V342" s="157">
        <f t="shared" si="83"/>
        <v>574</v>
      </c>
    </row>
    <row r="343" spans="1:22" ht="11.25" customHeight="1" x14ac:dyDescent="0.25">
      <c r="A343" s="130" t="s">
        <v>3691</v>
      </c>
      <c r="B343" s="131" t="s">
        <v>2369</v>
      </c>
      <c r="C343" s="132">
        <v>80840000620</v>
      </c>
      <c r="D343" s="132" t="s">
        <v>3846</v>
      </c>
      <c r="E343" s="133">
        <v>244.66666666666666</v>
      </c>
      <c r="F343" s="132">
        <v>3</v>
      </c>
      <c r="G343" s="132">
        <v>1</v>
      </c>
      <c r="H343" s="134">
        <v>0</v>
      </c>
      <c r="I343" s="135">
        <f t="shared" si="70"/>
        <v>2</v>
      </c>
      <c r="J343" s="126">
        <f t="shared" si="71"/>
        <v>58.72</v>
      </c>
      <c r="K343" s="126">
        <f t="shared" si="72"/>
        <v>58.72</v>
      </c>
      <c r="L343" s="126">
        <f t="shared" si="73"/>
        <v>1.68</v>
      </c>
      <c r="M343" s="126">
        <f t="shared" si="74"/>
        <v>3.36</v>
      </c>
      <c r="N343" s="126">
        <f t="shared" si="75"/>
        <v>56.7</v>
      </c>
      <c r="O343" s="126">
        <f t="shared" si="76"/>
        <v>113.4</v>
      </c>
      <c r="P343" s="126">
        <f t="shared" si="77"/>
        <v>23.58</v>
      </c>
      <c r="Q343" s="126">
        <f t="shared" si="78"/>
        <v>47.16</v>
      </c>
      <c r="R343" s="126">
        <f t="shared" si="79"/>
        <v>14.68</v>
      </c>
      <c r="S343" s="126">
        <f t="shared" si="80"/>
        <v>14.68</v>
      </c>
      <c r="T343" s="126">
        <f t="shared" si="81"/>
        <v>14.68</v>
      </c>
      <c r="U343" s="128">
        <f t="shared" si="82"/>
        <v>7.34</v>
      </c>
      <c r="V343" s="157">
        <f t="shared" si="83"/>
        <v>415</v>
      </c>
    </row>
    <row r="344" spans="1:22" ht="11.25" customHeight="1" x14ac:dyDescent="0.25">
      <c r="A344" s="130" t="s">
        <v>3691</v>
      </c>
      <c r="B344" s="131" t="s">
        <v>405</v>
      </c>
      <c r="C344" s="132">
        <v>25160004256</v>
      </c>
      <c r="D344" s="132" t="s">
        <v>3847</v>
      </c>
      <c r="E344" s="133">
        <v>329.66666666666669</v>
      </c>
      <c r="F344" s="132">
        <v>4</v>
      </c>
      <c r="G344" s="132">
        <v>1</v>
      </c>
      <c r="H344" s="134">
        <v>0</v>
      </c>
      <c r="I344" s="135">
        <f t="shared" si="70"/>
        <v>3</v>
      </c>
      <c r="J344" s="126">
        <f t="shared" si="71"/>
        <v>79.12</v>
      </c>
      <c r="K344" s="126">
        <f t="shared" si="72"/>
        <v>79.12</v>
      </c>
      <c r="L344" s="126">
        <f t="shared" si="73"/>
        <v>1.68</v>
      </c>
      <c r="M344" s="126">
        <f t="shared" si="74"/>
        <v>5.04</v>
      </c>
      <c r="N344" s="126">
        <f t="shared" si="75"/>
        <v>56.7</v>
      </c>
      <c r="O344" s="126">
        <f t="shared" si="76"/>
        <v>170.10000000000002</v>
      </c>
      <c r="P344" s="126">
        <f t="shared" si="77"/>
        <v>23.58</v>
      </c>
      <c r="Q344" s="126">
        <f t="shared" si="78"/>
        <v>70.739999999999995</v>
      </c>
      <c r="R344" s="126">
        <f t="shared" si="79"/>
        <v>19.78</v>
      </c>
      <c r="S344" s="126">
        <f t="shared" si="80"/>
        <v>19.78</v>
      </c>
      <c r="T344" s="126">
        <f t="shared" si="81"/>
        <v>19.78</v>
      </c>
      <c r="U344" s="128">
        <f t="shared" si="82"/>
        <v>9.89</v>
      </c>
      <c r="V344" s="157">
        <f t="shared" si="83"/>
        <v>555</v>
      </c>
    </row>
    <row r="345" spans="1:22" ht="11.25" customHeight="1" x14ac:dyDescent="0.25">
      <c r="A345" s="130" t="s">
        <v>3691</v>
      </c>
      <c r="B345" s="131" t="s">
        <v>2371</v>
      </c>
      <c r="C345" s="132">
        <v>82100009329</v>
      </c>
      <c r="D345" s="132" t="s">
        <v>3848</v>
      </c>
      <c r="E345" s="133">
        <v>240.33333333333334</v>
      </c>
      <c r="F345" s="132">
        <v>5</v>
      </c>
      <c r="G345" s="132">
        <v>1</v>
      </c>
      <c r="H345" s="134">
        <v>0</v>
      </c>
      <c r="I345" s="135">
        <f t="shared" si="70"/>
        <v>4</v>
      </c>
      <c r="J345" s="126">
        <f t="shared" si="71"/>
        <v>57.68</v>
      </c>
      <c r="K345" s="126">
        <f t="shared" si="72"/>
        <v>57.68</v>
      </c>
      <c r="L345" s="126">
        <f t="shared" si="73"/>
        <v>1.68</v>
      </c>
      <c r="M345" s="126">
        <f t="shared" si="74"/>
        <v>6.72</v>
      </c>
      <c r="N345" s="126">
        <f t="shared" si="75"/>
        <v>56.7</v>
      </c>
      <c r="O345" s="126">
        <f t="shared" si="76"/>
        <v>226.8</v>
      </c>
      <c r="P345" s="126">
        <f t="shared" si="77"/>
        <v>23.58</v>
      </c>
      <c r="Q345" s="126">
        <f t="shared" si="78"/>
        <v>94.32</v>
      </c>
      <c r="R345" s="126">
        <f t="shared" si="79"/>
        <v>14.42</v>
      </c>
      <c r="S345" s="126">
        <f t="shared" si="80"/>
        <v>14.42</v>
      </c>
      <c r="T345" s="126">
        <f t="shared" si="81"/>
        <v>14.42</v>
      </c>
      <c r="U345" s="128">
        <f t="shared" si="82"/>
        <v>7.21</v>
      </c>
      <c r="V345" s="157">
        <f t="shared" si="83"/>
        <v>576</v>
      </c>
    </row>
    <row r="346" spans="1:22" ht="11.25" customHeight="1" x14ac:dyDescent="0.25">
      <c r="A346" s="130" t="s">
        <v>3691</v>
      </c>
      <c r="B346" s="131" t="s">
        <v>2373</v>
      </c>
      <c r="C346" s="132">
        <v>36340007404</v>
      </c>
      <c r="D346" s="132" t="s">
        <v>3849</v>
      </c>
      <c r="E346" s="133">
        <v>672.66666666666663</v>
      </c>
      <c r="F346" s="132">
        <v>4</v>
      </c>
      <c r="G346" s="132">
        <v>1</v>
      </c>
      <c r="H346" s="134">
        <v>0</v>
      </c>
      <c r="I346" s="135">
        <f t="shared" si="70"/>
        <v>3</v>
      </c>
      <c r="J346" s="126">
        <f t="shared" si="71"/>
        <v>161.44</v>
      </c>
      <c r="K346" s="126">
        <f t="shared" si="72"/>
        <v>161.44</v>
      </c>
      <c r="L346" s="126">
        <f t="shared" si="73"/>
        <v>1.68</v>
      </c>
      <c r="M346" s="126">
        <f t="shared" si="74"/>
        <v>5.04</v>
      </c>
      <c r="N346" s="126">
        <f t="shared" si="75"/>
        <v>56.7</v>
      </c>
      <c r="O346" s="126">
        <f t="shared" si="76"/>
        <v>170.10000000000002</v>
      </c>
      <c r="P346" s="126">
        <f t="shared" si="77"/>
        <v>23.58</v>
      </c>
      <c r="Q346" s="126">
        <f t="shared" si="78"/>
        <v>70.739999999999995</v>
      </c>
      <c r="R346" s="126">
        <f t="shared" si="79"/>
        <v>40.36</v>
      </c>
      <c r="S346" s="126">
        <f t="shared" si="80"/>
        <v>40.36</v>
      </c>
      <c r="T346" s="126">
        <f t="shared" si="81"/>
        <v>40.36</v>
      </c>
      <c r="U346" s="128">
        <f t="shared" si="82"/>
        <v>20.18</v>
      </c>
      <c r="V346" s="157">
        <f t="shared" si="83"/>
        <v>792</v>
      </c>
    </row>
    <row r="347" spans="1:22" ht="11.25" customHeight="1" x14ac:dyDescent="0.25">
      <c r="A347" s="130" t="s">
        <v>3691</v>
      </c>
      <c r="B347" s="131" t="s">
        <v>2375</v>
      </c>
      <c r="C347" s="132">
        <v>10340000771</v>
      </c>
      <c r="D347" s="132" t="s">
        <v>3850</v>
      </c>
      <c r="E347" s="133">
        <v>451.33333333333331</v>
      </c>
      <c r="F347" s="132">
        <v>3</v>
      </c>
      <c r="G347" s="132">
        <v>1</v>
      </c>
      <c r="H347" s="134">
        <v>0</v>
      </c>
      <c r="I347" s="135">
        <f t="shared" si="70"/>
        <v>2</v>
      </c>
      <c r="J347" s="126">
        <f t="shared" si="71"/>
        <v>108.32</v>
      </c>
      <c r="K347" s="126">
        <f t="shared" si="72"/>
        <v>108.32</v>
      </c>
      <c r="L347" s="126">
        <f t="shared" si="73"/>
        <v>1.68</v>
      </c>
      <c r="M347" s="126">
        <f t="shared" si="74"/>
        <v>3.36</v>
      </c>
      <c r="N347" s="126">
        <f t="shared" si="75"/>
        <v>56.7</v>
      </c>
      <c r="O347" s="126">
        <f t="shared" si="76"/>
        <v>113.4</v>
      </c>
      <c r="P347" s="126">
        <f t="shared" si="77"/>
        <v>23.58</v>
      </c>
      <c r="Q347" s="126">
        <f t="shared" si="78"/>
        <v>47.16</v>
      </c>
      <c r="R347" s="126">
        <f t="shared" si="79"/>
        <v>27.08</v>
      </c>
      <c r="S347" s="126">
        <f t="shared" si="80"/>
        <v>27.08</v>
      </c>
      <c r="T347" s="126">
        <f t="shared" si="81"/>
        <v>27.08</v>
      </c>
      <c r="U347" s="128">
        <f t="shared" si="82"/>
        <v>13.54</v>
      </c>
      <c r="V347" s="157">
        <f t="shared" si="83"/>
        <v>557</v>
      </c>
    </row>
    <row r="348" spans="1:22" ht="11.25" customHeight="1" x14ac:dyDescent="0.25">
      <c r="A348" s="130" t="s">
        <v>3691</v>
      </c>
      <c r="B348" s="131" t="s">
        <v>836</v>
      </c>
      <c r="C348" s="132">
        <v>42920006127</v>
      </c>
      <c r="D348" s="132" t="s">
        <v>3851</v>
      </c>
      <c r="E348" s="133">
        <v>426.66666666666669</v>
      </c>
      <c r="F348" s="132">
        <v>4</v>
      </c>
      <c r="G348" s="132">
        <v>1</v>
      </c>
      <c r="H348" s="134">
        <v>0</v>
      </c>
      <c r="I348" s="135">
        <f t="shared" si="70"/>
        <v>3</v>
      </c>
      <c r="J348" s="126">
        <f t="shared" si="71"/>
        <v>102.4</v>
      </c>
      <c r="K348" s="126">
        <f t="shared" si="72"/>
        <v>102.4</v>
      </c>
      <c r="L348" s="126">
        <f t="shared" si="73"/>
        <v>1.68</v>
      </c>
      <c r="M348" s="126">
        <f t="shared" si="74"/>
        <v>5.04</v>
      </c>
      <c r="N348" s="126">
        <f t="shared" si="75"/>
        <v>56.7</v>
      </c>
      <c r="O348" s="126">
        <f t="shared" si="76"/>
        <v>170.10000000000002</v>
      </c>
      <c r="P348" s="126">
        <f t="shared" si="77"/>
        <v>23.58</v>
      </c>
      <c r="Q348" s="126">
        <f t="shared" si="78"/>
        <v>70.739999999999995</v>
      </c>
      <c r="R348" s="126">
        <f t="shared" si="79"/>
        <v>25.6</v>
      </c>
      <c r="S348" s="126">
        <f t="shared" si="80"/>
        <v>25.6</v>
      </c>
      <c r="T348" s="126">
        <f t="shared" si="81"/>
        <v>25.6</v>
      </c>
      <c r="U348" s="128">
        <f t="shared" si="82"/>
        <v>12.8</v>
      </c>
      <c r="V348" s="157">
        <f t="shared" si="83"/>
        <v>622</v>
      </c>
    </row>
    <row r="349" spans="1:22" ht="11.25" customHeight="1" x14ac:dyDescent="0.25">
      <c r="A349" s="130" t="s">
        <v>3691</v>
      </c>
      <c r="B349" s="131" t="s">
        <v>2377</v>
      </c>
      <c r="C349" s="132">
        <v>38810005934</v>
      </c>
      <c r="D349" s="132" t="s">
        <v>3852</v>
      </c>
      <c r="E349" s="133">
        <v>270.33333333333331</v>
      </c>
      <c r="F349" s="132">
        <v>3</v>
      </c>
      <c r="G349" s="132">
        <v>1</v>
      </c>
      <c r="H349" s="134">
        <v>0</v>
      </c>
      <c r="I349" s="135">
        <f t="shared" si="70"/>
        <v>2</v>
      </c>
      <c r="J349" s="126">
        <f t="shared" si="71"/>
        <v>64.88</v>
      </c>
      <c r="K349" s="126">
        <f t="shared" si="72"/>
        <v>64.88</v>
      </c>
      <c r="L349" s="126">
        <f t="shared" si="73"/>
        <v>1.68</v>
      </c>
      <c r="M349" s="126">
        <f t="shared" si="74"/>
        <v>3.36</v>
      </c>
      <c r="N349" s="126">
        <f t="shared" si="75"/>
        <v>56.7</v>
      </c>
      <c r="O349" s="126">
        <f t="shared" si="76"/>
        <v>113.4</v>
      </c>
      <c r="P349" s="126">
        <f t="shared" si="77"/>
        <v>23.58</v>
      </c>
      <c r="Q349" s="126">
        <f t="shared" si="78"/>
        <v>47.16</v>
      </c>
      <c r="R349" s="126">
        <f t="shared" si="79"/>
        <v>16.22</v>
      </c>
      <c r="S349" s="126">
        <f t="shared" si="80"/>
        <v>16.22</v>
      </c>
      <c r="T349" s="126">
        <f t="shared" si="81"/>
        <v>16.22</v>
      </c>
      <c r="U349" s="128">
        <f t="shared" si="82"/>
        <v>8.11</v>
      </c>
      <c r="V349" s="157">
        <f t="shared" si="83"/>
        <v>432</v>
      </c>
    </row>
    <row r="350" spans="1:22" ht="11.25" customHeight="1" x14ac:dyDescent="0.25">
      <c r="A350" s="130" t="s">
        <v>3691</v>
      </c>
      <c r="B350" s="131" t="s">
        <v>2379</v>
      </c>
      <c r="C350" s="132">
        <v>94350047034</v>
      </c>
      <c r="D350" s="132" t="s">
        <v>3853</v>
      </c>
      <c r="E350" s="133">
        <v>388</v>
      </c>
      <c r="F350" s="132">
        <v>4</v>
      </c>
      <c r="G350" s="132">
        <v>1</v>
      </c>
      <c r="H350" s="134">
        <v>0</v>
      </c>
      <c r="I350" s="135">
        <f t="shared" si="70"/>
        <v>3</v>
      </c>
      <c r="J350" s="126">
        <f t="shared" si="71"/>
        <v>93.11999999999999</v>
      </c>
      <c r="K350" s="126">
        <f t="shared" si="72"/>
        <v>93.11999999999999</v>
      </c>
      <c r="L350" s="126">
        <f t="shared" si="73"/>
        <v>1.68</v>
      </c>
      <c r="M350" s="126">
        <f t="shared" si="74"/>
        <v>5.04</v>
      </c>
      <c r="N350" s="126">
        <f t="shared" si="75"/>
        <v>56.7</v>
      </c>
      <c r="O350" s="126">
        <f t="shared" si="76"/>
        <v>170.10000000000002</v>
      </c>
      <c r="P350" s="126">
        <f t="shared" si="77"/>
        <v>23.58</v>
      </c>
      <c r="Q350" s="126">
        <f t="shared" si="78"/>
        <v>70.739999999999995</v>
      </c>
      <c r="R350" s="126">
        <f t="shared" si="79"/>
        <v>23.279999999999998</v>
      </c>
      <c r="S350" s="126">
        <f t="shared" si="80"/>
        <v>23.279999999999998</v>
      </c>
      <c r="T350" s="126">
        <f t="shared" si="81"/>
        <v>23.279999999999998</v>
      </c>
      <c r="U350" s="128">
        <f t="shared" si="82"/>
        <v>11.639999999999999</v>
      </c>
      <c r="V350" s="157">
        <f t="shared" si="83"/>
        <v>596</v>
      </c>
    </row>
    <row r="351" spans="1:22" ht="11.25" customHeight="1" x14ac:dyDescent="0.25">
      <c r="A351" s="130" t="s">
        <v>3854</v>
      </c>
      <c r="B351" s="131" t="s">
        <v>2381</v>
      </c>
      <c r="C351" s="132">
        <v>42390006449</v>
      </c>
      <c r="D351" s="132" t="s">
        <v>3855</v>
      </c>
      <c r="E351" s="133">
        <v>322.66666666666669</v>
      </c>
      <c r="F351" s="132">
        <v>3</v>
      </c>
      <c r="G351" s="132">
        <v>1</v>
      </c>
      <c r="H351" s="134">
        <v>0</v>
      </c>
      <c r="I351" s="135">
        <f t="shared" si="70"/>
        <v>2</v>
      </c>
      <c r="J351" s="126">
        <f t="shared" si="71"/>
        <v>77.44</v>
      </c>
      <c r="K351" s="126">
        <f t="shared" si="72"/>
        <v>77.44</v>
      </c>
      <c r="L351" s="126">
        <f t="shared" si="73"/>
        <v>1.68</v>
      </c>
      <c r="M351" s="126">
        <f t="shared" si="74"/>
        <v>3.36</v>
      </c>
      <c r="N351" s="126">
        <f t="shared" si="75"/>
        <v>56.7</v>
      </c>
      <c r="O351" s="126">
        <f t="shared" si="76"/>
        <v>113.4</v>
      </c>
      <c r="P351" s="126">
        <f t="shared" si="77"/>
        <v>23.58</v>
      </c>
      <c r="Q351" s="126">
        <f t="shared" si="78"/>
        <v>47.16</v>
      </c>
      <c r="R351" s="126">
        <f t="shared" si="79"/>
        <v>19.36</v>
      </c>
      <c r="S351" s="126">
        <f t="shared" si="80"/>
        <v>19.36</v>
      </c>
      <c r="T351" s="126">
        <f t="shared" si="81"/>
        <v>19.36</v>
      </c>
      <c r="U351" s="128">
        <f t="shared" si="82"/>
        <v>9.68</v>
      </c>
      <c r="V351" s="157">
        <f t="shared" si="83"/>
        <v>469</v>
      </c>
    </row>
    <row r="352" spans="1:22" ht="11.25" customHeight="1" x14ac:dyDescent="0.25">
      <c r="A352" s="130" t="s">
        <v>3854</v>
      </c>
      <c r="B352" s="131" t="s">
        <v>2383</v>
      </c>
      <c r="C352" s="132">
        <v>90110003150</v>
      </c>
      <c r="D352" s="132" t="s">
        <v>3856</v>
      </c>
      <c r="E352" s="133">
        <v>506.33333333333331</v>
      </c>
      <c r="F352" s="132">
        <v>3</v>
      </c>
      <c r="G352" s="132">
        <v>1</v>
      </c>
      <c r="H352" s="134">
        <v>0</v>
      </c>
      <c r="I352" s="135">
        <f t="shared" si="70"/>
        <v>2</v>
      </c>
      <c r="J352" s="126">
        <f t="shared" si="71"/>
        <v>121.52</v>
      </c>
      <c r="K352" s="126">
        <f t="shared" si="72"/>
        <v>121.52</v>
      </c>
      <c r="L352" s="126">
        <f t="shared" si="73"/>
        <v>1.68</v>
      </c>
      <c r="M352" s="126">
        <f t="shared" si="74"/>
        <v>3.36</v>
      </c>
      <c r="N352" s="126">
        <f t="shared" si="75"/>
        <v>56.7</v>
      </c>
      <c r="O352" s="126">
        <f t="shared" si="76"/>
        <v>113.4</v>
      </c>
      <c r="P352" s="126">
        <f t="shared" si="77"/>
        <v>23.58</v>
      </c>
      <c r="Q352" s="126">
        <f t="shared" si="78"/>
        <v>47.16</v>
      </c>
      <c r="R352" s="126">
        <f t="shared" si="79"/>
        <v>30.38</v>
      </c>
      <c r="S352" s="126">
        <f t="shared" si="80"/>
        <v>30.38</v>
      </c>
      <c r="T352" s="126">
        <f t="shared" si="81"/>
        <v>30.38</v>
      </c>
      <c r="U352" s="128">
        <f t="shared" si="82"/>
        <v>15.19</v>
      </c>
      <c r="V352" s="157">
        <f t="shared" si="83"/>
        <v>595</v>
      </c>
    </row>
    <row r="353" spans="1:22" ht="11.25" customHeight="1" x14ac:dyDescent="0.25">
      <c r="A353" s="130" t="s">
        <v>3854</v>
      </c>
      <c r="B353" s="131" t="s">
        <v>3857</v>
      </c>
      <c r="C353" s="132">
        <v>51430012154</v>
      </c>
      <c r="D353" s="132" t="s">
        <v>3858</v>
      </c>
      <c r="E353" s="133">
        <v>64.333333333333329</v>
      </c>
      <c r="F353" s="132">
        <v>3</v>
      </c>
      <c r="G353" s="132">
        <v>1</v>
      </c>
      <c r="H353" s="134">
        <v>0</v>
      </c>
      <c r="I353" s="135">
        <f t="shared" si="70"/>
        <v>2</v>
      </c>
      <c r="J353" s="126">
        <f t="shared" si="71"/>
        <v>15.439999999999998</v>
      </c>
      <c r="K353" s="126">
        <f t="shared" si="72"/>
        <v>15.439999999999998</v>
      </c>
      <c r="L353" s="126">
        <f t="shared" si="73"/>
        <v>1.68</v>
      </c>
      <c r="M353" s="126">
        <f t="shared" si="74"/>
        <v>3.36</v>
      </c>
      <c r="N353" s="126">
        <f t="shared" si="75"/>
        <v>56.7</v>
      </c>
      <c r="O353" s="126">
        <f t="shared" si="76"/>
        <v>113.4</v>
      </c>
      <c r="P353" s="126">
        <f t="shared" si="77"/>
        <v>23.58</v>
      </c>
      <c r="Q353" s="126">
        <f t="shared" si="78"/>
        <v>47.16</v>
      </c>
      <c r="R353" s="126">
        <f t="shared" si="79"/>
        <v>3.8599999999999994</v>
      </c>
      <c r="S353" s="126">
        <f t="shared" si="80"/>
        <v>3.8599999999999994</v>
      </c>
      <c r="T353" s="126">
        <f t="shared" si="81"/>
        <v>3.8599999999999994</v>
      </c>
      <c r="U353" s="128">
        <f t="shared" si="82"/>
        <v>1.9299999999999997</v>
      </c>
      <c r="V353" s="157">
        <f t="shared" si="83"/>
        <v>290</v>
      </c>
    </row>
    <row r="354" spans="1:22" ht="11.25" customHeight="1" x14ac:dyDescent="0.25">
      <c r="A354" s="130" t="s">
        <v>3854</v>
      </c>
      <c r="B354" s="131" t="s">
        <v>838</v>
      </c>
      <c r="C354" s="132">
        <v>22860012335</v>
      </c>
      <c r="D354" s="132" t="s">
        <v>3859</v>
      </c>
      <c r="E354" s="133">
        <v>1367.3333333333333</v>
      </c>
      <c r="F354" s="132">
        <v>3</v>
      </c>
      <c r="G354" s="132">
        <v>1</v>
      </c>
      <c r="H354" s="134">
        <v>1</v>
      </c>
      <c r="I354" s="135">
        <f t="shared" si="70"/>
        <v>1</v>
      </c>
      <c r="J354" s="126">
        <f t="shared" si="71"/>
        <v>328.15999999999997</v>
      </c>
      <c r="K354" s="126">
        <f t="shared" si="72"/>
        <v>328.15999999999997</v>
      </c>
      <c r="L354" s="126">
        <f t="shared" si="73"/>
        <v>3.36</v>
      </c>
      <c r="M354" s="126">
        <f t="shared" si="74"/>
        <v>1.68</v>
      </c>
      <c r="N354" s="126">
        <f t="shared" si="75"/>
        <v>113.4</v>
      </c>
      <c r="O354" s="126">
        <f t="shared" si="76"/>
        <v>56.7</v>
      </c>
      <c r="P354" s="126">
        <f t="shared" si="77"/>
        <v>47.16</v>
      </c>
      <c r="Q354" s="126">
        <f t="shared" si="78"/>
        <v>23.58</v>
      </c>
      <c r="R354" s="126">
        <f t="shared" si="79"/>
        <v>82.039999999999992</v>
      </c>
      <c r="S354" s="126">
        <f t="shared" si="80"/>
        <v>82.039999999999992</v>
      </c>
      <c r="T354" s="126">
        <f t="shared" si="81"/>
        <v>82.039999999999992</v>
      </c>
      <c r="U354" s="128">
        <f t="shared" si="82"/>
        <v>41.019999999999996</v>
      </c>
      <c r="V354" s="157">
        <f t="shared" si="83"/>
        <v>1189</v>
      </c>
    </row>
    <row r="355" spans="1:22" ht="11.25" customHeight="1" x14ac:dyDescent="0.25">
      <c r="A355" s="130" t="s">
        <v>3854</v>
      </c>
      <c r="B355" s="131" t="s">
        <v>2385</v>
      </c>
      <c r="C355" s="132">
        <v>61800003273</v>
      </c>
      <c r="D355" s="132" t="s">
        <v>3860</v>
      </c>
      <c r="E355" s="133">
        <v>417</v>
      </c>
      <c r="F355" s="132">
        <v>3</v>
      </c>
      <c r="G355" s="132">
        <v>1</v>
      </c>
      <c r="H355" s="134">
        <v>0</v>
      </c>
      <c r="I355" s="135">
        <f t="shared" si="70"/>
        <v>2</v>
      </c>
      <c r="J355" s="126">
        <f t="shared" si="71"/>
        <v>100.08</v>
      </c>
      <c r="K355" s="126">
        <f t="shared" si="72"/>
        <v>100.08</v>
      </c>
      <c r="L355" s="126">
        <f t="shared" si="73"/>
        <v>1.68</v>
      </c>
      <c r="M355" s="126">
        <f t="shared" si="74"/>
        <v>3.36</v>
      </c>
      <c r="N355" s="126">
        <f t="shared" si="75"/>
        <v>56.7</v>
      </c>
      <c r="O355" s="126">
        <f t="shared" si="76"/>
        <v>113.4</v>
      </c>
      <c r="P355" s="126">
        <f t="shared" si="77"/>
        <v>23.58</v>
      </c>
      <c r="Q355" s="126">
        <f t="shared" si="78"/>
        <v>47.16</v>
      </c>
      <c r="R355" s="126">
        <f t="shared" si="79"/>
        <v>25.02</v>
      </c>
      <c r="S355" s="126">
        <f t="shared" si="80"/>
        <v>25.02</v>
      </c>
      <c r="T355" s="126">
        <f t="shared" si="81"/>
        <v>25.02</v>
      </c>
      <c r="U355" s="128">
        <f t="shared" si="82"/>
        <v>12.51</v>
      </c>
      <c r="V355" s="157">
        <f t="shared" si="83"/>
        <v>534</v>
      </c>
    </row>
    <row r="356" spans="1:22" ht="11.25" customHeight="1" x14ac:dyDescent="0.25">
      <c r="A356" s="130" t="s">
        <v>3854</v>
      </c>
      <c r="B356" s="131" t="s">
        <v>2387</v>
      </c>
      <c r="C356" s="132">
        <v>32400007337</v>
      </c>
      <c r="D356" s="132" t="s">
        <v>3861</v>
      </c>
      <c r="E356" s="133">
        <v>336</v>
      </c>
      <c r="F356" s="132">
        <v>3</v>
      </c>
      <c r="G356" s="132">
        <v>1</v>
      </c>
      <c r="H356" s="134">
        <v>0</v>
      </c>
      <c r="I356" s="135">
        <f t="shared" si="70"/>
        <v>2</v>
      </c>
      <c r="J356" s="126">
        <f t="shared" si="71"/>
        <v>80.64</v>
      </c>
      <c r="K356" s="126">
        <f t="shared" si="72"/>
        <v>80.64</v>
      </c>
      <c r="L356" s="126">
        <f t="shared" si="73"/>
        <v>1.68</v>
      </c>
      <c r="M356" s="126">
        <f t="shared" si="74"/>
        <v>3.36</v>
      </c>
      <c r="N356" s="126">
        <f t="shared" si="75"/>
        <v>56.7</v>
      </c>
      <c r="O356" s="126">
        <f t="shared" si="76"/>
        <v>113.4</v>
      </c>
      <c r="P356" s="126">
        <f t="shared" si="77"/>
        <v>23.58</v>
      </c>
      <c r="Q356" s="126">
        <f t="shared" si="78"/>
        <v>47.16</v>
      </c>
      <c r="R356" s="126">
        <f t="shared" si="79"/>
        <v>20.16</v>
      </c>
      <c r="S356" s="126">
        <f t="shared" si="80"/>
        <v>20.16</v>
      </c>
      <c r="T356" s="126">
        <f t="shared" si="81"/>
        <v>20.16</v>
      </c>
      <c r="U356" s="128">
        <f t="shared" si="82"/>
        <v>10.08</v>
      </c>
      <c r="V356" s="157">
        <f t="shared" si="83"/>
        <v>478</v>
      </c>
    </row>
    <row r="357" spans="1:22" ht="11.25" customHeight="1" x14ac:dyDescent="0.25">
      <c r="A357" s="130" t="s">
        <v>3854</v>
      </c>
      <c r="B357" s="131" t="s">
        <v>3862</v>
      </c>
      <c r="C357" s="132">
        <v>78910006919</v>
      </c>
      <c r="D357" s="132" t="s">
        <v>3863</v>
      </c>
      <c r="E357" s="133">
        <v>43.333333333333336</v>
      </c>
      <c r="F357" s="132">
        <v>2</v>
      </c>
      <c r="G357" s="132">
        <v>1</v>
      </c>
      <c r="H357" s="134">
        <v>0</v>
      </c>
      <c r="I357" s="135">
        <f t="shared" si="70"/>
        <v>1</v>
      </c>
      <c r="J357" s="126">
        <f t="shared" si="71"/>
        <v>10.4</v>
      </c>
      <c r="K357" s="126">
        <f t="shared" si="72"/>
        <v>10.4</v>
      </c>
      <c r="L357" s="126">
        <f t="shared" si="73"/>
        <v>1.68</v>
      </c>
      <c r="M357" s="126">
        <f t="shared" si="74"/>
        <v>1.68</v>
      </c>
      <c r="N357" s="126">
        <f t="shared" si="75"/>
        <v>56.7</v>
      </c>
      <c r="O357" s="126">
        <f t="shared" si="76"/>
        <v>56.7</v>
      </c>
      <c r="P357" s="126">
        <f t="shared" si="77"/>
        <v>23.58</v>
      </c>
      <c r="Q357" s="126">
        <f t="shared" si="78"/>
        <v>23.58</v>
      </c>
      <c r="R357" s="126">
        <f t="shared" si="79"/>
        <v>2.6</v>
      </c>
      <c r="S357" s="126">
        <f t="shared" si="80"/>
        <v>2.6</v>
      </c>
      <c r="T357" s="126">
        <f t="shared" si="81"/>
        <v>2.6</v>
      </c>
      <c r="U357" s="128">
        <f t="shared" si="82"/>
        <v>1.3</v>
      </c>
      <c r="V357" s="157">
        <f t="shared" si="83"/>
        <v>194</v>
      </c>
    </row>
    <row r="358" spans="1:22" ht="11.25" customHeight="1" x14ac:dyDescent="0.25">
      <c r="A358" s="130" t="s">
        <v>3854</v>
      </c>
      <c r="B358" s="131" t="s">
        <v>2389</v>
      </c>
      <c r="C358" s="132">
        <v>10600008587</v>
      </c>
      <c r="D358" s="132" t="s">
        <v>3864</v>
      </c>
      <c r="E358" s="133">
        <v>440.66666666666669</v>
      </c>
      <c r="F358" s="132">
        <v>3</v>
      </c>
      <c r="G358" s="132">
        <v>1</v>
      </c>
      <c r="H358" s="134">
        <v>0</v>
      </c>
      <c r="I358" s="135">
        <f t="shared" si="70"/>
        <v>2</v>
      </c>
      <c r="J358" s="126">
        <f t="shared" si="71"/>
        <v>105.76</v>
      </c>
      <c r="K358" s="126">
        <f t="shared" si="72"/>
        <v>105.76</v>
      </c>
      <c r="L358" s="126">
        <f t="shared" si="73"/>
        <v>1.68</v>
      </c>
      <c r="M358" s="126">
        <f t="shared" si="74"/>
        <v>3.36</v>
      </c>
      <c r="N358" s="126">
        <f t="shared" si="75"/>
        <v>56.7</v>
      </c>
      <c r="O358" s="126">
        <f t="shared" si="76"/>
        <v>113.4</v>
      </c>
      <c r="P358" s="126">
        <f t="shared" si="77"/>
        <v>23.58</v>
      </c>
      <c r="Q358" s="126">
        <f t="shared" si="78"/>
        <v>47.16</v>
      </c>
      <c r="R358" s="126">
        <f t="shared" si="79"/>
        <v>26.44</v>
      </c>
      <c r="S358" s="126">
        <f t="shared" si="80"/>
        <v>26.44</v>
      </c>
      <c r="T358" s="126">
        <f t="shared" si="81"/>
        <v>26.44</v>
      </c>
      <c r="U358" s="128">
        <f t="shared" si="82"/>
        <v>13.22</v>
      </c>
      <c r="V358" s="157">
        <f t="shared" si="83"/>
        <v>550</v>
      </c>
    </row>
    <row r="359" spans="1:22" ht="11.25" customHeight="1" x14ac:dyDescent="0.25">
      <c r="A359" s="130" t="s">
        <v>3854</v>
      </c>
      <c r="B359" s="131" t="s">
        <v>2391</v>
      </c>
      <c r="C359" s="132">
        <v>76140005615</v>
      </c>
      <c r="D359" s="132" t="s">
        <v>3865</v>
      </c>
      <c r="E359" s="133">
        <v>234</v>
      </c>
      <c r="F359" s="132">
        <v>3</v>
      </c>
      <c r="G359" s="132">
        <v>1</v>
      </c>
      <c r="H359" s="134">
        <v>0</v>
      </c>
      <c r="I359" s="135">
        <f t="shared" si="70"/>
        <v>2</v>
      </c>
      <c r="J359" s="126">
        <f t="shared" si="71"/>
        <v>56.16</v>
      </c>
      <c r="K359" s="126">
        <f t="shared" si="72"/>
        <v>56.16</v>
      </c>
      <c r="L359" s="126">
        <f t="shared" si="73"/>
        <v>1.68</v>
      </c>
      <c r="M359" s="126">
        <f t="shared" si="74"/>
        <v>3.36</v>
      </c>
      <c r="N359" s="126">
        <f t="shared" si="75"/>
        <v>56.7</v>
      </c>
      <c r="O359" s="126">
        <f t="shared" si="76"/>
        <v>113.4</v>
      </c>
      <c r="P359" s="126">
        <f t="shared" si="77"/>
        <v>23.58</v>
      </c>
      <c r="Q359" s="126">
        <f t="shared" si="78"/>
        <v>47.16</v>
      </c>
      <c r="R359" s="126">
        <f t="shared" si="79"/>
        <v>14.04</v>
      </c>
      <c r="S359" s="126">
        <f t="shared" si="80"/>
        <v>14.04</v>
      </c>
      <c r="T359" s="126">
        <f t="shared" si="81"/>
        <v>14.04</v>
      </c>
      <c r="U359" s="128">
        <f t="shared" si="82"/>
        <v>7.02</v>
      </c>
      <c r="V359" s="157">
        <f t="shared" si="83"/>
        <v>407</v>
      </c>
    </row>
    <row r="360" spans="1:22" ht="11.25" customHeight="1" x14ac:dyDescent="0.25">
      <c r="A360" s="130" t="s">
        <v>3854</v>
      </c>
      <c r="B360" s="131" t="s">
        <v>2393</v>
      </c>
      <c r="C360" s="132">
        <v>36610003611</v>
      </c>
      <c r="D360" s="132" t="s">
        <v>3866</v>
      </c>
      <c r="E360" s="133">
        <v>307</v>
      </c>
      <c r="F360" s="132">
        <v>3</v>
      </c>
      <c r="G360" s="132">
        <v>1</v>
      </c>
      <c r="H360" s="134">
        <v>0</v>
      </c>
      <c r="I360" s="135">
        <f t="shared" si="70"/>
        <v>2</v>
      </c>
      <c r="J360" s="126">
        <f t="shared" si="71"/>
        <v>73.679999999999993</v>
      </c>
      <c r="K360" s="126">
        <f t="shared" si="72"/>
        <v>73.679999999999993</v>
      </c>
      <c r="L360" s="126">
        <f t="shared" si="73"/>
        <v>1.68</v>
      </c>
      <c r="M360" s="126">
        <f t="shared" si="74"/>
        <v>3.36</v>
      </c>
      <c r="N360" s="126">
        <f t="shared" si="75"/>
        <v>56.7</v>
      </c>
      <c r="O360" s="126">
        <f t="shared" si="76"/>
        <v>113.4</v>
      </c>
      <c r="P360" s="126">
        <f t="shared" si="77"/>
        <v>23.58</v>
      </c>
      <c r="Q360" s="126">
        <f t="shared" si="78"/>
        <v>47.16</v>
      </c>
      <c r="R360" s="126">
        <f t="shared" si="79"/>
        <v>18.419999999999998</v>
      </c>
      <c r="S360" s="126">
        <f t="shared" si="80"/>
        <v>18.419999999999998</v>
      </c>
      <c r="T360" s="126">
        <f t="shared" si="81"/>
        <v>18.419999999999998</v>
      </c>
      <c r="U360" s="128">
        <f t="shared" si="82"/>
        <v>9.2099999999999991</v>
      </c>
      <c r="V360" s="157">
        <f t="shared" si="83"/>
        <v>458</v>
      </c>
    </row>
    <row r="361" spans="1:22" ht="11.25" customHeight="1" x14ac:dyDescent="0.25">
      <c r="A361" s="130" t="s">
        <v>3854</v>
      </c>
      <c r="B361" s="131" t="s">
        <v>2395</v>
      </c>
      <c r="C361" s="132">
        <v>42770004724</v>
      </c>
      <c r="D361" s="132" t="s">
        <v>3867</v>
      </c>
      <c r="E361" s="133">
        <v>511</v>
      </c>
      <c r="F361" s="132">
        <v>2</v>
      </c>
      <c r="G361" s="132">
        <v>1</v>
      </c>
      <c r="H361" s="134">
        <v>0</v>
      </c>
      <c r="I361" s="135">
        <f t="shared" si="70"/>
        <v>1</v>
      </c>
      <c r="J361" s="126">
        <f t="shared" si="71"/>
        <v>122.64</v>
      </c>
      <c r="K361" s="126">
        <f t="shared" si="72"/>
        <v>122.64</v>
      </c>
      <c r="L361" s="126">
        <f t="shared" si="73"/>
        <v>1.68</v>
      </c>
      <c r="M361" s="126">
        <f t="shared" si="74"/>
        <v>1.68</v>
      </c>
      <c r="N361" s="126">
        <f t="shared" si="75"/>
        <v>56.7</v>
      </c>
      <c r="O361" s="126">
        <f t="shared" si="76"/>
        <v>56.7</v>
      </c>
      <c r="P361" s="126">
        <f t="shared" si="77"/>
        <v>23.58</v>
      </c>
      <c r="Q361" s="126">
        <f t="shared" si="78"/>
        <v>23.58</v>
      </c>
      <c r="R361" s="126">
        <f t="shared" si="79"/>
        <v>30.66</v>
      </c>
      <c r="S361" s="126">
        <f t="shared" si="80"/>
        <v>30.66</v>
      </c>
      <c r="T361" s="126">
        <f t="shared" si="81"/>
        <v>30.66</v>
      </c>
      <c r="U361" s="128">
        <f t="shared" si="82"/>
        <v>15.33</v>
      </c>
      <c r="V361" s="157">
        <f t="shared" si="83"/>
        <v>517</v>
      </c>
    </row>
    <row r="362" spans="1:22" ht="11.25" customHeight="1" x14ac:dyDescent="0.25">
      <c r="A362" s="130" t="s">
        <v>3854</v>
      </c>
      <c r="B362" s="131" t="s">
        <v>1521</v>
      </c>
      <c r="C362" s="132">
        <v>36110008834</v>
      </c>
      <c r="D362" s="132" t="s">
        <v>3868</v>
      </c>
      <c r="E362" s="133">
        <v>212</v>
      </c>
      <c r="F362" s="132">
        <v>2</v>
      </c>
      <c r="G362" s="132">
        <v>1</v>
      </c>
      <c r="H362" s="134">
        <v>0</v>
      </c>
      <c r="I362" s="135">
        <f t="shared" si="70"/>
        <v>1</v>
      </c>
      <c r="J362" s="126">
        <f t="shared" si="71"/>
        <v>50.879999999999995</v>
      </c>
      <c r="K362" s="126">
        <f t="shared" si="72"/>
        <v>50.879999999999995</v>
      </c>
      <c r="L362" s="126">
        <f t="shared" si="73"/>
        <v>1.68</v>
      </c>
      <c r="M362" s="126">
        <f t="shared" si="74"/>
        <v>1.68</v>
      </c>
      <c r="N362" s="126">
        <f t="shared" si="75"/>
        <v>56.7</v>
      </c>
      <c r="O362" s="126">
        <f t="shared" si="76"/>
        <v>56.7</v>
      </c>
      <c r="P362" s="126">
        <f t="shared" si="77"/>
        <v>23.58</v>
      </c>
      <c r="Q362" s="126">
        <f t="shared" si="78"/>
        <v>23.58</v>
      </c>
      <c r="R362" s="126">
        <f t="shared" si="79"/>
        <v>12.719999999999999</v>
      </c>
      <c r="S362" s="126">
        <f t="shared" si="80"/>
        <v>12.719999999999999</v>
      </c>
      <c r="T362" s="126">
        <f t="shared" si="81"/>
        <v>12.719999999999999</v>
      </c>
      <c r="U362" s="128">
        <f t="shared" si="82"/>
        <v>6.3599999999999994</v>
      </c>
      <c r="V362" s="157">
        <f t="shared" si="83"/>
        <v>310</v>
      </c>
    </row>
    <row r="363" spans="1:22" ht="11.25" customHeight="1" x14ac:dyDescent="0.25">
      <c r="A363" s="130" t="s">
        <v>3854</v>
      </c>
      <c r="B363" s="131" t="s">
        <v>840</v>
      </c>
      <c r="C363" s="132">
        <v>71310006736</v>
      </c>
      <c r="D363" s="132" t="s">
        <v>3869</v>
      </c>
      <c r="E363" s="133">
        <v>322</v>
      </c>
      <c r="F363" s="132">
        <v>3</v>
      </c>
      <c r="G363" s="132">
        <v>1</v>
      </c>
      <c r="H363" s="134">
        <v>0</v>
      </c>
      <c r="I363" s="135">
        <f t="shared" si="70"/>
        <v>2</v>
      </c>
      <c r="J363" s="126">
        <f t="shared" si="71"/>
        <v>77.28</v>
      </c>
      <c r="K363" s="126">
        <f t="shared" si="72"/>
        <v>77.28</v>
      </c>
      <c r="L363" s="126">
        <f t="shared" si="73"/>
        <v>1.68</v>
      </c>
      <c r="M363" s="126">
        <f t="shared" si="74"/>
        <v>3.36</v>
      </c>
      <c r="N363" s="126">
        <f t="shared" si="75"/>
        <v>56.7</v>
      </c>
      <c r="O363" s="126">
        <f t="shared" si="76"/>
        <v>113.4</v>
      </c>
      <c r="P363" s="126">
        <f t="shared" si="77"/>
        <v>23.58</v>
      </c>
      <c r="Q363" s="126">
        <f t="shared" si="78"/>
        <v>47.16</v>
      </c>
      <c r="R363" s="126">
        <f t="shared" si="79"/>
        <v>19.32</v>
      </c>
      <c r="S363" s="126">
        <f t="shared" si="80"/>
        <v>19.32</v>
      </c>
      <c r="T363" s="126">
        <f t="shared" si="81"/>
        <v>19.32</v>
      </c>
      <c r="U363" s="128">
        <f t="shared" si="82"/>
        <v>9.66</v>
      </c>
      <c r="V363" s="157">
        <f t="shared" si="83"/>
        <v>468</v>
      </c>
    </row>
    <row r="364" spans="1:22" ht="11.25" customHeight="1" x14ac:dyDescent="0.25">
      <c r="A364" s="130" t="s">
        <v>3854</v>
      </c>
      <c r="B364" s="131" t="s">
        <v>842</v>
      </c>
      <c r="C364" s="132">
        <v>10130000505</v>
      </c>
      <c r="D364" s="132" t="s">
        <v>3870</v>
      </c>
      <c r="E364" s="133">
        <v>576.33333333333337</v>
      </c>
      <c r="F364" s="132">
        <v>2</v>
      </c>
      <c r="G364" s="132">
        <v>1</v>
      </c>
      <c r="H364" s="134">
        <v>0</v>
      </c>
      <c r="I364" s="135">
        <f t="shared" si="70"/>
        <v>1</v>
      </c>
      <c r="J364" s="126">
        <f t="shared" si="71"/>
        <v>138.32</v>
      </c>
      <c r="K364" s="126">
        <f t="shared" si="72"/>
        <v>138.32</v>
      </c>
      <c r="L364" s="126">
        <f t="shared" si="73"/>
        <v>1.68</v>
      </c>
      <c r="M364" s="126">
        <f t="shared" si="74"/>
        <v>1.68</v>
      </c>
      <c r="N364" s="126">
        <f t="shared" si="75"/>
        <v>56.7</v>
      </c>
      <c r="O364" s="126">
        <f t="shared" si="76"/>
        <v>56.7</v>
      </c>
      <c r="P364" s="126">
        <f t="shared" si="77"/>
        <v>23.58</v>
      </c>
      <c r="Q364" s="126">
        <f t="shared" si="78"/>
        <v>23.58</v>
      </c>
      <c r="R364" s="126">
        <f t="shared" si="79"/>
        <v>34.58</v>
      </c>
      <c r="S364" s="126">
        <f t="shared" si="80"/>
        <v>34.58</v>
      </c>
      <c r="T364" s="126">
        <f t="shared" si="81"/>
        <v>34.58</v>
      </c>
      <c r="U364" s="128">
        <f t="shared" si="82"/>
        <v>17.29</v>
      </c>
      <c r="V364" s="157">
        <f t="shared" si="83"/>
        <v>562</v>
      </c>
    </row>
    <row r="365" spans="1:22" ht="11.25" customHeight="1" x14ac:dyDescent="0.25">
      <c r="A365" s="130" t="s">
        <v>3854</v>
      </c>
      <c r="B365" s="131" t="s">
        <v>2397</v>
      </c>
      <c r="C365" s="132">
        <v>22710006405</v>
      </c>
      <c r="D365" s="132" t="s">
        <v>3871</v>
      </c>
      <c r="E365" s="133">
        <v>102</v>
      </c>
      <c r="F365" s="132">
        <v>2</v>
      </c>
      <c r="G365" s="132">
        <v>1</v>
      </c>
      <c r="H365" s="134">
        <v>0</v>
      </c>
      <c r="I365" s="135">
        <f t="shared" si="70"/>
        <v>1</v>
      </c>
      <c r="J365" s="126">
        <f t="shared" si="71"/>
        <v>24.48</v>
      </c>
      <c r="K365" s="126">
        <f t="shared" si="72"/>
        <v>24.48</v>
      </c>
      <c r="L365" s="126">
        <f t="shared" si="73"/>
        <v>1.68</v>
      </c>
      <c r="M365" s="126">
        <f t="shared" si="74"/>
        <v>1.68</v>
      </c>
      <c r="N365" s="126">
        <f t="shared" si="75"/>
        <v>56.7</v>
      </c>
      <c r="O365" s="126">
        <f t="shared" si="76"/>
        <v>56.7</v>
      </c>
      <c r="P365" s="126">
        <f t="shared" si="77"/>
        <v>23.58</v>
      </c>
      <c r="Q365" s="126">
        <f t="shared" si="78"/>
        <v>23.58</v>
      </c>
      <c r="R365" s="126">
        <f t="shared" si="79"/>
        <v>6.12</v>
      </c>
      <c r="S365" s="126">
        <f t="shared" si="80"/>
        <v>6.12</v>
      </c>
      <c r="T365" s="126">
        <f t="shared" si="81"/>
        <v>6.12</v>
      </c>
      <c r="U365" s="128">
        <f t="shared" si="82"/>
        <v>3.06</v>
      </c>
      <c r="V365" s="157">
        <f t="shared" si="83"/>
        <v>234</v>
      </c>
    </row>
    <row r="366" spans="1:22" ht="11.25" customHeight="1" x14ac:dyDescent="0.25">
      <c r="A366" s="130" t="s">
        <v>3854</v>
      </c>
      <c r="B366" s="131" t="s">
        <v>2399</v>
      </c>
      <c r="C366" s="132">
        <v>68020006419</v>
      </c>
      <c r="D366" s="132" t="s">
        <v>3872</v>
      </c>
      <c r="E366" s="133">
        <v>90.666666666666671</v>
      </c>
      <c r="F366" s="132">
        <v>2</v>
      </c>
      <c r="G366" s="132">
        <v>1</v>
      </c>
      <c r="H366" s="134">
        <v>0</v>
      </c>
      <c r="I366" s="135">
        <f t="shared" si="70"/>
        <v>1</v>
      </c>
      <c r="J366" s="126">
        <f t="shared" si="71"/>
        <v>21.76</v>
      </c>
      <c r="K366" s="126">
        <f t="shared" si="72"/>
        <v>21.76</v>
      </c>
      <c r="L366" s="126">
        <f t="shared" si="73"/>
        <v>1.68</v>
      </c>
      <c r="M366" s="126">
        <f t="shared" si="74"/>
        <v>1.68</v>
      </c>
      <c r="N366" s="126">
        <f t="shared" si="75"/>
        <v>56.7</v>
      </c>
      <c r="O366" s="126">
        <f t="shared" si="76"/>
        <v>56.7</v>
      </c>
      <c r="P366" s="126">
        <f t="shared" si="77"/>
        <v>23.58</v>
      </c>
      <c r="Q366" s="126">
        <f t="shared" si="78"/>
        <v>23.58</v>
      </c>
      <c r="R366" s="126">
        <f t="shared" si="79"/>
        <v>5.44</v>
      </c>
      <c r="S366" s="126">
        <f t="shared" si="80"/>
        <v>5.44</v>
      </c>
      <c r="T366" s="126">
        <f t="shared" si="81"/>
        <v>5.44</v>
      </c>
      <c r="U366" s="128">
        <f t="shared" si="82"/>
        <v>2.72</v>
      </c>
      <c r="V366" s="157">
        <f t="shared" si="83"/>
        <v>226</v>
      </c>
    </row>
    <row r="367" spans="1:22" ht="11.25" customHeight="1" x14ac:dyDescent="0.25">
      <c r="A367" s="130" t="s">
        <v>3854</v>
      </c>
      <c r="B367" s="131" t="s">
        <v>2401</v>
      </c>
      <c r="C367" s="132">
        <v>96790004521</v>
      </c>
      <c r="D367" s="132" t="s">
        <v>3873</v>
      </c>
      <c r="E367" s="133">
        <v>142.33333333333334</v>
      </c>
      <c r="F367" s="132">
        <v>2</v>
      </c>
      <c r="G367" s="132">
        <v>1</v>
      </c>
      <c r="H367" s="134">
        <v>0</v>
      </c>
      <c r="I367" s="135">
        <f t="shared" si="70"/>
        <v>1</v>
      </c>
      <c r="J367" s="126">
        <f t="shared" si="71"/>
        <v>34.160000000000004</v>
      </c>
      <c r="K367" s="126">
        <f t="shared" si="72"/>
        <v>34.160000000000004</v>
      </c>
      <c r="L367" s="126">
        <f t="shared" si="73"/>
        <v>1.68</v>
      </c>
      <c r="M367" s="126">
        <f t="shared" si="74"/>
        <v>1.68</v>
      </c>
      <c r="N367" s="126">
        <f t="shared" si="75"/>
        <v>56.7</v>
      </c>
      <c r="O367" s="126">
        <f t="shared" si="76"/>
        <v>56.7</v>
      </c>
      <c r="P367" s="126">
        <f t="shared" si="77"/>
        <v>23.58</v>
      </c>
      <c r="Q367" s="126">
        <f t="shared" si="78"/>
        <v>23.58</v>
      </c>
      <c r="R367" s="126">
        <f t="shared" si="79"/>
        <v>8.5400000000000009</v>
      </c>
      <c r="S367" s="126">
        <f t="shared" si="80"/>
        <v>8.5400000000000009</v>
      </c>
      <c r="T367" s="126">
        <f t="shared" si="81"/>
        <v>8.5400000000000009</v>
      </c>
      <c r="U367" s="128">
        <f t="shared" si="82"/>
        <v>4.2700000000000005</v>
      </c>
      <c r="V367" s="157">
        <f t="shared" si="83"/>
        <v>262</v>
      </c>
    </row>
    <row r="368" spans="1:22" ht="11.25" customHeight="1" x14ac:dyDescent="0.25">
      <c r="A368" s="130" t="s">
        <v>3854</v>
      </c>
      <c r="B368" s="131" t="s">
        <v>2403</v>
      </c>
      <c r="C368" s="132">
        <v>32810030654</v>
      </c>
      <c r="D368" s="132" t="s">
        <v>3874</v>
      </c>
      <c r="E368" s="133">
        <v>647</v>
      </c>
      <c r="F368" s="132">
        <v>3</v>
      </c>
      <c r="G368" s="132">
        <v>1</v>
      </c>
      <c r="H368" s="134">
        <v>0</v>
      </c>
      <c r="I368" s="135">
        <f t="shared" si="70"/>
        <v>2</v>
      </c>
      <c r="J368" s="126">
        <f t="shared" si="71"/>
        <v>155.28</v>
      </c>
      <c r="K368" s="126">
        <f t="shared" si="72"/>
        <v>155.28</v>
      </c>
      <c r="L368" s="126">
        <f t="shared" si="73"/>
        <v>1.68</v>
      </c>
      <c r="M368" s="126">
        <f t="shared" si="74"/>
        <v>3.36</v>
      </c>
      <c r="N368" s="126">
        <f t="shared" si="75"/>
        <v>56.7</v>
      </c>
      <c r="O368" s="126">
        <f t="shared" si="76"/>
        <v>113.4</v>
      </c>
      <c r="P368" s="126">
        <f t="shared" si="77"/>
        <v>23.58</v>
      </c>
      <c r="Q368" s="126">
        <f t="shared" si="78"/>
        <v>47.16</v>
      </c>
      <c r="R368" s="126">
        <f t="shared" si="79"/>
        <v>38.82</v>
      </c>
      <c r="S368" s="126">
        <f t="shared" si="80"/>
        <v>38.82</v>
      </c>
      <c r="T368" s="126">
        <f t="shared" si="81"/>
        <v>38.82</v>
      </c>
      <c r="U368" s="128">
        <f t="shared" si="82"/>
        <v>19.41</v>
      </c>
      <c r="V368" s="157">
        <f t="shared" si="83"/>
        <v>692</v>
      </c>
    </row>
    <row r="369" spans="1:22" ht="11.25" customHeight="1" x14ac:dyDescent="0.25">
      <c r="A369" s="130" t="s">
        <v>3854</v>
      </c>
      <c r="B369" s="131" t="s">
        <v>2405</v>
      </c>
      <c r="C369" s="132">
        <v>51860008690</v>
      </c>
      <c r="D369" s="132" t="s">
        <v>3875</v>
      </c>
      <c r="E369" s="133">
        <v>268.33333333333331</v>
      </c>
      <c r="F369" s="132">
        <v>2</v>
      </c>
      <c r="G369" s="132">
        <v>1</v>
      </c>
      <c r="H369" s="134">
        <v>0</v>
      </c>
      <c r="I369" s="135">
        <f t="shared" si="70"/>
        <v>1</v>
      </c>
      <c r="J369" s="126">
        <f t="shared" si="71"/>
        <v>64.399999999999991</v>
      </c>
      <c r="K369" s="126">
        <f t="shared" si="72"/>
        <v>64.399999999999991</v>
      </c>
      <c r="L369" s="126">
        <f t="shared" si="73"/>
        <v>1.68</v>
      </c>
      <c r="M369" s="126">
        <f t="shared" si="74"/>
        <v>1.68</v>
      </c>
      <c r="N369" s="126">
        <f t="shared" si="75"/>
        <v>56.7</v>
      </c>
      <c r="O369" s="126">
        <f t="shared" si="76"/>
        <v>56.7</v>
      </c>
      <c r="P369" s="126">
        <f t="shared" si="77"/>
        <v>23.58</v>
      </c>
      <c r="Q369" s="126">
        <f t="shared" si="78"/>
        <v>23.58</v>
      </c>
      <c r="R369" s="126">
        <f t="shared" si="79"/>
        <v>16.099999999999998</v>
      </c>
      <c r="S369" s="126">
        <f t="shared" si="80"/>
        <v>16.099999999999998</v>
      </c>
      <c r="T369" s="126">
        <f t="shared" si="81"/>
        <v>16.099999999999998</v>
      </c>
      <c r="U369" s="128">
        <f t="shared" si="82"/>
        <v>8.0499999999999989</v>
      </c>
      <c r="V369" s="157">
        <f t="shared" si="83"/>
        <v>349</v>
      </c>
    </row>
    <row r="370" spans="1:22" ht="11.25" customHeight="1" x14ac:dyDescent="0.25">
      <c r="A370" s="130" t="s">
        <v>3854</v>
      </c>
      <c r="B370" s="131" t="s">
        <v>2407</v>
      </c>
      <c r="C370" s="132">
        <v>78670004530</v>
      </c>
      <c r="D370" s="132" t="s">
        <v>3876</v>
      </c>
      <c r="E370" s="133">
        <v>379.66666666666669</v>
      </c>
      <c r="F370" s="132">
        <v>2</v>
      </c>
      <c r="G370" s="132">
        <v>1</v>
      </c>
      <c r="H370" s="134">
        <v>0</v>
      </c>
      <c r="I370" s="135">
        <f t="shared" si="70"/>
        <v>1</v>
      </c>
      <c r="J370" s="126">
        <f t="shared" si="71"/>
        <v>91.12</v>
      </c>
      <c r="K370" s="126">
        <f t="shared" si="72"/>
        <v>91.12</v>
      </c>
      <c r="L370" s="126">
        <f t="shared" si="73"/>
        <v>1.68</v>
      </c>
      <c r="M370" s="126">
        <f t="shared" si="74"/>
        <v>1.68</v>
      </c>
      <c r="N370" s="126">
        <f t="shared" si="75"/>
        <v>56.7</v>
      </c>
      <c r="O370" s="126">
        <f t="shared" si="76"/>
        <v>56.7</v>
      </c>
      <c r="P370" s="126">
        <f t="shared" si="77"/>
        <v>23.58</v>
      </c>
      <c r="Q370" s="126">
        <f t="shared" si="78"/>
        <v>23.58</v>
      </c>
      <c r="R370" s="126">
        <f t="shared" si="79"/>
        <v>22.78</v>
      </c>
      <c r="S370" s="126">
        <f t="shared" si="80"/>
        <v>22.78</v>
      </c>
      <c r="T370" s="126">
        <f t="shared" si="81"/>
        <v>22.78</v>
      </c>
      <c r="U370" s="128">
        <f t="shared" si="82"/>
        <v>11.39</v>
      </c>
      <c r="V370" s="157">
        <f t="shared" si="83"/>
        <v>426</v>
      </c>
    </row>
    <row r="371" spans="1:22" ht="11.25" customHeight="1" x14ac:dyDescent="0.25">
      <c r="A371" s="130" t="s">
        <v>3854</v>
      </c>
      <c r="B371" s="131" t="s">
        <v>1527</v>
      </c>
      <c r="C371" s="132">
        <v>27810001117</v>
      </c>
      <c r="D371" s="132" t="s">
        <v>3877</v>
      </c>
      <c r="E371" s="133">
        <v>389</v>
      </c>
      <c r="F371" s="132">
        <v>2</v>
      </c>
      <c r="G371" s="132">
        <v>1</v>
      </c>
      <c r="H371" s="134">
        <v>0</v>
      </c>
      <c r="I371" s="135">
        <f t="shared" si="70"/>
        <v>1</v>
      </c>
      <c r="J371" s="126">
        <f t="shared" si="71"/>
        <v>93.36</v>
      </c>
      <c r="K371" s="126">
        <f t="shared" si="72"/>
        <v>93.36</v>
      </c>
      <c r="L371" s="126">
        <f t="shared" si="73"/>
        <v>1.68</v>
      </c>
      <c r="M371" s="126">
        <f t="shared" si="74"/>
        <v>1.68</v>
      </c>
      <c r="N371" s="126">
        <f t="shared" si="75"/>
        <v>56.7</v>
      </c>
      <c r="O371" s="126">
        <f t="shared" si="76"/>
        <v>56.7</v>
      </c>
      <c r="P371" s="126">
        <f t="shared" si="77"/>
        <v>23.58</v>
      </c>
      <c r="Q371" s="126">
        <f t="shared" si="78"/>
        <v>23.58</v>
      </c>
      <c r="R371" s="126">
        <f t="shared" si="79"/>
        <v>23.34</v>
      </c>
      <c r="S371" s="126">
        <f t="shared" si="80"/>
        <v>23.34</v>
      </c>
      <c r="T371" s="126">
        <f t="shared" si="81"/>
        <v>23.34</v>
      </c>
      <c r="U371" s="128">
        <f t="shared" si="82"/>
        <v>11.67</v>
      </c>
      <c r="V371" s="157">
        <f t="shared" si="83"/>
        <v>432</v>
      </c>
    </row>
    <row r="372" spans="1:22" ht="11.25" customHeight="1" x14ac:dyDescent="0.25">
      <c r="A372" s="130" t="s">
        <v>3854</v>
      </c>
      <c r="B372" s="131" t="s">
        <v>1530</v>
      </c>
      <c r="C372" s="132">
        <v>27670003083</v>
      </c>
      <c r="D372" s="132" t="s">
        <v>3878</v>
      </c>
      <c r="E372" s="133">
        <v>559.66666666666663</v>
      </c>
      <c r="F372" s="132">
        <v>3</v>
      </c>
      <c r="G372" s="132">
        <v>1</v>
      </c>
      <c r="H372" s="134">
        <v>0</v>
      </c>
      <c r="I372" s="135">
        <f t="shared" si="70"/>
        <v>2</v>
      </c>
      <c r="J372" s="126">
        <f t="shared" si="71"/>
        <v>134.32</v>
      </c>
      <c r="K372" s="126">
        <f t="shared" si="72"/>
        <v>134.32</v>
      </c>
      <c r="L372" s="126">
        <f t="shared" si="73"/>
        <v>1.68</v>
      </c>
      <c r="M372" s="126">
        <f t="shared" si="74"/>
        <v>3.36</v>
      </c>
      <c r="N372" s="126">
        <f t="shared" si="75"/>
        <v>56.7</v>
      </c>
      <c r="O372" s="126">
        <f t="shared" si="76"/>
        <v>113.4</v>
      </c>
      <c r="P372" s="126">
        <f t="shared" si="77"/>
        <v>23.58</v>
      </c>
      <c r="Q372" s="126">
        <f t="shared" si="78"/>
        <v>47.16</v>
      </c>
      <c r="R372" s="126">
        <f t="shared" si="79"/>
        <v>33.58</v>
      </c>
      <c r="S372" s="126">
        <f t="shared" si="80"/>
        <v>33.58</v>
      </c>
      <c r="T372" s="126">
        <f t="shared" si="81"/>
        <v>33.58</v>
      </c>
      <c r="U372" s="128">
        <f t="shared" si="82"/>
        <v>16.79</v>
      </c>
      <c r="V372" s="157">
        <f t="shared" si="83"/>
        <v>632</v>
      </c>
    </row>
    <row r="373" spans="1:22" ht="11.25" customHeight="1" x14ac:dyDescent="0.25">
      <c r="A373" s="130" t="s">
        <v>3854</v>
      </c>
      <c r="B373" s="131" t="s">
        <v>844</v>
      </c>
      <c r="C373" s="132">
        <v>67640033121</v>
      </c>
      <c r="D373" s="132" t="s">
        <v>3879</v>
      </c>
      <c r="E373" s="133">
        <v>1007.6666666666666</v>
      </c>
      <c r="F373" s="132">
        <v>4</v>
      </c>
      <c r="G373" s="132">
        <v>1</v>
      </c>
      <c r="H373" s="134">
        <v>0</v>
      </c>
      <c r="I373" s="135">
        <f t="shared" si="70"/>
        <v>3</v>
      </c>
      <c r="J373" s="126">
        <f t="shared" si="71"/>
        <v>241.83999999999997</v>
      </c>
      <c r="K373" s="126">
        <f t="shared" si="72"/>
        <v>241.83999999999997</v>
      </c>
      <c r="L373" s="126">
        <f t="shared" si="73"/>
        <v>1.68</v>
      </c>
      <c r="M373" s="126">
        <f t="shared" si="74"/>
        <v>5.04</v>
      </c>
      <c r="N373" s="126">
        <f t="shared" si="75"/>
        <v>56.7</v>
      </c>
      <c r="O373" s="126">
        <f t="shared" si="76"/>
        <v>170.10000000000002</v>
      </c>
      <c r="P373" s="126">
        <f t="shared" si="77"/>
        <v>23.58</v>
      </c>
      <c r="Q373" s="126">
        <f t="shared" si="78"/>
        <v>70.739999999999995</v>
      </c>
      <c r="R373" s="126">
        <f t="shared" si="79"/>
        <v>60.459999999999994</v>
      </c>
      <c r="S373" s="126">
        <f t="shared" si="80"/>
        <v>60.459999999999994</v>
      </c>
      <c r="T373" s="126">
        <f t="shared" si="81"/>
        <v>60.459999999999994</v>
      </c>
      <c r="U373" s="128">
        <f t="shared" si="82"/>
        <v>30.229999999999997</v>
      </c>
      <c r="V373" s="157">
        <f t="shared" si="83"/>
        <v>1023</v>
      </c>
    </row>
    <row r="374" spans="1:22" ht="11.25" customHeight="1" x14ac:dyDescent="0.25">
      <c r="A374" s="130" t="s">
        <v>3854</v>
      </c>
      <c r="B374" s="131" t="s">
        <v>846</v>
      </c>
      <c r="C374" s="132">
        <v>86070011281</v>
      </c>
      <c r="D374" s="132" t="s">
        <v>3880</v>
      </c>
      <c r="E374" s="133">
        <v>537</v>
      </c>
      <c r="F374" s="132">
        <v>3</v>
      </c>
      <c r="G374" s="132">
        <v>1</v>
      </c>
      <c r="H374" s="134">
        <v>0</v>
      </c>
      <c r="I374" s="135">
        <f t="shared" si="70"/>
        <v>2</v>
      </c>
      <c r="J374" s="126">
        <f t="shared" si="71"/>
        <v>128.88</v>
      </c>
      <c r="K374" s="126">
        <f t="shared" si="72"/>
        <v>128.88</v>
      </c>
      <c r="L374" s="126">
        <f t="shared" si="73"/>
        <v>1.68</v>
      </c>
      <c r="M374" s="126">
        <f t="shared" si="74"/>
        <v>3.36</v>
      </c>
      <c r="N374" s="126">
        <f t="shared" si="75"/>
        <v>56.7</v>
      </c>
      <c r="O374" s="126">
        <f t="shared" si="76"/>
        <v>113.4</v>
      </c>
      <c r="P374" s="126">
        <f t="shared" si="77"/>
        <v>23.58</v>
      </c>
      <c r="Q374" s="126">
        <f t="shared" si="78"/>
        <v>47.16</v>
      </c>
      <c r="R374" s="126">
        <f t="shared" si="79"/>
        <v>32.22</v>
      </c>
      <c r="S374" s="126">
        <f t="shared" si="80"/>
        <v>32.22</v>
      </c>
      <c r="T374" s="126">
        <f t="shared" si="81"/>
        <v>32.22</v>
      </c>
      <c r="U374" s="128">
        <f t="shared" si="82"/>
        <v>16.11</v>
      </c>
      <c r="V374" s="157">
        <f t="shared" si="83"/>
        <v>616</v>
      </c>
    </row>
    <row r="375" spans="1:22" ht="11.25" customHeight="1" x14ac:dyDescent="0.25">
      <c r="A375" s="130" t="s">
        <v>3854</v>
      </c>
      <c r="B375" s="131" t="s">
        <v>1178</v>
      </c>
      <c r="C375" s="132">
        <v>78770003208</v>
      </c>
      <c r="D375" s="132" t="s">
        <v>3881</v>
      </c>
      <c r="E375" s="133">
        <v>703</v>
      </c>
      <c r="F375" s="132">
        <v>3</v>
      </c>
      <c r="G375" s="132">
        <v>1</v>
      </c>
      <c r="H375" s="134">
        <v>0</v>
      </c>
      <c r="I375" s="135">
        <f t="shared" si="70"/>
        <v>2</v>
      </c>
      <c r="J375" s="126">
        <f t="shared" si="71"/>
        <v>168.72</v>
      </c>
      <c r="K375" s="126">
        <f t="shared" si="72"/>
        <v>168.72</v>
      </c>
      <c r="L375" s="126">
        <f t="shared" si="73"/>
        <v>1.68</v>
      </c>
      <c r="M375" s="126">
        <f t="shared" si="74"/>
        <v>3.36</v>
      </c>
      <c r="N375" s="126">
        <f t="shared" si="75"/>
        <v>56.7</v>
      </c>
      <c r="O375" s="126">
        <f t="shared" si="76"/>
        <v>113.4</v>
      </c>
      <c r="P375" s="126">
        <f t="shared" si="77"/>
        <v>23.58</v>
      </c>
      <c r="Q375" s="126">
        <f t="shared" si="78"/>
        <v>47.16</v>
      </c>
      <c r="R375" s="126">
        <f t="shared" si="79"/>
        <v>42.18</v>
      </c>
      <c r="S375" s="126">
        <f t="shared" si="80"/>
        <v>42.18</v>
      </c>
      <c r="T375" s="126">
        <f t="shared" si="81"/>
        <v>42.18</v>
      </c>
      <c r="U375" s="128">
        <f t="shared" si="82"/>
        <v>21.09</v>
      </c>
      <c r="V375" s="157">
        <f t="shared" si="83"/>
        <v>731</v>
      </c>
    </row>
    <row r="376" spans="1:22" ht="11.25" customHeight="1" x14ac:dyDescent="0.25">
      <c r="A376" s="130" t="s">
        <v>3854</v>
      </c>
      <c r="B376" s="131" t="s">
        <v>2409</v>
      </c>
      <c r="C376" s="132">
        <v>15250006447</v>
      </c>
      <c r="D376" s="132" t="s">
        <v>3882</v>
      </c>
      <c r="E376" s="133">
        <v>430.66666666666669</v>
      </c>
      <c r="F376" s="132">
        <v>3</v>
      </c>
      <c r="G376" s="132">
        <v>1</v>
      </c>
      <c r="H376" s="134">
        <v>0</v>
      </c>
      <c r="I376" s="135">
        <f t="shared" si="70"/>
        <v>2</v>
      </c>
      <c r="J376" s="126">
        <f t="shared" si="71"/>
        <v>103.36</v>
      </c>
      <c r="K376" s="126">
        <f t="shared" si="72"/>
        <v>103.36</v>
      </c>
      <c r="L376" s="126">
        <f t="shared" si="73"/>
        <v>1.68</v>
      </c>
      <c r="M376" s="126">
        <f t="shared" si="74"/>
        <v>3.36</v>
      </c>
      <c r="N376" s="126">
        <f t="shared" si="75"/>
        <v>56.7</v>
      </c>
      <c r="O376" s="126">
        <f t="shared" si="76"/>
        <v>113.4</v>
      </c>
      <c r="P376" s="126">
        <f t="shared" si="77"/>
        <v>23.58</v>
      </c>
      <c r="Q376" s="126">
        <f t="shared" si="78"/>
        <v>47.16</v>
      </c>
      <c r="R376" s="126">
        <f t="shared" si="79"/>
        <v>25.84</v>
      </c>
      <c r="S376" s="126">
        <f t="shared" si="80"/>
        <v>25.84</v>
      </c>
      <c r="T376" s="126">
        <f t="shared" si="81"/>
        <v>25.84</v>
      </c>
      <c r="U376" s="128">
        <f t="shared" si="82"/>
        <v>12.92</v>
      </c>
      <c r="V376" s="157">
        <f t="shared" si="83"/>
        <v>543</v>
      </c>
    </row>
    <row r="377" spans="1:22" ht="11.25" customHeight="1" x14ac:dyDescent="0.25">
      <c r="A377" s="130" t="s">
        <v>3854</v>
      </c>
      <c r="B377" s="131" t="s">
        <v>2411</v>
      </c>
      <c r="C377" s="132">
        <v>52350010952</v>
      </c>
      <c r="D377" s="132" t="s">
        <v>3883</v>
      </c>
      <c r="E377" s="133">
        <v>324.66666666666669</v>
      </c>
      <c r="F377" s="132">
        <v>3</v>
      </c>
      <c r="G377" s="132">
        <v>1</v>
      </c>
      <c r="H377" s="134">
        <v>0</v>
      </c>
      <c r="I377" s="135">
        <f t="shared" si="70"/>
        <v>2</v>
      </c>
      <c r="J377" s="126">
        <f t="shared" si="71"/>
        <v>77.92</v>
      </c>
      <c r="K377" s="126">
        <f t="shared" si="72"/>
        <v>77.92</v>
      </c>
      <c r="L377" s="126">
        <f t="shared" si="73"/>
        <v>1.68</v>
      </c>
      <c r="M377" s="126">
        <f t="shared" si="74"/>
        <v>3.36</v>
      </c>
      <c r="N377" s="126">
        <f t="shared" si="75"/>
        <v>56.7</v>
      </c>
      <c r="O377" s="126">
        <f t="shared" si="76"/>
        <v>113.4</v>
      </c>
      <c r="P377" s="126">
        <f t="shared" si="77"/>
        <v>23.58</v>
      </c>
      <c r="Q377" s="126">
        <f t="shared" si="78"/>
        <v>47.16</v>
      </c>
      <c r="R377" s="126">
        <f t="shared" si="79"/>
        <v>19.48</v>
      </c>
      <c r="S377" s="126">
        <f t="shared" si="80"/>
        <v>19.48</v>
      </c>
      <c r="T377" s="126">
        <f t="shared" si="81"/>
        <v>19.48</v>
      </c>
      <c r="U377" s="128">
        <f t="shared" si="82"/>
        <v>9.74</v>
      </c>
      <c r="V377" s="157">
        <f t="shared" si="83"/>
        <v>470</v>
      </c>
    </row>
    <row r="378" spans="1:22" ht="11.25" customHeight="1" x14ac:dyDescent="0.25">
      <c r="A378" s="130" t="s">
        <v>3854</v>
      </c>
      <c r="B378" s="131" t="s">
        <v>2413</v>
      </c>
      <c r="C378" s="132">
        <v>92650005742</v>
      </c>
      <c r="D378" s="132" t="s">
        <v>3884</v>
      </c>
      <c r="E378" s="133">
        <v>501</v>
      </c>
      <c r="F378" s="132">
        <v>2</v>
      </c>
      <c r="G378" s="132">
        <v>1</v>
      </c>
      <c r="H378" s="134">
        <v>0</v>
      </c>
      <c r="I378" s="135">
        <f t="shared" si="70"/>
        <v>1</v>
      </c>
      <c r="J378" s="126">
        <f t="shared" si="71"/>
        <v>120.24</v>
      </c>
      <c r="K378" s="126">
        <f t="shared" si="72"/>
        <v>120.24</v>
      </c>
      <c r="L378" s="126">
        <f t="shared" si="73"/>
        <v>1.68</v>
      </c>
      <c r="M378" s="126">
        <f t="shared" si="74"/>
        <v>1.68</v>
      </c>
      <c r="N378" s="126">
        <f t="shared" si="75"/>
        <v>56.7</v>
      </c>
      <c r="O378" s="126">
        <f t="shared" si="76"/>
        <v>56.7</v>
      </c>
      <c r="P378" s="126">
        <f t="shared" si="77"/>
        <v>23.58</v>
      </c>
      <c r="Q378" s="126">
        <f t="shared" si="78"/>
        <v>23.58</v>
      </c>
      <c r="R378" s="126">
        <f t="shared" si="79"/>
        <v>30.06</v>
      </c>
      <c r="S378" s="126">
        <f t="shared" si="80"/>
        <v>30.06</v>
      </c>
      <c r="T378" s="126">
        <f t="shared" si="81"/>
        <v>30.06</v>
      </c>
      <c r="U378" s="128">
        <f t="shared" si="82"/>
        <v>15.03</v>
      </c>
      <c r="V378" s="157">
        <f t="shared" si="83"/>
        <v>510</v>
      </c>
    </row>
    <row r="379" spans="1:22" ht="11.25" customHeight="1" x14ac:dyDescent="0.25">
      <c r="A379" s="130" t="s">
        <v>3854</v>
      </c>
      <c r="B379" s="131" t="s">
        <v>2415</v>
      </c>
      <c r="C379" s="132">
        <v>94470013390</v>
      </c>
      <c r="D379" s="132" t="s">
        <v>3885</v>
      </c>
      <c r="E379" s="133">
        <v>369.66666666666669</v>
      </c>
      <c r="F379" s="132">
        <v>4</v>
      </c>
      <c r="G379" s="132">
        <v>1</v>
      </c>
      <c r="H379" s="134">
        <v>0</v>
      </c>
      <c r="I379" s="135">
        <f t="shared" si="70"/>
        <v>3</v>
      </c>
      <c r="J379" s="126">
        <f t="shared" si="71"/>
        <v>88.72</v>
      </c>
      <c r="K379" s="126">
        <f t="shared" si="72"/>
        <v>88.72</v>
      </c>
      <c r="L379" s="126">
        <f t="shared" si="73"/>
        <v>1.68</v>
      </c>
      <c r="M379" s="126">
        <f t="shared" si="74"/>
        <v>5.04</v>
      </c>
      <c r="N379" s="126">
        <f t="shared" si="75"/>
        <v>56.7</v>
      </c>
      <c r="O379" s="126">
        <f t="shared" si="76"/>
        <v>170.10000000000002</v>
      </c>
      <c r="P379" s="126">
        <f t="shared" si="77"/>
        <v>23.58</v>
      </c>
      <c r="Q379" s="126">
        <f t="shared" si="78"/>
        <v>70.739999999999995</v>
      </c>
      <c r="R379" s="126">
        <f t="shared" si="79"/>
        <v>22.18</v>
      </c>
      <c r="S379" s="126">
        <f t="shared" si="80"/>
        <v>22.18</v>
      </c>
      <c r="T379" s="126">
        <f t="shared" si="81"/>
        <v>22.18</v>
      </c>
      <c r="U379" s="128">
        <f t="shared" si="82"/>
        <v>11.09</v>
      </c>
      <c r="V379" s="157">
        <f t="shared" si="83"/>
        <v>583</v>
      </c>
    </row>
    <row r="380" spans="1:22" ht="11.25" customHeight="1" x14ac:dyDescent="0.25">
      <c r="A380" s="130" t="s">
        <v>3854</v>
      </c>
      <c r="B380" s="131" t="s">
        <v>1540</v>
      </c>
      <c r="C380" s="132">
        <v>96390035178</v>
      </c>
      <c r="D380" s="132" t="s">
        <v>3886</v>
      </c>
      <c r="E380" s="133">
        <v>229.66666666666666</v>
      </c>
      <c r="F380" s="132">
        <v>2</v>
      </c>
      <c r="G380" s="132">
        <v>1</v>
      </c>
      <c r="H380" s="134">
        <v>0</v>
      </c>
      <c r="I380" s="135">
        <f t="shared" si="70"/>
        <v>1</v>
      </c>
      <c r="J380" s="126">
        <f t="shared" si="71"/>
        <v>55.12</v>
      </c>
      <c r="K380" s="126">
        <f t="shared" si="72"/>
        <v>55.12</v>
      </c>
      <c r="L380" s="126">
        <f t="shared" si="73"/>
        <v>1.68</v>
      </c>
      <c r="M380" s="126">
        <f t="shared" si="74"/>
        <v>1.68</v>
      </c>
      <c r="N380" s="126">
        <f t="shared" si="75"/>
        <v>56.7</v>
      </c>
      <c r="O380" s="126">
        <f t="shared" si="76"/>
        <v>56.7</v>
      </c>
      <c r="P380" s="126">
        <f t="shared" si="77"/>
        <v>23.58</v>
      </c>
      <c r="Q380" s="126">
        <f t="shared" si="78"/>
        <v>23.58</v>
      </c>
      <c r="R380" s="126">
        <f t="shared" si="79"/>
        <v>13.78</v>
      </c>
      <c r="S380" s="126">
        <f t="shared" si="80"/>
        <v>13.78</v>
      </c>
      <c r="T380" s="126">
        <f t="shared" si="81"/>
        <v>13.78</v>
      </c>
      <c r="U380" s="128">
        <f t="shared" si="82"/>
        <v>6.89</v>
      </c>
      <c r="V380" s="157">
        <f t="shared" si="83"/>
        <v>322</v>
      </c>
    </row>
    <row r="381" spans="1:22" ht="11.25" customHeight="1" x14ac:dyDescent="0.25">
      <c r="A381" s="130" t="s">
        <v>3854</v>
      </c>
      <c r="B381" s="131" t="s">
        <v>2417</v>
      </c>
      <c r="C381" s="132">
        <v>33560013611</v>
      </c>
      <c r="D381" s="132" t="s">
        <v>3887</v>
      </c>
      <c r="E381" s="133">
        <v>341.66666666666669</v>
      </c>
      <c r="F381" s="132">
        <v>4</v>
      </c>
      <c r="G381" s="132">
        <v>1</v>
      </c>
      <c r="H381" s="134">
        <v>0</v>
      </c>
      <c r="I381" s="135">
        <f t="shared" si="70"/>
        <v>3</v>
      </c>
      <c r="J381" s="126">
        <f t="shared" si="71"/>
        <v>82</v>
      </c>
      <c r="K381" s="126">
        <f t="shared" si="72"/>
        <v>82</v>
      </c>
      <c r="L381" s="126">
        <f t="shared" si="73"/>
        <v>1.68</v>
      </c>
      <c r="M381" s="126">
        <f t="shared" si="74"/>
        <v>5.04</v>
      </c>
      <c r="N381" s="126">
        <f t="shared" si="75"/>
        <v>56.7</v>
      </c>
      <c r="O381" s="126">
        <f t="shared" si="76"/>
        <v>170.10000000000002</v>
      </c>
      <c r="P381" s="126">
        <f t="shared" si="77"/>
        <v>23.58</v>
      </c>
      <c r="Q381" s="126">
        <f t="shared" si="78"/>
        <v>70.739999999999995</v>
      </c>
      <c r="R381" s="126">
        <f t="shared" si="79"/>
        <v>20.5</v>
      </c>
      <c r="S381" s="126">
        <f t="shared" si="80"/>
        <v>20.5</v>
      </c>
      <c r="T381" s="126">
        <f t="shared" si="81"/>
        <v>20.5</v>
      </c>
      <c r="U381" s="128">
        <f t="shared" si="82"/>
        <v>10.25</v>
      </c>
      <c r="V381" s="157">
        <f t="shared" si="83"/>
        <v>564</v>
      </c>
    </row>
    <row r="382" spans="1:22" ht="11.25" customHeight="1" x14ac:dyDescent="0.25">
      <c r="A382" s="130" t="s">
        <v>3854</v>
      </c>
      <c r="B382" s="131" t="s">
        <v>412</v>
      </c>
      <c r="C382" s="132">
        <v>30750005444</v>
      </c>
      <c r="D382" s="132" t="s">
        <v>3888</v>
      </c>
      <c r="E382" s="133">
        <v>74.666666666666671</v>
      </c>
      <c r="F382" s="132">
        <v>3</v>
      </c>
      <c r="G382" s="132">
        <v>1</v>
      </c>
      <c r="H382" s="134">
        <v>0</v>
      </c>
      <c r="I382" s="135">
        <f t="shared" si="70"/>
        <v>2</v>
      </c>
      <c r="J382" s="126">
        <f t="shared" si="71"/>
        <v>17.920000000000002</v>
      </c>
      <c r="K382" s="126">
        <f t="shared" si="72"/>
        <v>17.920000000000002</v>
      </c>
      <c r="L382" s="126">
        <f t="shared" si="73"/>
        <v>1.68</v>
      </c>
      <c r="M382" s="126">
        <f t="shared" si="74"/>
        <v>3.36</v>
      </c>
      <c r="N382" s="126">
        <f t="shared" si="75"/>
        <v>56.7</v>
      </c>
      <c r="O382" s="126">
        <f t="shared" si="76"/>
        <v>113.4</v>
      </c>
      <c r="P382" s="126">
        <f t="shared" si="77"/>
        <v>23.58</v>
      </c>
      <c r="Q382" s="126">
        <f t="shared" si="78"/>
        <v>47.16</v>
      </c>
      <c r="R382" s="126">
        <f t="shared" si="79"/>
        <v>4.4800000000000004</v>
      </c>
      <c r="S382" s="126">
        <f t="shared" si="80"/>
        <v>4.4800000000000004</v>
      </c>
      <c r="T382" s="126">
        <f t="shared" si="81"/>
        <v>4.4800000000000004</v>
      </c>
      <c r="U382" s="128">
        <f t="shared" si="82"/>
        <v>2.2400000000000002</v>
      </c>
      <c r="V382" s="157">
        <f t="shared" si="83"/>
        <v>297</v>
      </c>
    </row>
    <row r="383" spans="1:22" ht="11.25" customHeight="1" x14ac:dyDescent="0.25">
      <c r="A383" s="130" t="s">
        <v>3854</v>
      </c>
      <c r="B383" s="131" t="s">
        <v>1542</v>
      </c>
      <c r="C383" s="132">
        <v>59310008375</v>
      </c>
      <c r="D383" s="132" t="s">
        <v>3889</v>
      </c>
      <c r="E383" s="133">
        <v>526</v>
      </c>
      <c r="F383" s="132">
        <v>3</v>
      </c>
      <c r="G383" s="132">
        <v>1</v>
      </c>
      <c r="H383" s="134">
        <v>0</v>
      </c>
      <c r="I383" s="135">
        <f t="shared" si="70"/>
        <v>2</v>
      </c>
      <c r="J383" s="126">
        <f t="shared" si="71"/>
        <v>126.24</v>
      </c>
      <c r="K383" s="126">
        <f t="shared" si="72"/>
        <v>126.24</v>
      </c>
      <c r="L383" s="126">
        <f t="shared" si="73"/>
        <v>1.68</v>
      </c>
      <c r="M383" s="126">
        <f t="shared" si="74"/>
        <v>3.36</v>
      </c>
      <c r="N383" s="126">
        <f t="shared" si="75"/>
        <v>56.7</v>
      </c>
      <c r="O383" s="126">
        <f t="shared" si="76"/>
        <v>113.4</v>
      </c>
      <c r="P383" s="126">
        <f t="shared" si="77"/>
        <v>23.58</v>
      </c>
      <c r="Q383" s="126">
        <f t="shared" si="78"/>
        <v>47.16</v>
      </c>
      <c r="R383" s="126">
        <f t="shared" si="79"/>
        <v>31.56</v>
      </c>
      <c r="S383" s="126">
        <f t="shared" si="80"/>
        <v>31.56</v>
      </c>
      <c r="T383" s="126">
        <f t="shared" si="81"/>
        <v>31.56</v>
      </c>
      <c r="U383" s="128">
        <f t="shared" si="82"/>
        <v>15.78</v>
      </c>
      <c r="V383" s="157">
        <f t="shared" si="83"/>
        <v>609</v>
      </c>
    </row>
    <row r="384" spans="1:22" ht="11.25" customHeight="1" x14ac:dyDescent="0.25">
      <c r="A384" s="130" t="s">
        <v>3854</v>
      </c>
      <c r="B384" s="131" t="s">
        <v>2419</v>
      </c>
      <c r="C384" s="132">
        <v>71330003166</v>
      </c>
      <c r="D384" s="132" t="s">
        <v>3890</v>
      </c>
      <c r="E384" s="133">
        <v>531.66666666666663</v>
      </c>
      <c r="F384" s="132">
        <v>2</v>
      </c>
      <c r="G384" s="132">
        <v>1</v>
      </c>
      <c r="H384" s="134">
        <v>0</v>
      </c>
      <c r="I384" s="135">
        <f t="shared" si="70"/>
        <v>1</v>
      </c>
      <c r="J384" s="126">
        <f t="shared" si="71"/>
        <v>127.59999999999998</v>
      </c>
      <c r="K384" s="126">
        <f t="shared" si="72"/>
        <v>127.59999999999998</v>
      </c>
      <c r="L384" s="126">
        <f t="shared" si="73"/>
        <v>1.68</v>
      </c>
      <c r="M384" s="126">
        <f t="shared" si="74"/>
        <v>1.68</v>
      </c>
      <c r="N384" s="126">
        <f t="shared" si="75"/>
        <v>56.7</v>
      </c>
      <c r="O384" s="126">
        <f t="shared" si="76"/>
        <v>56.7</v>
      </c>
      <c r="P384" s="126">
        <f t="shared" si="77"/>
        <v>23.58</v>
      </c>
      <c r="Q384" s="126">
        <f t="shared" si="78"/>
        <v>23.58</v>
      </c>
      <c r="R384" s="126">
        <f t="shared" si="79"/>
        <v>31.899999999999995</v>
      </c>
      <c r="S384" s="126">
        <f t="shared" si="80"/>
        <v>31.899999999999995</v>
      </c>
      <c r="T384" s="126">
        <f t="shared" si="81"/>
        <v>31.899999999999995</v>
      </c>
      <c r="U384" s="128">
        <f t="shared" si="82"/>
        <v>15.949999999999998</v>
      </c>
      <c r="V384" s="157">
        <f t="shared" si="83"/>
        <v>531</v>
      </c>
    </row>
    <row r="385" spans="1:22" ht="11.25" customHeight="1" x14ac:dyDescent="0.25">
      <c r="A385" s="130" t="s">
        <v>3854</v>
      </c>
      <c r="B385" s="131" t="s">
        <v>1180</v>
      </c>
      <c r="C385" s="132">
        <v>55200005087</v>
      </c>
      <c r="D385" s="132" t="s">
        <v>3891</v>
      </c>
      <c r="E385" s="133">
        <v>413</v>
      </c>
      <c r="F385" s="132">
        <v>3</v>
      </c>
      <c r="G385" s="132">
        <v>1</v>
      </c>
      <c r="H385" s="134">
        <v>0</v>
      </c>
      <c r="I385" s="135">
        <f t="shared" si="70"/>
        <v>2</v>
      </c>
      <c r="J385" s="126">
        <f t="shared" si="71"/>
        <v>99.11999999999999</v>
      </c>
      <c r="K385" s="126">
        <f t="shared" si="72"/>
        <v>99.11999999999999</v>
      </c>
      <c r="L385" s="126">
        <f t="shared" si="73"/>
        <v>1.68</v>
      </c>
      <c r="M385" s="126">
        <f t="shared" si="74"/>
        <v>3.36</v>
      </c>
      <c r="N385" s="126">
        <f t="shared" si="75"/>
        <v>56.7</v>
      </c>
      <c r="O385" s="126">
        <f t="shared" si="76"/>
        <v>113.4</v>
      </c>
      <c r="P385" s="126">
        <f t="shared" si="77"/>
        <v>23.58</v>
      </c>
      <c r="Q385" s="126">
        <f t="shared" si="78"/>
        <v>47.16</v>
      </c>
      <c r="R385" s="126">
        <f t="shared" si="79"/>
        <v>24.779999999999998</v>
      </c>
      <c r="S385" s="126">
        <f t="shared" si="80"/>
        <v>24.779999999999998</v>
      </c>
      <c r="T385" s="126">
        <f t="shared" si="81"/>
        <v>24.779999999999998</v>
      </c>
      <c r="U385" s="128">
        <f t="shared" si="82"/>
        <v>12.389999999999999</v>
      </c>
      <c r="V385" s="157">
        <f t="shared" si="83"/>
        <v>531</v>
      </c>
    </row>
    <row r="386" spans="1:22" ht="11.25" customHeight="1" x14ac:dyDescent="0.25">
      <c r="A386" s="130" t="s">
        <v>3854</v>
      </c>
      <c r="B386" s="131" t="s">
        <v>2421</v>
      </c>
      <c r="C386" s="132">
        <v>23230012151</v>
      </c>
      <c r="D386" s="132" t="s">
        <v>3892</v>
      </c>
      <c r="E386" s="133">
        <v>408</v>
      </c>
      <c r="F386" s="132">
        <v>3</v>
      </c>
      <c r="G386" s="132">
        <v>1</v>
      </c>
      <c r="H386" s="134">
        <v>0</v>
      </c>
      <c r="I386" s="135">
        <f t="shared" si="70"/>
        <v>2</v>
      </c>
      <c r="J386" s="126">
        <f t="shared" si="71"/>
        <v>97.92</v>
      </c>
      <c r="K386" s="126">
        <f t="shared" si="72"/>
        <v>97.92</v>
      </c>
      <c r="L386" s="126">
        <f t="shared" si="73"/>
        <v>1.68</v>
      </c>
      <c r="M386" s="126">
        <f t="shared" si="74"/>
        <v>3.36</v>
      </c>
      <c r="N386" s="126">
        <f t="shared" si="75"/>
        <v>56.7</v>
      </c>
      <c r="O386" s="126">
        <f t="shared" si="76"/>
        <v>113.4</v>
      </c>
      <c r="P386" s="126">
        <f t="shared" si="77"/>
        <v>23.58</v>
      </c>
      <c r="Q386" s="126">
        <f t="shared" si="78"/>
        <v>47.16</v>
      </c>
      <c r="R386" s="126">
        <f t="shared" si="79"/>
        <v>24.48</v>
      </c>
      <c r="S386" s="126">
        <f t="shared" si="80"/>
        <v>24.48</v>
      </c>
      <c r="T386" s="126">
        <f t="shared" si="81"/>
        <v>24.48</v>
      </c>
      <c r="U386" s="128">
        <f t="shared" si="82"/>
        <v>12.24</v>
      </c>
      <c r="V386" s="157">
        <f t="shared" si="83"/>
        <v>527</v>
      </c>
    </row>
    <row r="387" spans="1:22" ht="11.25" customHeight="1" x14ac:dyDescent="0.25">
      <c r="A387" s="130" t="s">
        <v>3854</v>
      </c>
      <c r="B387" s="131" t="s">
        <v>848</v>
      </c>
      <c r="C387" s="132">
        <v>37700012148</v>
      </c>
      <c r="D387" s="132" t="s">
        <v>3893</v>
      </c>
      <c r="E387" s="133">
        <v>289.66666666666669</v>
      </c>
      <c r="F387" s="132">
        <v>3</v>
      </c>
      <c r="G387" s="132">
        <v>1</v>
      </c>
      <c r="H387" s="134">
        <v>0</v>
      </c>
      <c r="I387" s="135">
        <f t="shared" si="70"/>
        <v>2</v>
      </c>
      <c r="J387" s="126">
        <f t="shared" si="71"/>
        <v>69.52</v>
      </c>
      <c r="K387" s="126">
        <f t="shared" si="72"/>
        <v>69.52</v>
      </c>
      <c r="L387" s="126">
        <f t="shared" si="73"/>
        <v>1.68</v>
      </c>
      <c r="M387" s="126">
        <f t="shared" si="74"/>
        <v>3.36</v>
      </c>
      <c r="N387" s="126">
        <f t="shared" si="75"/>
        <v>56.7</v>
      </c>
      <c r="O387" s="126">
        <f t="shared" si="76"/>
        <v>113.4</v>
      </c>
      <c r="P387" s="126">
        <f t="shared" si="77"/>
        <v>23.58</v>
      </c>
      <c r="Q387" s="126">
        <f t="shared" si="78"/>
        <v>47.16</v>
      </c>
      <c r="R387" s="126">
        <f t="shared" si="79"/>
        <v>17.38</v>
      </c>
      <c r="S387" s="126">
        <f t="shared" si="80"/>
        <v>17.38</v>
      </c>
      <c r="T387" s="126">
        <f t="shared" si="81"/>
        <v>17.38</v>
      </c>
      <c r="U387" s="128">
        <f t="shared" si="82"/>
        <v>8.69</v>
      </c>
      <c r="V387" s="157">
        <f t="shared" si="83"/>
        <v>446</v>
      </c>
    </row>
    <row r="388" spans="1:22" ht="11.25" customHeight="1" x14ac:dyDescent="0.25">
      <c r="A388" s="130" t="s">
        <v>3854</v>
      </c>
      <c r="B388" s="131" t="s">
        <v>2423</v>
      </c>
      <c r="C388" s="132">
        <v>38400005483</v>
      </c>
      <c r="D388" s="132" t="s">
        <v>3894</v>
      </c>
      <c r="E388" s="133">
        <v>155.66666666666666</v>
      </c>
      <c r="F388" s="132">
        <v>2</v>
      </c>
      <c r="G388" s="132">
        <v>1</v>
      </c>
      <c r="H388" s="134">
        <v>0</v>
      </c>
      <c r="I388" s="135">
        <f t="shared" si="70"/>
        <v>1</v>
      </c>
      <c r="J388" s="126">
        <f t="shared" si="71"/>
        <v>37.36</v>
      </c>
      <c r="K388" s="126">
        <f t="shared" si="72"/>
        <v>37.36</v>
      </c>
      <c r="L388" s="126">
        <f t="shared" si="73"/>
        <v>1.68</v>
      </c>
      <c r="M388" s="126">
        <f t="shared" si="74"/>
        <v>1.68</v>
      </c>
      <c r="N388" s="126">
        <f t="shared" si="75"/>
        <v>56.7</v>
      </c>
      <c r="O388" s="126">
        <f t="shared" si="76"/>
        <v>56.7</v>
      </c>
      <c r="P388" s="126">
        <f t="shared" si="77"/>
        <v>23.58</v>
      </c>
      <c r="Q388" s="126">
        <f t="shared" si="78"/>
        <v>23.58</v>
      </c>
      <c r="R388" s="126">
        <f t="shared" si="79"/>
        <v>9.34</v>
      </c>
      <c r="S388" s="126">
        <f t="shared" si="80"/>
        <v>9.34</v>
      </c>
      <c r="T388" s="126">
        <f t="shared" si="81"/>
        <v>9.34</v>
      </c>
      <c r="U388" s="128">
        <f t="shared" si="82"/>
        <v>4.67</v>
      </c>
      <c r="V388" s="157">
        <f t="shared" si="83"/>
        <v>271</v>
      </c>
    </row>
    <row r="389" spans="1:22" ht="11.25" customHeight="1" x14ac:dyDescent="0.25">
      <c r="A389" s="130" t="s">
        <v>3854</v>
      </c>
      <c r="B389" s="131" t="s">
        <v>2425</v>
      </c>
      <c r="C389" s="132">
        <v>43810001041</v>
      </c>
      <c r="D389" s="132" t="s">
        <v>3895</v>
      </c>
      <c r="E389" s="133">
        <v>204.33333333333334</v>
      </c>
      <c r="F389" s="132">
        <v>2</v>
      </c>
      <c r="G389" s="132">
        <v>1</v>
      </c>
      <c r="H389" s="134">
        <v>0</v>
      </c>
      <c r="I389" s="135">
        <f t="shared" si="70"/>
        <v>1</v>
      </c>
      <c r="J389" s="126">
        <f t="shared" si="71"/>
        <v>49.04</v>
      </c>
      <c r="K389" s="126">
        <f t="shared" si="72"/>
        <v>49.04</v>
      </c>
      <c r="L389" s="126">
        <f t="shared" si="73"/>
        <v>1.68</v>
      </c>
      <c r="M389" s="126">
        <f t="shared" si="74"/>
        <v>1.68</v>
      </c>
      <c r="N389" s="126">
        <f t="shared" si="75"/>
        <v>56.7</v>
      </c>
      <c r="O389" s="126">
        <f t="shared" si="76"/>
        <v>56.7</v>
      </c>
      <c r="P389" s="126">
        <f t="shared" si="77"/>
        <v>23.58</v>
      </c>
      <c r="Q389" s="126">
        <f t="shared" si="78"/>
        <v>23.58</v>
      </c>
      <c r="R389" s="126">
        <f t="shared" si="79"/>
        <v>12.26</v>
      </c>
      <c r="S389" s="126">
        <f t="shared" si="80"/>
        <v>12.26</v>
      </c>
      <c r="T389" s="126">
        <f t="shared" si="81"/>
        <v>12.26</v>
      </c>
      <c r="U389" s="128">
        <f t="shared" si="82"/>
        <v>6.13</v>
      </c>
      <c r="V389" s="157">
        <f t="shared" si="83"/>
        <v>305</v>
      </c>
    </row>
    <row r="390" spans="1:22" ht="11.25" customHeight="1" x14ac:dyDescent="0.25">
      <c r="A390" s="130" t="s">
        <v>3854</v>
      </c>
      <c r="B390" s="131" t="s">
        <v>850</v>
      </c>
      <c r="C390" s="132">
        <v>96620008909</v>
      </c>
      <c r="D390" s="132" t="s">
        <v>3896</v>
      </c>
      <c r="E390" s="133">
        <v>515.66666666666663</v>
      </c>
      <c r="F390" s="132">
        <v>3</v>
      </c>
      <c r="G390" s="132">
        <v>1</v>
      </c>
      <c r="H390" s="134">
        <v>1</v>
      </c>
      <c r="I390" s="135">
        <f t="shared" si="70"/>
        <v>1</v>
      </c>
      <c r="J390" s="126">
        <f t="shared" si="71"/>
        <v>123.75999999999999</v>
      </c>
      <c r="K390" s="126">
        <f t="shared" si="72"/>
        <v>123.75999999999999</v>
      </c>
      <c r="L390" s="126">
        <f t="shared" si="73"/>
        <v>3.36</v>
      </c>
      <c r="M390" s="126">
        <f t="shared" si="74"/>
        <v>1.68</v>
      </c>
      <c r="N390" s="126">
        <f t="shared" si="75"/>
        <v>113.4</v>
      </c>
      <c r="O390" s="126">
        <f t="shared" si="76"/>
        <v>56.7</v>
      </c>
      <c r="P390" s="126">
        <f t="shared" si="77"/>
        <v>47.16</v>
      </c>
      <c r="Q390" s="126">
        <f t="shared" si="78"/>
        <v>23.58</v>
      </c>
      <c r="R390" s="126">
        <f t="shared" si="79"/>
        <v>30.939999999999998</v>
      </c>
      <c r="S390" s="126">
        <f t="shared" si="80"/>
        <v>30.939999999999998</v>
      </c>
      <c r="T390" s="126">
        <f t="shared" si="81"/>
        <v>30.939999999999998</v>
      </c>
      <c r="U390" s="128">
        <f t="shared" si="82"/>
        <v>15.469999999999999</v>
      </c>
      <c r="V390" s="157">
        <f t="shared" si="83"/>
        <v>602</v>
      </c>
    </row>
    <row r="391" spans="1:22" ht="11.25" customHeight="1" x14ac:dyDescent="0.25">
      <c r="A391" s="130" t="s">
        <v>3854</v>
      </c>
      <c r="B391" s="131" t="s">
        <v>2427</v>
      </c>
      <c r="C391" s="132">
        <v>86040007351</v>
      </c>
      <c r="D391" s="132" t="s">
        <v>3897</v>
      </c>
      <c r="E391" s="133">
        <v>253.66666666666666</v>
      </c>
      <c r="F391" s="132">
        <v>2</v>
      </c>
      <c r="G391" s="132">
        <v>1</v>
      </c>
      <c r="H391" s="134">
        <v>0</v>
      </c>
      <c r="I391" s="135">
        <f t="shared" ref="I391:I454" si="84">F391-G391-H391</f>
        <v>1</v>
      </c>
      <c r="J391" s="126">
        <f t="shared" ref="J391:J454" si="85">E391*$J$4</f>
        <v>60.879999999999995</v>
      </c>
      <c r="K391" s="126">
        <f t="shared" ref="K391:K454" si="86">E391*$K$4</f>
        <v>60.879999999999995</v>
      </c>
      <c r="L391" s="126">
        <f t="shared" ref="L391:L454" si="87">(G391+H391)*$L$4</f>
        <v>1.68</v>
      </c>
      <c r="M391" s="126">
        <f t="shared" ref="M391:M454" si="88">I391*$M$4</f>
        <v>1.68</v>
      </c>
      <c r="N391" s="126">
        <f t="shared" ref="N391:N454" si="89">(G391+H391)*$N$4</f>
        <v>56.7</v>
      </c>
      <c r="O391" s="126">
        <f t="shared" ref="O391:O454" si="90">I391*$O$4</f>
        <v>56.7</v>
      </c>
      <c r="P391" s="126">
        <f t="shared" ref="P391:P454" si="91">(G391+H391)*$P$4</f>
        <v>23.58</v>
      </c>
      <c r="Q391" s="126">
        <f t="shared" ref="Q391:Q454" si="92">I391*$Q$4</f>
        <v>23.58</v>
      </c>
      <c r="R391" s="126">
        <f t="shared" ref="R391:R454" si="93">E391*$R$4</f>
        <v>15.219999999999999</v>
      </c>
      <c r="S391" s="126">
        <f t="shared" ref="S391:S454" si="94">E391*$S$4</f>
        <v>15.219999999999999</v>
      </c>
      <c r="T391" s="126">
        <f t="shared" ref="T391:T454" si="95">E391*$T$4</f>
        <v>15.219999999999999</v>
      </c>
      <c r="U391" s="128">
        <f t="shared" ref="U391:U454" si="96">E391*$U$4</f>
        <v>7.6099999999999994</v>
      </c>
      <c r="V391" s="157">
        <f t="shared" ref="V391:V454" si="97">ROUND((J391+K391+L391+M391+N391+O391+P391+Q391+R391+S391+T391+U391),0)</f>
        <v>339</v>
      </c>
    </row>
    <row r="392" spans="1:22" ht="11.25" customHeight="1" x14ac:dyDescent="0.25">
      <c r="A392" s="130" t="s">
        <v>3854</v>
      </c>
      <c r="B392" s="131" t="s">
        <v>2429</v>
      </c>
      <c r="C392" s="132">
        <v>79770002888</v>
      </c>
      <c r="D392" s="132" t="s">
        <v>3898</v>
      </c>
      <c r="E392" s="133">
        <v>545.66666666666663</v>
      </c>
      <c r="F392" s="132">
        <v>3</v>
      </c>
      <c r="G392" s="132">
        <v>1</v>
      </c>
      <c r="H392" s="134">
        <v>0</v>
      </c>
      <c r="I392" s="135">
        <f t="shared" si="84"/>
        <v>2</v>
      </c>
      <c r="J392" s="126">
        <f t="shared" si="85"/>
        <v>130.95999999999998</v>
      </c>
      <c r="K392" s="126">
        <f t="shared" si="86"/>
        <v>130.95999999999998</v>
      </c>
      <c r="L392" s="126">
        <f t="shared" si="87"/>
        <v>1.68</v>
      </c>
      <c r="M392" s="126">
        <f t="shared" si="88"/>
        <v>3.36</v>
      </c>
      <c r="N392" s="126">
        <f t="shared" si="89"/>
        <v>56.7</v>
      </c>
      <c r="O392" s="126">
        <f t="shared" si="90"/>
        <v>113.4</v>
      </c>
      <c r="P392" s="126">
        <f t="shared" si="91"/>
        <v>23.58</v>
      </c>
      <c r="Q392" s="126">
        <f t="shared" si="92"/>
        <v>47.16</v>
      </c>
      <c r="R392" s="126">
        <f t="shared" si="93"/>
        <v>32.739999999999995</v>
      </c>
      <c r="S392" s="126">
        <f t="shared" si="94"/>
        <v>32.739999999999995</v>
      </c>
      <c r="T392" s="126">
        <f t="shared" si="95"/>
        <v>32.739999999999995</v>
      </c>
      <c r="U392" s="128">
        <f t="shared" si="96"/>
        <v>16.369999999999997</v>
      </c>
      <c r="V392" s="157">
        <f t="shared" si="97"/>
        <v>622</v>
      </c>
    </row>
    <row r="393" spans="1:22" ht="11.25" customHeight="1" x14ac:dyDescent="0.25">
      <c r="A393" s="130" t="s">
        <v>3854</v>
      </c>
      <c r="B393" s="131" t="s">
        <v>1182</v>
      </c>
      <c r="C393" s="132">
        <v>71580006258</v>
      </c>
      <c r="D393" s="132" t="s">
        <v>3899</v>
      </c>
      <c r="E393" s="133">
        <v>497</v>
      </c>
      <c r="F393" s="132">
        <v>3</v>
      </c>
      <c r="G393" s="132">
        <v>1</v>
      </c>
      <c r="H393" s="134">
        <v>0</v>
      </c>
      <c r="I393" s="135">
        <f t="shared" si="84"/>
        <v>2</v>
      </c>
      <c r="J393" s="126">
        <f t="shared" si="85"/>
        <v>119.28</v>
      </c>
      <c r="K393" s="126">
        <f t="shared" si="86"/>
        <v>119.28</v>
      </c>
      <c r="L393" s="126">
        <f t="shared" si="87"/>
        <v>1.68</v>
      </c>
      <c r="M393" s="126">
        <f t="shared" si="88"/>
        <v>3.36</v>
      </c>
      <c r="N393" s="126">
        <f t="shared" si="89"/>
        <v>56.7</v>
      </c>
      <c r="O393" s="126">
        <f t="shared" si="90"/>
        <v>113.4</v>
      </c>
      <c r="P393" s="126">
        <f t="shared" si="91"/>
        <v>23.58</v>
      </c>
      <c r="Q393" s="126">
        <f t="shared" si="92"/>
        <v>47.16</v>
      </c>
      <c r="R393" s="126">
        <f t="shared" si="93"/>
        <v>29.82</v>
      </c>
      <c r="S393" s="126">
        <f t="shared" si="94"/>
        <v>29.82</v>
      </c>
      <c r="T393" s="126">
        <f t="shared" si="95"/>
        <v>29.82</v>
      </c>
      <c r="U393" s="128">
        <f t="shared" si="96"/>
        <v>14.91</v>
      </c>
      <c r="V393" s="157">
        <f t="shared" si="97"/>
        <v>589</v>
      </c>
    </row>
    <row r="394" spans="1:22" ht="11.25" customHeight="1" x14ac:dyDescent="0.25">
      <c r="A394" s="130" t="s">
        <v>3854</v>
      </c>
      <c r="B394" s="131" t="s">
        <v>852</v>
      </c>
      <c r="C394" s="132">
        <v>34760006522</v>
      </c>
      <c r="D394" s="132" t="s">
        <v>3900</v>
      </c>
      <c r="E394" s="133">
        <v>476.66666666666669</v>
      </c>
      <c r="F394" s="132">
        <v>3</v>
      </c>
      <c r="G394" s="132">
        <v>1</v>
      </c>
      <c r="H394" s="134">
        <v>0</v>
      </c>
      <c r="I394" s="135">
        <f t="shared" si="84"/>
        <v>2</v>
      </c>
      <c r="J394" s="126">
        <f t="shared" si="85"/>
        <v>114.4</v>
      </c>
      <c r="K394" s="126">
        <f t="shared" si="86"/>
        <v>114.4</v>
      </c>
      <c r="L394" s="126">
        <f t="shared" si="87"/>
        <v>1.68</v>
      </c>
      <c r="M394" s="126">
        <f t="shared" si="88"/>
        <v>3.36</v>
      </c>
      <c r="N394" s="126">
        <f t="shared" si="89"/>
        <v>56.7</v>
      </c>
      <c r="O394" s="126">
        <f t="shared" si="90"/>
        <v>113.4</v>
      </c>
      <c r="P394" s="126">
        <f t="shared" si="91"/>
        <v>23.58</v>
      </c>
      <c r="Q394" s="126">
        <f t="shared" si="92"/>
        <v>47.16</v>
      </c>
      <c r="R394" s="126">
        <f t="shared" si="93"/>
        <v>28.6</v>
      </c>
      <c r="S394" s="126">
        <f t="shared" si="94"/>
        <v>28.6</v>
      </c>
      <c r="T394" s="126">
        <f t="shared" si="95"/>
        <v>28.6</v>
      </c>
      <c r="U394" s="128">
        <f t="shared" si="96"/>
        <v>14.3</v>
      </c>
      <c r="V394" s="157">
        <f t="shared" si="97"/>
        <v>575</v>
      </c>
    </row>
    <row r="395" spans="1:22" ht="11.25" customHeight="1" x14ac:dyDescent="0.25">
      <c r="A395" s="130" t="s">
        <v>3854</v>
      </c>
      <c r="B395" s="131" t="s">
        <v>2431</v>
      </c>
      <c r="C395" s="132">
        <v>28060003687</v>
      </c>
      <c r="D395" s="132" t="s">
        <v>3901</v>
      </c>
      <c r="E395" s="133">
        <v>348</v>
      </c>
      <c r="F395" s="132">
        <v>3</v>
      </c>
      <c r="G395" s="132">
        <v>1</v>
      </c>
      <c r="H395" s="134">
        <v>0</v>
      </c>
      <c r="I395" s="135">
        <f t="shared" si="84"/>
        <v>2</v>
      </c>
      <c r="J395" s="126">
        <f t="shared" si="85"/>
        <v>83.52</v>
      </c>
      <c r="K395" s="126">
        <f t="shared" si="86"/>
        <v>83.52</v>
      </c>
      <c r="L395" s="126">
        <f t="shared" si="87"/>
        <v>1.68</v>
      </c>
      <c r="M395" s="126">
        <f t="shared" si="88"/>
        <v>3.36</v>
      </c>
      <c r="N395" s="126">
        <f t="shared" si="89"/>
        <v>56.7</v>
      </c>
      <c r="O395" s="126">
        <f t="shared" si="90"/>
        <v>113.4</v>
      </c>
      <c r="P395" s="126">
        <f t="shared" si="91"/>
        <v>23.58</v>
      </c>
      <c r="Q395" s="126">
        <f t="shared" si="92"/>
        <v>47.16</v>
      </c>
      <c r="R395" s="126">
        <f t="shared" si="93"/>
        <v>20.88</v>
      </c>
      <c r="S395" s="126">
        <f t="shared" si="94"/>
        <v>20.88</v>
      </c>
      <c r="T395" s="126">
        <f t="shared" si="95"/>
        <v>20.88</v>
      </c>
      <c r="U395" s="128">
        <f t="shared" si="96"/>
        <v>10.44</v>
      </c>
      <c r="V395" s="157">
        <f t="shared" si="97"/>
        <v>486</v>
      </c>
    </row>
    <row r="396" spans="1:22" ht="11.25" customHeight="1" x14ac:dyDescent="0.25">
      <c r="A396" s="130" t="s">
        <v>3854</v>
      </c>
      <c r="B396" s="131" t="s">
        <v>2433</v>
      </c>
      <c r="C396" s="132">
        <v>41110012748</v>
      </c>
      <c r="D396" s="132" t="s">
        <v>3902</v>
      </c>
      <c r="E396" s="133">
        <v>170</v>
      </c>
      <c r="F396" s="132">
        <v>3</v>
      </c>
      <c r="G396" s="132">
        <v>1</v>
      </c>
      <c r="H396" s="134">
        <v>0</v>
      </c>
      <c r="I396" s="135">
        <f t="shared" si="84"/>
        <v>2</v>
      </c>
      <c r="J396" s="126">
        <f t="shared" si="85"/>
        <v>40.799999999999997</v>
      </c>
      <c r="K396" s="126">
        <f t="shared" si="86"/>
        <v>40.799999999999997</v>
      </c>
      <c r="L396" s="126">
        <f t="shared" si="87"/>
        <v>1.68</v>
      </c>
      <c r="M396" s="126">
        <f t="shared" si="88"/>
        <v>3.36</v>
      </c>
      <c r="N396" s="126">
        <f t="shared" si="89"/>
        <v>56.7</v>
      </c>
      <c r="O396" s="126">
        <f t="shared" si="90"/>
        <v>113.4</v>
      </c>
      <c r="P396" s="126">
        <f t="shared" si="91"/>
        <v>23.58</v>
      </c>
      <c r="Q396" s="126">
        <f t="shared" si="92"/>
        <v>47.16</v>
      </c>
      <c r="R396" s="126">
        <f t="shared" si="93"/>
        <v>10.199999999999999</v>
      </c>
      <c r="S396" s="126">
        <f t="shared" si="94"/>
        <v>10.199999999999999</v>
      </c>
      <c r="T396" s="126">
        <f t="shared" si="95"/>
        <v>10.199999999999999</v>
      </c>
      <c r="U396" s="128">
        <f t="shared" si="96"/>
        <v>5.0999999999999996</v>
      </c>
      <c r="V396" s="157">
        <f t="shared" si="97"/>
        <v>363</v>
      </c>
    </row>
    <row r="397" spans="1:22" ht="11.25" customHeight="1" x14ac:dyDescent="0.25">
      <c r="A397" s="130" t="s">
        <v>3854</v>
      </c>
      <c r="B397" s="131" t="s">
        <v>2435</v>
      </c>
      <c r="C397" s="132">
        <v>64370038060</v>
      </c>
      <c r="D397" s="132" t="s">
        <v>3903</v>
      </c>
      <c r="E397" s="133">
        <v>383.66666666666669</v>
      </c>
      <c r="F397" s="132">
        <v>4</v>
      </c>
      <c r="G397" s="132">
        <v>1</v>
      </c>
      <c r="H397" s="134">
        <v>0</v>
      </c>
      <c r="I397" s="135">
        <f t="shared" si="84"/>
        <v>3</v>
      </c>
      <c r="J397" s="126">
        <f t="shared" si="85"/>
        <v>92.08</v>
      </c>
      <c r="K397" s="126">
        <f t="shared" si="86"/>
        <v>92.08</v>
      </c>
      <c r="L397" s="126">
        <f t="shared" si="87"/>
        <v>1.68</v>
      </c>
      <c r="M397" s="126">
        <f t="shared" si="88"/>
        <v>5.04</v>
      </c>
      <c r="N397" s="126">
        <f t="shared" si="89"/>
        <v>56.7</v>
      </c>
      <c r="O397" s="126">
        <f t="shared" si="90"/>
        <v>170.10000000000002</v>
      </c>
      <c r="P397" s="126">
        <f t="shared" si="91"/>
        <v>23.58</v>
      </c>
      <c r="Q397" s="126">
        <f t="shared" si="92"/>
        <v>70.739999999999995</v>
      </c>
      <c r="R397" s="126">
        <f t="shared" si="93"/>
        <v>23.02</v>
      </c>
      <c r="S397" s="126">
        <f t="shared" si="94"/>
        <v>23.02</v>
      </c>
      <c r="T397" s="126">
        <f t="shared" si="95"/>
        <v>23.02</v>
      </c>
      <c r="U397" s="128">
        <f t="shared" si="96"/>
        <v>11.51</v>
      </c>
      <c r="V397" s="157">
        <f t="shared" si="97"/>
        <v>593</v>
      </c>
    </row>
    <row r="398" spans="1:22" ht="11.25" customHeight="1" x14ac:dyDescent="0.25">
      <c r="A398" s="130" t="s">
        <v>3854</v>
      </c>
      <c r="B398" s="131" t="s">
        <v>2437</v>
      </c>
      <c r="C398" s="132">
        <v>64290007789</v>
      </c>
      <c r="D398" s="132" t="s">
        <v>3904</v>
      </c>
      <c r="E398" s="133">
        <v>260.66666666666669</v>
      </c>
      <c r="F398" s="132">
        <v>2</v>
      </c>
      <c r="G398" s="132">
        <v>1</v>
      </c>
      <c r="H398" s="134">
        <v>0</v>
      </c>
      <c r="I398" s="135">
        <f t="shared" si="84"/>
        <v>1</v>
      </c>
      <c r="J398" s="126">
        <f t="shared" si="85"/>
        <v>62.56</v>
      </c>
      <c r="K398" s="126">
        <f t="shared" si="86"/>
        <v>62.56</v>
      </c>
      <c r="L398" s="126">
        <f t="shared" si="87"/>
        <v>1.68</v>
      </c>
      <c r="M398" s="126">
        <f t="shared" si="88"/>
        <v>1.68</v>
      </c>
      <c r="N398" s="126">
        <f t="shared" si="89"/>
        <v>56.7</v>
      </c>
      <c r="O398" s="126">
        <f t="shared" si="90"/>
        <v>56.7</v>
      </c>
      <c r="P398" s="126">
        <f t="shared" si="91"/>
        <v>23.58</v>
      </c>
      <c r="Q398" s="126">
        <f t="shared" si="92"/>
        <v>23.58</v>
      </c>
      <c r="R398" s="126">
        <f t="shared" si="93"/>
        <v>15.64</v>
      </c>
      <c r="S398" s="126">
        <f t="shared" si="94"/>
        <v>15.64</v>
      </c>
      <c r="T398" s="126">
        <f t="shared" si="95"/>
        <v>15.64</v>
      </c>
      <c r="U398" s="128">
        <f t="shared" si="96"/>
        <v>7.82</v>
      </c>
      <c r="V398" s="157">
        <f t="shared" si="97"/>
        <v>344</v>
      </c>
    </row>
    <row r="399" spans="1:22" ht="11.25" customHeight="1" x14ac:dyDescent="0.25">
      <c r="A399" s="130" t="s">
        <v>3854</v>
      </c>
      <c r="B399" s="131" t="s">
        <v>2439</v>
      </c>
      <c r="C399" s="132">
        <v>18080000947</v>
      </c>
      <c r="D399" s="132" t="s">
        <v>3905</v>
      </c>
      <c r="E399" s="133">
        <v>185.33333333333334</v>
      </c>
      <c r="F399" s="132">
        <v>3</v>
      </c>
      <c r="G399" s="132">
        <v>1</v>
      </c>
      <c r="H399" s="134">
        <v>0</v>
      </c>
      <c r="I399" s="135">
        <f t="shared" si="84"/>
        <v>2</v>
      </c>
      <c r="J399" s="126">
        <f t="shared" si="85"/>
        <v>44.480000000000004</v>
      </c>
      <c r="K399" s="126">
        <f t="shared" si="86"/>
        <v>44.480000000000004</v>
      </c>
      <c r="L399" s="126">
        <f t="shared" si="87"/>
        <v>1.68</v>
      </c>
      <c r="M399" s="126">
        <f t="shared" si="88"/>
        <v>3.36</v>
      </c>
      <c r="N399" s="126">
        <f t="shared" si="89"/>
        <v>56.7</v>
      </c>
      <c r="O399" s="126">
        <f t="shared" si="90"/>
        <v>113.4</v>
      </c>
      <c r="P399" s="126">
        <f t="shared" si="91"/>
        <v>23.58</v>
      </c>
      <c r="Q399" s="126">
        <f t="shared" si="92"/>
        <v>47.16</v>
      </c>
      <c r="R399" s="126">
        <f t="shared" si="93"/>
        <v>11.120000000000001</v>
      </c>
      <c r="S399" s="126">
        <f t="shared" si="94"/>
        <v>11.120000000000001</v>
      </c>
      <c r="T399" s="126">
        <f t="shared" si="95"/>
        <v>11.120000000000001</v>
      </c>
      <c r="U399" s="128">
        <f t="shared" si="96"/>
        <v>5.5600000000000005</v>
      </c>
      <c r="V399" s="157">
        <f t="shared" si="97"/>
        <v>374</v>
      </c>
    </row>
    <row r="400" spans="1:22" ht="11.25" customHeight="1" x14ac:dyDescent="0.25">
      <c r="A400" s="130" t="s">
        <v>3854</v>
      </c>
      <c r="B400" s="131" t="s">
        <v>2441</v>
      </c>
      <c r="C400" s="132">
        <v>58780007617</v>
      </c>
      <c r="D400" s="132" t="s">
        <v>3906</v>
      </c>
      <c r="E400" s="133">
        <v>268</v>
      </c>
      <c r="F400" s="132">
        <v>3</v>
      </c>
      <c r="G400" s="132">
        <v>1</v>
      </c>
      <c r="H400" s="134">
        <v>0</v>
      </c>
      <c r="I400" s="135">
        <f t="shared" si="84"/>
        <v>2</v>
      </c>
      <c r="J400" s="126">
        <f t="shared" si="85"/>
        <v>64.319999999999993</v>
      </c>
      <c r="K400" s="126">
        <f t="shared" si="86"/>
        <v>64.319999999999993</v>
      </c>
      <c r="L400" s="126">
        <f t="shared" si="87"/>
        <v>1.68</v>
      </c>
      <c r="M400" s="126">
        <f t="shared" si="88"/>
        <v>3.36</v>
      </c>
      <c r="N400" s="126">
        <f t="shared" si="89"/>
        <v>56.7</v>
      </c>
      <c r="O400" s="126">
        <f t="shared" si="90"/>
        <v>113.4</v>
      </c>
      <c r="P400" s="126">
        <f t="shared" si="91"/>
        <v>23.58</v>
      </c>
      <c r="Q400" s="126">
        <f t="shared" si="92"/>
        <v>47.16</v>
      </c>
      <c r="R400" s="126">
        <f t="shared" si="93"/>
        <v>16.079999999999998</v>
      </c>
      <c r="S400" s="126">
        <f t="shared" si="94"/>
        <v>16.079999999999998</v>
      </c>
      <c r="T400" s="126">
        <f t="shared" si="95"/>
        <v>16.079999999999998</v>
      </c>
      <c r="U400" s="128">
        <f t="shared" si="96"/>
        <v>8.0399999999999991</v>
      </c>
      <c r="V400" s="157">
        <f t="shared" si="97"/>
        <v>431</v>
      </c>
    </row>
    <row r="401" spans="1:22" ht="11.25" customHeight="1" x14ac:dyDescent="0.25">
      <c r="A401" s="130" t="s">
        <v>3854</v>
      </c>
      <c r="B401" s="131" t="s">
        <v>2443</v>
      </c>
      <c r="C401" s="132">
        <v>28430005283</v>
      </c>
      <c r="D401" s="132" t="s">
        <v>3907</v>
      </c>
      <c r="E401" s="133">
        <v>381.66666666666669</v>
      </c>
      <c r="F401" s="132">
        <v>2</v>
      </c>
      <c r="G401" s="132">
        <v>1</v>
      </c>
      <c r="H401" s="134">
        <v>0</v>
      </c>
      <c r="I401" s="135">
        <f t="shared" si="84"/>
        <v>1</v>
      </c>
      <c r="J401" s="126">
        <f t="shared" si="85"/>
        <v>91.6</v>
      </c>
      <c r="K401" s="126">
        <f t="shared" si="86"/>
        <v>91.6</v>
      </c>
      <c r="L401" s="126">
        <f t="shared" si="87"/>
        <v>1.68</v>
      </c>
      <c r="M401" s="126">
        <f t="shared" si="88"/>
        <v>1.68</v>
      </c>
      <c r="N401" s="126">
        <f t="shared" si="89"/>
        <v>56.7</v>
      </c>
      <c r="O401" s="126">
        <f t="shared" si="90"/>
        <v>56.7</v>
      </c>
      <c r="P401" s="126">
        <f t="shared" si="91"/>
        <v>23.58</v>
      </c>
      <c r="Q401" s="126">
        <f t="shared" si="92"/>
        <v>23.58</v>
      </c>
      <c r="R401" s="126">
        <f t="shared" si="93"/>
        <v>22.9</v>
      </c>
      <c r="S401" s="126">
        <f t="shared" si="94"/>
        <v>22.9</v>
      </c>
      <c r="T401" s="126">
        <f t="shared" si="95"/>
        <v>22.9</v>
      </c>
      <c r="U401" s="128">
        <f t="shared" si="96"/>
        <v>11.45</v>
      </c>
      <c r="V401" s="157">
        <f t="shared" si="97"/>
        <v>427</v>
      </c>
    </row>
    <row r="402" spans="1:22" ht="11.25" customHeight="1" x14ac:dyDescent="0.25">
      <c r="A402" s="130" t="s">
        <v>3854</v>
      </c>
      <c r="B402" s="131" t="s">
        <v>854</v>
      </c>
      <c r="C402" s="132">
        <v>67880008318</v>
      </c>
      <c r="D402" s="132" t="s">
        <v>3908</v>
      </c>
      <c r="E402" s="133">
        <v>391</v>
      </c>
      <c r="F402" s="132">
        <v>3</v>
      </c>
      <c r="G402" s="132">
        <v>1</v>
      </c>
      <c r="H402" s="134">
        <v>0</v>
      </c>
      <c r="I402" s="135">
        <f t="shared" si="84"/>
        <v>2</v>
      </c>
      <c r="J402" s="126">
        <f t="shared" si="85"/>
        <v>93.84</v>
      </c>
      <c r="K402" s="126">
        <f t="shared" si="86"/>
        <v>93.84</v>
      </c>
      <c r="L402" s="126">
        <f t="shared" si="87"/>
        <v>1.68</v>
      </c>
      <c r="M402" s="126">
        <f t="shared" si="88"/>
        <v>3.36</v>
      </c>
      <c r="N402" s="126">
        <f t="shared" si="89"/>
        <v>56.7</v>
      </c>
      <c r="O402" s="126">
        <f t="shared" si="90"/>
        <v>113.4</v>
      </c>
      <c r="P402" s="126">
        <f t="shared" si="91"/>
        <v>23.58</v>
      </c>
      <c r="Q402" s="126">
        <f t="shared" si="92"/>
        <v>47.16</v>
      </c>
      <c r="R402" s="126">
        <f t="shared" si="93"/>
        <v>23.46</v>
      </c>
      <c r="S402" s="126">
        <f t="shared" si="94"/>
        <v>23.46</v>
      </c>
      <c r="T402" s="126">
        <f t="shared" si="95"/>
        <v>23.46</v>
      </c>
      <c r="U402" s="128">
        <f t="shared" si="96"/>
        <v>11.73</v>
      </c>
      <c r="V402" s="157">
        <f t="shared" si="97"/>
        <v>516</v>
      </c>
    </row>
    <row r="403" spans="1:22" ht="11.25" customHeight="1" x14ac:dyDescent="0.25">
      <c r="A403" s="130" t="s">
        <v>3854</v>
      </c>
      <c r="B403" s="131" t="s">
        <v>2445</v>
      </c>
      <c r="C403" s="132">
        <v>36180013333</v>
      </c>
      <c r="D403" s="132" t="s">
        <v>3909</v>
      </c>
      <c r="E403" s="133">
        <v>437.33333333333331</v>
      </c>
      <c r="F403" s="132">
        <v>3</v>
      </c>
      <c r="G403" s="132">
        <v>1</v>
      </c>
      <c r="H403" s="134">
        <v>0</v>
      </c>
      <c r="I403" s="135">
        <f t="shared" si="84"/>
        <v>2</v>
      </c>
      <c r="J403" s="126">
        <f t="shared" si="85"/>
        <v>104.96</v>
      </c>
      <c r="K403" s="126">
        <f t="shared" si="86"/>
        <v>104.96</v>
      </c>
      <c r="L403" s="126">
        <f t="shared" si="87"/>
        <v>1.68</v>
      </c>
      <c r="M403" s="126">
        <f t="shared" si="88"/>
        <v>3.36</v>
      </c>
      <c r="N403" s="126">
        <f t="shared" si="89"/>
        <v>56.7</v>
      </c>
      <c r="O403" s="126">
        <f t="shared" si="90"/>
        <v>113.4</v>
      </c>
      <c r="P403" s="126">
        <f t="shared" si="91"/>
        <v>23.58</v>
      </c>
      <c r="Q403" s="126">
        <f t="shared" si="92"/>
        <v>47.16</v>
      </c>
      <c r="R403" s="126">
        <f t="shared" si="93"/>
        <v>26.24</v>
      </c>
      <c r="S403" s="126">
        <f t="shared" si="94"/>
        <v>26.24</v>
      </c>
      <c r="T403" s="126">
        <f t="shared" si="95"/>
        <v>26.24</v>
      </c>
      <c r="U403" s="128">
        <f t="shared" si="96"/>
        <v>13.12</v>
      </c>
      <c r="V403" s="157">
        <f t="shared" si="97"/>
        <v>548</v>
      </c>
    </row>
    <row r="404" spans="1:22" ht="11.25" customHeight="1" x14ac:dyDescent="0.25">
      <c r="A404" s="130" t="s">
        <v>3854</v>
      </c>
      <c r="B404" s="131" t="s">
        <v>2447</v>
      </c>
      <c r="C404" s="132">
        <v>32480008624</v>
      </c>
      <c r="D404" s="132" t="s">
        <v>3910</v>
      </c>
      <c r="E404" s="133">
        <v>83.666666666666671</v>
      </c>
      <c r="F404" s="132">
        <v>2</v>
      </c>
      <c r="G404" s="132">
        <v>1</v>
      </c>
      <c r="H404" s="134">
        <v>0</v>
      </c>
      <c r="I404" s="135">
        <f t="shared" si="84"/>
        <v>1</v>
      </c>
      <c r="J404" s="126">
        <f t="shared" si="85"/>
        <v>20.080000000000002</v>
      </c>
      <c r="K404" s="126">
        <f t="shared" si="86"/>
        <v>20.080000000000002</v>
      </c>
      <c r="L404" s="126">
        <f t="shared" si="87"/>
        <v>1.68</v>
      </c>
      <c r="M404" s="126">
        <f t="shared" si="88"/>
        <v>1.68</v>
      </c>
      <c r="N404" s="126">
        <f t="shared" si="89"/>
        <v>56.7</v>
      </c>
      <c r="O404" s="126">
        <f t="shared" si="90"/>
        <v>56.7</v>
      </c>
      <c r="P404" s="126">
        <f t="shared" si="91"/>
        <v>23.58</v>
      </c>
      <c r="Q404" s="126">
        <f t="shared" si="92"/>
        <v>23.58</v>
      </c>
      <c r="R404" s="126">
        <f t="shared" si="93"/>
        <v>5.0200000000000005</v>
      </c>
      <c r="S404" s="126">
        <f t="shared" si="94"/>
        <v>5.0200000000000005</v>
      </c>
      <c r="T404" s="126">
        <f t="shared" si="95"/>
        <v>5.0200000000000005</v>
      </c>
      <c r="U404" s="128">
        <f t="shared" si="96"/>
        <v>2.5100000000000002</v>
      </c>
      <c r="V404" s="157">
        <f t="shared" si="97"/>
        <v>222</v>
      </c>
    </row>
    <row r="405" spans="1:22" ht="11.25" customHeight="1" x14ac:dyDescent="0.25">
      <c r="A405" s="130" t="s">
        <v>3854</v>
      </c>
      <c r="B405" s="131" t="s">
        <v>3911</v>
      </c>
      <c r="C405" s="132">
        <v>78000005708</v>
      </c>
      <c r="D405" s="132" t="s">
        <v>3912</v>
      </c>
      <c r="E405" s="133">
        <v>223.33333333333334</v>
      </c>
      <c r="F405" s="132">
        <v>3</v>
      </c>
      <c r="G405" s="132">
        <v>1</v>
      </c>
      <c r="H405" s="134">
        <v>0</v>
      </c>
      <c r="I405" s="135">
        <f t="shared" si="84"/>
        <v>2</v>
      </c>
      <c r="J405" s="126">
        <f t="shared" si="85"/>
        <v>53.6</v>
      </c>
      <c r="K405" s="126">
        <f t="shared" si="86"/>
        <v>53.6</v>
      </c>
      <c r="L405" s="126">
        <f t="shared" si="87"/>
        <v>1.68</v>
      </c>
      <c r="M405" s="126">
        <f t="shared" si="88"/>
        <v>3.36</v>
      </c>
      <c r="N405" s="126">
        <f t="shared" si="89"/>
        <v>56.7</v>
      </c>
      <c r="O405" s="126">
        <f t="shared" si="90"/>
        <v>113.4</v>
      </c>
      <c r="P405" s="126">
        <f t="shared" si="91"/>
        <v>23.58</v>
      </c>
      <c r="Q405" s="126">
        <f t="shared" si="92"/>
        <v>47.16</v>
      </c>
      <c r="R405" s="126">
        <f t="shared" si="93"/>
        <v>13.4</v>
      </c>
      <c r="S405" s="126">
        <f t="shared" si="94"/>
        <v>13.4</v>
      </c>
      <c r="T405" s="126">
        <f t="shared" si="95"/>
        <v>13.4</v>
      </c>
      <c r="U405" s="128">
        <f t="shared" si="96"/>
        <v>6.7</v>
      </c>
      <c r="V405" s="157">
        <f t="shared" si="97"/>
        <v>400</v>
      </c>
    </row>
    <row r="406" spans="1:22" ht="11.25" customHeight="1" x14ac:dyDescent="0.25">
      <c r="A406" s="130" t="s">
        <v>3854</v>
      </c>
      <c r="B406" s="131" t="s">
        <v>2449</v>
      </c>
      <c r="C406" s="132">
        <v>42820009897</v>
      </c>
      <c r="D406" s="132" t="s">
        <v>3913</v>
      </c>
      <c r="E406" s="133">
        <v>375.66666666666669</v>
      </c>
      <c r="F406" s="132">
        <v>2</v>
      </c>
      <c r="G406" s="132">
        <v>1</v>
      </c>
      <c r="H406" s="134">
        <v>0</v>
      </c>
      <c r="I406" s="135">
        <f t="shared" si="84"/>
        <v>1</v>
      </c>
      <c r="J406" s="126">
        <f t="shared" si="85"/>
        <v>90.16</v>
      </c>
      <c r="K406" s="126">
        <f t="shared" si="86"/>
        <v>90.16</v>
      </c>
      <c r="L406" s="126">
        <f t="shared" si="87"/>
        <v>1.68</v>
      </c>
      <c r="M406" s="126">
        <f t="shared" si="88"/>
        <v>1.68</v>
      </c>
      <c r="N406" s="126">
        <f t="shared" si="89"/>
        <v>56.7</v>
      </c>
      <c r="O406" s="126">
        <f t="shared" si="90"/>
        <v>56.7</v>
      </c>
      <c r="P406" s="126">
        <f t="shared" si="91"/>
        <v>23.58</v>
      </c>
      <c r="Q406" s="126">
        <f t="shared" si="92"/>
        <v>23.58</v>
      </c>
      <c r="R406" s="126">
        <f t="shared" si="93"/>
        <v>22.54</v>
      </c>
      <c r="S406" s="126">
        <f t="shared" si="94"/>
        <v>22.54</v>
      </c>
      <c r="T406" s="126">
        <f t="shared" si="95"/>
        <v>22.54</v>
      </c>
      <c r="U406" s="128">
        <f t="shared" si="96"/>
        <v>11.27</v>
      </c>
      <c r="V406" s="157">
        <f t="shared" si="97"/>
        <v>423</v>
      </c>
    </row>
    <row r="407" spans="1:22" ht="11.25" customHeight="1" x14ac:dyDescent="0.25">
      <c r="A407" s="130" t="s">
        <v>3854</v>
      </c>
      <c r="B407" s="131" t="s">
        <v>2451</v>
      </c>
      <c r="C407" s="132">
        <v>94960035081</v>
      </c>
      <c r="D407" s="132" t="s">
        <v>3914</v>
      </c>
      <c r="E407" s="133">
        <v>233</v>
      </c>
      <c r="F407" s="132">
        <v>2</v>
      </c>
      <c r="G407" s="132">
        <v>1</v>
      </c>
      <c r="H407" s="134">
        <v>0</v>
      </c>
      <c r="I407" s="135">
        <f t="shared" si="84"/>
        <v>1</v>
      </c>
      <c r="J407" s="126">
        <f t="shared" si="85"/>
        <v>55.919999999999995</v>
      </c>
      <c r="K407" s="126">
        <f t="shared" si="86"/>
        <v>55.919999999999995</v>
      </c>
      <c r="L407" s="126">
        <f t="shared" si="87"/>
        <v>1.68</v>
      </c>
      <c r="M407" s="126">
        <f t="shared" si="88"/>
        <v>1.68</v>
      </c>
      <c r="N407" s="126">
        <f t="shared" si="89"/>
        <v>56.7</v>
      </c>
      <c r="O407" s="126">
        <f t="shared" si="90"/>
        <v>56.7</v>
      </c>
      <c r="P407" s="126">
        <f t="shared" si="91"/>
        <v>23.58</v>
      </c>
      <c r="Q407" s="126">
        <f t="shared" si="92"/>
        <v>23.58</v>
      </c>
      <c r="R407" s="126">
        <f t="shared" si="93"/>
        <v>13.979999999999999</v>
      </c>
      <c r="S407" s="126">
        <f t="shared" si="94"/>
        <v>13.979999999999999</v>
      </c>
      <c r="T407" s="126">
        <f t="shared" si="95"/>
        <v>13.979999999999999</v>
      </c>
      <c r="U407" s="128">
        <f t="shared" si="96"/>
        <v>6.9899999999999993</v>
      </c>
      <c r="V407" s="157">
        <f t="shared" si="97"/>
        <v>325</v>
      </c>
    </row>
    <row r="408" spans="1:22" ht="11.25" customHeight="1" x14ac:dyDescent="0.25">
      <c r="A408" s="130" t="s">
        <v>3854</v>
      </c>
      <c r="B408" s="131" t="s">
        <v>2453</v>
      </c>
      <c r="C408" s="132">
        <v>12430003412</v>
      </c>
      <c r="D408" s="132" t="s">
        <v>3915</v>
      </c>
      <c r="E408" s="133">
        <v>367.66666666666669</v>
      </c>
      <c r="F408" s="132">
        <v>3</v>
      </c>
      <c r="G408" s="132">
        <v>1</v>
      </c>
      <c r="H408" s="134">
        <v>0</v>
      </c>
      <c r="I408" s="135">
        <f t="shared" si="84"/>
        <v>2</v>
      </c>
      <c r="J408" s="126">
        <f t="shared" si="85"/>
        <v>88.24</v>
      </c>
      <c r="K408" s="126">
        <f t="shared" si="86"/>
        <v>88.24</v>
      </c>
      <c r="L408" s="126">
        <f t="shared" si="87"/>
        <v>1.68</v>
      </c>
      <c r="M408" s="126">
        <f t="shared" si="88"/>
        <v>3.36</v>
      </c>
      <c r="N408" s="126">
        <f t="shared" si="89"/>
        <v>56.7</v>
      </c>
      <c r="O408" s="126">
        <f t="shared" si="90"/>
        <v>113.4</v>
      </c>
      <c r="P408" s="126">
        <f t="shared" si="91"/>
        <v>23.58</v>
      </c>
      <c r="Q408" s="126">
        <f t="shared" si="92"/>
        <v>47.16</v>
      </c>
      <c r="R408" s="126">
        <f t="shared" si="93"/>
        <v>22.06</v>
      </c>
      <c r="S408" s="126">
        <f t="shared" si="94"/>
        <v>22.06</v>
      </c>
      <c r="T408" s="126">
        <f t="shared" si="95"/>
        <v>22.06</v>
      </c>
      <c r="U408" s="128">
        <f t="shared" si="96"/>
        <v>11.03</v>
      </c>
      <c r="V408" s="157">
        <f t="shared" si="97"/>
        <v>500</v>
      </c>
    </row>
    <row r="409" spans="1:22" ht="11.25" customHeight="1" x14ac:dyDescent="0.25">
      <c r="A409" s="130" t="s">
        <v>3854</v>
      </c>
      <c r="B409" s="131" t="s">
        <v>2455</v>
      </c>
      <c r="C409" s="132">
        <v>10010037268</v>
      </c>
      <c r="D409" s="132" t="s">
        <v>3916</v>
      </c>
      <c r="E409" s="133">
        <v>489</v>
      </c>
      <c r="F409" s="132">
        <v>2</v>
      </c>
      <c r="G409" s="132">
        <v>1</v>
      </c>
      <c r="H409" s="134">
        <v>0</v>
      </c>
      <c r="I409" s="135">
        <f t="shared" si="84"/>
        <v>1</v>
      </c>
      <c r="J409" s="126">
        <f t="shared" si="85"/>
        <v>117.36</v>
      </c>
      <c r="K409" s="126">
        <f t="shared" si="86"/>
        <v>117.36</v>
      </c>
      <c r="L409" s="126">
        <f t="shared" si="87"/>
        <v>1.68</v>
      </c>
      <c r="M409" s="126">
        <f t="shared" si="88"/>
        <v>1.68</v>
      </c>
      <c r="N409" s="126">
        <f t="shared" si="89"/>
        <v>56.7</v>
      </c>
      <c r="O409" s="126">
        <f t="shared" si="90"/>
        <v>56.7</v>
      </c>
      <c r="P409" s="126">
        <f t="shared" si="91"/>
        <v>23.58</v>
      </c>
      <c r="Q409" s="126">
        <f t="shared" si="92"/>
        <v>23.58</v>
      </c>
      <c r="R409" s="126">
        <f t="shared" si="93"/>
        <v>29.34</v>
      </c>
      <c r="S409" s="126">
        <f t="shared" si="94"/>
        <v>29.34</v>
      </c>
      <c r="T409" s="126">
        <f t="shared" si="95"/>
        <v>29.34</v>
      </c>
      <c r="U409" s="128">
        <f t="shared" si="96"/>
        <v>14.67</v>
      </c>
      <c r="V409" s="157">
        <f t="shared" si="97"/>
        <v>501</v>
      </c>
    </row>
    <row r="410" spans="1:22" ht="11.25" customHeight="1" x14ac:dyDescent="0.25">
      <c r="A410" s="130" t="s">
        <v>3854</v>
      </c>
      <c r="B410" s="131" t="s">
        <v>2457</v>
      </c>
      <c r="C410" s="132">
        <v>68240010221</v>
      </c>
      <c r="D410" s="132" t="s">
        <v>3917</v>
      </c>
      <c r="E410" s="133">
        <v>301.33333333333331</v>
      </c>
      <c r="F410" s="132">
        <v>2</v>
      </c>
      <c r="G410" s="132">
        <v>1</v>
      </c>
      <c r="H410" s="134">
        <v>0</v>
      </c>
      <c r="I410" s="135">
        <f t="shared" si="84"/>
        <v>1</v>
      </c>
      <c r="J410" s="126">
        <f t="shared" si="85"/>
        <v>72.319999999999993</v>
      </c>
      <c r="K410" s="126">
        <f t="shared" si="86"/>
        <v>72.319999999999993</v>
      </c>
      <c r="L410" s="126">
        <f t="shared" si="87"/>
        <v>1.68</v>
      </c>
      <c r="M410" s="126">
        <f t="shared" si="88"/>
        <v>1.68</v>
      </c>
      <c r="N410" s="126">
        <f t="shared" si="89"/>
        <v>56.7</v>
      </c>
      <c r="O410" s="126">
        <f t="shared" si="90"/>
        <v>56.7</v>
      </c>
      <c r="P410" s="126">
        <f t="shared" si="91"/>
        <v>23.58</v>
      </c>
      <c r="Q410" s="126">
        <f t="shared" si="92"/>
        <v>23.58</v>
      </c>
      <c r="R410" s="126">
        <f t="shared" si="93"/>
        <v>18.079999999999998</v>
      </c>
      <c r="S410" s="126">
        <f t="shared" si="94"/>
        <v>18.079999999999998</v>
      </c>
      <c r="T410" s="126">
        <f t="shared" si="95"/>
        <v>18.079999999999998</v>
      </c>
      <c r="U410" s="128">
        <f t="shared" si="96"/>
        <v>9.0399999999999991</v>
      </c>
      <c r="V410" s="157">
        <f t="shared" si="97"/>
        <v>372</v>
      </c>
    </row>
    <row r="411" spans="1:22" ht="11.25" customHeight="1" x14ac:dyDescent="0.25">
      <c r="A411" s="130" t="s">
        <v>3854</v>
      </c>
      <c r="B411" s="131" t="s">
        <v>2459</v>
      </c>
      <c r="C411" s="132">
        <v>25100004470</v>
      </c>
      <c r="D411" s="132" t="s">
        <v>3918</v>
      </c>
      <c r="E411" s="133">
        <v>64.333333333333329</v>
      </c>
      <c r="F411" s="132">
        <v>4</v>
      </c>
      <c r="G411" s="132">
        <v>1</v>
      </c>
      <c r="H411" s="134">
        <v>0</v>
      </c>
      <c r="I411" s="135">
        <f t="shared" si="84"/>
        <v>3</v>
      </c>
      <c r="J411" s="126">
        <f t="shared" si="85"/>
        <v>15.439999999999998</v>
      </c>
      <c r="K411" s="126">
        <f t="shared" si="86"/>
        <v>15.439999999999998</v>
      </c>
      <c r="L411" s="126">
        <f t="shared" si="87"/>
        <v>1.68</v>
      </c>
      <c r="M411" s="126">
        <f t="shared" si="88"/>
        <v>5.04</v>
      </c>
      <c r="N411" s="126">
        <f t="shared" si="89"/>
        <v>56.7</v>
      </c>
      <c r="O411" s="126">
        <f t="shared" si="90"/>
        <v>170.10000000000002</v>
      </c>
      <c r="P411" s="126">
        <f t="shared" si="91"/>
        <v>23.58</v>
      </c>
      <c r="Q411" s="126">
        <f t="shared" si="92"/>
        <v>70.739999999999995</v>
      </c>
      <c r="R411" s="126">
        <f t="shared" si="93"/>
        <v>3.8599999999999994</v>
      </c>
      <c r="S411" s="126">
        <f t="shared" si="94"/>
        <v>3.8599999999999994</v>
      </c>
      <c r="T411" s="126">
        <f t="shared" si="95"/>
        <v>3.8599999999999994</v>
      </c>
      <c r="U411" s="128">
        <f t="shared" si="96"/>
        <v>1.9299999999999997</v>
      </c>
      <c r="V411" s="157">
        <f t="shared" si="97"/>
        <v>372</v>
      </c>
    </row>
    <row r="412" spans="1:22" ht="11.25" customHeight="1" x14ac:dyDescent="0.25">
      <c r="A412" s="130" t="s">
        <v>3854</v>
      </c>
      <c r="B412" s="131" t="s">
        <v>2461</v>
      </c>
      <c r="C412" s="132">
        <v>67270002945</v>
      </c>
      <c r="D412" s="132" t="s">
        <v>3919</v>
      </c>
      <c r="E412" s="133">
        <v>397.66666666666669</v>
      </c>
      <c r="F412" s="132">
        <v>2</v>
      </c>
      <c r="G412" s="132">
        <v>1</v>
      </c>
      <c r="H412" s="134">
        <v>0</v>
      </c>
      <c r="I412" s="135">
        <f t="shared" si="84"/>
        <v>1</v>
      </c>
      <c r="J412" s="126">
        <f t="shared" si="85"/>
        <v>95.44</v>
      </c>
      <c r="K412" s="126">
        <f t="shared" si="86"/>
        <v>95.44</v>
      </c>
      <c r="L412" s="126">
        <f t="shared" si="87"/>
        <v>1.68</v>
      </c>
      <c r="M412" s="126">
        <f t="shared" si="88"/>
        <v>1.68</v>
      </c>
      <c r="N412" s="126">
        <f t="shared" si="89"/>
        <v>56.7</v>
      </c>
      <c r="O412" s="126">
        <f t="shared" si="90"/>
        <v>56.7</v>
      </c>
      <c r="P412" s="126">
        <f t="shared" si="91"/>
        <v>23.58</v>
      </c>
      <c r="Q412" s="126">
        <f t="shared" si="92"/>
        <v>23.58</v>
      </c>
      <c r="R412" s="126">
        <f t="shared" si="93"/>
        <v>23.86</v>
      </c>
      <c r="S412" s="126">
        <f t="shared" si="94"/>
        <v>23.86</v>
      </c>
      <c r="T412" s="126">
        <f t="shared" si="95"/>
        <v>23.86</v>
      </c>
      <c r="U412" s="128">
        <f t="shared" si="96"/>
        <v>11.93</v>
      </c>
      <c r="V412" s="157">
        <f t="shared" si="97"/>
        <v>438</v>
      </c>
    </row>
    <row r="413" spans="1:22" ht="11.25" customHeight="1" x14ac:dyDescent="0.25">
      <c r="A413" s="130" t="s">
        <v>3854</v>
      </c>
      <c r="B413" s="131" t="s">
        <v>2463</v>
      </c>
      <c r="C413" s="132">
        <v>50060008759</v>
      </c>
      <c r="D413" s="132" t="s">
        <v>3920</v>
      </c>
      <c r="E413" s="133">
        <v>415</v>
      </c>
      <c r="F413" s="132">
        <v>2</v>
      </c>
      <c r="G413" s="132">
        <v>1</v>
      </c>
      <c r="H413" s="134">
        <v>0</v>
      </c>
      <c r="I413" s="135">
        <f t="shared" si="84"/>
        <v>1</v>
      </c>
      <c r="J413" s="126">
        <f t="shared" si="85"/>
        <v>99.6</v>
      </c>
      <c r="K413" s="126">
        <f t="shared" si="86"/>
        <v>99.6</v>
      </c>
      <c r="L413" s="126">
        <f t="shared" si="87"/>
        <v>1.68</v>
      </c>
      <c r="M413" s="126">
        <f t="shared" si="88"/>
        <v>1.68</v>
      </c>
      <c r="N413" s="126">
        <f t="shared" si="89"/>
        <v>56.7</v>
      </c>
      <c r="O413" s="126">
        <f t="shared" si="90"/>
        <v>56.7</v>
      </c>
      <c r="P413" s="126">
        <f t="shared" si="91"/>
        <v>23.58</v>
      </c>
      <c r="Q413" s="126">
        <f t="shared" si="92"/>
        <v>23.58</v>
      </c>
      <c r="R413" s="126">
        <f t="shared" si="93"/>
        <v>24.9</v>
      </c>
      <c r="S413" s="126">
        <f t="shared" si="94"/>
        <v>24.9</v>
      </c>
      <c r="T413" s="126">
        <f t="shared" si="95"/>
        <v>24.9</v>
      </c>
      <c r="U413" s="128">
        <f t="shared" si="96"/>
        <v>12.45</v>
      </c>
      <c r="V413" s="157">
        <f t="shared" si="97"/>
        <v>450</v>
      </c>
    </row>
    <row r="414" spans="1:22" ht="11.25" customHeight="1" x14ac:dyDescent="0.25">
      <c r="A414" s="130" t="s">
        <v>3854</v>
      </c>
      <c r="B414" s="131" t="s">
        <v>860</v>
      </c>
      <c r="C414" s="132">
        <v>31420035080</v>
      </c>
      <c r="D414" s="132" t="s">
        <v>3921</v>
      </c>
      <c r="E414" s="133">
        <v>435</v>
      </c>
      <c r="F414" s="132">
        <v>2</v>
      </c>
      <c r="G414" s="132">
        <v>1</v>
      </c>
      <c r="H414" s="134">
        <v>0</v>
      </c>
      <c r="I414" s="135">
        <f t="shared" si="84"/>
        <v>1</v>
      </c>
      <c r="J414" s="126">
        <f t="shared" si="85"/>
        <v>104.39999999999999</v>
      </c>
      <c r="K414" s="126">
        <f t="shared" si="86"/>
        <v>104.39999999999999</v>
      </c>
      <c r="L414" s="126">
        <f t="shared" si="87"/>
        <v>1.68</v>
      </c>
      <c r="M414" s="126">
        <f t="shared" si="88"/>
        <v>1.68</v>
      </c>
      <c r="N414" s="126">
        <f t="shared" si="89"/>
        <v>56.7</v>
      </c>
      <c r="O414" s="126">
        <f t="shared" si="90"/>
        <v>56.7</v>
      </c>
      <c r="P414" s="126">
        <f t="shared" si="91"/>
        <v>23.58</v>
      </c>
      <c r="Q414" s="126">
        <f t="shared" si="92"/>
        <v>23.58</v>
      </c>
      <c r="R414" s="126">
        <f t="shared" si="93"/>
        <v>26.099999999999998</v>
      </c>
      <c r="S414" s="126">
        <f t="shared" si="94"/>
        <v>26.099999999999998</v>
      </c>
      <c r="T414" s="126">
        <f t="shared" si="95"/>
        <v>26.099999999999998</v>
      </c>
      <c r="U414" s="128">
        <f t="shared" si="96"/>
        <v>13.049999999999999</v>
      </c>
      <c r="V414" s="157">
        <f t="shared" si="97"/>
        <v>464</v>
      </c>
    </row>
    <row r="415" spans="1:22" ht="11.25" customHeight="1" x14ac:dyDescent="0.25">
      <c r="A415" s="130" t="s">
        <v>3854</v>
      </c>
      <c r="B415" s="131" t="s">
        <v>2465</v>
      </c>
      <c r="C415" s="132">
        <v>28350007167</v>
      </c>
      <c r="D415" s="132" t="s">
        <v>3922</v>
      </c>
      <c r="E415" s="133">
        <v>203.66666666666666</v>
      </c>
      <c r="F415" s="132">
        <v>2</v>
      </c>
      <c r="G415" s="132">
        <v>1</v>
      </c>
      <c r="H415" s="134">
        <v>0</v>
      </c>
      <c r="I415" s="135">
        <f t="shared" si="84"/>
        <v>1</v>
      </c>
      <c r="J415" s="126">
        <f t="shared" si="85"/>
        <v>48.879999999999995</v>
      </c>
      <c r="K415" s="126">
        <f t="shared" si="86"/>
        <v>48.879999999999995</v>
      </c>
      <c r="L415" s="126">
        <f t="shared" si="87"/>
        <v>1.68</v>
      </c>
      <c r="M415" s="126">
        <f t="shared" si="88"/>
        <v>1.68</v>
      </c>
      <c r="N415" s="126">
        <f t="shared" si="89"/>
        <v>56.7</v>
      </c>
      <c r="O415" s="126">
        <f t="shared" si="90"/>
        <v>56.7</v>
      </c>
      <c r="P415" s="126">
        <f t="shared" si="91"/>
        <v>23.58</v>
      </c>
      <c r="Q415" s="126">
        <f t="shared" si="92"/>
        <v>23.58</v>
      </c>
      <c r="R415" s="126">
        <f t="shared" si="93"/>
        <v>12.219999999999999</v>
      </c>
      <c r="S415" s="126">
        <f t="shared" si="94"/>
        <v>12.219999999999999</v>
      </c>
      <c r="T415" s="126">
        <f t="shared" si="95"/>
        <v>12.219999999999999</v>
      </c>
      <c r="U415" s="128">
        <f t="shared" si="96"/>
        <v>6.1099999999999994</v>
      </c>
      <c r="V415" s="157">
        <f t="shared" si="97"/>
        <v>304</v>
      </c>
    </row>
    <row r="416" spans="1:22" ht="11.25" customHeight="1" x14ac:dyDescent="0.25">
      <c r="A416" s="130" t="s">
        <v>3854</v>
      </c>
      <c r="B416" s="131" t="s">
        <v>1560</v>
      </c>
      <c r="C416" s="132">
        <v>47380008050</v>
      </c>
      <c r="D416" s="132" t="s">
        <v>3923</v>
      </c>
      <c r="E416" s="133">
        <v>335.33333333333331</v>
      </c>
      <c r="F416" s="132">
        <v>4</v>
      </c>
      <c r="G416" s="132">
        <v>1</v>
      </c>
      <c r="H416" s="134">
        <v>0</v>
      </c>
      <c r="I416" s="135">
        <f t="shared" si="84"/>
        <v>3</v>
      </c>
      <c r="J416" s="126">
        <f t="shared" si="85"/>
        <v>80.47999999999999</v>
      </c>
      <c r="K416" s="126">
        <f t="shared" si="86"/>
        <v>80.47999999999999</v>
      </c>
      <c r="L416" s="126">
        <f t="shared" si="87"/>
        <v>1.68</v>
      </c>
      <c r="M416" s="126">
        <f t="shared" si="88"/>
        <v>5.04</v>
      </c>
      <c r="N416" s="126">
        <f t="shared" si="89"/>
        <v>56.7</v>
      </c>
      <c r="O416" s="126">
        <f t="shared" si="90"/>
        <v>170.10000000000002</v>
      </c>
      <c r="P416" s="126">
        <f t="shared" si="91"/>
        <v>23.58</v>
      </c>
      <c r="Q416" s="126">
        <f t="shared" si="92"/>
        <v>70.739999999999995</v>
      </c>
      <c r="R416" s="126">
        <f t="shared" si="93"/>
        <v>20.119999999999997</v>
      </c>
      <c r="S416" s="126">
        <f t="shared" si="94"/>
        <v>20.119999999999997</v>
      </c>
      <c r="T416" s="126">
        <f t="shared" si="95"/>
        <v>20.119999999999997</v>
      </c>
      <c r="U416" s="128">
        <f t="shared" si="96"/>
        <v>10.059999999999999</v>
      </c>
      <c r="V416" s="157">
        <f t="shared" si="97"/>
        <v>559</v>
      </c>
    </row>
    <row r="417" spans="1:22" ht="11.25" customHeight="1" x14ac:dyDescent="0.25">
      <c r="A417" s="130" t="s">
        <v>3854</v>
      </c>
      <c r="B417" s="131" t="s">
        <v>2467</v>
      </c>
      <c r="C417" s="132">
        <v>23120000708</v>
      </c>
      <c r="D417" s="132" t="s">
        <v>3924</v>
      </c>
      <c r="E417" s="133">
        <v>241.66666666666666</v>
      </c>
      <c r="F417" s="132">
        <v>3</v>
      </c>
      <c r="G417" s="132">
        <v>1</v>
      </c>
      <c r="H417" s="134">
        <v>0</v>
      </c>
      <c r="I417" s="135">
        <f t="shared" si="84"/>
        <v>2</v>
      </c>
      <c r="J417" s="126">
        <f t="shared" si="85"/>
        <v>57.999999999999993</v>
      </c>
      <c r="K417" s="126">
        <f t="shared" si="86"/>
        <v>57.999999999999993</v>
      </c>
      <c r="L417" s="126">
        <f t="shared" si="87"/>
        <v>1.68</v>
      </c>
      <c r="M417" s="126">
        <f t="shared" si="88"/>
        <v>3.36</v>
      </c>
      <c r="N417" s="126">
        <f t="shared" si="89"/>
        <v>56.7</v>
      </c>
      <c r="O417" s="126">
        <f t="shared" si="90"/>
        <v>113.4</v>
      </c>
      <c r="P417" s="126">
        <f t="shared" si="91"/>
        <v>23.58</v>
      </c>
      <c r="Q417" s="126">
        <f t="shared" si="92"/>
        <v>47.16</v>
      </c>
      <c r="R417" s="126">
        <f t="shared" si="93"/>
        <v>14.499999999999998</v>
      </c>
      <c r="S417" s="126">
        <f t="shared" si="94"/>
        <v>14.499999999999998</v>
      </c>
      <c r="T417" s="126">
        <f t="shared" si="95"/>
        <v>14.499999999999998</v>
      </c>
      <c r="U417" s="128">
        <f t="shared" si="96"/>
        <v>7.2499999999999991</v>
      </c>
      <c r="V417" s="157">
        <f t="shared" si="97"/>
        <v>413</v>
      </c>
    </row>
    <row r="418" spans="1:22" ht="11.25" customHeight="1" x14ac:dyDescent="0.25">
      <c r="A418" s="130" t="s">
        <v>3854</v>
      </c>
      <c r="B418" s="131" t="s">
        <v>2469</v>
      </c>
      <c r="C418" s="132">
        <v>75570031543</v>
      </c>
      <c r="D418" s="132" t="s">
        <v>3925</v>
      </c>
      <c r="E418" s="133">
        <v>245.66666666666666</v>
      </c>
      <c r="F418" s="132">
        <v>2</v>
      </c>
      <c r="G418" s="132">
        <v>1</v>
      </c>
      <c r="H418" s="134">
        <v>0</v>
      </c>
      <c r="I418" s="135">
        <f t="shared" si="84"/>
        <v>1</v>
      </c>
      <c r="J418" s="126">
        <f t="shared" si="85"/>
        <v>58.959999999999994</v>
      </c>
      <c r="K418" s="126">
        <f t="shared" si="86"/>
        <v>58.959999999999994</v>
      </c>
      <c r="L418" s="126">
        <f t="shared" si="87"/>
        <v>1.68</v>
      </c>
      <c r="M418" s="126">
        <f t="shared" si="88"/>
        <v>1.68</v>
      </c>
      <c r="N418" s="126">
        <f t="shared" si="89"/>
        <v>56.7</v>
      </c>
      <c r="O418" s="126">
        <f t="shared" si="90"/>
        <v>56.7</v>
      </c>
      <c r="P418" s="126">
        <f t="shared" si="91"/>
        <v>23.58</v>
      </c>
      <c r="Q418" s="126">
        <f t="shared" si="92"/>
        <v>23.58</v>
      </c>
      <c r="R418" s="126">
        <f t="shared" si="93"/>
        <v>14.739999999999998</v>
      </c>
      <c r="S418" s="126">
        <f t="shared" si="94"/>
        <v>14.739999999999998</v>
      </c>
      <c r="T418" s="126">
        <f t="shared" si="95"/>
        <v>14.739999999999998</v>
      </c>
      <c r="U418" s="128">
        <f t="shared" si="96"/>
        <v>7.3699999999999992</v>
      </c>
      <c r="V418" s="157">
        <f t="shared" si="97"/>
        <v>333</v>
      </c>
    </row>
    <row r="419" spans="1:22" ht="11.25" customHeight="1" x14ac:dyDescent="0.25">
      <c r="A419" s="130" t="s">
        <v>3854</v>
      </c>
      <c r="B419" s="131" t="s">
        <v>2471</v>
      </c>
      <c r="C419" s="132">
        <v>19370000727</v>
      </c>
      <c r="D419" s="132" t="s">
        <v>3926</v>
      </c>
      <c r="E419" s="133">
        <v>175</v>
      </c>
      <c r="F419" s="132">
        <v>3</v>
      </c>
      <c r="G419" s="132">
        <v>1</v>
      </c>
      <c r="H419" s="134">
        <v>0</v>
      </c>
      <c r="I419" s="135">
        <f t="shared" si="84"/>
        <v>2</v>
      </c>
      <c r="J419" s="126">
        <f t="shared" si="85"/>
        <v>42</v>
      </c>
      <c r="K419" s="126">
        <f t="shared" si="86"/>
        <v>42</v>
      </c>
      <c r="L419" s="126">
        <f t="shared" si="87"/>
        <v>1.68</v>
      </c>
      <c r="M419" s="126">
        <f t="shared" si="88"/>
        <v>3.36</v>
      </c>
      <c r="N419" s="126">
        <f t="shared" si="89"/>
        <v>56.7</v>
      </c>
      <c r="O419" s="126">
        <f t="shared" si="90"/>
        <v>113.4</v>
      </c>
      <c r="P419" s="126">
        <f t="shared" si="91"/>
        <v>23.58</v>
      </c>
      <c r="Q419" s="126">
        <f t="shared" si="92"/>
        <v>47.16</v>
      </c>
      <c r="R419" s="126">
        <f t="shared" si="93"/>
        <v>10.5</v>
      </c>
      <c r="S419" s="126">
        <f t="shared" si="94"/>
        <v>10.5</v>
      </c>
      <c r="T419" s="126">
        <f t="shared" si="95"/>
        <v>10.5</v>
      </c>
      <c r="U419" s="128">
        <f t="shared" si="96"/>
        <v>5.25</v>
      </c>
      <c r="V419" s="157">
        <f t="shared" si="97"/>
        <v>367</v>
      </c>
    </row>
    <row r="420" spans="1:22" ht="11.25" customHeight="1" x14ac:dyDescent="0.25">
      <c r="A420" s="130" t="s">
        <v>3854</v>
      </c>
      <c r="B420" s="131" t="s">
        <v>2473</v>
      </c>
      <c r="C420" s="132">
        <v>47400013313</v>
      </c>
      <c r="D420" s="132" t="s">
        <v>3927</v>
      </c>
      <c r="E420" s="133">
        <v>377.66666666666669</v>
      </c>
      <c r="F420" s="132">
        <v>4</v>
      </c>
      <c r="G420" s="132">
        <v>2</v>
      </c>
      <c r="H420" s="134">
        <v>0</v>
      </c>
      <c r="I420" s="135">
        <f t="shared" si="84"/>
        <v>2</v>
      </c>
      <c r="J420" s="126">
        <f t="shared" si="85"/>
        <v>90.64</v>
      </c>
      <c r="K420" s="126">
        <f t="shared" si="86"/>
        <v>90.64</v>
      </c>
      <c r="L420" s="126">
        <f t="shared" si="87"/>
        <v>3.36</v>
      </c>
      <c r="M420" s="126">
        <f t="shared" si="88"/>
        <v>3.36</v>
      </c>
      <c r="N420" s="126">
        <f t="shared" si="89"/>
        <v>113.4</v>
      </c>
      <c r="O420" s="126">
        <f t="shared" si="90"/>
        <v>113.4</v>
      </c>
      <c r="P420" s="126">
        <f t="shared" si="91"/>
        <v>47.16</v>
      </c>
      <c r="Q420" s="126">
        <f t="shared" si="92"/>
        <v>47.16</v>
      </c>
      <c r="R420" s="126">
        <f t="shared" si="93"/>
        <v>22.66</v>
      </c>
      <c r="S420" s="126">
        <f t="shared" si="94"/>
        <v>22.66</v>
      </c>
      <c r="T420" s="126">
        <f t="shared" si="95"/>
        <v>22.66</v>
      </c>
      <c r="U420" s="128">
        <f t="shared" si="96"/>
        <v>11.33</v>
      </c>
      <c r="V420" s="157">
        <f t="shared" si="97"/>
        <v>588</v>
      </c>
    </row>
    <row r="421" spans="1:22" ht="11.25" customHeight="1" x14ac:dyDescent="0.25">
      <c r="A421" s="130" t="s">
        <v>3854</v>
      </c>
      <c r="B421" s="131" t="s">
        <v>1184</v>
      </c>
      <c r="C421" s="132">
        <v>59080000937</v>
      </c>
      <c r="D421" s="132" t="s">
        <v>3928</v>
      </c>
      <c r="E421" s="133">
        <v>320.33333333333331</v>
      </c>
      <c r="F421" s="132">
        <v>3</v>
      </c>
      <c r="G421" s="132">
        <v>1</v>
      </c>
      <c r="H421" s="134">
        <v>0</v>
      </c>
      <c r="I421" s="135">
        <f t="shared" si="84"/>
        <v>2</v>
      </c>
      <c r="J421" s="126">
        <f t="shared" si="85"/>
        <v>76.88</v>
      </c>
      <c r="K421" s="126">
        <f t="shared" si="86"/>
        <v>76.88</v>
      </c>
      <c r="L421" s="126">
        <f t="shared" si="87"/>
        <v>1.68</v>
      </c>
      <c r="M421" s="126">
        <f t="shared" si="88"/>
        <v>3.36</v>
      </c>
      <c r="N421" s="126">
        <f t="shared" si="89"/>
        <v>56.7</v>
      </c>
      <c r="O421" s="126">
        <f t="shared" si="90"/>
        <v>113.4</v>
      </c>
      <c r="P421" s="126">
        <f t="shared" si="91"/>
        <v>23.58</v>
      </c>
      <c r="Q421" s="126">
        <f t="shared" si="92"/>
        <v>47.16</v>
      </c>
      <c r="R421" s="126">
        <f t="shared" si="93"/>
        <v>19.22</v>
      </c>
      <c r="S421" s="126">
        <f t="shared" si="94"/>
        <v>19.22</v>
      </c>
      <c r="T421" s="126">
        <f t="shared" si="95"/>
        <v>19.22</v>
      </c>
      <c r="U421" s="128">
        <f t="shared" si="96"/>
        <v>9.61</v>
      </c>
      <c r="V421" s="157">
        <f t="shared" si="97"/>
        <v>467</v>
      </c>
    </row>
    <row r="422" spans="1:22" ht="11.25" customHeight="1" x14ac:dyDescent="0.25">
      <c r="A422" s="130" t="s">
        <v>3854</v>
      </c>
      <c r="B422" s="131" t="s">
        <v>2475</v>
      </c>
      <c r="C422" s="132">
        <v>35580001307</v>
      </c>
      <c r="D422" s="132" t="s">
        <v>3929</v>
      </c>
      <c r="E422" s="133">
        <v>423</v>
      </c>
      <c r="F422" s="132">
        <v>3</v>
      </c>
      <c r="G422" s="132">
        <v>1</v>
      </c>
      <c r="H422" s="134">
        <v>0</v>
      </c>
      <c r="I422" s="135">
        <f t="shared" si="84"/>
        <v>2</v>
      </c>
      <c r="J422" s="126">
        <f t="shared" si="85"/>
        <v>101.52</v>
      </c>
      <c r="K422" s="126">
        <f t="shared" si="86"/>
        <v>101.52</v>
      </c>
      <c r="L422" s="126">
        <f t="shared" si="87"/>
        <v>1.68</v>
      </c>
      <c r="M422" s="126">
        <f t="shared" si="88"/>
        <v>3.36</v>
      </c>
      <c r="N422" s="126">
        <f t="shared" si="89"/>
        <v>56.7</v>
      </c>
      <c r="O422" s="126">
        <f t="shared" si="90"/>
        <v>113.4</v>
      </c>
      <c r="P422" s="126">
        <f t="shared" si="91"/>
        <v>23.58</v>
      </c>
      <c r="Q422" s="126">
        <f t="shared" si="92"/>
        <v>47.16</v>
      </c>
      <c r="R422" s="126">
        <f t="shared" si="93"/>
        <v>25.38</v>
      </c>
      <c r="S422" s="126">
        <f t="shared" si="94"/>
        <v>25.38</v>
      </c>
      <c r="T422" s="126">
        <f t="shared" si="95"/>
        <v>25.38</v>
      </c>
      <c r="U422" s="128">
        <f t="shared" si="96"/>
        <v>12.69</v>
      </c>
      <c r="V422" s="157">
        <f t="shared" si="97"/>
        <v>538</v>
      </c>
    </row>
    <row r="423" spans="1:22" ht="11.25" customHeight="1" x14ac:dyDescent="0.25">
      <c r="A423" s="130" t="s">
        <v>3854</v>
      </c>
      <c r="B423" s="131" t="s">
        <v>2477</v>
      </c>
      <c r="C423" s="132">
        <v>10250007472</v>
      </c>
      <c r="D423" s="132" t="s">
        <v>3930</v>
      </c>
      <c r="E423" s="133">
        <v>514</v>
      </c>
      <c r="F423" s="132">
        <v>4</v>
      </c>
      <c r="G423" s="132">
        <v>1</v>
      </c>
      <c r="H423" s="134">
        <v>0</v>
      </c>
      <c r="I423" s="135">
        <f t="shared" si="84"/>
        <v>3</v>
      </c>
      <c r="J423" s="126">
        <f t="shared" si="85"/>
        <v>123.36</v>
      </c>
      <c r="K423" s="126">
        <f t="shared" si="86"/>
        <v>123.36</v>
      </c>
      <c r="L423" s="126">
        <f t="shared" si="87"/>
        <v>1.68</v>
      </c>
      <c r="M423" s="126">
        <f t="shared" si="88"/>
        <v>5.04</v>
      </c>
      <c r="N423" s="126">
        <f t="shared" si="89"/>
        <v>56.7</v>
      </c>
      <c r="O423" s="126">
        <f t="shared" si="90"/>
        <v>170.10000000000002</v>
      </c>
      <c r="P423" s="126">
        <f t="shared" si="91"/>
        <v>23.58</v>
      </c>
      <c r="Q423" s="126">
        <f t="shared" si="92"/>
        <v>70.739999999999995</v>
      </c>
      <c r="R423" s="126">
        <f t="shared" si="93"/>
        <v>30.84</v>
      </c>
      <c r="S423" s="126">
        <f t="shared" si="94"/>
        <v>30.84</v>
      </c>
      <c r="T423" s="126">
        <f t="shared" si="95"/>
        <v>30.84</v>
      </c>
      <c r="U423" s="128">
        <f t="shared" si="96"/>
        <v>15.42</v>
      </c>
      <c r="V423" s="157">
        <f t="shared" si="97"/>
        <v>683</v>
      </c>
    </row>
    <row r="424" spans="1:22" ht="11.25" customHeight="1" x14ac:dyDescent="0.25">
      <c r="A424" s="130" t="s">
        <v>3854</v>
      </c>
      <c r="B424" s="131" t="s">
        <v>1119</v>
      </c>
      <c r="C424" s="132">
        <v>94520010232</v>
      </c>
      <c r="D424" s="132" t="s">
        <v>3931</v>
      </c>
      <c r="E424" s="133">
        <v>377.33333333333331</v>
      </c>
      <c r="F424" s="132">
        <v>2</v>
      </c>
      <c r="G424" s="132">
        <v>1</v>
      </c>
      <c r="H424" s="134">
        <v>0</v>
      </c>
      <c r="I424" s="135">
        <f t="shared" si="84"/>
        <v>1</v>
      </c>
      <c r="J424" s="126">
        <f t="shared" si="85"/>
        <v>90.559999999999988</v>
      </c>
      <c r="K424" s="126">
        <f t="shared" si="86"/>
        <v>90.559999999999988</v>
      </c>
      <c r="L424" s="126">
        <f t="shared" si="87"/>
        <v>1.68</v>
      </c>
      <c r="M424" s="126">
        <f t="shared" si="88"/>
        <v>1.68</v>
      </c>
      <c r="N424" s="126">
        <f t="shared" si="89"/>
        <v>56.7</v>
      </c>
      <c r="O424" s="126">
        <f t="shared" si="90"/>
        <v>56.7</v>
      </c>
      <c r="P424" s="126">
        <f t="shared" si="91"/>
        <v>23.58</v>
      </c>
      <c r="Q424" s="126">
        <f t="shared" si="92"/>
        <v>23.58</v>
      </c>
      <c r="R424" s="126">
        <f t="shared" si="93"/>
        <v>22.639999999999997</v>
      </c>
      <c r="S424" s="126">
        <f t="shared" si="94"/>
        <v>22.639999999999997</v>
      </c>
      <c r="T424" s="126">
        <f t="shared" si="95"/>
        <v>22.639999999999997</v>
      </c>
      <c r="U424" s="128">
        <f t="shared" si="96"/>
        <v>11.319999999999999</v>
      </c>
      <c r="V424" s="157">
        <f t="shared" si="97"/>
        <v>424</v>
      </c>
    </row>
    <row r="425" spans="1:22" ht="11.25" customHeight="1" x14ac:dyDescent="0.25">
      <c r="A425" s="130" t="s">
        <v>3854</v>
      </c>
      <c r="B425" s="131" t="s">
        <v>1186</v>
      </c>
      <c r="C425" s="132">
        <v>71030007559</v>
      </c>
      <c r="D425" s="132" t="s">
        <v>3932</v>
      </c>
      <c r="E425" s="133">
        <v>205.33333333333334</v>
      </c>
      <c r="F425" s="132">
        <v>3</v>
      </c>
      <c r="G425" s="132">
        <v>1</v>
      </c>
      <c r="H425" s="134">
        <v>0</v>
      </c>
      <c r="I425" s="135">
        <f t="shared" si="84"/>
        <v>2</v>
      </c>
      <c r="J425" s="126">
        <f t="shared" si="85"/>
        <v>49.28</v>
      </c>
      <c r="K425" s="126">
        <f t="shared" si="86"/>
        <v>49.28</v>
      </c>
      <c r="L425" s="126">
        <f t="shared" si="87"/>
        <v>1.68</v>
      </c>
      <c r="M425" s="126">
        <f t="shared" si="88"/>
        <v>3.36</v>
      </c>
      <c r="N425" s="126">
        <f t="shared" si="89"/>
        <v>56.7</v>
      </c>
      <c r="O425" s="126">
        <f t="shared" si="90"/>
        <v>113.4</v>
      </c>
      <c r="P425" s="126">
        <f t="shared" si="91"/>
        <v>23.58</v>
      </c>
      <c r="Q425" s="126">
        <f t="shared" si="92"/>
        <v>47.16</v>
      </c>
      <c r="R425" s="126">
        <f t="shared" si="93"/>
        <v>12.32</v>
      </c>
      <c r="S425" s="126">
        <f t="shared" si="94"/>
        <v>12.32</v>
      </c>
      <c r="T425" s="126">
        <f t="shared" si="95"/>
        <v>12.32</v>
      </c>
      <c r="U425" s="128">
        <f t="shared" si="96"/>
        <v>6.16</v>
      </c>
      <c r="V425" s="157">
        <f t="shared" si="97"/>
        <v>388</v>
      </c>
    </row>
    <row r="426" spans="1:22" ht="11.25" customHeight="1" x14ac:dyDescent="0.25">
      <c r="A426" s="130" t="s">
        <v>3854</v>
      </c>
      <c r="B426" s="131" t="s">
        <v>2479</v>
      </c>
      <c r="C426" s="132">
        <v>87740012349</v>
      </c>
      <c r="D426" s="132" t="s">
        <v>3933</v>
      </c>
      <c r="E426" s="133">
        <v>244</v>
      </c>
      <c r="F426" s="132">
        <v>3</v>
      </c>
      <c r="G426" s="132">
        <v>1</v>
      </c>
      <c r="H426" s="134">
        <v>0</v>
      </c>
      <c r="I426" s="135">
        <f t="shared" si="84"/>
        <v>2</v>
      </c>
      <c r="J426" s="126">
        <f t="shared" si="85"/>
        <v>58.559999999999995</v>
      </c>
      <c r="K426" s="126">
        <f t="shared" si="86"/>
        <v>58.559999999999995</v>
      </c>
      <c r="L426" s="126">
        <f t="shared" si="87"/>
        <v>1.68</v>
      </c>
      <c r="M426" s="126">
        <f t="shared" si="88"/>
        <v>3.36</v>
      </c>
      <c r="N426" s="126">
        <f t="shared" si="89"/>
        <v>56.7</v>
      </c>
      <c r="O426" s="126">
        <f t="shared" si="90"/>
        <v>113.4</v>
      </c>
      <c r="P426" s="126">
        <f t="shared" si="91"/>
        <v>23.58</v>
      </c>
      <c r="Q426" s="126">
        <f t="shared" si="92"/>
        <v>47.16</v>
      </c>
      <c r="R426" s="126">
        <f t="shared" si="93"/>
        <v>14.639999999999999</v>
      </c>
      <c r="S426" s="126">
        <f t="shared" si="94"/>
        <v>14.639999999999999</v>
      </c>
      <c r="T426" s="126">
        <f t="shared" si="95"/>
        <v>14.639999999999999</v>
      </c>
      <c r="U426" s="128">
        <f t="shared" si="96"/>
        <v>7.3199999999999994</v>
      </c>
      <c r="V426" s="157">
        <f t="shared" si="97"/>
        <v>414</v>
      </c>
    </row>
    <row r="427" spans="1:22" ht="11.25" customHeight="1" x14ac:dyDescent="0.25">
      <c r="A427" s="130" t="s">
        <v>3854</v>
      </c>
      <c r="B427" s="131" t="s">
        <v>2481</v>
      </c>
      <c r="C427" s="132">
        <v>36090009535</v>
      </c>
      <c r="D427" s="132" t="s">
        <v>3934</v>
      </c>
      <c r="E427" s="133">
        <v>306.33333333333331</v>
      </c>
      <c r="F427" s="132">
        <v>4</v>
      </c>
      <c r="G427" s="132">
        <v>2</v>
      </c>
      <c r="H427" s="134">
        <v>0</v>
      </c>
      <c r="I427" s="135">
        <f t="shared" si="84"/>
        <v>2</v>
      </c>
      <c r="J427" s="126">
        <f t="shared" si="85"/>
        <v>73.52</v>
      </c>
      <c r="K427" s="126">
        <f t="shared" si="86"/>
        <v>73.52</v>
      </c>
      <c r="L427" s="126">
        <f t="shared" si="87"/>
        <v>3.36</v>
      </c>
      <c r="M427" s="126">
        <f t="shared" si="88"/>
        <v>3.36</v>
      </c>
      <c r="N427" s="126">
        <f t="shared" si="89"/>
        <v>113.4</v>
      </c>
      <c r="O427" s="126">
        <f t="shared" si="90"/>
        <v>113.4</v>
      </c>
      <c r="P427" s="126">
        <f t="shared" si="91"/>
        <v>47.16</v>
      </c>
      <c r="Q427" s="126">
        <f t="shared" si="92"/>
        <v>47.16</v>
      </c>
      <c r="R427" s="126">
        <f t="shared" si="93"/>
        <v>18.38</v>
      </c>
      <c r="S427" s="126">
        <f t="shared" si="94"/>
        <v>18.38</v>
      </c>
      <c r="T427" s="126">
        <f t="shared" si="95"/>
        <v>18.38</v>
      </c>
      <c r="U427" s="128">
        <f t="shared" si="96"/>
        <v>9.19</v>
      </c>
      <c r="V427" s="157">
        <f t="shared" si="97"/>
        <v>539</v>
      </c>
    </row>
    <row r="428" spans="1:22" ht="11.25" customHeight="1" x14ac:dyDescent="0.25">
      <c r="A428" s="130" t="s">
        <v>3854</v>
      </c>
      <c r="B428" s="131" t="s">
        <v>862</v>
      </c>
      <c r="C428" s="132">
        <v>96730010982</v>
      </c>
      <c r="D428" s="132" t="s">
        <v>3935</v>
      </c>
      <c r="E428" s="133">
        <v>493.33333333333331</v>
      </c>
      <c r="F428" s="132">
        <v>3</v>
      </c>
      <c r="G428" s="132">
        <v>1</v>
      </c>
      <c r="H428" s="134">
        <v>0</v>
      </c>
      <c r="I428" s="135">
        <f t="shared" si="84"/>
        <v>2</v>
      </c>
      <c r="J428" s="126">
        <f t="shared" si="85"/>
        <v>118.39999999999999</v>
      </c>
      <c r="K428" s="126">
        <f t="shared" si="86"/>
        <v>118.39999999999999</v>
      </c>
      <c r="L428" s="126">
        <f t="shared" si="87"/>
        <v>1.68</v>
      </c>
      <c r="M428" s="126">
        <f t="shared" si="88"/>
        <v>3.36</v>
      </c>
      <c r="N428" s="126">
        <f t="shared" si="89"/>
        <v>56.7</v>
      </c>
      <c r="O428" s="126">
        <f t="shared" si="90"/>
        <v>113.4</v>
      </c>
      <c r="P428" s="126">
        <f t="shared" si="91"/>
        <v>23.58</v>
      </c>
      <c r="Q428" s="126">
        <f t="shared" si="92"/>
        <v>47.16</v>
      </c>
      <c r="R428" s="126">
        <f t="shared" si="93"/>
        <v>29.599999999999998</v>
      </c>
      <c r="S428" s="126">
        <f t="shared" si="94"/>
        <v>29.599999999999998</v>
      </c>
      <c r="T428" s="126">
        <f t="shared" si="95"/>
        <v>29.599999999999998</v>
      </c>
      <c r="U428" s="128">
        <f t="shared" si="96"/>
        <v>14.799999999999999</v>
      </c>
      <c r="V428" s="157">
        <f t="shared" si="97"/>
        <v>586</v>
      </c>
    </row>
    <row r="429" spans="1:22" ht="11.25" customHeight="1" x14ac:dyDescent="0.25">
      <c r="A429" s="130" t="s">
        <v>3854</v>
      </c>
      <c r="B429" s="131" t="s">
        <v>2483</v>
      </c>
      <c r="C429" s="132">
        <v>57730010222</v>
      </c>
      <c r="D429" s="132" t="s">
        <v>3936</v>
      </c>
      <c r="E429" s="133">
        <v>871.33333333333337</v>
      </c>
      <c r="F429" s="132">
        <v>3</v>
      </c>
      <c r="G429" s="132">
        <v>1</v>
      </c>
      <c r="H429" s="134">
        <v>0</v>
      </c>
      <c r="I429" s="135">
        <f t="shared" si="84"/>
        <v>2</v>
      </c>
      <c r="J429" s="126">
        <f t="shared" si="85"/>
        <v>209.12</v>
      </c>
      <c r="K429" s="126">
        <f t="shared" si="86"/>
        <v>209.12</v>
      </c>
      <c r="L429" s="126">
        <f t="shared" si="87"/>
        <v>1.68</v>
      </c>
      <c r="M429" s="126">
        <f t="shared" si="88"/>
        <v>3.36</v>
      </c>
      <c r="N429" s="126">
        <f t="shared" si="89"/>
        <v>56.7</v>
      </c>
      <c r="O429" s="126">
        <f t="shared" si="90"/>
        <v>113.4</v>
      </c>
      <c r="P429" s="126">
        <f t="shared" si="91"/>
        <v>23.58</v>
      </c>
      <c r="Q429" s="126">
        <f t="shared" si="92"/>
        <v>47.16</v>
      </c>
      <c r="R429" s="126">
        <f t="shared" si="93"/>
        <v>52.28</v>
      </c>
      <c r="S429" s="126">
        <f t="shared" si="94"/>
        <v>52.28</v>
      </c>
      <c r="T429" s="126">
        <f t="shared" si="95"/>
        <v>52.28</v>
      </c>
      <c r="U429" s="128">
        <f t="shared" si="96"/>
        <v>26.14</v>
      </c>
      <c r="V429" s="157">
        <f t="shared" si="97"/>
        <v>847</v>
      </c>
    </row>
    <row r="430" spans="1:22" ht="11.25" customHeight="1" x14ac:dyDescent="0.25">
      <c r="A430" s="130" t="s">
        <v>3854</v>
      </c>
      <c r="B430" s="131" t="s">
        <v>864</v>
      </c>
      <c r="C430" s="132">
        <v>11960006043</v>
      </c>
      <c r="D430" s="132" t="s">
        <v>3937</v>
      </c>
      <c r="E430" s="133">
        <v>300.66666666666669</v>
      </c>
      <c r="F430" s="132">
        <v>3</v>
      </c>
      <c r="G430" s="132">
        <v>1</v>
      </c>
      <c r="H430" s="134">
        <v>0</v>
      </c>
      <c r="I430" s="135">
        <f t="shared" si="84"/>
        <v>2</v>
      </c>
      <c r="J430" s="126">
        <f t="shared" si="85"/>
        <v>72.16</v>
      </c>
      <c r="K430" s="126">
        <f t="shared" si="86"/>
        <v>72.16</v>
      </c>
      <c r="L430" s="126">
        <f t="shared" si="87"/>
        <v>1.68</v>
      </c>
      <c r="M430" s="126">
        <f t="shared" si="88"/>
        <v>3.36</v>
      </c>
      <c r="N430" s="126">
        <f t="shared" si="89"/>
        <v>56.7</v>
      </c>
      <c r="O430" s="126">
        <f t="shared" si="90"/>
        <v>113.4</v>
      </c>
      <c r="P430" s="126">
        <f t="shared" si="91"/>
        <v>23.58</v>
      </c>
      <c r="Q430" s="126">
        <f t="shared" si="92"/>
        <v>47.16</v>
      </c>
      <c r="R430" s="126">
        <f t="shared" si="93"/>
        <v>18.04</v>
      </c>
      <c r="S430" s="126">
        <f t="shared" si="94"/>
        <v>18.04</v>
      </c>
      <c r="T430" s="126">
        <f t="shared" si="95"/>
        <v>18.04</v>
      </c>
      <c r="U430" s="128">
        <f t="shared" si="96"/>
        <v>9.02</v>
      </c>
      <c r="V430" s="157">
        <f t="shared" si="97"/>
        <v>453</v>
      </c>
    </row>
    <row r="431" spans="1:22" ht="11.25" customHeight="1" x14ac:dyDescent="0.25">
      <c r="A431" s="130" t="s">
        <v>3854</v>
      </c>
      <c r="B431" s="131" t="s">
        <v>2485</v>
      </c>
      <c r="C431" s="132">
        <v>50480000327</v>
      </c>
      <c r="D431" s="132" t="s">
        <v>3938</v>
      </c>
      <c r="E431" s="133">
        <v>356.66666666666669</v>
      </c>
      <c r="F431" s="132">
        <v>3</v>
      </c>
      <c r="G431" s="132">
        <v>1</v>
      </c>
      <c r="H431" s="134">
        <v>0</v>
      </c>
      <c r="I431" s="135">
        <f t="shared" si="84"/>
        <v>2</v>
      </c>
      <c r="J431" s="126">
        <f t="shared" si="85"/>
        <v>85.6</v>
      </c>
      <c r="K431" s="126">
        <f t="shared" si="86"/>
        <v>85.6</v>
      </c>
      <c r="L431" s="126">
        <f t="shared" si="87"/>
        <v>1.68</v>
      </c>
      <c r="M431" s="126">
        <f t="shared" si="88"/>
        <v>3.36</v>
      </c>
      <c r="N431" s="126">
        <f t="shared" si="89"/>
        <v>56.7</v>
      </c>
      <c r="O431" s="126">
        <f t="shared" si="90"/>
        <v>113.4</v>
      </c>
      <c r="P431" s="126">
        <f t="shared" si="91"/>
        <v>23.58</v>
      </c>
      <c r="Q431" s="126">
        <f t="shared" si="92"/>
        <v>47.16</v>
      </c>
      <c r="R431" s="126">
        <f t="shared" si="93"/>
        <v>21.4</v>
      </c>
      <c r="S431" s="126">
        <f t="shared" si="94"/>
        <v>21.4</v>
      </c>
      <c r="T431" s="126">
        <f t="shared" si="95"/>
        <v>21.4</v>
      </c>
      <c r="U431" s="128">
        <f t="shared" si="96"/>
        <v>10.7</v>
      </c>
      <c r="V431" s="157">
        <f t="shared" si="97"/>
        <v>492</v>
      </c>
    </row>
    <row r="432" spans="1:22" ht="11.25" customHeight="1" x14ac:dyDescent="0.25">
      <c r="A432" s="130" t="s">
        <v>3854</v>
      </c>
      <c r="B432" s="131" t="s">
        <v>2487</v>
      </c>
      <c r="C432" s="132">
        <v>37690006183</v>
      </c>
      <c r="D432" s="132" t="s">
        <v>3939</v>
      </c>
      <c r="E432" s="133">
        <v>378.66666666666669</v>
      </c>
      <c r="F432" s="132">
        <v>3</v>
      </c>
      <c r="G432" s="132">
        <v>1</v>
      </c>
      <c r="H432" s="134">
        <v>0</v>
      </c>
      <c r="I432" s="135">
        <f t="shared" si="84"/>
        <v>2</v>
      </c>
      <c r="J432" s="126">
        <f t="shared" si="85"/>
        <v>90.88</v>
      </c>
      <c r="K432" s="126">
        <f t="shared" si="86"/>
        <v>90.88</v>
      </c>
      <c r="L432" s="126">
        <f t="shared" si="87"/>
        <v>1.68</v>
      </c>
      <c r="M432" s="126">
        <f t="shared" si="88"/>
        <v>3.36</v>
      </c>
      <c r="N432" s="126">
        <f t="shared" si="89"/>
        <v>56.7</v>
      </c>
      <c r="O432" s="126">
        <f t="shared" si="90"/>
        <v>113.4</v>
      </c>
      <c r="P432" s="126">
        <f t="shared" si="91"/>
        <v>23.58</v>
      </c>
      <c r="Q432" s="126">
        <f t="shared" si="92"/>
        <v>47.16</v>
      </c>
      <c r="R432" s="126">
        <f t="shared" si="93"/>
        <v>22.72</v>
      </c>
      <c r="S432" s="126">
        <f t="shared" si="94"/>
        <v>22.72</v>
      </c>
      <c r="T432" s="126">
        <f t="shared" si="95"/>
        <v>22.72</v>
      </c>
      <c r="U432" s="128">
        <f t="shared" si="96"/>
        <v>11.36</v>
      </c>
      <c r="V432" s="157">
        <f t="shared" si="97"/>
        <v>507</v>
      </c>
    </row>
    <row r="433" spans="1:22" ht="11.25" customHeight="1" x14ac:dyDescent="0.25">
      <c r="A433" s="130" t="s">
        <v>3854</v>
      </c>
      <c r="B433" s="131" t="s">
        <v>1580</v>
      </c>
      <c r="C433" s="132">
        <v>87140030449</v>
      </c>
      <c r="D433" s="132" t="s">
        <v>3940</v>
      </c>
      <c r="E433" s="133">
        <v>171.33333333333334</v>
      </c>
      <c r="F433" s="132">
        <v>3</v>
      </c>
      <c r="G433" s="132">
        <v>1</v>
      </c>
      <c r="H433" s="134">
        <v>0</v>
      </c>
      <c r="I433" s="135">
        <f t="shared" si="84"/>
        <v>2</v>
      </c>
      <c r="J433" s="126">
        <f t="shared" si="85"/>
        <v>41.12</v>
      </c>
      <c r="K433" s="126">
        <f t="shared" si="86"/>
        <v>41.12</v>
      </c>
      <c r="L433" s="126">
        <f t="shared" si="87"/>
        <v>1.68</v>
      </c>
      <c r="M433" s="126">
        <f t="shared" si="88"/>
        <v>3.36</v>
      </c>
      <c r="N433" s="126">
        <f t="shared" si="89"/>
        <v>56.7</v>
      </c>
      <c r="O433" s="126">
        <f t="shared" si="90"/>
        <v>113.4</v>
      </c>
      <c r="P433" s="126">
        <f t="shared" si="91"/>
        <v>23.58</v>
      </c>
      <c r="Q433" s="126">
        <f t="shared" si="92"/>
        <v>47.16</v>
      </c>
      <c r="R433" s="126">
        <f t="shared" si="93"/>
        <v>10.28</v>
      </c>
      <c r="S433" s="126">
        <f t="shared" si="94"/>
        <v>10.28</v>
      </c>
      <c r="T433" s="126">
        <f t="shared" si="95"/>
        <v>10.28</v>
      </c>
      <c r="U433" s="128">
        <f t="shared" si="96"/>
        <v>5.14</v>
      </c>
      <c r="V433" s="157">
        <f t="shared" si="97"/>
        <v>364</v>
      </c>
    </row>
    <row r="434" spans="1:22" ht="11.25" customHeight="1" x14ac:dyDescent="0.25">
      <c r="A434" s="130" t="s">
        <v>3854</v>
      </c>
      <c r="B434" s="131" t="s">
        <v>1582</v>
      </c>
      <c r="C434" s="132">
        <v>77290007947</v>
      </c>
      <c r="D434" s="132" t="s">
        <v>3941</v>
      </c>
      <c r="E434" s="133">
        <v>118.33333333333333</v>
      </c>
      <c r="F434" s="132">
        <v>4</v>
      </c>
      <c r="G434" s="132">
        <v>1</v>
      </c>
      <c r="H434" s="134">
        <v>0</v>
      </c>
      <c r="I434" s="135">
        <f t="shared" si="84"/>
        <v>3</v>
      </c>
      <c r="J434" s="126">
        <f t="shared" si="85"/>
        <v>28.4</v>
      </c>
      <c r="K434" s="126">
        <f t="shared" si="86"/>
        <v>28.4</v>
      </c>
      <c r="L434" s="126">
        <f t="shared" si="87"/>
        <v>1.68</v>
      </c>
      <c r="M434" s="126">
        <f t="shared" si="88"/>
        <v>5.04</v>
      </c>
      <c r="N434" s="126">
        <f t="shared" si="89"/>
        <v>56.7</v>
      </c>
      <c r="O434" s="126">
        <f t="shared" si="90"/>
        <v>170.10000000000002</v>
      </c>
      <c r="P434" s="126">
        <f t="shared" si="91"/>
        <v>23.58</v>
      </c>
      <c r="Q434" s="126">
        <f t="shared" si="92"/>
        <v>70.739999999999995</v>
      </c>
      <c r="R434" s="126">
        <f t="shared" si="93"/>
        <v>7.1</v>
      </c>
      <c r="S434" s="126">
        <f t="shared" si="94"/>
        <v>7.1</v>
      </c>
      <c r="T434" s="126">
        <f t="shared" si="95"/>
        <v>7.1</v>
      </c>
      <c r="U434" s="128">
        <f t="shared" si="96"/>
        <v>3.55</v>
      </c>
      <c r="V434" s="157">
        <f t="shared" si="97"/>
        <v>409</v>
      </c>
    </row>
    <row r="435" spans="1:22" ht="11.25" customHeight="1" x14ac:dyDescent="0.25">
      <c r="A435" s="130" t="s">
        <v>3854</v>
      </c>
      <c r="B435" s="131" t="s">
        <v>1584</v>
      </c>
      <c r="C435" s="132">
        <v>98050003819</v>
      </c>
      <c r="D435" s="132" t="s">
        <v>3942</v>
      </c>
      <c r="E435" s="133">
        <v>216</v>
      </c>
      <c r="F435" s="132">
        <v>3</v>
      </c>
      <c r="G435" s="132">
        <v>1</v>
      </c>
      <c r="H435" s="134">
        <v>0</v>
      </c>
      <c r="I435" s="135">
        <f t="shared" si="84"/>
        <v>2</v>
      </c>
      <c r="J435" s="126">
        <f t="shared" si="85"/>
        <v>51.839999999999996</v>
      </c>
      <c r="K435" s="126">
        <f t="shared" si="86"/>
        <v>51.839999999999996</v>
      </c>
      <c r="L435" s="126">
        <f t="shared" si="87"/>
        <v>1.68</v>
      </c>
      <c r="M435" s="126">
        <f t="shared" si="88"/>
        <v>3.36</v>
      </c>
      <c r="N435" s="126">
        <f t="shared" si="89"/>
        <v>56.7</v>
      </c>
      <c r="O435" s="126">
        <f t="shared" si="90"/>
        <v>113.4</v>
      </c>
      <c r="P435" s="126">
        <f t="shared" si="91"/>
        <v>23.58</v>
      </c>
      <c r="Q435" s="126">
        <f t="shared" si="92"/>
        <v>47.16</v>
      </c>
      <c r="R435" s="126">
        <f t="shared" si="93"/>
        <v>12.959999999999999</v>
      </c>
      <c r="S435" s="126">
        <f t="shared" si="94"/>
        <v>12.959999999999999</v>
      </c>
      <c r="T435" s="126">
        <f t="shared" si="95"/>
        <v>12.959999999999999</v>
      </c>
      <c r="U435" s="128">
        <f t="shared" si="96"/>
        <v>6.4799999999999995</v>
      </c>
      <c r="V435" s="157">
        <f t="shared" si="97"/>
        <v>395</v>
      </c>
    </row>
    <row r="436" spans="1:22" ht="11.25" customHeight="1" x14ac:dyDescent="0.25">
      <c r="A436" s="130" t="s">
        <v>3854</v>
      </c>
      <c r="B436" s="131" t="s">
        <v>866</v>
      </c>
      <c r="C436" s="132">
        <v>10400040337</v>
      </c>
      <c r="D436" s="132" t="s">
        <v>3943</v>
      </c>
      <c r="E436" s="133">
        <v>360.33333333333331</v>
      </c>
      <c r="F436" s="132">
        <v>4</v>
      </c>
      <c r="G436" s="132">
        <v>1</v>
      </c>
      <c r="H436" s="134">
        <v>1</v>
      </c>
      <c r="I436" s="135">
        <f t="shared" si="84"/>
        <v>2</v>
      </c>
      <c r="J436" s="126">
        <f t="shared" si="85"/>
        <v>86.47999999999999</v>
      </c>
      <c r="K436" s="126">
        <f t="shared" si="86"/>
        <v>86.47999999999999</v>
      </c>
      <c r="L436" s="126">
        <f t="shared" si="87"/>
        <v>3.36</v>
      </c>
      <c r="M436" s="126">
        <f t="shared" si="88"/>
        <v>3.36</v>
      </c>
      <c r="N436" s="126">
        <f t="shared" si="89"/>
        <v>113.4</v>
      </c>
      <c r="O436" s="126">
        <f t="shared" si="90"/>
        <v>113.4</v>
      </c>
      <c r="P436" s="126">
        <f t="shared" si="91"/>
        <v>47.16</v>
      </c>
      <c r="Q436" s="126">
        <f t="shared" si="92"/>
        <v>47.16</v>
      </c>
      <c r="R436" s="126">
        <f t="shared" si="93"/>
        <v>21.619999999999997</v>
      </c>
      <c r="S436" s="126">
        <f t="shared" si="94"/>
        <v>21.619999999999997</v>
      </c>
      <c r="T436" s="126">
        <f t="shared" si="95"/>
        <v>21.619999999999997</v>
      </c>
      <c r="U436" s="128">
        <f t="shared" si="96"/>
        <v>10.809999999999999</v>
      </c>
      <c r="V436" s="157">
        <f t="shared" si="97"/>
        <v>576</v>
      </c>
    </row>
    <row r="437" spans="1:22" ht="11.25" customHeight="1" x14ac:dyDescent="0.25">
      <c r="A437" s="130" t="s">
        <v>3854</v>
      </c>
      <c r="B437" s="131" t="s">
        <v>1588</v>
      </c>
      <c r="C437" s="132">
        <v>42900041168</v>
      </c>
      <c r="D437" s="132" t="s">
        <v>3944</v>
      </c>
      <c r="E437" s="133">
        <v>333.33333333333331</v>
      </c>
      <c r="F437" s="132">
        <v>3</v>
      </c>
      <c r="G437" s="132">
        <v>1</v>
      </c>
      <c r="H437" s="134">
        <v>0</v>
      </c>
      <c r="I437" s="135">
        <f t="shared" si="84"/>
        <v>2</v>
      </c>
      <c r="J437" s="126">
        <f t="shared" si="85"/>
        <v>79.999999999999986</v>
      </c>
      <c r="K437" s="126">
        <f t="shared" si="86"/>
        <v>79.999999999999986</v>
      </c>
      <c r="L437" s="126">
        <f t="shared" si="87"/>
        <v>1.68</v>
      </c>
      <c r="M437" s="126">
        <f t="shared" si="88"/>
        <v>3.36</v>
      </c>
      <c r="N437" s="126">
        <f t="shared" si="89"/>
        <v>56.7</v>
      </c>
      <c r="O437" s="126">
        <f t="shared" si="90"/>
        <v>113.4</v>
      </c>
      <c r="P437" s="126">
        <f t="shared" si="91"/>
        <v>23.58</v>
      </c>
      <c r="Q437" s="126">
        <f t="shared" si="92"/>
        <v>47.16</v>
      </c>
      <c r="R437" s="126">
        <f t="shared" si="93"/>
        <v>19.999999999999996</v>
      </c>
      <c r="S437" s="126">
        <f t="shared" si="94"/>
        <v>19.999999999999996</v>
      </c>
      <c r="T437" s="126">
        <f t="shared" si="95"/>
        <v>19.999999999999996</v>
      </c>
      <c r="U437" s="128">
        <f t="shared" si="96"/>
        <v>9.9999999999999982</v>
      </c>
      <c r="V437" s="157">
        <f t="shared" si="97"/>
        <v>476</v>
      </c>
    </row>
    <row r="438" spans="1:22" ht="11.25" customHeight="1" x14ac:dyDescent="0.25">
      <c r="A438" s="130" t="s">
        <v>3854</v>
      </c>
      <c r="B438" s="131" t="s">
        <v>868</v>
      </c>
      <c r="C438" s="132">
        <v>45210039294</v>
      </c>
      <c r="D438" s="132" t="s">
        <v>3945</v>
      </c>
      <c r="E438" s="133">
        <v>709.66666666666663</v>
      </c>
      <c r="F438" s="132">
        <v>8</v>
      </c>
      <c r="G438" s="132">
        <v>5</v>
      </c>
      <c r="H438" s="134">
        <v>0</v>
      </c>
      <c r="I438" s="135">
        <f t="shared" si="84"/>
        <v>3</v>
      </c>
      <c r="J438" s="126">
        <f t="shared" si="85"/>
        <v>170.32</v>
      </c>
      <c r="K438" s="126">
        <f t="shared" si="86"/>
        <v>170.32</v>
      </c>
      <c r="L438" s="126">
        <f t="shared" si="87"/>
        <v>8.4</v>
      </c>
      <c r="M438" s="126">
        <f t="shared" si="88"/>
        <v>5.04</v>
      </c>
      <c r="N438" s="126">
        <f t="shared" si="89"/>
        <v>283.5</v>
      </c>
      <c r="O438" s="126">
        <f t="shared" si="90"/>
        <v>170.10000000000002</v>
      </c>
      <c r="P438" s="126">
        <f t="shared" si="91"/>
        <v>117.89999999999999</v>
      </c>
      <c r="Q438" s="126">
        <f t="shared" si="92"/>
        <v>70.739999999999995</v>
      </c>
      <c r="R438" s="126">
        <f t="shared" si="93"/>
        <v>42.58</v>
      </c>
      <c r="S438" s="126">
        <f t="shared" si="94"/>
        <v>42.58</v>
      </c>
      <c r="T438" s="126">
        <f t="shared" si="95"/>
        <v>42.58</v>
      </c>
      <c r="U438" s="128">
        <f t="shared" si="96"/>
        <v>21.29</v>
      </c>
      <c r="V438" s="157">
        <f t="shared" si="97"/>
        <v>1145</v>
      </c>
    </row>
    <row r="439" spans="1:22" ht="11.25" customHeight="1" x14ac:dyDescent="0.25">
      <c r="A439" s="130" t="s">
        <v>3854</v>
      </c>
      <c r="B439" s="131" t="s">
        <v>3946</v>
      </c>
      <c r="C439" s="132">
        <v>52900038654</v>
      </c>
      <c r="D439" s="132" t="s">
        <v>3947</v>
      </c>
      <c r="E439" s="133">
        <v>49</v>
      </c>
      <c r="F439" s="132">
        <v>2</v>
      </c>
      <c r="G439" s="132">
        <v>1</v>
      </c>
      <c r="H439" s="134">
        <v>0</v>
      </c>
      <c r="I439" s="135">
        <f t="shared" si="84"/>
        <v>1</v>
      </c>
      <c r="J439" s="126">
        <f t="shared" si="85"/>
        <v>11.76</v>
      </c>
      <c r="K439" s="126">
        <f t="shared" si="86"/>
        <v>11.76</v>
      </c>
      <c r="L439" s="126">
        <f t="shared" si="87"/>
        <v>1.68</v>
      </c>
      <c r="M439" s="126">
        <f t="shared" si="88"/>
        <v>1.68</v>
      </c>
      <c r="N439" s="126">
        <f t="shared" si="89"/>
        <v>56.7</v>
      </c>
      <c r="O439" s="126">
        <f t="shared" si="90"/>
        <v>56.7</v>
      </c>
      <c r="P439" s="126">
        <f t="shared" si="91"/>
        <v>23.58</v>
      </c>
      <c r="Q439" s="126">
        <f t="shared" si="92"/>
        <v>23.58</v>
      </c>
      <c r="R439" s="126">
        <f t="shared" si="93"/>
        <v>2.94</v>
      </c>
      <c r="S439" s="126">
        <f t="shared" si="94"/>
        <v>2.94</v>
      </c>
      <c r="T439" s="126">
        <f t="shared" si="95"/>
        <v>2.94</v>
      </c>
      <c r="U439" s="128">
        <f t="shared" si="96"/>
        <v>1.47</v>
      </c>
      <c r="V439" s="157">
        <f t="shared" si="97"/>
        <v>198</v>
      </c>
    </row>
    <row r="440" spans="1:22" ht="11.25" customHeight="1" x14ac:dyDescent="0.25">
      <c r="A440" s="130" t="s">
        <v>3854</v>
      </c>
      <c r="B440" s="131" t="s">
        <v>1590</v>
      </c>
      <c r="C440" s="132">
        <v>37900008908</v>
      </c>
      <c r="D440" s="132" t="s">
        <v>3948</v>
      </c>
      <c r="E440" s="133">
        <v>488</v>
      </c>
      <c r="F440" s="132">
        <v>3</v>
      </c>
      <c r="G440" s="132">
        <v>1</v>
      </c>
      <c r="H440" s="134">
        <v>0</v>
      </c>
      <c r="I440" s="135">
        <f t="shared" si="84"/>
        <v>2</v>
      </c>
      <c r="J440" s="126">
        <f t="shared" si="85"/>
        <v>117.11999999999999</v>
      </c>
      <c r="K440" s="126">
        <f t="shared" si="86"/>
        <v>117.11999999999999</v>
      </c>
      <c r="L440" s="126">
        <f t="shared" si="87"/>
        <v>1.68</v>
      </c>
      <c r="M440" s="126">
        <f t="shared" si="88"/>
        <v>3.36</v>
      </c>
      <c r="N440" s="126">
        <f t="shared" si="89"/>
        <v>56.7</v>
      </c>
      <c r="O440" s="126">
        <f t="shared" si="90"/>
        <v>113.4</v>
      </c>
      <c r="P440" s="126">
        <f t="shared" si="91"/>
        <v>23.58</v>
      </c>
      <c r="Q440" s="126">
        <f t="shared" si="92"/>
        <v>47.16</v>
      </c>
      <c r="R440" s="126">
        <f t="shared" si="93"/>
        <v>29.279999999999998</v>
      </c>
      <c r="S440" s="126">
        <f t="shared" si="94"/>
        <v>29.279999999999998</v>
      </c>
      <c r="T440" s="126">
        <f t="shared" si="95"/>
        <v>29.279999999999998</v>
      </c>
      <c r="U440" s="128">
        <f t="shared" si="96"/>
        <v>14.639999999999999</v>
      </c>
      <c r="V440" s="157">
        <f t="shared" si="97"/>
        <v>583</v>
      </c>
    </row>
    <row r="441" spans="1:22" ht="11.25" customHeight="1" x14ac:dyDescent="0.25">
      <c r="A441" s="130" t="s">
        <v>3854</v>
      </c>
      <c r="B441" s="131" t="s">
        <v>2491</v>
      </c>
      <c r="C441" s="132">
        <v>43800012144</v>
      </c>
      <c r="D441" s="132" t="s">
        <v>3949</v>
      </c>
      <c r="E441" s="133">
        <v>273.33333333333331</v>
      </c>
      <c r="F441" s="132">
        <v>2</v>
      </c>
      <c r="G441" s="132">
        <v>1</v>
      </c>
      <c r="H441" s="134">
        <v>0</v>
      </c>
      <c r="I441" s="135">
        <f t="shared" si="84"/>
        <v>1</v>
      </c>
      <c r="J441" s="126">
        <f t="shared" si="85"/>
        <v>65.599999999999994</v>
      </c>
      <c r="K441" s="126">
        <f t="shared" si="86"/>
        <v>65.599999999999994</v>
      </c>
      <c r="L441" s="126">
        <f t="shared" si="87"/>
        <v>1.68</v>
      </c>
      <c r="M441" s="126">
        <f t="shared" si="88"/>
        <v>1.68</v>
      </c>
      <c r="N441" s="126">
        <f t="shared" si="89"/>
        <v>56.7</v>
      </c>
      <c r="O441" s="126">
        <f t="shared" si="90"/>
        <v>56.7</v>
      </c>
      <c r="P441" s="126">
        <f t="shared" si="91"/>
        <v>23.58</v>
      </c>
      <c r="Q441" s="126">
        <f t="shared" si="92"/>
        <v>23.58</v>
      </c>
      <c r="R441" s="126">
        <f t="shared" si="93"/>
        <v>16.399999999999999</v>
      </c>
      <c r="S441" s="126">
        <f t="shared" si="94"/>
        <v>16.399999999999999</v>
      </c>
      <c r="T441" s="126">
        <f t="shared" si="95"/>
        <v>16.399999999999999</v>
      </c>
      <c r="U441" s="128">
        <f t="shared" si="96"/>
        <v>8.1999999999999993</v>
      </c>
      <c r="V441" s="157">
        <f t="shared" si="97"/>
        <v>353</v>
      </c>
    </row>
    <row r="442" spans="1:22" ht="11.25" customHeight="1" x14ac:dyDescent="0.25">
      <c r="A442" s="130" t="s">
        <v>3854</v>
      </c>
      <c r="B442" s="131" t="s">
        <v>2493</v>
      </c>
      <c r="C442" s="132">
        <v>93310005518</v>
      </c>
      <c r="D442" s="132" t="s">
        <v>3950</v>
      </c>
      <c r="E442" s="133">
        <v>260.33333333333331</v>
      </c>
      <c r="F442" s="132">
        <v>3</v>
      </c>
      <c r="G442" s="132">
        <v>1</v>
      </c>
      <c r="H442" s="134">
        <v>0</v>
      </c>
      <c r="I442" s="135">
        <f t="shared" si="84"/>
        <v>2</v>
      </c>
      <c r="J442" s="126">
        <f t="shared" si="85"/>
        <v>62.47999999999999</v>
      </c>
      <c r="K442" s="126">
        <f t="shared" si="86"/>
        <v>62.47999999999999</v>
      </c>
      <c r="L442" s="126">
        <f t="shared" si="87"/>
        <v>1.68</v>
      </c>
      <c r="M442" s="126">
        <f t="shared" si="88"/>
        <v>3.36</v>
      </c>
      <c r="N442" s="126">
        <f t="shared" si="89"/>
        <v>56.7</v>
      </c>
      <c r="O442" s="126">
        <f t="shared" si="90"/>
        <v>113.4</v>
      </c>
      <c r="P442" s="126">
        <f t="shared" si="91"/>
        <v>23.58</v>
      </c>
      <c r="Q442" s="126">
        <f t="shared" si="92"/>
        <v>47.16</v>
      </c>
      <c r="R442" s="126">
        <f t="shared" si="93"/>
        <v>15.619999999999997</v>
      </c>
      <c r="S442" s="126">
        <f t="shared" si="94"/>
        <v>15.619999999999997</v>
      </c>
      <c r="T442" s="126">
        <f t="shared" si="95"/>
        <v>15.619999999999997</v>
      </c>
      <c r="U442" s="128">
        <f t="shared" si="96"/>
        <v>7.8099999999999987</v>
      </c>
      <c r="V442" s="157">
        <f t="shared" si="97"/>
        <v>426</v>
      </c>
    </row>
    <row r="443" spans="1:22" ht="11.25" customHeight="1" x14ac:dyDescent="0.25">
      <c r="A443" s="130" t="s">
        <v>3854</v>
      </c>
      <c r="B443" s="131" t="s">
        <v>2495</v>
      </c>
      <c r="C443" s="132">
        <v>74220010217</v>
      </c>
      <c r="D443" s="132" t="s">
        <v>3951</v>
      </c>
      <c r="E443" s="133">
        <v>281.66666666666669</v>
      </c>
      <c r="F443" s="132">
        <v>3</v>
      </c>
      <c r="G443" s="132">
        <v>1</v>
      </c>
      <c r="H443" s="134">
        <v>0</v>
      </c>
      <c r="I443" s="135">
        <f t="shared" si="84"/>
        <v>2</v>
      </c>
      <c r="J443" s="126">
        <f t="shared" si="85"/>
        <v>67.600000000000009</v>
      </c>
      <c r="K443" s="126">
        <f t="shared" si="86"/>
        <v>67.600000000000009</v>
      </c>
      <c r="L443" s="126">
        <f t="shared" si="87"/>
        <v>1.68</v>
      </c>
      <c r="M443" s="126">
        <f t="shared" si="88"/>
        <v>3.36</v>
      </c>
      <c r="N443" s="126">
        <f t="shared" si="89"/>
        <v>56.7</v>
      </c>
      <c r="O443" s="126">
        <f t="shared" si="90"/>
        <v>113.4</v>
      </c>
      <c r="P443" s="126">
        <f t="shared" si="91"/>
        <v>23.58</v>
      </c>
      <c r="Q443" s="126">
        <f t="shared" si="92"/>
        <v>47.16</v>
      </c>
      <c r="R443" s="126">
        <f t="shared" si="93"/>
        <v>16.900000000000002</v>
      </c>
      <c r="S443" s="126">
        <f t="shared" si="94"/>
        <v>16.900000000000002</v>
      </c>
      <c r="T443" s="126">
        <f t="shared" si="95"/>
        <v>16.900000000000002</v>
      </c>
      <c r="U443" s="128">
        <f t="shared" si="96"/>
        <v>8.4500000000000011</v>
      </c>
      <c r="V443" s="157">
        <f t="shared" si="97"/>
        <v>440</v>
      </c>
    </row>
    <row r="444" spans="1:22" ht="11.25" customHeight="1" x14ac:dyDescent="0.25">
      <c r="A444" s="130" t="s">
        <v>3854</v>
      </c>
      <c r="B444" s="131" t="s">
        <v>870</v>
      </c>
      <c r="C444" s="132">
        <v>70860039949</v>
      </c>
      <c r="D444" s="132" t="s">
        <v>3952</v>
      </c>
      <c r="E444" s="133">
        <v>222</v>
      </c>
      <c r="F444" s="132">
        <v>2</v>
      </c>
      <c r="G444" s="132">
        <v>1</v>
      </c>
      <c r="H444" s="134">
        <v>0</v>
      </c>
      <c r="I444" s="135">
        <f t="shared" si="84"/>
        <v>1</v>
      </c>
      <c r="J444" s="126">
        <f t="shared" si="85"/>
        <v>53.28</v>
      </c>
      <c r="K444" s="126">
        <f t="shared" si="86"/>
        <v>53.28</v>
      </c>
      <c r="L444" s="126">
        <f t="shared" si="87"/>
        <v>1.68</v>
      </c>
      <c r="M444" s="126">
        <f t="shared" si="88"/>
        <v>1.68</v>
      </c>
      <c r="N444" s="126">
        <f t="shared" si="89"/>
        <v>56.7</v>
      </c>
      <c r="O444" s="126">
        <f t="shared" si="90"/>
        <v>56.7</v>
      </c>
      <c r="P444" s="126">
        <f t="shared" si="91"/>
        <v>23.58</v>
      </c>
      <c r="Q444" s="126">
        <f t="shared" si="92"/>
        <v>23.58</v>
      </c>
      <c r="R444" s="126">
        <f t="shared" si="93"/>
        <v>13.32</v>
      </c>
      <c r="S444" s="126">
        <f t="shared" si="94"/>
        <v>13.32</v>
      </c>
      <c r="T444" s="126">
        <f t="shared" si="95"/>
        <v>13.32</v>
      </c>
      <c r="U444" s="128">
        <f t="shared" si="96"/>
        <v>6.66</v>
      </c>
      <c r="V444" s="157">
        <f t="shared" si="97"/>
        <v>317</v>
      </c>
    </row>
    <row r="445" spans="1:22" ht="11.25" customHeight="1" x14ac:dyDescent="0.25">
      <c r="A445" s="130" t="s">
        <v>3854</v>
      </c>
      <c r="B445" s="131" t="s">
        <v>2497</v>
      </c>
      <c r="C445" s="132">
        <v>17670043731</v>
      </c>
      <c r="D445" s="132" t="s">
        <v>3953</v>
      </c>
      <c r="E445" s="133">
        <v>295.66666666666669</v>
      </c>
      <c r="F445" s="132">
        <v>3</v>
      </c>
      <c r="G445" s="132">
        <v>1</v>
      </c>
      <c r="H445" s="134">
        <v>0</v>
      </c>
      <c r="I445" s="135">
        <f t="shared" si="84"/>
        <v>2</v>
      </c>
      <c r="J445" s="126">
        <f t="shared" si="85"/>
        <v>70.960000000000008</v>
      </c>
      <c r="K445" s="126">
        <f t="shared" si="86"/>
        <v>70.960000000000008</v>
      </c>
      <c r="L445" s="126">
        <f t="shared" si="87"/>
        <v>1.68</v>
      </c>
      <c r="M445" s="126">
        <f t="shared" si="88"/>
        <v>3.36</v>
      </c>
      <c r="N445" s="126">
        <f t="shared" si="89"/>
        <v>56.7</v>
      </c>
      <c r="O445" s="126">
        <f t="shared" si="90"/>
        <v>113.4</v>
      </c>
      <c r="P445" s="126">
        <f t="shared" si="91"/>
        <v>23.58</v>
      </c>
      <c r="Q445" s="126">
        <f t="shared" si="92"/>
        <v>47.16</v>
      </c>
      <c r="R445" s="126">
        <f t="shared" si="93"/>
        <v>17.740000000000002</v>
      </c>
      <c r="S445" s="126">
        <f t="shared" si="94"/>
        <v>17.740000000000002</v>
      </c>
      <c r="T445" s="126">
        <f t="shared" si="95"/>
        <v>17.740000000000002</v>
      </c>
      <c r="U445" s="128">
        <f t="shared" si="96"/>
        <v>8.870000000000001</v>
      </c>
      <c r="V445" s="157">
        <f t="shared" si="97"/>
        <v>450</v>
      </c>
    </row>
    <row r="446" spans="1:22" ht="11.25" customHeight="1" x14ac:dyDescent="0.25">
      <c r="A446" s="130" t="s">
        <v>3854</v>
      </c>
      <c r="B446" s="131" t="s">
        <v>2499</v>
      </c>
      <c r="C446" s="132">
        <v>10250008145</v>
      </c>
      <c r="D446" s="132" t="s">
        <v>3954</v>
      </c>
      <c r="E446" s="133">
        <v>296</v>
      </c>
      <c r="F446" s="132">
        <v>3</v>
      </c>
      <c r="G446" s="132">
        <v>1</v>
      </c>
      <c r="H446" s="134">
        <v>0</v>
      </c>
      <c r="I446" s="135">
        <f t="shared" si="84"/>
        <v>2</v>
      </c>
      <c r="J446" s="126">
        <f t="shared" si="85"/>
        <v>71.039999999999992</v>
      </c>
      <c r="K446" s="126">
        <f t="shared" si="86"/>
        <v>71.039999999999992</v>
      </c>
      <c r="L446" s="126">
        <f t="shared" si="87"/>
        <v>1.68</v>
      </c>
      <c r="M446" s="126">
        <f t="shared" si="88"/>
        <v>3.36</v>
      </c>
      <c r="N446" s="126">
        <f t="shared" si="89"/>
        <v>56.7</v>
      </c>
      <c r="O446" s="126">
        <f t="shared" si="90"/>
        <v>113.4</v>
      </c>
      <c r="P446" s="126">
        <f t="shared" si="91"/>
        <v>23.58</v>
      </c>
      <c r="Q446" s="126">
        <f t="shared" si="92"/>
        <v>47.16</v>
      </c>
      <c r="R446" s="126">
        <f t="shared" si="93"/>
        <v>17.759999999999998</v>
      </c>
      <c r="S446" s="126">
        <f t="shared" si="94"/>
        <v>17.759999999999998</v>
      </c>
      <c r="T446" s="126">
        <f t="shared" si="95"/>
        <v>17.759999999999998</v>
      </c>
      <c r="U446" s="128">
        <f t="shared" si="96"/>
        <v>8.879999999999999</v>
      </c>
      <c r="V446" s="157">
        <f t="shared" si="97"/>
        <v>450</v>
      </c>
    </row>
    <row r="447" spans="1:22" ht="11.25" customHeight="1" x14ac:dyDescent="0.25">
      <c r="A447" s="130" t="s">
        <v>3854</v>
      </c>
      <c r="B447" s="131" t="s">
        <v>2501</v>
      </c>
      <c r="C447" s="132">
        <v>10110004752</v>
      </c>
      <c r="D447" s="132" t="s">
        <v>3955</v>
      </c>
      <c r="E447" s="133">
        <v>122.66666666666667</v>
      </c>
      <c r="F447" s="132">
        <v>2</v>
      </c>
      <c r="G447" s="132">
        <v>1</v>
      </c>
      <c r="H447" s="134">
        <v>0</v>
      </c>
      <c r="I447" s="135">
        <f t="shared" si="84"/>
        <v>1</v>
      </c>
      <c r="J447" s="126">
        <f t="shared" si="85"/>
        <v>29.44</v>
      </c>
      <c r="K447" s="126">
        <f t="shared" si="86"/>
        <v>29.44</v>
      </c>
      <c r="L447" s="126">
        <f t="shared" si="87"/>
        <v>1.68</v>
      </c>
      <c r="M447" s="126">
        <f t="shared" si="88"/>
        <v>1.68</v>
      </c>
      <c r="N447" s="126">
        <f t="shared" si="89"/>
        <v>56.7</v>
      </c>
      <c r="O447" s="126">
        <f t="shared" si="90"/>
        <v>56.7</v>
      </c>
      <c r="P447" s="126">
        <f t="shared" si="91"/>
        <v>23.58</v>
      </c>
      <c r="Q447" s="126">
        <f t="shared" si="92"/>
        <v>23.58</v>
      </c>
      <c r="R447" s="126">
        <f t="shared" si="93"/>
        <v>7.36</v>
      </c>
      <c r="S447" s="126">
        <f t="shared" si="94"/>
        <v>7.36</v>
      </c>
      <c r="T447" s="126">
        <f t="shared" si="95"/>
        <v>7.36</v>
      </c>
      <c r="U447" s="128">
        <f t="shared" si="96"/>
        <v>3.68</v>
      </c>
      <c r="V447" s="157">
        <f t="shared" si="97"/>
        <v>249</v>
      </c>
    </row>
    <row r="448" spans="1:22" ht="11.25" customHeight="1" x14ac:dyDescent="0.25">
      <c r="A448" s="130" t="s">
        <v>3854</v>
      </c>
      <c r="B448" s="131" t="s">
        <v>3956</v>
      </c>
      <c r="C448" s="132">
        <v>77160004941</v>
      </c>
      <c r="D448" s="132" t="s">
        <v>3957</v>
      </c>
      <c r="E448" s="133">
        <v>87.666666666666671</v>
      </c>
      <c r="F448" s="132">
        <v>2</v>
      </c>
      <c r="G448" s="132">
        <v>1</v>
      </c>
      <c r="H448" s="134">
        <v>0</v>
      </c>
      <c r="I448" s="135">
        <f t="shared" si="84"/>
        <v>1</v>
      </c>
      <c r="J448" s="126">
        <f t="shared" si="85"/>
        <v>21.04</v>
      </c>
      <c r="K448" s="126">
        <f t="shared" si="86"/>
        <v>21.04</v>
      </c>
      <c r="L448" s="126">
        <f t="shared" si="87"/>
        <v>1.68</v>
      </c>
      <c r="M448" s="126">
        <f t="shared" si="88"/>
        <v>1.68</v>
      </c>
      <c r="N448" s="126">
        <f t="shared" si="89"/>
        <v>56.7</v>
      </c>
      <c r="O448" s="126">
        <f t="shared" si="90"/>
        <v>56.7</v>
      </c>
      <c r="P448" s="126">
        <f t="shared" si="91"/>
        <v>23.58</v>
      </c>
      <c r="Q448" s="126">
        <f t="shared" si="92"/>
        <v>23.58</v>
      </c>
      <c r="R448" s="126">
        <f t="shared" si="93"/>
        <v>5.26</v>
      </c>
      <c r="S448" s="126">
        <f t="shared" si="94"/>
        <v>5.26</v>
      </c>
      <c r="T448" s="126">
        <f t="shared" si="95"/>
        <v>5.26</v>
      </c>
      <c r="U448" s="128">
        <f t="shared" si="96"/>
        <v>2.63</v>
      </c>
      <c r="V448" s="157">
        <f t="shared" si="97"/>
        <v>224</v>
      </c>
    </row>
    <row r="449" spans="1:22" ht="11.25" customHeight="1" x14ac:dyDescent="0.25">
      <c r="A449" s="130" t="s">
        <v>3854</v>
      </c>
      <c r="B449" s="131" t="s">
        <v>2503</v>
      </c>
      <c r="C449" s="132">
        <v>22570038390</v>
      </c>
      <c r="D449" s="132" t="s">
        <v>3958</v>
      </c>
      <c r="E449" s="133">
        <v>279.33333333333331</v>
      </c>
      <c r="F449" s="132">
        <v>3</v>
      </c>
      <c r="G449" s="132">
        <v>1</v>
      </c>
      <c r="H449" s="134">
        <v>0</v>
      </c>
      <c r="I449" s="135">
        <f t="shared" si="84"/>
        <v>2</v>
      </c>
      <c r="J449" s="126">
        <f t="shared" si="85"/>
        <v>67.039999999999992</v>
      </c>
      <c r="K449" s="126">
        <f t="shared" si="86"/>
        <v>67.039999999999992</v>
      </c>
      <c r="L449" s="126">
        <f t="shared" si="87"/>
        <v>1.68</v>
      </c>
      <c r="M449" s="126">
        <f t="shared" si="88"/>
        <v>3.36</v>
      </c>
      <c r="N449" s="126">
        <f t="shared" si="89"/>
        <v>56.7</v>
      </c>
      <c r="O449" s="126">
        <f t="shared" si="90"/>
        <v>113.4</v>
      </c>
      <c r="P449" s="126">
        <f t="shared" si="91"/>
        <v>23.58</v>
      </c>
      <c r="Q449" s="126">
        <f t="shared" si="92"/>
        <v>47.16</v>
      </c>
      <c r="R449" s="126">
        <f t="shared" si="93"/>
        <v>16.759999999999998</v>
      </c>
      <c r="S449" s="126">
        <f t="shared" si="94"/>
        <v>16.759999999999998</v>
      </c>
      <c r="T449" s="126">
        <f t="shared" si="95"/>
        <v>16.759999999999998</v>
      </c>
      <c r="U449" s="128">
        <f t="shared" si="96"/>
        <v>8.379999999999999</v>
      </c>
      <c r="V449" s="157">
        <f t="shared" si="97"/>
        <v>439</v>
      </c>
    </row>
    <row r="450" spans="1:22" ht="11.25" customHeight="1" x14ac:dyDescent="0.25">
      <c r="A450" s="130" t="s">
        <v>3854</v>
      </c>
      <c r="B450" s="131" t="s">
        <v>2505</v>
      </c>
      <c r="C450" s="132">
        <v>69260006840</v>
      </c>
      <c r="D450" s="132" t="s">
        <v>3959</v>
      </c>
      <c r="E450" s="133">
        <v>464.33333333333331</v>
      </c>
      <c r="F450" s="132">
        <v>4</v>
      </c>
      <c r="G450" s="132">
        <v>1</v>
      </c>
      <c r="H450" s="134">
        <v>0</v>
      </c>
      <c r="I450" s="135">
        <f t="shared" si="84"/>
        <v>3</v>
      </c>
      <c r="J450" s="126">
        <f t="shared" si="85"/>
        <v>111.44</v>
      </c>
      <c r="K450" s="126">
        <f t="shared" si="86"/>
        <v>111.44</v>
      </c>
      <c r="L450" s="126">
        <f t="shared" si="87"/>
        <v>1.68</v>
      </c>
      <c r="M450" s="126">
        <f t="shared" si="88"/>
        <v>5.04</v>
      </c>
      <c r="N450" s="126">
        <f t="shared" si="89"/>
        <v>56.7</v>
      </c>
      <c r="O450" s="126">
        <f t="shared" si="90"/>
        <v>170.10000000000002</v>
      </c>
      <c r="P450" s="126">
        <f t="shared" si="91"/>
        <v>23.58</v>
      </c>
      <c r="Q450" s="126">
        <f t="shared" si="92"/>
        <v>70.739999999999995</v>
      </c>
      <c r="R450" s="126">
        <f t="shared" si="93"/>
        <v>27.86</v>
      </c>
      <c r="S450" s="126">
        <f t="shared" si="94"/>
        <v>27.86</v>
      </c>
      <c r="T450" s="126">
        <f t="shared" si="95"/>
        <v>27.86</v>
      </c>
      <c r="U450" s="128">
        <f t="shared" si="96"/>
        <v>13.93</v>
      </c>
      <c r="V450" s="157">
        <f t="shared" si="97"/>
        <v>648</v>
      </c>
    </row>
    <row r="451" spans="1:22" ht="11.25" customHeight="1" x14ac:dyDescent="0.25">
      <c r="A451" s="130" t="s">
        <v>3854</v>
      </c>
      <c r="B451" s="131" t="s">
        <v>2507</v>
      </c>
      <c r="C451" s="132">
        <v>97430039951</v>
      </c>
      <c r="D451" s="132" t="s">
        <v>3960</v>
      </c>
      <c r="E451" s="133">
        <v>242</v>
      </c>
      <c r="F451" s="132">
        <v>2</v>
      </c>
      <c r="G451" s="132">
        <v>1</v>
      </c>
      <c r="H451" s="134">
        <v>0</v>
      </c>
      <c r="I451" s="135">
        <f t="shared" si="84"/>
        <v>1</v>
      </c>
      <c r="J451" s="126">
        <f t="shared" si="85"/>
        <v>58.08</v>
      </c>
      <c r="K451" s="126">
        <f t="shared" si="86"/>
        <v>58.08</v>
      </c>
      <c r="L451" s="126">
        <f t="shared" si="87"/>
        <v>1.68</v>
      </c>
      <c r="M451" s="126">
        <f t="shared" si="88"/>
        <v>1.68</v>
      </c>
      <c r="N451" s="126">
        <f t="shared" si="89"/>
        <v>56.7</v>
      </c>
      <c r="O451" s="126">
        <f t="shared" si="90"/>
        <v>56.7</v>
      </c>
      <c r="P451" s="126">
        <f t="shared" si="91"/>
        <v>23.58</v>
      </c>
      <c r="Q451" s="126">
        <f t="shared" si="92"/>
        <v>23.58</v>
      </c>
      <c r="R451" s="126">
        <f t="shared" si="93"/>
        <v>14.52</v>
      </c>
      <c r="S451" s="126">
        <f t="shared" si="94"/>
        <v>14.52</v>
      </c>
      <c r="T451" s="126">
        <f t="shared" si="95"/>
        <v>14.52</v>
      </c>
      <c r="U451" s="128">
        <f t="shared" si="96"/>
        <v>7.26</v>
      </c>
      <c r="V451" s="157">
        <f t="shared" si="97"/>
        <v>331</v>
      </c>
    </row>
    <row r="452" spans="1:22" ht="11.25" customHeight="1" x14ac:dyDescent="0.25">
      <c r="A452" s="130" t="s">
        <v>3854</v>
      </c>
      <c r="B452" s="131" t="s">
        <v>2509</v>
      </c>
      <c r="C452" s="132">
        <v>99990005854</v>
      </c>
      <c r="D452" s="132" t="s">
        <v>3961</v>
      </c>
      <c r="E452" s="133">
        <v>417.66666666666669</v>
      </c>
      <c r="F452" s="132">
        <v>3</v>
      </c>
      <c r="G452" s="132">
        <v>1</v>
      </c>
      <c r="H452" s="134">
        <v>0</v>
      </c>
      <c r="I452" s="135">
        <f t="shared" si="84"/>
        <v>2</v>
      </c>
      <c r="J452" s="126">
        <f t="shared" si="85"/>
        <v>100.24</v>
      </c>
      <c r="K452" s="126">
        <f t="shared" si="86"/>
        <v>100.24</v>
      </c>
      <c r="L452" s="126">
        <f t="shared" si="87"/>
        <v>1.68</v>
      </c>
      <c r="M452" s="126">
        <f t="shared" si="88"/>
        <v>3.36</v>
      </c>
      <c r="N452" s="126">
        <f t="shared" si="89"/>
        <v>56.7</v>
      </c>
      <c r="O452" s="126">
        <f t="shared" si="90"/>
        <v>113.4</v>
      </c>
      <c r="P452" s="126">
        <f t="shared" si="91"/>
        <v>23.58</v>
      </c>
      <c r="Q452" s="126">
        <f t="shared" si="92"/>
        <v>47.16</v>
      </c>
      <c r="R452" s="126">
        <f t="shared" si="93"/>
        <v>25.06</v>
      </c>
      <c r="S452" s="126">
        <f t="shared" si="94"/>
        <v>25.06</v>
      </c>
      <c r="T452" s="126">
        <f t="shared" si="95"/>
        <v>25.06</v>
      </c>
      <c r="U452" s="128">
        <f t="shared" si="96"/>
        <v>12.53</v>
      </c>
      <c r="V452" s="157">
        <f t="shared" si="97"/>
        <v>534</v>
      </c>
    </row>
    <row r="453" spans="1:22" ht="11.25" customHeight="1" x14ac:dyDescent="0.25">
      <c r="A453" s="130" t="s">
        <v>3854</v>
      </c>
      <c r="B453" s="131" t="s">
        <v>3962</v>
      </c>
      <c r="C453" s="132">
        <v>40330009356</v>
      </c>
      <c r="D453" s="132" t="s">
        <v>3963</v>
      </c>
      <c r="E453" s="133">
        <v>337</v>
      </c>
      <c r="F453" s="132">
        <v>3</v>
      </c>
      <c r="G453" s="132">
        <v>1</v>
      </c>
      <c r="H453" s="134">
        <v>0</v>
      </c>
      <c r="I453" s="135">
        <f t="shared" si="84"/>
        <v>2</v>
      </c>
      <c r="J453" s="126">
        <f t="shared" si="85"/>
        <v>80.88</v>
      </c>
      <c r="K453" s="126">
        <f t="shared" si="86"/>
        <v>80.88</v>
      </c>
      <c r="L453" s="126">
        <f t="shared" si="87"/>
        <v>1.68</v>
      </c>
      <c r="M453" s="126">
        <f t="shared" si="88"/>
        <v>3.36</v>
      </c>
      <c r="N453" s="126">
        <f t="shared" si="89"/>
        <v>56.7</v>
      </c>
      <c r="O453" s="126">
        <f t="shared" si="90"/>
        <v>113.4</v>
      </c>
      <c r="P453" s="126">
        <f t="shared" si="91"/>
        <v>23.58</v>
      </c>
      <c r="Q453" s="126">
        <f t="shared" si="92"/>
        <v>47.16</v>
      </c>
      <c r="R453" s="126">
        <f t="shared" si="93"/>
        <v>20.22</v>
      </c>
      <c r="S453" s="126">
        <f t="shared" si="94"/>
        <v>20.22</v>
      </c>
      <c r="T453" s="126">
        <f t="shared" si="95"/>
        <v>20.22</v>
      </c>
      <c r="U453" s="128">
        <f t="shared" si="96"/>
        <v>10.11</v>
      </c>
      <c r="V453" s="157">
        <f t="shared" si="97"/>
        <v>478</v>
      </c>
    </row>
    <row r="454" spans="1:22" ht="11.25" customHeight="1" x14ac:dyDescent="0.25">
      <c r="A454" s="130" t="s">
        <v>3854</v>
      </c>
      <c r="B454" s="131" t="s">
        <v>2513</v>
      </c>
      <c r="C454" s="132">
        <v>81330041255</v>
      </c>
      <c r="D454" s="132" t="s">
        <v>3964</v>
      </c>
      <c r="E454" s="133">
        <v>449</v>
      </c>
      <c r="F454" s="132">
        <v>4</v>
      </c>
      <c r="G454" s="132">
        <v>2</v>
      </c>
      <c r="H454" s="134">
        <v>0</v>
      </c>
      <c r="I454" s="135">
        <f t="shared" si="84"/>
        <v>2</v>
      </c>
      <c r="J454" s="126">
        <f t="shared" si="85"/>
        <v>107.75999999999999</v>
      </c>
      <c r="K454" s="126">
        <f t="shared" si="86"/>
        <v>107.75999999999999</v>
      </c>
      <c r="L454" s="126">
        <f t="shared" si="87"/>
        <v>3.36</v>
      </c>
      <c r="M454" s="126">
        <f t="shared" si="88"/>
        <v>3.36</v>
      </c>
      <c r="N454" s="126">
        <f t="shared" si="89"/>
        <v>113.4</v>
      </c>
      <c r="O454" s="126">
        <f t="shared" si="90"/>
        <v>113.4</v>
      </c>
      <c r="P454" s="126">
        <f t="shared" si="91"/>
        <v>47.16</v>
      </c>
      <c r="Q454" s="126">
        <f t="shared" si="92"/>
        <v>47.16</v>
      </c>
      <c r="R454" s="126">
        <f t="shared" si="93"/>
        <v>26.939999999999998</v>
      </c>
      <c r="S454" s="126">
        <f t="shared" si="94"/>
        <v>26.939999999999998</v>
      </c>
      <c r="T454" s="126">
        <f t="shared" si="95"/>
        <v>26.939999999999998</v>
      </c>
      <c r="U454" s="128">
        <f t="shared" si="96"/>
        <v>13.469999999999999</v>
      </c>
      <c r="V454" s="157">
        <f t="shared" si="97"/>
        <v>638</v>
      </c>
    </row>
    <row r="455" spans="1:22" ht="11.25" customHeight="1" x14ac:dyDescent="0.25">
      <c r="A455" s="130" t="s">
        <v>3854</v>
      </c>
      <c r="B455" s="131" t="s">
        <v>2515</v>
      </c>
      <c r="C455" s="132">
        <v>90430041853</v>
      </c>
      <c r="D455" s="132" t="s">
        <v>3965</v>
      </c>
      <c r="E455" s="133">
        <v>462</v>
      </c>
      <c r="F455" s="132">
        <v>5</v>
      </c>
      <c r="G455" s="132">
        <v>3</v>
      </c>
      <c r="H455" s="134">
        <v>0</v>
      </c>
      <c r="I455" s="135">
        <f t="shared" ref="I455:I519" si="98">F455-G455-H455</f>
        <v>2</v>
      </c>
      <c r="J455" s="126">
        <f t="shared" ref="J455:J518" si="99">E455*$J$4</f>
        <v>110.88</v>
      </c>
      <c r="K455" s="126">
        <f t="shared" ref="K455:K518" si="100">E455*$K$4</f>
        <v>110.88</v>
      </c>
      <c r="L455" s="126">
        <f t="shared" ref="L455:L518" si="101">(G455+H455)*$L$4</f>
        <v>5.04</v>
      </c>
      <c r="M455" s="126">
        <f t="shared" ref="M455:M518" si="102">I455*$M$4</f>
        <v>3.36</v>
      </c>
      <c r="N455" s="126">
        <f t="shared" ref="N455:N518" si="103">(G455+H455)*$N$4</f>
        <v>170.10000000000002</v>
      </c>
      <c r="O455" s="126">
        <f t="shared" ref="O455:O518" si="104">I455*$O$4</f>
        <v>113.4</v>
      </c>
      <c r="P455" s="126">
        <f t="shared" ref="P455:P518" si="105">(G455+H455)*$P$4</f>
        <v>70.739999999999995</v>
      </c>
      <c r="Q455" s="126">
        <f t="shared" ref="Q455:Q518" si="106">I455*$Q$4</f>
        <v>47.16</v>
      </c>
      <c r="R455" s="126">
        <f t="shared" ref="R455:R518" si="107">E455*$R$4</f>
        <v>27.72</v>
      </c>
      <c r="S455" s="126">
        <f t="shared" ref="S455:S518" si="108">E455*$S$4</f>
        <v>27.72</v>
      </c>
      <c r="T455" s="126">
        <f t="shared" ref="T455:T518" si="109">E455*$T$4</f>
        <v>27.72</v>
      </c>
      <c r="U455" s="128">
        <f t="shared" ref="U455:U518" si="110">E455*$U$4</f>
        <v>13.86</v>
      </c>
      <c r="V455" s="157">
        <f t="shared" ref="V455:V518" si="111">ROUND((J455+K455+L455+M455+N455+O455+P455+Q455+R455+S455+T455+U455),0)</f>
        <v>729</v>
      </c>
    </row>
    <row r="456" spans="1:22" ht="11.25" customHeight="1" x14ac:dyDescent="0.25">
      <c r="A456" s="130" t="s">
        <v>3854</v>
      </c>
      <c r="B456" s="131" t="s">
        <v>2517</v>
      </c>
      <c r="C456" s="132">
        <v>10350005674</v>
      </c>
      <c r="D456" s="132" t="s">
        <v>3966</v>
      </c>
      <c r="E456" s="133">
        <v>231.66666666666666</v>
      </c>
      <c r="F456" s="132">
        <v>4</v>
      </c>
      <c r="G456" s="132">
        <v>1</v>
      </c>
      <c r="H456" s="134">
        <v>0</v>
      </c>
      <c r="I456" s="135">
        <f t="shared" si="98"/>
        <v>3</v>
      </c>
      <c r="J456" s="126">
        <f t="shared" si="99"/>
        <v>55.599999999999994</v>
      </c>
      <c r="K456" s="126">
        <f t="shared" si="100"/>
        <v>55.599999999999994</v>
      </c>
      <c r="L456" s="126">
        <f t="shared" si="101"/>
        <v>1.68</v>
      </c>
      <c r="M456" s="126">
        <f t="shared" si="102"/>
        <v>5.04</v>
      </c>
      <c r="N456" s="126">
        <f t="shared" si="103"/>
        <v>56.7</v>
      </c>
      <c r="O456" s="126">
        <f t="shared" si="104"/>
        <v>170.10000000000002</v>
      </c>
      <c r="P456" s="126">
        <f t="shared" si="105"/>
        <v>23.58</v>
      </c>
      <c r="Q456" s="126">
        <f t="shared" si="106"/>
        <v>70.739999999999995</v>
      </c>
      <c r="R456" s="126">
        <f t="shared" si="107"/>
        <v>13.899999999999999</v>
      </c>
      <c r="S456" s="126">
        <f t="shared" si="108"/>
        <v>13.899999999999999</v>
      </c>
      <c r="T456" s="126">
        <f t="shared" si="109"/>
        <v>13.899999999999999</v>
      </c>
      <c r="U456" s="128">
        <f t="shared" si="110"/>
        <v>6.9499999999999993</v>
      </c>
      <c r="V456" s="157">
        <f t="shared" si="111"/>
        <v>488</v>
      </c>
    </row>
    <row r="457" spans="1:22" ht="11.25" customHeight="1" x14ac:dyDescent="0.25">
      <c r="A457" s="130" t="s">
        <v>3854</v>
      </c>
      <c r="B457" s="131" t="s">
        <v>872</v>
      </c>
      <c r="C457" s="132">
        <v>84840041792</v>
      </c>
      <c r="D457" s="132" t="s">
        <v>3967</v>
      </c>
      <c r="E457" s="133">
        <v>868.33333333333337</v>
      </c>
      <c r="F457" s="132">
        <v>4</v>
      </c>
      <c r="G457" s="132">
        <v>1</v>
      </c>
      <c r="H457" s="134">
        <v>0</v>
      </c>
      <c r="I457" s="135">
        <f t="shared" si="98"/>
        <v>3</v>
      </c>
      <c r="J457" s="126">
        <f t="shared" si="99"/>
        <v>208.4</v>
      </c>
      <c r="K457" s="126">
        <f t="shared" si="100"/>
        <v>208.4</v>
      </c>
      <c r="L457" s="126">
        <f t="shared" si="101"/>
        <v>1.68</v>
      </c>
      <c r="M457" s="126">
        <f t="shared" si="102"/>
        <v>5.04</v>
      </c>
      <c r="N457" s="126">
        <f t="shared" si="103"/>
        <v>56.7</v>
      </c>
      <c r="O457" s="126">
        <f t="shared" si="104"/>
        <v>170.10000000000002</v>
      </c>
      <c r="P457" s="126">
        <f t="shared" si="105"/>
        <v>23.58</v>
      </c>
      <c r="Q457" s="126">
        <f t="shared" si="106"/>
        <v>70.739999999999995</v>
      </c>
      <c r="R457" s="126">
        <f t="shared" si="107"/>
        <v>52.1</v>
      </c>
      <c r="S457" s="126">
        <f t="shared" si="108"/>
        <v>52.1</v>
      </c>
      <c r="T457" s="126">
        <f t="shared" si="109"/>
        <v>52.1</v>
      </c>
      <c r="U457" s="128">
        <f t="shared" si="110"/>
        <v>26.05</v>
      </c>
      <c r="V457" s="157">
        <f t="shared" si="111"/>
        <v>927</v>
      </c>
    </row>
    <row r="458" spans="1:22" ht="11.25" customHeight="1" x14ac:dyDescent="0.25">
      <c r="A458" s="130" t="s">
        <v>3854</v>
      </c>
      <c r="B458" s="131" t="s">
        <v>2519</v>
      </c>
      <c r="C458" s="132">
        <v>32270038756</v>
      </c>
      <c r="D458" s="132" t="s">
        <v>3968</v>
      </c>
      <c r="E458" s="133">
        <v>346</v>
      </c>
      <c r="F458" s="132">
        <v>4</v>
      </c>
      <c r="G458" s="132">
        <v>2</v>
      </c>
      <c r="H458" s="134">
        <v>0</v>
      </c>
      <c r="I458" s="135">
        <f t="shared" si="98"/>
        <v>2</v>
      </c>
      <c r="J458" s="126">
        <f t="shared" si="99"/>
        <v>83.039999999999992</v>
      </c>
      <c r="K458" s="126">
        <f t="shared" si="100"/>
        <v>83.039999999999992</v>
      </c>
      <c r="L458" s="126">
        <f t="shared" si="101"/>
        <v>3.36</v>
      </c>
      <c r="M458" s="126">
        <f t="shared" si="102"/>
        <v>3.36</v>
      </c>
      <c r="N458" s="126">
        <f t="shared" si="103"/>
        <v>113.4</v>
      </c>
      <c r="O458" s="126">
        <f t="shared" si="104"/>
        <v>113.4</v>
      </c>
      <c r="P458" s="126">
        <f t="shared" si="105"/>
        <v>47.16</v>
      </c>
      <c r="Q458" s="126">
        <f t="shared" si="106"/>
        <v>47.16</v>
      </c>
      <c r="R458" s="126">
        <f t="shared" si="107"/>
        <v>20.759999999999998</v>
      </c>
      <c r="S458" s="126">
        <f t="shared" si="108"/>
        <v>20.759999999999998</v>
      </c>
      <c r="T458" s="126">
        <f t="shared" si="109"/>
        <v>20.759999999999998</v>
      </c>
      <c r="U458" s="128">
        <f t="shared" si="110"/>
        <v>10.379999999999999</v>
      </c>
      <c r="V458" s="157">
        <f t="shared" si="111"/>
        <v>567</v>
      </c>
    </row>
    <row r="459" spans="1:22" ht="11.25" customHeight="1" x14ac:dyDescent="0.25">
      <c r="A459" s="130" t="s">
        <v>3854</v>
      </c>
      <c r="B459" s="131" t="s">
        <v>1188</v>
      </c>
      <c r="C459" s="132">
        <v>11050041676</v>
      </c>
      <c r="D459" s="132" t="s">
        <v>3969</v>
      </c>
      <c r="E459" s="133">
        <v>248.66666666666666</v>
      </c>
      <c r="F459" s="132">
        <v>3</v>
      </c>
      <c r="G459" s="132">
        <v>1</v>
      </c>
      <c r="H459" s="134">
        <v>0</v>
      </c>
      <c r="I459" s="135">
        <f t="shared" si="98"/>
        <v>2</v>
      </c>
      <c r="J459" s="126">
        <f t="shared" si="99"/>
        <v>59.679999999999993</v>
      </c>
      <c r="K459" s="126">
        <f t="shared" si="100"/>
        <v>59.679999999999993</v>
      </c>
      <c r="L459" s="126">
        <f t="shared" si="101"/>
        <v>1.68</v>
      </c>
      <c r="M459" s="126">
        <f t="shared" si="102"/>
        <v>3.36</v>
      </c>
      <c r="N459" s="126">
        <f t="shared" si="103"/>
        <v>56.7</v>
      </c>
      <c r="O459" s="126">
        <f t="shared" si="104"/>
        <v>113.4</v>
      </c>
      <c r="P459" s="126">
        <f t="shared" si="105"/>
        <v>23.58</v>
      </c>
      <c r="Q459" s="126">
        <f t="shared" si="106"/>
        <v>47.16</v>
      </c>
      <c r="R459" s="126">
        <f t="shared" si="107"/>
        <v>14.919999999999998</v>
      </c>
      <c r="S459" s="126">
        <f t="shared" si="108"/>
        <v>14.919999999999998</v>
      </c>
      <c r="T459" s="126">
        <f t="shared" si="109"/>
        <v>14.919999999999998</v>
      </c>
      <c r="U459" s="128">
        <f t="shared" si="110"/>
        <v>7.4599999999999991</v>
      </c>
      <c r="V459" s="157">
        <f t="shared" si="111"/>
        <v>417</v>
      </c>
    </row>
    <row r="460" spans="1:22" ht="11.25" customHeight="1" x14ac:dyDescent="0.25">
      <c r="A460" s="130" t="s">
        <v>3854</v>
      </c>
      <c r="B460" s="131" t="s">
        <v>2521</v>
      </c>
      <c r="C460" s="132">
        <v>42110042106</v>
      </c>
      <c r="D460" s="132" t="s">
        <v>3970</v>
      </c>
      <c r="E460" s="133">
        <v>88.333333333333329</v>
      </c>
      <c r="F460" s="132">
        <v>2</v>
      </c>
      <c r="G460" s="132">
        <v>1</v>
      </c>
      <c r="H460" s="134">
        <v>0</v>
      </c>
      <c r="I460" s="135">
        <f t="shared" si="98"/>
        <v>1</v>
      </c>
      <c r="J460" s="126">
        <f t="shared" si="99"/>
        <v>21.2</v>
      </c>
      <c r="K460" s="126">
        <f t="shared" si="100"/>
        <v>21.2</v>
      </c>
      <c r="L460" s="126">
        <f t="shared" si="101"/>
        <v>1.68</v>
      </c>
      <c r="M460" s="126">
        <f t="shared" si="102"/>
        <v>1.68</v>
      </c>
      <c r="N460" s="126">
        <f t="shared" si="103"/>
        <v>56.7</v>
      </c>
      <c r="O460" s="126">
        <f t="shared" si="104"/>
        <v>56.7</v>
      </c>
      <c r="P460" s="126">
        <f t="shared" si="105"/>
        <v>23.58</v>
      </c>
      <c r="Q460" s="126">
        <f t="shared" si="106"/>
        <v>23.58</v>
      </c>
      <c r="R460" s="126">
        <f t="shared" si="107"/>
        <v>5.3</v>
      </c>
      <c r="S460" s="126">
        <f t="shared" si="108"/>
        <v>5.3</v>
      </c>
      <c r="T460" s="126">
        <f t="shared" si="109"/>
        <v>5.3</v>
      </c>
      <c r="U460" s="128">
        <f t="shared" si="110"/>
        <v>2.65</v>
      </c>
      <c r="V460" s="157">
        <f t="shared" si="111"/>
        <v>225</v>
      </c>
    </row>
    <row r="461" spans="1:22" ht="11.25" customHeight="1" x14ac:dyDescent="0.25">
      <c r="A461" s="130" t="s">
        <v>3854</v>
      </c>
      <c r="B461" s="131" t="s">
        <v>2523</v>
      </c>
      <c r="C461" s="132">
        <v>61580004651</v>
      </c>
      <c r="D461" s="132" t="s">
        <v>3971</v>
      </c>
      <c r="E461" s="133">
        <v>430.66666666666669</v>
      </c>
      <c r="F461" s="132">
        <v>3</v>
      </c>
      <c r="G461" s="132">
        <v>1</v>
      </c>
      <c r="H461" s="134">
        <v>0</v>
      </c>
      <c r="I461" s="135">
        <f t="shared" si="98"/>
        <v>2</v>
      </c>
      <c r="J461" s="126">
        <f t="shared" si="99"/>
        <v>103.36</v>
      </c>
      <c r="K461" s="126">
        <f t="shared" si="100"/>
        <v>103.36</v>
      </c>
      <c r="L461" s="126">
        <f t="shared" si="101"/>
        <v>1.68</v>
      </c>
      <c r="M461" s="126">
        <f t="shared" si="102"/>
        <v>3.36</v>
      </c>
      <c r="N461" s="126">
        <f t="shared" si="103"/>
        <v>56.7</v>
      </c>
      <c r="O461" s="126">
        <f t="shared" si="104"/>
        <v>113.4</v>
      </c>
      <c r="P461" s="126">
        <f t="shared" si="105"/>
        <v>23.58</v>
      </c>
      <c r="Q461" s="126">
        <f t="shared" si="106"/>
        <v>47.16</v>
      </c>
      <c r="R461" s="126">
        <f t="shared" si="107"/>
        <v>25.84</v>
      </c>
      <c r="S461" s="126">
        <f t="shared" si="108"/>
        <v>25.84</v>
      </c>
      <c r="T461" s="126">
        <f t="shared" si="109"/>
        <v>25.84</v>
      </c>
      <c r="U461" s="128">
        <f t="shared" si="110"/>
        <v>12.92</v>
      </c>
      <c r="V461" s="157">
        <f t="shared" si="111"/>
        <v>543</v>
      </c>
    </row>
    <row r="462" spans="1:22" ht="11.25" customHeight="1" x14ac:dyDescent="0.25">
      <c r="A462" s="130" t="s">
        <v>3854</v>
      </c>
      <c r="B462" s="131" t="s">
        <v>2525</v>
      </c>
      <c r="C462" s="132">
        <v>18820041205</v>
      </c>
      <c r="D462" s="132" t="s">
        <v>3972</v>
      </c>
      <c r="E462" s="133">
        <v>57.666666666666664</v>
      </c>
      <c r="F462" s="132">
        <v>2</v>
      </c>
      <c r="G462" s="132">
        <v>1</v>
      </c>
      <c r="H462" s="134">
        <v>0</v>
      </c>
      <c r="I462" s="135">
        <f t="shared" si="98"/>
        <v>1</v>
      </c>
      <c r="J462" s="126">
        <f t="shared" si="99"/>
        <v>13.839999999999998</v>
      </c>
      <c r="K462" s="126">
        <f t="shared" si="100"/>
        <v>13.839999999999998</v>
      </c>
      <c r="L462" s="126">
        <f t="shared" si="101"/>
        <v>1.68</v>
      </c>
      <c r="M462" s="126">
        <f t="shared" si="102"/>
        <v>1.68</v>
      </c>
      <c r="N462" s="126">
        <f t="shared" si="103"/>
        <v>56.7</v>
      </c>
      <c r="O462" s="126">
        <f t="shared" si="104"/>
        <v>56.7</v>
      </c>
      <c r="P462" s="126">
        <f t="shared" si="105"/>
        <v>23.58</v>
      </c>
      <c r="Q462" s="126">
        <f t="shared" si="106"/>
        <v>23.58</v>
      </c>
      <c r="R462" s="126">
        <f t="shared" si="107"/>
        <v>3.4599999999999995</v>
      </c>
      <c r="S462" s="126">
        <f t="shared" si="108"/>
        <v>3.4599999999999995</v>
      </c>
      <c r="T462" s="126">
        <f t="shared" si="109"/>
        <v>3.4599999999999995</v>
      </c>
      <c r="U462" s="128">
        <f t="shared" si="110"/>
        <v>1.7299999999999998</v>
      </c>
      <c r="V462" s="157">
        <f t="shared" si="111"/>
        <v>204</v>
      </c>
    </row>
    <row r="463" spans="1:22" ht="11.25" customHeight="1" x14ac:dyDescent="0.25">
      <c r="A463" s="130" t="s">
        <v>3854</v>
      </c>
      <c r="B463" s="131" t="s">
        <v>2527</v>
      </c>
      <c r="C463" s="132">
        <v>13420038924</v>
      </c>
      <c r="D463" s="132" t="s">
        <v>3973</v>
      </c>
      <c r="E463" s="133">
        <v>388.33333333333331</v>
      </c>
      <c r="F463" s="132">
        <v>3</v>
      </c>
      <c r="G463" s="132">
        <v>1</v>
      </c>
      <c r="H463" s="134">
        <v>0</v>
      </c>
      <c r="I463" s="135">
        <f t="shared" si="98"/>
        <v>2</v>
      </c>
      <c r="J463" s="126">
        <f t="shared" si="99"/>
        <v>93.199999999999989</v>
      </c>
      <c r="K463" s="126">
        <f t="shared" si="100"/>
        <v>93.199999999999989</v>
      </c>
      <c r="L463" s="126">
        <f t="shared" si="101"/>
        <v>1.68</v>
      </c>
      <c r="M463" s="126">
        <f t="shared" si="102"/>
        <v>3.36</v>
      </c>
      <c r="N463" s="126">
        <f t="shared" si="103"/>
        <v>56.7</v>
      </c>
      <c r="O463" s="126">
        <f t="shared" si="104"/>
        <v>113.4</v>
      </c>
      <c r="P463" s="126">
        <f t="shared" si="105"/>
        <v>23.58</v>
      </c>
      <c r="Q463" s="126">
        <f t="shared" si="106"/>
        <v>47.16</v>
      </c>
      <c r="R463" s="126">
        <f t="shared" si="107"/>
        <v>23.299999999999997</v>
      </c>
      <c r="S463" s="126">
        <f t="shared" si="108"/>
        <v>23.299999999999997</v>
      </c>
      <c r="T463" s="126">
        <f t="shared" si="109"/>
        <v>23.299999999999997</v>
      </c>
      <c r="U463" s="128">
        <f t="shared" si="110"/>
        <v>11.649999999999999</v>
      </c>
      <c r="V463" s="157">
        <f t="shared" si="111"/>
        <v>514</v>
      </c>
    </row>
    <row r="464" spans="1:22" ht="11.25" customHeight="1" x14ac:dyDescent="0.25">
      <c r="A464" s="130" t="s">
        <v>3854</v>
      </c>
      <c r="B464" s="131" t="s">
        <v>2529</v>
      </c>
      <c r="C464" s="132">
        <v>27460042041</v>
      </c>
      <c r="D464" s="132" t="s">
        <v>3974</v>
      </c>
      <c r="E464" s="133">
        <v>171</v>
      </c>
      <c r="F464" s="132">
        <v>2</v>
      </c>
      <c r="G464" s="132">
        <v>1</v>
      </c>
      <c r="H464" s="134">
        <v>0</v>
      </c>
      <c r="I464" s="135">
        <f t="shared" si="98"/>
        <v>1</v>
      </c>
      <c r="J464" s="126">
        <f t="shared" si="99"/>
        <v>41.04</v>
      </c>
      <c r="K464" s="126">
        <f t="shared" si="100"/>
        <v>41.04</v>
      </c>
      <c r="L464" s="126">
        <f t="shared" si="101"/>
        <v>1.68</v>
      </c>
      <c r="M464" s="126">
        <f t="shared" si="102"/>
        <v>1.68</v>
      </c>
      <c r="N464" s="126">
        <f t="shared" si="103"/>
        <v>56.7</v>
      </c>
      <c r="O464" s="126">
        <f t="shared" si="104"/>
        <v>56.7</v>
      </c>
      <c r="P464" s="126">
        <f t="shared" si="105"/>
        <v>23.58</v>
      </c>
      <c r="Q464" s="126">
        <f t="shared" si="106"/>
        <v>23.58</v>
      </c>
      <c r="R464" s="126">
        <f t="shared" si="107"/>
        <v>10.26</v>
      </c>
      <c r="S464" s="126">
        <f t="shared" si="108"/>
        <v>10.26</v>
      </c>
      <c r="T464" s="126">
        <f t="shared" si="109"/>
        <v>10.26</v>
      </c>
      <c r="U464" s="128">
        <f t="shared" si="110"/>
        <v>5.13</v>
      </c>
      <c r="V464" s="157">
        <f t="shared" si="111"/>
        <v>282</v>
      </c>
    </row>
    <row r="465" spans="1:22" ht="11.25" customHeight="1" x14ac:dyDescent="0.25">
      <c r="A465" s="130" t="s">
        <v>3854</v>
      </c>
      <c r="B465" s="131" t="s">
        <v>3975</v>
      </c>
      <c r="C465" s="132">
        <v>10320040822</v>
      </c>
      <c r="D465" s="132" t="s">
        <v>3976</v>
      </c>
      <c r="E465" s="133">
        <v>343</v>
      </c>
      <c r="F465" s="132">
        <v>2</v>
      </c>
      <c r="G465" s="132">
        <v>1</v>
      </c>
      <c r="H465" s="134">
        <v>0</v>
      </c>
      <c r="I465" s="135">
        <f t="shared" si="98"/>
        <v>1</v>
      </c>
      <c r="J465" s="126">
        <f t="shared" si="99"/>
        <v>82.32</v>
      </c>
      <c r="K465" s="126">
        <f t="shared" si="100"/>
        <v>82.32</v>
      </c>
      <c r="L465" s="126">
        <f t="shared" si="101"/>
        <v>1.68</v>
      </c>
      <c r="M465" s="126">
        <f t="shared" si="102"/>
        <v>1.68</v>
      </c>
      <c r="N465" s="126">
        <f t="shared" si="103"/>
        <v>56.7</v>
      </c>
      <c r="O465" s="126">
        <f t="shared" si="104"/>
        <v>56.7</v>
      </c>
      <c r="P465" s="126">
        <f t="shared" si="105"/>
        <v>23.58</v>
      </c>
      <c r="Q465" s="126">
        <f t="shared" si="106"/>
        <v>23.58</v>
      </c>
      <c r="R465" s="126">
        <f t="shared" si="107"/>
        <v>20.58</v>
      </c>
      <c r="S465" s="126">
        <f t="shared" si="108"/>
        <v>20.58</v>
      </c>
      <c r="T465" s="126">
        <f t="shared" si="109"/>
        <v>20.58</v>
      </c>
      <c r="U465" s="128">
        <f t="shared" si="110"/>
        <v>10.29</v>
      </c>
      <c r="V465" s="157">
        <f t="shared" si="111"/>
        <v>401</v>
      </c>
    </row>
    <row r="466" spans="1:22" ht="11.25" customHeight="1" x14ac:dyDescent="0.25">
      <c r="A466" s="130" t="s">
        <v>3854</v>
      </c>
      <c r="B466" s="131" t="s">
        <v>874</v>
      </c>
      <c r="C466" s="132">
        <v>33450001093</v>
      </c>
      <c r="D466" s="132" t="s">
        <v>3977</v>
      </c>
      <c r="E466" s="133">
        <v>203.33333333333334</v>
      </c>
      <c r="F466" s="132">
        <v>2</v>
      </c>
      <c r="G466" s="132">
        <v>1</v>
      </c>
      <c r="H466" s="134">
        <v>0</v>
      </c>
      <c r="I466" s="135">
        <f t="shared" si="98"/>
        <v>1</v>
      </c>
      <c r="J466" s="126">
        <f t="shared" si="99"/>
        <v>48.8</v>
      </c>
      <c r="K466" s="126">
        <f t="shared" si="100"/>
        <v>48.8</v>
      </c>
      <c r="L466" s="126">
        <f t="shared" si="101"/>
        <v>1.68</v>
      </c>
      <c r="M466" s="126">
        <f t="shared" si="102"/>
        <v>1.68</v>
      </c>
      <c r="N466" s="126">
        <f t="shared" si="103"/>
        <v>56.7</v>
      </c>
      <c r="O466" s="126">
        <f t="shared" si="104"/>
        <v>56.7</v>
      </c>
      <c r="P466" s="126">
        <f t="shared" si="105"/>
        <v>23.58</v>
      </c>
      <c r="Q466" s="126">
        <f t="shared" si="106"/>
        <v>23.58</v>
      </c>
      <c r="R466" s="126">
        <f t="shared" si="107"/>
        <v>12.2</v>
      </c>
      <c r="S466" s="126">
        <f t="shared" si="108"/>
        <v>12.2</v>
      </c>
      <c r="T466" s="126">
        <f t="shared" si="109"/>
        <v>12.2</v>
      </c>
      <c r="U466" s="128">
        <f t="shared" si="110"/>
        <v>6.1</v>
      </c>
      <c r="V466" s="157">
        <f t="shared" si="111"/>
        <v>304</v>
      </c>
    </row>
    <row r="467" spans="1:22" ht="11.25" customHeight="1" x14ac:dyDescent="0.25">
      <c r="A467" s="130" t="s">
        <v>3854</v>
      </c>
      <c r="B467" s="131" t="s">
        <v>2533</v>
      </c>
      <c r="C467" s="132">
        <v>80120042745</v>
      </c>
      <c r="D467" s="132" t="s">
        <v>3978</v>
      </c>
      <c r="E467" s="133">
        <v>174</v>
      </c>
      <c r="F467" s="132">
        <v>3</v>
      </c>
      <c r="G467" s="132">
        <v>2</v>
      </c>
      <c r="H467" s="134">
        <v>0</v>
      </c>
      <c r="I467" s="135">
        <f t="shared" si="98"/>
        <v>1</v>
      </c>
      <c r="J467" s="126">
        <f t="shared" si="99"/>
        <v>41.76</v>
      </c>
      <c r="K467" s="126">
        <f t="shared" si="100"/>
        <v>41.76</v>
      </c>
      <c r="L467" s="126">
        <f t="shared" si="101"/>
        <v>3.36</v>
      </c>
      <c r="M467" s="126">
        <f t="shared" si="102"/>
        <v>1.68</v>
      </c>
      <c r="N467" s="126">
        <f t="shared" si="103"/>
        <v>113.4</v>
      </c>
      <c r="O467" s="126">
        <f t="shared" si="104"/>
        <v>56.7</v>
      </c>
      <c r="P467" s="126">
        <f t="shared" si="105"/>
        <v>47.16</v>
      </c>
      <c r="Q467" s="126">
        <f t="shared" si="106"/>
        <v>23.58</v>
      </c>
      <c r="R467" s="126">
        <f t="shared" si="107"/>
        <v>10.44</v>
      </c>
      <c r="S467" s="126">
        <f t="shared" si="108"/>
        <v>10.44</v>
      </c>
      <c r="T467" s="126">
        <f t="shared" si="109"/>
        <v>10.44</v>
      </c>
      <c r="U467" s="128">
        <f t="shared" si="110"/>
        <v>5.22</v>
      </c>
      <c r="V467" s="157">
        <f t="shared" si="111"/>
        <v>366</v>
      </c>
    </row>
    <row r="468" spans="1:22" ht="11.25" customHeight="1" x14ac:dyDescent="0.25">
      <c r="A468" s="130" t="s">
        <v>3854</v>
      </c>
      <c r="B468" s="131" t="s">
        <v>2535</v>
      </c>
      <c r="C468" s="132">
        <v>80810039213</v>
      </c>
      <c r="D468" s="132" t="s">
        <v>3979</v>
      </c>
      <c r="E468" s="133">
        <v>248.33333333333334</v>
      </c>
      <c r="F468" s="132">
        <v>2</v>
      </c>
      <c r="G468" s="132">
        <v>1</v>
      </c>
      <c r="H468" s="134">
        <v>0</v>
      </c>
      <c r="I468" s="135">
        <f t="shared" si="98"/>
        <v>1</v>
      </c>
      <c r="J468" s="126">
        <f t="shared" si="99"/>
        <v>59.6</v>
      </c>
      <c r="K468" s="126">
        <f t="shared" si="100"/>
        <v>59.6</v>
      </c>
      <c r="L468" s="126">
        <f t="shared" si="101"/>
        <v>1.68</v>
      </c>
      <c r="M468" s="126">
        <f t="shared" si="102"/>
        <v>1.68</v>
      </c>
      <c r="N468" s="126">
        <f t="shared" si="103"/>
        <v>56.7</v>
      </c>
      <c r="O468" s="126">
        <f t="shared" si="104"/>
        <v>56.7</v>
      </c>
      <c r="P468" s="126">
        <f t="shared" si="105"/>
        <v>23.58</v>
      </c>
      <c r="Q468" s="126">
        <f t="shared" si="106"/>
        <v>23.58</v>
      </c>
      <c r="R468" s="126">
        <f t="shared" si="107"/>
        <v>14.9</v>
      </c>
      <c r="S468" s="126">
        <f t="shared" si="108"/>
        <v>14.9</v>
      </c>
      <c r="T468" s="126">
        <f t="shared" si="109"/>
        <v>14.9</v>
      </c>
      <c r="U468" s="128">
        <f t="shared" si="110"/>
        <v>7.45</v>
      </c>
      <c r="V468" s="157">
        <f t="shared" si="111"/>
        <v>335</v>
      </c>
    </row>
    <row r="469" spans="1:22" ht="11.25" customHeight="1" x14ac:dyDescent="0.25">
      <c r="A469" s="130" t="s">
        <v>3854</v>
      </c>
      <c r="B469" s="131" t="s">
        <v>2537</v>
      </c>
      <c r="C469" s="132">
        <v>81150005111</v>
      </c>
      <c r="D469" s="132" t="s">
        <v>3980</v>
      </c>
      <c r="E469" s="133">
        <v>460.66666666666669</v>
      </c>
      <c r="F469" s="132">
        <v>3</v>
      </c>
      <c r="G469" s="132">
        <v>1</v>
      </c>
      <c r="H469" s="134">
        <v>0</v>
      </c>
      <c r="I469" s="135">
        <f t="shared" si="98"/>
        <v>2</v>
      </c>
      <c r="J469" s="126">
        <f t="shared" si="99"/>
        <v>110.56</v>
      </c>
      <c r="K469" s="126">
        <f t="shared" si="100"/>
        <v>110.56</v>
      </c>
      <c r="L469" s="126">
        <f t="shared" si="101"/>
        <v>1.68</v>
      </c>
      <c r="M469" s="126">
        <f t="shared" si="102"/>
        <v>3.36</v>
      </c>
      <c r="N469" s="126">
        <f t="shared" si="103"/>
        <v>56.7</v>
      </c>
      <c r="O469" s="126">
        <f t="shared" si="104"/>
        <v>113.4</v>
      </c>
      <c r="P469" s="126">
        <f t="shared" si="105"/>
        <v>23.58</v>
      </c>
      <c r="Q469" s="126">
        <f t="shared" si="106"/>
        <v>47.16</v>
      </c>
      <c r="R469" s="126">
        <f t="shared" si="107"/>
        <v>27.64</v>
      </c>
      <c r="S469" s="126">
        <f t="shared" si="108"/>
        <v>27.64</v>
      </c>
      <c r="T469" s="126">
        <f t="shared" si="109"/>
        <v>27.64</v>
      </c>
      <c r="U469" s="128">
        <f t="shared" si="110"/>
        <v>13.82</v>
      </c>
      <c r="V469" s="157">
        <f t="shared" si="111"/>
        <v>564</v>
      </c>
    </row>
    <row r="470" spans="1:22" ht="11.25" customHeight="1" x14ac:dyDescent="0.25">
      <c r="A470" s="130" t="s">
        <v>3854</v>
      </c>
      <c r="B470" s="131" t="s">
        <v>2539</v>
      </c>
      <c r="C470" s="132">
        <v>45990044324</v>
      </c>
      <c r="D470" s="132" t="s">
        <v>3981</v>
      </c>
      <c r="E470" s="133">
        <v>270.66666666666669</v>
      </c>
      <c r="F470" s="132">
        <v>3</v>
      </c>
      <c r="G470" s="132">
        <v>1</v>
      </c>
      <c r="H470" s="134">
        <v>0</v>
      </c>
      <c r="I470" s="135">
        <f t="shared" si="98"/>
        <v>2</v>
      </c>
      <c r="J470" s="126">
        <f t="shared" si="99"/>
        <v>64.960000000000008</v>
      </c>
      <c r="K470" s="126">
        <f t="shared" si="100"/>
        <v>64.960000000000008</v>
      </c>
      <c r="L470" s="126">
        <f t="shared" si="101"/>
        <v>1.68</v>
      </c>
      <c r="M470" s="126">
        <f t="shared" si="102"/>
        <v>3.36</v>
      </c>
      <c r="N470" s="126">
        <f t="shared" si="103"/>
        <v>56.7</v>
      </c>
      <c r="O470" s="126">
        <f t="shared" si="104"/>
        <v>113.4</v>
      </c>
      <c r="P470" s="126">
        <f t="shared" si="105"/>
        <v>23.58</v>
      </c>
      <c r="Q470" s="126">
        <f t="shared" si="106"/>
        <v>47.16</v>
      </c>
      <c r="R470" s="126">
        <f t="shared" si="107"/>
        <v>16.240000000000002</v>
      </c>
      <c r="S470" s="126">
        <f t="shared" si="108"/>
        <v>16.240000000000002</v>
      </c>
      <c r="T470" s="126">
        <f t="shared" si="109"/>
        <v>16.240000000000002</v>
      </c>
      <c r="U470" s="128">
        <f t="shared" si="110"/>
        <v>8.120000000000001</v>
      </c>
      <c r="V470" s="157">
        <f t="shared" si="111"/>
        <v>433</v>
      </c>
    </row>
    <row r="471" spans="1:22" ht="11.25" customHeight="1" x14ac:dyDescent="0.25">
      <c r="A471" s="130" t="s">
        <v>3854</v>
      </c>
      <c r="B471" s="131" t="s">
        <v>2541</v>
      </c>
      <c r="C471" s="132">
        <v>46790031551</v>
      </c>
      <c r="D471" s="132" t="s">
        <v>3982</v>
      </c>
      <c r="E471" s="133">
        <v>462.66666666666669</v>
      </c>
      <c r="F471" s="132">
        <v>3</v>
      </c>
      <c r="G471" s="132">
        <v>1</v>
      </c>
      <c r="H471" s="134">
        <v>1</v>
      </c>
      <c r="I471" s="135">
        <f t="shared" si="98"/>
        <v>1</v>
      </c>
      <c r="J471" s="126">
        <f t="shared" si="99"/>
        <v>111.04</v>
      </c>
      <c r="K471" s="126">
        <f t="shared" si="100"/>
        <v>111.04</v>
      </c>
      <c r="L471" s="126">
        <f t="shared" si="101"/>
        <v>3.36</v>
      </c>
      <c r="M471" s="126">
        <f t="shared" si="102"/>
        <v>1.68</v>
      </c>
      <c r="N471" s="126">
        <f t="shared" si="103"/>
        <v>113.4</v>
      </c>
      <c r="O471" s="126">
        <f t="shared" si="104"/>
        <v>56.7</v>
      </c>
      <c r="P471" s="126">
        <f t="shared" si="105"/>
        <v>47.16</v>
      </c>
      <c r="Q471" s="126">
        <f t="shared" si="106"/>
        <v>23.58</v>
      </c>
      <c r="R471" s="126">
        <f t="shared" si="107"/>
        <v>27.76</v>
      </c>
      <c r="S471" s="126">
        <f t="shared" si="108"/>
        <v>27.76</v>
      </c>
      <c r="T471" s="126">
        <f t="shared" si="109"/>
        <v>27.76</v>
      </c>
      <c r="U471" s="128">
        <f t="shared" si="110"/>
        <v>13.88</v>
      </c>
      <c r="V471" s="157">
        <f t="shared" si="111"/>
        <v>565</v>
      </c>
    </row>
    <row r="472" spans="1:22" ht="11.25" customHeight="1" x14ac:dyDescent="0.25">
      <c r="A472" s="130" t="s">
        <v>3854</v>
      </c>
      <c r="B472" s="131" t="s">
        <v>1592</v>
      </c>
      <c r="C472" s="132">
        <v>45090007022</v>
      </c>
      <c r="D472" s="132" t="s">
        <v>3983</v>
      </c>
      <c r="E472" s="133">
        <v>520</v>
      </c>
      <c r="F472" s="132">
        <v>3</v>
      </c>
      <c r="G472" s="132">
        <v>1</v>
      </c>
      <c r="H472" s="134">
        <v>0</v>
      </c>
      <c r="I472" s="135">
        <f t="shared" si="98"/>
        <v>2</v>
      </c>
      <c r="J472" s="126">
        <f t="shared" si="99"/>
        <v>124.8</v>
      </c>
      <c r="K472" s="126">
        <f t="shared" si="100"/>
        <v>124.8</v>
      </c>
      <c r="L472" s="126">
        <f t="shared" si="101"/>
        <v>1.68</v>
      </c>
      <c r="M472" s="126">
        <f t="shared" si="102"/>
        <v>3.36</v>
      </c>
      <c r="N472" s="126">
        <f t="shared" si="103"/>
        <v>56.7</v>
      </c>
      <c r="O472" s="126">
        <f t="shared" si="104"/>
        <v>113.4</v>
      </c>
      <c r="P472" s="126">
        <f t="shared" si="105"/>
        <v>23.58</v>
      </c>
      <c r="Q472" s="126">
        <f t="shared" si="106"/>
        <v>47.16</v>
      </c>
      <c r="R472" s="126">
        <f t="shared" si="107"/>
        <v>31.2</v>
      </c>
      <c r="S472" s="126">
        <f t="shared" si="108"/>
        <v>31.2</v>
      </c>
      <c r="T472" s="126">
        <f t="shared" si="109"/>
        <v>31.2</v>
      </c>
      <c r="U472" s="128">
        <f t="shared" si="110"/>
        <v>15.6</v>
      </c>
      <c r="V472" s="157">
        <f t="shared" si="111"/>
        <v>605</v>
      </c>
    </row>
    <row r="473" spans="1:22" ht="11.25" customHeight="1" x14ac:dyDescent="0.25">
      <c r="A473" s="130" t="s">
        <v>3854</v>
      </c>
      <c r="B473" s="131" t="s">
        <v>2543</v>
      </c>
      <c r="C473" s="132">
        <v>44970044300</v>
      </c>
      <c r="D473" s="132" t="s">
        <v>3984</v>
      </c>
      <c r="E473" s="133">
        <v>325</v>
      </c>
      <c r="F473" s="132">
        <v>3</v>
      </c>
      <c r="G473" s="132">
        <v>1</v>
      </c>
      <c r="H473" s="134">
        <v>0</v>
      </c>
      <c r="I473" s="135">
        <f t="shared" si="98"/>
        <v>2</v>
      </c>
      <c r="J473" s="126">
        <f t="shared" si="99"/>
        <v>78</v>
      </c>
      <c r="K473" s="126">
        <f t="shared" si="100"/>
        <v>78</v>
      </c>
      <c r="L473" s="126">
        <f t="shared" si="101"/>
        <v>1.68</v>
      </c>
      <c r="M473" s="126">
        <f t="shared" si="102"/>
        <v>3.36</v>
      </c>
      <c r="N473" s="126">
        <f t="shared" si="103"/>
        <v>56.7</v>
      </c>
      <c r="O473" s="126">
        <f t="shared" si="104"/>
        <v>113.4</v>
      </c>
      <c r="P473" s="126">
        <f t="shared" si="105"/>
        <v>23.58</v>
      </c>
      <c r="Q473" s="126">
        <f t="shared" si="106"/>
        <v>47.16</v>
      </c>
      <c r="R473" s="126">
        <f t="shared" si="107"/>
        <v>19.5</v>
      </c>
      <c r="S473" s="126">
        <f t="shared" si="108"/>
        <v>19.5</v>
      </c>
      <c r="T473" s="126">
        <f t="shared" si="109"/>
        <v>19.5</v>
      </c>
      <c r="U473" s="128">
        <f t="shared" si="110"/>
        <v>9.75</v>
      </c>
      <c r="V473" s="157">
        <f t="shared" si="111"/>
        <v>470</v>
      </c>
    </row>
    <row r="474" spans="1:22" ht="11.25" customHeight="1" x14ac:dyDescent="0.25">
      <c r="A474" s="130" t="s">
        <v>3854</v>
      </c>
      <c r="B474" s="131" t="s">
        <v>432</v>
      </c>
      <c r="C474" s="132">
        <v>10310009381</v>
      </c>
      <c r="D474" s="132" t="s">
        <v>3985</v>
      </c>
      <c r="E474" s="133">
        <v>318.33333333333331</v>
      </c>
      <c r="F474" s="132">
        <v>3</v>
      </c>
      <c r="G474" s="132">
        <v>1</v>
      </c>
      <c r="H474" s="134">
        <v>0</v>
      </c>
      <c r="I474" s="135">
        <f t="shared" si="98"/>
        <v>2</v>
      </c>
      <c r="J474" s="126">
        <f t="shared" si="99"/>
        <v>76.399999999999991</v>
      </c>
      <c r="K474" s="126">
        <f t="shared" si="100"/>
        <v>76.399999999999991</v>
      </c>
      <c r="L474" s="126">
        <f t="shared" si="101"/>
        <v>1.68</v>
      </c>
      <c r="M474" s="126">
        <f t="shared" si="102"/>
        <v>3.36</v>
      </c>
      <c r="N474" s="126">
        <f t="shared" si="103"/>
        <v>56.7</v>
      </c>
      <c r="O474" s="126">
        <f t="shared" si="104"/>
        <v>113.4</v>
      </c>
      <c r="P474" s="126">
        <f t="shared" si="105"/>
        <v>23.58</v>
      </c>
      <c r="Q474" s="126">
        <f t="shared" si="106"/>
        <v>47.16</v>
      </c>
      <c r="R474" s="126">
        <f t="shared" si="107"/>
        <v>19.099999999999998</v>
      </c>
      <c r="S474" s="126">
        <f t="shared" si="108"/>
        <v>19.099999999999998</v>
      </c>
      <c r="T474" s="126">
        <f t="shared" si="109"/>
        <v>19.099999999999998</v>
      </c>
      <c r="U474" s="128">
        <f t="shared" si="110"/>
        <v>9.5499999999999989</v>
      </c>
      <c r="V474" s="157">
        <f t="shared" si="111"/>
        <v>466</v>
      </c>
    </row>
    <row r="475" spans="1:22" ht="11.25" customHeight="1" x14ac:dyDescent="0.25">
      <c r="A475" s="130" t="s">
        <v>3854</v>
      </c>
      <c r="B475" s="131" t="s">
        <v>432</v>
      </c>
      <c r="C475" s="132">
        <v>60920045374</v>
      </c>
      <c r="D475" s="132" t="s">
        <v>3986</v>
      </c>
      <c r="E475" s="133">
        <v>392.33333333333331</v>
      </c>
      <c r="F475" s="132">
        <v>2</v>
      </c>
      <c r="G475" s="132">
        <v>1</v>
      </c>
      <c r="H475" s="134">
        <v>0</v>
      </c>
      <c r="I475" s="135">
        <f t="shared" si="98"/>
        <v>1</v>
      </c>
      <c r="J475" s="126">
        <f t="shared" si="99"/>
        <v>94.16</v>
      </c>
      <c r="K475" s="126">
        <f t="shared" si="100"/>
        <v>94.16</v>
      </c>
      <c r="L475" s="126">
        <f t="shared" si="101"/>
        <v>1.68</v>
      </c>
      <c r="M475" s="126">
        <f t="shared" si="102"/>
        <v>1.68</v>
      </c>
      <c r="N475" s="126">
        <f t="shared" si="103"/>
        <v>56.7</v>
      </c>
      <c r="O475" s="126">
        <f t="shared" si="104"/>
        <v>56.7</v>
      </c>
      <c r="P475" s="126">
        <f t="shared" si="105"/>
        <v>23.58</v>
      </c>
      <c r="Q475" s="126">
        <f t="shared" si="106"/>
        <v>23.58</v>
      </c>
      <c r="R475" s="126">
        <f t="shared" si="107"/>
        <v>23.54</v>
      </c>
      <c r="S475" s="126">
        <f t="shared" si="108"/>
        <v>23.54</v>
      </c>
      <c r="T475" s="126">
        <f t="shared" si="109"/>
        <v>23.54</v>
      </c>
      <c r="U475" s="128">
        <f t="shared" si="110"/>
        <v>11.77</v>
      </c>
      <c r="V475" s="157">
        <f t="shared" si="111"/>
        <v>435</v>
      </c>
    </row>
    <row r="476" spans="1:22" ht="11.25" customHeight="1" x14ac:dyDescent="0.25">
      <c r="A476" s="130" t="s">
        <v>3854</v>
      </c>
      <c r="B476" s="131" t="s">
        <v>432</v>
      </c>
      <c r="C476" s="132">
        <v>84200054331</v>
      </c>
      <c r="D476" s="132" t="s">
        <v>3987</v>
      </c>
      <c r="E476" s="133">
        <v>354</v>
      </c>
      <c r="F476" s="132">
        <v>2</v>
      </c>
      <c r="G476" s="132">
        <v>1</v>
      </c>
      <c r="H476" s="134">
        <v>0</v>
      </c>
      <c r="I476" s="135">
        <f t="shared" si="98"/>
        <v>1</v>
      </c>
      <c r="J476" s="126">
        <f t="shared" si="99"/>
        <v>84.96</v>
      </c>
      <c r="K476" s="126">
        <f t="shared" si="100"/>
        <v>84.96</v>
      </c>
      <c r="L476" s="126">
        <f t="shared" si="101"/>
        <v>1.68</v>
      </c>
      <c r="M476" s="126">
        <f t="shared" si="102"/>
        <v>1.68</v>
      </c>
      <c r="N476" s="126">
        <f t="shared" si="103"/>
        <v>56.7</v>
      </c>
      <c r="O476" s="126">
        <f t="shared" si="104"/>
        <v>56.7</v>
      </c>
      <c r="P476" s="126">
        <f t="shared" si="105"/>
        <v>23.58</v>
      </c>
      <c r="Q476" s="126">
        <f t="shared" si="106"/>
        <v>23.58</v>
      </c>
      <c r="R476" s="126">
        <f t="shared" si="107"/>
        <v>21.24</v>
      </c>
      <c r="S476" s="126">
        <f t="shared" si="108"/>
        <v>21.24</v>
      </c>
      <c r="T476" s="126">
        <f t="shared" si="109"/>
        <v>21.24</v>
      </c>
      <c r="U476" s="128">
        <f t="shared" si="110"/>
        <v>10.62</v>
      </c>
      <c r="V476" s="157">
        <f t="shared" si="111"/>
        <v>408</v>
      </c>
    </row>
    <row r="477" spans="1:22" ht="11.25" customHeight="1" x14ac:dyDescent="0.25">
      <c r="A477" s="130" t="s">
        <v>3854</v>
      </c>
      <c r="B477" s="131" t="s">
        <v>432</v>
      </c>
      <c r="C477" s="132">
        <v>63600003797</v>
      </c>
      <c r="D477" s="132" t="s">
        <v>3988</v>
      </c>
      <c r="E477" s="133">
        <v>307</v>
      </c>
      <c r="F477" s="132">
        <v>2</v>
      </c>
      <c r="G477" s="132">
        <v>1</v>
      </c>
      <c r="H477" s="134">
        <v>0</v>
      </c>
      <c r="I477" s="135">
        <f t="shared" si="98"/>
        <v>1</v>
      </c>
      <c r="J477" s="126">
        <f t="shared" si="99"/>
        <v>73.679999999999993</v>
      </c>
      <c r="K477" s="126">
        <f t="shared" si="100"/>
        <v>73.679999999999993</v>
      </c>
      <c r="L477" s="126">
        <f t="shared" si="101"/>
        <v>1.68</v>
      </c>
      <c r="M477" s="126">
        <f t="shared" si="102"/>
        <v>1.68</v>
      </c>
      <c r="N477" s="126">
        <f t="shared" si="103"/>
        <v>56.7</v>
      </c>
      <c r="O477" s="126">
        <f t="shared" si="104"/>
        <v>56.7</v>
      </c>
      <c r="P477" s="126">
        <f t="shared" si="105"/>
        <v>23.58</v>
      </c>
      <c r="Q477" s="126">
        <f t="shared" si="106"/>
        <v>23.58</v>
      </c>
      <c r="R477" s="126">
        <f t="shared" si="107"/>
        <v>18.419999999999998</v>
      </c>
      <c r="S477" s="126">
        <f t="shared" si="108"/>
        <v>18.419999999999998</v>
      </c>
      <c r="T477" s="126">
        <f t="shared" si="109"/>
        <v>18.419999999999998</v>
      </c>
      <c r="U477" s="128">
        <f t="shared" si="110"/>
        <v>9.2099999999999991</v>
      </c>
      <c r="V477" s="157">
        <f t="shared" si="111"/>
        <v>376</v>
      </c>
    </row>
    <row r="478" spans="1:22" ht="11.25" customHeight="1" x14ac:dyDescent="0.25">
      <c r="A478" s="130" t="s">
        <v>3854</v>
      </c>
      <c r="B478" s="131" t="s">
        <v>2545</v>
      </c>
      <c r="C478" s="132">
        <v>10630002338</v>
      </c>
      <c r="D478" s="132" t="s">
        <v>3989</v>
      </c>
      <c r="E478" s="133">
        <v>487.66666666666669</v>
      </c>
      <c r="F478" s="132">
        <v>3</v>
      </c>
      <c r="G478" s="132">
        <v>1</v>
      </c>
      <c r="H478" s="134">
        <v>0</v>
      </c>
      <c r="I478" s="135">
        <f t="shared" si="98"/>
        <v>2</v>
      </c>
      <c r="J478" s="126">
        <f t="shared" si="99"/>
        <v>117.04</v>
      </c>
      <c r="K478" s="126">
        <f t="shared" si="100"/>
        <v>117.04</v>
      </c>
      <c r="L478" s="126">
        <f t="shared" si="101"/>
        <v>1.68</v>
      </c>
      <c r="M478" s="126">
        <f t="shared" si="102"/>
        <v>3.36</v>
      </c>
      <c r="N478" s="126">
        <f t="shared" si="103"/>
        <v>56.7</v>
      </c>
      <c r="O478" s="126">
        <f t="shared" si="104"/>
        <v>113.4</v>
      </c>
      <c r="P478" s="126">
        <f t="shared" si="105"/>
        <v>23.58</v>
      </c>
      <c r="Q478" s="126">
        <f t="shared" si="106"/>
        <v>47.16</v>
      </c>
      <c r="R478" s="126">
        <f t="shared" si="107"/>
        <v>29.26</v>
      </c>
      <c r="S478" s="126">
        <f t="shared" si="108"/>
        <v>29.26</v>
      </c>
      <c r="T478" s="126">
        <f t="shared" si="109"/>
        <v>29.26</v>
      </c>
      <c r="U478" s="128">
        <f t="shared" si="110"/>
        <v>14.63</v>
      </c>
      <c r="V478" s="157">
        <f t="shared" si="111"/>
        <v>582</v>
      </c>
    </row>
    <row r="479" spans="1:22" ht="11.25" customHeight="1" x14ac:dyDescent="0.25">
      <c r="A479" s="130" t="s">
        <v>3854</v>
      </c>
      <c r="B479" s="131" t="s">
        <v>2547</v>
      </c>
      <c r="C479" s="132">
        <v>57220033163</v>
      </c>
      <c r="D479" s="132" t="s">
        <v>3990</v>
      </c>
      <c r="E479" s="133">
        <v>300.33333333333331</v>
      </c>
      <c r="F479" s="132">
        <v>3</v>
      </c>
      <c r="G479" s="132">
        <v>1</v>
      </c>
      <c r="H479" s="134">
        <v>0</v>
      </c>
      <c r="I479" s="135">
        <f t="shared" si="98"/>
        <v>2</v>
      </c>
      <c r="J479" s="126">
        <f t="shared" si="99"/>
        <v>72.08</v>
      </c>
      <c r="K479" s="126">
        <f t="shared" si="100"/>
        <v>72.08</v>
      </c>
      <c r="L479" s="126">
        <f t="shared" si="101"/>
        <v>1.68</v>
      </c>
      <c r="M479" s="126">
        <f t="shared" si="102"/>
        <v>3.36</v>
      </c>
      <c r="N479" s="126">
        <f t="shared" si="103"/>
        <v>56.7</v>
      </c>
      <c r="O479" s="126">
        <f t="shared" si="104"/>
        <v>113.4</v>
      </c>
      <c r="P479" s="126">
        <f t="shared" si="105"/>
        <v>23.58</v>
      </c>
      <c r="Q479" s="126">
        <f t="shared" si="106"/>
        <v>47.16</v>
      </c>
      <c r="R479" s="126">
        <f t="shared" si="107"/>
        <v>18.02</v>
      </c>
      <c r="S479" s="126">
        <f t="shared" si="108"/>
        <v>18.02</v>
      </c>
      <c r="T479" s="126">
        <f t="shared" si="109"/>
        <v>18.02</v>
      </c>
      <c r="U479" s="128">
        <f t="shared" si="110"/>
        <v>9.01</v>
      </c>
      <c r="V479" s="157">
        <f t="shared" si="111"/>
        <v>453</v>
      </c>
    </row>
    <row r="480" spans="1:22" ht="11.25" customHeight="1" x14ac:dyDescent="0.25">
      <c r="A480" s="130" t="s">
        <v>3854</v>
      </c>
      <c r="B480" s="131" t="s">
        <v>2549</v>
      </c>
      <c r="C480" s="132">
        <v>21020045303</v>
      </c>
      <c r="D480" s="132" t="s">
        <v>3991</v>
      </c>
      <c r="E480" s="133">
        <v>174.33333333333334</v>
      </c>
      <c r="F480" s="132">
        <v>3</v>
      </c>
      <c r="G480" s="132">
        <v>1</v>
      </c>
      <c r="H480" s="134">
        <v>0</v>
      </c>
      <c r="I480" s="135">
        <f t="shared" si="98"/>
        <v>2</v>
      </c>
      <c r="J480" s="126">
        <f t="shared" si="99"/>
        <v>41.84</v>
      </c>
      <c r="K480" s="126">
        <f t="shared" si="100"/>
        <v>41.84</v>
      </c>
      <c r="L480" s="126">
        <f t="shared" si="101"/>
        <v>1.68</v>
      </c>
      <c r="M480" s="126">
        <f t="shared" si="102"/>
        <v>3.36</v>
      </c>
      <c r="N480" s="126">
        <f t="shared" si="103"/>
        <v>56.7</v>
      </c>
      <c r="O480" s="126">
        <f t="shared" si="104"/>
        <v>113.4</v>
      </c>
      <c r="P480" s="126">
        <f t="shared" si="105"/>
        <v>23.58</v>
      </c>
      <c r="Q480" s="126">
        <f t="shared" si="106"/>
        <v>47.16</v>
      </c>
      <c r="R480" s="126">
        <f t="shared" si="107"/>
        <v>10.46</v>
      </c>
      <c r="S480" s="126">
        <f t="shared" si="108"/>
        <v>10.46</v>
      </c>
      <c r="T480" s="126">
        <f t="shared" si="109"/>
        <v>10.46</v>
      </c>
      <c r="U480" s="128">
        <f t="shared" si="110"/>
        <v>5.23</v>
      </c>
      <c r="V480" s="157">
        <f t="shared" si="111"/>
        <v>366</v>
      </c>
    </row>
    <row r="481" spans="1:22" ht="11.25" customHeight="1" x14ac:dyDescent="0.25">
      <c r="A481" s="130" t="s">
        <v>3854</v>
      </c>
      <c r="B481" s="131" t="s">
        <v>2551</v>
      </c>
      <c r="C481" s="132">
        <v>72160042760</v>
      </c>
      <c r="D481" s="132" t="s">
        <v>3992</v>
      </c>
      <c r="E481" s="133">
        <v>266.66666666666669</v>
      </c>
      <c r="F481" s="132">
        <v>3</v>
      </c>
      <c r="G481" s="132">
        <v>1</v>
      </c>
      <c r="H481" s="134">
        <v>0</v>
      </c>
      <c r="I481" s="135">
        <f t="shared" si="98"/>
        <v>2</v>
      </c>
      <c r="J481" s="126">
        <f t="shared" si="99"/>
        <v>64</v>
      </c>
      <c r="K481" s="126">
        <f t="shared" si="100"/>
        <v>64</v>
      </c>
      <c r="L481" s="126">
        <f t="shared" si="101"/>
        <v>1.68</v>
      </c>
      <c r="M481" s="126">
        <f t="shared" si="102"/>
        <v>3.36</v>
      </c>
      <c r="N481" s="126">
        <f t="shared" si="103"/>
        <v>56.7</v>
      </c>
      <c r="O481" s="126">
        <f t="shared" si="104"/>
        <v>113.4</v>
      </c>
      <c r="P481" s="126">
        <f t="shared" si="105"/>
        <v>23.58</v>
      </c>
      <c r="Q481" s="126">
        <f t="shared" si="106"/>
        <v>47.16</v>
      </c>
      <c r="R481" s="126">
        <f t="shared" si="107"/>
        <v>16</v>
      </c>
      <c r="S481" s="126">
        <f t="shared" si="108"/>
        <v>16</v>
      </c>
      <c r="T481" s="126">
        <f t="shared" si="109"/>
        <v>16</v>
      </c>
      <c r="U481" s="128">
        <f t="shared" si="110"/>
        <v>8</v>
      </c>
      <c r="V481" s="157">
        <f t="shared" si="111"/>
        <v>430</v>
      </c>
    </row>
    <row r="482" spans="1:22" ht="11.25" customHeight="1" x14ac:dyDescent="0.25">
      <c r="A482" s="130" t="s">
        <v>3854</v>
      </c>
      <c r="B482" s="131" t="s">
        <v>2553</v>
      </c>
      <c r="C482" s="132">
        <v>10100005317</v>
      </c>
      <c r="D482" s="132" t="s">
        <v>3993</v>
      </c>
      <c r="E482" s="133">
        <v>289</v>
      </c>
      <c r="F482" s="132">
        <v>2</v>
      </c>
      <c r="G482" s="132">
        <v>1</v>
      </c>
      <c r="H482" s="134">
        <v>0</v>
      </c>
      <c r="I482" s="135">
        <f t="shared" si="98"/>
        <v>1</v>
      </c>
      <c r="J482" s="126">
        <f t="shared" si="99"/>
        <v>69.36</v>
      </c>
      <c r="K482" s="126">
        <f t="shared" si="100"/>
        <v>69.36</v>
      </c>
      <c r="L482" s="126">
        <f t="shared" si="101"/>
        <v>1.68</v>
      </c>
      <c r="M482" s="126">
        <f t="shared" si="102"/>
        <v>1.68</v>
      </c>
      <c r="N482" s="126">
        <f t="shared" si="103"/>
        <v>56.7</v>
      </c>
      <c r="O482" s="126">
        <f t="shared" si="104"/>
        <v>56.7</v>
      </c>
      <c r="P482" s="126">
        <f t="shared" si="105"/>
        <v>23.58</v>
      </c>
      <c r="Q482" s="126">
        <f t="shared" si="106"/>
        <v>23.58</v>
      </c>
      <c r="R482" s="126">
        <f t="shared" si="107"/>
        <v>17.34</v>
      </c>
      <c r="S482" s="126">
        <f t="shared" si="108"/>
        <v>17.34</v>
      </c>
      <c r="T482" s="126">
        <f t="shared" si="109"/>
        <v>17.34</v>
      </c>
      <c r="U482" s="128">
        <f t="shared" si="110"/>
        <v>8.67</v>
      </c>
      <c r="V482" s="157">
        <f t="shared" si="111"/>
        <v>363</v>
      </c>
    </row>
    <row r="483" spans="1:22" ht="11.25" customHeight="1" x14ac:dyDescent="0.25">
      <c r="A483" s="130" t="s">
        <v>3854</v>
      </c>
      <c r="B483" s="131" t="s">
        <v>2555</v>
      </c>
      <c r="C483" s="132">
        <v>21120033778</v>
      </c>
      <c r="D483" s="132" t="s">
        <v>3994</v>
      </c>
      <c r="E483" s="133">
        <v>248.66666666666666</v>
      </c>
      <c r="F483" s="132">
        <v>3</v>
      </c>
      <c r="G483" s="132">
        <v>1</v>
      </c>
      <c r="H483" s="134">
        <v>0</v>
      </c>
      <c r="I483" s="135">
        <f t="shared" si="98"/>
        <v>2</v>
      </c>
      <c r="J483" s="126">
        <f t="shared" si="99"/>
        <v>59.679999999999993</v>
      </c>
      <c r="K483" s="126">
        <f t="shared" si="100"/>
        <v>59.679999999999993</v>
      </c>
      <c r="L483" s="126">
        <f t="shared" si="101"/>
        <v>1.68</v>
      </c>
      <c r="M483" s="126">
        <f t="shared" si="102"/>
        <v>3.36</v>
      </c>
      <c r="N483" s="126">
        <f t="shared" si="103"/>
        <v>56.7</v>
      </c>
      <c r="O483" s="126">
        <f t="shared" si="104"/>
        <v>113.4</v>
      </c>
      <c r="P483" s="126">
        <f t="shared" si="105"/>
        <v>23.58</v>
      </c>
      <c r="Q483" s="126">
        <f t="shared" si="106"/>
        <v>47.16</v>
      </c>
      <c r="R483" s="126">
        <f t="shared" si="107"/>
        <v>14.919999999999998</v>
      </c>
      <c r="S483" s="126">
        <f t="shared" si="108"/>
        <v>14.919999999999998</v>
      </c>
      <c r="T483" s="126">
        <f t="shared" si="109"/>
        <v>14.919999999999998</v>
      </c>
      <c r="U483" s="128">
        <f t="shared" si="110"/>
        <v>7.4599999999999991</v>
      </c>
      <c r="V483" s="157">
        <f t="shared" si="111"/>
        <v>417</v>
      </c>
    </row>
    <row r="484" spans="1:22" ht="11.25" customHeight="1" x14ac:dyDescent="0.25">
      <c r="A484" s="130" t="s">
        <v>3854</v>
      </c>
      <c r="B484" s="131" t="s">
        <v>2557</v>
      </c>
      <c r="C484" s="132">
        <v>35400001213</v>
      </c>
      <c r="D484" s="132" t="s">
        <v>3995</v>
      </c>
      <c r="E484" s="133">
        <v>197.33333333333334</v>
      </c>
      <c r="F484" s="132">
        <v>2</v>
      </c>
      <c r="G484" s="132">
        <v>1</v>
      </c>
      <c r="H484" s="134">
        <v>0</v>
      </c>
      <c r="I484" s="135">
        <f t="shared" si="98"/>
        <v>1</v>
      </c>
      <c r="J484" s="126">
        <f t="shared" si="99"/>
        <v>47.36</v>
      </c>
      <c r="K484" s="126">
        <f t="shared" si="100"/>
        <v>47.36</v>
      </c>
      <c r="L484" s="126">
        <f t="shared" si="101"/>
        <v>1.68</v>
      </c>
      <c r="M484" s="126">
        <f t="shared" si="102"/>
        <v>1.68</v>
      </c>
      <c r="N484" s="126">
        <f t="shared" si="103"/>
        <v>56.7</v>
      </c>
      <c r="O484" s="126">
        <f t="shared" si="104"/>
        <v>56.7</v>
      </c>
      <c r="P484" s="126">
        <f t="shared" si="105"/>
        <v>23.58</v>
      </c>
      <c r="Q484" s="126">
        <f t="shared" si="106"/>
        <v>23.58</v>
      </c>
      <c r="R484" s="126">
        <f t="shared" si="107"/>
        <v>11.84</v>
      </c>
      <c r="S484" s="126">
        <f t="shared" si="108"/>
        <v>11.84</v>
      </c>
      <c r="T484" s="126">
        <f t="shared" si="109"/>
        <v>11.84</v>
      </c>
      <c r="U484" s="128">
        <f t="shared" si="110"/>
        <v>5.92</v>
      </c>
      <c r="V484" s="157">
        <f t="shared" si="111"/>
        <v>300</v>
      </c>
    </row>
    <row r="485" spans="1:22" ht="11.25" customHeight="1" x14ac:dyDescent="0.25">
      <c r="A485" s="130" t="s">
        <v>3854</v>
      </c>
      <c r="B485" s="131" t="s">
        <v>2559</v>
      </c>
      <c r="C485" s="132">
        <v>23780042672</v>
      </c>
      <c r="D485" s="132" t="s">
        <v>3996</v>
      </c>
      <c r="E485" s="133">
        <v>296.66666666666669</v>
      </c>
      <c r="F485" s="132">
        <v>2</v>
      </c>
      <c r="G485" s="132">
        <v>1</v>
      </c>
      <c r="H485" s="134">
        <v>0</v>
      </c>
      <c r="I485" s="135">
        <f t="shared" si="98"/>
        <v>1</v>
      </c>
      <c r="J485" s="126">
        <f t="shared" si="99"/>
        <v>71.2</v>
      </c>
      <c r="K485" s="126">
        <f t="shared" si="100"/>
        <v>71.2</v>
      </c>
      <c r="L485" s="126">
        <f t="shared" si="101"/>
        <v>1.68</v>
      </c>
      <c r="M485" s="126">
        <f t="shared" si="102"/>
        <v>1.68</v>
      </c>
      <c r="N485" s="126">
        <f t="shared" si="103"/>
        <v>56.7</v>
      </c>
      <c r="O485" s="126">
        <f t="shared" si="104"/>
        <v>56.7</v>
      </c>
      <c r="P485" s="126">
        <f t="shared" si="105"/>
        <v>23.58</v>
      </c>
      <c r="Q485" s="126">
        <f t="shared" si="106"/>
        <v>23.58</v>
      </c>
      <c r="R485" s="126">
        <f t="shared" si="107"/>
        <v>17.8</v>
      </c>
      <c r="S485" s="126">
        <f t="shared" si="108"/>
        <v>17.8</v>
      </c>
      <c r="T485" s="126">
        <f t="shared" si="109"/>
        <v>17.8</v>
      </c>
      <c r="U485" s="128">
        <f t="shared" si="110"/>
        <v>8.9</v>
      </c>
      <c r="V485" s="157">
        <f t="shared" si="111"/>
        <v>369</v>
      </c>
    </row>
    <row r="486" spans="1:22" ht="11.25" customHeight="1" x14ac:dyDescent="0.25">
      <c r="A486" s="130" t="s">
        <v>3854</v>
      </c>
      <c r="B486" s="131" t="s">
        <v>876</v>
      </c>
      <c r="C486" s="132">
        <v>76890044991</v>
      </c>
      <c r="D486" s="132" t="s">
        <v>3997</v>
      </c>
      <c r="E486" s="133">
        <v>147</v>
      </c>
      <c r="F486" s="132">
        <v>3</v>
      </c>
      <c r="G486" s="132">
        <v>1</v>
      </c>
      <c r="H486" s="134">
        <v>0</v>
      </c>
      <c r="I486" s="135">
        <f t="shared" si="98"/>
        <v>2</v>
      </c>
      <c r="J486" s="126">
        <f t="shared" si="99"/>
        <v>35.28</v>
      </c>
      <c r="K486" s="126">
        <f t="shared" si="100"/>
        <v>35.28</v>
      </c>
      <c r="L486" s="126">
        <f t="shared" si="101"/>
        <v>1.68</v>
      </c>
      <c r="M486" s="126">
        <f t="shared" si="102"/>
        <v>3.36</v>
      </c>
      <c r="N486" s="126">
        <f t="shared" si="103"/>
        <v>56.7</v>
      </c>
      <c r="O486" s="126">
        <f t="shared" si="104"/>
        <v>113.4</v>
      </c>
      <c r="P486" s="126">
        <f t="shared" si="105"/>
        <v>23.58</v>
      </c>
      <c r="Q486" s="126">
        <f t="shared" si="106"/>
        <v>47.16</v>
      </c>
      <c r="R486" s="126">
        <f t="shared" si="107"/>
        <v>8.82</v>
      </c>
      <c r="S486" s="126">
        <f t="shared" si="108"/>
        <v>8.82</v>
      </c>
      <c r="T486" s="126">
        <f t="shared" si="109"/>
        <v>8.82</v>
      </c>
      <c r="U486" s="128">
        <f t="shared" si="110"/>
        <v>4.41</v>
      </c>
      <c r="V486" s="157">
        <f t="shared" si="111"/>
        <v>347</v>
      </c>
    </row>
    <row r="487" spans="1:22" ht="11.25" customHeight="1" x14ac:dyDescent="0.25">
      <c r="A487" s="130" t="s">
        <v>3854</v>
      </c>
      <c r="B487" s="131" t="s">
        <v>2561</v>
      </c>
      <c r="C487" s="132">
        <v>50600047409</v>
      </c>
      <c r="D487" s="132" t="s">
        <v>3998</v>
      </c>
      <c r="E487" s="133">
        <v>141</v>
      </c>
      <c r="F487" s="132">
        <v>3</v>
      </c>
      <c r="G487" s="132">
        <v>1</v>
      </c>
      <c r="H487" s="134">
        <v>0</v>
      </c>
      <c r="I487" s="135">
        <f t="shared" si="98"/>
        <v>2</v>
      </c>
      <c r="J487" s="126">
        <f t="shared" si="99"/>
        <v>33.839999999999996</v>
      </c>
      <c r="K487" s="126">
        <f t="shared" si="100"/>
        <v>33.839999999999996</v>
      </c>
      <c r="L487" s="126">
        <f t="shared" si="101"/>
        <v>1.68</v>
      </c>
      <c r="M487" s="126">
        <f t="shared" si="102"/>
        <v>3.36</v>
      </c>
      <c r="N487" s="126">
        <f t="shared" si="103"/>
        <v>56.7</v>
      </c>
      <c r="O487" s="126">
        <f t="shared" si="104"/>
        <v>113.4</v>
      </c>
      <c r="P487" s="126">
        <f t="shared" si="105"/>
        <v>23.58</v>
      </c>
      <c r="Q487" s="126">
        <f t="shared" si="106"/>
        <v>47.16</v>
      </c>
      <c r="R487" s="126">
        <f t="shared" si="107"/>
        <v>8.4599999999999991</v>
      </c>
      <c r="S487" s="126">
        <f t="shared" si="108"/>
        <v>8.4599999999999991</v>
      </c>
      <c r="T487" s="126">
        <f t="shared" si="109"/>
        <v>8.4599999999999991</v>
      </c>
      <c r="U487" s="128">
        <f t="shared" si="110"/>
        <v>4.2299999999999995</v>
      </c>
      <c r="V487" s="157">
        <f t="shared" si="111"/>
        <v>343</v>
      </c>
    </row>
    <row r="488" spans="1:22" ht="11.25" customHeight="1" x14ac:dyDescent="0.25">
      <c r="A488" s="130" t="s">
        <v>3854</v>
      </c>
      <c r="B488" s="131" t="s">
        <v>2563</v>
      </c>
      <c r="C488" s="132">
        <v>31430043298</v>
      </c>
      <c r="D488" s="132" t="s">
        <v>3999</v>
      </c>
      <c r="E488" s="133">
        <v>407.66666666666669</v>
      </c>
      <c r="F488" s="132">
        <v>3</v>
      </c>
      <c r="G488" s="132">
        <v>1</v>
      </c>
      <c r="H488" s="134">
        <v>0</v>
      </c>
      <c r="I488" s="135">
        <f t="shared" si="98"/>
        <v>2</v>
      </c>
      <c r="J488" s="126">
        <f t="shared" si="99"/>
        <v>97.84</v>
      </c>
      <c r="K488" s="126">
        <f t="shared" si="100"/>
        <v>97.84</v>
      </c>
      <c r="L488" s="126">
        <f t="shared" si="101"/>
        <v>1.68</v>
      </c>
      <c r="M488" s="126">
        <f t="shared" si="102"/>
        <v>3.36</v>
      </c>
      <c r="N488" s="126">
        <f t="shared" si="103"/>
        <v>56.7</v>
      </c>
      <c r="O488" s="126">
        <f t="shared" si="104"/>
        <v>113.4</v>
      </c>
      <c r="P488" s="126">
        <f t="shared" si="105"/>
        <v>23.58</v>
      </c>
      <c r="Q488" s="126">
        <f t="shared" si="106"/>
        <v>47.16</v>
      </c>
      <c r="R488" s="126">
        <f t="shared" si="107"/>
        <v>24.46</v>
      </c>
      <c r="S488" s="126">
        <f t="shared" si="108"/>
        <v>24.46</v>
      </c>
      <c r="T488" s="126">
        <f t="shared" si="109"/>
        <v>24.46</v>
      </c>
      <c r="U488" s="128">
        <f t="shared" si="110"/>
        <v>12.23</v>
      </c>
      <c r="V488" s="157">
        <f t="shared" si="111"/>
        <v>527</v>
      </c>
    </row>
    <row r="489" spans="1:22" ht="11.25" customHeight="1" x14ac:dyDescent="0.25">
      <c r="A489" s="130" t="s">
        <v>3854</v>
      </c>
      <c r="B489" s="131" t="s">
        <v>878</v>
      </c>
      <c r="C489" s="132">
        <v>10190047106</v>
      </c>
      <c r="D489" s="132" t="s">
        <v>4000</v>
      </c>
      <c r="E489" s="133">
        <v>530.66666666666663</v>
      </c>
      <c r="F489" s="132">
        <v>2</v>
      </c>
      <c r="G489" s="132">
        <v>1</v>
      </c>
      <c r="H489" s="134">
        <v>0</v>
      </c>
      <c r="I489" s="135">
        <f t="shared" si="98"/>
        <v>1</v>
      </c>
      <c r="J489" s="126">
        <f t="shared" si="99"/>
        <v>127.35999999999999</v>
      </c>
      <c r="K489" s="126">
        <f t="shared" si="100"/>
        <v>127.35999999999999</v>
      </c>
      <c r="L489" s="126">
        <f t="shared" si="101"/>
        <v>1.68</v>
      </c>
      <c r="M489" s="126">
        <f t="shared" si="102"/>
        <v>1.68</v>
      </c>
      <c r="N489" s="126">
        <f t="shared" si="103"/>
        <v>56.7</v>
      </c>
      <c r="O489" s="126">
        <f t="shared" si="104"/>
        <v>56.7</v>
      </c>
      <c r="P489" s="126">
        <f t="shared" si="105"/>
        <v>23.58</v>
      </c>
      <c r="Q489" s="126">
        <f t="shared" si="106"/>
        <v>23.58</v>
      </c>
      <c r="R489" s="126">
        <f t="shared" si="107"/>
        <v>31.839999999999996</v>
      </c>
      <c r="S489" s="126">
        <f t="shared" si="108"/>
        <v>31.839999999999996</v>
      </c>
      <c r="T489" s="126">
        <f t="shared" si="109"/>
        <v>31.839999999999996</v>
      </c>
      <c r="U489" s="128">
        <f t="shared" si="110"/>
        <v>15.919999999999998</v>
      </c>
      <c r="V489" s="157">
        <f t="shared" si="111"/>
        <v>530</v>
      </c>
    </row>
    <row r="490" spans="1:22" ht="11.25" customHeight="1" x14ac:dyDescent="0.25">
      <c r="A490" s="130" t="s">
        <v>3854</v>
      </c>
      <c r="B490" s="131" t="s">
        <v>2565</v>
      </c>
      <c r="C490" s="132">
        <v>48720040739</v>
      </c>
      <c r="D490" s="132" t="s">
        <v>4001</v>
      </c>
      <c r="E490" s="133">
        <v>316.66666666666669</v>
      </c>
      <c r="F490" s="132">
        <v>3</v>
      </c>
      <c r="G490" s="132">
        <v>1</v>
      </c>
      <c r="H490" s="134">
        <v>0</v>
      </c>
      <c r="I490" s="135">
        <f t="shared" si="98"/>
        <v>2</v>
      </c>
      <c r="J490" s="126">
        <f t="shared" si="99"/>
        <v>76</v>
      </c>
      <c r="K490" s="126">
        <f t="shared" si="100"/>
        <v>76</v>
      </c>
      <c r="L490" s="126">
        <f t="shared" si="101"/>
        <v>1.68</v>
      </c>
      <c r="M490" s="126">
        <f t="shared" si="102"/>
        <v>3.36</v>
      </c>
      <c r="N490" s="126">
        <f t="shared" si="103"/>
        <v>56.7</v>
      </c>
      <c r="O490" s="126">
        <f t="shared" si="104"/>
        <v>113.4</v>
      </c>
      <c r="P490" s="126">
        <f t="shared" si="105"/>
        <v>23.58</v>
      </c>
      <c r="Q490" s="126">
        <f t="shared" si="106"/>
        <v>47.16</v>
      </c>
      <c r="R490" s="126">
        <f t="shared" si="107"/>
        <v>19</v>
      </c>
      <c r="S490" s="126">
        <f t="shared" si="108"/>
        <v>19</v>
      </c>
      <c r="T490" s="126">
        <f t="shared" si="109"/>
        <v>19</v>
      </c>
      <c r="U490" s="128">
        <f t="shared" si="110"/>
        <v>9.5</v>
      </c>
      <c r="V490" s="157">
        <f t="shared" si="111"/>
        <v>464</v>
      </c>
    </row>
    <row r="491" spans="1:22" ht="11.25" customHeight="1" x14ac:dyDescent="0.25">
      <c r="A491" s="130" t="s">
        <v>3854</v>
      </c>
      <c r="B491" s="131" t="s">
        <v>1598</v>
      </c>
      <c r="C491" s="132">
        <v>43770042278</v>
      </c>
      <c r="D491" s="132" t="s">
        <v>4002</v>
      </c>
      <c r="E491" s="133">
        <v>308.66666666666669</v>
      </c>
      <c r="F491" s="132">
        <v>2</v>
      </c>
      <c r="G491" s="132">
        <v>1</v>
      </c>
      <c r="H491" s="134">
        <v>0</v>
      </c>
      <c r="I491" s="135">
        <f t="shared" si="98"/>
        <v>1</v>
      </c>
      <c r="J491" s="126">
        <f t="shared" si="99"/>
        <v>74.08</v>
      </c>
      <c r="K491" s="126">
        <f t="shared" si="100"/>
        <v>74.08</v>
      </c>
      <c r="L491" s="126">
        <f t="shared" si="101"/>
        <v>1.68</v>
      </c>
      <c r="M491" s="126">
        <f t="shared" si="102"/>
        <v>1.68</v>
      </c>
      <c r="N491" s="126">
        <f t="shared" si="103"/>
        <v>56.7</v>
      </c>
      <c r="O491" s="126">
        <f t="shared" si="104"/>
        <v>56.7</v>
      </c>
      <c r="P491" s="126">
        <f t="shared" si="105"/>
        <v>23.58</v>
      </c>
      <c r="Q491" s="126">
        <f t="shared" si="106"/>
        <v>23.58</v>
      </c>
      <c r="R491" s="126">
        <f t="shared" si="107"/>
        <v>18.52</v>
      </c>
      <c r="S491" s="126">
        <f t="shared" si="108"/>
        <v>18.52</v>
      </c>
      <c r="T491" s="126">
        <f t="shared" si="109"/>
        <v>18.52</v>
      </c>
      <c r="U491" s="128">
        <f t="shared" si="110"/>
        <v>9.26</v>
      </c>
      <c r="V491" s="157">
        <f t="shared" si="111"/>
        <v>377</v>
      </c>
    </row>
    <row r="492" spans="1:22" ht="11.25" customHeight="1" x14ac:dyDescent="0.25">
      <c r="A492" s="130" t="s">
        <v>3854</v>
      </c>
      <c r="B492" s="131" t="s">
        <v>4003</v>
      </c>
      <c r="C492" s="132">
        <v>37460047703</v>
      </c>
      <c r="D492" s="149" t="s">
        <v>4004</v>
      </c>
      <c r="E492" s="150">
        <v>73.666666666666671</v>
      </c>
      <c r="F492" s="132">
        <v>2</v>
      </c>
      <c r="G492" s="132">
        <v>1</v>
      </c>
      <c r="H492" s="134">
        <v>0</v>
      </c>
      <c r="I492" s="135">
        <f t="shared" si="98"/>
        <v>1</v>
      </c>
      <c r="J492" s="126">
        <f t="shared" si="99"/>
        <v>17.68</v>
      </c>
      <c r="K492" s="126">
        <f t="shared" si="100"/>
        <v>17.68</v>
      </c>
      <c r="L492" s="126">
        <f t="shared" si="101"/>
        <v>1.68</v>
      </c>
      <c r="M492" s="126">
        <f t="shared" si="102"/>
        <v>1.68</v>
      </c>
      <c r="N492" s="126">
        <f t="shared" si="103"/>
        <v>56.7</v>
      </c>
      <c r="O492" s="126">
        <f t="shared" si="104"/>
        <v>56.7</v>
      </c>
      <c r="P492" s="126">
        <f t="shared" si="105"/>
        <v>23.58</v>
      </c>
      <c r="Q492" s="126">
        <f t="shared" si="106"/>
        <v>23.58</v>
      </c>
      <c r="R492" s="126">
        <f t="shared" si="107"/>
        <v>4.42</v>
      </c>
      <c r="S492" s="126">
        <f t="shared" si="108"/>
        <v>4.42</v>
      </c>
      <c r="T492" s="126">
        <f t="shared" si="109"/>
        <v>4.42</v>
      </c>
      <c r="U492" s="128">
        <f t="shared" si="110"/>
        <v>2.21</v>
      </c>
      <c r="V492" s="157">
        <f t="shared" si="111"/>
        <v>215</v>
      </c>
    </row>
    <row r="493" spans="1:22" ht="11.25" customHeight="1" x14ac:dyDescent="0.25">
      <c r="A493" s="130" t="s">
        <v>3854</v>
      </c>
      <c r="B493" s="131" t="s">
        <v>880</v>
      </c>
      <c r="C493" s="132">
        <v>77560040600</v>
      </c>
      <c r="D493" s="132" t="s">
        <v>4005</v>
      </c>
      <c r="E493" s="133">
        <v>170.66666666666666</v>
      </c>
      <c r="F493" s="132">
        <v>3</v>
      </c>
      <c r="G493" s="132">
        <v>1</v>
      </c>
      <c r="H493" s="134">
        <v>0</v>
      </c>
      <c r="I493" s="135">
        <f t="shared" si="98"/>
        <v>2</v>
      </c>
      <c r="J493" s="126">
        <f t="shared" si="99"/>
        <v>40.959999999999994</v>
      </c>
      <c r="K493" s="126">
        <f t="shared" si="100"/>
        <v>40.959999999999994</v>
      </c>
      <c r="L493" s="126">
        <f t="shared" si="101"/>
        <v>1.68</v>
      </c>
      <c r="M493" s="126">
        <f t="shared" si="102"/>
        <v>3.36</v>
      </c>
      <c r="N493" s="126">
        <f t="shared" si="103"/>
        <v>56.7</v>
      </c>
      <c r="O493" s="126">
        <f t="shared" si="104"/>
        <v>113.4</v>
      </c>
      <c r="P493" s="126">
        <f t="shared" si="105"/>
        <v>23.58</v>
      </c>
      <c r="Q493" s="126">
        <f t="shared" si="106"/>
        <v>47.16</v>
      </c>
      <c r="R493" s="126">
        <f t="shared" si="107"/>
        <v>10.239999999999998</v>
      </c>
      <c r="S493" s="126">
        <f t="shared" si="108"/>
        <v>10.239999999999998</v>
      </c>
      <c r="T493" s="126">
        <f t="shared" si="109"/>
        <v>10.239999999999998</v>
      </c>
      <c r="U493" s="128">
        <f t="shared" si="110"/>
        <v>5.1199999999999992</v>
      </c>
      <c r="V493" s="157">
        <f t="shared" si="111"/>
        <v>364</v>
      </c>
    </row>
    <row r="494" spans="1:22" ht="11.25" customHeight="1" x14ac:dyDescent="0.25">
      <c r="A494" s="130" t="s">
        <v>3854</v>
      </c>
      <c r="B494" s="131" t="s">
        <v>2567</v>
      </c>
      <c r="C494" s="132">
        <v>86960045233</v>
      </c>
      <c r="D494" s="132" t="s">
        <v>4006</v>
      </c>
      <c r="E494" s="133">
        <v>191.33333333333334</v>
      </c>
      <c r="F494" s="132">
        <v>2</v>
      </c>
      <c r="G494" s="132">
        <v>1</v>
      </c>
      <c r="H494" s="134">
        <v>0</v>
      </c>
      <c r="I494" s="135">
        <f t="shared" si="98"/>
        <v>1</v>
      </c>
      <c r="J494" s="126">
        <f t="shared" si="99"/>
        <v>45.92</v>
      </c>
      <c r="K494" s="126">
        <f t="shared" si="100"/>
        <v>45.92</v>
      </c>
      <c r="L494" s="126">
        <f t="shared" si="101"/>
        <v>1.68</v>
      </c>
      <c r="M494" s="126">
        <f t="shared" si="102"/>
        <v>1.68</v>
      </c>
      <c r="N494" s="126">
        <f t="shared" si="103"/>
        <v>56.7</v>
      </c>
      <c r="O494" s="126">
        <f t="shared" si="104"/>
        <v>56.7</v>
      </c>
      <c r="P494" s="126">
        <f t="shared" si="105"/>
        <v>23.58</v>
      </c>
      <c r="Q494" s="126">
        <f t="shared" si="106"/>
        <v>23.58</v>
      </c>
      <c r="R494" s="126">
        <f t="shared" si="107"/>
        <v>11.48</v>
      </c>
      <c r="S494" s="126">
        <f t="shared" si="108"/>
        <v>11.48</v>
      </c>
      <c r="T494" s="126">
        <f t="shared" si="109"/>
        <v>11.48</v>
      </c>
      <c r="U494" s="128">
        <f t="shared" si="110"/>
        <v>5.74</v>
      </c>
      <c r="V494" s="157">
        <f t="shared" si="111"/>
        <v>296</v>
      </c>
    </row>
    <row r="495" spans="1:22" ht="11.25" customHeight="1" x14ac:dyDescent="0.25">
      <c r="A495" s="130" t="s">
        <v>3854</v>
      </c>
      <c r="B495" s="131" t="s">
        <v>4007</v>
      </c>
      <c r="C495" s="132">
        <v>36760047225</v>
      </c>
      <c r="D495" s="132" t="s">
        <v>4008</v>
      </c>
      <c r="E495" s="133">
        <v>203.33333333333334</v>
      </c>
      <c r="F495" s="132">
        <v>3</v>
      </c>
      <c r="G495" s="132">
        <v>1</v>
      </c>
      <c r="H495" s="134">
        <v>0</v>
      </c>
      <c r="I495" s="135">
        <f t="shared" si="98"/>
        <v>2</v>
      </c>
      <c r="J495" s="126">
        <f t="shared" si="99"/>
        <v>48.8</v>
      </c>
      <c r="K495" s="126">
        <f t="shared" si="100"/>
        <v>48.8</v>
      </c>
      <c r="L495" s="126">
        <f t="shared" si="101"/>
        <v>1.68</v>
      </c>
      <c r="M495" s="126">
        <f t="shared" si="102"/>
        <v>3.36</v>
      </c>
      <c r="N495" s="126">
        <f t="shared" si="103"/>
        <v>56.7</v>
      </c>
      <c r="O495" s="126">
        <f t="shared" si="104"/>
        <v>113.4</v>
      </c>
      <c r="P495" s="126">
        <f t="shared" si="105"/>
        <v>23.58</v>
      </c>
      <c r="Q495" s="126">
        <f t="shared" si="106"/>
        <v>47.16</v>
      </c>
      <c r="R495" s="126">
        <f t="shared" si="107"/>
        <v>12.2</v>
      </c>
      <c r="S495" s="126">
        <f t="shared" si="108"/>
        <v>12.2</v>
      </c>
      <c r="T495" s="126">
        <f t="shared" si="109"/>
        <v>12.2</v>
      </c>
      <c r="U495" s="128">
        <f t="shared" si="110"/>
        <v>6.1</v>
      </c>
      <c r="V495" s="157">
        <f t="shared" si="111"/>
        <v>386</v>
      </c>
    </row>
    <row r="496" spans="1:22" ht="11.25" customHeight="1" x14ac:dyDescent="0.25">
      <c r="A496" s="130" t="s">
        <v>3854</v>
      </c>
      <c r="B496" s="131" t="s">
        <v>2571</v>
      </c>
      <c r="C496" s="132">
        <v>79960039906</v>
      </c>
      <c r="D496" s="132" t="s">
        <v>4009</v>
      </c>
      <c r="E496" s="133">
        <v>155.33333333333334</v>
      </c>
      <c r="F496" s="132">
        <v>2</v>
      </c>
      <c r="G496" s="132">
        <v>1</v>
      </c>
      <c r="H496" s="134">
        <v>0</v>
      </c>
      <c r="I496" s="135">
        <f t="shared" si="98"/>
        <v>1</v>
      </c>
      <c r="J496" s="126">
        <f t="shared" si="99"/>
        <v>37.28</v>
      </c>
      <c r="K496" s="126">
        <f t="shared" si="100"/>
        <v>37.28</v>
      </c>
      <c r="L496" s="126">
        <f t="shared" si="101"/>
        <v>1.68</v>
      </c>
      <c r="M496" s="126">
        <f t="shared" si="102"/>
        <v>1.68</v>
      </c>
      <c r="N496" s="126">
        <f t="shared" si="103"/>
        <v>56.7</v>
      </c>
      <c r="O496" s="126">
        <f t="shared" si="104"/>
        <v>56.7</v>
      </c>
      <c r="P496" s="126">
        <f t="shared" si="105"/>
        <v>23.58</v>
      </c>
      <c r="Q496" s="126">
        <f t="shared" si="106"/>
        <v>23.58</v>
      </c>
      <c r="R496" s="126">
        <f t="shared" si="107"/>
        <v>9.32</v>
      </c>
      <c r="S496" s="126">
        <f t="shared" si="108"/>
        <v>9.32</v>
      </c>
      <c r="T496" s="126">
        <f t="shared" si="109"/>
        <v>9.32</v>
      </c>
      <c r="U496" s="128">
        <f t="shared" si="110"/>
        <v>4.66</v>
      </c>
      <c r="V496" s="157">
        <f t="shared" si="111"/>
        <v>271</v>
      </c>
    </row>
    <row r="497" spans="1:22" ht="11.25" customHeight="1" x14ac:dyDescent="0.25">
      <c r="A497" s="130" t="s">
        <v>3854</v>
      </c>
      <c r="B497" s="131" t="s">
        <v>2573</v>
      </c>
      <c r="C497" s="132">
        <v>82790048491</v>
      </c>
      <c r="D497" s="132" t="s">
        <v>4010</v>
      </c>
      <c r="E497" s="133">
        <v>455.33333333333331</v>
      </c>
      <c r="F497" s="132">
        <v>3</v>
      </c>
      <c r="G497" s="132">
        <v>1</v>
      </c>
      <c r="H497" s="134">
        <v>0</v>
      </c>
      <c r="I497" s="135">
        <f t="shared" si="98"/>
        <v>2</v>
      </c>
      <c r="J497" s="126">
        <f t="shared" si="99"/>
        <v>109.27999999999999</v>
      </c>
      <c r="K497" s="126">
        <f t="shared" si="100"/>
        <v>109.27999999999999</v>
      </c>
      <c r="L497" s="126">
        <f t="shared" si="101"/>
        <v>1.68</v>
      </c>
      <c r="M497" s="126">
        <f t="shared" si="102"/>
        <v>3.36</v>
      </c>
      <c r="N497" s="126">
        <f t="shared" si="103"/>
        <v>56.7</v>
      </c>
      <c r="O497" s="126">
        <f t="shared" si="104"/>
        <v>113.4</v>
      </c>
      <c r="P497" s="126">
        <f t="shared" si="105"/>
        <v>23.58</v>
      </c>
      <c r="Q497" s="126">
        <f t="shared" si="106"/>
        <v>47.16</v>
      </c>
      <c r="R497" s="126">
        <f t="shared" si="107"/>
        <v>27.319999999999997</v>
      </c>
      <c r="S497" s="126">
        <f t="shared" si="108"/>
        <v>27.319999999999997</v>
      </c>
      <c r="T497" s="126">
        <f t="shared" si="109"/>
        <v>27.319999999999997</v>
      </c>
      <c r="U497" s="128">
        <f t="shared" si="110"/>
        <v>13.659999999999998</v>
      </c>
      <c r="V497" s="157">
        <f t="shared" si="111"/>
        <v>560</v>
      </c>
    </row>
    <row r="498" spans="1:22" ht="11.25" customHeight="1" x14ac:dyDescent="0.25">
      <c r="A498" s="130" t="s">
        <v>3854</v>
      </c>
      <c r="B498" s="131" t="s">
        <v>882</v>
      </c>
      <c r="C498" s="132">
        <v>25890048892</v>
      </c>
      <c r="D498" s="132" t="s">
        <v>4011</v>
      </c>
      <c r="E498" s="133">
        <v>248.66666666666666</v>
      </c>
      <c r="F498" s="132">
        <v>3</v>
      </c>
      <c r="G498" s="132">
        <v>1</v>
      </c>
      <c r="H498" s="134">
        <v>0</v>
      </c>
      <c r="I498" s="135">
        <f t="shared" si="98"/>
        <v>2</v>
      </c>
      <c r="J498" s="126">
        <f t="shared" si="99"/>
        <v>59.679999999999993</v>
      </c>
      <c r="K498" s="126">
        <f t="shared" si="100"/>
        <v>59.679999999999993</v>
      </c>
      <c r="L498" s="126">
        <f t="shared" si="101"/>
        <v>1.68</v>
      </c>
      <c r="M498" s="126">
        <f t="shared" si="102"/>
        <v>3.36</v>
      </c>
      <c r="N498" s="126">
        <f t="shared" si="103"/>
        <v>56.7</v>
      </c>
      <c r="O498" s="126">
        <f t="shared" si="104"/>
        <v>113.4</v>
      </c>
      <c r="P498" s="126">
        <f t="shared" si="105"/>
        <v>23.58</v>
      </c>
      <c r="Q498" s="126">
        <f t="shared" si="106"/>
        <v>47.16</v>
      </c>
      <c r="R498" s="126">
        <f t="shared" si="107"/>
        <v>14.919999999999998</v>
      </c>
      <c r="S498" s="126">
        <f t="shared" si="108"/>
        <v>14.919999999999998</v>
      </c>
      <c r="T498" s="126">
        <f t="shared" si="109"/>
        <v>14.919999999999998</v>
      </c>
      <c r="U498" s="128">
        <f t="shared" si="110"/>
        <v>7.4599999999999991</v>
      </c>
      <c r="V498" s="157">
        <f t="shared" si="111"/>
        <v>417</v>
      </c>
    </row>
    <row r="499" spans="1:22" ht="11.25" customHeight="1" x14ac:dyDescent="0.25">
      <c r="A499" s="130" t="s">
        <v>3854</v>
      </c>
      <c r="B499" s="131" t="s">
        <v>1121</v>
      </c>
      <c r="C499" s="132">
        <v>30810011049</v>
      </c>
      <c r="D499" s="132" t="s">
        <v>4012</v>
      </c>
      <c r="E499" s="133">
        <v>993.66666666666663</v>
      </c>
      <c r="F499" s="132">
        <v>3</v>
      </c>
      <c r="G499" s="132">
        <v>1</v>
      </c>
      <c r="H499" s="134">
        <v>0</v>
      </c>
      <c r="I499" s="135">
        <f t="shared" si="98"/>
        <v>2</v>
      </c>
      <c r="J499" s="126">
        <f t="shared" si="99"/>
        <v>238.48</v>
      </c>
      <c r="K499" s="126">
        <f t="shared" si="100"/>
        <v>238.48</v>
      </c>
      <c r="L499" s="126">
        <f t="shared" si="101"/>
        <v>1.68</v>
      </c>
      <c r="M499" s="126">
        <f t="shared" si="102"/>
        <v>3.36</v>
      </c>
      <c r="N499" s="126">
        <f t="shared" si="103"/>
        <v>56.7</v>
      </c>
      <c r="O499" s="126">
        <f t="shared" si="104"/>
        <v>113.4</v>
      </c>
      <c r="P499" s="126">
        <f t="shared" si="105"/>
        <v>23.58</v>
      </c>
      <c r="Q499" s="126">
        <f t="shared" si="106"/>
        <v>47.16</v>
      </c>
      <c r="R499" s="126">
        <f t="shared" si="107"/>
        <v>59.62</v>
      </c>
      <c r="S499" s="126">
        <f t="shared" si="108"/>
        <v>59.62</v>
      </c>
      <c r="T499" s="126">
        <f t="shared" si="109"/>
        <v>59.62</v>
      </c>
      <c r="U499" s="128">
        <f t="shared" si="110"/>
        <v>29.81</v>
      </c>
      <c r="V499" s="157">
        <f t="shared" si="111"/>
        <v>932</v>
      </c>
    </row>
    <row r="500" spans="1:22" ht="11.25" customHeight="1" x14ac:dyDescent="0.25">
      <c r="A500" s="130" t="s">
        <v>3854</v>
      </c>
      <c r="B500" s="131" t="s">
        <v>2575</v>
      </c>
      <c r="C500" s="132">
        <v>77260002171</v>
      </c>
      <c r="D500" s="132" t="s">
        <v>4013</v>
      </c>
      <c r="E500" s="133">
        <v>359</v>
      </c>
      <c r="F500" s="132">
        <v>3</v>
      </c>
      <c r="G500" s="132">
        <v>1</v>
      </c>
      <c r="H500" s="134">
        <v>0</v>
      </c>
      <c r="I500" s="135">
        <f t="shared" si="98"/>
        <v>2</v>
      </c>
      <c r="J500" s="126">
        <f t="shared" si="99"/>
        <v>86.16</v>
      </c>
      <c r="K500" s="126">
        <f t="shared" si="100"/>
        <v>86.16</v>
      </c>
      <c r="L500" s="126">
        <f t="shared" si="101"/>
        <v>1.68</v>
      </c>
      <c r="M500" s="126">
        <f t="shared" si="102"/>
        <v>3.36</v>
      </c>
      <c r="N500" s="126">
        <f t="shared" si="103"/>
        <v>56.7</v>
      </c>
      <c r="O500" s="126">
        <f t="shared" si="104"/>
        <v>113.4</v>
      </c>
      <c r="P500" s="126">
        <f t="shared" si="105"/>
        <v>23.58</v>
      </c>
      <c r="Q500" s="126">
        <f t="shared" si="106"/>
        <v>47.16</v>
      </c>
      <c r="R500" s="126">
        <f t="shared" si="107"/>
        <v>21.54</v>
      </c>
      <c r="S500" s="126">
        <f t="shared" si="108"/>
        <v>21.54</v>
      </c>
      <c r="T500" s="126">
        <f t="shared" si="109"/>
        <v>21.54</v>
      </c>
      <c r="U500" s="128">
        <f t="shared" si="110"/>
        <v>10.77</v>
      </c>
      <c r="V500" s="157">
        <f t="shared" si="111"/>
        <v>494</v>
      </c>
    </row>
    <row r="501" spans="1:22" ht="11.25" customHeight="1" x14ac:dyDescent="0.25">
      <c r="A501" s="130" t="s">
        <v>3854</v>
      </c>
      <c r="B501" s="131" t="s">
        <v>2577</v>
      </c>
      <c r="C501" s="132">
        <v>12610045220</v>
      </c>
      <c r="D501" s="132" t="s">
        <v>4014</v>
      </c>
      <c r="E501" s="133">
        <v>292.33333333333331</v>
      </c>
      <c r="F501" s="132">
        <v>2</v>
      </c>
      <c r="G501" s="132">
        <v>1</v>
      </c>
      <c r="H501" s="134">
        <v>0</v>
      </c>
      <c r="I501" s="135">
        <f t="shared" si="98"/>
        <v>1</v>
      </c>
      <c r="J501" s="126">
        <f t="shared" si="99"/>
        <v>70.16</v>
      </c>
      <c r="K501" s="126">
        <f t="shared" si="100"/>
        <v>70.16</v>
      </c>
      <c r="L501" s="126">
        <f t="shared" si="101"/>
        <v>1.68</v>
      </c>
      <c r="M501" s="126">
        <f t="shared" si="102"/>
        <v>1.68</v>
      </c>
      <c r="N501" s="126">
        <f t="shared" si="103"/>
        <v>56.7</v>
      </c>
      <c r="O501" s="126">
        <f t="shared" si="104"/>
        <v>56.7</v>
      </c>
      <c r="P501" s="126">
        <f t="shared" si="105"/>
        <v>23.58</v>
      </c>
      <c r="Q501" s="126">
        <f t="shared" si="106"/>
        <v>23.58</v>
      </c>
      <c r="R501" s="126">
        <f t="shared" si="107"/>
        <v>17.54</v>
      </c>
      <c r="S501" s="126">
        <f t="shared" si="108"/>
        <v>17.54</v>
      </c>
      <c r="T501" s="126">
        <f t="shared" si="109"/>
        <v>17.54</v>
      </c>
      <c r="U501" s="128">
        <f t="shared" si="110"/>
        <v>8.77</v>
      </c>
      <c r="V501" s="157">
        <f t="shared" si="111"/>
        <v>366</v>
      </c>
    </row>
    <row r="502" spans="1:22" ht="11.25" customHeight="1" x14ac:dyDescent="0.25">
      <c r="A502" s="130" t="s">
        <v>3854</v>
      </c>
      <c r="B502" s="131" t="s">
        <v>2579</v>
      </c>
      <c r="C502" s="132">
        <v>17600051025</v>
      </c>
      <c r="D502" s="132" t="s">
        <v>4015</v>
      </c>
      <c r="E502" s="133">
        <v>221.66666666666666</v>
      </c>
      <c r="F502" s="132">
        <v>3</v>
      </c>
      <c r="G502" s="132">
        <v>1</v>
      </c>
      <c r="H502" s="134">
        <v>0</v>
      </c>
      <c r="I502" s="135">
        <f t="shared" si="98"/>
        <v>2</v>
      </c>
      <c r="J502" s="126">
        <f t="shared" si="99"/>
        <v>53.199999999999996</v>
      </c>
      <c r="K502" s="126">
        <f t="shared" si="100"/>
        <v>53.199999999999996</v>
      </c>
      <c r="L502" s="126">
        <f t="shared" si="101"/>
        <v>1.68</v>
      </c>
      <c r="M502" s="126">
        <f t="shared" si="102"/>
        <v>3.36</v>
      </c>
      <c r="N502" s="126">
        <f t="shared" si="103"/>
        <v>56.7</v>
      </c>
      <c r="O502" s="126">
        <f t="shared" si="104"/>
        <v>113.4</v>
      </c>
      <c r="P502" s="126">
        <f t="shared" si="105"/>
        <v>23.58</v>
      </c>
      <c r="Q502" s="126">
        <f t="shared" si="106"/>
        <v>47.16</v>
      </c>
      <c r="R502" s="126">
        <f t="shared" si="107"/>
        <v>13.299999999999999</v>
      </c>
      <c r="S502" s="126">
        <f t="shared" si="108"/>
        <v>13.299999999999999</v>
      </c>
      <c r="T502" s="126">
        <f t="shared" si="109"/>
        <v>13.299999999999999</v>
      </c>
      <c r="U502" s="128">
        <f t="shared" si="110"/>
        <v>6.6499999999999995</v>
      </c>
      <c r="V502" s="157">
        <f t="shared" si="111"/>
        <v>399</v>
      </c>
    </row>
    <row r="503" spans="1:22" ht="11.25" customHeight="1" x14ac:dyDescent="0.25">
      <c r="A503" s="130" t="s">
        <v>3854</v>
      </c>
      <c r="B503" s="131" t="s">
        <v>2581</v>
      </c>
      <c r="C503" s="132">
        <v>57300041041</v>
      </c>
      <c r="D503" s="132" t="s">
        <v>4016</v>
      </c>
      <c r="E503" s="133">
        <v>274.33333333333331</v>
      </c>
      <c r="F503" s="132">
        <v>3</v>
      </c>
      <c r="G503" s="132">
        <v>1</v>
      </c>
      <c r="H503" s="134">
        <v>0</v>
      </c>
      <c r="I503" s="135">
        <f t="shared" si="98"/>
        <v>2</v>
      </c>
      <c r="J503" s="126">
        <f t="shared" si="99"/>
        <v>65.839999999999989</v>
      </c>
      <c r="K503" s="126">
        <f t="shared" si="100"/>
        <v>65.839999999999989</v>
      </c>
      <c r="L503" s="126">
        <f t="shared" si="101"/>
        <v>1.68</v>
      </c>
      <c r="M503" s="126">
        <f t="shared" si="102"/>
        <v>3.36</v>
      </c>
      <c r="N503" s="126">
        <f t="shared" si="103"/>
        <v>56.7</v>
      </c>
      <c r="O503" s="126">
        <f t="shared" si="104"/>
        <v>113.4</v>
      </c>
      <c r="P503" s="126">
        <f t="shared" si="105"/>
        <v>23.58</v>
      </c>
      <c r="Q503" s="126">
        <f t="shared" si="106"/>
        <v>47.16</v>
      </c>
      <c r="R503" s="126">
        <f t="shared" si="107"/>
        <v>16.459999999999997</v>
      </c>
      <c r="S503" s="126">
        <f t="shared" si="108"/>
        <v>16.459999999999997</v>
      </c>
      <c r="T503" s="126">
        <f t="shared" si="109"/>
        <v>16.459999999999997</v>
      </c>
      <c r="U503" s="128">
        <f t="shared" si="110"/>
        <v>8.2299999999999986</v>
      </c>
      <c r="V503" s="157">
        <f t="shared" si="111"/>
        <v>435</v>
      </c>
    </row>
    <row r="504" spans="1:22" ht="11.25" customHeight="1" x14ac:dyDescent="0.25">
      <c r="A504" s="130" t="s">
        <v>3854</v>
      </c>
      <c r="B504" s="131" t="s">
        <v>2583</v>
      </c>
      <c r="C504" s="132">
        <v>10210048911</v>
      </c>
      <c r="D504" s="132" t="s">
        <v>4017</v>
      </c>
      <c r="E504" s="133">
        <v>306.66666666666669</v>
      </c>
      <c r="F504" s="132">
        <v>6</v>
      </c>
      <c r="G504" s="132">
        <v>3</v>
      </c>
      <c r="H504" s="134">
        <v>1</v>
      </c>
      <c r="I504" s="135">
        <f t="shared" si="98"/>
        <v>2</v>
      </c>
      <c r="J504" s="126">
        <f t="shared" si="99"/>
        <v>73.600000000000009</v>
      </c>
      <c r="K504" s="126">
        <f t="shared" si="100"/>
        <v>73.600000000000009</v>
      </c>
      <c r="L504" s="126">
        <f t="shared" si="101"/>
        <v>6.72</v>
      </c>
      <c r="M504" s="126">
        <f t="shared" si="102"/>
        <v>3.36</v>
      </c>
      <c r="N504" s="126">
        <f t="shared" si="103"/>
        <v>226.8</v>
      </c>
      <c r="O504" s="126">
        <f t="shared" si="104"/>
        <v>113.4</v>
      </c>
      <c r="P504" s="126">
        <f t="shared" si="105"/>
        <v>94.32</v>
      </c>
      <c r="Q504" s="126">
        <f t="shared" si="106"/>
        <v>47.16</v>
      </c>
      <c r="R504" s="126">
        <f t="shared" si="107"/>
        <v>18.400000000000002</v>
      </c>
      <c r="S504" s="126">
        <f t="shared" si="108"/>
        <v>18.400000000000002</v>
      </c>
      <c r="T504" s="126">
        <f t="shared" si="109"/>
        <v>18.400000000000002</v>
      </c>
      <c r="U504" s="128">
        <f t="shared" si="110"/>
        <v>9.2000000000000011</v>
      </c>
      <c r="V504" s="157">
        <f t="shared" si="111"/>
        <v>703</v>
      </c>
    </row>
    <row r="505" spans="1:22" ht="11.25" customHeight="1" x14ac:dyDescent="0.25">
      <c r="A505" s="130" t="s">
        <v>3854</v>
      </c>
      <c r="B505" s="131" t="s">
        <v>4018</v>
      </c>
      <c r="C505" s="132">
        <v>66900046669</v>
      </c>
      <c r="D505" s="132" t="s">
        <v>4019</v>
      </c>
      <c r="E505" s="133">
        <v>278.66666666666669</v>
      </c>
      <c r="F505" s="132">
        <v>2</v>
      </c>
      <c r="G505" s="132">
        <v>1</v>
      </c>
      <c r="H505" s="134">
        <v>0</v>
      </c>
      <c r="I505" s="135">
        <f t="shared" si="98"/>
        <v>1</v>
      </c>
      <c r="J505" s="126">
        <f t="shared" si="99"/>
        <v>66.88</v>
      </c>
      <c r="K505" s="126">
        <f t="shared" si="100"/>
        <v>66.88</v>
      </c>
      <c r="L505" s="126">
        <f t="shared" si="101"/>
        <v>1.68</v>
      </c>
      <c r="M505" s="126">
        <f t="shared" si="102"/>
        <v>1.68</v>
      </c>
      <c r="N505" s="126">
        <f t="shared" si="103"/>
        <v>56.7</v>
      </c>
      <c r="O505" s="126">
        <f t="shared" si="104"/>
        <v>56.7</v>
      </c>
      <c r="P505" s="126">
        <f t="shared" si="105"/>
        <v>23.58</v>
      </c>
      <c r="Q505" s="126">
        <f t="shared" si="106"/>
        <v>23.58</v>
      </c>
      <c r="R505" s="126">
        <f t="shared" si="107"/>
        <v>16.72</v>
      </c>
      <c r="S505" s="126">
        <f t="shared" si="108"/>
        <v>16.72</v>
      </c>
      <c r="T505" s="126">
        <f t="shared" si="109"/>
        <v>16.72</v>
      </c>
      <c r="U505" s="128">
        <f t="shared" si="110"/>
        <v>8.36</v>
      </c>
      <c r="V505" s="157">
        <f t="shared" si="111"/>
        <v>356</v>
      </c>
    </row>
    <row r="506" spans="1:22" ht="11.25" customHeight="1" x14ac:dyDescent="0.25">
      <c r="A506" s="130" t="s">
        <v>3854</v>
      </c>
      <c r="B506" s="131" t="s">
        <v>2587</v>
      </c>
      <c r="C506" s="132">
        <v>77520049939</v>
      </c>
      <c r="D506" s="132" t="s">
        <v>4020</v>
      </c>
      <c r="E506" s="133">
        <v>202.66666666666666</v>
      </c>
      <c r="F506" s="132">
        <v>3</v>
      </c>
      <c r="G506" s="132">
        <v>1</v>
      </c>
      <c r="H506" s="134">
        <v>0</v>
      </c>
      <c r="I506" s="135">
        <f t="shared" si="98"/>
        <v>2</v>
      </c>
      <c r="J506" s="126">
        <f t="shared" si="99"/>
        <v>48.639999999999993</v>
      </c>
      <c r="K506" s="126">
        <f t="shared" si="100"/>
        <v>48.639999999999993</v>
      </c>
      <c r="L506" s="126">
        <f t="shared" si="101"/>
        <v>1.68</v>
      </c>
      <c r="M506" s="126">
        <f t="shared" si="102"/>
        <v>3.36</v>
      </c>
      <c r="N506" s="126">
        <f t="shared" si="103"/>
        <v>56.7</v>
      </c>
      <c r="O506" s="126">
        <f t="shared" si="104"/>
        <v>113.4</v>
      </c>
      <c r="P506" s="126">
        <f t="shared" si="105"/>
        <v>23.58</v>
      </c>
      <c r="Q506" s="126">
        <f t="shared" si="106"/>
        <v>47.16</v>
      </c>
      <c r="R506" s="126">
        <f t="shared" si="107"/>
        <v>12.159999999999998</v>
      </c>
      <c r="S506" s="126">
        <f t="shared" si="108"/>
        <v>12.159999999999998</v>
      </c>
      <c r="T506" s="126">
        <f t="shared" si="109"/>
        <v>12.159999999999998</v>
      </c>
      <c r="U506" s="128">
        <f t="shared" si="110"/>
        <v>6.0799999999999992</v>
      </c>
      <c r="V506" s="157">
        <f t="shared" si="111"/>
        <v>386</v>
      </c>
    </row>
    <row r="507" spans="1:22" ht="11.25" customHeight="1" x14ac:dyDescent="0.25">
      <c r="A507" s="130" t="s">
        <v>3854</v>
      </c>
      <c r="B507" s="131" t="s">
        <v>2589</v>
      </c>
      <c r="C507" s="132">
        <v>10550051505</v>
      </c>
      <c r="D507" s="132" t="s">
        <v>4021</v>
      </c>
      <c r="E507" s="133">
        <v>178.66666666666666</v>
      </c>
      <c r="F507" s="132">
        <v>2</v>
      </c>
      <c r="G507" s="132">
        <v>1</v>
      </c>
      <c r="H507" s="134">
        <v>0</v>
      </c>
      <c r="I507" s="135">
        <f t="shared" si="98"/>
        <v>1</v>
      </c>
      <c r="J507" s="126">
        <f t="shared" si="99"/>
        <v>42.879999999999995</v>
      </c>
      <c r="K507" s="126">
        <f t="shared" si="100"/>
        <v>42.879999999999995</v>
      </c>
      <c r="L507" s="126">
        <f t="shared" si="101"/>
        <v>1.68</v>
      </c>
      <c r="M507" s="126">
        <f t="shared" si="102"/>
        <v>1.68</v>
      </c>
      <c r="N507" s="126">
        <f t="shared" si="103"/>
        <v>56.7</v>
      </c>
      <c r="O507" s="126">
        <f t="shared" si="104"/>
        <v>56.7</v>
      </c>
      <c r="P507" s="126">
        <f t="shared" si="105"/>
        <v>23.58</v>
      </c>
      <c r="Q507" s="126">
        <f t="shared" si="106"/>
        <v>23.58</v>
      </c>
      <c r="R507" s="126">
        <f t="shared" si="107"/>
        <v>10.719999999999999</v>
      </c>
      <c r="S507" s="126">
        <f t="shared" si="108"/>
        <v>10.719999999999999</v>
      </c>
      <c r="T507" s="126">
        <f t="shared" si="109"/>
        <v>10.719999999999999</v>
      </c>
      <c r="U507" s="128">
        <f t="shared" si="110"/>
        <v>5.3599999999999994</v>
      </c>
      <c r="V507" s="157">
        <f t="shared" si="111"/>
        <v>287</v>
      </c>
    </row>
    <row r="508" spans="1:22" ht="11.25" customHeight="1" x14ac:dyDescent="0.25">
      <c r="A508" s="130" t="s">
        <v>3854</v>
      </c>
      <c r="B508" s="131" t="s">
        <v>2591</v>
      </c>
      <c r="C508" s="132">
        <v>22550000382</v>
      </c>
      <c r="D508" s="132" t="s">
        <v>4022</v>
      </c>
      <c r="E508" s="133">
        <v>338.66666666666669</v>
      </c>
      <c r="F508" s="132">
        <v>2</v>
      </c>
      <c r="G508" s="132">
        <v>1</v>
      </c>
      <c r="H508" s="134">
        <v>0</v>
      </c>
      <c r="I508" s="135">
        <f t="shared" si="98"/>
        <v>1</v>
      </c>
      <c r="J508" s="126">
        <f t="shared" si="99"/>
        <v>81.28</v>
      </c>
      <c r="K508" s="126">
        <f t="shared" si="100"/>
        <v>81.28</v>
      </c>
      <c r="L508" s="126">
        <f t="shared" si="101"/>
        <v>1.68</v>
      </c>
      <c r="M508" s="126">
        <f t="shared" si="102"/>
        <v>1.68</v>
      </c>
      <c r="N508" s="126">
        <f t="shared" si="103"/>
        <v>56.7</v>
      </c>
      <c r="O508" s="126">
        <f t="shared" si="104"/>
        <v>56.7</v>
      </c>
      <c r="P508" s="126">
        <f t="shared" si="105"/>
        <v>23.58</v>
      </c>
      <c r="Q508" s="126">
        <f t="shared" si="106"/>
        <v>23.58</v>
      </c>
      <c r="R508" s="126">
        <f t="shared" si="107"/>
        <v>20.32</v>
      </c>
      <c r="S508" s="126">
        <f t="shared" si="108"/>
        <v>20.32</v>
      </c>
      <c r="T508" s="126">
        <f t="shared" si="109"/>
        <v>20.32</v>
      </c>
      <c r="U508" s="128">
        <f t="shared" si="110"/>
        <v>10.16</v>
      </c>
      <c r="V508" s="157">
        <f t="shared" si="111"/>
        <v>398</v>
      </c>
    </row>
    <row r="509" spans="1:22" ht="11.25" customHeight="1" x14ac:dyDescent="0.25">
      <c r="A509" s="130" t="s">
        <v>3854</v>
      </c>
      <c r="B509" s="131" t="s">
        <v>2593</v>
      </c>
      <c r="C509" s="132">
        <v>35980045445</v>
      </c>
      <c r="D509" s="132" t="s">
        <v>4023</v>
      </c>
      <c r="E509" s="133">
        <v>166.66666666666666</v>
      </c>
      <c r="F509" s="132">
        <v>3</v>
      </c>
      <c r="G509" s="132">
        <v>1</v>
      </c>
      <c r="H509" s="134">
        <v>0</v>
      </c>
      <c r="I509" s="135">
        <f t="shared" si="98"/>
        <v>2</v>
      </c>
      <c r="J509" s="126">
        <f t="shared" si="99"/>
        <v>39.999999999999993</v>
      </c>
      <c r="K509" s="126">
        <f t="shared" si="100"/>
        <v>39.999999999999993</v>
      </c>
      <c r="L509" s="126">
        <f t="shared" si="101"/>
        <v>1.68</v>
      </c>
      <c r="M509" s="126">
        <f t="shared" si="102"/>
        <v>3.36</v>
      </c>
      <c r="N509" s="126">
        <f t="shared" si="103"/>
        <v>56.7</v>
      </c>
      <c r="O509" s="126">
        <f t="shared" si="104"/>
        <v>113.4</v>
      </c>
      <c r="P509" s="126">
        <f t="shared" si="105"/>
        <v>23.58</v>
      </c>
      <c r="Q509" s="126">
        <f t="shared" si="106"/>
        <v>47.16</v>
      </c>
      <c r="R509" s="126">
        <f t="shared" si="107"/>
        <v>9.9999999999999982</v>
      </c>
      <c r="S509" s="126">
        <f t="shared" si="108"/>
        <v>9.9999999999999982</v>
      </c>
      <c r="T509" s="126">
        <f t="shared" si="109"/>
        <v>9.9999999999999982</v>
      </c>
      <c r="U509" s="128">
        <f t="shared" si="110"/>
        <v>4.9999999999999991</v>
      </c>
      <c r="V509" s="157">
        <f t="shared" si="111"/>
        <v>361</v>
      </c>
    </row>
    <row r="510" spans="1:22" ht="11.25" customHeight="1" x14ac:dyDescent="0.25">
      <c r="A510" s="130" t="s">
        <v>3854</v>
      </c>
      <c r="B510" s="131" t="s">
        <v>2595</v>
      </c>
      <c r="C510" s="132">
        <v>11570049727</v>
      </c>
      <c r="D510" s="132" t="s">
        <v>4024</v>
      </c>
      <c r="E510" s="133">
        <v>616.66666666666663</v>
      </c>
      <c r="F510" s="132">
        <v>3</v>
      </c>
      <c r="G510" s="132">
        <v>1</v>
      </c>
      <c r="H510" s="134">
        <v>0</v>
      </c>
      <c r="I510" s="135">
        <f t="shared" si="98"/>
        <v>2</v>
      </c>
      <c r="J510" s="126">
        <f t="shared" si="99"/>
        <v>147.99999999999997</v>
      </c>
      <c r="K510" s="126">
        <f t="shared" si="100"/>
        <v>147.99999999999997</v>
      </c>
      <c r="L510" s="126">
        <f t="shared" si="101"/>
        <v>1.68</v>
      </c>
      <c r="M510" s="126">
        <f t="shared" si="102"/>
        <v>3.36</v>
      </c>
      <c r="N510" s="126">
        <f t="shared" si="103"/>
        <v>56.7</v>
      </c>
      <c r="O510" s="126">
        <f t="shared" si="104"/>
        <v>113.4</v>
      </c>
      <c r="P510" s="126">
        <f t="shared" si="105"/>
        <v>23.58</v>
      </c>
      <c r="Q510" s="126">
        <f t="shared" si="106"/>
        <v>47.16</v>
      </c>
      <c r="R510" s="126">
        <f t="shared" si="107"/>
        <v>36.999999999999993</v>
      </c>
      <c r="S510" s="126">
        <f t="shared" si="108"/>
        <v>36.999999999999993</v>
      </c>
      <c r="T510" s="126">
        <f t="shared" si="109"/>
        <v>36.999999999999993</v>
      </c>
      <c r="U510" s="128">
        <f t="shared" si="110"/>
        <v>18.499999999999996</v>
      </c>
      <c r="V510" s="157">
        <f t="shared" si="111"/>
        <v>671</v>
      </c>
    </row>
    <row r="511" spans="1:22" ht="11.25" customHeight="1" x14ac:dyDescent="0.25">
      <c r="A511" s="130" t="s">
        <v>3854</v>
      </c>
      <c r="B511" s="131" t="s">
        <v>4025</v>
      </c>
      <c r="C511" s="132">
        <v>36670051278</v>
      </c>
      <c r="D511" s="132" t="s">
        <v>4026</v>
      </c>
      <c r="E511" s="133">
        <v>234.33333333333334</v>
      </c>
      <c r="F511" s="132">
        <v>2</v>
      </c>
      <c r="G511" s="132">
        <v>1</v>
      </c>
      <c r="H511" s="134">
        <v>0</v>
      </c>
      <c r="I511" s="135">
        <f t="shared" si="98"/>
        <v>1</v>
      </c>
      <c r="J511" s="126">
        <f t="shared" si="99"/>
        <v>56.24</v>
      </c>
      <c r="K511" s="126">
        <f t="shared" si="100"/>
        <v>56.24</v>
      </c>
      <c r="L511" s="126">
        <f t="shared" si="101"/>
        <v>1.68</v>
      </c>
      <c r="M511" s="126">
        <f t="shared" si="102"/>
        <v>1.68</v>
      </c>
      <c r="N511" s="126">
        <f t="shared" si="103"/>
        <v>56.7</v>
      </c>
      <c r="O511" s="126">
        <f t="shared" si="104"/>
        <v>56.7</v>
      </c>
      <c r="P511" s="126">
        <f t="shared" si="105"/>
        <v>23.58</v>
      </c>
      <c r="Q511" s="126">
        <f t="shared" si="106"/>
        <v>23.58</v>
      </c>
      <c r="R511" s="126">
        <f t="shared" si="107"/>
        <v>14.06</v>
      </c>
      <c r="S511" s="126">
        <f t="shared" si="108"/>
        <v>14.06</v>
      </c>
      <c r="T511" s="126">
        <f t="shared" si="109"/>
        <v>14.06</v>
      </c>
      <c r="U511" s="128">
        <f t="shared" si="110"/>
        <v>7.03</v>
      </c>
      <c r="V511" s="157">
        <f t="shared" si="111"/>
        <v>326</v>
      </c>
    </row>
    <row r="512" spans="1:22" ht="11.25" customHeight="1" x14ac:dyDescent="0.25">
      <c r="A512" s="130" t="s">
        <v>3854</v>
      </c>
      <c r="B512" s="131" t="s">
        <v>2599</v>
      </c>
      <c r="C512" s="132">
        <v>27190043408</v>
      </c>
      <c r="D512" s="132" t="s">
        <v>4027</v>
      </c>
      <c r="E512" s="133">
        <v>338.66666666666669</v>
      </c>
      <c r="F512" s="132">
        <v>2</v>
      </c>
      <c r="G512" s="132">
        <v>1</v>
      </c>
      <c r="H512" s="134">
        <v>0</v>
      </c>
      <c r="I512" s="135">
        <f t="shared" si="98"/>
        <v>1</v>
      </c>
      <c r="J512" s="126">
        <f t="shared" si="99"/>
        <v>81.28</v>
      </c>
      <c r="K512" s="126">
        <f t="shared" si="100"/>
        <v>81.28</v>
      </c>
      <c r="L512" s="126">
        <f t="shared" si="101"/>
        <v>1.68</v>
      </c>
      <c r="M512" s="126">
        <f t="shared" si="102"/>
        <v>1.68</v>
      </c>
      <c r="N512" s="126">
        <f t="shared" si="103"/>
        <v>56.7</v>
      </c>
      <c r="O512" s="126">
        <f t="shared" si="104"/>
        <v>56.7</v>
      </c>
      <c r="P512" s="126">
        <f t="shared" si="105"/>
        <v>23.58</v>
      </c>
      <c r="Q512" s="126">
        <f t="shared" si="106"/>
        <v>23.58</v>
      </c>
      <c r="R512" s="126">
        <f t="shared" si="107"/>
        <v>20.32</v>
      </c>
      <c r="S512" s="126">
        <f t="shared" si="108"/>
        <v>20.32</v>
      </c>
      <c r="T512" s="126">
        <f t="shared" si="109"/>
        <v>20.32</v>
      </c>
      <c r="U512" s="128">
        <f t="shared" si="110"/>
        <v>10.16</v>
      </c>
      <c r="V512" s="157">
        <f t="shared" si="111"/>
        <v>398</v>
      </c>
    </row>
    <row r="513" spans="1:22" ht="11.25" customHeight="1" x14ac:dyDescent="0.25">
      <c r="A513" s="130" t="s">
        <v>3854</v>
      </c>
      <c r="B513" s="131" t="s">
        <v>2601</v>
      </c>
      <c r="C513" s="132">
        <v>96730051379</v>
      </c>
      <c r="D513" s="132" t="s">
        <v>4028</v>
      </c>
      <c r="E513" s="133">
        <v>518</v>
      </c>
      <c r="F513" s="132">
        <v>3</v>
      </c>
      <c r="G513" s="132">
        <v>1</v>
      </c>
      <c r="H513" s="134">
        <v>0</v>
      </c>
      <c r="I513" s="135">
        <f t="shared" si="98"/>
        <v>2</v>
      </c>
      <c r="J513" s="126">
        <f t="shared" si="99"/>
        <v>124.32</v>
      </c>
      <c r="K513" s="126">
        <f t="shared" si="100"/>
        <v>124.32</v>
      </c>
      <c r="L513" s="126">
        <f t="shared" si="101"/>
        <v>1.68</v>
      </c>
      <c r="M513" s="126">
        <f t="shared" si="102"/>
        <v>3.36</v>
      </c>
      <c r="N513" s="126">
        <f t="shared" si="103"/>
        <v>56.7</v>
      </c>
      <c r="O513" s="126">
        <f t="shared" si="104"/>
        <v>113.4</v>
      </c>
      <c r="P513" s="126">
        <f t="shared" si="105"/>
        <v>23.58</v>
      </c>
      <c r="Q513" s="126">
        <f t="shared" si="106"/>
        <v>47.16</v>
      </c>
      <c r="R513" s="126">
        <f t="shared" si="107"/>
        <v>31.08</v>
      </c>
      <c r="S513" s="126">
        <f t="shared" si="108"/>
        <v>31.08</v>
      </c>
      <c r="T513" s="126">
        <f t="shared" si="109"/>
        <v>31.08</v>
      </c>
      <c r="U513" s="128">
        <f t="shared" si="110"/>
        <v>15.54</v>
      </c>
      <c r="V513" s="157">
        <f t="shared" si="111"/>
        <v>603</v>
      </c>
    </row>
    <row r="514" spans="1:22" ht="11.25" customHeight="1" x14ac:dyDescent="0.25">
      <c r="A514" s="130" t="s">
        <v>3854</v>
      </c>
      <c r="B514" s="131" t="s">
        <v>2603</v>
      </c>
      <c r="C514" s="132">
        <v>89650006515</v>
      </c>
      <c r="D514" s="132" t="s">
        <v>4029</v>
      </c>
      <c r="E514" s="133">
        <v>273</v>
      </c>
      <c r="F514" s="132">
        <v>3</v>
      </c>
      <c r="G514" s="132">
        <v>1</v>
      </c>
      <c r="H514" s="134">
        <v>0</v>
      </c>
      <c r="I514" s="135">
        <f t="shared" si="98"/>
        <v>2</v>
      </c>
      <c r="J514" s="126">
        <f t="shared" si="99"/>
        <v>65.52</v>
      </c>
      <c r="K514" s="126">
        <f t="shared" si="100"/>
        <v>65.52</v>
      </c>
      <c r="L514" s="126">
        <f t="shared" si="101"/>
        <v>1.68</v>
      </c>
      <c r="M514" s="126">
        <f t="shared" si="102"/>
        <v>3.36</v>
      </c>
      <c r="N514" s="126">
        <f t="shared" si="103"/>
        <v>56.7</v>
      </c>
      <c r="O514" s="126">
        <f t="shared" si="104"/>
        <v>113.4</v>
      </c>
      <c r="P514" s="126">
        <f t="shared" si="105"/>
        <v>23.58</v>
      </c>
      <c r="Q514" s="126">
        <f t="shared" si="106"/>
        <v>47.16</v>
      </c>
      <c r="R514" s="126">
        <f t="shared" si="107"/>
        <v>16.38</v>
      </c>
      <c r="S514" s="126">
        <f t="shared" si="108"/>
        <v>16.38</v>
      </c>
      <c r="T514" s="126">
        <f t="shared" si="109"/>
        <v>16.38</v>
      </c>
      <c r="U514" s="128">
        <f t="shared" si="110"/>
        <v>8.19</v>
      </c>
      <c r="V514" s="157">
        <f t="shared" si="111"/>
        <v>434</v>
      </c>
    </row>
    <row r="515" spans="1:22" ht="11.25" customHeight="1" x14ac:dyDescent="0.25">
      <c r="A515" s="130" t="s">
        <v>3854</v>
      </c>
      <c r="B515" s="131" t="s">
        <v>2605</v>
      </c>
      <c r="C515" s="132">
        <v>82760047158</v>
      </c>
      <c r="D515" s="132" t="s">
        <v>4030</v>
      </c>
      <c r="E515" s="133">
        <v>143</v>
      </c>
      <c r="F515" s="132">
        <v>2</v>
      </c>
      <c r="G515" s="132">
        <v>1</v>
      </c>
      <c r="H515" s="134">
        <v>0</v>
      </c>
      <c r="I515" s="135">
        <f t="shared" si="98"/>
        <v>1</v>
      </c>
      <c r="J515" s="126">
        <f t="shared" si="99"/>
        <v>34.32</v>
      </c>
      <c r="K515" s="126">
        <f t="shared" si="100"/>
        <v>34.32</v>
      </c>
      <c r="L515" s="126">
        <f t="shared" si="101"/>
        <v>1.68</v>
      </c>
      <c r="M515" s="126">
        <f t="shared" si="102"/>
        <v>1.68</v>
      </c>
      <c r="N515" s="126">
        <f t="shared" si="103"/>
        <v>56.7</v>
      </c>
      <c r="O515" s="126">
        <f t="shared" si="104"/>
        <v>56.7</v>
      </c>
      <c r="P515" s="126">
        <f t="shared" si="105"/>
        <v>23.58</v>
      </c>
      <c r="Q515" s="126">
        <f t="shared" si="106"/>
        <v>23.58</v>
      </c>
      <c r="R515" s="126">
        <f t="shared" si="107"/>
        <v>8.58</v>
      </c>
      <c r="S515" s="126">
        <f t="shared" si="108"/>
        <v>8.58</v>
      </c>
      <c r="T515" s="126">
        <f t="shared" si="109"/>
        <v>8.58</v>
      </c>
      <c r="U515" s="128">
        <f t="shared" si="110"/>
        <v>4.29</v>
      </c>
      <c r="V515" s="157">
        <f t="shared" si="111"/>
        <v>263</v>
      </c>
    </row>
    <row r="516" spans="1:22" ht="11.25" customHeight="1" x14ac:dyDescent="0.25">
      <c r="A516" s="130" t="s">
        <v>3854</v>
      </c>
      <c r="B516" s="131" t="s">
        <v>2607</v>
      </c>
      <c r="C516" s="132">
        <v>93510049029</v>
      </c>
      <c r="D516" s="132" t="s">
        <v>4031</v>
      </c>
      <c r="E516" s="133">
        <v>240</v>
      </c>
      <c r="F516" s="132">
        <v>3</v>
      </c>
      <c r="G516" s="132">
        <v>1</v>
      </c>
      <c r="H516" s="134">
        <v>0</v>
      </c>
      <c r="I516" s="135">
        <f t="shared" si="98"/>
        <v>2</v>
      </c>
      <c r="J516" s="126">
        <f t="shared" si="99"/>
        <v>57.599999999999994</v>
      </c>
      <c r="K516" s="126">
        <f t="shared" si="100"/>
        <v>57.599999999999994</v>
      </c>
      <c r="L516" s="126">
        <f t="shared" si="101"/>
        <v>1.68</v>
      </c>
      <c r="M516" s="126">
        <f t="shared" si="102"/>
        <v>3.36</v>
      </c>
      <c r="N516" s="126">
        <f t="shared" si="103"/>
        <v>56.7</v>
      </c>
      <c r="O516" s="126">
        <f t="shared" si="104"/>
        <v>113.4</v>
      </c>
      <c r="P516" s="126">
        <f t="shared" si="105"/>
        <v>23.58</v>
      </c>
      <c r="Q516" s="126">
        <f t="shared" si="106"/>
        <v>47.16</v>
      </c>
      <c r="R516" s="126">
        <f t="shared" si="107"/>
        <v>14.399999999999999</v>
      </c>
      <c r="S516" s="126">
        <f t="shared" si="108"/>
        <v>14.399999999999999</v>
      </c>
      <c r="T516" s="126">
        <f t="shared" si="109"/>
        <v>14.399999999999999</v>
      </c>
      <c r="U516" s="128">
        <f t="shared" si="110"/>
        <v>7.1999999999999993</v>
      </c>
      <c r="V516" s="157">
        <f t="shared" si="111"/>
        <v>411</v>
      </c>
    </row>
    <row r="517" spans="1:22" ht="11.25" customHeight="1" x14ac:dyDescent="0.25">
      <c r="A517" s="130" t="s">
        <v>3854</v>
      </c>
      <c r="B517" s="131" t="s">
        <v>2609</v>
      </c>
      <c r="C517" s="132">
        <v>75540053662</v>
      </c>
      <c r="D517" s="132" t="s">
        <v>4032</v>
      </c>
      <c r="E517" s="133">
        <v>170.33333333333334</v>
      </c>
      <c r="F517" s="132">
        <v>3</v>
      </c>
      <c r="G517" s="132">
        <v>2</v>
      </c>
      <c r="H517" s="134">
        <v>1</v>
      </c>
      <c r="I517" s="135">
        <f t="shared" si="98"/>
        <v>0</v>
      </c>
      <c r="J517" s="126">
        <f t="shared" si="99"/>
        <v>40.880000000000003</v>
      </c>
      <c r="K517" s="126">
        <f t="shared" si="100"/>
        <v>40.880000000000003</v>
      </c>
      <c r="L517" s="126">
        <f t="shared" si="101"/>
        <v>5.04</v>
      </c>
      <c r="M517" s="126">
        <f t="shared" si="102"/>
        <v>0</v>
      </c>
      <c r="N517" s="126">
        <f t="shared" si="103"/>
        <v>170.10000000000002</v>
      </c>
      <c r="O517" s="126">
        <f t="shared" si="104"/>
        <v>0</v>
      </c>
      <c r="P517" s="126">
        <f t="shared" si="105"/>
        <v>70.739999999999995</v>
      </c>
      <c r="Q517" s="126">
        <f t="shared" si="106"/>
        <v>0</v>
      </c>
      <c r="R517" s="126">
        <f t="shared" si="107"/>
        <v>10.220000000000001</v>
      </c>
      <c r="S517" s="126">
        <f t="shared" si="108"/>
        <v>10.220000000000001</v>
      </c>
      <c r="T517" s="126">
        <f t="shared" si="109"/>
        <v>10.220000000000001</v>
      </c>
      <c r="U517" s="128">
        <f t="shared" si="110"/>
        <v>5.1100000000000003</v>
      </c>
      <c r="V517" s="157">
        <f t="shared" si="111"/>
        <v>363</v>
      </c>
    </row>
    <row r="518" spans="1:22" ht="11.25" customHeight="1" x14ac:dyDescent="0.25">
      <c r="A518" s="130" t="s">
        <v>3854</v>
      </c>
      <c r="B518" s="131" t="s">
        <v>1190</v>
      </c>
      <c r="C518" s="132">
        <v>93020046294</v>
      </c>
      <c r="D518" s="132" t="s">
        <v>4033</v>
      </c>
      <c r="E518" s="133">
        <v>421.66666666666669</v>
      </c>
      <c r="F518" s="132">
        <v>2</v>
      </c>
      <c r="G518" s="132">
        <v>1</v>
      </c>
      <c r="H518" s="134">
        <v>0</v>
      </c>
      <c r="I518" s="135">
        <f t="shared" si="98"/>
        <v>1</v>
      </c>
      <c r="J518" s="126">
        <f t="shared" si="99"/>
        <v>101.2</v>
      </c>
      <c r="K518" s="126">
        <f t="shared" si="100"/>
        <v>101.2</v>
      </c>
      <c r="L518" s="126">
        <f t="shared" si="101"/>
        <v>1.68</v>
      </c>
      <c r="M518" s="126">
        <f t="shared" si="102"/>
        <v>1.68</v>
      </c>
      <c r="N518" s="126">
        <f t="shared" si="103"/>
        <v>56.7</v>
      </c>
      <c r="O518" s="126">
        <f t="shared" si="104"/>
        <v>56.7</v>
      </c>
      <c r="P518" s="126">
        <f t="shared" si="105"/>
        <v>23.58</v>
      </c>
      <c r="Q518" s="126">
        <f t="shared" si="106"/>
        <v>23.58</v>
      </c>
      <c r="R518" s="126">
        <f t="shared" si="107"/>
        <v>25.3</v>
      </c>
      <c r="S518" s="126">
        <f t="shared" si="108"/>
        <v>25.3</v>
      </c>
      <c r="T518" s="126">
        <f t="shared" si="109"/>
        <v>25.3</v>
      </c>
      <c r="U518" s="128">
        <f t="shared" si="110"/>
        <v>12.65</v>
      </c>
      <c r="V518" s="157">
        <f t="shared" si="111"/>
        <v>455</v>
      </c>
    </row>
    <row r="519" spans="1:22" ht="11.25" customHeight="1" x14ac:dyDescent="0.25">
      <c r="A519" s="130" t="s">
        <v>3854</v>
      </c>
      <c r="B519" s="131" t="s">
        <v>1600</v>
      </c>
      <c r="C519" s="132">
        <v>33810047109</v>
      </c>
      <c r="D519" s="132" t="s">
        <v>4034</v>
      </c>
      <c r="E519" s="133">
        <v>164</v>
      </c>
      <c r="F519" s="132">
        <v>2</v>
      </c>
      <c r="G519" s="132">
        <v>1</v>
      </c>
      <c r="H519" s="134">
        <v>0</v>
      </c>
      <c r="I519" s="135">
        <f t="shared" si="98"/>
        <v>1</v>
      </c>
      <c r="J519" s="126">
        <f t="shared" ref="J519:J582" si="112">E519*$J$4</f>
        <v>39.36</v>
      </c>
      <c r="K519" s="126">
        <f t="shared" ref="K519:K582" si="113">E519*$K$4</f>
        <v>39.36</v>
      </c>
      <c r="L519" s="126">
        <f t="shared" ref="L519:L582" si="114">(G519+H519)*$L$4</f>
        <v>1.68</v>
      </c>
      <c r="M519" s="126">
        <f t="shared" ref="M519:M582" si="115">I519*$M$4</f>
        <v>1.68</v>
      </c>
      <c r="N519" s="126">
        <f t="shared" ref="N519:N582" si="116">(G519+H519)*$N$4</f>
        <v>56.7</v>
      </c>
      <c r="O519" s="126">
        <f t="shared" ref="O519:O582" si="117">I519*$O$4</f>
        <v>56.7</v>
      </c>
      <c r="P519" s="126">
        <f t="shared" ref="P519:P582" si="118">(G519+H519)*$P$4</f>
        <v>23.58</v>
      </c>
      <c r="Q519" s="126">
        <f t="shared" ref="Q519:Q582" si="119">I519*$Q$4</f>
        <v>23.58</v>
      </c>
      <c r="R519" s="126">
        <f t="shared" ref="R519:R582" si="120">E519*$R$4</f>
        <v>9.84</v>
      </c>
      <c r="S519" s="126">
        <f t="shared" ref="S519:S582" si="121">E519*$S$4</f>
        <v>9.84</v>
      </c>
      <c r="T519" s="126">
        <f t="shared" ref="T519:T582" si="122">E519*$T$4</f>
        <v>9.84</v>
      </c>
      <c r="U519" s="128">
        <f t="shared" ref="U519:U582" si="123">E519*$U$4</f>
        <v>4.92</v>
      </c>
      <c r="V519" s="157">
        <f t="shared" ref="V519:V582" si="124">ROUND((J519+K519+L519+M519+N519+O519+P519+Q519+R519+S519+T519+U519),0)</f>
        <v>277</v>
      </c>
    </row>
    <row r="520" spans="1:22" ht="11.25" customHeight="1" x14ac:dyDescent="0.25">
      <c r="A520" s="130" t="s">
        <v>3854</v>
      </c>
      <c r="B520" s="131" t="s">
        <v>2611</v>
      </c>
      <c r="C520" s="132">
        <v>57020053023</v>
      </c>
      <c r="D520" s="132" t="s">
        <v>4035</v>
      </c>
      <c r="E520" s="133">
        <v>548.66666666666663</v>
      </c>
      <c r="F520" s="132">
        <v>3</v>
      </c>
      <c r="G520" s="132">
        <v>1</v>
      </c>
      <c r="H520" s="134">
        <v>0</v>
      </c>
      <c r="I520" s="135">
        <f t="shared" ref="I520:I583" si="125">F520-G520-H520</f>
        <v>2</v>
      </c>
      <c r="J520" s="126">
        <f t="shared" si="112"/>
        <v>131.67999999999998</v>
      </c>
      <c r="K520" s="126">
        <f t="shared" si="113"/>
        <v>131.67999999999998</v>
      </c>
      <c r="L520" s="126">
        <f t="shared" si="114"/>
        <v>1.68</v>
      </c>
      <c r="M520" s="126">
        <f t="shared" si="115"/>
        <v>3.36</v>
      </c>
      <c r="N520" s="126">
        <f t="shared" si="116"/>
        <v>56.7</v>
      </c>
      <c r="O520" s="126">
        <f t="shared" si="117"/>
        <v>113.4</v>
      </c>
      <c r="P520" s="126">
        <f t="shared" si="118"/>
        <v>23.58</v>
      </c>
      <c r="Q520" s="126">
        <f t="shared" si="119"/>
        <v>47.16</v>
      </c>
      <c r="R520" s="126">
        <f t="shared" si="120"/>
        <v>32.919999999999995</v>
      </c>
      <c r="S520" s="126">
        <f t="shared" si="121"/>
        <v>32.919999999999995</v>
      </c>
      <c r="T520" s="126">
        <f t="shared" si="122"/>
        <v>32.919999999999995</v>
      </c>
      <c r="U520" s="128">
        <f t="shared" si="123"/>
        <v>16.459999999999997</v>
      </c>
      <c r="V520" s="157">
        <f t="shared" si="124"/>
        <v>624</v>
      </c>
    </row>
    <row r="521" spans="1:22" ht="11.25" customHeight="1" x14ac:dyDescent="0.25">
      <c r="A521" s="130" t="s">
        <v>3854</v>
      </c>
      <c r="B521" s="131" t="s">
        <v>2613</v>
      </c>
      <c r="C521" s="132">
        <v>22570053568</v>
      </c>
      <c r="D521" s="132" t="s">
        <v>4036</v>
      </c>
      <c r="E521" s="133">
        <v>227.66666666666666</v>
      </c>
      <c r="F521" s="132">
        <v>2</v>
      </c>
      <c r="G521" s="132">
        <v>1</v>
      </c>
      <c r="H521" s="134">
        <v>0</v>
      </c>
      <c r="I521" s="135">
        <f t="shared" si="125"/>
        <v>1</v>
      </c>
      <c r="J521" s="126">
        <f t="shared" si="112"/>
        <v>54.639999999999993</v>
      </c>
      <c r="K521" s="126">
        <f t="shared" si="113"/>
        <v>54.639999999999993</v>
      </c>
      <c r="L521" s="126">
        <f t="shared" si="114"/>
        <v>1.68</v>
      </c>
      <c r="M521" s="126">
        <f t="shared" si="115"/>
        <v>1.68</v>
      </c>
      <c r="N521" s="126">
        <f t="shared" si="116"/>
        <v>56.7</v>
      </c>
      <c r="O521" s="126">
        <f t="shared" si="117"/>
        <v>56.7</v>
      </c>
      <c r="P521" s="126">
        <f t="shared" si="118"/>
        <v>23.58</v>
      </c>
      <c r="Q521" s="126">
        <f t="shared" si="119"/>
        <v>23.58</v>
      </c>
      <c r="R521" s="126">
        <f t="shared" si="120"/>
        <v>13.659999999999998</v>
      </c>
      <c r="S521" s="126">
        <f t="shared" si="121"/>
        <v>13.659999999999998</v>
      </c>
      <c r="T521" s="126">
        <f t="shared" si="122"/>
        <v>13.659999999999998</v>
      </c>
      <c r="U521" s="128">
        <f t="shared" si="123"/>
        <v>6.8299999999999992</v>
      </c>
      <c r="V521" s="157">
        <f t="shared" si="124"/>
        <v>321</v>
      </c>
    </row>
    <row r="522" spans="1:22" ht="11.25" customHeight="1" x14ac:dyDescent="0.25">
      <c r="A522" s="130" t="s">
        <v>3854</v>
      </c>
      <c r="B522" s="131" t="s">
        <v>446</v>
      </c>
      <c r="C522" s="132">
        <v>10130005340</v>
      </c>
      <c r="D522" s="132" t="s">
        <v>4037</v>
      </c>
      <c r="E522" s="133">
        <v>412.66666666666669</v>
      </c>
      <c r="F522" s="132">
        <v>2</v>
      </c>
      <c r="G522" s="132">
        <v>1</v>
      </c>
      <c r="H522" s="134">
        <v>0</v>
      </c>
      <c r="I522" s="135">
        <f t="shared" si="125"/>
        <v>1</v>
      </c>
      <c r="J522" s="126">
        <f t="shared" si="112"/>
        <v>99.04</v>
      </c>
      <c r="K522" s="126">
        <f t="shared" si="113"/>
        <v>99.04</v>
      </c>
      <c r="L522" s="126">
        <f t="shared" si="114"/>
        <v>1.68</v>
      </c>
      <c r="M522" s="126">
        <f t="shared" si="115"/>
        <v>1.68</v>
      </c>
      <c r="N522" s="126">
        <f t="shared" si="116"/>
        <v>56.7</v>
      </c>
      <c r="O522" s="126">
        <f t="shared" si="117"/>
        <v>56.7</v>
      </c>
      <c r="P522" s="126">
        <f t="shared" si="118"/>
        <v>23.58</v>
      </c>
      <c r="Q522" s="126">
        <f t="shared" si="119"/>
        <v>23.58</v>
      </c>
      <c r="R522" s="126">
        <f t="shared" si="120"/>
        <v>24.76</v>
      </c>
      <c r="S522" s="126">
        <f t="shared" si="121"/>
        <v>24.76</v>
      </c>
      <c r="T522" s="126">
        <f t="shared" si="122"/>
        <v>24.76</v>
      </c>
      <c r="U522" s="128">
        <f t="shared" si="123"/>
        <v>12.38</v>
      </c>
      <c r="V522" s="157">
        <f t="shared" si="124"/>
        <v>449</v>
      </c>
    </row>
    <row r="523" spans="1:22" ht="11.25" customHeight="1" x14ac:dyDescent="0.25">
      <c r="A523" s="130" t="s">
        <v>3854</v>
      </c>
      <c r="B523" s="131" t="s">
        <v>446</v>
      </c>
      <c r="C523" s="132">
        <v>58500009877</v>
      </c>
      <c r="D523" s="132" t="s">
        <v>4038</v>
      </c>
      <c r="E523" s="133">
        <v>275</v>
      </c>
      <c r="F523" s="132">
        <v>2</v>
      </c>
      <c r="G523" s="132">
        <v>1</v>
      </c>
      <c r="H523" s="134">
        <v>0</v>
      </c>
      <c r="I523" s="135">
        <f t="shared" si="125"/>
        <v>1</v>
      </c>
      <c r="J523" s="126">
        <f t="shared" si="112"/>
        <v>66</v>
      </c>
      <c r="K523" s="126">
        <f t="shared" si="113"/>
        <v>66</v>
      </c>
      <c r="L523" s="126">
        <f t="shared" si="114"/>
        <v>1.68</v>
      </c>
      <c r="M523" s="126">
        <f t="shared" si="115"/>
        <v>1.68</v>
      </c>
      <c r="N523" s="126">
        <f t="shared" si="116"/>
        <v>56.7</v>
      </c>
      <c r="O523" s="126">
        <f t="shared" si="117"/>
        <v>56.7</v>
      </c>
      <c r="P523" s="126">
        <f t="shared" si="118"/>
        <v>23.58</v>
      </c>
      <c r="Q523" s="126">
        <f t="shared" si="119"/>
        <v>23.58</v>
      </c>
      <c r="R523" s="126">
        <f t="shared" si="120"/>
        <v>16.5</v>
      </c>
      <c r="S523" s="126">
        <f t="shared" si="121"/>
        <v>16.5</v>
      </c>
      <c r="T523" s="126">
        <f t="shared" si="122"/>
        <v>16.5</v>
      </c>
      <c r="U523" s="128">
        <f t="shared" si="123"/>
        <v>8.25</v>
      </c>
      <c r="V523" s="157">
        <f t="shared" si="124"/>
        <v>354</v>
      </c>
    </row>
    <row r="524" spans="1:22" ht="11.25" customHeight="1" x14ac:dyDescent="0.25">
      <c r="A524" s="130" t="s">
        <v>3854</v>
      </c>
      <c r="B524" s="131" t="s">
        <v>446</v>
      </c>
      <c r="C524" s="132">
        <v>83710007538</v>
      </c>
      <c r="D524" s="132" t="s">
        <v>4039</v>
      </c>
      <c r="E524" s="133">
        <v>133.66666666666666</v>
      </c>
      <c r="F524" s="132">
        <v>2</v>
      </c>
      <c r="G524" s="132">
        <v>1</v>
      </c>
      <c r="H524" s="134">
        <v>0</v>
      </c>
      <c r="I524" s="135">
        <f t="shared" si="125"/>
        <v>1</v>
      </c>
      <c r="J524" s="126">
        <f t="shared" si="112"/>
        <v>32.08</v>
      </c>
      <c r="K524" s="126">
        <f t="shared" si="113"/>
        <v>32.08</v>
      </c>
      <c r="L524" s="126">
        <f t="shared" si="114"/>
        <v>1.68</v>
      </c>
      <c r="M524" s="126">
        <f t="shared" si="115"/>
        <v>1.68</v>
      </c>
      <c r="N524" s="126">
        <f t="shared" si="116"/>
        <v>56.7</v>
      </c>
      <c r="O524" s="126">
        <f t="shared" si="117"/>
        <v>56.7</v>
      </c>
      <c r="P524" s="126">
        <f t="shared" si="118"/>
        <v>23.58</v>
      </c>
      <c r="Q524" s="126">
        <f t="shared" si="119"/>
        <v>23.58</v>
      </c>
      <c r="R524" s="126">
        <f t="shared" si="120"/>
        <v>8.02</v>
      </c>
      <c r="S524" s="126">
        <f t="shared" si="121"/>
        <v>8.02</v>
      </c>
      <c r="T524" s="126">
        <f t="shared" si="122"/>
        <v>8.02</v>
      </c>
      <c r="U524" s="128">
        <f t="shared" si="123"/>
        <v>4.01</v>
      </c>
      <c r="V524" s="157">
        <f t="shared" si="124"/>
        <v>256</v>
      </c>
    </row>
    <row r="525" spans="1:22" ht="11.25" customHeight="1" x14ac:dyDescent="0.25">
      <c r="A525" s="130" t="s">
        <v>3854</v>
      </c>
      <c r="B525" s="131" t="s">
        <v>716</v>
      </c>
      <c r="C525" s="132">
        <v>13050000217</v>
      </c>
      <c r="D525" s="132" t="s">
        <v>4040</v>
      </c>
      <c r="E525" s="133">
        <v>397.33333333333331</v>
      </c>
      <c r="F525" s="132">
        <v>3</v>
      </c>
      <c r="G525" s="132">
        <v>1</v>
      </c>
      <c r="H525" s="134">
        <v>0</v>
      </c>
      <c r="I525" s="135">
        <f t="shared" si="125"/>
        <v>2</v>
      </c>
      <c r="J525" s="126">
        <f t="shared" si="112"/>
        <v>95.359999999999985</v>
      </c>
      <c r="K525" s="126">
        <f t="shared" si="113"/>
        <v>95.359999999999985</v>
      </c>
      <c r="L525" s="126">
        <f t="shared" si="114"/>
        <v>1.68</v>
      </c>
      <c r="M525" s="126">
        <f t="shared" si="115"/>
        <v>3.36</v>
      </c>
      <c r="N525" s="126">
        <f t="shared" si="116"/>
        <v>56.7</v>
      </c>
      <c r="O525" s="126">
        <f t="shared" si="117"/>
        <v>113.4</v>
      </c>
      <c r="P525" s="126">
        <f t="shared" si="118"/>
        <v>23.58</v>
      </c>
      <c r="Q525" s="126">
        <f t="shared" si="119"/>
        <v>47.16</v>
      </c>
      <c r="R525" s="126">
        <f t="shared" si="120"/>
        <v>23.839999999999996</v>
      </c>
      <c r="S525" s="126">
        <f t="shared" si="121"/>
        <v>23.839999999999996</v>
      </c>
      <c r="T525" s="126">
        <f t="shared" si="122"/>
        <v>23.839999999999996</v>
      </c>
      <c r="U525" s="128">
        <f t="shared" si="123"/>
        <v>11.919999999999998</v>
      </c>
      <c r="V525" s="157">
        <f t="shared" si="124"/>
        <v>520</v>
      </c>
    </row>
    <row r="526" spans="1:22" ht="11.25" customHeight="1" x14ac:dyDescent="0.25">
      <c r="A526" s="130" t="s">
        <v>3854</v>
      </c>
      <c r="B526" s="131" t="s">
        <v>716</v>
      </c>
      <c r="C526" s="132">
        <v>25450002922</v>
      </c>
      <c r="D526" s="132" t="s">
        <v>4041</v>
      </c>
      <c r="E526" s="133">
        <v>210.66666666666666</v>
      </c>
      <c r="F526" s="132">
        <v>3</v>
      </c>
      <c r="G526" s="132">
        <v>1</v>
      </c>
      <c r="H526" s="134">
        <v>0</v>
      </c>
      <c r="I526" s="135">
        <f t="shared" si="125"/>
        <v>2</v>
      </c>
      <c r="J526" s="126">
        <f t="shared" si="112"/>
        <v>50.559999999999995</v>
      </c>
      <c r="K526" s="126">
        <f t="shared" si="113"/>
        <v>50.559999999999995</v>
      </c>
      <c r="L526" s="126">
        <f t="shared" si="114"/>
        <v>1.68</v>
      </c>
      <c r="M526" s="126">
        <f t="shared" si="115"/>
        <v>3.36</v>
      </c>
      <c r="N526" s="126">
        <f t="shared" si="116"/>
        <v>56.7</v>
      </c>
      <c r="O526" s="126">
        <f t="shared" si="117"/>
        <v>113.4</v>
      </c>
      <c r="P526" s="126">
        <f t="shared" si="118"/>
        <v>23.58</v>
      </c>
      <c r="Q526" s="126">
        <f t="shared" si="119"/>
        <v>47.16</v>
      </c>
      <c r="R526" s="126">
        <f t="shared" si="120"/>
        <v>12.639999999999999</v>
      </c>
      <c r="S526" s="126">
        <f t="shared" si="121"/>
        <v>12.639999999999999</v>
      </c>
      <c r="T526" s="126">
        <f t="shared" si="122"/>
        <v>12.639999999999999</v>
      </c>
      <c r="U526" s="128">
        <f t="shared" si="123"/>
        <v>6.3199999999999994</v>
      </c>
      <c r="V526" s="157">
        <f t="shared" si="124"/>
        <v>391</v>
      </c>
    </row>
    <row r="527" spans="1:22" ht="11.25" customHeight="1" x14ac:dyDescent="0.25">
      <c r="A527" s="130" t="s">
        <v>3854</v>
      </c>
      <c r="B527" s="131" t="s">
        <v>716</v>
      </c>
      <c r="C527" s="132">
        <v>39130045522</v>
      </c>
      <c r="D527" s="149" t="s">
        <v>4042</v>
      </c>
      <c r="E527" s="150">
        <v>383</v>
      </c>
      <c r="F527" s="132">
        <v>3</v>
      </c>
      <c r="G527" s="132">
        <v>1</v>
      </c>
      <c r="H527" s="134">
        <v>0</v>
      </c>
      <c r="I527" s="135">
        <f t="shared" si="125"/>
        <v>2</v>
      </c>
      <c r="J527" s="126">
        <f t="shared" si="112"/>
        <v>91.92</v>
      </c>
      <c r="K527" s="126">
        <f t="shared" si="113"/>
        <v>91.92</v>
      </c>
      <c r="L527" s="126">
        <f t="shared" si="114"/>
        <v>1.68</v>
      </c>
      <c r="M527" s="126">
        <f t="shared" si="115"/>
        <v>3.36</v>
      </c>
      <c r="N527" s="126">
        <f t="shared" si="116"/>
        <v>56.7</v>
      </c>
      <c r="O527" s="126">
        <f t="shared" si="117"/>
        <v>113.4</v>
      </c>
      <c r="P527" s="126">
        <f t="shared" si="118"/>
        <v>23.58</v>
      </c>
      <c r="Q527" s="126">
        <f t="shared" si="119"/>
        <v>47.16</v>
      </c>
      <c r="R527" s="126">
        <f t="shared" si="120"/>
        <v>22.98</v>
      </c>
      <c r="S527" s="126">
        <f t="shared" si="121"/>
        <v>22.98</v>
      </c>
      <c r="T527" s="126">
        <f t="shared" si="122"/>
        <v>22.98</v>
      </c>
      <c r="U527" s="128">
        <f t="shared" si="123"/>
        <v>11.49</v>
      </c>
      <c r="V527" s="157">
        <f t="shared" si="124"/>
        <v>510</v>
      </c>
    </row>
    <row r="528" spans="1:22" ht="11.25" customHeight="1" x14ac:dyDescent="0.25">
      <c r="A528" s="130" t="s">
        <v>3854</v>
      </c>
      <c r="B528" s="131" t="s">
        <v>716</v>
      </c>
      <c r="C528" s="132">
        <v>40940009656</v>
      </c>
      <c r="D528" s="132" t="s">
        <v>4043</v>
      </c>
      <c r="E528" s="133">
        <v>204.66666666666666</v>
      </c>
      <c r="F528" s="132">
        <v>3</v>
      </c>
      <c r="G528" s="132">
        <v>1</v>
      </c>
      <c r="H528" s="134">
        <v>0</v>
      </c>
      <c r="I528" s="135">
        <f t="shared" si="125"/>
        <v>2</v>
      </c>
      <c r="J528" s="126">
        <f t="shared" si="112"/>
        <v>49.12</v>
      </c>
      <c r="K528" s="126">
        <f t="shared" si="113"/>
        <v>49.12</v>
      </c>
      <c r="L528" s="126">
        <f t="shared" si="114"/>
        <v>1.68</v>
      </c>
      <c r="M528" s="126">
        <f t="shared" si="115"/>
        <v>3.36</v>
      </c>
      <c r="N528" s="126">
        <f t="shared" si="116"/>
        <v>56.7</v>
      </c>
      <c r="O528" s="126">
        <f t="shared" si="117"/>
        <v>113.4</v>
      </c>
      <c r="P528" s="126">
        <f t="shared" si="118"/>
        <v>23.58</v>
      </c>
      <c r="Q528" s="126">
        <f t="shared" si="119"/>
        <v>47.16</v>
      </c>
      <c r="R528" s="126">
        <f t="shared" si="120"/>
        <v>12.28</v>
      </c>
      <c r="S528" s="126">
        <f t="shared" si="121"/>
        <v>12.28</v>
      </c>
      <c r="T528" s="126">
        <f t="shared" si="122"/>
        <v>12.28</v>
      </c>
      <c r="U528" s="128">
        <f t="shared" si="123"/>
        <v>6.14</v>
      </c>
      <c r="V528" s="157">
        <f t="shared" si="124"/>
        <v>387</v>
      </c>
    </row>
    <row r="529" spans="1:22" ht="11.25" customHeight="1" x14ac:dyDescent="0.25">
      <c r="A529" s="130" t="s">
        <v>3854</v>
      </c>
      <c r="B529" s="131" t="s">
        <v>716</v>
      </c>
      <c r="C529" s="132">
        <v>46630009091</v>
      </c>
      <c r="D529" s="132" t="s">
        <v>4044</v>
      </c>
      <c r="E529" s="133">
        <v>142</v>
      </c>
      <c r="F529" s="132">
        <v>3</v>
      </c>
      <c r="G529" s="132">
        <v>1</v>
      </c>
      <c r="H529" s="134">
        <v>0</v>
      </c>
      <c r="I529" s="135">
        <f t="shared" si="125"/>
        <v>2</v>
      </c>
      <c r="J529" s="126">
        <f t="shared" si="112"/>
        <v>34.08</v>
      </c>
      <c r="K529" s="126">
        <f t="shared" si="113"/>
        <v>34.08</v>
      </c>
      <c r="L529" s="126">
        <f t="shared" si="114"/>
        <v>1.68</v>
      </c>
      <c r="M529" s="126">
        <f t="shared" si="115"/>
        <v>3.36</v>
      </c>
      <c r="N529" s="126">
        <f t="shared" si="116"/>
        <v>56.7</v>
      </c>
      <c r="O529" s="126">
        <f t="shared" si="117"/>
        <v>113.4</v>
      </c>
      <c r="P529" s="126">
        <f t="shared" si="118"/>
        <v>23.58</v>
      </c>
      <c r="Q529" s="126">
        <f t="shared" si="119"/>
        <v>47.16</v>
      </c>
      <c r="R529" s="126">
        <f t="shared" si="120"/>
        <v>8.52</v>
      </c>
      <c r="S529" s="126">
        <f t="shared" si="121"/>
        <v>8.52</v>
      </c>
      <c r="T529" s="126">
        <f t="shared" si="122"/>
        <v>8.52</v>
      </c>
      <c r="U529" s="128">
        <f t="shared" si="123"/>
        <v>4.26</v>
      </c>
      <c r="V529" s="157">
        <f t="shared" si="124"/>
        <v>344</v>
      </c>
    </row>
    <row r="530" spans="1:22" ht="11.25" customHeight="1" x14ac:dyDescent="0.25">
      <c r="A530" s="130" t="s">
        <v>3854</v>
      </c>
      <c r="B530" s="131" t="s">
        <v>716</v>
      </c>
      <c r="C530" s="132">
        <v>65150002122</v>
      </c>
      <c r="D530" s="132" t="s">
        <v>4045</v>
      </c>
      <c r="E530" s="133">
        <v>309.33333333333331</v>
      </c>
      <c r="F530" s="132">
        <v>3</v>
      </c>
      <c r="G530" s="132">
        <v>1</v>
      </c>
      <c r="H530" s="134">
        <v>0</v>
      </c>
      <c r="I530" s="135">
        <f t="shared" si="125"/>
        <v>2</v>
      </c>
      <c r="J530" s="126">
        <f t="shared" si="112"/>
        <v>74.239999999999995</v>
      </c>
      <c r="K530" s="126">
        <f t="shared" si="113"/>
        <v>74.239999999999995</v>
      </c>
      <c r="L530" s="126">
        <f t="shared" si="114"/>
        <v>1.68</v>
      </c>
      <c r="M530" s="126">
        <f t="shared" si="115"/>
        <v>3.36</v>
      </c>
      <c r="N530" s="126">
        <f t="shared" si="116"/>
        <v>56.7</v>
      </c>
      <c r="O530" s="126">
        <f t="shared" si="117"/>
        <v>113.4</v>
      </c>
      <c r="P530" s="126">
        <f t="shared" si="118"/>
        <v>23.58</v>
      </c>
      <c r="Q530" s="126">
        <f t="shared" si="119"/>
        <v>47.16</v>
      </c>
      <c r="R530" s="126">
        <f t="shared" si="120"/>
        <v>18.559999999999999</v>
      </c>
      <c r="S530" s="126">
        <f t="shared" si="121"/>
        <v>18.559999999999999</v>
      </c>
      <c r="T530" s="126">
        <f t="shared" si="122"/>
        <v>18.559999999999999</v>
      </c>
      <c r="U530" s="128">
        <f t="shared" si="123"/>
        <v>9.2799999999999994</v>
      </c>
      <c r="V530" s="157">
        <f t="shared" si="124"/>
        <v>459</v>
      </c>
    </row>
    <row r="531" spans="1:22" ht="11.25" customHeight="1" x14ac:dyDescent="0.25">
      <c r="A531" s="130" t="s">
        <v>3854</v>
      </c>
      <c r="B531" s="131" t="s">
        <v>716</v>
      </c>
      <c r="C531" s="132">
        <v>65610002542</v>
      </c>
      <c r="D531" s="132" t="s">
        <v>4046</v>
      </c>
      <c r="E531" s="133">
        <v>289.66666666666669</v>
      </c>
      <c r="F531" s="132">
        <v>3</v>
      </c>
      <c r="G531" s="132">
        <v>1</v>
      </c>
      <c r="H531" s="134">
        <v>0</v>
      </c>
      <c r="I531" s="135">
        <f t="shared" si="125"/>
        <v>2</v>
      </c>
      <c r="J531" s="126">
        <f t="shared" si="112"/>
        <v>69.52</v>
      </c>
      <c r="K531" s="126">
        <f t="shared" si="113"/>
        <v>69.52</v>
      </c>
      <c r="L531" s="126">
        <f t="shared" si="114"/>
        <v>1.68</v>
      </c>
      <c r="M531" s="126">
        <f t="shared" si="115"/>
        <v>3.36</v>
      </c>
      <c r="N531" s="126">
        <f t="shared" si="116"/>
        <v>56.7</v>
      </c>
      <c r="O531" s="126">
        <f t="shared" si="117"/>
        <v>113.4</v>
      </c>
      <c r="P531" s="126">
        <f t="shared" si="118"/>
        <v>23.58</v>
      </c>
      <c r="Q531" s="126">
        <f t="shared" si="119"/>
        <v>47.16</v>
      </c>
      <c r="R531" s="126">
        <f t="shared" si="120"/>
        <v>17.38</v>
      </c>
      <c r="S531" s="126">
        <f t="shared" si="121"/>
        <v>17.38</v>
      </c>
      <c r="T531" s="126">
        <f t="shared" si="122"/>
        <v>17.38</v>
      </c>
      <c r="U531" s="128">
        <f t="shared" si="123"/>
        <v>8.69</v>
      </c>
      <c r="V531" s="157">
        <f t="shared" si="124"/>
        <v>446</v>
      </c>
    </row>
    <row r="532" spans="1:22" ht="11.25" customHeight="1" x14ac:dyDescent="0.25">
      <c r="A532" s="130" t="s">
        <v>3854</v>
      </c>
      <c r="B532" s="131" t="s">
        <v>716</v>
      </c>
      <c r="C532" s="132">
        <v>95560043757</v>
      </c>
      <c r="D532" s="132" t="s">
        <v>4047</v>
      </c>
      <c r="E532" s="133">
        <v>417</v>
      </c>
      <c r="F532" s="132">
        <v>3</v>
      </c>
      <c r="G532" s="132">
        <v>1</v>
      </c>
      <c r="H532" s="134">
        <v>0</v>
      </c>
      <c r="I532" s="135">
        <f t="shared" si="125"/>
        <v>2</v>
      </c>
      <c r="J532" s="126">
        <f t="shared" si="112"/>
        <v>100.08</v>
      </c>
      <c r="K532" s="126">
        <f t="shared" si="113"/>
        <v>100.08</v>
      </c>
      <c r="L532" s="126">
        <f t="shared" si="114"/>
        <v>1.68</v>
      </c>
      <c r="M532" s="126">
        <f t="shared" si="115"/>
        <v>3.36</v>
      </c>
      <c r="N532" s="126">
        <f t="shared" si="116"/>
        <v>56.7</v>
      </c>
      <c r="O532" s="126">
        <f t="shared" si="117"/>
        <v>113.4</v>
      </c>
      <c r="P532" s="126">
        <f t="shared" si="118"/>
        <v>23.58</v>
      </c>
      <c r="Q532" s="126">
        <f t="shared" si="119"/>
        <v>47.16</v>
      </c>
      <c r="R532" s="126">
        <f t="shared" si="120"/>
        <v>25.02</v>
      </c>
      <c r="S532" s="126">
        <f t="shared" si="121"/>
        <v>25.02</v>
      </c>
      <c r="T532" s="126">
        <f t="shared" si="122"/>
        <v>25.02</v>
      </c>
      <c r="U532" s="128">
        <f t="shared" si="123"/>
        <v>12.51</v>
      </c>
      <c r="V532" s="157">
        <f t="shared" si="124"/>
        <v>534</v>
      </c>
    </row>
    <row r="533" spans="1:22" ht="11.25" customHeight="1" x14ac:dyDescent="0.25">
      <c r="A533" s="130" t="s">
        <v>3854</v>
      </c>
      <c r="B533" s="131" t="s">
        <v>1608</v>
      </c>
      <c r="C533" s="132">
        <v>12630004633</v>
      </c>
      <c r="D533" s="132" t="s">
        <v>4048</v>
      </c>
      <c r="E533" s="133">
        <v>252</v>
      </c>
      <c r="F533" s="132">
        <v>2</v>
      </c>
      <c r="G533" s="132">
        <v>1</v>
      </c>
      <c r="H533" s="134">
        <v>0</v>
      </c>
      <c r="I533" s="135">
        <f t="shared" si="125"/>
        <v>1</v>
      </c>
      <c r="J533" s="126">
        <f t="shared" si="112"/>
        <v>60.48</v>
      </c>
      <c r="K533" s="126">
        <f t="shared" si="113"/>
        <v>60.48</v>
      </c>
      <c r="L533" s="126">
        <f t="shared" si="114"/>
        <v>1.68</v>
      </c>
      <c r="M533" s="126">
        <f t="shared" si="115"/>
        <v>1.68</v>
      </c>
      <c r="N533" s="126">
        <f t="shared" si="116"/>
        <v>56.7</v>
      </c>
      <c r="O533" s="126">
        <f t="shared" si="117"/>
        <v>56.7</v>
      </c>
      <c r="P533" s="126">
        <f t="shared" si="118"/>
        <v>23.58</v>
      </c>
      <c r="Q533" s="126">
        <f t="shared" si="119"/>
        <v>23.58</v>
      </c>
      <c r="R533" s="126">
        <f t="shared" si="120"/>
        <v>15.12</v>
      </c>
      <c r="S533" s="126">
        <f t="shared" si="121"/>
        <v>15.12</v>
      </c>
      <c r="T533" s="126">
        <f t="shared" si="122"/>
        <v>15.12</v>
      </c>
      <c r="U533" s="128">
        <f t="shared" si="123"/>
        <v>7.56</v>
      </c>
      <c r="V533" s="157">
        <f t="shared" si="124"/>
        <v>338</v>
      </c>
    </row>
    <row r="534" spans="1:22" ht="11.25" customHeight="1" x14ac:dyDescent="0.25">
      <c r="A534" s="130" t="s">
        <v>3854</v>
      </c>
      <c r="B534" s="131" t="s">
        <v>1608</v>
      </c>
      <c r="C534" s="132">
        <v>21100002474</v>
      </c>
      <c r="D534" s="132" t="s">
        <v>4049</v>
      </c>
      <c r="E534" s="133">
        <v>481</v>
      </c>
      <c r="F534" s="132">
        <v>3</v>
      </c>
      <c r="G534" s="132">
        <v>1</v>
      </c>
      <c r="H534" s="134">
        <v>0</v>
      </c>
      <c r="I534" s="135">
        <f t="shared" si="125"/>
        <v>2</v>
      </c>
      <c r="J534" s="126">
        <f t="shared" si="112"/>
        <v>115.44</v>
      </c>
      <c r="K534" s="126">
        <f t="shared" si="113"/>
        <v>115.44</v>
      </c>
      <c r="L534" s="126">
        <f t="shared" si="114"/>
        <v>1.68</v>
      </c>
      <c r="M534" s="126">
        <f t="shared" si="115"/>
        <v>3.36</v>
      </c>
      <c r="N534" s="126">
        <f t="shared" si="116"/>
        <v>56.7</v>
      </c>
      <c r="O534" s="126">
        <f t="shared" si="117"/>
        <v>113.4</v>
      </c>
      <c r="P534" s="126">
        <f t="shared" si="118"/>
        <v>23.58</v>
      </c>
      <c r="Q534" s="126">
        <f t="shared" si="119"/>
        <v>47.16</v>
      </c>
      <c r="R534" s="126">
        <f t="shared" si="120"/>
        <v>28.86</v>
      </c>
      <c r="S534" s="126">
        <f t="shared" si="121"/>
        <v>28.86</v>
      </c>
      <c r="T534" s="126">
        <f t="shared" si="122"/>
        <v>28.86</v>
      </c>
      <c r="U534" s="128">
        <f t="shared" si="123"/>
        <v>14.43</v>
      </c>
      <c r="V534" s="157">
        <f t="shared" si="124"/>
        <v>578</v>
      </c>
    </row>
    <row r="535" spans="1:22" ht="11.25" customHeight="1" x14ac:dyDescent="0.25">
      <c r="A535" s="130" t="s">
        <v>3854</v>
      </c>
      <c r="B535" s="131" t="s">
        <v>1608</v>
      </c>
      <c r="C535" s="132">
        <v>51700009046</v>
      </c>
      <c r="D535" s="132" t="s">
        <v>4050</v>
      </c>
      <c r="E535" s="133">
        <v>296</v>
      </c>
      <c r="F535" s="132">
        <v>3</v>
      </c>
      <c r="G535" s="132">
        <v>1</v>
      </c>
      <c r="H535" s="134">
        <v>0</v>
      </c>
      <c r="I535" s="135">
        <f t="shared" si="125"/>
        <v>2</v>
      </c>
      <c r="J535" s="126">
        <f t="shared" si="112"/>
        <v>71.039999999999992</v>
      </c>
      <c r="K535" s="126">
        <f t="shared" si="113"/>
        <v>71.039999999999992</v>
      </c>
      <c r="L535" s="126">
        <f t="shared" si="114"/>
        <v>1.68</v>
      </c>
      <c r="M535" s="126">
        <f t="shared" si="115"/>
        <v>3.36</v>
      </c>
      <c r="N535" s="126">
        <f t="shared" si="116"/>
        <v>56.7</v>
      </c>
      <c r="O535" s="126">
        <f t="shared" si="117"/>
        <v>113.4</v>
      </c>
      <c r="P535" s="126">
        <f t="shared" si="118"/>
        <v>23.58</v>
      </c>
      <c r="Q535" s="126">
        <f t="shared" si="119"/>
        <v>47.16</v>
      </c>
      <c r="R535" s="126">
        <f t="shared" si="120"/>
        <v>17.759999999999998</v>
      </c>
      <c r="S535" s="126">
        <f t="shared" si="121"/>
        <v>17.759999999999998</v>
      </c>
      <c r="T535" s="126">
        <f t="shared" si="122"/>
        <v>17.759999999999998</v>
      </c>
      <c r="U535" s="128">
        <f t="shared" si="123"/>
        <v>8.879999999999999</v>
      </c>
      <c r="V535" s="157">
        <f t="shared" si="124"/>
        <v>450</v>
      </c>
    </row>
    <row r="536" spans="1:22" ht="11.25" customHeight="1" x14ac:dyDescent="0.25">
      <c r="A536" s="130" t="s">
        <v>3854</v>
      </c>
      <c r="B536" s="131" t="s">
        <v>1608</v>
      </c>
      <c r="C536" s="132">
        <v>78220049741</v>
      </c>
      <c r="D536" s="132" t="s">
        <v>4051</v>
      </c>
      <c r="E536" s="133">
        <v>179.33333333333334</v>
      </c>
      <c r="F536" s="132">
        <v>2</v>
      </c>
      <c r="G536" s="132">
        <v>1</v>
      </c>
      <c r="H536" s="134">
        <v>0</v>
      </c>
      <c r="I536" s="135">
        <f t="shared" si="125"/>
        <v>1</v>
      </c>
      <c r="J536" s="126">
        <f t="shared" si="112"/>
        <v>43.04</v>
      </c>
      <c r="K536" s="126">
        <f t="shared" si="113"/>
        <v>43.04</v>
      </c>
      <c r="L536" s="126">
        <f t="shared" si="114"/>
        <v>1.68</v>
      </c>
      <c r="M536" s="126">
        <f t="shared" si="115"/>
        <v>1.68</v>
      </c>
      <c r="N536" s="126">
        <f t="shared" si="116"/>
        <v>56.7</v>
      </c>
      <c r="O536" s="126">
        <f t="shared" si="117"/>
        <v>56.7</v>
      </c>
      <c r="P536" s="126">
        <f t="shared" si="118"/>
        <v>23.58</v>
      </c>
      <c r="Q536" s="126">
        <f t="shared" si="119"/>
        <v>23.58</v>
      </c>
      <c r="R536" s="126">
        <f t="shared" si="120"/>
        <v>10.76</v>
      </c>
      <c r="S536" s="126">
        <f t="shared" si="121"/>
        <v>10.76</v>
      </c>
      <c r="T536" s="126">
        <f t="shared" si="122"/>
        <v>10.76</v>
      </c>
      <c r="U536" s="128">
        <f t="shared" si="123"/>
        <v>5.38</v>
      </c>
      <c r="V536" s="157">
        <f t="shared" si="124"/>
        <v>288</v>
      </c>
    </row>
    <row r="537" spans="1:22" ht="11.25" customHeight="1" x14ac:dyDescent="0.25">
      <c r="A537" s="130" t="s">
        <v>3854</v>
      </c>
      <c r="B537" s="131" t="s">
        <v>1608</v>
      </c>
      <c r="C537" s="132">
        <v>83510002915</v>
      </c>
      <c r="D537" s="132" t="s">
        <v>4052</v>
      </c>
      <c r="E537" s="133">
        <v>269</v>
      </c>
      <c r="F537" s="132">
        <v>2</v>
      </c>
      <c r="G537" s="132">
        <v>1</v>
      </c>
      <c r="H537" s="134">
        <v>0</v>
      </c>
      <c r="I537" s="135">
        <f t="shared" si="125"/>
        <v>1</v>
      </c>
      <c r="J537" s="126">
        <f t="shared" si="112"/>
        <v>64.56</v>
      </c>
      <c r="K537" s="126">
        <f t="shared" si="113"/>
        <v>64.56</v>
      </c>
      <c r="L537" s="126">
        <f t="shared" si="114"/>
        <v>1.68</v>
      </c>
      <c r="M537" s="126">
        <f t="shared" si="115"/>
        <v>1.68</v>
      </c>
      <c r="N537" s="126">
        <f t="shared" si="116"/>
        <v>56.7</v>
      </c>
      <c r="O537" s="126">
        <f t="shared" si="117"/>
        <v>56.7</v>
      </c>
      <c r="P537" s="126">
        <f t="shared" si="118"/>
        <v>23.58</v>
      </c>
      <c r="Q537" s="126">
        <f t="shared" si="119"/>
        <v>23.58</v>
      </c>
      <c r="R537" s="126">
        <f t="shared" si="120"/>
        <v>16.14</v>
      </c>
      <c r="S537" s="126">
        <f t="shared" si="121"/>
        <v>16.14</v>
      </c>
      <c r="T537" s="126">
        <f t="shared" si="122"/>
        <v>16.14</v>
      </c>
      <c r="U537" s="128">
        <f t="shared" si="123"/>
        <v>8.07</v>
      </c>
      <c r="V537" s="157">
        <f t="shared" si="124"/>
        <v>350</v>
      </c>
    </row>
    <row r="538" spans="1:22" ht="11.25" customHeight="1" x14ac:dyDescent="0.25">
      <c r="A538" s="130" t="s">
        <v>3854</v>
      </c>
      <c r="B538" s="131" t="s">
        <v>450</v>
      </c>
      <c r="C538" s="132">
        <v>12470044545</v>
      </c>
      <c r="D538" s="132" t="s">
        <v>4053</v>
      </c>
      <c r="E538" s="133">
        <v>324.33333333333331</v>
      </c>
      <c r="F538" s="132">
        <v>2</v>
      </c>
      <c r="G538" s="132">
        <v>1</v>
      </c>
      <c r="H538" s="134">
        <v>0</v>
      </c>
      <c r="I538" s="135">
        <f t="shared" si="125"/>
        <v>1</v>
      </c>
      <c r="J538" s="126">
        <f t="shared" si="112"/>
        <v>77.839999999999989</v>
      </c>
      <c r="K538" s="126">
        <f t="shared" si="113"/>
        <v>77.839999999999989</v>
      </c>
      <c r="L538" s="126">
        <f t="shared" si="114"/>
        <v>1.68</v>
      </c>
      <c r="M538" s="126">
        <f t="shared" si="115"/>
        <v>1.68</v>
      </c>
      <c r="N538" s="126">
        <f t="shared" si="116"/>
        <v>56.7</v>
      </c>
      <c r="O538" s="126">
        <f t="shared" si="117"/>
        <v>56.7</v>
      </c>
      <c r="P538" s="126">
        <f t="shared" si="118"/>
        <v>23.58</v>
      </c>
      <c r="Q538" s="126">
        <f t="shared" si="119"/>
        <v>23.58</v>
      </c>
      <c r="R538" s="126">
        <f t="shared" si="120"/>
        <v>19.459999999999997</v>
      </c>
      <c r="S538" s="126">
        <f t="shared" si="121"/>
        <v>19.459999999999997</v>
      </c>
      <c r="T538" s="126">
        <f t="shared" si="122"/>
        <v>19.459999999999997</v>
      </c>
      <c r="U538" s="128">
        <f t="shared" si="123"/>
        <v>9.7299999999999986</v>
      </c>
      <c r="V538" s="157">
        <f t="shared" si="124"/>
        <v>388</v>
      </c>
    </row>
    <row r="539" spans="1:22" ht="11.25" customHeight="1" x14ac:dyDescent="0.25">
      <c r="A539" s="130" t="s">
        <v>3854</v>
      </c>
      <c r="B539" s="131" t="s">
        <v>450</v>
      </c>
      <c r="C539" s="132">
        <v>58830030637</v>
      </c>
      <c r="D539" s="132" t="s">
        <v>4054</v>
      </c>
      <c r="E539" s="133">
        <v>276.33333333333331</v>
      </c>
      <c r="F539" s="132">
        <v>2</v>
      </c>
      <c r="G539" s="132">
        <v>1</v>
      </c>
      <c r="H539" s="134">
        <v>0</v>
      </c>
      <c r="I539" s="135">
        <f t="shared" si="125"/>
        <v>1</v>
      </c>
      <c r="J539" s="126">
        <f t="shared" si="112"/>
        <v>66.319999999999993</v>
      </c>
      <c r="K539" s="126">
        <f t="shared" si="113"/>
        <v>66.319999999999993</v>
      </c>
      <c r="L539" s="126">
        <f t="shared" si="114"/>
        <v>1.68</v>
      </c>
      <c r="M539" s="126">
        <f t="shared" si="115"/>
        <v>1.68</v>
      </c>
      <c r="N539" s="126">
        <f t="shared" si="116"/>
        <v>56.7</v>
      </c>
      <c r="O539" s="126">
        <f t="shared" si="117"/>
        <v>56.7</v>
      </c>
      <c r="P539" s="126">
        <f t="shared" si="118"/>
        <v>23.58</v>
      </c>
      <c r="Q539" s="126">
        <f t="shared" si="119"/>
        <v>23.58</v>
      </c>
      <c r="R539" s="126">
        <f t="shared" si="120"/>
        <v>16.579999999999998</v>
      </c>
      <c r="S539" s="126">
        <f t="shared" si="121"/>
        <v>16.579999999999998</v>
      </c>
      <c r="T539" s="126">
        <f t="shared" si="122"/>
        <v>16.579999999999998</v>
      </c>
      <c r="U539" s="128">
        <f t="shared" si="123"/>
        <v>8.2899999999999991</v>
      </c>
      <c r="V539" s="157">
        <f t="shared" si="124"/>
        <v>355</v>
      </c>
    </row>
    <row r="540" spans="1:22" ht="11.25" customHeight="1" x14ac:dyDescent="0.25">
      <c r="A540" s="130" t="s">
        <v>3854</v>
      </c>
      <c r="B540" s="131" t="s">
        <v>2615</v>
      </c>
      <c r="C540" s="132">
        <v>38330002666</v>
      </c>
      <c r="D540" s="132" t="s">
        <v>4055</v>
      </c>
      <c r="E540" s="133">
        <v>225.66666666666666</v>
      </c>
      <c r="F540" s="132">
        <v>3</v>
      </c>
      <c r="G540" s="132">
        <v>1</v>
      </c>
      <c r="H540" s="134">
        <v>0</v>
      </c>
      <c r="I540" s="135">
        <f t="shared" si="125"/>
        <v>2</v>
      </c>
      <c r="J540" s="126">
        <f t="shared" si="112"/>
        <v>54.16</v>
      </c>
      <c r="K540" s="126">
        <f t="shared" si="113"/>
        <v>54.16</v>
      </c>
      <c r="L540" s="126">
        <f t="shared" si="114"/>
        <v>1.68</v>
      </c>
      <c r="M540" s="126">
        <f t="shared" si="115"/>
        <v>3.36</v>
      </c>
      <c r="N540" s="126">
        <f t="shared" si="116"/>
        <v>56.7</v>
      </c>
      <c r="O540" s="126">
        <f t="shared" si="117"/>
        <v>113.4</v>
      </c>
      <c r="P540" s="126">
        <f t="shared" si="118"/>
        <v>23.58</v>
      </c>
      <c r="Q540" s="126">
        <f t="shared" si="119"/>
        <v>47.16</v>
      </c>
      <c r="R540" s="126">
        <f t="shared" si="120"/>
        <v>13.54</v>
      </c>
      <c r="S540" s="126">
        <f t="shared" si="121"/>
        <v>13.54</v>
      </c>
      <c r="T540" s="126">
        <f t="shared" si="122"/>
        <v>13.54</v>
      </c>
      <c r="U540" s="128">
        <f t="shared" si="123"/>
        <v>6.77</v>
      </c>
      <c r="V540" s="157">
        <f t="shared" si="124"/>
        <v>402</v>
      </c>
    </row>
    <row r="541" spans="1:22" ht="11.25" customHeight="1" x14ac:dyDescent="0.25">
      <c r="A541" s="130" t="s">
        <v>3854</v>
      </c>
      <c r="B541" s="131" t="s">
        <v>886</v>
      </c>
      <c r="C541" s="132">
        <v>12140046768</v>
      </c>
      <c r="D541" s="132" t="s">
        <v>4056</v>
      </c>
      <c r="E541" s="133">
        <v>278.66666666666669</v>
      </c>
      <c r="F541" s="132">
        <v>3</v>
      </c>
      <c r="G541" s="132">
        <v>1</v>
      </c>
      <c r="H541" s="134">
        <v>0</v>
      </c>
      <c r="I541" s="135">
        <f t="shared" si="125"/>
        <v>2</v>
      </c>
      <c r="J541" s="126">
        <f t="shared" si="112"/>
        <v>66.88</v>
      </c>
      <c r="K541" s="126">
        <f t="shared" si="113"/>
        <v>66.88</v>
      </c>
      <c r="L541" s="126">
        <f t="shared" si="114"/>
        <v>1.68</v>
      </c>
      <c r="M541" s="126">
        <f t="shared" si="115"/>
        <v>3.36</v>
      </c>
      <c r="N541" s="126">
        <f t="shared" si="116"/>
        <v>56.7</v>
      </c>
      <c r="O541" s="126">
        <f t="shared" si="117"/>
        <v>113.4</v>
      </c>
      <c r="P541" s="126">
        <f t="shared" si="118"/>
        <v>23.58</v>
      </c>
      <c r="Q541" s="126">
        <f t="shared" si="119"/>
        <v>47.16</v>
      </c>
      <c r="R541" s="126">
        <f t="shared" si="120"/>
        <v>16.72</v>
      </c>
      <c r="S541" s="126">
        <f t="shared" si="121"/>
        <v>16.72</v>
      </c>
      <c r="T541" s="126">
        <f t="shared" si="122"/>
        <v>16.72</v>
      </c>
      <c r="U541" s="128">
        <f t="shared" si="123"/>
        <v>8.36</v>
      </c>
      <c r="V541" s="157">
        <f t="shared" si="124"/>
        <v>438</v>
      </c>
    </row>
    <row r="542" spans="1:22" ht="11.25" customHeight="1" x14ac:dyDescent="0.25">
      <c r="A542" s="130" t="s">
        <v>3854</v>
      </c>
      <c r="B542" s="131" t="s">
        <v>886</v>
      </c>
      <c r="C542" s="132">
        <v>24420045446</v>
      </c>
      <c r="D542" s="132" t="s">
        <v>4057</v>
      </c>
      <c r="E542" s="133">
        <v>313</v>
      </c>
      <c r="F542" s="132">
        <v>3</v>
      </c>
      <c r="G542" s="132">
        <v>1</v>
      </c>
      <c r="H542" s="134">
        <v>0</v>
      </c>
      <c r="I542" s="135">
        <f t="shared" si="125"/>
        <v>2</v>
      </c>
      <c r="J542" s="126">
        <f t="shared" si="112"/>
        <v>75.11999999999999</v>
      </c>
      <c r="K542" s="126">
        <f t="shared" si="113"/>
        <v>75.11999999999999</v>
      </c>
      <c r="L542" s="126">
        <f t="shared" si="114"/>
        <v>1.68</v>
      </c>
      <c r="M542" s="126">
        <f t="shared" si="115"/>
        <v>3.36</v>
      </c>
      <c r="N542" s="126">
        <f t="shared" si="116"/>
        <v>56.7</v>
      </c>
      <c r="O542" s="126">
        <f t="shared" si="117"/>
        <v>113.4</v>
      </c>
      <c r="P542" s="126">
        <f t="shared" si="118"/>
        <v>23.58</v>
      </c>
      <c r="Q542" s="126">
        <f t="shared" si="119"/>
        <v>47.16</v>
      </c>
      <c r="R542" s="126">
        <f t="shared" si="120"/>
        <v>18.779999999999998</v>
      </c>
      <c r="S542" s="126">
        <f t="shared" si="121"/>
        <v>18.779999999999998</v>
      </c>
      <c r="T542" s="126">
        <f t="shared" si="122"/>
        <v>18.779999999999998</v>
      </c>
      <c r="U542" s="128">
        <f t="shared" si="123"/>
        <v>9.3899999999999988</v>
      </c>
      <c r="V542" s="157">
        <f t="shared" si="124"/>
        <v>462</v>
      </c>
    </row>
    <row r="543" spans="1:22" ht="11.25" customHeight="1" x14ac:dyDescent="0.25">
      <c r="A543" s="130" t="s">
        <v>3854</v>
      </c>
      <c r="B543" s="131" t="s">
        <v>886</v>
      </c>
      <c r="C543" s="132">
        <v>45690043599</v>
      </c>
      <c r="D543" s="132" t="s">
        <v>4058</v>
      </c>
      <c r="E543" s="133">
        <v>233.66666666666666</v>
      </c>
      <c r="F543" s="132">
        <v>3</v>
      </c>
      <c r="G543" s="132">
        <v>1</v>
      </c>
      <c r="H543" s="134">
        <v>0</v>
      </c>
      <c r="I543" s="135">
        <f t="shared" si="125"/>
        <v>2</v>
      </c>
      <c r="J543" s="126">
        <f t="shared" si="112"/>
        <v>56.08</v>
      </c>
      <c r="K543" s="126">
        <f t="shared" si="113"/>
        <v>56.08</v>
      </c>
      <c r="L543" s="126">
        <f t="shared" si="114"/>
        <v>1.68</v>
      </c>
      <c r="M543" s="126">
        <f t="shared" si="115"/>
        <v>3.36</v>
      </c>
      <c r="N543" s="126">
        <f t="shared" si="116"/>
        <v>56.7</v>
      </c>
      <c r="O543" s="126">
        <f t="shared" si="117"/>
        <v>113.4</v>
      </c>
      <c r="P543" s="126">
        <f t="shared" si="118"/>
        <v>23.58</v>
      </c>
      <c r="Q543" s="126">
        <f t="shared" si="119"/>
        <v>47.16</v>
      </c>
      <c r="R543" s="126">
        <f t="shared" si="120"/>
        <v>14.02</v>
      </c>
      <c r="S543" s="126">
        <f t="shared" si="121"/>
        <v>14.02</v>
      </c>
      <c r="T543" s="126">
        <f t="shared" si="122"/>
        <v>14.02</v>
      </c>
      <c r="U543" s="128">
        <f t="shared" si="123"/>
        <v>7.01</v>
      </c>
      <c r="V543" s="157">
        <f t="shared" si="124"/>
        <v>407</v>
      </c>
    </row>
    <row r="544" spans="1:22" ht="11.25" customHeight="1" x14ac:dyDescent="0.25">
      <c r="A544" s="130" t="s">
        <v>3854</v>
      </c>
      <c r="B544" s="131" t="s">
        <v>886</v>
      </c>
      <c r="C544" s="132">
        <v>53370048900</v>
      </c>
      <c r="D544" s="132" t="s">
        <v>4059</v>
      </c>
      <c r="E544" s="133">
        <v>371.66666666666669</v>
      </c>
      <c r="F544" s="132">
        <v>3</v>
      </c>
      <c r="G544" s="132">
        <v>1</v>
      </c>
      <c r="H544" s="134">
        <v>0</v>
      </c>
      <c r="I544" s="135">
        <f t="shared" si="125"/>
        <v>2</v>
      </c>
      <c r="J544" s="126">
        <f t="shared" si="112"/>
        <v>89.2</v>
      </c>
      <c r="K544" s="126">
        <f t="shared" si="113"/>
        <v>89.2</v>
      </c>
      <c r="L544" s="126">
        <f t="shared" si="114"/>
        <v>1.68</v>
      </c>
      <c r="M544" s="126">
        <f t="shared" si="115"/>
        <v>3.36</v>
      </c>
      <c r="N544" s="126">
        <f t="shared" si="116"/>
        <v>56.7</v>
      </c>
      <c r="O544" s="126">
        <f t="shared" si="117"/>
        <v>113.4</v>
      </c>
      <c r="P544" s="126">
        <f t="shared" si="118"/>
        <v>23.58</v>
      </c>
      <c r="Q544" s="126">
        <f t="shared" si="119"/>
        <v>47.16</v>
      </c>
      <c r="R544" s="126">
        <f t="shared" si="120"/>
        <v>22.3</v>
      </c>
      <c r="S544" s="126">
        <f t="shared" si="121"/>
        <v>22.3</v>
      </c>
      <c r="T544" s="126">
        <f t="shared" si="122"/>
        <v>22.3</v>
      </c>
      <c r="U544" s="128">
        <f t="shared" si="123"/>
        <v>11.15</v>
      </c>
      <c r="V544" s="157">
        <f t="shared" si="124"/>
        <v>502</v>
      </c>
    </row>
    <row r="545" spans="1:22" ht="11.25" customHeight="1" x14ac:dyDescent="0.25">
      <c r="A545" s="130" t="s">
        <v>3854</v>
      </c>
      <c r="B545" s="131" t="s">
        <v>886</v>
      </c>
      <c r="C545" s="132">
        <v>54360035087</v>
      </c>
      <c r="D545" s="132" t="s">
        <v>4060</v>
      </c>
      <c r="E545" s="133">
        <v>378.66666666666669</v>
      </c>
      <c r="F545" s="132">
        <v>3</v>
      </c>
      <c r="G545" s="132">
        <v>1</v>
      </c>
      <c r="H545" s="134">
        <v>0</v>
      </c>
      <c r="I545" s="135">
        <f t="shared" si="125"/>
        <v>2</v>
      </c>
      <c r="J545" s="126">
        <f t="shared" si="112"/>
        <v>90.88</v>
      </c>
      <c r="K545" s="126">
        <f t="shared" si="113"/>
        <v>90.88</v>
      </c>
      <c r="L545" s="126">
        <f t="shared" si="114"/>
        <v>1.68</v>
      </c>
      <c r="M545" s="126">
        <f t="shared" si="115"/>
        <v>3.36</v>
      </c>
      <c r="N545" s="126">
        <f t="shared" si="116"/>
        <v>56.7</v>
      </c>
      <c r="O545" s="126">
        <f t="shared" si="117"/>
        <v>113.4</v>
      </c>
      <c r="P545" s="126">
        <f t="shared" si="118"/>
        <v>23.58</v>
      </c>
      <c r="Q545" s="126">
        <f t="shared" si="119"/>
        <v>47.16</v>
      </c>
      <c r="R545" s="126">
        <f t="shared" si="120"/>
        <v>22.72</v>
      </c>
      <c r="S545" s="126">
        <f t="shared" si="121"/>
        <v>22.72</v>
      </c>
      <c r="T545" s="126">
        <f t="shared" si="122"/>
        <v>22.72</v>
      </c>
      <c r="U545" s="128">
        <f t="shared" si="123"/>
        <v>11.36</v>
      </c>
      <c r="V545" s="157">
        <f t="shared" si="124"/>
        <v>507</v>
      </c>
    </row>
    <row r="546" spans="1:22" ht="11.25" customHeight="1" x14ac:dyDescent="0.25">
      <c r="A546" s="130" t="s">
        <v>3854</v>
      </c>
      <c r="B546" s="131" t="s">
        <v>886</v>
      </c>
      <c r="C546" s="132">
        <v>61730006872</v>
      </c>
      <c r="D546" s="132" t="s">
        <v>4061</v>
      </c>
      <c r="E546" s="133">
        <v>158</v>
      </c>
      <c r="F546" s="132">
        <v>3</v>
      </c>
      <c r="G546" s="132">
        <v>1</v>
      </c>
      <c r="H546" s="134">
        <v>0</v>
      </c>
      <c r="I546" s="135">
        <f t="shared" si="125"/>
        <v>2</v>
      </c>
      <c r="J546" s="126">
        <f t="shared" si="112"/>
        <v>37.92</v>
      </c>
      <c r="K546" s="126">
        <f t="shared" si="113"/>
        <v>37.92</v>
      </c>
      <c r="L546" s="126">
        <f t="shared" si="114"/>
        <v>1.68</v>
      </c>
      <c r="M546" s="126">
        <f t="shared" si="115"/>
        <v>3.36</v>
      </c>
      <c r="N546" s="126">
        <f t="shared" si="116"/>
        <v>56.7</v>
      </c>
      <c r="O546" s="126">
        <f t="shared" si="117"/>
        <v>113.4</v>
      </c>
      <c r="P546" s="126">
        <f t="shared" si="118"/>
        <v>23.58</v>
      </c>
      <c r="Q546" s="126">
        <f t="shared" si="119"/>
        <v>47.16</v>
      </c>
      <c r="R546" s="126">
        <f t="shared" si="120"/>
        <v>9.48</v>
      </c>
      <c r="S546" s="126">
        <f t="shared" si="121"/>
        <v>9.48</v>
      </c>
      <c r="T546" s="126">
        <f t="shared" si="122"/>
        <v>9.48</v>
      </c>
      <c r="U546" s="128">
        <f t="shared" si="123"/>
        <v>4.74</v>
      </c>
      <c r="V546" s="157">
        <f t="shared" si="124"/>
        <v>355</v>
      </c>
    </row>
    <row r="547" spans="1:22" ht="11.25" customHeight="1" x14ac:dyDescent="0.25">
      <c r="A547" s="130" t="s">
        <v>3854</v>
      </c>
      <c r="B547" s="131" t="s">
        <v>886</v>
      </c>
      <c r="C547" s="132">
        <v>76480019687</v>
      </c>
      <c r="D547" s="132" t="s">
        <v>4062</v>
      </c>
      <c r="E547" s="133">
        <v>243.66666666666666</v>
      </c>
      <c r="F547" s="132">
        <v>2</v>
      </c>
      <c r="G547" s="132">
        <v>1</v>
      </c>
      <c r="H547" s="134">
        <v>0</v>
      </c>
      <c r="I547" s="135">
        <f t="shared" si="125"/>
        <v>1</v>
      </c>
      <c r="J547" s="126">
        <f t="shared" si="112"/>
        <v>58.48</v>
      </c>
      <c r="K547" s="126">
        <f t="shared" si="113"/>
        <v>58.48</v>
      </c>
      <c r="L547" s="126">
        <f t="shared" si="114"/>
        <v>1.68</v>
      </c>
      <c r="M547" s="126">
        <f t="shared" si="115"/>
        <v>1.68</v>
      </c>
      <c r="N547" s="126">
        <f t="shared" si="116"/>
        <v>56.7</v>
      </c>
      <c r="O547" s="126">
        <f t="shared" si="117"/>
        <v>56.7</v>
      </c>
      <c r="P547" s="126">
        <f t="shared" si="118"/>
        <v>23.58</v>
      </c>
      <c r="Q547" s="126">
        <f t="shared" si="119"/>
        <v>23.58</v>
      </c>
      <c r="R547" s="126">
        <f t="shared" si="120"/>
        <v>14.62</v>
      </c>
      <c r="S547" s="126">
        <f t="shared" si="121"/>
        <v>14.62</v>
      </c>
      <c r="T547" s="126">
        <f t="shared" si="122"/>
        <v>14.62</v>
      </c>
      <c r="U547" s="128">
        <f t="shared" si="123"/>
        <v>7.31</v>
      </c>
      <c r="V547" s="157">
        <f t="shared" si="124"/>
        <v>332</v>
      </c>
    </row>
    <row r="548" spans="1:22" s="138" customFormat="1" ht="11.25" customHeight="1" x14ac:dyDescent="0.25">
      <c r="A548" s="130" t="s">
        <v>3854</v>
      </c>
      <c r="B548" s="131" t="s">
        <v>1602</v>
      </c>
      <c r="C548" s="132">
        <v>18370046855</v>
      </c>
      <c r="D548" s="132" t="s">
        <v>4063</v>
      </c>
      <c r="E548" s="133">
        <v>354</v>
      </c>
      <c r="F548" s="132">
        <v>3</v>
      </c>
      <c r="G548" s="132">
        <v>1</v>
      </c>
      <c r="H548" s="134">
        <v>0</v>
      </c>
      <c r="I548" s="135">
        <f t="shared" si="125"/>
        <v>2</v>
      </c>
      <c r="J548" s="126">
        <f t="shared" si="112"/>
        <v>84.96</v>
      </c>
      <c r="K548" s="126">
        <f t="shared" si="113"/>
        <v>84.96</v>
      </c>
      <c r="L548" s="126">
        <f t="shared" si="114"/>
        <v>1.68</v>
      </c>
      <c r="M548" s="126">
        <f t="shared" si="115"/>
        <v>3.36</v>
      </c>
      <c r="N548" s="126">
        <f t="shared" si="116"/>
        <v>56.7</v>
      </c>
      <c r="O548" s="126">
        <f t="shared" si="117"/>
        <v>113.4</v>
      </c>
      <c r="P548" s="126">
        <f t="shared" si="118"/>
        <v>23.58</v>
      </c>
      <c r="Q548" s="126">
        <f t="shared" si="119"/>
        <v>47.16</v>
      </c>
      <c r="R548" s="126">
        <f t="shared" si="120"/>
        <v>21.24</v>
      </c>
      <c r="S548" s="126">
        <f t="shared" si="121"/>
        <v>21.24</v>
      </c>
      <c r="T548" s="126">
        <f t="shared" si="122"/>
        <v>21.24</v>
      </c>
      <c r="U548" s="128">
        <f t="shared" si="123"/>
        <v>10.62</v>
      </c>
      <c r="V548" s="157">
        <f t="shared" si="124"/>
        <v>490</v>
      </c>
    </row>
    <row r="549" spans="1:22" ht="11.25" customHeight="1" x14ac:dyDescent="0.25">
      <c r="A549" s="130" t="s">
        <v>3854</v>
      </c>
      <c r="B549" s="131" t="s">
        <v>886</v>
      </c>
      <c r="C549" s="132">
        <v>84380045759</v>
      </c>
      <c r="D549" s="132" t="s">
        <v>4064</v>
      </c>
      <c r="E549" s="133">
        <v>297.33333333333331</v>
      </c>
      <c r="F549" s="132">
        <v>3</v>
      </c>
      <c r="G549" s="132">
        <v>1</v>
      </c>
      <c r="H549" s="134">
        <v>0</v>
      </c>
      <c r="I549" s="135">
        <f t="shared" si="125"/>
        <v>2</v>
      </c>
      <c r="J549" s="126">
        <f t="shared" si="112"/>
        <v>71.36</v>
      </c>
      <c r="K549" s="126">
        <f t="shared" si="113"/>
        <v>71.36</v>
      </c>
      <c r="L549" s="126">
        <f t="shared" si="114"/>
        <v>1.68</v>
      </c>
      <c r="M549" s="126">
        <f t="shared" si="115"/>
        <v>3.36</v>
      </c>
      <c r="N549" s="126">
        <f t="shared" si="116"/>
        <v>56.7</v>
      </c>
      <c r="O549" s="126">
        <f t="shared" si="117"/>
        <v>113.4</v>
      </c>
      <c r="P549" s="126">
        <f t="shared" si="118"/>
        <v>23.58</v>
      </c>
      <c r="Q549" s="126">
        <f t="shared" si="119"/>
        <v>47.16</v>
      </c>
      <c r="R549" s="126">
        <f t="shared" si="120"/>
        <v>17.84</v>
      </c>
      <c r="S549" s="126">
        <f t="shared" si="121"/>
        <v>17.84</v>
      </c>
      <c r="T549" s="126">
        <f t="shared" si="122"/>
        <v>17.84</v>
      </c>
      <c r="U549" s="128">
        <f t="shared" si="123"/>
        <v>8.92</v>
      </c>
      <c r="V549" s="157">
        <f t="shared" si="124"/>
        <v>451</v>
      </c>
    </row>
    <row r="550" spans="1:22" ht="11.25" customHeight="1" x14ac:dyDescent="0.25">
      <c r="A550" s="130" t="s">
        <v>3854</v>
      </c>
      <c r="B550" s="131" t="s">
        <v>886</v>
      </c>
      <c r="C550" s="132">
        <v>93360044182</v>
      </c>
      <c r="D550" s="132" t="s">
        <v>4065</v>
      </c>
      <c r="E550" s="133">
        <v>241.33333333333334</v>
      </c>
      <c r="F550" s="132">
        <v>3</v>
      </c>
      <c r="G550" s="132">
        <v>1</v>
      </c>
      <c r="H550" s="134">
        <v>0</v>
      </c>
      <c r="I550" s="135">
        <f t="shared" si="125"/>
        <v>2</v>
      </c>
      <c r="J550" s="126">
        <f t="shared" si="112"/>
        <v>57.92</v>
      </c>
      <c r="K550" s="126">
        <f t="shared" si="113"/>
        <v>57.92</v>
      </c>
      <c r="L550" s="126">
        <f t="shared" si="114"/>
        <v>1.68</v>
      </c>
      <c r="M550" s="126">
        <f t="shared" si="115"/>
        <v>3.36</v>
      </c>
      <c r="N550" s="126">
        <f t="shared" si="116"/>
        <v>56.7</v>
      </c>
      <c r="O550" s="126">
        <f t="shared" si="117"/>
        <v>113.4</v>
      </c>
      <c r="P550" s="126">
        <f t="shared" si="118"/>
        <v>23.58</v>
      </c>
      <c r="Q550" s="126">
        <f t="shared" si="119"/>
        <v>47.16</v>
      </c>
      <c r="R550" s="126">
        <f t="shared" si="120"/>
        <v>14.48</v>
      </c>
      <c r="S550" s="126">
        <f t="shared" si="121"/>
        <v>14.48</v>
      </c>
      <c r="T550" s="126">
        <f t="shared" si="122"/>
        <v>14.48</v>
      </c>
      <c r="U550" s="128">
        <f t="shared" si="123"/>
        <v>7.24</v>
      </c>
      <c r="V550" s="157">
        <f t="shared" si="124"/>
        <v>412</v>
      </c>
    </row>
    <row r="551" spans="1:22" ht="11.25" customHeight="1" x14ac:dyDescent="0.25">
      <c r="A551" s="130" t="s">
        <v>3854</v>
      </c>
      <c r="B551" s="131" t="s">
        <v>886</v>
      </c>
      <c r="C551" s="132">
        <v>99120006004</v>
      </c>
      <c r="D551" s="132" t="s">
        <v>4066</v>
      </c>
      <c r="E551" s="133">
        <v>587.66666666666663</v>
      </c>
      <c r="F551" s="132">
        <v>3</v>
      </c>
      <c r="G551" s="132">
        <v>1</v>
      </c>
      <c r="H551" s="134">
        <v>0</v>
      </c>
      <c r="I551" s="135">
        <f t="shared" si="125"/>
        <v>2</v>
      </c>
      <c r="J551" s="126">
        <f t="shared" si="112"/>
        <v>141.04</v>
      </c>
      <c r="K551" s="126">
        <f t="shared" si="113"/>
        <v>141.04</v>
      </c>
      <c r="L551" s="126">
        <f t="shared" si="114"/>
        <v>1.68</v>
      </c>
      <c r="M551" s="126">
        <f t="shared" si="115"/>
        <v>3.36</v>
      </c>
      <c r="N551" s="126">
        <f t="shared" si="116"/>
        <v>56.7</v>
      </c>
      <c r="O551" s="126">
        <f t="shared" si="117"/>
        <v>113.4</v>
      </c>
      <c r="P551" s="126">
        <f t="shared" si="118"/>
        <v>23.58</v>
      </c>
      <c r="Q551" s="126">
        <f t="shared" si="119"/>
        <v>47.16</v>
      </c>
      <c r="R551" s="126">
        <f t="shared" si="120"/>
        <v>35.26</v>
      </c>
      <c r="S551" s="126">
        <f t="shared" si="121"/>
        <v>35.26</v>
      </c>
      <c r="T551" s="126">
        <f t="shared" si="122"/>
        <v>35.26</v>
      </c>
      <c r="U551" s="128">
        <f t="shared" si="123"/>
        <v>17.63</v>
      </c>
      <c r="V551" s="157">
        <f t="shared" si="124"/>
        <v>651</v>
      </c>
    </row>
    <row r="552" spans="1:22" ht="11.25" customHeight="1" x14ac:dyDescent="0.25">
      <c r="A552" s="130" t="s">
        <v>3854</v>
      </c>
      <c r="B552" s="131" t="s">
        <v>6</v>
      </c>
      <c r="C552" s="132">
        <v>10520010895</v>
      </c>
      <c r="D552" s="132" t="s">
        <v>3704</v>
      </c>
      <c r="E552" s="133">
        <v>519.33333333333337</v>
      </c>
      <c r="F552" s="132">
        <v>3</v>
      </c>
      <c r="G552" s="132">
        <v>1</v>
      </c>
      <c r="H552" s="134">
        <v>0</v>
      </c>
      <c r="I552" s="135">
        <f t="shared" si="125"/>
        <v>2</v>
      </c>
      <c r="J552" s="126">
        <f t="shared" si="112"/>
        <v>124.64</v>
      </c>
      <c r="K552" s="126">
        <f t="shared" si="113"/>
        <v>124.64</v>
      </c>
      <c r="L552" s="126">
        <f t="shared" si="114"/>
        <v>1.68</v>
      </c>
      <c r="M552" s="126">
        <f t="shared" si="115"/>
        <v>3.36</v>
      </c>
      <c r="N552" s="126">
        <f t="shared" si="116"/>
        <v>56.7</v>
      </c>
      <c r="O552" s="126">
        <f t="shared" si="117"/>
        <v>113.4</v>
      </c>
      <c r="P552" s="126">
        <f t="shared" si="118"/>
        <v>23.58</v>
      </c>
      <c r="Q552" s="126">
        <f t="shared" si="119"/>
        <v>47.16</v>
      </c>
      <c r="R552" s="126">
        <f t="shared" si="120"/>
        <v>31.16</v>
      </c>
      <c r="S552" s="126">
        <f t="shared" si="121"/>
        <v>31.16</v>
      </c>
      <c r="T552" s="126">
        <f t="shared" si="122"/>
        <v>31.16</v>
      </c>
      <c r="U552" s="128">
        <f t="shared" si="123"/>
        <v>15.58</v>
      </c>
      <c r="V552" s="157">
        <f t="shared" si="124"/>
        <v>604</v>
      </c>
    </row>
    <row r="553" spans="1:22" ht="11.25" customHeight="1" x14ac:dyDescent="0.25">
      <c r="A553" s="130" t="s">
        <v>3854</v>
      </c>
      <c r="B553" s="131" t="s">
        <v>6</v>
      </c>
      <c r="C553" s="132">
        <v>10730029017</v>
      </c>
      <c r="D553" s="132" t="s">
        <v>4067</v>
      </c>
      <c r="E553" s="133">
        <v>539.66666666666663</v>
      </c>
      <c r="F553" s="132">
        <v>3</v>
      </c>
      <c r="G553" s="132">
        <v>1</v>
      </c>
      <c r="H553" s="134">
        <v>0</v>
      </c>
      <c r="I553" s="135">
        <f t="shared" si="125"/>
        <v>2</v>
      </c>
      <c r="J553" s="126">
        <f t="shared" si="112"/>
        <v>129.51999999999998</v>
      </c>
      <c r="K553" s="126">
        <f t="shared" si="113"/>
        <v>129.51999999999998</v>
      </c>
      <c r="L553" s="126">
        <f t="shared" si="114"/>
        <v>1.68</v>
      </c>
      <c r="M553" s="126">
        <f t="shared" si="115"/>
        <v>3.36</v>
      </c>
      <c r="N553" s="126">
        <f t="shared" si="116"/>
        <v>56.7</v>
      </c>
      <c r="O553" s="126">
        <f t="shared" si="117"/>
        <v>113.4</v>
      </c>
      <c r="P553" s="126">
        <f t="shared" si="118"/>
        <v>23.58</v>
      </c>
      <c r="Q553" s="126">
        <f t="shared" si="119"/>
        <v>47.16</v>
      </c>
      <c r="R553" s="126">
        <f t="shared" si="120"/>
        <v>32.379999999999995</v>
      </c>
      <c r="S553" s="126">
        <f t="shared" si="121"/>
        <v>32.379999999999995</v>
      </c>
      <c r="T553" s="126">
        <f t="shared" si="122"/>
        <v>32.379999999999995</v>
      </c>
      <c r="U553" s="128">
        <f t="shared" si="123"/>
        <v>16.189999999999998</v>
      </c>
      <c r="V553" s="157">
        <f t="shared" si="124"/>
        <v>618</v>
      </c>
    </row>
    <row r="554" spans="1:22" ht="11.25" customHeight="1" x14ac:dyDescent="0.25">
      <c r="A554" s="130" t="s">
        <v>3854</v>
      </c>
      <c r="B554" s="131" t="s">
        <v>6</v>
      </c>
      <c r="C554" s="132">
        <v>27320052676</v>
      </c>
      <c r="D554" s="132" t="s">
        <v>4068</v>
      </c>
      <c r="E554" s="133">
        <v>227.66666666666666</v>
      </c>
      <c r="F554" s="132">
        <v>2</v>
      </c>
      <c r="G554" s="132">
        <v>1</v>
      </c>
      <c r="H554" s="134">
        <v>0</v>
      </c>
      <c r="I554" s="135">
        <f t="shared" si="125"/>
        <v>1</v>
      </c>
      <c r="J554" s="126">
        <f t="shared" si="112"/>
        <v>54.639999999999993</v>
      </c>
      <c r="K554" s="126">
        <f t="shared" si="113"/>
        <v>54.639999999999993</v>
      </c>
      <c r="L554" s="126">
        <f t="shared" si="114"/>
        <v>1.68</v>
      </c>
      <c r="M554" s="126">
        <f t="shared" si="115"/>
        <v>1.68</v>
      </c>
      <c r="N554" s="126">
        <f t="shared" si="116"/>
        <v>56.7</v>
      </c>
      <c r="O554" s="126">
        <f t="shared" si="117"/>
        <v>56.7</v>
      </c>
      <c r="P554" s="126">
        <f t="shared" si="118"/>
        <v>23.58</v>
      </c>
      <c r="Q554" s="126">
        <f t="shared" si="119"/>
        <v>23.58</v>
      </c>
      <c r="R554" s="126">
        <f t="shared" si="120"/>
        <v>13.659999999999998</v>
      </c>
      <c r="S554" s="126">
        <f t="shared" si="121"/>
        <v>13.659999999999998</v>
      </c>
      <c r="T554" s="126">
        <f t="shared" si="122"/>
        <v>13.659999999999998</v>
      </c>
      <c r="U554" s="128">
        <f t="shared" si="123"/>
        <v>6.8299999999999992</v>
      </c>
      <c r="V554" s="157">
        <f t="shared" si="124"/>
        <v>321</v>
      </c>
    </row>
    <row r="555" spans="1:22" ht="11.25" customHeight="1" x14ac:dyDescent="0.25">
      <c r="A555" s="130" t="s">
        <v>3854</v>
      </c>
      <c r="B555" s="131" t="s">
        <v>6</v>
      </c>
      <c r="C555" s="132">
        <v>39340010960</v>
      </c>
      <c r="D555" s="132" t="s">
        <v>4069</v>
      </c>
      <c r="E555" s="133">
        <v>284</v>
      </c>
      <c r="F555" s="132">
        <v>3</v>
      </c>
      <c r="G555" s="132">
        <v>1</v>
      </c>
      <c r="H555" s="134">
        <v>0</v>
      </c>
      <c r="I555" s="135">
        <f t="shared" si="125"/>
        <v>2</v>
      </c>
      <c r="J555" s="126">
        <f t="shared" si="112"/>
        <v>68.16</v>
      </c>
      <c r="K555" s="126">
        <f t="shared" si="113"/>
        <v>68.16</v>
      </c>
      <c r="L555" s="126">
        <f t="shared" si="114"/>
        <v>1.68</v>
      </c>
      <c r="M555" s="126">
        <f t="shared" si="115"/>
        <v>3.36</v>
      </c>
      <c r="N555" s="126">
        <f t="shared" si="116"/>
        <v>56.7</v>
      </c>
      <c r="O555" s="126">
        <f t="shared" si="117"/>
        <v>113.4</v>
      </c>
      <c r="P555" s="126">
        <f t="shared" si="118"/>
        <v>23.58</v>
      </c>
      <c r="Q555" s="126">
        <f t="shared" si="119"/>
        <v>47.16</v>
      </c>
      <c r="R555" s="126">
        <f t="shared" si="120"/>
        <v>17.04</v>
      </c>
      <c r="S555" s="126">
        <f t="shared" si="121"/>
        <v>17.04</v>
      </c>
      <c r="T555" s="126">
        <f t="shared" si="122"/>
        <v>17.04</v>
      </c>
      <c r="U555" s="128">
        <f t="shared" si="123"/>
        <v>8.52</v>
      </c>
      <c r="V555" s="157">
        <f t="shared" si="124"/>
        <v>442</v>
      </c>
    </row>
    <row r="556" spans="1:22" ht="11.25" customHeight="1" x14ac:dyDescent="0.25">
      <c r="A556" s="130" t="s">
        <v>3854</v>
      </c>
      <c r="B556" s="131" t="s">
        <v>6</v>
      </c>
      <c r="C556" s="132">
        <v>45720049028</v>
      </c>
      <c r="D556" s="132" t="s">
        <v>4070</v>
      </c>
      <c r="E556" s="133">
        <v>287.33333333333331</v>
      </c>
      <c r="F556" s="132">
        <v>2</v>
      </c>
      <c r="G556" s="132">
        <v>1</v>
      </c>
      <c r="H556" s="134">
        <v>0</v>
      </c>
      <c r="I556" s="135">
        <f t="shared" si="125"/>
        <v>1</v>
      </c>
      <c r="J556" s="126">
        <f t="shared" si="112"/>
        <v>68.959999999999994</v>
      </c>
      <c r="K556" s="126">
        <f t="shared" si="113"/>
        <v>68.959999999999994</v>
      </c>
      <c r="L556" s="126">
        <f t="shared" si="114"/>
        <v>1.68</v>
      </c>
      <c r="M556" s="126">
        <f t="shared" si="115"/>
        <v>1.68</v>
      </c>
      <c r="N556" s="126">
        <f t="shared" si="116"/>
        <v>56.7</v>
      </c>
      <c r="O556" s="126">
        <f t="shared" si="117"/>
        <v>56.7</v>
      </c>
      <c r="P556" s="126">
        <f t="shared" si="118"/>
        <v>23.58</v>
      </c>
      <c r="Q556" s="126">
        <f t="shared" si="119"/>
        <v>23.58</v>
      </c>
      <c r="R556" s="126">
        <f t="shared" si="120"/>
        <v>17.239999999999998</v>
      </c>
      <c r="S556" s="126">
        <f t="shared" si="121"/>
        <v>17.239999999999998</v>
      </c>
      <c r="T556" s="126">
        <f t="shared" si="122"/>
        <v>17.239999999999998</v>
      </c>
      <c r="U556" s="128">
        <f t="shared" si="123"/>
        <v>8.6199999999999992</v>
      </c>
      <c r="V556" s="157">
        <f t="shared" si="124"/>
        <v>362</v>
      </c>
    </row>
    <row r="557" spans="1:22" ht="11.25" customHeight="1" x14ac:dyDescent="0.25">
      <c r="A557" s="130" t="s">
        <v>3854</v>
      </c>
      <c r="B557" s="131" t="s">
        <v>6</v>
      </c>
      <c r="C557" s="132">
        <v>48180037941</v>
      </c>
      <c r="D557" s="132" t="s">
        <v>4071</v>
      </c>
      <c r="E557" s="133">
        <v>348.66666666666669</v>
      </c>
      <c r="F557" s="132">
        <v>3</v>
      </c>
      <c r="G557" s="132">
        <v>1</v>
      </c>
      <c r="H557" s="134">
        <v>0</v>
      </c>
      <c r="I557" s="135">
        <f t="shared" si="125"/>
        <v>2</v>
      </c>
      <c r="J557" s="126">
        <f t="shared" si="112"/>
        <v>83.68</v>
      </c>
      <c r="K557" s="126">
        <f t="shared" si="113"/>
        <v>83.68</v>
      </c>
      <c r="L557" s="126">
        <f t="shared" si="114"/>
        <v>1.68</v>
      </c>
      <c r="M557" s="126">
        <f t="shared" si="115"/>
        <v>3.36</v>
      </c>
      <c r="N557" s="126">
        <f t="shared" si="116"/>
        <v>56.7</v>
      </c>
      <c r="O557" s="126">
        <f t="shared" si="117"/>
        <v>113.4</v>
      </c>
      <c r="P557" s="126">
        <f t="shared" si="118"/>
        <v>23.58</v>
      </c>
      <c r="Q557" s="126">
        <f t="shared" si="119"/>
        <v>47.16</v>
      </c>
      <c r="R557" s="126">
        <f t="shared" si="120"/>
        <v>20.92</v>
      </c>
      <c r="S557" s="126">
        <f t="shared" si="121"/>
        <v>20.92</v>
      </c>
      <c r="T557" s="126">
        <f t="shared" si="122"/>
        <v>20.92</v>
      </c>
      <c r="U557" s="128">
        <f t="shared" si="123"/>
        <v>10.46</v>
      </c>
      <c r="V557" s="157">
        <f t="shared" si="124"/>
        <v>486</v>
      </c>
    </row>
    <row r="558" spans="1:22" ht="11.25" customHeight="1" x14ac:dyDescent="0.25">
      <c r="A558" s="130" t="s">
        <v>3854</v>
      </c>
      <c r="B558" s="131" t="s">
        <v>6</v>
      </c>
      <c r="C558" s="132">
        <v>51170047985</v>
      </c>
      <c r="D558" s="132" t="s">
        <v>4072</v>
      </c>
      <c r="E558" s="133">
        <v>333.66666666666669</v>
      </c>
      <c r="F558" s="132">
        <v>3</v>
      </c>
      <c r="G558" s="132">
        <v>1</v>
      </c>
      <c r="H558" s="134">
        <v>0</v>
      </c>
      <c r="I558" s="135">
        <f t="shared" si="125"/>
        <v>2</v>
      </c>
      <c r="J558" s="126">
        <f t="shared" si="112"/>
        <v>80.08</v>
      </c>
      <c r="K558" s="126">
        <f t="shared" si="113"/>
        <v>80.08</v>
      </c>
      <c r="L558" s="126">
        <f t="shared" si="114"/>
        <v>1.68</v>
      </c>
      <c r="M558" s="126">
        <f t="shared" si="115"/>
        <v>3.36</v>
      </c>
      <c r="N558" s="126">
        <f t="shared" si="116"/>
        <v>56.7</v>
      </c>
      <c r="O558" s="126">
        <f t="shared" si="117"/>
        <v>113.4</v>
      </c>
      <c r="P558" s="126">
        <f t="shared" si="118"/>
        <v>23.58</v>
      </c>
      <c r="Q558" s="126">
        <f t="shared" si="119"/>
        <v>47.16</v>
      </c>
      <c r="R558" s="126">
        <f t="shared" si="120"/>
        <v>20.02</v>
      </c>
      <c r="S558" s="126">
        <f t="shared" si="121"/>
        <v>20.02</v>
      </c>
      <c r="T558" s="126">
        <f t="shared" si="122"/>
        <v>20.02</v>
      </c>
      <c r="U558" s="128">
        <f t="shared" si="123"/>
        <v>10.01</v>
      </c>
      <c r="V558" s="157">
        <f t="shared" si="124"/>
        <v>476</v>
      </c>
    </row>
    <row r="559" spans="1:22" ht="11.25" customHeight="1" x14ac:dyDescent="0.25">
      <c r="A559" s="130" t="s">
        <v>3854</v>
      </c>
      <c r="B559" s="131" t="s">
        <v>6</v>
      </c>
      <c r="C559" s="132">
        <v>56970051396</v>
      </c>
      <c r="D559" s="132" t="s">
        <v>4073</v>
      </c>
      <c r="E559" s="133">
        <v>851.66666666666663</v>
      </c>
      <c r="F559" s="132">
        <v>3</v>
      </c>
      <c r="G559" s="132">
        <v>1</v>
      </c>
      <c r="H559" s="134">
        <v>0</v>
      </c>
      <c r="I559" s="135">
        <f t="shared" si="125"/>
        <v>2</v>
      </c>
      <c r="J559" s="126">
        <f t="shared" si="112"/>
        <v>204.39999999999998</v>
      </c>
      <c r="K559" s="126">
        <f t="shared" si="113"/>
        <v>204.39999999999998</v>
      </c>
      <c r="L559" s="126">
        <f t="shared" si="114"/>
        <v>1.68</v>
      </c>
      <c r="M559" s="126">
        <f t="shared" si="115"/>
        <v>3.36</v>
      </c>
      <c r="N559" s="126">
        <f t="shared" si="116"/>
        <v>56.7</v>
      </c>
      <c r="O559" s="126">
        <f t="shared" si="117"/>
        <v>113.4</v>
      </c>
      <c r="P559" s="126">
        <f t="shared" si="118"/>
        <v>23.58</v>
      </c>
      <c r="Q559" s="126">
        <f t="shared" si="119"/>
        <v>47.16</v>
      </c>
      <c r="R559" s="126">
        <f t="shared" si="120"/>
        <v>51.099999999999994</v>
      </c>
      <c r="S559" s="126">
        <f t="shared" si="121"/>
        <v>51.099999999999994</v>
      </c>
      <c r="T559" s="126">
        <f t="shared" si="122"/>
        <v>51.099999999999994</v>
      </c>
      <c r="U559" s="128">
        <f t="shared" si="123"/>
        <v>25.549999999999997</v>
      </c>
      <c r="V559" s="157">
        <f t="shared" si="124"/>
        <v>834</v>
      </c>
    </row>
    <row r="560" spans="1:22" ht="11.25" customHeight="1" x14ac:dyDescent="0.25">
      <c r="A560" s="130" t="s">
        <v>3854</v>
      </c>
      <c r="B560" s="131" t="s">
        <v>453</v>
      </c>
      <c r="C560" s="132">
        <v>18770012344</v>
      </c>
      <c r="D560" s="132" t="s">
        <v>4074</v>
      </c>
      <c r="E560" s="133">
        <v>143.66666666666666</v>
      </c>
      <c r="F560" s="132">
        <v>2</v>
      </c>
      <c r="G560" s="132">
        <v>1</v>
      </c>
      <c r="H560" s="134">
        <v>0</v>
      </c>
      <c r="I560" s="135">
        <f t="shared" si="125"/>
        <v>1</v>
      </c>
      <c r="J560" s="126">
        <f t="shared" si="112"/>
        <v>34.479999999999997</v>
      </c>
      <c r="K560" s="126">
        <f t="shared" si="113"/>
        <v>34.479999999999997</v>
      </c>
      <c r="L560" s="126">
        <f t="shared" si="114"/>
        <v>1.68</v>
      </c>
      <c r="M560" s="126">
        <f t="shared" si="115"/>
        <v>1.68</v>
      </c>
      <c r="N560" s="126">
        <f t="shared" si="116"/>
        <v>56.7</v>
      </c>
      <c r="O560" s="126">
        <f t="shared" si="117"/>
        <v>56.7</v>
      </c>
      <c r="P560" s="126">
        <f t="shared" si="118"/>
        <v>23.58</v>
      </c>
      <c r="Q560" s="126">
        <f t="shared" si="119"/>
        <v>23.58</v>
      </c>
      <c r="R560" s="126">
        <f t="shared" si="120"/>
        <v>8.6199999999999992</v>
      </c>
      <c r="S560" s="126">
        <f t="shared" si="121"/>
        <v>8.6199999999999992</v>
      </c>
      <c r="T560" s="126">
        <f t="shared" si="122"/>
        <v>8.6199999999999992</v>
      </c>
      <c r="U560" s="128">
        <f t="shared" si="123"/>
        <v>4.3099999999999996</v>
      </c>
      <c r="V560" s="157">
        <f t="shared" si="124"/>
        <v>263</v>
      </c>
    </row>
    <row r="561" spans="1:22" ht="11.25" customHeight="1" x14ac:dyDescent="0.25">
      <c r="A561" s="130" t="s">
        <v>3854</v>
      </c>
      <c r="B561" s="131" t="s">
        <v>453</v>
      </c>
      <c r="C561" s="132">
        <v>27020010534</v>
      </c>
      <c r="D561" s="132" t="s">
        <v>4075</v>
      </c>
      <c r="E561" s="133">
        <v>273.66666666666669</v>
      </c>
      <c r="F561" s="132">
        <v>3</v>
      </c>
      <c r="G561" s="132">
        <v>1</v>
      </c>
      <c r="H561" s="134">
        <v>0</v>
      </c>
      <c r="I561" s="135">
        <f t="shared" si="125"/>
        <v>2</v>
      </c>
      <c r="J561" s="126">
        <f t="shared" si="112"/>
        <v>65.680000000000007</v>
      </c>
      <c r="K561" s="126">
        <f t="shared" si="113"/>
        <v>65.680000000000007</v>
      </c>
      <c r="L561" s="126">
        <f t="shared" si="114"/>
        <v>1.68</v>
      </c>
      <c r="M561" s="126">
        <f t="shared" si="115"/>
        <v>3.36</v>
      </c>
      <c r="N561" s="126">
        <f t="shared" si="116"/>
        <v>56.7</v>
      </c>
      <c r="O561" s="126">
        <f t="shared" si="117"/>
        <v>113.4</v>
      </c>
      <c r="P561" s="126">
        <f t="shared" si="118"/>
        <v>23.58</v>
      </c>
      <c r="Q561" s="126">
        <f t="shared" si="119"/>
        <v>47.16</v>
      </c>
      <c r="R561" s="126">
        <f t="shared" si="120"/>
        <v>16.420000000000002</v>
      </c>
      <c r="S561" s="126">
        <f t="shared" si="121"/>
        <v>16.420000000000002</v>
      </c>
      <c r="T561" s="126">
        <f t="shared" si="122"/>
        <v>16.420000000000002</v>
      </c>
      <c r="U561" s="128">
        <f t="shared" si="123"/>
        <v>8.2100000000000009</v>
      </c>
      <c r="V561" s="157">
        <f t="shared" si="124"/>
        <v>435</v>
      </c>
    </row>
    <row r="562" spans="1:22" ht="11.25" customHeight="1" x14ac:dyDescent="0.25">
      <c r="A562" s="130" t="s">
        <v>3854</v>
      </c>
      <c r="B562" s="131" t="s">
        <v>453</v>
      </c>
      <c r="C562" s="132">
        <v>29040007369</v>
      </c>
      <c r="D562" s="132" t="s">
        <v>4076</v>
      </c>
      <c r="E562" s="133">
        <v>184</v>
      </c>
      <c r="F562" s="132">
        <v>3</v>
      </c>
      <c r="G562" s="132">
        <v>1</v>
      </c>
      <c r="H562" s="134">
        <v>0</v>
      </c>
      <c r="I562" s="135">
        <f t="shared" si="125"/>
        <v>2</v>
      </c>
      <c r="J562" s="126">
        <f t="shared" si="112"/>
        <v>44.16</v>
      </c>
      <c r="K562" s="126">
        <f t="shared" si="113"/>
        <v>44.16</v>
      </c>
      <c r="L562" s="126">
        <f t="shared" si="114"/>
        <v>1.68</v>
      </c>
      <c r="M562" s="126">
        <f t="shared" si="115"/>
        <v>3.36</v>
      </c>
      <c r="N562" s="126">
        <f t="shared" si="116"/>
        <v>56.7</v>
      </c>
      <c r="O562" s="126">
        <f t="shared" si="117"/>
        <v>113.4</v>
      </c>
      <c r="P562" s="126">
        <f t="shared" si="118"/>
        <v>23.58</v>
      </c>
      <c r="Q562" s="126">
        <f t="shared" si="119"/>
        <v>47.16</v>
      </c>
      <c r="R562" s="126">
        <f t="shared" si="120"/>
        <v>11.04</v>
      </c>
      <c r="S562" s="126">
        <f t="shared" si="121"/>
        <v>11.04</v>
      </c>
      <c r="T562" s="126">
        <f t="shared" si="122"/>
        <v>11.04</v>
      </c>
      <c r="U562" s="128">
        <f t="shared" si="123"/>
        <v>5.52</v>
      </c>
      <c r="V562" s="157">
        <f t="shared" si="124"/>
        <v>373</v>
      </c>
    </row>
    <row r="563" spans="1:22" ht="11.25" customHeight="1" x14ac:dyDescent="0.25">
      <c r="A563" s="130" t="s">
        <v>3854</v>
      </c>
      <c r="B563" s="131" t="s">
        <v>453</v>
      </c>
      <c r="C563" s="132">
        <v>29470001320</v>
      </c>
      <c r="D563" s="132" t="s">
        <v>4077</v>
      </c>
      <c r="E563" s="133">
        <v>477.33333333333331</v>
      </c>
      <c r="F563" s="132">
        <v>4</v>
      </c>
      <c r="G563" s="132">
        <v>1</v>
      </c>
      <c r="H563" s="134">
        <v>1</v>
      </c>
      <c r="I563" s="135">
        <f t="shared" si="125"/>
        <v>2</v>
      </c>
      <c r="J563" s="126">
        <f t="shared" si="112"/>
        <v>114.55999999999999</v>
      </c>
      <c r="K563" s="126">
        <f t="shared" si="113"/>
        <v>114.55999999999999</v>
      </c>
      <c r="L563" s="126">
        <f t="shared" si="114"/>
        <v>3.36</v>
      </c>
      <c r="M563" s="126">
        <f t="shared" si="115"/>
        <v>3.36</v>
      </c>
      <c r="N563" s="126">
        <f t="shared" si="116"/>
        <v>113.4</v>
      </c>
      <c r="O563" s="126">
        <f t="shared" si="117"/>
        <v>113.4</v>
      </c>
      <c r="P563" s="126">
        <f t="shared" si="118"/>
        <v>47.16</v>
      </c>
      <c r="Q563" s="126">
        <f t="shared" si="119"/>
        <v>47.16</v>
      </c>
      <c r="R563" s="126">
        <f t="shared" si="120"/>
        <v>28.639999999999997</v>
      </c>
      <c r="S563" s="126">
        <f t="shared" si="121"/>
        <v>28.639999999999997</v>
      </c>
      <c r="T563" s="126">
        <f t="shared" si="122"/>
        <v>28.639999999999997</v>
      </c>
      <c r="U563" s="128">
        <f t="shared" si="123"/>
        <v>14.319999999999999</v>
      </c>
      <c r="V563" s="157">
        <f t="shared" si="124"/>
        <v>657</v>
      </c>
    </row>
    <row r="564" spans="1:22" ht="11.25" customHeight="1" x14ac:dyDescent="0.25">
      <c r="A564" s="130" t="s">
        <v>3854</v>
      </c>
      <c r="B564" s="131" t="s">
        <v>453</v>
      </c>
      <c r="C564" s="132">
        <v>37960007843</v>
      </c>
      <c r="D564" s="132" t="s">
        <v>4078</v>
      </c>
      <c r="E564" s="133">
        <v>225.33333333333334</v>
      </c>
      <c r="F564" s="132">
        <v>2</v>
      </c>
      <c r="G564" s="132">
        <v>1</v>
      </c>
      <c r="H564" s="134">
        <v>0</v>
      </c>
      <c r="I564" s="135">
        <f t="shared" si="125"/>
        <v>1</v>
      </c>
      <c r="J564" s="126">
        <f t="shared" si="112"/>
        <v>54.08</v>
      </c>
      <c r="K564" s="126">
        <f t="shared" si="113"/>
        <v>54.08</v>
      </c>
      <c r="L564" s="126">
        <f t="shared" si="114"/>
        <v>1.68</v>
      </c>
      <c r="M564" s="126">
        <f t="shared" si="115"/>
        <v>1.68</v>
      </c>
      <c r="N564" s="126">
        <f t="shared" si="116"/>
        <v>56.7</v>
      </c>
      <c r="O564" s="126">
        <f t="shared" si="117"/>
        <v>56.7</v>
      </c>
      <c r="P564" s="126">
        <f t="shared" si="118"/>
        <v>23.58</v>
      </c>
      <c r="Q564" s="126">
        <f t="shared" si="119"/>
        <v>23.58</v>
      </c>
      <c r="R564" s="126">
        <f t="shared" si="120"/>
        <v>13.52</v>
      </c>
      <c r="S564" s="126">
        <f t="shared" si="121"/>
        <v>13.52</v>
      </c>
      <c r="T564" s="126">
        <f t="shared" si="122"/>
        <v>13.52</v>
      </c>
      <c r="U564" s="128">
        <f t="shared" si="123"/>
        <v>6.76</v>
      </c>
      <c r="V564" s="157">
        <f t="shared" si="124"/>
        <v>319</v>
      </c>
    </row>
    <row r="565" spans="1:22" ht="11.25" customHeight="1" x14ac:dyDescent="0.25">
      <c r="A565" s="130" t="s">
        <v>3854</v>
      </c>
      <c r="B565" s="131" t="s">
        <v>453</v>
      </c>
      <c r="C565" s="132">
        <v>46870000702</v>
      </c>
      <c r="D565" s="132" t="s">
        <v>4079</v>
      </c>
      <c r="E565" s="133">
        <v>336.33333333333331</v>
      </c>
      <c r="F565" s="132">
        <v>3</v>
      </c>
      <c r="G565" s="132">
        <v>1</v>
      </c>
      <c r="H565" s="134">
        <v>0</v>
      </c>
      <c r="I565" s="135">
        <f t="shared" si="125"/>
        <v>2</v>
      </c>
      <c r="J565" s="126">
        <f t="shared" si="112"/>
        <v>80.72</v>
      </c>
      <c r="K565" s="126">
        <f t="shared" si="113"/>
        <v>80.72</v>
      </c>
      <c r="L565" s="126">
        <f t="shared" si="114"/>
        <v>1.68</v>
      </c>
      <c r="M565" s="126">
        <f t="shared" si="115"/>
        <v>3.36</v>
      </c>
      <c r="N565" s="126">
        <f t="shared" si="116"/>
        <v>56.7</v>
      </c>
      <c r="O565" s="126">
        <f t="shared" si="117"/>
        <v>113.4</v>
      </c>
      <c r="P565" s="126">
        <f t="shared" si="118"/>
        <v>23.58</v>
      </c>
      <c r="Q565" s="126">
        <f t="shared" si="119"/>
        <v>47.16</v>
      </c>
      <c r="R565" s="126">
        <f t="shared" si="120"/>
        <v>20.18</v>
      </c>
      <c r="S565" s="126">
        <f t="shared" si="121"/>
        <v>20.18</v>
      </c>
      <c r="T565" s="126">
        <f t="shared" si="122"/>
        <v>20.18</v>
      </c>
      <c r="U565" s="128">
        <f t="shared" si="123"/>
        <v>10.09</v>
      </c>
      <c r="V565" s="157">
        <f t="shared" si="124"/>
        <v>478</v>
      </c>
    </row>
    <row r="566" spans="1:22" ht="11.25" customHeight="1" x14ac:dyDescent="0.25">
      <c r="A566" s="130" t="s">
        <v>3854</v>
      </c>
      <c r="B566" s="131" t="s">
        <v>453</v>
      </c>
      <c r="C566" s="132">
        <v>47270037525</v>
      </c>
      <c r="D566" s="132" t="s">
        <v>4080</v>
      </c>
      <c r="E566" s="133">
        <v>236.66666666666666</v>
      </c>
      <c r="F566" s="132">
        <v>3</v>
      </c>
      <c r="G566" s="132">
        <v>1</v>
      </c>
      <c r="H566" s="134">
        <v>0</v>
      </c>
      <c r="I566" s="135">
        <f t="shared" si="125"/>
        <v>2</v>
      </c>
      <c r="J566" s="126">
        <f t="shared" si="112"/>
        <v>56.8</v>
      </c>
      <c r="K566" s="126">
        <f t="shared" si="113"/>
        <v>56.8</v>
      </c>
      <c r="L566" s="126">
        <f t="shared" si="114"/>
        <v>1.68</v>
      </c>
      <c r="M566" s="126">
        <f t="shared" si="115"/>
        <v>3.36</v>
      </c>
      <c r="N566" s="126">
        <f t="shared" si="116"/>
        <v>56.7</v>
      </c>
      <c r="O566" s="126">
        <f t="shared" si="117"/>
        <v>113.4</v>
      </c>
      <c r="P566" s="126">
        <f t="shared" si="118"/>
        <v>23.58</v>
      </c>
      <c r="Q566" s="126">
        <f t="shared" si="119"/>
        <v>47.16</v>
      </c>
      <c r="R566" s="126">
        <f t="shared" si="120"/>
        <v>14.2</v>
      </c>
      <c r="S566" s="126">
        <f t="shared" si="121"/>
        <v>14.2</v>
      </c>
      <c r="T566" s="126">
        <f t="shared" si="122"/>
        <v>14.2</v>
      </c>
      <c r="U566" s="128">
        <f t="shared" si="123"/>
        <v>7.1</v>
      </c>
      <c r="V566" s="157">
        <f t="shared" si="124"/>
        <v>409</v>
      </c>
    </row>
    <row r="567" spans="1:22" ht="11.25" customHeight="1" x14ac:dyDescent="0.25">
      <c r="A567" s="130" t="s">
        <v>3854</v>
      </c>
      <c r="B567" s="131" t="s">
        <v>453</v>
      </c>
      <c r="C567" s="132">
        <v>63470043464</v>
      </c>
      <c r="D567" s="132" t="s">
        <v>4081</v>
      </c>
      <c r="E567" s="133">
        <v>291.33333333333331</v>
      </c>
      <c r="F567" s="132">
        <v>3</v>
      </c>
      <c r="G567" s="132">
        <v>1</v>
      </c>
      <c r="H567" s="134">
        <v>0</v>
      </c>
      <c r="I567" s="135">
        <f t="shared" si="125"/>
        <v>2</v>
      </c>
      <c r="J567" s="126">
        <f t="shared" si="112"/>
        <v>69.919999999999987</v>
      </c>
      <c r="K567" s="126">
        <f t="shared" si="113"/>
        <v>69.919999999999987</v>
      </c>
      <c r="L567" s="126">
        <f t="shared" si="114"/>
        <v>1.68</v>
      </c>
      <c r="M567" s="126">
        <f t="shared" si="115"/>
        <v>3.36</v>
      </c>
      <c r="N567" s="126">
        <f t="shared" si="116"/>
        <v>56.7</v>
      </c>
      <c r="O567" s="126">
        <f t="shared" si="117"/>
        <v>113.4</v>
      </c>
      <c r="P567" s="126">
        <f t="shared" si="118"/>
        <v>23.58</v>
      </c>
      <c r="Q567" s="126">
        <f t="shared" si="119"/>
        <v>47.16</v>
      </c>
      <c r="R567" s="126">
        <f t="shared" si="120"/>
        <v>17.479999999999997</v>
      </c>
      <c r="S567" s="126">
        <f t="shared" si="121"/>
        <v>17.479999999999997</v>
      </c>
      <c r="T567" s="126">
        <f t="shared" si="122"/>
        <v>17.479999999999997</v>
      </c>
      <c r="U567" s="128">
        <f t="shared" si="123"/>
        <v>8.7399999999999984</v>
      </c>
      <c r="V567" s="157">
        <f t="shared" si="124"/>
        <v>447</v>
      </c>
    </row>
    <row r="568" spans="1:22" ht="11.25" customHeight="1" x14ac:dyDescent="0.25">
      <c r="A568" s="130" t="s">
        <v>3854</v>
      </c>
      <c r="B568" s="131" t="s">
        <v>453</v>
      </c>
      <c r="C568" s="132">
        <v>74460049040</v>
      </c>
      <c r="D568" s="149" t="s">
        <v>4082</v>
      </c>
      <c r="E568" s="150">
        <v>153</v>
      </c>
      <c r="F568" s="132">
        <v>3</v>
      </c>
      <c r="G568" s="132">
        <v>1</v>
      </c>
      <c r="H568" s="134">
        <v>0</v>
      </c>
      <c r="I568" s="135">
        <f t="shared" si="125"/>
        <v>2</v>
      </c>
      <c r="J568" s="126">
        <f t="shared" si="112"/>
        <v>36.72</v>
      </c>
      <c r="K568" s="126">
        <f t="shared" si="113"/>
        <v>36.72</v>
      </c>
      <c r="L568" s="126">
        <f t="shared" si="114"/>
        <v>1.68</v>
      </c>
      <c r="M568" s="126">
        <f t="shared" si="115"/>
        <v>3.36</v>
      </c>
      <c r="N568" s="126">
        <f t="shared" si="116"/>
        <v>56.7</v>
      </c>
      <c r="O568" s="126">
        <f t="shared" si="117"/>
        <v>113.4</v>
      </c>
      <c r="P568" s="126">
        <f t="shared" si="118"/>
        <v>23.58</v>
      </c>
      <c r="Q568" s="126">
        <f t="shared" si="119"/>
        <v>47.16</v>
      </c>
      <c r="R568" s="126">
        <f t="shared" si="120"/>
        <v>9.18</v>
      </c>
      <c r="S568" s="126">
        <f t="shared" si="121"/>
        <v>9.18</v>
      </c>
      <c r="T568" s="126">
        <f t="shared" si="122"/>
        <v>9.18</v>
      </c>
      <c r="U568" s="128">
        <f t="shared" si="123"/>
        <v>4.59</v>
      </c>
      <c r="V568" s="157">
        <f t="shared" si="124"/>
        <v>351</v>
      </c>
    </row>
    <row r="569" spans="1:22" ht="11.25" customHeight="1" x14ac:dyDescent="0.25">
      <c r="A569" s="130" t="s">
        <v>3854</v>
      </c>
      <c r="B569" s="131" t="s">
        <v>453</v>
      </c>
      <c r="C569" s="132">
        <v>77490004385</v>
      </c>
      <c r="D569" s="132" t="s">
        <v>4083</v>
      </c>
      <c r="E569" s="133">
        <v>412.33333333333331</v>
      </c>
      <c r="F569" s="132">
        <v>3</v>
      </c>
      <c r="G569" s="132">
        <v>1</v>
      </c>
      <c r="H569" s="134">
        <v>0</v>
      </c>
      <c r="I569" s="135">
        <f t="shared" si="125"/>
        <v>2</v>
      </c>
      <c r="J569" s="126">
        <f t="shared" si="112"/>
        <v>98.96</v>
      </c>
      <c r="K569" s="126">
        <f t="shared" si="113"/>
        <v>98.96</v>
      </c>
      <c r="L569" s="126">
        <f t="shared" si="114"/>
        <v>1.68</v>
      </c>
      <c r="M569" s="126">
        <f t="shared" si="115"/>
        <v>3.36</v>
      </c>
      <c r="N569" s="126">
        <f t="shared" si="116"/>
        <v>56.7</v>
      </c>
      <c r="O569" s="126">
        <f t="shared" si="117"/>
        <v>113.4</v>
      </c>
      <c r="P569" s="126">
        <f t="shared" si="118"/>
        <v>23.58</v>
      </c>
      <c r="Q569" s="126">
        <f t="shared" si="119"/>
        <v>47.16</v>
      </c>
      <c r="R569" s="126">
        <f t="shared" si="120"/>
        <v>24.74</v>
      </c>
      <c r="S569" s="126">
        <f t="shared" si="121"/>
        <v>24.74</v>
      </c>
      <c r="T569" s="126">
        <f t="shared" si="122"/>
        <v>24.74</v>
      </c>
      <c r="U569" s="128">
        <f t="shared" si="123"/>
        <v>12.37</v>
      </c>
      <c r="V569" s="157">
        <f t="shared" si="124"/>
        <v>530</v>
      </c>
    </row>
    <row r="570" spans="1:22" ht="11.25" customHeight="1" x14ac:dyDescent="0.25">
      <c r="A570" s="130" t="s">
        <v>3854</v>
      </c>
      <c r="B570" s="131" t="s">
        <v>453</v>
      </c>
      <c r="C570" s="132">
        <v>77810000213</v>
      </c>
      <c r="D570" s="132" t="s">
        <v>4084</v>
      </c>
      <c r="E570" s="133">
        <v>302</v>
      </c>
      <c r="F570" s="132">
        <v>2</v>
      </c>
      <c r="G570" s="132">
        <v>1</v>
      </c>
      <c r="H570" s="134">
        <v>0</v>
      </c>
      <c r="I570" s="135">
        <f t="shared" si="125"/>
        <v>1</v>
      </c>
      <c r="J570" s="126">
        <f t="shared" si="112"/>
        <v>72.48</v>
      </c>
      <c r="K570" s="126">
        <f t="shared" si="113"/>
        <v>72.48</v>
      </c>
      <c r="L570" s="126">
        <f t="shared" si="114"/>
        <v>1.68</v>
      </c>
      <c r="M570" s="126">
        <f t="shared" si="115"/>
        <v>1.68</v>
      </c>
      <c r="N570" s="126">
        <f t="shared" si="116"/>
        <v>56.7</v>
      </c>
      <c r="O570" s="126">
        <f t="shared" si="117"/>
        <v>56.7</v>
      </c>
      <c r="P570" s="126">
        <f t="shared" si="118"/>
        <v>23.58</v>
      </c>
      <c r="Q570" s="126">
        <f t="shared" si="119"/>
        <v>23.58</v>
      </c>
      <c r="R570" s="126">
        <f t="shared" si="120"/>
        <v>18.12</v>
      </c>
      <c r="S570" s="126">
        <f t="shared" si="121"/>
        <v>18.12</v>
      </c>
      <c r="T570" s="126">
        <f t="shared" si="122"/>
        <v>18.12</v>
      </c>
      <c r="U570" s="128">
        <f t="shared" si="123"/>
        <v>9.06</v>
      </c>
      <c r="V570" s="157">
        <f t="shared" si="124"/>
        <v>372</v>
      </c>
    </row>
    <row r="571" spans="1:22" ht="11.25" customHeight="1" x14ac:dyDescent="0.25">
      <c r="A571" s="130" t="s">
        <v>3854</v>
      </c>
      <c r="B571" s="131" t="s">
        <v>453</v>
      </c>
      <c r="C571" s="132">
        <v>86570049076</v>
      </c>
      <c r="D571" s="132" t="s">
        <v>4085</v>
      </c>
      <c r="E571" s="133">
        <v>309.33333333333331</v>
      </c>
      <c r="F571" s="132">
        <v>3</v>
      </c>
      <c r="G571" s="132">
        <v>1</v>
      </c>
      <c r="H571" s="134">
        <v>0</v>
      </c>
      <c r="I571" s="135">
        <f t="shared" si="125"/>
        <v>2</v>
      </c>
      <c r="J571" s="126">
        <f t="shared" si="112"/>
        <v>74.239999999999995</v>
      </c>
      <c r="K571" s="126">
        <f t="shared" si="113"/>
        <v>74.239999999999995</v>
      </c>
      <c r="L571" s="126">
        <f t="shared" si="114"/>
        <v>1.68</v>
      </c>
      <c r="M571" s="126">
        <f t="shared" si="115"/>
        <v>3.36</v>
      </c>
      <c r="N571" s="126">
        <f t="shared" si="116"/>
        <v>56.7</v>
      </c>
      <c r="O571" s="126">
        <f t="shared" si="117"/>
        <v>113.4</v>
      </c>
      <c r="P571" s="126">
        <f t="shared" si="118"/>
        <v>23.58</v>
      </c>
      <c r="Q571" s="126">
        <f t="shared" si="119"/>
        <v>47.16</v>
      </c>
      <c r="R571" s="126">
        <f t="shared" si="120"/>
        <v>18.559999999999999</v>
      </c>
      <c r="S571" s="126">
        <f t="shared" si="121"/>
        <v>18.559999999999999</v>
      </c>
      <c r="T571" s="126">
        <f t="shared" si="122"/>
        <v>18.559999999999999</v>
      </c>
      <c r="U571" s="128">
        <f t="shared" si="123"/>
        <v>9.2799999999999994</v>
      </c>
      <c r="V571" s="157">
        <f t="shared" si="124"/>
        <v>459</v>
      </c>
    </row>
    <row r="572" spans="1:22" ht="11.25" customHeight="1" x14ac:dyDescent="0.25">
      <c r="A572" s="130" t="s">
        <v>3854</v>
      </c>
      <c r="B572" s="131" t="s">
        <v>453</v>
      </c>
      <c r="C572" s="132">
        <v>88000010102</v>
      </c>
      <c r="D572" s="132" t="s">
        <v>4086</v>
      </c>
      <c r="E572" s="133">
        <v>215.66666666666666</v>
      </c>
      <c r="F572" s="132">
        <v>2</v>
      </c>
      <c r="G572" s="132">
        <v>1</v>
      </c>
      <c r="H572" s="134">
        <v>0</v>
      </c>
      <c r="I572" s="135">
        <f t="shared" si="125"/>
        <v>1</v>
      </c>
      <c r="J572" s="126">
        <f t="shared" si="112"/>
        <v>51.76</v>
      </c>
      <c r="K572" s="126">
        <f t="shared" si="113"/>
        <v>51.76</v>
      </c>
      <c r="L572" s="126">
        <f t="shared" si="114"/>
        <v>1.68</v>
      </c>
      <c r="M572" s="126">
        <f t="shared" si="115"/>
        <v>1.68</v>
      </c>
      <c r="N572" s="126">
        <f t="shared" si="116"/>
        <v>56.7</v>
      </c>
      <c r="O572" s="126">
        <f t="shared" si="117"/>
        <v>56.7</v>
      </c>
      <c r="P572" s="126">
        <f t="shared" si="118"/>
        <v>23.58</v>
      </c>
      <c r="Q572" s="126">
        <f t="shared" si="119"/>
        <v>23.58</v>
      </c>
      <c r="R572" s="126">
        <f t="shared" si="120"/>
        <v>12.94</v>
      </c>
      <c r="S572" s="126">
        <f t="shared" si="121"/>
        <v>12.94</v>
      </c>
      <c r="T572" s="126">
        <f t="shared" si="122"/>
        <v>12.94</v>
      </c>
      <c r="U572" s="128">
        <f t="shared" si="123"/>
        <v>6.47</v>
      </c>
      <c r="V572" s="157">
        <f t="shared" si="124"/>
        <v>313</v>
      </c>
    </row>
    <row r="573" spans="1:22" ht="11.25" customHeight="1" x14ac:dyDescent="0.25">
      <c r="A573" s="130" t="s">
        <v>3854</v>
      </c>
      <c r="B573" s="131" t="s">
        <v>453</v>
      </c>
      <c r="C573" s="132">
        <v>90260036321</v>
      </c>
      <c r="D573" s="132" t="s">
        <v>4087</v>
      </c>
      <c r="E573" s="133">
        <v>400.33333333333331</v>
      </c>
      <c r="F573" s="132">
        <v>3</v>
      </c>
      <c r="G573" s="132">
        <v>1</v>
      </c>
      <c r="H573" s="134">
        <v>0</v>
      </c>
      <c r="I573" s="135">
        <f t="shared" si="125"/>
        <v>2</v>
      </c>
      <c r="J573" s="126">
        <f t="shared" si="112"/>
        <v>96.08</v>
      </c>
      <c r="K573" s="126">
        <f t="shared" si="113"/>
        <v>96.08</v>
      </c>
      <c r="L573" s="126">
        <f t="shared" si="114"/>
        <v>1.68</v>
      </c>
      <c r="M573" s="126">
        <f t="shared" si="115"/>
        <v>3.36</v>
      </c>
      <c r="N573" s="126">
        <f t="shared" si="116"/>
        <v>56.7</v>
      </c>
      <c r="O573" s="126">
        <f t="shared" si="117"/>
        <v>113.4</v>
      </c>
      <c r="P573" s="126">
        <f t="shared" si="118"/>
        <v>23.58</v>
      </c>
      <c r="Q573" s="126">
        <f t="shared" si="119"/>
        <v>47.16</v>
      </c>
      <c r="R573" s="126">
        <f t="shared" si="120"/>
        <v>24.02</v>
      </c>
      <c r="S573" s="126">
        <f t="shared" si="121"/>
        <v>24.02</v>
      </c>
      <c r="T573" s="126">
        <f t="shared" si="122"/>
        <v>24.02</v>
      </c>
      <c r="U573" s="128">
        <f t="shared" si="123"/>
        <v>12.01</v>
      </c>
      <c r="V573" s="157">
        <f t="shared" si="124"/>
        <v>522</v>
      </c>
    </row>
    <row r="574" spans="1:22" ht="11.25" customHeight="1" x14ac:dyDescent="0.25">
      <c r="A574" s="130" t="s">
        <v>3854</v>
      </c>
      <c r="B574" s="131" t="s">
        <v>453</v>
      </c>
      <c r="C574" s="132">
        <v>90800049965</v>
      </c>
      <c r="D574" s="132" t="s">
        <v>4088</v>
      </c>
      <c r="E574" s="133">
        <v>348.66666666666669</v>
      </c>
      <c r="F574" s="132">
        <v>2</v>
      </c>
      <c r="G574" s="132">
        <v>1</v>
      </c>
      <c r="H574" s="134">
        <v>0</v>
      </c>
      <c r="I574" s="135">
        <f t="shared" si="125"/>
        <v>1</v>
      </c>
      <c r="J574" s="126">
        <f t="shared" si="112"/>
        <v>83.68</v>
      </c>
      <c r="K574" s="126">
        <f t="shared" si="113"/>
        <v>83.68</v>
      </c>
      <c r="L574" s="126">
        <f t="shared" si="114"/>
        <v>1.68</v>
      </c>
      <c r="M574" s="126">
        <f t="shared" si="115"/>
        <v>1.68</v>
      </c>
      <c r="N574" s="126">
        <f t="shared" si="116"/>
        <v>56.7</v>
      </c>
      <c r="O574" s="126">
        <f t="shared" si="117"/>
        <v>56.7</v>
      </c>
      <c r="P574" s="126">
        <f t="shared" si="118"/>
        <v>23.58</v>
      </c>
      <c r="Q574" s="126">
        <f t="shared" si="119"/>
        <v>23.58</v>
      </c>
      <c r="R574" s="126">
        <f t="shared" si="120"/>
        <v>20.92</v>
      </c>
      <c r="S574" s="126">
        <f t="shared" si="121"/>
        <v>20.92</v>
      </c>
      <c r="T574" s="126">
        <f t="shared" si="122"/>
        <v>20.92</v>
      </c>
      <c r="U574" s="128">
        <f t="shared" si="123"/>
        <v>10.46</v>
      </c>
      <c r="V574" s="157">
        <f t="shared" si="124"/>
        <v>405</v>
      </c>
    </row>
    <row r="575" spans="1:22" ht="11.25" customHeight="1" x14ac:dyDescent="0.25">
      <c r="A575" s="130" t="s">
        <v>3854</v>
      </c>
      <c r="B575" s="131" t="s">
        <v>453</v>
      </c>
      <c r="C575" s="132">
        <v>92150040070</v>
      </c>
      <c r="D575" s="132" t="s">
        <v>4089</v>
      </c>
      <c r="E575" s="133">
        <v>513</v>
      </c>
      <c r="F575" s="132">
        <v>3</v>
      </c>
      <c r="G575" s="132">
        <v>1</v>
      </c>
      <c r="H575" s="134">
        <v>0</v>
      </c>
      <c r="I575" s="135">
        <f t="shared" si="125"/>
        <v>2</v>
      </c>
      <c r="J575" s="126">
        <f t="shared" si="112"/>
        <v>123.11999999999999</v>
      </c>
      <c r="K575" s="126">
        <f t="shared" si="113"/>
        <v>123.11999999999999</v>
      </c>
      <c r="L575" s="126">
        <f t="shared" si="114"/>
        <v>1.68</v>
      </c>
      <c r="M575" s="126">
        <f t="shared" si="115"/>
        <v>3.36</v>
      </c>
      <c r="N575" s="126">
        <f t="shared" si="116"/>
        <v>56.7</v>
      </c>
      <c r="O575" s="126">
        <f t="shared" si="117"/>
        <v>113.4</v>
      </c>
      <c r="P575" s="126">
        <f t="shared" si="118"/>
        <v>23.58</v>
      </c>
      <c r="Q575" s="126">
        <f t="shared" si="119"/>
        <v>47.16</v>
      </c>
      <c r="R575" s="126">
        <f t="shared" si="120"/>
        <v>30.779999999999998</v>
      </c>
      <c r="S575" s="126">
        <f t="shared" si="121"/>
        <v>30.779999999999998</v>
      </c>
      <c r="T575" s="126">
        <f t="shared" si="122"/>
        <v>30.779999999999998</v>
      </c>
      <c r="U575" s="128">
        <f t="shared" si="123"/>
        <v>15.389999999999999</v>
      </c>
      <c r="V575" s="157">
        <f t="shared" si="124"/>
        <v>600</v>
      </c>
    </row>
    <row r="576" spans="1:22" ht="11.25" customHeight="1" x14ac:dyDescent="0.25">
      <c r="A576" s="130" t="s">
        <v>3854</v>
      </c>
      <c r="B576" s="131" t="s">
        <v>453</v>
      </c>
      <c r="C576" s="132">
        <v>99760042538</v>
      </c>
      <c r="D576" s="132" t="s">
        <v>4090</v>
      </c>
      <c r="E576" s="133">
        <v>443.66666666666669</v>
      </c>
      <c r="F576" s="132">
        <v>3</v>
      </c>
      <c r="G576" s="132">
        <v>1</v>
      </c>
      <c r="H576" s="134">
        <v>0</v>
      </c>
      <c r="I576" s="135">
        <f t="shared" si="125"/>
        <v>2</v>
      </c>
      <c r="J576" s="126">
        <f t="shared" si="112"/>
        <v>106.48</v>
      </c>
      <c r="K576" s="126">
        <f t="shared" si="113"/>
        <v>106.48</v>
      </c>
      <c r="L576" s="126">
        <f t="shared" si="114"/>
        <v>1.68</v>
      </c>
      <c r="M576" s="126">
        <f t="shared" si="115"/>
        <v>3.36</v>
      </c>
      <c r="N576" s="126">
        <f t="shared" si="116"/>
        <v>56.7</v>
      </c>
      <c r="O576" s="126">
        <f t="shared" si="117"/>
        <v>113.4</v>
      </c>
      <c r="P576" s="126">
        <f t="shared" si="118"/>
        <v>23.58</v>
      </c>
      <c r="Q576" s="126">
        <f t="shared" si="119"/>
        <v>47.16</v>
      </c>
      <c r="R576" s="126">
        <f t="shared" si="120"/>
        <v>26.62</v>
      </c>
      <c r="S576" s="126">
        <f t="shared" si="121"/>
        <v>26.62</v>
      </c>
      <c r="T576" s="126">
        <f t="shared" si="122"/>
        <v>26.62</v>
      </c>
      <c r="U576" s="128">
        <f t="shared" si="123"/>
        <v>13.31</v>
      </c>
      <c r="V576" s="157">
        <f t="shared" si="124"/>
        <v>552</v>
      </c>
    </row>
    <row r="577" spans="1:22" ht="11.25" customHeight="1" x14ac:dyDescent="0.25">
      <c r="A577" s="130" t="s">
        <v>3854</v>
      </c>
      <c r="B577" s="131" t="s">
        <v>2623</v>
      </c>
      <c r="C577" s="132">
        <v>91370010882</v>
      </c>
      <c r="D577" s="132" t="s">
        <v>4091</v>
      </c>
      <c r="E577" s="133">
        <v>473.66666666666669</v>
      </c>
      <c r="F577" s="132">
        <v>3</v>
      </c>
      <c r="G577" s="132">
        <v>1</v>
      </c>
      <c r="H577" s="134">
        <v>0</v>
      </c>
      <c r="I577" s="135">
        <f t="shared" si="125"/>
        <v>2</v>
      </c>
      <c r="J577" s="126">
        <f t="shared" si="112"/>
        <v>113.68</v>
      </c>
      <c r="K577" s="126">
        <f t="shared" si="113"/>
        <v>113.68</v>
      </c>
      <c r="L577" s="126">
        <f t="shared" si="114"/>
        <v>1.68</v>
      </c>
      <c r="M577" s="126">
        <f t="shared" si="115"/>
        <v>3.36</v>
      </c>
      <c r="N577" s="126">
        <f t="shared" si="116"/>
        <v>56.7</v>
      </c>
      <c r="O577" s="126">
        <f t="shared" si="117"/>
        <v>113.4</v>
      </c>
      <c r="P577" s="126">
        <f t="shared" si="118"/>
        <v>23.58</v>
      </c>
      <c r="Q577" s="126">
        <f t="shared" si="119"/>
        <v>47.16</v>
      </c>
      <c r="R577" s="126">
        <f t="shared" si="120"/>
        <v>28.42</v>
      </c>
      <c r="S577" s="126">
        <f t="shared" si="121"/>
        <v>28.42</v>
      </c>
      <c r="T577" s="126">
        <f t="shared" si="122"/>
        <v>28.42</v>
      </c>
      <c r="U577" s="128">
        <f t="shared" si="123"/>
        <v>14.21</v>
      </c>
      <c r="V577" s="157">
        <f t="shared" si="124"/>
        <v>573</v>
      </c>
    </row>
    <row r="578" spans="1:22" ht="11.25" customHeight="1" x14ac:dyDescent="0.25">
      <c r="A578" s="130" t="s">
        <v>3854</v>
      </c>
      <c r="B578" s="131" t="s">
        <v>2625</v>
      </c>
      <c r="C578" s="132">
        <v>55700009968</v>
      </c>
      <c r="D578" s="132" t="s">
        <v>4092</v>
      </c>
      <c r="E578" s="133">
        <v>273</v>
      </c>
      <c r="F578" s="132">
        <v>5</v>
      </c>
      <c r="G578" s="132">
        <v>1</v>
      </c>
      <c r="H578" s="134">
        <v>0</v>
      </c>
      <c r="I578" s="135">
        <f t="shared" si="125"/>
        <v>4</v>
      </c>
      <c r="J578" s="126">
        <f t="shared" si="112"/>
        <v>65.52</v>
      </c>
      <c r="K578" s="126">
        <f t="shared" si="113"/>
        <v>65.52</v>
      </c>
      <c r="L578" s="126">
        <f t="shared" si="114"/>
        <v>1.68</v>
      </c>
      <c r="M578" s="126">
        <f t="shared" si="115"/>
        <v>6.72</v>
      </c>
      <c r="N578" s="126">
        <f t="shared" si="116"/>
        <v>56.7</v>
      </c>
      <c r="O578" s="126">
        <f t="shared" si="117"/>
        <v>226.8</v>
      </c>
      <c r="P578" s="126">
        <f t="shared" si="118"/>
        <v>23.58</v>
      </c>
      <c r="Q578" s="126">
        <f t="shared" si="119"/>
        <v>94.32</v>
      </c>
      <c r="R578" s="126">
        <f t="shared" si="120"/>
        <v>16.38</v>
      </c>
      <c r="S578" s="126">
        <f t="shared" si="121"/>
        <v>16.38</v>
      </c>
      <c r="T578" s="126">
        <f t="shared" si="122"/>
        <v>16.38</v>
      </c>
      <c r="U578" s="128">
        <f t="shared" si="123"/>
        <v>8.19</v>
      </c>
      <c r="V578" s="157">
        <f t="shared" si="124"/>
        <v>598</v>
      </c>
    </row>
    <row r="579" spans="1:22" ht="11.25" customHeight="1" x14ac:dyDescent="0.25">
      <c r="A579" s="130" t="s">
        <v>3854</v>
      </c>
      <c r="B579" s="131" t="s">
        <v>2627</v>
      </c>
      <c r="C579" s="132">
        <v>48270003751</v>
      </c>
      <c r="D579" s="132" t="s">
        <v>4093</v>
      </c>
      <c r="E579" s="133">
        <v>315.33333333333331</v>
      </c>
      <c r="F579" s="132">
        <v>4</v>
      </c>
      <c r="G579" s="132">
        <v>2</v>
      </c>
      <c r="H579" s="134">
        <v>0</v>
      </c>
      <c r="I579" s="135">
        <f t="shared" si="125"/>
        <v>2</v>
      </c>
      <c r="J579" s="126">
        <f t="shared" si="112"/>
        <v>75.679999999999993</v>
      </c>
      <c r="K579" s="126">
        <f t="shared" si="113"/>
        <v>75.679999999999993</v>
      </c>
      <c r="L579" s="126">
        <f t="shared" si="114"/>
        <v>3.36</v>
      </c>
      <c r="M579" s="126">
        <f t="shared" si="115"/>
        <v>3.36</v>
      </c>
      <c r="N579" s="126">
        <f t="shared" si="116"/>
        <v>113.4</v>
      </c>
      <c r="O579" s="126">
        <f t="shared" si="117"/>
        <v>113.4</v>
      </c>
      <c r="P579" s="126">
        <f t="shared" si="118"/>
        <v>47.16</v>
      </c>
      <c r="Q579" s="126">
        <f t="shared" si="119"/>
        <v>47.16</v>
      </c>
      <c r="R579" s="126">
        <f t="shared" si="120"/>
        <v>18.919999999999998</v>
      </c>
      <c r="S579" s="126">
        <f t="shared" si="121"/>
        <v>18.919999999999998</v>
      </c>
      <c r="T579" s="126">
        <f t="shared" si="122"/>
        <v>18.919999999999998</v>
      </c>
      <c r="U579" s="128">
        <f t="shared" si="123"/>
        <v>9.4599999999999991</v>
      </c>
      <c r="V579" s="157">
        <f t="shared" si="124"/>
        <v>545</v>
      </c>
    </row>
    <row r="580" spans="1:22" ht="11.25" customHeight="1" x14ac:dyDescent="0.25">
      <c r="A580" s="130" t="s">
        <v>3854</v>
      </c>
      <c r="B580" s="131" t="s">
        <v>2629</v>
      </c>
      <c r="C580" s="132">
        <v>18190039733</v>
      </c>
      <c r="D580" s="132" t="s">
        <v>4094</v>
      </c>
      <c r="E580" s="133">
        <v>306.66666666666669</v>
      </c>
      <c r="F580" s="132">
        <v>4</v>
      </c>
      <c r="G580" s="132">
        <v>1</v>
      </c>
      <c r="H580" s="134">
        <v>0</v>
      </c>
      <c r="I580" s="135">
        <f t="shared" si="125"/>
        <v>3</v>
      </c>
      <c r="J580" s="126">
        <f t="shared" si="112"/>
        <v>73.600000000000009</v>
      </c>
      <c r="K580" s="126">
        <f t="shared" si="113"/>
        <v>73.600000000000009</v>
      </c>
      <c r="L580" s="126">
        <f t="shared" si="114"/>
        <v>1.68</v>
      </c>
      <c r="M580" s="126">
        <f t="shared" si="115"/>
        <v>5.04</v>
      </c>
      <c r="N580" s="126">
        <f t="shared" si="116"/>
        <v>56.7</v>
      </c>
      <c r="O580" s="126">
        <f t="shared" si="117"/>
        <v>170.10000000000002</v>
      </c>
      <c r="P580" s="126">
        <f t="shared" si="118"/>
        <v>23.58</v>
      </c>
      <c r="Q580" s="126">
        <f t="shared" si="119"/>
        <v>70.739999999999995</v>
      </c>
      <c r="R580" s="126">
        <f t="shared" si="120"/>
        <v>18.400000000000002</v>
      </c>
      <c r="S580" s="126">
        <f t="shared" si="121"/>
        <v>18.400000000000002</v>
      </c>
      <c r="T580" s="126">
        <f t="shared" si="122"/>
        <v>18.400000000000002</v>
      </c>
      <c r="U580" s="128">
        <f t="shared" si="123"/>
        <v>9.2000000000000011</v>
      </c>
      <c r="V580" s="157">
        <f t="shared" si="124"/>
        <v>539</v>
      </c>
    </row>
    <row r="581" spans="1:22" ht="11.25" customHeight="1" x14ac:dyDescent="0.25">
      <c r="A581" s="130" t="s">
        <v>3854</v>
      </c>
      <c r="B581" s="131" t="s">
        <v>2631</v>
      </c>
      <c r="C581" s="132">
        <v>10380040172</v>
      </c>
      <c r="D581" s="132" t="s">
        <v>4095</v>
      </c>
      <c r="E581" s="133">
        <v>164.66666666666666</v>
      </c>
      <c r="F581" s="132">
        <v>2</v>
      </c>
      <c r="G581" s="132">
        <v>1</v>
      </c>
      <c r="H581" s="134">
        <v>0</v>
      </c>
      <c r="I581" s="135">
        <f t="shared" si="125"/>
        <v>1</v>
      </c>
      <c r="J581" s="126">
        <f t="shared" si="112"/>
        <v>39.519999999999996</v>
      </c>
      <c r="K581" s="126">
        <f t="shared" si="113"/>
        <v>39.519999999999996</v>
      </c>
      <c r="L581" s="126">
        <f t="shared" si="114"/>
        <v>1.68</v>
      </c>
      <c r="M581" s="126">
        <f t="shared" si="115"/>
        <v>1.68</v>
      </c>
      <c r="N581" s="126">
        <f t="shared" si="116"/>
        <v>56.7</v>
      </c>
      <c r="O581" s="126">
        <f t="shared" si="117"/>
        <v>56.7</v>
      </c>
      <c r="P581" s="126">
        <f t="shared" si="118"/>
        <v>23.58</v>
      </c>
      <c r="Q581" s="126">
        <f t="shared" si="119"/>
        <v>23.58</v>
      </c>
      <c r="R581" s="126">
        <f t="shared" si="120"/>
        <v>9.879999999999999</v>
      </c>
      <c r="S581" s="126">
        <f t="shared" si="121"/>
        <v>9.879999999999999</v>
      </c>
      <c r="T581" s="126">
        <f t="shared" si="122"/>
        <v>9.879999999999999</v>
      </c>
      <c r="U581" s="128">
        <f t="shared" si="123"/>
        <v>4.9399999999999995</v>
      </c>
      <c r="V581" s="157">
        <f t="shared" si="124"/>
        <v>278</v>
      </c>
    </row>
    <row r="582" spans="1:22" ht="11.25" customHeight="1" x14ac:dyDescent="0.25">
      <c r="A582" s="130" t="s">
        <v>3854</v>
      </c>
      <c r="B582" s="131" t="s">
        <v>2633</v>
      </c>
      <c r="C582" s="132">
        <v>65730005337</v>
      </c>
      <c r="D582" s="132" t="s">
        <v>4096</v>
      </c>
      <c r="E582" s="133">
        <v>455.66666666666669</v>
      </c>
      <c r="F582" s="132">
        <v>3</v>
      </c>
      <c r="G582" s="132">
        <v>1</v>
      </c>
      <c r="H582" s="134">
        <v>0</v>
      </c>
      <c r="I582" s="135">
        <f t="shared" si="125"/>
        <v>2</v>
      </c>
      <c r="J582" s="126">
        <f t="shared" si="112"/>
        <v>109.36</v>
      </c>
      <c r="K582" s="126">
        <f t="shared" si="113"/>
        <v>109.36</v>
      </c>
      <c r="L582" s="126">
        <f t="shared" si="114"/>
        <v>1.68</v>
      </c>
      <c r="M582" s="126">
        <f t="shared" si="115"/>
        <v>3.36</v>
      </c>
      <c r="N582" s="126">
        <f t="shared" si="116"/>
        <v>56.7</v>
      </c>
      <c r="O582" s="126">
        <f t="shared" si="117"/>
        <v>113.4</v>
      </c>
      <c r="P582" s="126">
        <f t="shared" si="118"/>
        <v>23.58</v>
      </c>
      <c r="Q582" s="126">
        <f t="shared" si="119"/>
        <v>47.16</v>
      </c>
      <c r="R582" s="126">
        <f t="shared" si="120"/>
        <v>27.34</v>
      </c>
      <c r="S582" s="126">
        <f t="shared" si="121"/>
        <v>27.34</v>
      </c>
      <c r="T582" s="126">
        <f t="shared" si="122"/>
        <v>27.34</v>
      </c>
      <c r="U582" s="128">
        <f t="shared" si="123"/>
        <v>13.67</v>
      </c>
      <c r="V582" s="157">
        <f t="shared" si="124"/>
        <v>560</v>
      </c>
    </row>
    <row r="583" spans="1:22" ht="11.25" customHeight="1" x14ac:dyDescent="0.25">
      <c r="A583" s="130" t="s">
        <v>3854</v>
      </c>
      <c r="B583" s="131" t="s">
        <v>2635</v>
      </c>
      <c r="C583" s="132">
        <v>83580008982</v>
      </c>
      <c r="D583" s="132" t="s">
        <v>4097</v>
      </c>
      <c r="E583" s="133">
        <v>502.33333333333331</v>
      </c>
      <c r="F583" s="132">
        <v>4</v>
      </c>
      <c r="G583" s="132">
        <v>1</v>
      </c>
      <c r="H583" s="134">
        <v>0</v>
      </c>
      <c r="I583" s="135">
        <f t="shared" si="125"/>
        <v>3</v>
      </c>
      <c r="J583" s="126">
        <f t="shared" ref="J583:J646" si="126">E583*$J$4</f>
        <v>120.55999999999999</v>
      </c>
      <c r="K583" s="126">
        <f t="shared" ref="K583:K646" si="127">E583*$K$4</f>
        <v>120.55999999999999</v>
      </c>
      <c r="L583" s="126">
        <f t="shared" ref="L583:L646" si="128">(G583+H583)*$L$4</f>
        <v>1.68</v>
      </c>
      <c r="M583" s="126">
        <f t="shared" ref="M583:M646" si="129">I583*$M$4</f>
        <v>5.04</v>
      </c>
      <c r="N583" s="126">
        <f t="shared" ref="N583:N646" si="130">(G583+H583)*$N$4</f>
        <v>56.7</v>
      </c>
      <c r="O583" s="126">
        <f t="shared" ref="O583:O646" si="131">I583*$O$4</f>
        <v>170.10000000000002</v>
      </c>
      <c r="P583" s="126">
        <f t="shared" ref="P583:P646" si="132">(G583+H583)*$P$4</f>
        <v>23.58</v>
      </c>
      <c r="Q583" s="126">
        <f t="shared" ref="Q583:Q646" si="133">I583*$Q$4</f>
        <v>70.739999999999995</v>
      </c>
      <c r="R583" s="126">
        <f t="shared" ref="R583:R646" si="134">E583*$R$4</f>
        <v>30.139999999999997</v>
      </c>
      <c r="S583" s="126">
        <f t="shared" ref="S583:S646" si="135">E583*$S$4</f>
        <v>30.139999999999997</v>
      </c>
      <c r="T583" s="126">
        <f t="shared" ref="T583:T646" si="136">E583*$T$4</f>
        <v>30.139999999999997</v>
      </c>
      <c r="U583" s="128">
        <f t="shared" ref="U583:U646" si="137">E583*$U$4</f>
        <v>15.069999999999999</v>
      </c>
      <c r="V583" s="157">
        <f t="shared" ref="V583:V646" si="138">ROUND((J583+K583+L583+M583+N583+O583+P583+Q583+R583+S583+T583+U583),0)</f>
        <v>674</v>
      </c>
    </row>
    <row r="584" spans="1:22" ht="11.25" customHeight="1" x14ac:dyDescent="0.25">
      <c r="A584" s="130" t="s">
        <v>3854</v>
      </c>
      <c r="B584" s="131" t="s">
        <v>2637</v>
      </c>
      <c r="C584" s="132">
        <v>71410003530</v>
      </c>
      <c r="D584" s="132" t="s">
        <v>4098</v>
      </c>
      <c r="E584" s="133">
        <v>563</v>
      </c>
      <c r="F584" s="132">
        <v>3</v>
      </c>
      <c r="G584" s="132">
        <v>1</v>
      </c>
      <c r="H584" s="134">
        <v>0</v>
      </c>
      <c r="I584" s="135">
        <f t="shared" ref="I584:I647" si="139">F584-G584-H584</f>
        <v>2</v>
      </c>
      <c r="J584" s="126">
        <f t="shared" si="126"/>
        <v>135.12</v>
      </c>
      <c r="K584" s="126">
        <f t="shared" si="127"/>
        <v>135.12</v>
      </c>
      <c r="L584" s="126">
        <f t="shared" si="128"/>
        <v>1.68</v>
      </c>
      <c r="M584" s="126">
        <f t="shared" si="129"/>
        <v>3.36</v>
      </c>
      <c r="N584" s="126">
        <f t="shared" si="130"/>
        <v>56.7</v>
      </c>
      <c r="O584" s="126">
        <f t="shared" si="131"/>
        <v>113.4</v>
      </c>
      <c r="P584" s="126">
        <f t="shared" si="132"/>
        <v>23.58</v>
      </c>
      <c r="Q584" s="126">
        <f t="shared" si="133"/>
        <v>47.16</v>
      </c>
      <c r="R584" s="126">
        <f t="shared" si="134"/>
        <v>33.78</v>
      </c>
      <c r="S584" s="126">
        <f t="shared" si="135"/>
        <v>33.78</v>
      </c>
      <c r="T584" s="126">
        <f t="shared" si="136"/>
        <v>33.78</v>
      </c>
      <c r="U584" s="128">
        <f t="shared" si="137"/>
        <v>16.89</v>
      </c>
      <c r="V584" s="157">
        <f t="shared" si="138"/>
        <v>634</v>
      </c>
    </row>
    <row r="585" spans="1:22" ht="11.25" customHeight="1" x14ac:dyDescent="0.25">
      <c r="A585" s="130" t="s">
        <v>3854</v>
      </c>
      <c r="B585" s="131" t="s">
        <v>2639</v>
      </c>
      <c r="C585" s="132">
        <v>29190008659</v>
      </c>
      <c r="D585" s="132" t="s">
        <v>4099</v>
      </c>
      <c r="E585" s="133">
        <v>436.33333333333331</v>
      </c>
      <c r="F585" s="132">
        <v>3</v>
      </c>
      <c r="G585" s="132">
        <v>1</v>
      </c>
      <c r="H585" s="134">
        <v>0</v>
      </c>
      <c r="I585" s="135">
        <f t="shared" si="139"/>
        <v>2</v>
      </c>
      <c r="J585" s="126">
        <f t="shared" si="126"/>
        <v>104.71999999999998</v>
      </c>
      <c r="K585" s="126">
        <f t="shared" si="127"/>
        <v>104.71999999999998</v>
      </c>
      <c r="L585" s="126">
        <f t="shared" si="128"/>
        <v>1.68</v>
      </c>
      <c r="M585" s="126">
        <f t="shared" si="129"/>
        <v>3.36</v>
      </c>
      <c r="N585" s="126">
        <f t="shared" si="130"/>
        <v>56.7</v>
      </c>
      <c r="O585" s="126">
        <f t="shared" si="131"/>
        <v>113.4</v>
      </c>
      <c r="P585" s="126">
        <f t="shared" si="132"/>
        <v>23.58</v>
      </c>
      <c r="Q585" s="126">
        <f t="shared" si="133"/>
        <v>47.16</v>
      </c>
      <c r="R585" s="126">
        <f t="shared" si="134"/>
        <v>26.179999999999996</v>
      </c>
      <c r="S585" s="126">
        <f t="shared" si="135"/>
        <v>26.179999999999996</v>
      </c>
      <c r="T585" s="126">
        <f t="shared" si="136"/>
        <v>26.179999999999996</v>
      </c>
      <c r="U585" s="128">
        <f t="shared" si="137"/>
        <v>13.089999999999998</v>
      </c>
      <c r="V585" s="157">
        <f t="shared" si="138"/>
        <v>547</v>
      </c>
    </row>
    <row r="586" spans="1:22" ht="11.25" customHeight="1" x14ac:dyDescent="0.25">
      <c r="A586" s="130" t="s">
        <v>3854</v>
      </c>
      <c r="B586" s="131" t="s">
        <v>888</v>
      </c>
      <c r="C586" s="132">
        <v>10510010108</v>
      </c>
      <c r="D586" s="132" t="s">
        <v>4100</v>
      </c>
      <c r="E586" s="133">
        <v>456.33333333333331</v>
      </c>
      <c r="F586" s="132">
        <v>2</v>
      </c>
      <c r="G586" s="132">
        <v>1</v>
      </c>
      <c r="H586" s="134">
        <v>0</v>
      </c>
      <c r="I586" s="135">
        <f t="shared" si="139"/>
        <v>1</v>
      </c>
      <c r="J586" s="126">
        <f t="shared" si="126"/>
        <v>109.52</v>
      </c>
      <c r="K586" s="126">
        <f t="shared" si="127"/>
        <v>109.52</v>
      </c>
      <c r="L586" s="126">
        <f t="shared" si="128"/>
        <v>1.68</v>
      </c>
      <c r="M586" s="126">
        <f t="shared" si="129"/>
        <v>1.68</v>
      </c>
      <c r="N586" s="126">
        <f t="shared" si="130"/>
        <v>56.7</v>
      </c>
      <c r="O586" s="126">
        <f t="shared" si="131"/>
        <v>56.7</v>
      </c>
      <c r="P586" s="126">
        <f t="shared" si="132"/>
        <v>23.58</v>
      </c>
      <c r="Q586" s="126">
        <f t="shared" si="133"/>
        <v>23.58</v>
      </c>
      <c r="R586" s="126">
        <f t="shared" si="134"/>
        <v>27.38</v>
      </c>
      <c r="S586" s="126">
        <f t="shared" si="135"/>
        <v>27.38</v>
      </c>
      <c r="T586" s="126">
        <f t="shared" si="136"/>
        <v>27.38</v>
      </c>
      <c r="U586" s="128">
        <f t="shared" si="137"/>
        <v>13.69</v>
      </c>
      <c r="V586" s="157">
        <f t="shared" si="138"/>
        <v>479</v>
      </c>
    </row>
    <row r="587" spans="1:22" ht="11.25" customHeight="1" x14ac:dyDescent="0.25">
      <c r="A587" s="130" t="s">
        <v>3854</v>
      </c>
      <c r="B587" s="131" t="s">
        <v>2641</v>
      </c>
      <c r="C587" s="132">
        <v>98660001429</v>
      </c>
      <c r="D587" s="132" t="s">
        <v>4101</v>
      </c>
      <c r="E587" s="133">
        <v>384.66666666666669</v>
      </c>
      <c r="F587" s="132">
        <v>2</v>
      </c>
      <c r="G587" s="132">
        <v>1</v>
      </c>
      <c r="H587" s="134">
        <v>0</v>
      </c>
      <c r="I587" s="135">
        <f t="shared" si="139"/>
        <v>1</v>
      </c>
      <c r="J587" s="126">
        <f t="shared" si="126"/>
        <v>92.320000000000007</v>
      </c>
      <c r="K587" s="126">
        <f t="shared" si="127"/>
        <v>92.320000000000007</v>
      </c>
      <c r="L587" s="126">
        <f t="shared" si="128"/>
        <v>1.68</v>
      </c>
      <c r="M587" s="126">
        <f t="shared" si="129"/>
        <v>1.68</v>
      </c>
      <c r="N587" s="126">
        <f t="shared" si="130"/>
        <v>56.7</v>
      </c>
      <c r="O587" s="126">
        <f t="shared" si="131"/>
        <v>56.7</v>
      </c>
      <c r="P587" s="126">
        <f t="shared" si="132"/>
        <v>23.58</v>
      </c>
      <c r="Q587" s="126">
        <f t="shared" si="133"/>
        <v>23.58</v>
      </c>
      <c r="R587" s="126">
        <f t="shared" si="134"/>
        <v>23.080000000000002</v>
      </c>
      <c r="S587" s="126">
        <f t="shared" si="135"/>
        <v>23.080000000000002</v>
      </c>
      <c r="T587" s="126">
        <f t="shared" si="136"/>
        <v>23.080000000000002</v>
      </c>
      <c r="U587" s="128">
        <f t="shared" si="137"/>
        <v>11.540000000000001</v>
      </c>
      <c r="V587" s="157">
        <f t="shared" si="138"/>
        <v>429</v>
      </c>
    </row>
    <row r="588" spans="1:22" ht="11.25" customHeight="1" x14ac:dyDescent="0.25">
      <c r="A588" s="130" t="s">
        <v>3854</v>
      </c>
      <c r="B588" s="131" t="s">
        <v>1622</v>
      </c>
      <c r="C588" s="132">
        <v>53010008079</v>
      </c>
      <c r="D588" s="132" t="s">
        <v>4102</v>
      </c>
      <c r="E588" s="133">
        <v>544</v>
      </c>
      <c r="F588" s="132">
        <v>3</v>
      </c>
      <c r="G588" s="132">
        <v>1</v>
      </c>
      <c r="H588" s="134">
        <v>0</v>
      </c>
      <c r="I588" s="135">
        <f t="shared" si="139"/>
        <v>2</v>
      </c>
      <c r="J588" s="126">
        <f t="shared" si="126"/>
        <v>130.56</v>
      </c>
      <c r="K588" s="126">
        <f t="shared" si="127"/>
        <v>130.56</v>
      </c>
      <c r="L588" s="126">
        <f t="shared" si="128"/>
        <v>1.68</v>
      </c>
      <c r="M588" s="126">
        <f t="shared" si="129"/>
        <v>3.36</v>
      </c>
      <c r="N588" s="126">
        <f t="shared" si="130"/>
        <v>56.7</v>
      </c>
      <c r="O588" s="126">
        <f t="shared" si="131"/>
        <v>113.4</v>
      </c>
      <c r="P588" s="126">
        <f t="shared" si="132"/>
        <v>23.58</v>
      </c>
      <c r="Q588" s="126">
        <f t="shared" si="133"/>
        <v>47.16</v>
      </c>
      <c r="R588" s="126">
        <f t="shared" si="134"/>
        <v>32.64</v>
      </c>
      <c r="S588" s="126">
        <f t="shared" si="135"/>
        <v>32.64</v>
      </c>
      <c r="T588" s="126">
        <f t="shared" si="136"/>
        <v>32.64</v>
      </c>
      <c r="U588" s="128">
        <f t="shared" si="137"/>
        <v>16.32</v>
      </c>
      <c r="V588" s="157">
        <f t="shared" si="138"/>
        <v>621</v>
      </c>
    </row>
    <row r="589" spans="1:22" ht="11.25" customHeight="1" x14ac:dyDescent="0.25">
      <c r="A589" s="130" t="s">
        <v>3854</v>
      </c>
      <c r="B589" s="131" t="s">
        <v>2643</v>
      </c>
      <c r="C589" s="132">
        <v>15140002558</v>
      </c>
      <c r="D589" s="132" t="s">
        <v>4103</v>
      </c>
      <c r="E589" s="133">
        <v>314</v>
      </c>
      <c r="F589" s="132">
        <v>2</v>
      </c>
      <c r="G589" s="132">
        <v>1</v>
      </c>
      <c r="H589" s="134">
        <v>0</v>
      </c>
      <c r="I589" s="135">
        <f t="shared" si="139"/>
        <v>1</v>
      </c>
      <c r="J589" s="126">
        <f t="shared" si="126"/>
        <v>75.36</v>
      </c>
      <c r="K589" s="126">
        <f t="shared" si="127"/>
        <v>75.36</v>
      </c>
      <c r="L589" s="126">
        <f t="shared" si="128"/>
        <v>1.68</v>
      </c>
      <c r="M589" s="126">
        <f t="shared" si="129"/>
        <v>1.68</v>
      </c>
      <c r="N589" s="126">
        <f t="shared" si="130"/>
        <v>56.7</v>
      </c>
      <c r="O589" s="126">
        <f t="shared" si="131"/>
        <v>56.7</v>
      </c>
      <c r="P589" s="126">
        <f t="shared" si="132"/>
        <v>23.58</v>
      </c>
      <c r="Q589" s="126">
        <f t="shared" si="133"/>
        <v>23.58</v>
      </c>
      <c r="R589" s="126">
        <f t="shared" si="134"/>
        <v>18.84</v>
      </c>
      <c r="S589" s="126">
        <f t="shared" si="135"/>
        <v>18.84</v>
      </c>
      <c r="T589" s="126">
        <f t="shared" si="136"/>
        <v>18.84</v>
      </c>
      <c r="U589" s="128">
        <f t="shared" si="137"/>
        <v>9.42</v>
      </c>
      <c r="V589" s="157">
        <f t="shared" si="138"/>
        <v>381</v>
      </c>
    </row>
    <row r="590" spans="1:22" ht="11.25" customHeight="1" x14ac:dyDescent="0.25">
      <c r="A590" s="130" t="s">
        <v>3854</v>
      </c>
      <c r="B590" s="131" t="s">
        <v>2645</v>
      </c>
      <c r="C590" s="132">
        <v>82870003619</v>
      </c>
      <c r="D590" s="132" t="s">
        <v>4104</v>
      </c>
      <c r="E590" s="133">
        <v>286</v>
      </c>
      <c r="F590" s="132">
        <v>3</v>
      </c>
      <c r="G590" s="132">
        <v>1</v>
      </c>
      <c r="H590" s="134">
        <v>0</v>
      </c>
      <c r="I590" s="135">
        <f t="shared" si="139"/>
        <v>2</v>
      </c>
      <c r="J590" s="126">
        <f t="shared" si="126"/>
        <v>68.64</v>
      </c>
      <c r="K590" s="126">
        <f t="shared" si="127"/>
        <v>68.64</v>
      </c>
      <c r="L590" s="126">
        <f t="shared" si="128"/>
        <v>1.68</v>
      </c>
      <c r="M590" s="126">
        <f t="shared" si="129"/>
        <v>3.36</v>
      </c>
      <c r="N590" s="126">
        <f t="shared" si="130"/>
        <v>56.7</v>
      </c>
      <c r="O590" s="126">
        <f t="shared" si="131"/>
        <v>113.4</v>
      </c>
      <c r="P590" s="126">
        <f t="shared" si="132"/>
        <v>23.58</v>
      </c>
      <c r="Q590" s="126">
        <f t="shared" si="133"/>
        <v>47.16</v>
      </c>
      <c r="R590" s="126">
        <f t="shared" si="134"/>
        <v>17.16</v>
      </c>
      <c r="S590" s="126">
        <f t="shared" si="135"/>
        <v>17.16</v>
      </c>
      <c r="T590" s="126">
        <f t="shared" si="136"/>
        <v>17.16</v>
      </c>
      <c r="U590" s="128">
        <f t="shared" si="137"/>
        <v>8.58</v>
      </c>
      <c r="V590" s="157">
        <f t="shared" si="138"/>
        <v>443</v>
      </c>
    </row>
    <row r="591" spans="1:22" ht="11.25" customHeight="1" x14ac:dyDescent="0.25">
      <c r="A591" s="130" t="s">
        <v>3854</v>
      </c>
      <c r="B591" s="131" t="s">
        <v>2647</v>
      </c>
      <c r="C591" s="132">
        <v>64630003654</v>
      </c>
      <c r="D591" s="132" t="s">
        <v>4105</v>
      </c>
      <c r="E591" s="133">
        <v>136.66666666666666</v>
      </c>
      <c r="F591" s="132">
        <v>4</v>
      </c>
      <c r="G591" s="132">
        <v>1</v>
      </c>
      <c r="H591" s="134">
        <v>0</v>
      </c>
      <c r="I591" s="135">
        <f t="shared" si="139"/>
        <v>3</v>
      </c>
      <c r="J591" s="126">
        <f t="shared" si="126"/>
        <v>32.799999999999997</v>
      </c>
      <c r="K591" s="126">
        <f t="shared" si="127"/>
        <v>32.799999999999997</v>
      </c>
      <c r="L591" s="126">
        <f t="shared" si="128"/>
        <v>1.68</v>
      </c>
      <c r="M591" s="126">
        <f t="shared" si="129"/>
        <v>5.04</v>
      </c>
      <c r="N591" s="126">
        <f t="shared" si="130"/>
        <v>56.7</v>
      </c>
      <c r="O591" s="126">
        <f t="shared" si="131"/>
        <v>170.10000000000002</v>
      </c>
      <c r="P591" s="126">
        <f t="shared" si="132"/>
        <v>23.58</v>
      </c>
      <c r="Q591" s="126">
        <f t="shared" si="133"/>
        <v>70.739999999999995</v>
      </c>
      <c r="R591" s="126">
        <f t="shared" si="134"/>
        <v>8.1999999999999993</v>
      </c>
      <c r="S591" s="126">
        <f t="shared" si="135"/>
        <v>8.1999999999999993</v>
      </c>
      <c r="T591" s="126">
        <f t="shared" si="136"/>
        <v>8.1999999999999993</v>
      </c>
      <c r="U591" s="128">
        <f t="shared" si="137"/>
        <v>4.0999999999999996</v>
      </c>
      <c r="V591" s="157">
        <f t="shared" si="138"/>
        <v>422</v>
      </c>
    </row>
    <row r="592" spans="1:22" ht="11.25" customHeight="1" x14ac:dyDescent="0.25">
      <c r="A592" s="130" t="s">
        <v>3854</v>
      </c>
      <c r="B592" s="131" t="s">
        <v>4106</v>
      </c>
      <c r="C592" s="132">
        <v>88390007759</v>
      </c>
      <c r="D592" s="132" t="s">
        <v>4107</v>
      </c>
      <c r="E592" s="133">
        <v>240.33333333333334</v>
      </c>
      <c r="F592" s="132">
        <v>3</v>
      </c>
      <c r="G592" s="132">
        <v>1</v>
      </c>
      <c r="H592" s="134">
        <v>0</v>
      </c>
      <c r="I592" s="135">
        <f t="shared" si="139"/>
        <v>2</v>
      </c>
      <c r="J592" s="126">
        <f t="shared" si="126"/>
        <v>57.68</v>
      </c>
      <c r="K592" s="126">
        <f t="shared" si="127"/>
        <v>57.68</v>
      </c>
      <c r="L592" s="126">
        <f t="shared" si="128"/>
        <v>1.68</v>
      </c>
      <c r="M592" s="126">
        <f t="shared" si="129"/>
        <v>3.36</v>
      </c>
      <c r="N592" s="126">
        <f t="shared" si="130"/>
        <v>56.7</v>
      </c>
      <c r="O592" s="126">
        <f t="shared" si="131"/>
        <v>113.4</v>
      </c>
      <c r="P592" s="126">
        <f t="shared" si="132"/>
        <v>23.58</v>
      </c>
      <c r="Q592" s="126">
        <f t="shared" si="133"/>
        <v>47.16</v>
      </c>
      <c r="R592" s="126">
        <f t="shared" si="134"/>
        <v>14.42</v>
      </c>
      <c r="S592" s="126">
        <f t="shared" si="135"/>
        <v>14.42</v>
      </c>
      <c r="T592" s="126">
        <f t="shared" si="136"/>
        <v>14.42</v>
      </c>
      <c r="U592" s="128">
        <f t="shared" si="137"/>
        <v>7.21</v>
      </c>
      <c r="V592" s="157">
        <f t="shared" si="138"/>
        <v>412</v>
      </c>
    </row>
    <row r="593" spans="1:22" ht="11.25" customHeight="1" x14ac:dyDescent="0.25">
      <c r="A593" s="130" t="s">
        <v>3854</v>
      </c>
      <c r="B593" s="131" t="s">
        <v>2649</v>
      </c>
      <c r="C593" s="132">
        <v>78410001691</v>
      </c>
      <c r="D593" s="132" t="s">
        <v>4108</v>
      </c>
      <c r="E593" s="133">
        <v>450</v>
      </c>
      <c r="F593" s="132">
        <v>3</v>
      </c>
      <c r="G593" s="132">
        <v>1</v>
      </c>
      <c r="H593" s="134">
        <v>0</v>
      </c>
      <c r="I593" s="135">
        <f t="shared" si="139"/>
        <v>2</v>
      </c>
      <c r="J593" s="126">
        <f t="shared" si="126"/>
        <v>108</v>
      </c>
      <c r="K593" s="126">
        <f t="shared" si="127"/>
        <v>108</v>
      </c>
      <c r="L593" s="126">
        <f t="shared" si="128"/>
        <v>1.68</v>
      </c>
      <c r="M593" s="126">
        <f t="shared" si="129"/>
        <v>3.36</v>
      </c>
      <c r="N593" s="126">
        <f t="shared" si="130"/>
        <v>56.7</v>
      </c>
      <c r="O593" s="126">
        <f t="shared" si="131"/>
        <v>113.4</v>
      </c>
      <c r="P593" s="126">
        <f t="shared" si="132"/>
        <v>23.58</v>
      </c>
      <c r="Q593" s="126">
        <f t="shared" si="133"/>
        <v>47.16</v>
      </c>
      <c r="R593" s="126">
        <f t="shared" si="134"/>
        <v>27</v>
      </c>
      <c r="S593" s="126">
        <f t="shared" si="135"/>
        <v>27</v>
      </c>
      <c r="T593" s="126">
        <f t="shared" si="136"/>
        <v>27</v>
      </c>
      <c r="U593" s="128">
        <f t="shared" si="137"/>
        <v>13.5</v>
      </c>
      <c r="V593" s="157">
        <f t="shared" si="138"/>
        <v>556</v>
      </c>
    </row>
    <row r="594" spans="1:22" ht="11.25" customHeight="1" x14ac:dyDescent="0.25">
      <c r="A594" s="130" t="s">
        <v>3854</v>
      </c>
      <c r="B594" s="131" t="s">
        <v>890</v>
      </c>
      <c r="C594" s="132">
        <v>42860003512</v>
      </c>
      <c r="D594" s="132" t="s">
        <v>4109</v>
      </c>
      <c r="E594" s="133">
        <v>331.66666666666669</v>
      </c>
      <c r="F594" s="132">
        <v>3</v>
      </c>
      <c r="G594" s="132">
        <v>1</v>
      </c>
      <c r="H594" s="134">
        <v>0</v>
      </c>
      <c r="I594" s="135">
        <f t="shared" si="139"/>
        <v>2</v>
      </c>
      <c r="J594" s="126">
        <f t="shared" si="126"/>
        <v>79.600000000000009</v>
      </c>
      <c r="K594" s="126">
        <f t="shared" si="127"/>
        <v>79.600000000000009</v>
      </c>
      <c r="L594" s="126">
        <f t="shared" si="128"/>
        <v>1.68</v>
      </c>
      <c r="M594" s="126">
        <f t="shared" si="129"/>
        <v>3.36</v>
      </c>
      <c r="N594" s="126">
        <f t="shared" si="130"/>
        <v>56.7</v>
      </c>
      <c r="O594" s="126">
        <f t="shared" si="131"/>
        <v>113.4</v>
      </c>
      <c r="P594" s="126">
        <f t="shared" si="132"/>
        <v>23.58</v>
      </c>
      <c r="Q594" s="126">
        <f t="shared" si="133"/>
        <v>47.16</v>
      </c>
      <c r="R594" s="126">
        <f t="shared" si="134"/>
        <v>19.900000000000002</v>
      </c>
      <c r="S594" s="126">
        <f t="shared" si="135"/>
        <v>19.900000000000002</v>
      </c>
      <c r="T594" s="126">
        <f t="shared" si="136"/>
        <v>19.900000000000002</v>
      </c>
      <c r="U594" s="128">
        <f t="shared" si="137"/>
        <v>9.9500000000000011</v>
      </c>
      <c r="V594" s="157">
        <f t="shared" si="138"/>
        <v>475</v>
      </c>
    </row>
    <row r="595" spans="1:22" ht="11.25" customHeight="1" x14ac:dyDescent="0.25">
      <c r="A595" s="130" t="s">
        <v>3854</v>
      </c>
      <c r="B595" s="131" t="s">
        <v>892</v>
      </c>
      <c r="C595" s="132">
        <v>57500011103</v>
      </c>
      <c r="D595" s="132" t="s">
        <v>4110</v>
      </c>
      <c r="E595" s="133">
        <v>339</v>
      </c>
      <c r="F595" s="132">
        <v>4</v>
      </c>
      <c r="G595" s="132">
        <v>1</v>
      </c>
      <c r="H595" s="134">
        <v>0</v>
      </c>
      <c r="I595" s="135">
        <f t="shared" si="139"/>
        <v>3</v>
      </c>
      <c r="J595" s="126">
        <f t="shared" si="126"/>
        <v>81.36</v>
      </c>
      <c r="K595" s="126">
        <f t="shared" si="127"/>
        <v>81.36</v>
      </c>
      <c r="L595" s="126">
        <f t="shared" si="128"/>
        <v>1.68</v>
      </c>
      <c r="M595" s="126">
        <f t="shared" si="129"/>
        <v>5.04</v>
      </c>
      <c r="N595" s="126">
        <f t="shared" si="130"/>
        <v>56.7</v>
      </c>
      <c r="O595" s="126">
        <f t="shared" si="131"/>
        <v>170.10000000000002</v>
      </c>
      <c r="P595" s="126">
        <f t="shared" si="132"/>
        <v>23.58</v>
      </c>
      <c r="Q595" s="126">
        <f t="shared" si="133"/>
        <v>70.739999999999995</v>
      </c>
      <c r="R595" s="126">
        <f t="shared" si="134"/>
        <v>20.34</v>
      </c>
      <c r="S595" s="126">
        <f t="shared" si="135"/>
        <v>20.34</v>
      </c>
      <c r="T595" s="126">
        <f t="shared" si="136"/>
        <v>20.34</v>
      </c>
      <c r="U595" s="128">
        <f t="shared" si="137"/>
        <v>10.17</v>
      </c>
      <c r="V595" s="157">
        <f t="shared" si="138"/>
        <v>562</v>
      </c>
    </row>
    <row r="596" spans="1:22" ht="11.25" customHeight="1" x14ac:dyDescent="0.25">
      <c r="A596" s="130" t="s">
        <v>3854</v>
      </c>
      <c r="B596" s="131" t="s">
        <v>2651</v>
      </c>
      <c r="C596" s="132">
        <v>93110000531</v>
      </c>
      <c r="D596" s="132" t="s">
        <v>4111</v>
      </c>
      <c r="E596" s="133">
        <v>406.33333333333331</v>
      </c>
      <c r="F596" s="132">
        <v>3</v>
      </c>
      <c r="G596" s="132">
        <v>1</v>
      </c>
      <c r="H596" s="134">
        <v>0</v>
      </c>
      <c r="I596" s="135">
        <f t="shared" si="139"/>
        <v>2</v>
      </c>
      <c r="J596" s="126">
        <f t="shared" si="126"/>
        <v>97.52</v>
      </c>
      <c r="K596" s="126">
        <f t="shared" si="127"/>
        <v>97.52</v>
      </c>
      <c r="L596" s="126">
        <f t="shared" si="128"/>
        <v>1.68</v>
      </c>
      <c r="M596" s="126">
        <f t="shared" si="129"/>
        <v>3.36</v>
      </c>
      <c r="N596" s="126">
        <f t="shared" si="130"/>
        <v>56.7</v>
      </c>
      <c r="O596" s="126">
        <f t="shared" si="131"/>
        <v>113.4</v>
      </c>
      <c r="P596" s="126">
        <f t="shared" si="132"/>
        <v>23.58</v>
      </c>
      <c r="Q596" s="126">
        <f t="shared" si="133"/>
        <v>47.16</v>
      </c>
      <c r="R596" s="126">
        <f t="shared" si="134"/>
        <v>24.38</v>
      </c>
      <c r="S596" s="126">
        <f t="shared" si="135"/>
        <v>24.38</v>
      </c>
      <c r="T596" s="126">
        <f t="shared" si="136"/>
        <v>24.38</v>
      </c>
      <c r="U596" s="128">
        <f t="shared" si="137"/>
        <v>12.19</v>
      </c>
      <c r="V596" s="157">
        <f t="shared" si="138"/>
        <v>526</v>
      </c>
    </row>
    <row r="597" spans="1:22" ht="11.25" customHeight="1" x14ac:dyDescent="0.25">
      <c r="A597" s="130" t="s">
        <v>3854</v>
      </c>
      <c r="B597" s="131" t="s">
        <v>2653</v>
      </c>
      <c r="C597" s="132">
        <v>35870040750</v>
      </c>
      <c r="D597" s="132" t="s">
        <v>4112</v>
      </c>
      <c r="E597" s="133">
        <v>388.66666666666669</v>
      </c>
      <c r="F597" s="132">
        <v>2</v>
      </c>
      <c r="G597" s="132">
        <v>1</v>
      </c>
      <c r="H597" s="134">
        <v>0</v>
      </c>
      <c r="I597" s="135">
        <f t="shared" si="139"/>
        <v>1</v>
      </c>
      <c r="J597" s="126">
        <f t="shared" si="126"/>
        <v>93.28</v>
      </c>
      <c r="K597" s="126">
        <f t="shared" si="127"/>
        <v>93.28</v>
      </c>
      <c r="L597" s="126">
        <f t="shared" si="128"/>
        <v>1.68</v>
      </c>
      <c r="M597" s="126">
        <f t="shared" si="129"/>
        <v>1.68</v>
      </c>
      <c r="N597" s="126">
        <f t="shared" si="130"/>
        <v>56.7</v>
      </c>
      <c r="O597" s="126">
        <f t="shared" si="131"/>
        <v>56.7</v>
      </c>
      <c r="P597" s="126">
        <f t="shared" si="132"/>
        <v>23.58</v>
      </c>
      <c r="Q597" s="126">
        <f t="shared" si="133"/>
        <v>23.58</v>
      </c>
      <c r="R597" s="126">
        <f t="shared" si="134"/>
        <v>23.32</v>
      </c>
      <c r="S597" s="126">
        <f t="shared" si="135"/>
        <v>23.32</v>
      </c>
      <c r="T597" s="126">
        <f t="shared" si="136"/>
        <v>23.32</v>
      </c>
      <c r="U597" s="128">
        <f t="shared" si="137"/>
        <v>11.66</v>
      </c>
      <c r="V597" s="157">
        <f t="shared" si="138"/>
        <v>432</v>
      </c>
    </row>
    <row r="598" spans="1:22" ht="11.25" customHeight="1" x14ac:dyDescent="0.25">
      <c r="A598" s="130" t="s">
        <v>3854</v>
      </c>
      <c r="B598" s="131" t="s">
        <v>2655</v>
      </c>
      <c r="C598" s="132">
        <v>10550006514</v>
      </c>
      <c r="D598" s="132" t="s">
        <v>4113</v>
      </c>
      <c r="E598" s="133">
        <v>292.33333333333331</v>
      </c>
      <c r="F598" s="132">
        <v>2</v>
      </c>
      <c r="G598" s="132">
        <v>1</v>
      </c>
      <c r="H598" s="134">
        <v>0</v>
      </c>
      <c r="I598" s="135">
        <f t="shared" si="139"/>
        <v>1</v>
      </c>
      <c r="J598" s="126">
        <f t="shared" si="126"/>
        <v>70.16</v>
      </c>
      <c r="K598" s="126">
        <f t="shared" si="127"/>
        <v>70.16</v>
      </c>
      <c r="L598" s="126">
        <f t="shared" si="128"/>
        <v>1.68</v>
      </c>
      <c r="M598" s="126">
        <f t="shared" si="129"/>
        <v>1.68</v>
      </c>
      <c r="N598" s="126">
        <f t="shared" si="130"/>
        <v>56.7</v>
      </c>
      <c r="O598" s="126">
        <f t="shared" si="131"/>
        <v>56.7</v>
      </c>
      <c r="P598" s="126">
        <f t="shared" si="132"/>
        <v>23.58</v>
      </c>
      <c r="Q598" s="126">
        <f t="shared" si="133"/>
        <v>23.58</v>
      </c>
      <c r="R598" s="126">
        <f t="shared" si="134"/>
        <v>17.54</v>
      </c>
      <c r="S598" s="126">
        <f t="shared" si="135"/>
        <v>17.54</v>
      </c>
      <c r="T598" s="126">
        <f t="shared" si="136"/>
        <v>17.54</v>
      </c>
      <c r="U598" s="128">
        <f t="shared" si="137"/>
        <v>8.77</v>
      </c>
      <c r="V598" s="157">
        <f t="shared" si="138"/>
        <v>366</v>
      </c>
    </row>
    <row r="599" spans="1:22" ht="11.25" customHeight="1" x14ac:dyDescent="0.25">
      <c r="A599" s="130" t="s">
        <v>3854</v>
      </c>
      <c r="B599" s="131" t="s">
        <v>2657</v>
      </c>
      <c r="C599" s="132">
        <v>37260006591</v>
      </c>
      <c r="D599" s="132" t="s">
        <v>4114</v>
      </c>
      <c r="E599" s="133">
        <v>121.33333333333333</v>
      </c>
      <c r="F599" s="132">
        <v>2</v>
      </c>
      <c r="G599" s="132">
        <v>1</v>
      </c>
      <c r="H599" s="134">
        <v>0</v>
      </c>
      <c r="I599" s="135">
        <f t="shared" si="139"/>
        <v>1</v>
      </c>
      <c r="J599" s="126">
        <f t="shared" si="126"/>
        <v>29.119999999999997</v>
      </c>
      <c r="K599" s="126">
        <f t="shared" si="127"/>
        <v>29.119999999999997</v>
      </c>
      <c r="L599" s="126">
        <f t="shared" si="128"/>
        <v>1.68</v>
      </c>
      <c r="M599" s="126">
        <f t="shared" si="129"/>
        <v>1.68</v>
      </c>
      <c r="N599" s="126">
        <f t="shared" si="130"/>
        <v>56.7</v>
      </c>
      <c r="O599" s="126">
        <f t="shared" si="131"/>
        <v>56.7</v>
      </c>
      <c r="P599" s="126">
        <f t="shared" si="132"/>
        <v>23.58</v>
      </c>
      <c r="Q599" s="126">
        <f t="shared" si="133"/>
        <v>23.58</v>
      </c>
      <c r="R599" s="126">
        <f t="shared" si="134"/>
        <v>7.2799999999999994</v>
      </c>
      <c r="S599" s="126">
        <f t="shared" si="135"/>
        <v>7.2799999999999994</v>
      </c>
      <c r="T599" s="126">
        <f t="shared" si="136"/>
        <v>7.2799999999999994</v>
      </c>
      <c r="U599" s="128">
        <f t="shared" si="137"/>
        <v>3.6399999999999997</v>
      </c>
      <c r="V599" s="157">
        <f t="shared" si="138"/>
        <v>248</v>
      </c>
    </row>
    <row r="600" spans="1:22" ht="11.25" customHeight="1" x14ac:dyDescent="0.25">
      <c r="A600" s="130" t="s">
        <v>3854</v>
      </c>
      <c r="B600" s="131" t="s">
        <v>2659</v>
      </c>
      <c r="C600" s="132">
        <v>10640006885</v>
      </c>
      <c r="D600" s="132" t="s">
        <v>4115</v>
      </c>
      <c r="E600" s="133">
        <v>460</v>
      </c>
      <c r="F600" s="132">
        <v>3</v>
      </c>
      <c r="G600" s="132">
        <v>1</v>
      </c>
      <c r="H600" s="134">
        <v>0</v>
      </c>
      <c r="I600" s="135">
        <f t="shared" si="139"/>
        <v>2</v>
      </c>
      <c r="J600" s="126">
        <f t="shared" si="126"/>
        <v>110.39999999999999</v>
      </c>
      <c r="K600" s="126">
        <f t="shared" si="127"/>
        <v>110.39999999999999</v>
      </c>
      <c r="L600" s="126">
        <f t="shared" si="128"/>
        <v>1.68</v>
      </c>
      <c r="M600" s="126">
        <f t="shared" si="129"/>
        <v>3.36</v>
      </c>
      <c r="N600" s="126">
        <f t="shared" si="130"/>
        <v>56.7</v>
      </c>
      <c r="O600" s="126">
        <f t="shared" si="131"/>
        <v>113.4</v>
      </c>
      <c r="P600" s="126">
        <f t="shared" si="132"/>
        <v>23.58</v>
      </c>
      <c r="Q600" s="126">
        <f t="shared" si="133"/>
        <v>47.16</v>
      </c>
      <c r="R600" s="126">
        <f t="shared" si="134"/>
        <v>27.599999999999998</v>
      </c>
      <c r="S600" s="126">
        <f t="shared" si="135"/>
        <v>27.599999999999998</v>
      </c>
      <c r="T600" s="126">
        <f t="shared" si="136"/>
        <v>27.599999999999998</v>
      </c>
      <c r="U600" s="128">
        <f t="shared" si="137"/>
        <v>13.799999999999999</v>
      </c>
      <c r="V600" s="157">
        <f t="shared" si="138"/>
        <v>563</v>
      </c>
    </row>
    <row r="601" spans="1:22" ht="11.25" customHeight="1" x14ac:dyDescent="0.25">
      <c r="A601" s="130" t="s">
        <v>3854</v>
      </c>
      <c r="B601" s="131" t="s">
        <v>2661</v>
      </c>
      <c r="C601" s="132">
        <v>57880010866</v>
      </c>
      <c r="D601" s="132" t="s">
        <v>4116</v>
      </c>
      <c r="E601" s="133">
        <v>308.66666666666669</v>
      </c>
      <c r="F601" s="132">
        <v>2</v>
      </c>
      <c r="G601" s="132">
        <v>1</v>
      </c>
      <c r="H601" s="134">
        <v>0</v>
      </c>
      <c r="I601" s="135">
        <f t="shared" si="139"/>
        <v>1</v>
      </c>
      <c r="J601" s="126">
        <f t="shared" si="126"/>
        <v>74.08</v>
      </c>
      <c r="K601" s="126">
        <f t="shared" si="127"/>
        <v>74.08</v>
      </c>
      <c r="L601" s="126">
        <f t="shared" si="128"/>
        <v>1.68</v>
      </c>
      <c r="M601" s="126">
        <f t="shared" si="129"/>
        <v>1.68</v>
      </c>
      <c r="N601" s="126">
        <f t="shared" si="130"/>
        <v>56.7</v>
      </c>
      <c r="O601" s="126">
        <f t="shared" si="131"/>
        <v>56.7</v>
      </c>
      <c r="P601" s="126">
        <f t="shared" si="132"/>
        <v>23.58</v>
      </c>
      <c r="Q601" s="126">
        <f t="shared" si="133"/>
        <v>23.58</v>
      </c>
      <c r="R601" s="126">
        <f t="shared" si="134"/>
        <v>18.52</v>
      </c>
      <c r="S601" s="126">
        <f t="shared" si="135"/>
        <v>18.52</v>
      </c>
      <c r="T601" s="126">
        <f t="shared" si="136"/>
        <v>18.52</v>
      </c>
      <c r="U601" s="128">
        <f t="shared" si="137"/>
        <v>9.26</v>
      </c>
      <c r="V601" s="157">
        <f t="shared" si="138"/>
        <v>377</v>
      </c>
    </row>
    <row r="602" spans="1:22" ht="11.25" customHeight="1" x14ac:dyDescent="0.25">
      <c r="A602" s="130" t="s">
        <v>3854</v>
      </c>
      <c r="B602" s="131" t="s">
        <v>2663</v>
      </c>
      <c r="C602" s="132">
        <v>38420009382</v>
      </c>
      <c r="D602" s="132" t="s">
        <v>4117</v>
      </c>
      <c r="E602" s="133">
        <v>547.33333333333337</v>
      </c>
      <c r="F602" s="132">
        <v>3</v>
      </c>
      <c r="G602" s="132">
        <v>1</v>
      </c>
      <c r="H602" s="134">
        <v>0</v>
      </c>
      <c r="I602" s="135">
        <f t="shared" si="139"/>
        <v>2</v>
      </c>
      <c r="J602" s="126">
        <f t="shared" si="126"/>
        <v>131.36000000000001</v>
      </c>
      <c r="K602" s="126">
        <f t="shared" si="127"/>
        <v>131.36000000000001</v>
      </c>
      <c r="L602" s="126">
        <f t="shared" si="128"/>
        <v>1.68</v>
      </c>
      <c r="M602" s="126">
        <f t="shared" si="129"/>
        <v>3.36</v>
      </c>
      <c r="N602" s="126">
        <f t="shared" si="130"/>
        <v>56.7</v>
      </c>
      <c r="O602" s="126">
        <f t="shared" si="131"/>
        <v>113.4</v>
      </c>
      <c r="P602" s="126">
        <f t="shared" si="132"/>
        <v>23.58</v>
      </c>
      <c r="Q602" s="126">
        <f t="shared" si="133"/>
        <v>47.16</v>
      </c>
      <c r="R602" s="126">
        <f t="shared" si="134"/>
        <v>32.840000000000003</v>
      </c>
      <c r="S602" s="126">
        <f t="shared" si="135"/>
        <v>32.840000000000003</v>
      </c>
      <c r="T602" s="126">
        <f t="shared" si="136"/>
        <v>32.840000000000003</v>
      </c>
      <c r="U602" s="128">
        <f t="shared" si="137"/>
        <v>16.420000000000002</v>
      </c>
      <c r="V602" s="157">
        <f t="shared" si="138"/>
        <v>624</v>
      </c>
    </row>
    <row r="603" spans="1:22" ht="11.25" customHeight="1" x14ac:dyDescent="0.25">
      <c r="A603" s="130" t="s">
        <v>3854</v>
      </c>
      <c r="B603" s="131" t="s">
        <v>4118</v>
      </c>
      <c r="C603" s="132">
        <v>91820005262</v>
      </c>
      <c r="D603" s="132" t="s">
        <v>4119</v>
      </c>
      <c r="E603" s="133">
        <v>160.33333333333334</v>
      </c>
      <c r="F603" s="132">
        <v>2</v>
      </c>
      <c r="G603" s="132">
        <v>1</v>
      </c>
      <c r="H603" s="134">
        <v>0</v>
      </c>
      <c r="I603" s="135">
        <f t="shared" si="139"/>
        <v>1</v>
      </c>
      <c r="J603" s="126">
        <f t="shared" si="126"/>
        <v>38.480000000000004</v>
      </c>
      <c r="K603" s="126">
        <f t="shared" si="127"/>
        <v>38.480000000000004</v>
      </c>
      <c r="L603" s="126">
        <f t="shared" si="128"/>
        <v>1.68</v>
      </c>
      <c r="M603" s="126">
        <f t="shared" si="129"/>
        <v>1.68</v>
      </c>
      <c r="N603" s="126">
        <f t="shared" si="130"/>
        <v>56.7</v>
      </c>
      <c r="O603" s="126">
        <f t="shared" si="131"/>
        <v>56.7</v>
      </c>
      <c r="P603" s="126">
        <f t="shared" si="132"/>
        <v>23.58</v>
      </c>
      <c r="Q603" s="126">
        <f t="shared" si="133"/>
        <v>23.58</v>
      </c>
      <c r="R603" s="126">
        <f t="shared" si="134"/>
        <v>9.620000000000001</v>
      </c>
      <c r="S603" s="126">
        <f t="shared" si="135"/>
        <v>9.620000000000001</v>
      </c>
      <c r="T603" s="126">
        <f t="shared" si="136"/>
        <v>9.620000000000001</v>
      </c>
      <c r="U603" s="128">
        <f t="shared" si="137"/>
        <v>4.8100000000000005</v>
      </c>
      <c r="V603" s="157">
        <f t="shared" si="138"/>
        <v>275</v>
      </c>
    </row>
    <row r="604" spans="1:22" ht="11.25" customHeight="1" x14ac:dyDescent="0.25">
      <c r="A604" s="130" t="s">
        <v>3854</v>
      </c>
      <c r="B604" s="131" t="s">
        <v>2665</v>
      </c>
      <c r="C604" s="132">
        <v>66720010078</v>
      </c>
      <c r="D604" s="132" t="s">
        <v>4120</v>
      </c>
      <c r="E604" s="133">
        <v>109</v>
      </c>
      <c r="F604" s="132">
        <v>2</v>
      </c>
      <c r="G604" s="132">
        <v>1</v>
      </c>
      <c r="H604" s="134">
        <v>0</v>
      </c>
      <c r="I604" s="135">
        <f t="shared" si="139"/>
        <v>1</v>
      </c>
      <c r="J604" s="126">
        <f t="shared" si="126"/>
        <v>26.16</v>
      </c>
      <c r="K604" s="126">
        <f t="shared" si="127"/>
        <v>26.16</v>
      </c>
      <c r="L604" s="126">
        <f t="shared" si="128"/>
        <v>1.68</v>
      </c>
      <c r="M604" s="126">
        <f t="shared" si="129"/>
        <v>1.68</v>
      </c>
      <c r="N604" s="126">
        <f t="shared" si="130"/>
        <v>56.7</v>
      </c>
      <c r="O604" s="126">
        <f t="shared" si="131"/>
        <v>56.7</v>
      </c>
      <c r="P604" s="126">
        <f t="shared" si="132"/>
        <v>23.58</v>
      </c>
      <c r="Q604" s="126">
        <f t="shared" si="133"/>
        <v>23.58</v>
      </c>
      <c r="R604" s="126">
        <f t="shared" si="134"/>
        <v>6.54</v>
      </c>
      <c r="S604" s="126">
        <f t="shared" si="135"/>
        <v>6.54</v>
      </c>
      <c r="T604" s="126">
        <f t="shared" si="136"/>
        <v>6.54</v>
      </c>
      <c r="U604" s="128">
        <f t="shared" si="137"/>
        <v>3.27</v>
      </c>
      <c r="V604" s="157">
        <f t="shared" si="138"/>
        <v>239</v>
      </c>
    </row>
    <row r="605" spans="1:22" ht="11.25" customHeight="1" x14ac:dyDescent="0.25">
      <c r="A605" s="130" t="s">
        <v>3854</v>
      </c>
      <c r="B605" s="131" t="s">
        <v>894</v>
      </c>
      <c r="C605" s="132">
        <v>10530004230</v>
      </c>
      <c r="D605" s="132" t="s">
        <v>4121</v>
      </c>
      <c r="E605" s="133">
        <v>414.33333333333331</v>
      </c>
      <c r="F605" s="132">
        <v>5</v>
      </c>
      <c r="G605" s="132">
        <v>2</v>
      </c>
      <c r="H605" s="134">
        <v>1</v>
      </c>
      <c r="I605" s="135">
        <f t="shared" si="139"/>
        <v>2</v>
      </c>
      <c r="J605" s="126">
        <f t="shared" si="126"/>
        <v>99.44</v>
      </c>
      <c r="K605" s="126">
        <f t="shared" si="127"/>
        <v>99.44</v>
      </c>
      <c r="L605" s="126">
        <f t="shared" si="128"/>
        <v>5.04</v>
      </c>
      <c r="M605" s="126">
        <f t="shared" si="129"/>
        <v>3.36</v>
      </c>
      <c r="N605" s="126">
        <f t="shared" si="130"/>
        <v>170.10000000000002</v>
      </c>
      <c r="O605" s="126">
        <f t="shared" si="131"/>
        <v>113.4</v>
      </c>
      <c r="P605" s="126">
        <f t="shared" si="132"/>
        <v>70.739999999999995</v>
      </c>
      <c r="Q605" s="126">
        <f t="shared" si="133"/>
        <v>47.16</v>
      </c>
      <c r="R605" s="126">
        <f t="shared" si="134"/>
        <v>24.86</v>
      </c>
      <c r="S605" s="126">
        <f t="shared" si="135"/>
        <v>24.86</v>
      </c>
      <c r="T605" s="126">
        <f t="shared" si="136"/>
        <v>24.86</v>
      </c>
      <c r="U605" s="128">
        <f t="shared" si="137"/>
        <v>12.43</v>
      </c>
      <c r="V605" s="157">
        <f t="shared" si="138"/>
        <v>696</v>
      </c>
    </row>
    <row r="606" spans="1:22" ht="11.25" customHeight="1" x14ac:dyDescent="0.25">
      <c r="A606" s="130" t="s">
        <v>3854</v>
      </c>
      <c r="B606" s="131" t="s">
        <v>2667</v>
      </c>
      <c r="C606" s="132">
        <v>88030003940</v>
      </c>
      <c r="D606" s="132" t="s">
        <v>4122</v>
      </c>
      <c r="E606" s="133">
        <v>326</v>
      </c>
      <c r="F606" s="132">
        <v>3</v>
      </c>
      <c r="G606" s="132">
        <v>1</v>
      </c>
      <c r="H606" s="134">
        <v>0</v>
      </c>
      <c r="I606" s="135">
        <f t="shared" si="139"/>
        <v>2</v>
      </c>
      <c r="J606" s="126">
        <f t="shared" si="126"/>
        <v>78.239999999999995</v>
      </c>
      <c r="K606" s="126">
        <f t="shared" si="127"/>
        <v>78.239999999999995</v>
      </c>
      <c r="L606" s="126">
        <f t="shared" si="128"/>
        <v>1.68</v>
      </c>
      <c r="M606" s="126">
        <f t="shared" si="129"/>
        <v>3.36</v>
      </c>
      <c r="N606" s="126">
        <f t="shared" si="130"/>
        <v>56.7</v>
      </c>
      <c r="O606" s="126">
        <f t="shared" si="131"/>
        <v>113.4</v>
      </c>
      <c r="P606" s="126">
        <f t="shared" si="132"/>
        <v>23.58</v>
      </c>
      <c r="Q606" s="126">
        <f t="shared" si="133"/>
        <v>47.16</v>
      </c>
      <c r="R606" s="126">
        <f t="shared" si="134"/>
        <v>19.559999999999999</v>
      </c>
      <c r="S606" s="126">
        <f t="shared" si="135"/>
        <v>19.559999999999999</v>
      </c>
      <c r="T606" s="126">
        <f t="shared" si="136"/>
        <v>19.559999999999999</v>
      </c>
      <c r="U606" s="128">
        <f t="shared" si="137"/>
        <v>9.7799999999999994</v>
      </c>
      <c r="V606" s="157">
        <f t="shared" si="138"/>
        <v>471</v>
      </c>
    </row>
    <row r="607" spans="1:22" ht="11.25" customHeight="1" x14ac:dyDescent="0.25">
      <c r="A607" s="130" t="s">
        <v>3854</v>
      </c>
      <c r="B607" s="131" t="s">
        <v>2669</v>
      </c>
      <c r="C607" s="132">
        <v>40560006488</v>
      </c>
      <c r="D607" s="132" t="s">
        <v>4123</v>
      </c>
      <c r="E607" s="133">
        <v>370.33333333333331</v>
      </c>
      <c r="F607" s="132">
        <v>3</v>
      </c>
      <c r="G607" s="132">
        <v>1</v>
      </c>
      <c r="H607" s="134">
        <v>0</v>
      </c>
      <c r="I607" s="135">
        <f t="shared" si="139"/>
        <v>2</v>
      </c>
      <c r="J607" s="126">
        <f t="shared" si="126"/>
        <v>88.88</v>
      </c>
      <c r="K607" s="126">
        <f t="shared" si="127"/>
        <v>88.88</v>
      </c>
      <c r="L607" s="126">
        <f t="shared" si="128"/>
        <v>1.68</v>
      </c>
      <c r="M607" s="126">
        <f t="shared" si="129"/>
        <v>3.36</v>
      </c>
      <c r="N607" s="126">
        <f t="shared" si="130"/>
        <v>56.7</v>
      </c>
      <c r="O607" s="126">
        <f t="shared" si="131"/>
        <v>113.4</v>
      </c>
      <c r="P607" s="126">
        <f t="shared" si="132"/>
        <v>23.58</v>
      </c>
      <c r="Q607" s="126">
        <f t="shared" si="133"/>
        <v>47.16</v>
      </c>
      <c r="R607" s="126">
        <f t="shared" si="134"/>
        <v>22.22</v>
      </c>
      <c r="S607" s="126">
        <f t="shared" si="135"/>
        <v>22.22</v>
      </c>
      <c r="T607" s="126">
        <f t="shared" si="136"/>
        <v>22.22</v>
      </c>
      <c r="U607" s="128">
        <f t="shared" si="137"/>
        <v>11.11</v>
      </c>
      <c r="V607" s="157">
        <f t="shared" si="138"/>
        <v>501</v>
      </c>
    </row>
    <row r="608" spans="1:22" ht="11.25" customHeight="1" x14ac:dyDescent="0.25">
      <c r="A608" s="130" t="s">
        <v>3854</v>
      </c>
      <c r="B608" s="131" t="s">
        <v>2671</v>
      </c>
      <c r="C608" s="132">
        <v>10220006983</v>
      </c>
      <c r="D608" s="132" t="s">
        <v>4124</v>
      </c>
      <c r="E608" s="133">
        <v>494.66666666666669</v>
      </c>
      <c r="F608" s="132">
        <v>3</v>
      </c>
      <c r="G608" s="132">
        <v>1</v>
      </c>
      <c r="H608" s="134">
        <v>0</v>
      </c>
      <c r="I608" s="135">
        <f t="shared" si="139"/>
        <v>2</v>
      </c>
      <c r="J608" s="126">
        <f t="shared" si="126"/>
        <v>118.72</v>
      </c>
      <c r="K608" s="126">
        <f t="shared" si="127"/>
        <v>118.72</v>
      </c>
      <c r="L608" s="126">
        <f t="shared" si="128"/>
        <v>1.68</v>
      </c>
      <c r="M608" s="126">
        <f t="shared" si="129"/>
        <v>3.36</v>
      </c>
      <c r="N608" s="126">
        <f t="shared" si="130"/>
        <v>56.7</v>
      </c>
      <c r="O608" s="126">
        <f t="shared" si="131"/>
        <v>113.4</v>
      </c>
      <c r="P608" s="126">
        <f t="shared" si="132"/>
        <v>23.58</v>
      </c>
      <c r="Q608" s="126">
        <f t="shared" si="133"/>
        <v>47.16</v>
      </c>
      <c r="R608" s="126">
        <f t="shared" si="134"/>
        <v>29.68</v>
      </c>
      <c r="S608" s="126">
        <f t="shared" si="135"/>
        <v>29.68</v>
      </c>
      <c r="T608" s="126">
        <f t="shared" si="136"/>
        <v>29.68</v>
      </c>
      <c r="U608" s="128">
        <f t="shared" si="137"/>
        <v>14.84</v>
      </c>
      <c r="V608" s="157">
        <f t="shared" si="138"/>
        <v>587</v>
      </c>
    </row>
    <row r="609" spans="1:22" ht="11.25" customHeight="1" x14ac:dyDescent="0.25">
      <c r="A609" s="130" t="s">
        <v>3854</v>
      </c>
      <c r="B609" s="131" t="s">
        <v>2673</v>
      </c>
      <c r="C609" s="132">
        <v>51260007711</v>
      </c>
      <c r="D609" s="132" t="s">
        <v>4125</v>
      </c>
      <c r="E609" s="133">
        <v>311</v>
      </c>
      <c r="F609" s="132">
        <v>3</v>
      </c>
      <c r="G609" s="132">
        <v>1</v>
      </c>
      <c r="H609" s="134">
        <v>0</v>
      </c>
      <c r="I609" s="135">
        <f t="shared" si="139"/>
        <v>2</v>
      </c>
      <c r="J609" s="126">
        <f t="shared" si="126"/>
        <v>74.64</v>
      </c>
      <c r="K609" s="126">
        <f t="shared" si="127"/>
        <v>74.64</v>
      </c>
      <c r="L609" s="126">
        <f t="shared" si="128"/>
        <v>1.68</v>
      </c>
      <c r="M609" s="126">
        <f t="shared" si="129"/>
        <v>3.36</v>
      </c>
      <c r="N609" s="126">
        <f t="shared" si="130"/>
        <v>56.7</v>
      </c>
      <c r="O609" s="126">
        <f t="shared" si="131"/>
        <v>113.4</v>
      </c>
      <c r="P609" s="126">
        <f t="shared" si="132"/>
        <v>23.58</v>
      </c>
      <c r="Q609" s="126">
        <f t="shared" si="133"/>
        <v>47.16</v>
      </c>
      <c r="R609" s="126">
        <f t="shared" si="134"/>
        <v>18.66</v>
      </c>
      <c r="S609" s="126">
        <f t="shared" si="135"/>
        <v>18.66</v>
      </c>
      <c r="T609" s="126">
        <f t="shared" si="136"/>
        <v>18.66</v>
      </c>
      <c r="U609" s="128">
        <f t="shared" si="137"/>
        <v>9.33</v>
      </c>
      <c r="V609" s="157">
        <f t="shared" si="138"/>
        <v>460</v>
      </c>
    </row>
    <row r="610" spans="1:22" ht="11.25" customHeight="1" x14ac:dyDescent="0.25">
      <c r="A610" s="130" t="s">
        <v>3854</v>
      </c>
      <c r="B610" s="131" t="s">
        <v>2675</v>
      </c>
      <c r="C610" s="132">
        <v>16170000287</v>
      </c>
      <c r="D610" s="132" t="s">
        <v>4126</v>
      </c>
      <c r="E610" s="133">
        <v>171.33333333333334</v>
      </c>
      <c r="F610" s="132">
        <v>3</v>
      </c>
      <c r="G610" s="132">
        <v>1</v>
      </c>
      <c r="H610" s="134">
        <v>0</v>
      </c>
      <c r="I610" s="135">
        <f t="shared" si="139"/>
        <v>2</v>
      </c>
      <c r="J610" s="126">
        <f t="shared" si="126"/>
        <v>41.12</v>
      </c>
      <c r="K610" s="126">
        <f t="shared" si="127"/>
        <v>41.12</v>
      </c>
      <c r="L610" s="126">
        <f t="shared" si="128"/>
        <v>1.68</v>
      </c>
      <c r="M610" s="126">
        <f t="shared" si="129"/>
        <v>3.36</v>
      </c>
      <c r="N610" s="126">
        <f t="shared" si="130"/>
        <v>56.7</v>
      </c>
      <c r="O610" s="126">
        <f t="shared" si="131"/>
        <v>113.4</v>
      </c>
      <c r="P610" s="126">
        <f t="shared" si="132"/>
        <v>23.58</v>
      </c>
      <c r="Q610" s="126">
        <f t="shared" si="133"/>
        <v>47.16</v>
      </c>
      <c r="R610" s="126">
        <f t="shared" si="134"/>
        <v>10.28</v>
      </c>
      <c r="S610" s="126">
        <f t="shared" si="135"/>
        <v>10.28</v>
      </c>
      <c r="T610" s="126">
        <f t="shared" si="136"/>
        <v>10.28</v>
      </c>
      <c r="U610" s="128">
        <f t="shared" si="137"/>
        <v>5.14</v>
      </c>
      <c r="V610" s="157">
        <f t="shared" si="138"/>
        <v>364</v>
      </c>
    </row>
    <row r="611" spans="1:22" ht="11.25" customHeight="1" x14ac:dyDescent="0.25">
      <c r="A611" s="130" t="s">
        <v>3854</v>
      </c>
      <c r="B611" s="131" t="s">
        <v>2677</v>
      </c>
      <c r="C611" s="132">
        <v>63080000623</v>
      </c>
      <c r="D611" s="132" t="s">
        <v>4127</v>
      </c>
      <c r="E611" s="133">
        <v>338</v>
      </c>
      <c r="F611" s="132">
        <v>3</v>
      </c>
      <c r="G611" s="132">
        <v>1</v>
      </c>
      <c r="H611" s="134">
        <v>0</v>
      </c>
      <c r="I611" s="135">
        <f t="shared" si="139"/>
        <v>2</v>
      </c>
      <c r="J611" s="126">
        <f t="shared" si="126"/>
        <v>81.11999999999999</v>
      </c>
      <c r="K611" s="126">
        <f t="shared" si="127"/>
        <v>81.11999999999999</v>
      </c>
      <c r="L611" s="126">
        <f t="shared" si="128"/>
        <v>1.68</v>
      </c>
      <c r="M611" s="126">
        <f t="shared" si="129"/>
        <v>3.36</v>
      </c>
      <c r="N611" s="126">
        <f t="shared" si="130"/>
        <v>56.7</v>
      </c>
      <c r="O611" s="126">
        <f t="shared" si="131"/>
        <v>113.4</v>
      </c>
      <c r="P611" s="126">
        <f t="shared" si="132"/>
        <v>23.58</v>
      </c>
      <c r="Q611" s="126">
        <f t="shared" si="133"/>
        <v>47.16</v>
      </c>
      <c r="R611" s="126">
        <f t="shared" si="134"/>
        <v>20.279999999999998</v>
      </c>
      <c r="S611" s="126">
        <f t="shared" si="135"/>
        <v>20.279999999999998</v>
      </c>
      <c r="T611" s="126">
        <f t="shared" si="136"/>
        <v>20.279999999999998</v>
      </c>
      <c r="U611" s="128">
        <f t="shared" si="137"/>
        <v>10.139999999999999</v>
      </c>
      <c r="V611" s="157">
        <f t="shared" si="138"/>
        <v>479</v>
      </c>
    </row>
    <row r="612" spans="1:22" ht="11.25" customHeight="1" x14ac:dyDescent="0.25">
      <c r="A612" s="130" t="s">
        <v>3854</v>
      </c>
      <c r="B612" s="131" t="s">
        <v>1192</v>
      </c>
      <c r="C612" s="132">
        <v>42710006044</v>
      </c>
      <c r="D612" s="132" t="s">
        <v>4128</v>
      </c>
      <c r="E612" s="133">
        <v>411.66666666666669</v>
      </c>
      <c r="F612" s="132">
        <v>3</v>
      </c>
      <c r="G612" s="132">
        <v>1</v>
      </c>
      <c r="H612" s="134">
        <v>0</v>
      </c>
      <c r="I612" s="135">
        <f t="shared" si="139"/>
        <v>2</v>
      </c>
      <c r="J612" s="126">
        <f t="shared" si="126"/>
        <v>98.8</v>
      </c>
      <c r="K612" s="126">
        <f t="shared" si="127"/>
        <v>98.8</v>
      </c>
      <c r="L612" s="126">
        <f t="shared" si="128"/>
        <v>1.68</v>
      </c>
      <c r="M612" s="126">
        <f t="shared" si="129"/>
        <v>3.36</v>
      </c>
      <c r="N612" s="126">
        <f t="shared" si="130"/>
        <v>56.7</v>
      </c>
      <c r="O612" s="126">
        <f t="shared" si="131"/>
        <v>113.4</v>
      </c>
      <c r="P612" s="126">
        <f t="shared" si="132"/>
        <v>23.58</v>
      </c>
      <c r="Q612" s="126">
        <f t="shared" si="133"/>
        <v>47.16</v>
      </c>
      <c r="R612" s="126">
        <f t="shared" si="134"/>
        <v>24.7</v>
      </c>
      <c r="S612" s="126">
        <f t="shared" si="135"/>
        <v>24.7</v>
      </c>
      <c r="T612" s="126">
        <f t="shared" si="136"/>
        <v>24.7</v>
      </c>
      <c r="U612" s="128">
        <f t="shared" si="137"/>
        <v>12.35</v>
      </c>
      <c r="V612" s="157">
        <f t="shared" si="138"/>
        <v>530</v>
      </c>
    </row>
    <row r="613" spans="1:22" ht="11.25" customHeight="1" x14ac:dyDescent="0.25">
      <c r="A613" s="130" t="s">
        <v>3854</v>
      </c>
      <c r="B613" s="131" t="s">
        <v>2679</v>
      </c>
      <c r="C613" s="132">
        <v>93460010824</v>
      </c>
      <c r="D613" s="132" t="s">
        <v>4129</v>
      </c>
      <c r="E613" s="133">
        <v>163</v>
      </c>
      <c r="F613" s="132">
        <v>2</v>
      </c>
      <c r="G613" s="132">
        <v>1</v>
      </c>
      <c r="H613" s="134">
        <v>0</v>
      </c>
      <c r="I613" s="135">
        <f t="shared" si="139"/>
        <v>1</v>
      </c>
      <c r="J613" s="126">
        <f t="shared" si="126"/>
        <v>39.119999999999997</v>
      </c>
      <c r="K613" s="126">
        <f t="shared" si="127"/>
        <v>39.119999999999997</v>
      </c>
      <c r="L613" s="126">
        <f t="shared" si="128"/>
        <v>1.68</v>
      </c>
      <c r="M613" s="126">
        <f t="shared" si="129"/>
        <v>1.68</v>
      </c>
      <c r="N613" s="126">
        <f t="shared" si="130"/>
        <v>56.7</v>
      </c>
      <c r="O613" s="126">
        <f t="shared" si="131"/>
        <v>56.7</v>
      </c>
      <c r="P613" s="126">
        <f t="shared" si="132"/>
        <v>23.58</v>
      </c>
      <c r="Q613" s="126">
        <f t="shared" si="133"/>
        <v>23.58</v>
      </c>
      <c r="R613" s="126">
        <f t="shared" si="134"/>
        <v>9.7799999999999994</v>
      </c>
      <c r="S613" s="126">
        <f t="shared" si="135"/>
        <v>9.7799999999999994</v>
      </c>
      <c r="T613" s="126">
        <f t="shared" si="136"/>
        <v>9.7799999999999994</v>
      </c>
      <c r="U613" s="128">
        <f t="shared" si="137"/>
        <v>4.8899999999999997</v>
      </c>
      <c r="V613" s="157">
        <f t="shared" si="138"/>
        <v>276</v>
      </c>
    </row>
    <row r="614" spans="1:22" ht="11.25" customHeight="1" x14ac:dyDescent="0.25">
      <c r="A614" s="130" t="s">
        <v>3854</v>
      </c>
      <c r="B614" s="131" t="s">
        <v>2681</v>
      </c>
      <c r="C614" s="132">
        <v>27420007923</v>
      </c>
      <c r="D614" s="132" t="s">
        <v>4130</v>
      </c>
      <c r="E614" s="133">
        <v>209</v>
      </c>
      <c r="F614" s="132">
        <v>2</v>
      </c>
      <c r="G614" s="132">
        <v>1</v>
      </c>
      <c r="H614" s="134">
        <v>0</v>
      </c>
      <c r="I614" s="135">
        <f t="shared" si="139"/>
        <v>1</v>
      </c>
      <c r="J614" s="126">
        <f t="shared" si="126"/>
        <v>50.16</v>
      </c>
      <c r="K614" s="126">
        <f t="shared" si="127"/>
        <v>50.16</v>
      </c>
      <c r="L614" s="126">
        <f t="shared" si="128"/>
        <v>1.68</v>
      </c>
      <c r="M614" s="126">
        <f t="shared" si="129"/>
        <v>1.68</v>
      </c>
      <c r="N614" s="126">
        <f t="shared" si="130"/>
        <v>56.7</v>
      </c>
      <c r="O614" s="126">
        <f t="shared" si="131"/>
        <v>56.7</v>
      </c>
      <c r="P614" s="126">
        <f t="shared" si="132"/>
        <v>23.58</v>
      </c>
      <c r="Q614" s="126">
        <f t="shared" si="133"/>
        <v>23.58</v>
      </c>
      <c r="R614" s="126">
        <f t="shared" si="134"/>
        <v>12.54</v>
      </c>
      <c r="S614" s="126">
        <f t="shared" si="135"/>
        <v>12.54</v>
      </c>
      <c r="T614" s="126">
        <f t="shared" si="136"/>
        <v>12.54</v>
      </c>
      <c r="U614" s="128">
        <f t="shared" si="137"/>
        <v>6.27</v>
      </c>
      <c r="V614" s="157">
        <f t="shared" si="138"/>
        <v>308</v>
      </c>
    </row>
    <row r="615" spans="1:22" ht="11.25" customHeight="1" x14ac:dyDescent="0.25">
      <c r="A615" s="130" t="s">
        <v>3854</v>
      </c>
      <c r="B615" s="131" t="s">
        <v>2683</v>
      </c>
      <c r="C615" s="132">
        <v>10330010151</v>
      </c>
      <c r="D615" s="132" t="s">
        <v>4131</v>
      </c>
      <c r="E615" s="133">
        <v>152.33333333333334</v>
      </c>
      <c r="F615" s="132">
        <v>3</v>
      </c>
      <c r="G615" s="132">
        <v>1</v>
      </c>
      <c r="H615" s="134">
        <v>0</v>
      </c>
      <c r="I615" s="135">
        <f t="shared" si="139"/>
        <v>2</v>
      </c>
      <c r="J615" s="126">
        <f t="shared" si="126"/>
        <v>36.56</v>
      </c>
      <c r="K615" s="126">
        <f t="shared" si="127"/>
        <v>36.56</v>
      </c>
      <c r="L615" s="126">
        <f t="shared" si="128"/>
        <v>1.68</v>
      </c>
      <c r="M615" s="126">
        <f t="shared" si="129"/>
        <v>3.36</v>
      </c>
      <c r="N615" s="126">
        <f t="shared" si="130"/>
        <v>56.7</v>
      </c>
      <c r="O615" s="126">
        <f t="shared" si="131"/>
        <v>113.4</v>
      </c>
      <c r="P615" s="126">
        <f t="shared" si="132"/>
        <v>23.58</v>
      </c>
      <c r="Q615" s="126">
        <f t="shared" si="133"/>
        <v>47.16</v>
      </c>
      <c r="R615" s="126">
        <f t="shared" si="134"/>
        <v>9.14</v>
      </c>
      <c r="S615" s="126">
        <f t="shared" si="135"/>
        <v>9.14</v>
      </c>
      <c r="T615" s="126">
        <f t="shared" si="136"/>
        <v>9.14</v>
      </c>
      <c r="U615" s="128">
        <f t="shared" si="137"/>
        <v>4.57</v>
      </c>
      <c r="V615" s="157">
        <f t="shared" si="138"/>
        <v>351</v>
      </c>
    </row>
    <row r="616" spans="1:22" ht="11.25" customHeight="1" x14ac:dyDescent="0.25">
      <c r="A616" s="130" t="s">
        <v>3854</v>
      </c>
      <c r="B616" s="131" t="s">
        <v>2685</v>
      </c>
      <c r="C616" s="132">
        <v>16520004513</v>
      </c>
      <c r="D616" s="132" t="s">
        <v>4132</v>
      </c>
      <c r="E616" s="133">
        <v>123</v>
      </c>
      <c r="F616" s="132">
        <v>2</v>
      </c>
      <c r="G616" s="132">
        <v>1</v>
      </c>
      <c r="H616" s="134">
        <v>0</v>
      </c>
      <c r="I616" s="135">
        <f t="shared" si="139"/>
        <v>1</v>
      </c>
      <c r="J616" s="126">
        <f t="shared" si="126"/>
        <v>29.52</v>
      </c>
      <c r="K616" s="126">
        <f t="shared" si="127"/>
        <v>29.52</v>
      </c>
      <c r="L616" s="126">
        <f t="shared" si="128"/>
        <v>1.68</v>
      </c>
      <c r="M616" s="126">
        <f t="shared" si="129"/>
        <v>1.68</v>
      </c>
      <c r="N616" s="126">
        <f t="shared" si="130"/>
        <v>56.7</v>
      </c>
      <c r="O616" s="126">
        <f t="shared" si="131"/>
        <v>56.7</v>
      </c>
      <c r="P616" s="126">
        <f t="shared" si="132"/>
        <v>23.58</v>
      </c>
      <c r="Q616" s="126">
        <f t="shared" si="133"/>
        <v>23.58</v>
      </c>
      <c r="R616" s="126">
        <f t="shared" si="134"/>
        <v>7.38</v>
      </c>
      <c r="S616" s="126">
        <f t="shared" si="135"/>
        <v>7.38</v>
      </c>
      <c r="T616" s="126">
        <f t="shared" si="136"/>
        <v>7.38</v>
      </c>
      <c r="U616" s="128">
        <f t="shared" si="137"/>
        <v>3.69</v>
      </c>
      <c r="V616" s="157">
        <f t="shared" si="138"/>
        <v>249</v>
      </c>
    </row>
    <row r="617" spans="1:22" ht="11.25" customHeight="1" x14ac:dyDescent="0.25">
      <c r="A617" s="130" t="s">
        <v>3854</v>
      </c>
      <c r="B617" s="131" t="s">
        <v>2687</v>
      </c>
      <c r="C617" s="132">
        <v>15230006622</v>
      </c>
      <c r="D617" s="132" t="s">
        <v>4133</v>
      </c>
      <c r="E617" s="133">
        <v>392.66666666666669</v>
      </c>
      <c r="F617" s="132">
        <v>4</v>
      </c>
      <c r="G617" s="132">
        <v>1</v>
      </c>
      <c r="H617" s="134">
        <v>0</v>
      </c>
      <c r="I617" s="135">
        <f t="shared" si="139"/>
        <v>3</v>
      </c>
      <c r="J617" s="126">
        <f t="shared" si="126"/>
        <v>94.24</v>
      </c>
      <c r="K617" s="126">
        <f t="shared" si="127"/>
        <v>94.24</v>
      </c>
      <c r="L617" s="126">
        <f t="shared" si="128"/>
        <v>1.68</v>
      </c>
      <c r="M617" s="126">
        <f t="shared" si="129"/>
        <v>5.04</v>
      </c>
      <c r="N617" s="126">
        <f t="shared" si="130"/>
        <v>56.7</v>
      </c>
      <c r="O617" s="126">
        <f t="shared" si="131"/>
        <v>170.10000000000002</v>
      </c>
      <c r="P617" s="126">
        <f t="shared" si="132"/>
        <v>23.58</v>
      </c>
      <c r="Q617" s="126">
        <f t="shared" si="133"/>
        <v>70.739999999999995</v>
      </c>
      <c r="R617" s="126">
        <f t="shared" si="134"/>
        <v>23.56</v>
      </c>
      <c r="S617" s="126">
        <f t="shared" si="135"/>
        <v>23.56</v>
      </c>
      <c r="T617" s="126">
        <f t="shared" si="136"/>
        <v>23.56</v>
      </c>
      <c r="U617" s="128">
        <f t="shared" si="137"/>
        <v>11.78</v>
      </c>
      <c r="V617" s="157">
        <f t="shared" si="138"/>
        <v>599</v>
      </c>
    </row>
    <row r="618" spans="1:22" ht="11.25" customHeight="1" x14ac:dyDescent="0.25">
      <c r="A618" s="130" t="s">
        <v>3854</v>
      </c>
      <c r="B618" s="131" t="s">
        <v>1630</v>
      </c>
      <c r="C618" s="132">
        <v>33580010235</v>
      </c>
      <c r="D618" s="132" t="s">
        <v>4134</v>
      </c>
      <c r="E618" s="133">
        <v>577</v>
      </c>
      <c r="F618" s="132">
        <v>5</v>
      </c>
      <c r="G618" s="132">
        <v>2</v>
      </c>
      <c r="H618" s="134">
        <v>1</v>
      </c>
      <c r="I618" s="135">
        <f t="shared" si="139"/>
        <v>2</v>
      </c>
      <c r="J618" s="126">
        <f t="shared" si="126"/>
        <v>138.47999999999999</v>
      </c>
      <c r="K618" s="126">
        <f t="shared" si="127"/>
        <v>138.47999999999999</v>
      </c>
      <c r="L618" s="126">
        <f t="shared" si="128"/>
        <v>5.04</v>
      </c>
      <c r="M618" s="126">
        <f t="shared" si="129"/>
        <v>3.36</v>
      </c>
      <c r="N618" s="126">
        <f t="shared" si="130"/>
        <v>170.10000000000002</v>
      </c>
      <c r="O618" s="126">
        <f t="shared" si="131"/>
        <v>113.4</v>
      </c>
      <c r="P618" s="126">
        <f t="shared" si="132"/>
        <v>70.739999999999995</v>
      </c>
      <c r="Q618" s="126">
        <f t="shared" si="133"/>
        <v>47.16</v>
      </c>
      <c r="R618" s="126">
        <f t="shared" si="134"/>
        <v>34.619999999999997</v>
      </c>
      <c r="S618" s="126">
        <f t="shared" si="135"/>
        <v>34.619999999999997</v>
      </c>
      <c r="T618" s="126">
        <f t="shared" si="136"/>
        <v>34.619999999999997</v>
      </c>
      <c r="U618" s="128">
        <f t="shared" si="137"/>
        <v>17.309999999999999</v>
      </c>
      <c r="V618" s="157">
        <f t="shared" si="138"/>
        <v>808</v>
      </c>
    </row>
    <row r="619" spans="1:22" ht="11.25" customHeight="1" x14ac:dyDescent="0.25">
      <c r="A619" s="130" t="s">
        <v>3854</v>
      </c>
      <c r="B619" s="131" t="s">
        <v>2689</v>
      </c>
      <c r="C619" s="132">
        <v>21810002222</v>
      </c>
      <c r="D619" s="132" t="s">
        <v>4135</v>
      </c>
      <c r="E619" s="133">
        <v>300</v>
      </c>
      <c r="F619" s="132">
        <v>4</v>
      </c>
      <c r="G619" s="132">
        <v>1</v>
      </c>
      <c r="H619" s="134">
        <v>0</v>
      </c>
      <c r="I619" s="135">
        <f t="shared" si="139"/>
        <v>3</v>
      </c>
      <c r="J619" s="126">
        <f t="shared" si="126"/>
        <v>72</v>
      </c>
      <c r="K619" s="126">
        <f t="shared" si="127"/>
        <v>72</v>
      </c>
      <c r="L619" s="126">
        <f t="shared" si="128"/>
        <v>1.68</v>
      </c>
      <c r="M619" s="126">
        <f t="shared" si="129"/>
        <v>5.04</v>
      </c>
      <c r="N619" s="126">
        <f t="shared" si="130"/>
        <v>56.7</v>
      </c>
      <c r="O619" s="126">
        <f t="shared" si="131"/>
        <v>170.10000000000002</v>
      </c>
      <c r="P619" s="126">
        <f t="shared" si="132"/>
        <v>23.58</v>
      </c>
      <c r="Q619" s="126">
        <f t="shared" si="133"/>
        <v>70.739999999999995</v>
      </c>
      <c r="R619" s="126">
        <f t="shared" si="134"/>
        <v>18</v>
      </c>
      <c r="S619" s="126">
        <f t="shared" si="135"/>
        <v>18</v>
      </c>
      <c r="T619" s="126">
        <f t="shared" si="136"/>
        <v>18</v>
      </c>
      <c r="U619" s="128">
        <f t="shared" si="137"/>
        <v>9</v>
      </c>
      <c r="V619" s="157">
        <f t="shared" si="138"/>
        <v>535</v>
      </c>
    </row>
    <row r="620" spans="1:22" ht="11.25" customHeight="1" x14ac:dyDescent="0.25">
      <c r="A620" s="130" t="s">
        <v>3854</v>
      </c>
      <c r="B620" s="131" t="s">
        <v>2691</v>
      </c>
      <c r="C620" s="132">
        <v>85880004133</v>
      </c>
      <c r="D620" s="132" t="s">
        <v>4136</v>
      </c>
      <c r="E620" s="133">
        <v>78.333333333333329</v>
      </c>
      <c r="F620" s="132">
        <v>2</v>
      </c>
      <c r="G620" s="132">
        <v>1</v>
      </c>
      <c r="H620" s="134">
        <v>0</v>
      </c>
      <c r="I620" s="135">
        <f t="shared" si="139"/>
        <v>1</v>
      </c>
      <c r="J620" s="126">
        <f t="shared" si="126"/>
        <v>18.799999999999997</v>
      </c>
      <c r="K620" s="126">
        <f t="shared" si="127"/>
        <v>18.799999999999997</v>
      </c>
      <c r="L620" s="126">
        <f t="shared" si="128"/>
        <v>1.68</v>
      </c>
      <c r="M620" s="126">
        <f t="shared" si="129"/>
        <v>1.68</v>
      </c>
      <c r="N620" s="126">
        <f t="shared" si="130"/>
        <v>56.7</v>
      </c>
      <c r="O620" s="126">
        <f t="shared" si="131"/>
        <v>56.7</v>
      </c>
      <c r="P620" s="126">
        <f t="shared" si="132"/>
        <v>23.58</v>
      </c>
      <c r="Q620" s="126">
        <f t="shared" si="133"/>
        <v>23.58</v>
      </c>
      <c r="R620" s="126">
        <f t="shared" si="134"/>
        <v>4.6999999999999993</v>
      </c>
      <c r="S620" s="126">
        <f t="shared" si="135"/>
        <v>4.6999999999999993</v>
      </c>
      <c r="T620" s="126">
        <f t="shared" si="136"/>
        <v>4.6999999999999993</v>
      </c>
      <c r="U620" s="128">
        <f t="shared" si="137"/>
        <v>2.3499999999999996</v>
      </c>
      <c r="V620" s="157">
        <f t="shared" si="138"/>
        <v>218</v>
      </c>
    </row>
    <row r="621" spans="1:22" ht="11.25" customHeight="1" x14ac:dyDescent="0.25">
      <c r="A621" s="130" t="s">
        <v>3854</v>
      </c>
      <c r="B621" s="131" t="s">
        <v>2693</v>
      </c>
      <c r="C621" s="132">
        <v>86630049786</v>
      </c>
      <c r="D621" s="132" t="s">
        <v>4137</v>
      </c>
      <c r="E621" s="133">
        <v>255.66666666666666</v>
      </c>
      <c r="F621" s="132">
        <v>3</v>
      </c>
      <c r="G621" s="132">
        <v>1</v>
      </c>
      <c r="H621" s="134">
        <v>0</v>
      </c>
      <c r="I621" s="135">
        <f t="shared" si="139"/>
        <v>2</v>
      </c>
      <c r="J621" s="126">
        <f t="shared" si="126"/>
        <v>61.359999999999992</v>
      </c>
      <c r="K621" s="126">
        <f t="shared" si="127"/>
        <v>61.359999999999992</v>
      </c>
      <c r="L621" s="126">
        <f t="shared" si="128"/>
        <v>1.68</v>
      </c>
      <c r="M621" s="126">
        <f t="shared" si="129"/>
        <v>3.36</v>
      </c>
      <c r="N621" s="126">
        <f t="shared" si="130"/>
        <v>56.7</v>
      </c>
      <c r="O621" s="126">
        <f t="shared" si="131"/>
        <v>113.4</v>
      </c>
      <c r="P621" s="126">
        <f t="shared" si="132"/>
        <v>23.58</v>
      </c>
      <c r="Q621" s="126">
        <f t="shared" si="133"/>
        <v>47.16</v>
      </c>
      <c r="R621" s="126">
        <f t="shared" si="134"/>
        <v>15.339999999999998</v>
      </c>
      <c r="S621" s="126">
        <f t="shared" si="135"/>
        <v>15.339999999999998</v>
      </c>
      <c r="T621" s="126">
        <f t="shared" si="136"/>
        <v>15.339999999999998</v>
      </c>
      <c r="U621" s="128">
        <f t="shared" si="137"/>
        <v>7.669999999999999</v>
      </c>
      <c r="V621" s="157">
        <f t="shared" si="138"/>
        <v>422</v>
      </c>
    </row>
    <row r="622" spans="1:22" ht="11.25" customHeight="1" x14ac:dyDescent="0.25">
      <c r="A622" s="130" t="s">
        <v>3854</v>
      </c>
      <c r="B622" s="131" t="s">
        <v>2695</v>
      </c>
      <c r="C622" s="132">
        <v>61110002269</v>
      </c>
      <c r="D622" s="132" t="s">
        <v>4138</v>
      </c>
      <c r="E622" s="133">
        <v>209.66666666666666</v>
      </c>
      <c r="F622" s="132">
        <v>2</v>
      </c>
      <c r="G622" s="132">
        <v>1</v>
      </c>
      <c r="H622" s="134">
        <v>0</v>
      </c>
      <c r="I622" s="135">
        <f t="shared" si="139"/>
        <v>1</v>
      </c>
      <c r="J622" s="126">
        <f t="shared" si="126"/>
        <v>50.319999999999993</v>
      </c>
      <c r="K622" s="126">
        <f t="shared" si="127"/>
        <v>50.319999999999993</v>
      </c>
      <c r="L622" s="126">
        <f t="shared" si="128"/>
        <v>1.68</v>
      </c>
      <c r="M622" s="126">
        <f t="shared" si="129"/>
        <v>1.68</v>
      </c>
      <c r="N622" s="126">
        <f t="shared" si="130"/>
        <v>56.7</v>
      </c>
      <c r="O622" s="126">
        <f t="shared" si="131"/>
        <v>56.7</v>
      </c>
      <c r="P622" s="126">
        <f t="shared" si="132"/>
        <v>23.58</v>
      </c>
      <c r="Q622" s="126">
        <f t="shared" si="133"/>
        <v>23.58</v>
      </c>
      <c r="R622" s="126">
        <f t="shared" si="134"/>
        <v>12.579999999999998</v>
      </c>
      <c r="S622" s="126">
        <f t="shared" si="135"/>
        <v>12.579999999999998</v>
      </c>
      <c r="T622" s="126">
        <f t="shared" si="136"/>
        <v>12.579999999999998</v>
      </c>
      <c r="U622" s="128">
        <f t="shared" si="137"/>
        <v>6.2899999999999991</v>
      </c>
      <c r="V622" s="157">
        <f t="shared" si="138"/>
        <v>309</v>
      </c>
    </row>
    <row r="623" spans="1:22" ht="11.25" customHeight="1" x14ac:dyDescent="0.25">
      <c r="A623" s="130" t="s">
        <v>3854</v>
      </c>
      <c r="B623" s="131" t="s">
        <v>2697</v>
      </c>
      <c r="C623" s="132">
        <v>32700000496</v>
      </c>
      <c r="D623" s="132" t="s">
        <v>4139</v>
      </c>
      <c r="E623" s="133">
        <v>141</v>
      </c>
      <c r="F623" s="132">
        <v>2</v>
      </c>
      <c r="G623" s="132">
        <v>1</v>
      </c>
      <c r="H623" s="134">
        <v>0</v>
      </c>
      <c r="I623" s="135">
        <f t="shared" si="139"/>
        <v>1</v>
      </c>
      <c r="J623" s="126">
        <f t="shared" si="126"/>
        <v>33.839999999999996</v>
      </c>
      <c r="K623" s="126">
        <f t="shared" si="127"/>
        <v>33.839999999999996</v>
      </c>
      <c r="L623" s="126">
        <f t="shared" si="128"/>
        <v>1.68</v>
      </c>
      <c r="M623" s="126">
        <f t="shared" si="129"/>
        <v>1.68</v>
      </c>
      <c r="N623" s="126">
        <f t="shared" si="130"/>
        <v>56.7</v>
      </c>
      <c r="O623" s="126">
        <f t="shared" si="131"/>
        <v>56.7</v>
      </c>
      <c r="P623" s="126">
        <f t="shared" si="132"/>
        <v>23.58</v>
      </c>
      <c r="Q623" s="126">
        <f t="shared" si="133"/>
        <v>23.58</v>
      </c>
      <c r="R623" s="126">
        <f t="shared" si="134"/>
        <v>8.4599999999999991</v>
      </c>
      <c r="S623" s="126">
        <f t="shared" si="135"/>
        <v>8.4599999999999991</v>
      </c>
      <c r="T623" s="126">
        <f t="shared" si="136"/>
        <v>8.4599999999999991</v>
      </c>
      <c r="U623" s="128">
        <f t="shared" si="137"/>
        <v>4.2299999999999995</v>
      </c>
      <c r="V623" s="157">
        <f t="shared" si="138"/>
        <v>261</v>
      </c>
    </row>
    <row r="624" spans="1:22" ht="11.25" customHeight="1" x14ac:dyDescent="0.25">
      <c r="A624" s="130" t="s">
        <v>3854</v>
      </c>
      <c r="B624" s="131" t="s">
        <v>2699</v>
      </c>
      <c r="C624" s="132">
        <v>10540005190</v>
      </c>
      <c r="D624" s="132" t="s">
        <v>4140</v>
      </c>
      <c r="E624" s="133">
        <v>186.33333333333334</v>
      </c>
      <c r="F624" s="132">
        <v>2</v>
      </c>
      <c r="G624" s="132">
        <v>1</v>
      </c>
      <c r="H624" s="134">
        <v>0</v>
      </c>
      <c r="I624" s="135">
        <f t="shared" si="139"/>
        <v>1</v>
      </c>
      <c r="J624" s="126">
        <f t="shared" si="126"/>
        <v>44.72</v>
      </c>
      <c r="K624" s="126">
        <f t="shared" si="127"/>
        <v>44.72</v>
      </c>
      <c r="L624" s="126">
        <f t="shared" si="128"/>
        <v>1.68</v>
      </c>
      <c r="M624" s="126">
        <f t="shared" si="129"/>
        <v>1.68</v>
      </c>
      <c r="N624" s="126">
        <f t="shared" si="130"/>
        <v>56.7</v>
      </c>
      <c r="O624" s="126">
        <f t="shared" si="131"/>
        <v>56.7</v>
      </c>
      <c r="P624" s="126">
        <f t="shared" si="132"/>
        <v>23.58</v>
      </c>
      <c r="Q624" s="126">
        <f t="shared" si="133"/>
        <v>23.58</v>
      </c>
      <c r="R624" s="126">
        <f t="shared" si="134"/>
        <v>11.18</v>
      </c>
      <c r="S624" s="126">
        <f t="shared" si="135"/>
        <v>11.18</v>
      </c>
      <c r="T624" s="126">
        <f t="shared" si="136"/>
        <v>11.18</v>
      </c>
      <c r="U624" s="128">
        <f t="shared" si="137"/>
        <v>5.59</v>
      </c>
      <c r="V624" s="157">
        <f t="shared" si="138"/>
        <v>292</v>
      </c>
    </row>
    <row r="625" spans="1:22" ht="11.25" customHeight="1" x14ac:dyDescent="0.25">
      <c r="A625" s="130" t="s">
        <v>3854</v>
      </c>
      <c r="B625" s="131" t="s">
        <v>2701</v>
      </c>
      <c r="C625" s="132">
        <v>66980003568</v>
      </c>
      <c r="D625" s="132" t="s">
        <v>4141</v>
      </c>
      <c r="E625" s="133">
        <v>207.66666666666666</v>
      </c>
      <c r="F625" s="132">
        <v>2</v>
      </c>
      <c r="G625" s="132">
        <v>1</v>
      </c>
      <c r="H625" s="134">
        <v>0</v>
      </c>
      <c r="I625" s="135">
        <f t="shared" si="139"/>
        <v>1</v>
      </c>
      <c r="J625" s="126">
        <f t="shared" si="126"/>
        <v>49.839999999999996</v>
      </c>
      <c r="K625" s="126">
        <f t="shared" si="127"/>
        <v>49.839999999999996</v>
      </c>
      <c r="L625" s="126">
        <f t="shared" si="128"/>
        <v>1.68</v>
      </c>
      <c r="M625" s="126">
        <f t="shared" si="129"/>
        <v>1.68</v>
      </c>
      <c r="N625" s="126">
        <f t="shared" si="130"/>
        <v>56.7</v>
      </c>
      <c r="O625" s="126">
        <f t="shared" si="131"/>
        <v>56.7</v>
      </c>
      <c r="P625" s="126">
        <f t="shared" si="132"/>
        <v>23.58</v>
      </c>
      <c r="Q625" s="126">
        <f t="shared" si="133"/>
        <v>23.58</v>
      </c>
      <c r="R625" s="126">
        <f t="shared" si="134"/>
        <v>12.459999999999999</v>
      </c>
      <c r="S625" s="126">
        <f t="shared" si="135"/>
        <v>12.459999999999999</v>
      </c>
      <c r="T625" s="126">
        <f t="shared" si="136"/>
        <v>12.459999999999999</v>
      </c>
      <c r="U625" s="128">
        <f t="shared" si="137"/>
        <v>6.2299999999999995</v>
      </c>
      <c r="V625" s="157">
        <f t="shared" si="138"/>
        <v>307</v>
      </c>
    </row>
    <row r="626" spans="1:22" ht="11.25" customHeight="1" x14ac:dyDescent="0.25">
      <c r="A626" s="130" t="s">
        <v>3854</v>
      </c>
      <c r="B626" s="131" t="s">
        <v>896</v>
      </c>
      <c r="C626" s="132">
        <v>33640001836</v>
      </c>
      <c r="D626" s="132" t="s">
        <v>4142</v>
      </c>
      <c r="E626" s="133">
        <v>380.33333333333331</v>
      </c>
      <c r="F626" s="132">
        <v>3</v>
      </c>
      <c r="G626" s="132">
        <v>1</v>
      </c>
      <c r="H626" s="134">
        <v>0</v>
      </c>
      <c r="I626" s="135">
        <f t="shared" si="139"/>
        <v>2</v>
      </c>
      <c r="J626" s="126">
        <f t="shared" si="126"/>
        <v>91.279999999999987</v>
      </c>
      <c r="K626" s="126">
        <f t="shared" si="127"/>
        <v>91.279999999999987</v>
      </c>
      <c r="L626" s="126">
        <f t="shared" si="128"/>
        <v>1.68</v>
      </c>
      <c r="M626" s="126">
        <f t="shared" si="129"/>
        <v>3.36</v>
      </c>
      <c r="N626" s="126">
        <f t="shared" si="130"/>
        <v>56.7</v>
      </c>
      <c r="O626" s="126">
        <f t="shared" si="131"/>
        <v>113.4</v>
      </c>
      <c r="P626" s="126">
        <f t="shared" si="132"/>
        <v>23.58</v>
      </c>
      <c r="Q626" s="126">
        <f t="shared" si="133"/>
        <v>47.16</v>
      </c>
      <c r="R626" s="126">
        <f t="shared" si="134"/>
        <v>22.819999999999997</v>
      </c>
      <c r="S626" s="126">
        <f t="shared" si="135"/>
        <v>22.819999999999997</v>
      </c>
      <c r="T626" s="126">
        <f t="shared" si="136"/>
        <v>22.819999999999997</v>
      </c>
      <c r="U626" s="128">
        <f t="shared" si="137"/>
        <v>11.409999999999998</v>
      </c>
      <c r="V626" s="157">
        <f t="shared" si="138"/>
        <v>508</v>
      </c>
    </row>
    <row r="627" spans="1:22" ht="11.25" customHeight="1" x14ac:dyDescent="0.25">
      <c r="A627" s="130" t="s">
        <v>3854</v>
      </c>
      <c r="B627" s="131" t="s">
        <v>2703</v>
      </c>
      <c r="C627" s="132">
        <v>50570005228</v>
      </c>
      <c r="D627" s="132" t="s">
        <v>4143</v>
      </c>
      <c r="E627" s="133">
        <v>136.33333333333334</v>
      </c>
      <c r="F627" s="132">
        <v>2</v>
      </c>
      <c r="G627" s="132">
        <v>1</v>
      </c>
      <c r="H627" s="134">
        <v>0</v>
      </c>
      <c r="I627" s="135">
        <f t="shared" si="139"/>
        <v>1</v>
      </c>
      <c r="J627" s="126">
        <f t="shared" si="126"/>
        <v>32.72</v>
      </c>
      <c r="K627" s="126">
        <f t="shared" si="127"/>
        <v>32.72</v>
      </c>
      <c r="L627" s="126">
        <f t="shared" si="128"/>
        <v>1.68</v>
      </c>
      <c r="M627" s="126">
        <f t="shared" si="129"/>
        <v>1.68</v>
      </c>
      <c r="N627" s="126">
        <f t="shared" si="130"/>
        <v>56.7</v>
      </c>
      <c r="O627" s="126">
        <f t="shared" si="131"/>
        <v>56.7</v>
      </c>
      <c r="P627" s="126">
        <f t="shared" si="132"/>
        <v>23.58</v>
      </c>
      <c r="Q627" s="126">
        <f t="shared" si="133"/>
        <v>23.58</v>
      </c>
      <c r="R627" s="126">
        <f t="shared" si="134"/>
        <v>8.18</v>
      </c>
      <c r="S627" s="126">
        <f t="shared" si="135"/>
        <v>8.18</v>
      </c>
      <c r="T627" s="126">
        <f t="shared" si="136"/>
        <v>8.18</v>
      </c>
      <c r="U627" s="128">
        <f t="shared" si="137"/>
        <v>4.09</v>
      </c>
      <c r="V627" s="157">
        <f t="shared" si="138"/>
        <v>258</v>
      </c>
    </row>
    <row r="628" spans="1:22" ht="11.25" customHeight="1" x14ac:dyDescent="0.25">
      <c r="A628" s="130" t="s">
        <v>3854</v>
      </c>
      <c r="B628" s="131" t="s">
        <v>2705</v>
      </c>
      <c r="C628" s="132">
        <v>38890009857</v>
      </c>
      <c r="D628" s="132" t="s">
        <v>4144</v>
      </c>
      <c r="E628" s="133">
        <v>123.66666666666667</v>
      </c>
      <c r="F628" s="132">
        <v>3</v>
      </c>
      <c r="G628" s="132">
        <v>1</v>
      </c>
      <c r="H628" s="134">
        <v>0</v>
      </c>
      <c r="I628" s="135">
        <f t="shared" si="139"/>
        <v>2</v>
      </c>
      <c r="J628" s="126">
        <f t="shared" si="126"/>
        <v>29.68</v>
      </c>
      <c r="K628" s="126">
        <f t="shared" si="127"/>
        <v>29.68</v>
      </c>
      <c r="L628" s="126">
        <f t="shared" si="128"/>
        <v>1.68</v>
      </c>
      <c r="M628" s="126">
        <f t="shared" si="129"/>
        <v>3.36</v>
      </c>
      <c r="N628" s="126">
        <f t="shared" si="130"/>
        <v>56.7</v>
      </c>
      <c r="O628" s="126">
        <f t="shared" si="131"/>
        <v>113.4</v>
      </c>
      <c r="P628" s="126">
        <f t="shared" si="132"/>
        <v>23.58</v>
      </c>
      <c r="Q628" s="126">
        <f t="shared" si="133"/>
        <v>47.16</v>
      </c>
      <c r="R628" s="126">
        <f t="shared" si="134"/>
        <v>7.42</v>
      </c>
      <c r="S628" s="126">
        <f t="shared" si="135"/>
        <v>7.42</v>
      </c>
      <c r="T628" s="126">
        <f t="shared" si="136"/>
        <v>7.42</v>
      </c>
      <c r="U628" s="128">
        <f t="shared" si="137"/>
        <v>3.71</v>
      </c>
      <c r="V628" s="157">
        <f t="shared" si="138"/>
        <v>331</v>
      </c>
    </row>
    <row r="629" spans="1:22" ht="11.25" customHeight="1" x14ac:dyDescent="0.25">
      <c r="A629" s="130" t="s">
        <v>3854</v>
      </c>
      <c r="B629" s="131" t="s">
        <v>4145</v>
      </c>
      <c r="C629" s="132">
        <v>49350003981</v>
      </c>
      <c r="D629" s="132" t="s">
        <v>4146</v>
      </c>
      <c r="E629" s="133">
        <v>103.33333333333333</v>
      </c>
      <c r="F629" s="132">
        <v>2</v>
      </c>
      <c r="G629" s="132">
        <v>1</v>
      </c>
      <c r="H629" s="134">
        <v>0</v>
      </c>
      <c r="I629" s="135">
        <f t="shared" si="139"/>
        <v>1</v>
      </c>
      <c r="J629" s="126">
        <f t="shared" si="126"/>
        <v>24.799999999999997</v>
      </c>
      <c r="K629" s="126">
        <f t="shared" si="127"/>
        <v>24.799999999999997</v>
      </c>
      <c r="L629" s="126">
        <f t="shared" si="128"/>
        <v>1.68</v>
      </c>
      <c r="M629" s="126">
        <f t="shared" si="129"/>
        <v>1.68</v>
      </c>
      <c r="N629" s="126">
        <f t="shared" si="130"/>
        <v>56.7</v>
      </c>
      <c r="O629" s="126">
        <f t="shared" si="131"/>
        <v>56.7</v>
      </c>
      <c r="P629" s="126">
        <f t="shared" si="132"/>
        <v>23.58</v>
      </c>
      <c r="Q629" s="126">
        <f t="shared" si="133"/>
        <v>23.58</v>
      </c>
      <c r="R629" s="126">
        <f t="shared" si="134"/>
        <v>6.1999999999999993</v>
      </c>
      <c r="S629" s="126">
        <f t="shared" si="135"/>
        <v>6.1999999999999993</v>
      </c>
      <c r="T629" s="126">
        <f t="shared" si="136"/>
        <v>6.1999999999999993</v>
      </c>
      <c r="U629" s="128">
        <f t="shared" si="137"/>
        <v>3.0999999999999996</v>
      </c>
      <c r="V629" s="157">
        <f t="shared" si="138"/>
        <v>235</v>
      </c>
    </row>
    <row r="630" spans="1:22" ht="11.25" customHeight="1" x14ac:dyDescent="0.25">
      <c r="A630" s="130" t="s">
        <v>3854</v>
      </c>
      <c r="B630" s="131" t="s">
        <v>2707</v>
      </c>
      <c r="C630" s="132">
        <v>85730001864</v>
      </c>
      <c r="D630" s="132" t="s">
        <v>4147</v>
      </c>
      <c r="E630" s="133">
        <v>456.33333333333331</v>
      </c>
      <c r="F630" s="132">
        <v>2</v>
      </c>
      <c r="G630" s="132">
        <v>1</v>
      </c>
      <c r="H630" s="134">
        <v>0</v>
      </c>
      <c r="I630" s="135">
        <f t="shared" si="139"/>
        <v>1</v>
      </c>
      <c r="J630" s="126">
        <f t="shared" si="126"/>
        <v>109.52</v>
      </c>
      <c r="K630" s="126">
        <f t="shared" si="127"/>
        <v>109.52</v>
      </c>
      <c r="L630" s="126">
        <f t="shared" si="128"/>
        <v>1.68</v>
      </c>
      <c r="M630" s="126">
        <f t="shared" si="129"/>
        <v>1.68</v>
      </c>
      <c r="N630" s="126">
        <f t="shared" si="130"/>
        <v>56.7</v>
      </c>
      <c r="O630" s="126">
        <f t="shared" si="131"/>
        <v>56.7</v>
      </c>
      <c r="P630" s="126">
        <f t="shared" si="132"/>
        <v>23.58</v>
      </c>
      <c r="Q630" s="126">
        <f t="shared" si="133"/>
        <v>23.58</v>
      </c>
      <c r="R630" s="126">
        <f t="shared" si="134"/>
        <v>27.38</v>
      </c>
      <c r="S630" s="126">
        <f t="shared" si="135"/>
        <v>27.38</v>
      </c>
      <c r="T630" s="126">
        <f t="shared" si="136"/>
        <v>27.38</v>
      </c>
      <c r="U630" s="128">
        <f t="shared" si="137"/>
        <v>13.69</v>
      </c>
      <c r="V630" s="157">
        <f t="shared" si="138"/>
        <v>479</v>
      </c>
    </row>
    <row r="631" spans="1:22" ht="11.25" customHeight="1" x14ac:dyDescent="0.25">
      <c r="A631" s="130" t="s">
        <v>3854</v>
      </c>
      <c r="B631" s="131" t="s">
        <v>2709</v>
      </c>
      <c r="C631" s="132">
        <v>70340000701</v>
      </c>
      <c r="D631" s="132" t="s">
        <v>4148</v>
      </c>
      <c r="E631" s="133">
        <v>137</v>
      </c>
      <c r="F631" s="132">
        <v>2</v>
      </c>
      <c r="G631" s="132">
        <v>1</v>
      </c>
      <c r="H631" s="134">
        <v>0</v>
      </c>
      <c r="I631" s="135">
        <f t="shared" si="139"/>
        <v>1</v>
      </c>
      <c r="J631" s="126">
        <f t="shared" si="126"/>
        <v>32.879999999999995</v>
      </c>
      <c r="K631" s="126">
        <f t="shared" si="127"/>
        <v>32.879999999999995</v>
      </c>
      <c r="L631" s="126">
        <f t="shared" si="128"/>
        <v>1.68</v>
      </c>
      <c r="M631" s="126">
        <f t="shared" si="129"/>
        <v>1.68</v>
      </c>
      <c r="N631" s="126">
        <f t="shared" si="130"/>
        <v>56.7</v>
      </c>
      <c r="O631" s="126">
        <f t="shared" si="131"/>
        <v>56.7</v>
      </c>
      <c r="P631" s="126">
        <f t="shared" si="132"/>
        <v>23.58</v>
      </c>
      <c r="Q631" s="126">
        <f t="shared" si="133"/>
        <v>23.58</v>
      </c>
      <c r="R631" s="126">
        <f t="shared" si="134"/>
        <v>8.2199999999999989</v>
      </c>
      <c r="S631" s="126">
        <f t="shared" si="135"/>
        <v>8.2199999999999989</v>
      </c>
      <c r="T631" s="126">
        <f t="shared" si="136"/>
        <v>8.2199999999999989</v>
      </c>
      <c r="U631" s="128">
        <f t="shared" si="137"/>
        <v>4.1099999999999994</v>
      </c>
      <c r="V631" s="157">
        <f t="shared" si="138"/>
        <v>258</v>
      </c>
    </row>
    <row r="632" spans="1:22" ht="11.25" customHeight="1" x14ac:dyDescent="0.25">
      <c r="A632" s="130" t="s">
        <v>3854</v>
      </c>
      <c r="B632" s="131" t="s">
        <v>2711</v>
      </c>
      <c r="C632" s="132">
        <v>15360004492</v>
      </c>
      <c r="D632" s="132" t="s">
        <v>4149</v>
      </c>
      <c r="E632" s="133">
        <v>351.33333333333331</v>
      </c>
      <c r="F632" s="132">
        <v>3</v>
      </c>
      <c r="G632" s="132">
        <v>1</v>
      </c>
      <c r="H632" s="134">
        <v>0</v>
      </c>
      <c r="I632" s="135">
        <f t="shared" si="139"/>
        <v>2</v>
      </c>
      <c r="J632" s="126">
        <f t="shared" si="126"/>
        <v>84.32</v>
      </c>
      <c r="K632" s="126">
        <f t="shared" si="127"/>
        <v>84.32</v>
      </c>
      <c r="L632" s="126">
        <f t="shared" si="128"/>
        <v>1.68</v>
      </c>
      <c r="M632" s="126">
        <f t="shared" si="129"/>
        <v>3.36</v>
      </c>
      <c r="N632" s="126">
        <f t="shared" si="130"/>
        <v>56.7</v>
      </c>
      <c r="O632" s="126">
        <f t="shared" si="131"/>
        <v>113.4</v>
      </c>
      <c r="P632" s="126">
        <f t="shared" si="132"/>
        <v>23.58</v>
      </c>
      <c r="Q632" s="126">
        <f t="shared" si="133"/>
        <v>47.16</v>
      </c>
      <c r="R632" s="126">
        <f t="shared" si="134"/>
        <v>21.08</v>
      </c>
      <c r="S632" s="126">
        <f t="shared" si="135"/>
        <v>21.08</v>
      </c>
      <c r="T632" s="126">
        <f t="shared" si="136"/>
        <v>21.08</v>
      </c>
      <c r="U632" s="128">
        <f t="shared" si="137"/>
        <v>10.54</v>
      </c>
      <c r="V632" s="157">
        <f t="shared" si="138"/>
        <v>488</v>
      </c>
    </row>
    <row r="633" spans="1:22" ht="11.25" customHeight="1" x14ac:dyDescent="0.25">
      <c r="A633" s="130" t="s">
        <v>3854</v>
      </c>
      <c r="B633" s="131" t="s">
        <v>2713</v>
      </c>
      <c r="C633" s="132">
        <v>68490003274</v>
      </c>
      <c r="D633" s="132" t="s">
        <v>4150</v>
      </c>
      <c r="E633" s="133">
        <v>600</v>
      </c>
      <c r="F633" s="132">
        <v>3</v>
      </c>
      <c r="G633" s="132">
        <v>1</v>
      </c>
      <c r="H633" s="134">
        <v>0</v>
      </c>
      <c r="I633" s="135">
        <f t="shared" si="139"/>
        <v>2</v>
      </c>
      <c r="J633" s="126">
        <f t="shared" si="126"/>
        <v>144</v>
      </c>
      <c r="K633" s="126">
        <f t="shared" si="127"/>
        <v>144</v>
      </c>
      <c r="L633" s="126">
        <f t="shared" si="128"/>
        <v>1.68</v>
      </c>
      <c r="M633" s="126">
        <f t="shared" si="129"/>
        <v>3.36</v>
      </c>
      <c r="N633" s="126">
        <f t="shared" si="130"/>
        <v>56.7</v>
      </c>
      <c r="O633" s="126">
        <f t="shared" si="131"/>
        <v>113.4</v>
      </c>
      <c r="P633" s="126">
        <f t="shared" si="132"/>
        <v>23.58</v>
      </c>
      <c r="Q633" s="126">
        <f t="shared" si="133"/>
        <v>47.16</v>
      </c>
      <c r="R633" s="126">
        <f t="shared" si="134"/>
        <v>36</v>
      </c>
      <c r="S633" s="126">
        <f t="shared" si="135"/>
        <v>36</v>
      </c>
      <c r="T633" s="126">
        <f t="shared" si="136"/>
        <v>36</v>
      </c>
      <c r="U633" s="128">
        <f t="shared" si="137"/>
        <v>18</v>
      </c>
      <c r="V633" s="157">
        <f t="shared" si="138"/>
        <v>660</v>
      </c>
    </row>
    <row r="634" spans="1:22" ht="11.25" customHeight="1" x14ac:dyDescent="0.25">
      <c r="A634" s="130" t="s">
        <v>3854</v>
      </c>
      <c r="B634" s="131" t="s">
        <v>2715</v>
      </c>
      <c r="C634" s="132">
        <v>18390009125</v>
      </c>
      <c r="D634" s="132" t="s">
        <v>4151</v>
      </c>
      <c r="E634" s="133">
        <v>341</v>
      </c>
      <c r="F634" s="132">
        <v>3</v>
      </c>
      <c r="G634" s="132">
        <v>1</v>
      </c>
      <c r="H634" s="134">
        <v>0</v>
      </c>
      <c r="I634" s="135">
        <f t="shared" si="139"/>
        <v>2</v>
      </c>
      <c r="J634" s="126">
        <f t="shared" si="126"/>
        <v>81.84</v>
      </c>
      <c r="K634" s="126">
        <f t="shared" si="127"/>
        <v>81.84</v>
      </c>
      <c r="L634" s="126">
        <f t="shared" si="128"/>
        <v>1.68</v>
      </c>
      <c r="M634" s="126">
        <f t="shared" si="129"/>
        <v>3.36</v>
      </c>
      <c r="N634" s="126">
        <f t="shared" si="130"/>
        <v>56.7</v>
      </c>
      <c r="O634" s="126">
        <f t="shared" si="131"/>
        <v>113.4</v>
      </c>
      <c r="P634" s="126">
        <f t="shared" si="132"/>
        <v>23.58</v>
      </c>
      <c r="Q634" s="126">
        <f t="shared" si="133"/>
        <v>47.16</v>
      </c>
      <c r="R634" s="126">
        <f t="shared" si="134"/>
        <v>20.46</v>
      </c>
      <c r="S634" s="126">
        <f t="shared" si="135"/>
        <v>20.46</v>
      </c>
      <c r="T634" s="126">
        <f t="shared" si="136"/>
        <v>20.46</v>
      </c>
      <c r="U634" s="128">
        <f t="shared" si="137"/>
        <v>10.23</v>
      </c>
      <c r="V634" s="157">
        <f t="shared" si="138"/>
        <v>481</v>
      </c>
    </row>
    <row r="635" spans="1:22" ht="11.25" customHeight="1" x14ac:dyDescent="0.25">
      <c r="A635" s="130" t="s">
        <v>3854</v>
      </c>
      <c r="B635" s="131" t="s">
        <v>2717</v>
      </c>
      <c r="C635" s="132">
        <v>73610008983</v>
      </c>
      <c r="D635" s="132" t="s">
        <v>4152</v>
      </c>
      <c r="E635" s="133">
        <v>510</v>
      </c>
      <c r="F635" s="132">
        <v>2</v>
      </c>
      <c r="G635" s="132">
        <v>1</v>
      </c>
      <c r="H635" s="134">
        <v>0</v>
      </c>
      <c r="I635" s="135">
        <f t="shared" si="139"/>
        <v>1</v>
      </c>
      <c r="J635" s="126">
        <f t="shared" si="126"/>
        <v>122.39999999999999</v>
      </c>
      <c r="K635" s="126">
        <f t="shared" si="127"/>
        <v>122.39999999999999</v>
      </c>
      <c r="L635" s="126">
        <f t="shared" si="128"/>
        <v>1.68</v>
      </c>
      <c r="M635" s="126">
        <f t="shared" si="129"/>
        <v>1.68</v>
      </c>
      <c r="N635" s="126">
        <f t="shared" si="130"/>
        <v>56.7</v>
      </c>
      <c r="O635" s="126">
        <f t="shared" si="131"/>
        <v>56.7</v>
      </c>
      <c r="P635" s="126">
        <f t="shared" si="132"/>
        <v>23.58</v>
      </c>
      <c r="Q635" s="126">
        <f t="shared" si="133"/>
        <v>23.58</v>
      </c>
      <c r="R635" s="126">
        <f t="shared" si="134"/>
        <v>30.599999999999998</v>
      </c>
      <c r="S635" s="126">
        <f t="shared" si="135"/>
        <v>30.599999999999998</v>
      </c>
      <c r="T635" s="126">
        <f t="shared" si="136"/>
        <v>30.599999999999998</v>
      </c>
      <c r="U635" s="128">
        <f t="shared" si="137"/>
        <v>15.299999999999999</v>
      </c>
      <c r="V635" s="157">
        <f t="shared" si="138"/>
        <v>516</v>
      </c>
    </row>
    <row r="636" spans="1:22" ht="11.25" customHeight="1" x14ac:dyDescent="0.25">
      <c r="A636" s="130" t="s">
        <v>3854</v>
      </c>
      <c r="B636" s="131" t="s">
        <v>2719</v>
      </c>
      <c r="C636" s="132">
        <v>50770000606</v>
      </c>
      <c r="D636" s="132" t="s">
        <v>4153</v>
      </c>
      <c r="E636" s="133">
        <v>456</v>
      </c>
      <c r="F636" s="132">
        <v>3</v>
      </c>
      <c r="G636" s="132">
        <v>1</v>
      </c>
      <c r="H636" s="134">
        <v>0</v>
      </c>
      <c r="I636" s="135">
        <f t="shared" si="139"/>
        <v>2</v>
      </c>
      <c r="J636" s="126">
        <f t="shared" si="126"/>
        <v>109.44</v>
      </c>
      <c r="K636" s="126">
        <f t="shared" si="127"/>
        <v>109.44</v>
      </c>
      <c r="L636" s="126">
        <f t="shared" si="128"/>
        <v>1.68</v>
      </c>
      <c r="M636" s="126">
        <f t="shared" si="129"/>
        <v>3.36</v>
      </c>
      <c r="N636" s="126">
        <f t="shared" si="130"/>
        <v>56.7</v>
      </c>
      <c r="O636" s="126">
        <f t="shared" si="131"/>
        <v>113.4</v>
      </c>
      <c r="P636" s="126">
        <f t="shared" si="132"/>
        <v>23.58</v>
      </c>
      <c r="Q636" s="126">
        <f t="shared" si="133"/>
        <v>47.16</v>
      </c>
      <c r="R636" s="126">
        <f t="shared" si="134"/>
        <v>27.36</v>
      </c>
      <c r="S636" s="126">
        <f t="shared" si="135"/>
        <v>27.36</v>
      </c>
      <c r="T636" s="126">
        <f t="shared" si="136"/>
        <v>27.36</v>
      </c>
      <c r="U636" s="128">
        <f t="shared" si="137"/>
        <v>13.68</v>
      </c>
      <c r="V636" s="157">
        <f t="shared" si="138"/>
        <v>561</v>
      </c>
    </row>
    <row r="637" spans="1:22" ht="11.25" customHeight="1" x14ac:dyDescent="0.25">
      <c r="A637" s="130" t="s">
        <v>3854</v>
      </c>
      <c r="B637" s="131" t="s">
        <v>4154</v>
      </c>
      <c r="C637" s="132">
        <v>60300000913</v>
      </c>
      <c r="D637" s="132" t="s">
        <v>4155</v>
      </c>
      <c r="E637" s="133">
        <v>365</v>
      </c>
      <c r="F637" s="132">
        <v>2</v>
      </c>
      <c r="G637" s="132">
        <v>1</v>
      </c>
      <c r="H637" s="134">
        <v>0</v>
      </c>
      <c r="I637" s="135">
        <f t="shared" si="139"/>
        <v>1</v>
      </c>
      <c r="J637" s="126">
        <f t="shared" si="126"/>
        <v>87.6</v>
      </c>
      <c r="K637" s="126">
        <f t="shared" si="127"/>
        <v>87.6</v>
      </c>
      <c r="L637" s="126">
        <f t="shared" si="128"/>
        <v>1.68</v>
      </c>
      <c r="M637" s="126">
        <f t="shared" si="129"/>
        <v>1.68</v>
      </c>
      <c r="N637" s="126">
        <f t="shared" si="130"/>
        <v>56.7</v>
      </c>
      <c r="O637" s="126">
        <f t="shared" si="131"/>
        <v>56.7</v>
      </c>
      <c r="P637" s="126">
        <f t="shared" si="132"/>
        <v>23.58</v>
      </c>
      <c r="Q637" s="126">
        <f t="shared" si="133"/>
        <v>23.58</v>
      </c>
      <c r="R637" s="126">
        <f t="shared" si="134"/>
        <v>21.9</v>
      </c>
      <c r="S637" s="126">
        <f t="shared" si="135"/>
        <v>21.9</v>
      </c>
      <c r="T637" s="126">
        <f t="shared" si="136"/>
        <v>21.9</v>
      </c>
      <c r="U637" s="128">
        <f t="shared" si="137"/>
        <v>10.95</v>
      </c>
      <c r="V637" s="157">
        <f t="shared" si="138"/>
        <v>416</v>
      </c>
    </row>
    <row r="638" spans="1:22" ht="11.25" customHeight="1" x14ac:dyDescent="0.25">
      <c r="A638" s="130" t="s">
        <v>3854</v>
      </c>
      <c r="B638" s="131" t="s">
        <v>2721</v>
      </c>
      <c r="C638" s="132">
        <v>70150008511</v>
      </c>
      <c r="D638" s="132" t="s">
        <v>4156</v>
      </c>
      <c r="E638" s="133">
        <v>224</v>
      </c>
      <c r="F638" s="132">
        <v>3</v>
      </c>
      <c r="G638" s="132">
        <v>1</v>
      </c>
      <c r="H638" s="134">
        <v>0</v>
      </c>
      <c r="I638" s="135">
        <f t="shared" si="139"/>
        <v>2</v>
      </c>
      <c r="J638" s="126">
        <f t="shared" si="126"/>
        <v>53.76</v>
      </c>
      <c r="K638" s="126">
        <f t="shared" si="127"/>
        <v>53.76</v>
      </c>
      <c r="L638" s="126">
        <f t="shared" si="128"/>
        <v>1.68</v>
      </c>
      <c r="M638" s="126">
        <f t="shared" si="129"/>
        <v>3.36</v>
      </c>
      <c r="N638" s="126">
        <f t="shared" si="130"/>
        <v>56.7</v>
      </c>
      <c r="O638" s="126">
        <f t="shared" si="131"/>
        <v>113.4</v>
      </c>
      <c r="P638" s="126">
        <f t="shared" si="132"/>
        <v>23.58</v>
      </c>
      <c r="Q638" s="126">
        <f t="shared" si="133"/>
        <v>47.16</v>
      </c>
      <c r="R638" s="126">
        <f t="shared" si="134"/>
        <v>13.44</v>
      </c>
      <c r="S638" s="126">
        <f t="shared" si="135"/>
        <v>13.44</v>
      </c>
      <c r="T638" s="126">
        <f t="shared" si="136"/>
        <v>13.44</v>
      </c>
      <c r="U638" s="128">
        <f t="shared" si="137"/>
        <v>6.72</v>
      </c>
      <c r="V638" s="157">
        <f t="shared" si="138"/>
        <v>400</v>
      </c>
    </row>
    <row r="639" spans="1:22" ht="11.25" customHeight="1" x14ac:dyDescent="0.25">
      <c r="A639" s="130" t="s">
        <v>3854</v>
      </c>
      <c r="B639" s="131" t="s">
        <v>1656</v>
      </c>
      <c r="C639" s="132">
        <v>10760002356</v>
      </c>
      <c r="D639" s="132" t="s">
        <v>4157</v>
      </c>
      <c r="E639" s="133">
        <v>283</v>
      </c>
      <c r="F639" s="132">
        <v>2</v>
      </c>
      <c r="G639" s="132">
        <v>1</v>
      </c>
      <c r="H639" s="134">
        <v>0</v>
      </c>
      <c r="I639" s="135">
        <f t="shared" si="139"/>
        <v>1</v>
      </c>
      <c r="J639" s="126">
        <f t="shared" si="126"/>
        <v>67.92</v>
      </c>
      <c r="K639" s="126">
        <f t="shared" si="127"/>
        <v>67.92</v>
      </c>
      <c r="L639" s="126">
        <f t="shared" si="128"/>
        <v>1.68</v>
      </c>
      <c r="M639" s="126">
        <f t="shared" si="129"/>
        <v>1.68</v>
      </c>
      <c r="N639" s="126">
        <f t="shared" si="130"/>
        <v>56.7</v>
      </c>
      <c r="O639" s="126">
        <f t="shared" si="131"/>
        <v>56.7</v>
      </c>
      <c r="P639" s="126">
        <f t="shared" si="132"/>
        <v>23.58</v>
      </c>
      <c r="Q639" s="126">
        <f t="shared" si="133"/>
        <v>23.58</v>
      </c>
      <c r="R639" s="126">
        <f t="shared" si="134"/>
        <v>16.98</v>
      </c>
      <c r="S639" s="126">
        <f t="shared" si="135"/>
        <v>16.98</v>
      </c>
      <c r="T639" s="126">
        <f t="shared" si="136"/>
        <v>16.98</v>
      </c>
      <c r="U639" s="128">
        <f t="shared" si="137"/>
        <v>8.49</v>
      </c>
      <c r="V639" s="157">
        <f t="shared" si="138"/>
        <v>359</v>
      </c>
    </row>
    <row r="640" spans="1:22" ht="11.25" customHeight="1" x14ac:dyDescent="0.25">
      <c r="A640" s="130" t="s">
        <v>3854</v>
      </c>
      <c r="B640" s="131" t="s">
        <v>2723</v>
      </c>
      <c r="C640" s="132">
        <v>27500004085</v>
      </c>
      <c r="D640" s="132" t="s">
        <v>4158</v>
      </c>
      <c r="E640" s="133">
        <v>313</v>
      </c>
      <c r="F640" s="132">
        <v>2</v>
      </c>
      <c r="G640" s="132">
        <v>1</v>
      </c>
      <c r="H640" s="134">
        <v>0</v>
      </c>
      <c r="I640" s="135">
        <f t="shared" si="139"/>
        <v>1</v>
      </c>
      <c r="J640" s="126">
        <f t="shared" si="126"/>
        <v>75.11999999999999</v>
      </c>
      <c r="K640" s="126">
        <f t="shared" si="127"/>
        <v>75.11999999999999</v>
      </c>
      <c r="L640" s="126">
        <f t="shared" si="128"/>
        <v>1.68</v>
      </c>
      <c r="M640" s="126">
        <f t="shared" si="129"/>
        <v>1.68</v>
      </c>
      <c r="N640" s="126">
        <f t="shared" si="130"/>
        <v>56.7</v>
      </c>
      <c r="O640" s="126">
        <f t="shared" si="131"/>
        <v>56.7</v>
      </c>
      <c r="P640" s="126">
        <f t="shared" si="132"/>
        <v>23.58</v>
      </c>
      <c r="Q640" s="126">
        <f t="shared" si="133"/>
        <v>23.58</v>
      </c>
      <c r="R640" s="126">
        <f t="shared" si="134"/>
        <v>18.779999999999998</v>
      </c>
      <c r="S640" s="126">
        <f t="shared" si="135"/>
        <v>18.779999999999998</v>
      </c>
      <c r="T640" s="126">
        <f t="shared" si="136"/>
        <v>18.779999999999998</v>
      </c>
      <c r="U640" s="128">
        <f t="shared" si="137"/>
        <v>9.3899999999999988</v>
      </c>
      <c r="V640" s="157">
        <f t="shared" si="138"/>
        <v>380</v>
      </c>
    </row>
    <row r="641" spans="1:22" ht="11.25" customHeight="1" x14ac:dyDescent="0.25">
      <c r="A641" s="130" t="s">
        <v>3854</v>
      </c>
      <c r="B641" s="131" t="s">
        <v>2725</v>
      </c>
      <c r="C641" s="132">
        <v>35460004559</v>
      </c>
      <c r="D641" s="132" t="s">
        <v>4159</v>
      </c>
      <c r="E641" s="133">
        <v>283.33333333333331</v>
      </c>
      <c r="F641" s="132">
        <v>3</v>
      </c>
      <c r="G641" s="132">
        <v>1</v>
      </c>
      <c r="H641" s="134">
        <v>0</v>
      </c>
      <c r="I641" s="135">
        <f t="shared" si="139"/>
        <v>2</v>
      </c>
      <c r="J641" s="126">
        <f t="shared" si="126"/>
        <v>68</v>
      </c>
      <c r="K641" s="126">
        <f t="shared" si="127"/>
        <v>68</v>
      </c>
      <c r="L641" s="126">
        <f t="shared" si="128"/>
        <v>1.68</v>
      </c>
      <c r="M641" s="126">
        <f t="shared" si="129"/>
        <v>3.36</v>
      </c>
      <c r="N641" s="126">
        <f t="shared" si="130"/>
        <v>56.7</v>
      </c>
      <c r="O641" s="126">
        <f t="shared" si="131"/>
        <v>113.4</v>
      </c>
      <c r="P641" s="126">
        <f t="shared" si="132"/>
        <v>23.58</v>
      </c>
      <c r="Q641" s="126">
        <f t="shared" si="133"/>
        <v>47.16</v>
      </c>
      <c r="R641" s="126">
        <f t="shared" si="134"/>
        <v>17</v>
      </c>
      <c r="S641" s="126">
        <f t="shared" si="135"/>
        <v>17</v>
      </c>
      <c r="T641" s="126">
        <f t="shared" si="136"/>
        <v>17</v>
      </c>
      <c r="U641" s="128">
        <f t="shared" si="137"/>
        <v>8.5</v>
      </c>
      <c r="V641" s="157">
        <f t="shared" si="138"/>
        <v>441</v>
      </c>
    </row>
    <row r="642" spans="1:22" ht="11.25" customHeight="1" x14ac:dyDescent="0.25">
      <c r="A642" s="130" t="s">
        <v>3854</v>
      </c>
      <c r="B642" s="131" t="s">
        <v>2727</v>
      </c>
      <c r="C642" s="132">
        <v>10020003136</v>
      </c>
      <c r="D642" s="132" t="s">
        <v>4160</v>
      </c>
      <c r="E642" s="133">
        <v>293</v>
      </c>
      <c r="F642" s="132">
        <v>2</v>
      </c>
      <c r="G642" s="132">
        <v>1</v>
      </c>
      <c r="H642" s="134">
        <v>0</v>
      </c>
      <c r="I642" s="135">
        <f t="shared" si="139"/>
        <v>1</v>
      </c>
      <c r="J642" s="126">
        <f t="shared" si="126"/>
        <v>70.319999999999993</v>
      </c>
      <c r="K642" s="126">
        <f t="shared" si="127"/>
        <v>70.319999999999993</v>
      </c>
      <c r="L642" s="126">
        <f t="shared" si="128"/>
        <v>1.68</v>
      </c>
      <c r="M642" s="126">
        <f t="shared" si="129"/>
        <v>1.68</v>
      </c>
      <c r="N642" s="126">
        <f t="shared" si="130"/>
        <v>56.7</v>
      </c>
      <c r="O642" s="126">
        <f t="shared" si="131"/>
        <v>56.7</v>
      </c>
      <c r="P642" s="126">
        <f t="shared" si="132"/>
        <v>23.58</v>
      </c>
      <c r="Q642" s="126">
        <f t="shared" si="133"/>
        <v>23.58</v>
      </c>
      <c r="R642" s="126">
        <f t="shared" si="134"/>
        <v>17.579999999999998</v>
      </c>
      <c r="S642" s="126">
        <f t="shared" si="135"/>
        <v>17.579999999999998</v>
      </c>
      <c r="T642" s="126">
        <f t="shared" si="136"/>
        <v>17.579999999999998</v>
      </c>
      <c r="U642" s="128">
        <f t="shared" si="137"/>
        <v>8.7899999999999991</v>
      </c>
      <c r="V642" s="157">
        <f t="shared" si="138"/>
        <v>366</v>
      </c>
    </row>
    <row r="643" spans="1:22" ht="11.25" customHeight="1" x14ac:dyDescent="0.25">
      <c r="A643" s="130" t="s">
        <v>3854</v>
      </c>
      <c r="B643" s="131" t="s">
        <v>1658</v>
      </c>
      <c r="C643" s="132">
        <v>62510009698</v>
      </c>
      <c r="D643" s="132" t="s">
        <v>4161</v>
      </c>
      <c r="E643" s="133">
        <v>199.33333333333334</v>
      </c>
      <c r="F643" s="132">
        <v>2</v>
      </c>
      <c r="G643" s="132">
        <v>1</v>
      </c>
      <c r="H643" s="134">
        <v>0</v>
      </c>
      <c r="I643" s="135">
        <f t="shared" si="139"/>
        <v>1</v>
      </c>
      <c r="J643" s="126">
        <f t="shared" si="126"/>
        <v>47.84</v>
      </c>
      <c r="K643" s="126">
        <f t="shared" si="127"/>
        <v>47.84</v>
      </c>
      <c r="L643" s="126">
        <f t="shared" si="128"/>
        <v>1.68</v>
      </c>
      <c r="M643" s="126">
        <f t="shared" si="129"/>
        <v>1.68</v>
      </c>
      <c r="N643" s="126">
        <f t="shared" si="130"/>
        <v>56.7</v>
      </c>
      <c r="O643" s="126">
        <f t="shared" si="131"/>
        <v>56.7</v>
      </c>
      <c r="P643" s="126">
        <f t="shared" si="132"/>
        <v>23.58</v>
      </c>
      <c r="Q643" s="126">
        <f t="shared" si="133"/>
        <v>23.58</v>
      </c>
      <c r="R643" s="126">
        <f t="shared" si="134"/>
        <v>11.96</v>
      </c>
      <c r="S643" s="126">
        <f t="shared" si="135"/>
        <v>11.96</v>
      </c>
      <c r="T643" s="126">
        <f t="shared" si="136"/>
        <v>11.96</v>
      </c>
      <c r="U643" s="128">
        <f t="shared" si="137"/>
        <v>5.98</v>
      </c>
      <c r="V643" s="157">
        <f t="shared" si="138"/>
        <v>301</v>
      </c>
    </row>
    <row r="644" spans="1:22" ht="11.25" customHeight="1" x14ac:dyDescent="0.25">
      <c r="A644" s="130" t="s">
        <v>3854</v>
      </c>
      <c r="B644" s="131" t="s">
        <v>2729</v>
      </c>
      <c r="C644" s="132">
        <v>89180008120</v>
      </c>
      <c r="D644" s="132" t="s">
        <v>4162</v>
      </c>
      <c r="E644" s="133">
        <v>293</v>
      </c>
      <c r="F644" s="132">
        <v>3</v>
      </c>
      <c r="G644" s="132">
        <v>1</v>
      </c>
      <c r="H644" s="134">
        <v>0</v>
      </c>
      <c r="I644" s="135">
        <f t="shared" si="139"/>
        <v>2</v>
      </c>
      <c r="J644" s="126">
        <f t="shared" si="126"/>
        <v>70.319999999999993</v>
      </c>
      <c r="K644" s="126">
        <f t="shared" si="127"/>
        <v>70.319999999999993</v>
      </c>
      <c r="L644" s="126">
        <f t="shared" si="128"/>
        <v>1.68</v>
      </c>
      <c r="M644" s="126">
        <f t="shared" si="129"/>
        <v>3.36</v>
      </c>
      <c r="N644" s="126">
        <f t="shared" si="130"/>
        <v>56.7</v>
      </c>
      <c r="O644" s="126">
        <f t="shared" si="131"/>
        <v>113.4</v>
      </c>
      <c r="P644" s="126">
        <f t="shared" si="132"/>
        <v>23.58</v>
      </c>
      <c r="Q644" s="126">
        <f t="shared" si="133"/>
        <v>47.16</v>
      </c>
      <c r="R644" s="126">
        <f t="shared" si="134"/>
        <v>17.579999999999998</v>
      </c>
      <c r="S644" s="126">
        <f t="shared" si="135"/>
        <v>17.579999999999998</v>
      </c>
      <c r="T644" s="126">
        <f t="shared" si="136"/>
        <v>17.579999999999998</v>
      </c>
      <c r="U644" s="128">
        <f t="shared" si="137"/>
        <v>8.7899999999999991</v>
      </c>
      <c r="V644" s="157">
        <f t="shared" si="138"/>
        <v>448</v>
      </c>
    </row>
    <row r="645" spans="1:22" ht="11.25" customHeight="1" x14ac:dyDescent="0.25">
      <c r="A645" s="130" t="s">
        <v>3854</v>
      </c>
      <c r="B645" s="131" t="s">
        <v>2731</v>
      </c>
      <c r="C645" s="132">
        <v>69350009648</v>
      </c>
      <c r="D645" s="132" t="s">
        <v>4163</v>
      </c>
      <c r="E645" s="133">
        <v>395</v>
      </c>
      <c r="F645" s="132">
        <v>3</v>
      </c>
      <c r="G645" s="132">
        <v>1</v>
      </c>
      <c r="H645" s="134">
        <v>0</v>
      </c>
      <c r="I645" s="135">
        <f t="shared" si="139"/>
        <v>2</v>
      </c>
      <c r="J645" s="126">
        <f t="shared" si="126"/>
        <v>94.8</v>
      </c>
      <c r="K645" s="126">
        <f t="shared" si="127"/>
        <v>94.8</v>
      </c>
      <c r="L645" s="126">
        <f t="shared" si="128"/>
        <v>1.68</v>
      </c>
      <c r="M645" s="126">
        <f t="shared" si="129"/>
        <v>3.36</v>
      </c>
      <c r="N645" s="126">
        <f t="shared" si="130"/>
        <v>56.7</v>
      </c>
      <c r="O645" s="126">
        <f t="shared" si="131"/>
        <v>113.4</v>
      </c>
      <c r="P645" s="126">
        <f t="shared" si="132"/>
        <v>23.58</v>
      </c>
      <c r="Q645" s="126">
        <f t="shared" si="133"/>
        <v>47.16</v>
      </c>
      <c r="R645" s="126">
        <f t="shared" si="134"/>
        <v>23.7</v>
      </c>
      <c r="S645" s="126">
        <f t="shared" si="135"/>
        <v>23.7</v>
      </c>
      <c r="T645" s="126">
        <f t="shared" si="136"/>
        <v>23.7</v>
      </c>
      <c r="U645" s="128">
        <f t="shared" si="137"/>
        <v>11.85</v>
      </c>
      <c r="V645" s="157">
        <f t="shared" si="138"/>
        <v>518</v>
      </c>
    </row>
    <row r="646" spans="1:22" ht="11.25" customHeight="1" x14ac:dyDescent="0.25">
      <c r="A646" s="130" t="s">
        <v>3854</v>
      </c>
      <c r="B646" s="131" t="s">
        <v>2733</v>
      </c>
      <c r="C646" s="132">
        <v>62250006592</v>
      </c>
      <c r="D646" s="132" t="s">
        <v>4164</v>
      </c>
      <c r="E646" s="133">
        <v>458.66666666666669</v>
      </c>
      <c r="F646" s="132">
        <v>3</v>
      </c>
      <c r="G646" s="132">
        <v>1</v>
      </c>
      <c r="H646" s="134">
        <v>0</v>
      </c>
      <c r="I646" s="135">
        <f t="shared" si="139"/>
        <v>2</v>
      </c>
      <c r="J646" s="126">
        <f t="shared" si="126"/>
        <v>110.08</v>
      </c>
      <c r="K646" s="126">
        <f t="shared" si="127"/>
        <v>110.08</v>
      </c>
      <c r="L646" s="126">
        <f t="shared" si="128"/>
        <v>1.68</v>
      </c>
      <c r="M646" s="126">
        <f t="shared" si="129"/>
        <v>3.36</v>
      </c>
      <c r="N646" s="126">
        <f t="shared" si="130"/>
        <v>56.7</v>
      </c>
      <c r="O646" s="126">
        <f t="shared" si="131"/>
        <v>113.4</v>
      </c>
      <c r="P646" s="126">
        <f t="shared" si="132"/>
        <v>23.58</v>
      </c>
      <c r="Q646" s="126">
        <f t="shared" si="133"/>
        <v>47.16</v>
      </c>
      <c r="R646" s="126">
        <f t="shared" si="134"/>
        <v>27.52</v>
      </c>
      <c r="S646" s="126">
        <f t="shared" si="135"/>
        <v>27.52</v>
      </c>
      <c r="T646" s="126">
        <f t="shared" si="136"/>
        <v>27.52</v>
      </c>
      <c r="U646" s="128">
        <f t="shared" si="137"/>
        <v>13.76</v>
      </c>
      <c r="V646" s="157">
        <f t="shared" si="138"/>
        <v>562</v>
      </c>
    </row>
    <row r="647" spans="1:22" ht="11.25" customHeight="1" x14ac:dyDescent="0.25">
      <c r="A647" s="130" t="s">
        <v>3854</v>
      </c>
      <c r="B647" s="131" t="s">
        <v>1194</v>
      </c>
      <c r="C647" s="132">
        <v>76850007433</v>
      </c>
      <c r="D647" s="132" t="s">
        <v>4165</v>
      </c>
      <c r="E647" s="133">
        <v>503.66666666666669</v>
      </c>
      <c r="F647" s="132">
        <v>3</v>
      </c>
      <c r="G647" s="132">
        <v>1</v>
      </c>
      <c r="H647" s="134">
        <v>0</v>
      </c>
      <c r="I647" s="135">
        <f t="shared" si="139"/>
        <v>2</v>
      </c>
      <c r="J647" s="126">
        <f t="shared" ref="J647:J710" si="140">E647*$J$4</f>
        <v>120.88</v>
      </c>
      <c r="K647" s="126">
        <f t="shared" ref="K647:K710" si="141">E647*$K$4</f>
        <v>120.88</v>
      </c>
      <c r="L647" s="126">
        <f t="shared" ref="L647:L710" si="142">(G647+H647)*$L$4</f>
        <v>1.68</v>
      </c>
      <c r="M647" s="126">
        <f t="shared" ref="M647:M710" si="143">I647*$M$4</f>
        <v>3.36</v>
      </c>
      <c r="N647" s="126">
        <f t="shared" ref="N647:N710" si="144">(G647+H647)*$N$4</f>
        <v>56.7</v>
      </c>
      <c r="O647" s="126">
        <f t="shared" ref="O647:O710" si="145">I647*$O$4</f>
        <v>113.4</v>
      </c>
      <c r="P647" s="126">
        <f t="shared" ref="P647:P710" si="146">(G647+H647)*$P$4</f>
        <v>23.58</v>
      </c>
      <c r="Q647" s="126">
        <f t="shared" ref="Q647:Q710" si="147">I647*$Q$4</f>
        <v>47.16</v>
      </c>
      <c r="R647" s="126">
        <f t="shared" ref="R647:R710" si="148">E647*$R$4</f>
        <v>30.22</v>
      </c>
      <c r="S647" s="126">
        <f t="shared" ref="S647:S710" si="149">E647*$S$4</f>
        <v>30.22</v>
      </c>
      <c r="T647" s="126">
        <f t="shared" ref="T647:T710" si="150">E647*$T$4</f>
        <v>30.22</v>
      </c>
      <c r="U647" s="128">
        <f t="shared" ref="U647:U710" si="151">E647*$U$4</f>
        <v>15.11</v>
      </c>
      <c r="V647" s="157">
        <f t="shared" ref="V647:V710" si="152">ROUND((J647+K647+L647+M647+N647+O647+P647+Q647+R647+S647+T647+U647),0)</f>
        <v>593</v>
      </c>
    </row>
    <row r="648" spans="1:22" ht="11.25" customHeight="1" x14ac:dyDescent="0.25">
      <c r="A648" s="130" t="s">
        <v>3854</v>
      </c>
      <c r="B648" s="131" t="s">
        <v>1660</v>
      </c>
      <c r="C648" s="132">
        <v>53950010347</v>
      </c>
      <c r="D648" s="132" t="s">
        <v>4166</v>
      </c>
      <c r="E648" s="133">
        <v>618.66666666666663</v>
      </c>
      <c r="F648" s="132">
        <v>3</v>
      </c>
      <c r="G648" s="132">
        <v>1</v>
      </c>
      <c r="H648" s="134">
        <v>0</v>
      </c>
      <c r="I648" s="135">
        <f t="shared" ref="I648:I711" si="153">F648-G648-H648</f>
        <v>2</v>
      </c>
      <c r="J648" s="126">
        <f t="shared" si="140"/>
        <v>148.47999999999999</v>
      </c>
      <c r="K648" s="126">
        <f t="shared" si="141"/>
        <v>148.47999999999999</v>
      </c>
      <c r="L648" s="126">
        <f t="shared" si="142"/>
        <v>1.68</v>
      </c>
      <c r="M648" s="126">
        <f t="shared" si="143"/>
        <v>3.36</v>
      </c>
      <c r="N648" s="126">
        <f t="shared" si="144"/>
        <v>56.7</v>
      </c>
      <c r="O648" s="126">
        <f t="shared" si="145"/>
        <v>113.4</v>
      </c>
      <c r="P648" s="126">
        <f t="shared" si="146"/>
        <v>23.58</v>
      </c>
      <c r="Q648" s="126">
        <f t="shared" si="147"/>
        <v>47.16</v>
      </c>
      <c r="R648" s="126">
        <f t="shared" si="148"/>
        <v>37.119999999999997</v>
      </c>
      <c r="S648" s="126">
        <f t="shared" si="149"/>
        <v>37.119999999999997</v>
      </c>
      <c r="T648" s="126">
        <f t="shared" si="150"/>
        <v>37.119999999999997</v>
      </c>
      <c r="U648" s="128">
        <f t="shared" si="151"/>
        <v>18.559999999999999</v>
      </c>
      <c r="V648" s="157">
        <f t="shared" si="152"/>
        <v>673</v>
      </c>
    </row>
    <row r="649" spans="1:22" ht="11.25" customHeight="1" x14ac:dyDescent="0.25">
      <c r="A649" s="130" t="s">
        <v>3854</v>
      </c>
      <c r="B649" s="131" t="s">
        <v>898</v>
      </c>
      <c r="C649" s="132">
        <v>66010007613</v>
      </c>
      <c r="D649" s="132" t="s">
        <v>4167</v>
      </c>
      <c r="E649" s="133">
        <v>481.33333333333331</v>
      </c>
      <c r="F649" s="132">
        <v>3</v>
      </c>
      <c r="G649" s="132">
        <v>1</v>
      </c>
      <c r="H649" s="134">
        <v>0</v>
      </c>
      <c r="I649" s="135">
        <f t="shared" si="153"/>
        <v>2</v>
      </c>
      <c r="J649" s="126">
        <f t="shared" si="140"/>
        <v>115.52</v>
      </c>
      <c r="K649" s="126">
        <f t="shared" si="141"/>
        <v>115.52</v>
      </c>
      <c r="L649" s="126">
        <f t="shared" si="142"/>
        <v>1.68</v>
      </c>
      <c r="M649" s="126">
        <f t="shared" si="143"/>
        <v>3.36</v>
      </c>
      <c r="N649" s="126">
        <f t="shared" si="144"/>
        <v>56.7</v>
      </c>
      <c r="O649" s="126">
        <f t="shared" si="145"/>
        <v>113.4</v>
      </c>
      <c r="P649" s="126">
        <f t="shared" si="146"/>
        <v>23.58</v>
      </c>
      <c r="Q649" s="126">
        <f t="shared" si="147"/>
        <v>47.16</v>
      </c>
      <c r="R649" s="126">
        <f t="shared" si="148"/>
        <v>28.88</v>
      </c>
      <c r="S649" s="126">
        <f t="shared" si="149"/>
        <v>28.88</v>
      </c>
      <c r="T649" s="126">
        <f t="shared" si="150"/>
        <v>28.88</v>
      </c>
      <c r="U649" s="128">
        <f t="shared" si="151"/>
        <v>14.44</v>
      </c>
      <c r="V649" s="157">
        <f t="shared" si="152"/>
        <v>578</v>
      </c>
    </row>
    <row r="650" spans="1:22" ht="11.25" customHeight="1" x14ac:dyDescent="0.25">
      <c r="A650" s="130" t="s">
        <v>3854</v>
      </c>
      <c r="B650" s="131" t="s">
        <v>2735</v>
      </c>
      <c r="C650" s="132">
        <v>49590004369</v>
      </c>
      <c r="D650" s="132" t="s">
        <v>4168</v>
      </c>
      <c r="E650" s="133">
        <v>369</v>
      </c>
      <c r="F650" s="132">
        <v>3</v>
      </c>
      <c r="G650" s="132">
        <v>1</v>
      </c>
      <c r="H650" s="134">
        <v>0</v>
      </c>
      <c r="I650" s="135">
        <f t="shared" si="153"/>
        <v>2</v>
      </c>
      <c r="J650" s="126">
        <f t="shared" si="140"/>
        <v>88.56</v>
      </c>
      <c r="K650" s="126">
        <f t="shared" si="141"/>
        <v>88.56</v>
      </c>
      <c r="L650" s="126">
        <f t="shared" si="142"/>
        <v>1.68</v>
      </c>
      <c r="M650" s="126">
        <f t="shared" si="143"/>
        <v>3.36</v>
      </c>
      <c r="N650" s="126">
        <f t="shared" si="144"/>
        <v>56.7</v>
      </c>
      <c r="O650" s="126">
        <f t="shared" si="145"/>
        <v>113.4</v>
      </c>
      <c r="P650" s="126">
        <f t="shared" si="146"/>
        <v>23.58</v>
      </c>
      <c r="Q650" s="126">
        <f t="shared" si="147"/>
        <v>47.16</v>
      </c>
      <c r="R650" s="126">
        <f t="shared" si="148"/>
        <v>22.14</v>
      </c>
      <c r="S650" s="126">
        <f t="shared" si="149"/>
        <v>22.14</v>
      </c>
      <c r="T650" s="126">
        <f t="shared" si="150"/>
        <v>22.14</v>
      </c>
      <c r="U650" s="128">
        <f t="shared" si="151"/>
        <v>11.07</v>
      </c>
      <c r="V650" s="157">
        <f t="shared" si="152"/>
        <v>500</v>
      </c>
    </row>
    <row r="651" spans="1:22" ht="11.25" customHeight="1" x14ac:dyDescent="0.25">
      <c r="A651" s="130" t="s">
        <v>3854</v>
      </c>
      <c r="B651" s="131" t="s">
        <v>2737</v>
      </c>
      <c r="C651" s="132">
        <v>57620002778</v>
      </c>
      <c r="D651" s="132" t="s">
        <v>4169</v>
      </c>
      <c r="E651" s="133">
        <v>300.66666666666669</v>
      </c>
      <c r="F651" s="132">
        <v>3</v>
      </c>
      <c r="G651" s="132">
        <v>1</v>
      </c>
      <c r="H651" s="134">
        <v>0</v>
      </c>
      <c r="I651" s="135">
        <f t="shared" si="153"/>
        <v>2</v>
      </c>
      <c r="J651" s="126">
        <f t="shared" si="140"/>
        <v>72.16</v>
      </c>
      <c r="K651" s="126">
        <f t="shared" si="141"/>
        <v>72.16</v>
      </c>
      <c r="L651" s="126">
        <f t="shared" si="142"/>
        <v>1.68</v>
      </c>
      <c r="M651" s="126">
        <f t="shared" si="143"/>
        <v>3.36</v>
      </c>
      <c r="N651" s="126">
        <f t="shared" si="144"/>
        <v>56.7</v>
      </c>
      <c r="O651" s="126">
        <f t="shared" si="145"/>
        <v>113.4</v>
      </c>
      <c r="P651" s="126">
        <f t="shared" si="146"/>
        <v>23.58</v>
      </c>
      <c r="Q651" s="126">
        <f t="shared" si="147"/>
        <v>47.16</v>
      </c>
      <c r="R651" s="126">
        <f t="shared" si="148"/>
        <v>18.04</v>
      </c>
      <c r="S651" s="126">
        <f t="shared" si="149"/>
        <v>18.04</v>
      </c>
      <c r="T651" s="126">
        <f t="shared" si="150"/>
        <v>18.04</v>
      </c>
      <c r="U651" s="128">
        <f t="shared" si="151"/>
        <v>9.02</v>
      </c>
      <c r="V651" s="157">
        <f t="shared" si="152"/>
        <v>453</v>
      </c>
    </row>
    <row r="652" spans="1:22" ht="11.25" customHeight="1" x14ac:dyDescent="0.25">
      <c r="A652" s="130" t="s">
        <v>3854</v>
      </c>
      <c r="B652" s="131" t="s">
        <v>2739</v>
      </c>
      <c r="C652" s="132">
        <v>96700010254</v>
      </c>
      <c r="D652" s="132" t="s">
        <v>4170</v>
      </c>
      <c r="E652" s="133">
        <v>565.33333333333337</v>
      </c>
      <c r="F652" s="132">
        <v>3</v>
      </c>
      <c r="G652" s="132">
        <v>1</v>
      </c>
      <c r="H652" s="134">
        <v>0</v>
      </c>
      <c r="I652" s="135">
        <f t="shared" si="153"/>
        <v>2</v>
      </c>
      <c r="J652" s="126">
        <f t="shared" si="140"/>
        <v>135.68</v>
      </c>
      <c r="K652" s="126">
        <f t="shared" si="141"/>
        <v>135.68</v>
      </c>
      <c r="L652" s="126">
        <f t="shared" si="142"/>
        <v>1.68</v>
      </c>
      <c r="M652" s="126">
        <f t="shared" si="143"/>
        <v>3.36</v>
      </c>
      <c r="N652" s="126">
        <f t="shared" si="144"/>
        <v>56.7</v>
      </c>
      <c r="O652" s="126">
        <f t="shared" si="145"/>
        <v>113.4</v>
      </c>
      <c r="P652" s="126">
        <f t="shared" si="146"/>
        <v>23.58</v>
      </c>
      <c r="Q652" s="126">
        <f t="shared" si="147"/>
        <v>47.16</v>
      </c>
      <c r="R652" s="126">
        <f t="shared" si="148"/>
        <v>33.92</v>
      </c>
      <c r="S652" s="126">
        <f t="shared" si="149"/>
        <v>33.92</v>
      </c>
      <c r="T652" s="126">
        <f t="shared" si="150"/>
        <v>33.92</v>
      </c>
      <c r="U652" s="128">
        <f t="shared" si="151"/>
        <v>16.96</v>
      </c>
      <c r="V652" s="157">
        <f t="shared" si="152"/>
        <v>636</v>
      </c>
    </row>
    <row r="653" spans="1:22" ht="11.25" customHeight="1" x14ac:dyDescent="0.25">
      <c r="A653" s="130" t="s">
        <v>3854</v>
      </c>
      <c r="B653" s="131" t="s">
        <v>2741</v>
      </c>
      <c r="C653" s="132">
        <v>86400011385</v>
      </c>
      <c r="D653" s="132" t="s">
        <v>4171</v>
      </c>
      <c r="E653" s="133">
        <v>304.33333333333331</v>
      </c>
      <c r="F653" s="132">
        <v>3</v>
      </c>
      <c r="G653" s="132">
        <v>1</v>
      </c>
      <c r="H653" s="134">
        <v>0</v>
      </c>
      <c r="I653" s="135">
        <f t="shared" si="153"/>
        <v>2</v>
      </c>
      <c r="J653" s="126">
        <f t="shared" si="140"/>
        <v>73.039999999999992</v>
      </c>
      <c r="K653" s="126">
        <f t="shared" si="141"/>
        <v>73.039999999999992</v>
      </c>
      <c r="L653" s="126">
        <f t="shared" si="142"/>
        <v>1.68</v>
      </c>
      <c r="M653" s="126">
        <f t="shared" si="143"/>
        <v>3.36</v>
      </c>
      <c r="N653" s="126">
        <f t="shared" si="144"/>
        <v>56.7</v>
      </c>
      <c r="O653" s="126">
        <f t="shared" si="145"/>
        <v>113.4</v>
      </c>
      <c r="P653" s="126">
        <f t="shared" si="146"/>
        <v>23.58</v>
      </c>
      <c r="Q653" s="126">
        <f t="shared" si="147"/>
        <v>47.16</v>
      </c>
      <c r="R653" s="126">
        <f t="shared" si="148"/>
        <v>18.259999999999998</v>
      </c>
      <c r="S653" s="126">
        <f t="shared" si="149"/>
        <v>18.259999999999998</v>
      </c>
      <c r="T653" s="126">
        <f t="shared" si="150"/>
        <v>18.259999999999998</v>
      </c>
      <c r="U653" s="128">
        <f t="shared" si="151"/>
        <v>9.129999999999999</v>
      </c>
      <c r="V653" s="157">
        <f t="shared" si="152"/>
        <v>456</v>
      </c>
    </row>
    <row r="654" spans="1:22" ht="11.25" customHeight="1" x14ac:dyDescent="0.25">
      <c r="A654" s="130" t="s">
        <v>3854</v>
      </c>
      <c r="B654" s="131" t="s">
        <v>2743</v>
      </c>
      <c r="C654" s="132">
        <v>12200005244</v>
      </c>
      <c r="D654" s="132" t="s">
        <v>4172</v>
      </c>
      <c r="E654" s="133">
        <v>579</v>
      </c>
      <c r="F654" s="132">
        <v>2</v>
      </c>
      <c r="G654" s="132">
        <v>1</v>
      </c>
      <c r="H654" s="134">
        <v>0</v>
      </c>
      <c r="I654" s="135">
        <f t="shared" si="153"/>
        <v>1</v>
      </c>
      <c r="J654" s="126">
        <f t="shared" si="140"/>
        <v>138.96</v>
      </c>
      <c r="K654" s="126">
        <f t="shared" si="141"/>
        <v>138.96</v>
      </c>
      <c r="L654" s="126">
        <f t="shared" si="142"/>
        <v>1.68</v>
      </c>
      <c r="M654" s="126">
        <f t="shared" si="143"/>
        <v>1.68</v>
      </c>
      <c r="N654" s="126">
        <f t="shared" si="144"/>
        <v>56.7</v>
      </c>
      <c r="O654" s="126">
        <f t="shared" si="145"/>
        <v>56.7</v>
      </c>
      <c r="P654" s="126">
        <f t="shared" si="146"/>
        <v>23.58</v>
      </c>
      <c r="Q654" s="126">
        <f t="shared" si="147"/>
        <v>23.58</v>
      </c>
      <c r="R654" s="126">
        <f t="shared" si="148"/>
        <v>34.74</v>
      </c>
      <c r="S654" s="126">
        <f t="shared" si="149"/>
        <v>34.74</v>
      </c>
      <c r="T654" s="126">
        <f t="shared" si="150"/>
        <v>34.74</v>
      </c>
      <c r="U654" s="128">
        <f t="shared" si="151"/>
        <v>17.37</v>
      </c>
      <c r="V654" s="157">
        <f t="shared" si="152"/>
        <v>563</v>
      </c>
    </row>
    <row r="655" spans="1:22" ht="11.25" customHeight="1" x14ac:dyDescent="0.25">
      <c r="A655" s="130" t="s">
        <v>3854</v>
      </c>
      <c r="B655" s="131" t="s">
        <v>4173</v>
      </c>
      <c r="C655" s="132">
        <v>46490002276</v>
      </c>
      <c r="D655" s="132" t="s">
        <v>4174</v>
      </c>
      <c r="E655" s="133">
        <v>336.66666666666669</v>
      </c>
      <c r="F655" s="132">
        <v>3</v>
      </c>
      <c r="G655" s="132">
        <v>1</v>
      </c>
      <c r="H655" s="134">
        <v>0</v>
      </c>
      <c r="I655" s="135">
        <f t="shared" si="153"/>
        <v>2</v>
      </c>
      <c r="J655" s="126">
        <f t="shared" si="140"/>
        <v>80.8</v>
      </c>
      <c r="K655" s="126">
        <f t="shared" si="141"/>
        <v>80.8</v>
      </c>
      <c r="L655" s="126">
        <f t="shared" si="142"/>
        <v>1.68</v>
      </c>
      <c r="M655" s="126">
        <f t="shared" si="143"/>
        <v>3.36</v>
      </c>
      <c r="N655" s="126">
        <f t="shared" si="144"/>
        <v>56.7</v>
      </c>
      <c r="O655" s="126">
        <f t="shared" si="145"/>
        <v>113.4</v>
      </c>
      <c r="P655" s="126">
        <f t="shared" si="146"/>
        <v>23.58</v>
      </c>
      <c r="Q655" s="126">
        <f t="shared" si="147"/>
        <v>47.16</v>
      </c>
      <c r="R655" s="126">
        <f t="shared" si="148"/>
        <v>20.2</v>
      </c>
      <c r="S655" s="126">
        <f t="shared" si="149"/>
        <v>20.2</v>
      </c>
      <c r="T655" s="126">
        <f t="shared" si="150"/>
        <v>20.2</v>
      </c>
      <c r="U655" s="128">
        <f t="shared" si="151"/>
        <v>10.1</v>
      </c>
      <c r="V655" s="157">
        <f t="shared" si="152"/>
        <v>478</v>
      </c>
    </row>
    <row r="656" spans="1:22" ht="11.25" customHeight="1" x14ac:dyDescent="0.25">
      <c r="A656" s="130" t="s">
        <v>3854</v>
      </c>
      <c r="B656" s="131" t="s">
        <v>2745</v>
      </c>
      <c r="C656" s="132">
        <v>70910002241</v>
      </c>
      <c r="D656" s="132" t="s">
        <v>4175</v>
      </c>
      <c r="E656" s="133">
        <v>406</v>
      </c>
      <c r="F656" s="132">
        <v>3</v>
      </c>
      <c r="G656" s="132">
        <v>1</v>
      </c>
      <c r="H656" s="134">
        <v>0</v>
      </c>
      <c r="I656" s="135">
        <f t="shared" si="153"/>
        <v>2</v>
      </c>
      <c r="J656" s="126">
        <f t="shared" si="140"/>
        <v>97.44</v>
      </c>
      <c r="K656" s="126">
        <f t="shared" si="141"/>
        <v>97.44</v>
      </c>
      <c r="L656" s="126">
        <f t="shared" si="142"/>
        <v>1.68</v>
      </c>
      <c r="M656" s="126">
        <f t="shared" si="143"/>
        <v>3.36</v>
      </c>
      <c r="N656" s="126">
        <f t="shared" si="144"/>
        <v>56.7</v>
      </c>
      <c r="O656" s="126">
        <f t="shared" si="145"/>
        <v>113.4</v>
      </c>
      <c r="P656" s="126">
        <f t="shared" si="146"/>
        <v>23.58</v>
      </c>
      <c r="Q656" s="126">
        <f t="shared" si="147"/>
        <v>47.16</v>
      </c>
      <c r="R656" s="126">
        <f t="shared" si="148"/>
        <v>24.36</v>
      </c>
      <c r="S656" s="126">
        <f t="shared" si="149"/>
        <v>24.36</v>
      </c>
      <c r="T656" s="126">
        <f t="shared" si="150"/>
        <v>24.36</v>
      </c>
      <c r="U656" s="128">
        <f t="shared" si="151"/>
        <v>12.18</v>
      </c>
      <c r="V656" s="157">
        <f t="shared" si="152"/>
        <v>526</v>
      </c>
    </row>
    <row r="657" spans="1:22" ht="11.25" customHeight="1" x14ac:dyDescent="0.25">
      <c r="A657" s="130" t="s">
        <v>3854</v>
      </c>
      <c r="B657" s="131" t="s">
        <v>2747</v>
      </c>
      <c r="C657" s="132">
        <v>56630005304</v>
      </c>
      <c r="D657" s="132" t="s">
        <v>4176</v>
      </c>
      <c r="E657" s="133">
        <v>562.66666666666663</v>
      </c>
      <c r="F657" s="132">
        <v>3</v>
      </c>
      <c r="G657" s="132">
        <v>1</v>
      </c>
      <c r="H657" s="134">
        <v>0</v>
      </c>
      <c r="I657" s="135">
        <f t="shared" si="153"/>
        <v>2</v>
      </c>
      <c r="J657" s="126">
        <f t="shared" si="140"/>
        <v>135.04</v>
      </c>
      <c r="K657" s="126">
        <f t="shared" si="141"/>
        <v>135.04</v>
      </c>
      <c r="L657" s="126">
        <f t="shared" si="142"/>
        <v>1.68</v>
      </c>
      <c r="M657" s="126">
        <f t="shared" si="143"/>
        <v>3.36</v>
      </c>
      <c r="N657" s="126">
        <f t="shared" si="144"/>
        <v>56.7</v>
      </c>
      <c r="O657" s="126">
        <f t="shared" si="145"/>
        <v>113.4</v>
      </c>
      <c r="P657" s="126">
        <f t="shared" si="146"/>
        <v>23.58</v>
      </c>
      <c r="Q657" s="126">
        <f t="shared" si="147"/>
        <v>47.16</v>
      </c>
      <c r="R657" s="126">
        <f t="shared" si="148"/>
        <v>33.76</v>
      </c>
      <c r="S657" s="126">
        <f t="shared" si="149"/>
        <v>33.76</v>
      </c>
      <c r="T657" s="126">
        <f t="shared" si="150"/>
        <v>33.76</v>
      </c>
      <c r="U657" s="128">
        <f t="shared" si="151"/>
        <v>16.88</v>
      </c>
      <c r="V657" s="157">
        <f t="shared" si="152"/>
        <v>634</v>
      </c>
    </row>
    <row r="658" spans="1:22" ht="11.25" customHeight="1" x14ac:dyDescent="0.25">
      <c r="A658" s="130" t="s">
        <v>3854</v>
      </c>
      <c r="B658" s="131" t="s">
        <v>2749</v>
      </c>
      <c r="C658" s="132">
        <v>76140003330</v>
      </c>
      <c r="D658" s="132" t="s">
        <v>4177</v>
      </c>
      <c r="E658" s="133">
        <v>199</v>
      </c>
      <c r="F658" s="132">
        <v>2</v>
      </c>
      <c r="G658" s="132">
        <v>1</v>
      </c>
      <c r="H658" s="134">
        <v>0</v>
      </c>
      <c r="I658" s="135">
        <f t="shared" si="153"/>
        <v>1</v>
      </c>
      <c r="J658" s="126">
        <f t="shared" si="140"/>
        <v>47.76</v>
      </c>
      <c r="K658" s="126">
        <f t="shared" si="141"/>
        <v>47.76</v>
      </c>
      <c r="L658" s="126">
        <f t="shared" si="142"/>
        <v>1.68</v>
      </c>
      <c r="M658" s="126">
        <f t="shared" si="143"/>
        <v>1.68</v>
      </c>
      <c r="N658" s="126">
        <f t="shared" si="144"/>
        <v>56.7</v>
      </c>
      <c r="O658" s="126">
        <f t="shared" si="145"/>
        <v>56.7</v>
      </c>
      <c r="P658" s="126">
        <f t="shared" si="146"/>
        <v>23.58</v>
      </c>
      <c r="Q658" s="126">
        <f t="shared" si="147"/>
        <v>23.58</v>
      </c>
      <c r="R658" s="126">
        <f t="shared" si="148"/>
        <v>11.94</v>
      </c>
      <c r="S658" s="126">
        <f t="shared" si="149"/>
        <v>11.94</v>
      </c>
      <c r="T658" s="126">
        <f t="shared" si="150"/>
        <v>11.94</v>
      </c>
      <c r="U658" s="128">
        <f t="shared" si="151"/>
        <v>5.97</v>
      </c>
      <c r="V658" s="157">
        <f t="shared" si="152"/>
        <v>301</v>
      </c>
    </row>
    <row r="659" spans="1:22" ht="11.25" customHeight="1" x14ac:dyDescent="0.25">
      <c r="A659" s="130" t="s">
        <v>3854</v>
      </c>
      <c r="B659" s="131" t="s">
        <v>2751</v>
      </c>
      <c r="C659" s="132">
        <v>59280006333</v>
      </c>
      <c r="D659" s="132" t="s">
        <v>4178</v>
      </c>
      <c r="E659" s="133">
        <v>273.66666666666669</v>
      </c>
      <c r="F659" s="132">
        <v>2</v>
      </c>
      <c r="G659" s="132">
        <v>1</v>
      </c>
      <c r="H659" s="134">
        <v>0</v>
      </c>
      <c r="I659" s="135">
        <f t="shared" si="153"/>
        <v>1</v>
      </c>
      <c r="J659" s="126">
        <f t="shared" si="140"/>
        <v>65.680000000000007</v>
      </c>
      <c r="K659" s="126">
        <f t="shared" si="141"/>
        <v>65.680000000000007</v>
      </c>
      <c r="L659" s="126">
        <f t="shared" si="142"/>
        <v>1.68</v>
      </c>
      <c r="M659" s="126">
        <f t="shared" si="143"/>
        <v>1.68</v>
      </c>
      <c r="N659" s="126">
        <f t="shared" si="144"/>
        <v>56.7</v>
      </c>
      <c r="O659" s="126">
        <f t="shared" si="145"/>
        <v>56.7</v>
      </c>
      <c r="P659" s="126">
        <f t="shared" si="146"/>
        <v>23.58</v>
      </c>
      <c r="Q659" s="126">
        <f t="shared" si="147"/>
        <v>23.58</v>
      </c>
      <c r="R659" s="126">
        <f t="shared" si="148"/>
        <v>16.420000000000002</v>
      </c>
      <c r="S659" s="126">
        <f t="shared" si="149"/>
        <v>16.420000000000002</v>
      </c>
      <c r="T659" s="126">
        <f t="shared" si="150"/>
        <v>16.420000000000002</v>
      </c>
      <c r="U659" s="128">
        <f t="shared" si="151"/>
        <v>8.2100000000000009</v>
      </c>
      <c r="V659" s="157">
        <f t="shared" si="152"/>
        <v>353</v>
      </c>
    </row>
    <row r="660" spans="1:22" ht="11.25" customHeight="1" x14ac:dyDescent="0.25">
      <c r="A660" s="130" t="s">
        <v>3854</v>
      </c>
      <c r="B660" s="131" t="s">
        <v>2753</v>
      </c>
      <c r="C660" s="132">
        <v>10070009325</v>
      </c>
      <c r="D660" s="132" t="s">
        <v>4179</v>
      </c>
      <c r="E660" s="133">
        <v>214.33333333333334</v>
      </c>
      <c r="F660" s="132">
        <v>2</v>
      </c>
      <c r="G660" s="132">
        <v>1</v>
      </c>
      <c r="H660" s="134">
        <v>0</v>
      </c>
      <c r="I660" s="135">
        <f t="shared" si="153"/>
        <v>1</v>
      </c>
      <c r="J660" s="126">
        <f t="shared" si="140"/>
        <v>51.44</v>
      </c>
      <c r="K660" s="126">
        <f t="shared" si="141"/>
        <v>51.44</v>
      </c>
      <c r="L660" s="126">
        <f t="shared" si="142"/>
        <v>1.68</v>
      </c>
      <c r="M660" s="126">
        <f t="shared" si="143"/>
        <v>1.68</v>
      </c>
      <c r="N660" s="126">
        <f t="shared" si="144"/>
        <v>56.7</v>
      </c>
      <c r="O660" s="126">
        <f t="shared" si="145"/>
        <v>56.7</v>
      </c>
      <c r="P660" s="126">
        <f t="shared" si="146"/>
        <v>23.58</v>
      </c>
      <c r="Q660" s="126">
        <f t="shared" si="147"/>
        <v>23.58</v>
      </c>
      <c r="R660" s="126">
        <f t="shared" si="148"/>
        <v>12.86</v>
      </c>
      <c r="S660" s="126">
        <f t="shared" si="149"/>
        <v>12.86</v>
      </c>
      <c r="T660" s="126">
        <f t="shared" si="150"/>
        <v>12.86</v>
      </c>
      <c r="U660" s="128">
        <f t="shared" si="151"/>
        <v>6.43</v>
      </c>
      <c r="V660" s="157">
        <f t="shared" si="152"/>
        <v>312</v>
      </c>
    </row>
    <row r="661" spans="1:22" ht="11.25" customHeight="1" x14ac:dyDescent="0.25">
      <c r="A661" s="130" t="s">
        <v>3854</v>
      </c>
      <c r="B661" s="131" t="s">
        <v>1666</v>
      </c>
      <c r="C661" s="132">
        <v>12720008839</v>
      </c>
      <c r="D661" s="132" t="s">
        <v>4180</v>
      </c>
      <c r="E661" s="133">
        <v>322.33333333333331</v>
      </c>
      <c r="F661" s="132">
        <v>3</v>
      </c>
      <c r="G661" s="132">
        <v>1</v>
      </c>
      <c r="H661" s="134">
        <v>0</v>
      </c>
      <c r="I661" s="135">
        <f t="shared" si="153"/>
        <v>2</v>
      </c>
      <c r="J661" s="126">
        <f t="shared" si="140"/>
        <v>77.36</v>
      </c>
      <c r="K661" s="126">
        <f t="shared" si="141"/>
        <v>77.36</v>
      </c>
      <c r="L661" s="126">
        <f t="shared" si="142"/>
        <v>1.68</v>
      </c>
      <c r="M661" s="126">
        <f t="shared" si="143"/>
        <v>3.36</v>
      </c>
      <c r="N661" s="126">
        <f t="shared" si="144"/>
        <v>56.7</v>
      </c>
      <c r="O661" s="126">
        <f t="shared" si="145"/>
        <v>113.4</v>
      </c>
      <c r="P661" s="126">
        <f t="shared" si="146"/>
        <v>23.58</v>
      </c>
      <c r="Q661" s="126">
        <f t="shared" si="147"/>
        <v>47.16</v>
      </c>
      <c r="R661" s="126">
        <f t="shared" si="148"/>
        <v>19.34</v>
      </c>
      <c r="S661" s="126">
        <f t="shared" si="149"/>
        <v>19.34</v>
      </c>
      <c r="T661" s="126">
        <f t="shared" si="150"/>
        <v>19.34</v>
      </c>
      <c r="U661" s="128">
        <f t="shared" si="151"/>
        <v>9.67</v>
      </c>
      <c r="V661" s="157">
        <f t="shared" si="152"/>
        <v>468</v>
      </c>
    </row>
    <row r="662" spans="1:22" ht="11.25" customHeight="1" x14ac:dyDescent="0.25">
      <c r="A662" s="130" t="s">
        <v>3854</v>
      </c>
      <c r="B662" s="131" t="s">
        <v>2755</v>
      </c>
      <c r="C662" s="132">
        <v>24360010286</v>
      </c>
      <c r="D662" s="132" t="s">
        <v>4181</v>
      </c>
      <c r="E662" s="133">
        <v>141</v>
      </c>
      <c r="F662" s="132">
        <v>2</v>
      </c>
      <c r="G662" s="132">
        <v>1</v>
      </c>
      <c r="H662" s="134">
        <v>0</v>
      </c>
      <c r="I662" s="135">
        <f t="shared" si="153"/>
        <v>1</v>
      </c>
      <c r="J662" s="126">
        <f t="shared" si="140"/>
        <v>33.839999999999996</v>
      </c>
      <c r="K662" s="126">
        <f t="shared" si="141"/>
        <v>33.839999999999996</v>
      </c>
      <c r="L662" s="126">
        <f t="shared" si="142"/>
        <v>1.68</v>
      </c>
      <c r="M662" s="126">
        <f t="shared" si="143"/>
        <v>1.68</v>
      </c>
      <c r="N662" s="126">
        <f t="shared" si="144"/>
        <v>56.7</v>
      </c>
      <c r="O662" s="126">
        <f t="shared" si="145"/>
        <v>56.7</v>
      </c>
      <c r="P662" s="126">
        <f t="shared" si="146"/>
        <v>23.58</v>
      </c>
      <c r="Q662" s="126">
        <f t="shared" si="147"/>
        <v>23.58</v>
      </c>
      <c r="R662" s="126">
        <f t="shared" si="148"/>
        <v>8.4599999999999991</v>
      </c>
      <c r="S662" s="126">
        <f t="shared" si="149"/>
        <v>8.4599999999999991</v>
      </c>
      <c r="T662" s="126">
        <f t="shared" si="150"/>
        <v>8.4599999999999991</v>
      </c>
      <c r="U662" s="128">
        <f t="shared" si="151"/>
        <v>4.2299999999999995</v>
      </c>
      <c r="V662" s="157">
        <f t="shared" si="152"/>
        <v>261</v>
      </c>
    </row>
    <row r="663" spans="1:22" ht="11.25" customHeight="1" x14ac:dyDescent="0.25">
      <c r="A663" s="130" t="s">
        <v>3854</v>
      </c>
      <c r="B663" s="131" t="s">
        <v>4182</v>
      </c>
      <c r="C663" s="132">
        <v>37760004674</v>
      </c>
      <c r="D663" s="132" t="s">
        <v>4183</v>
      </c>
      <c r="E663" s="133">
        <v>121.33333333333333</v>
      </c>
      <c r="F663" s="132">
        <v>2</v>
      </c>
      <c r="G663" s="132">
        <v>1</v>
      </c>
      <c r="H663" s="134">
        <v>0</v>
      </c>
      <c r="I663" s="135">
        <f t="shared" si="153"/>
        <v>1</v>
      </c>
      <c r="J663" s="126">
        <f t="shared" si="140"/>
        <v>29.119999999999997</v>
      </c>
      <c r="K663" s="126">
        <f t="shared" si="141"/>
        <v>29.119999999999997</v>
      </c>
      <c r="L663" s="126">
        <f t="shared" si="142"/>
        <v>1.68</v>
      </c>
      <c r="M663" s="126">
        <f t="shared" si="143"/>
        <v>1.68</v>
      </c>
      <c r="N663" s="126">
        <f t="shared" si="144"/>
        <v>56.7</v>
      </c>
      <c r="O663" s="126">
        <f t="shared" si="145"/>
        <v>56.7</v>
      </c>
      <c r="P663" s="126">
        <f t="shared" si="146"/>
        <v>23.58</v>
      </c>
      <c r="Q663" s="126">
        <f t="shared" si="147"/>
        <v>23.58</v>
      </c>
      <c r="R663" s="126">
        <f t="shared" si="148"/>
        <v>7.2799999999999994</v>
      </c>
      <c r="S663" s="126">
        <f t="shared" si="149"/>
        <v>7.2799999999999994</v>
      </c>
      <c r="T663" s="126">
        <f t="shared" si="150"/>
        <v>7.2799999999999994</v>
      </c>
      <c r="U663" s="128">
        <f t="shared" si="151"/>
        <v>3.6399999999999997</v>
      </c>
      <c r="V663" s="157">
        <f t="shared" si="152"/>
        <v>248</v>
      </c>
    </row>
    <row r="664" spans="1:22" ht="11.25" customHeight="1" x14ac:dyDescent="0.25">
      <c r="A664" s="130" t="s">
        <v>3854</v>
      </c>
      <c r="B664" s="131" t="s">
        <v>4184</v>
      </c>
      <c r="C664" s="132">
        <v>71120009202</v>
      </c>
      <c r="D664" s="132" t="s">
        <v>4185</v>
      </c>
      <c r="E664" s="133">
        <v>216.33333333333334</v>
      </c>
      <c r="F664" s="132">
        <v>2</v>
      </c>
      <c r="G664" s="132">
        <v>1</v>
      </c>
      <c r="H664" s="134">
        <v>0</v>
      </c>
      <c r="I664" s="135">
        <f t="shared" si="153"/>
        <v>1</v>
      </c>
      <c r="J664" s="126">
        <f t="shared" si="140"/>
        <v>51.92</v>
      </c>
      <c r="K664" s="126">
        <f t="shared" si="141"/>
        <v>51.92</v>
      </c>
      <c r="L664" s="126">
        <f t="shared" si="142"/>
        <v>1.68</v>
      </c>
      <c r="M664" s="126">
        <f t="shared" si="143"/>
        <v>1.68</v>
      </c>
      <c r="N664" s="126">
        <f t="shared" si="144"/>
        <v>56.7</v>
      </c>
      <c r="O664" s="126">
        <f t="shared" si="145"/>
        <v>56.7</v>
      </c>
      <c r="P664" s="126">
        <f t="shared" si="146"/>
        <v>23.58</v>
      </c>
      <c r="Q664" s="126">
        <f t="shared" si="147"/>
        <v>23.58</v>
      </c>
      <c r="R664" s="126">
        <f t="shared" si="148"/>
        <v>12.98</v>
      </c>
      <c r="S664" s="126">
        <f t="shared" si="149"/>
        <v>12.98</v>
      </c>
      <c r="T664" s="126">
        <f t="shared" si="150"/>
        <v>12.98</v>
      </c>
      <c r="U664" s="128">
        <f t="shared" si="151"/>
        <v>6.49</v>
      </c>
      <c r="V664" s="157">
        <f t="shared" si="152"/>
        <v>313</v>
      </c>
    </row>
    <row r="665" spans="1:22" ht="11.25" customHeight="1" x14ac:dyDescent="0.25">
      <c r="A665" s="130" t="s">
        <v>3854</v>
      </c>
      <c r="B665" s="131" t="s">
        <v>2757</v>
      </c>
      <c r="C665" s="132">
        <v>52820001240</v>
      </c>
      <c r="D665" s="132" t="s">
        <v>4186</v>
      </c>
      <c r="E665" s="133">
        <v>154</v>
      </c>
      <c r="F665" s="132">
        <v>3</v>
      </c>
      <c r="G665" s="132">
        <v>1</v>
      </c>
      <c r="H665" s="134">
        <v>0</v>
      </c>
      <c r="I665" s="135">
        <f t="shared" si="153"/>
        <v>2</v>
      </c>
      <c r="J665" s="126">
        <f t="shared" si="140"/>
        <v>36.96</v>
      </c>
      <c r="K665" s="126">
        <f t="shared" si="141"/>
        <v>36.96</v>
      </c>
      <c r="L665" s="126">
        <f t="shared" si="142"/>
        <v>1.68</v>
      </c>
      <c r="M665" s="126">
        <f t="shared" si="143"/>
        <v>3.36</v>
      </c>
      <c r="N665" s="126">
        <f t="shared" si="144"/>
        <v>56.7</v>
      </c>
      <c r="O665" s="126">
        <f t="shared" si="145"/>
        <v>113.4</v>
      </c>
      <c r="P665" s="126">
        <f t="shared" si="146"/>
        <v>23.58</v>
      </c>
      <c r="Q665" s="126">
        <f t="shared" si="147"/>
        <v>47.16</v>
      </c>
      <c r="R665" s="126">
        <f t="shared" si="148"/>
        <v>9.24</v>
      </c>
      <c r="S665" s="126">
        <f t="shared" si="149"/>
        <v>9.24</v>
      </c>
      <c r="T665" s="126">
        <f t="shared" si="150"/>
        <v>9.24</v>
      </c>
      <c r="U665" s="128">
        <f t="shared" si="151"/>
        <v>4.62</v>
      </c>
      <c r="V665" s="157">
        <f t="shared" si="152"/>
        <v>352</v>
      </c>
    </row>
    <row r="666" spans="1:22" ht="11.25" customHeight="1" x14ac:dyDescent="0.25">
      <c r="A666" s="130" t="s">
        <v>3854</v>
      </c>
      <c r="B666" s="131" t="s">
        <v>2759</v>
      </c>
      <c r="C666" s="132">
        <v>12730006362</v>
      </c>
      <c r="D666" s="132" t="s">
        <v>4187</v>
      </c>
      <c r="E666" s="133">
        <v>254.33333333333334</v>
      </c>
      <c r="F666" s="132">
        <v>2</v>
      </c>
      <c r="G666" s="132">
        <v>1</v>
      </c>
      <c r="H666" s="134">
        <v>0</v>
      </c>
      <c r="I666" s="135">
        <f t="shared" si="153"/>
        <v>1</v>
      </c>
      <c r="J666" s="126">
        <f t="shared" si="140"/>
        <v>61.04</v>
      </c>
      <c r="K666" s="126">
        <f t="shared" si="141"/>
        <v>61.04</v>
      </c>
      <c r="L666" s="126">
        <f t="shared" si="142"/>
        <v>1.68</v>
      </c>
      <c r="M666" s="126">
        <f t="shared" si="143"/>
        <v>1.68</v>
      </c>
      <c r="N666" s="126">
        <f t="shared" si="144"/>
        <v>56.7</v>
      </c>
      <c r="O666" s="126">
        <f t="shared" si="145"/>
        <v>56.7</v>
      </c>
      <c r="P666" s="126">
        <f t="shared" si="146"/>
        <v>23.58</v>
      </c>
      <c r="Q666" s="126">
        <f t="shared" si="147"/>
        <v>23.58</v>
      </c>
      <c r="R666" s="126">
        <f t="shared" si="148"/>
        <v>15.26</v>
      </c>
      <c r="S666" s="126">
        <f t="shared" si="149"/>
        <v>15.26</v>
      </c>
      <c r="T666" s="126">
        <f t="shared" si="150"/>
        <v>15.26</v>
      </c>
      <c r="U666" s="128">
        <f t="shared" si="151"/>
        <v>7.63</v>
      </c>
      <c r="V666" s="157">
        <f t="shared" si="152"/>
        <v>339</v>
      </c>
    </row>
    <row r="667" spans="1:22" ht="11.25" customHeight="1" x14ac:dyDescent="0.25">
      <c r="A667" s="130" t="s">
        <v>3854</v>
      </c>
      <c r="B667" s="131" t="s">
        <v>1674</v>
      </c>
      <c r="C667" s="132">
        <v>15270003362</v>
      </c>
      <c r="D667" s="132" t="s">
        <v>4188</v>
      </c>
      <c r="E667" s="133">
        <v>501</v>
      </c>
      <c r="F667" s="132">
        <v>3</v>
      </c>
      <c r="G667" s="132">
        <v>1</v>
      </c>
      <c r="H667" s="134">
        <v>0</v>
      </c>
      <c r="I667" s="135">
        <f t="shared" si="153"/>
        <v>2</v>
      </c>
      <c r="J667" s="126">
        <f t="shared" si="140"/>
        <v>120.24</v>
      </c>
      <c r="K667" s="126">
        <f t="shared" si="141"/>
        <v>120.24</v>
      </c>
      <c r="L667" s="126">
        <f t="shared" si="142"/>
        <v>1.68</v>
      </c>
      <c r="M667" s="126">
        <f t="shared" si="143"/>
        <v>3.36</v>
      </c>
      <c r="N667" s="126">
        <f t="shared" si="144"/>
        <v>56.7</v>
      </c>
      <c r="O667" s="126">
        <f t="shared" si="145"/>
        <v>113.4</v>
      </c>
      <c r="P667" s="126">
        <f t="shared" si="146"/>
        <v>23.58</v>
      </c>
      <c r="Q667" s="126">
        <f t="shared" si="147"/>
        <v>47.16</v>
      </c>
      <c r="R667" s="126">
        <f t="shared" si="148"/>
        <v>30.06</v>
      </c>
      <c r="S667" s="126">
        <f t="shared" si="149"/>
        <v>30.06</v>
      </c>
      <c r="T667" s="126">
        <f t="shared" si="150"/>
        <v>30.06</v>
      </c>
      <c r="U667" s="128">
        <f t="shared" si="151"/>
        <v>15.03</v>
      </c>
      <c r="V667" s="157">
        <f t="shared" si="152"/>
        <v>592</v>
      </c>
    </row>
    <row r="668" spans="1:22" ht="11.25" customHeight="1" x14ac:dyDescent="0.25">
      <c r="A668" s="130" t="s">
        <v>3854</v>
      </c>
      <c r="B668" s="131" t="s">
        <v>2761</v>
      </c>
      <c r="C668" s="132">
        <v>25870011077</v>
      </c>
      <c r="D668" s="132" t="s">
        <v>4189</v>
      </c>
      <c r="E668" s="133">
        <v>363.66666666666669</v>
      </c>
      <c r="F668" s="132">
        <v>2</v>
      </c>
      <c r="G668" s="132">
        <v>1</v>
      </c>
      <c r="H668" s="134">
        <v>0</v>
      </c>
      <c r="I668" s="135">
        <f t="shared" si="153"/>
        <v>1</v>
      </c>
      <c r="J668" s="126">
        <f t="shared" si="140"/>
        <v>87.28</v>
      </c>
      <c r="K668" s="126">
        <f t="shared" si="141"/>
        <v>87.28</v>
      </c>
      <c r="L668" s="126">
        <f t="shared" si="142"/>
        <v>1.68</v>
      </c>
      <c r="M668" s="126">
        <f t="shared" si="143"/>
        <v>1.68</v>
      </c>
      <c r="N668" s="126">
        <f t="shared" si="144"/>
        <v>56.7</v>
      </c>
      <c r="O668" s="126">
        <f t="shared" si="145"/>
        <v>56.7</v>
      </c>
      <c r="P668" s="126">
        <f t="shared" si="146"/>
        <v>23.58</v>
      </c>
      <c r="Q668" s="126">
        <f t="shared" si="147"/>
        <v>23.58</v>
      </c>
      <c r="R668" s="126">
        <f t="shared" si="148"/>
        <v>21.82</v>
      </c>
      <c r="S668" s="126">
        <f t="shared" si="149"/>
        <v>21.82</v>
      </c>
      <c r="T668" s="126">
        <f t="shared" si="150"/>
        <v>21.82</v>
      </c>
      <c r="U668" s="128">
        <f t="shared" si="151"/>
        <v>10.91</v>
      </c>
      <c r="V668" s="157">
        <f t="shared" si="152"/>
        <v>415</v>
      </c>
    </row>
    <row r="669" spans="1:22" ht="11.25" customHeight="1" x14ac:dyDescent="0.25">
      <c r="A669" s="130" t="s">
        <v>3854</v>
      </c>
      <c r="B669" s="131" t="s">
        <v>1676</v>
      </c>
      <c r="C669" s="132">
        <v>61720001968</v>
      </c>
      <c r="D669" s="132" t="s">
        <v>4190</v>
      </c>
      <c r="E669" s="133">
        <v>237</v>
      </c>
      <c r="F669" s="132">
        <v>3</v>
      </c>
      <c r="G669" s="132">
        <v>1</v>
      </c>
      <c r="H669" s="134">
        <v>0</v>
      </c>
      <c r="I669" s="135">
        <f t="shared" si="153"/>
        <v>2</v>
      </c>
      <c r="J669" s="126">
        <f t="shared" si="140"/>
        <v>56.879999999999995</v>
      </c>
      <c r="K669" s="126">
        <f t="shared" si="141"/>
        <v>56.879999999999995</v>
      </c>
      <c r="L669" s="126">
        <f t="shared" si="142"/>
        <v>1.68</v>
      </c>
      <c r="M669" s="126">
        <f t="shared" si="143"/>
        <v>3.36</v>
      </c>
      <c r="N669" s="126">
        <f t="shared" si="144"/>
        <v>56.7</v>
      </c>
      <c r="O669" s="126">
        <f t="shared" si="145"/>
        <v>113.4</v>
      </c>
      <c r="P669" s="126">
        <f t="shared" si="146"/>
        <v>23.58</v>
      </c>
      <c r="Q669" s="126">
        <f t="shared" si="147"/>
        <v>47.16</v>
      </c>
      <c r="R669" s="126">
        <f t="shared" si="148"/>
        <v>14.219999999999999</v>
      </c>
      <c r="S669" s="126">
        <f t="shared" si="149"/>
        <v>14.219999999999999</v>
      </c>
      <c r="T669" s="126">
        <f t="shared" si="150"/>
        <v>14.219999999999999</v>
      </c>
      <c r="U669" s="128">
        <f t="shared" si="151"/>
        <v>7.1099999999999994</v>
      </c>
      <c r="V669" s="157">
        <f t="shared" si="152"/>
        <v>409</v>
      </c>
    </row>
    <row r="670" spans="1:22" ht="11.25" customHeight="1" x14ac:dyDescent="0.25">
      <c r="A670" s="130" t="s">
        <v>3854</v>
      </c>
      <c r="B670" s="131" t="s">
        <v>2763</v>
      </c>
      <c r="C670" s="132">
        <v>61580008297</v>
      </c>
      <c r="D670" s="132" t="s">
        <v>4191</v>
      </c>
      <c r="E670" s="133">
        <v>308.33333333333331</v>
      </c>
      <c r="F670" s="132">
        <v>2</v>
      </c>
      <c r="G670" s="132">
        <v>1</v>
      </c>
      <c r="H670" s="134">
        <v>0</v>
      </c>
      <c r="I670" s="135">
        <f t="shared" si="153"/>
        <v>1</v>
      </c>
      <c r="J670" s="126">
        <f t="shared" si="140"/>
        <v>73.999999999999986</v>
      </c>
      <c r="K670" s="126">
        <f t="shared" si="141"/>
        <v>73.999999999999986</v>
      </c>
      <c r="L670" s="126">
        <f t="shared" si="142"/>
        <v>1.68</v>
      </c>
      <c r="M670" s="126">
        <f t="shared" si="143"/>
        <v>1.68</v>
      </c>
      <c r="N670" s="126">
        <f t="shared" si="144"/>
        <v>56.7</v>
      </c>
      <c r="O670" s="126">
        <f t="shared" si="145"/>
        <v>56.7</v>
      </c>
      <c r="P670" s="126">
        <f t="shared" si="146"/>
        <v>23.58</v>
      </c>
      <c r="Q670" s="126">
        <f t="shared" si="147"/>
        <v>23.58</v>
      </c>
      <c r="R670" s="126">
        <f t="shared" si="148"/>
        <v>18.499999999999996</v>
      </c>
      <c r="S670" s="126">
        <f t="shared" si="149"/>
        <v>18.499999999999996</v>
      </c>
      <c r="T670" s="126">
        <f t="shared" si="150"/>
        <v>18.499999999999996</v>
      </c>
      <c r="U670" s="128">
        <f t="shared" si="151"/>
        <v>9.2499999999999982</v>
      </c>
      <c r="V670" s="157">
        <f t="shared" si="152"/>
        <v>377</v>
      </c>
    </row>
    <row r="671" spans="1:22" ht="11.25" customHeight="1" x14ac:dyDescent="0.25">
      <c r="A671" s="130" t="s">
        <v>3854</v>
      </c>
      <c r="B671" s="131" t="s">
        <v>2765</v>
      </c>
      <c r="C671" s="132">
        <v>58320039849</v>
      </c>
      <c r="D671" s="132" t="s">
        <v>4192</v>
      </c>
      <c r="E671" s="133">
        <v>222</v>
      </c>
      <c r="F671" s="132">
        <v>3</v>
      </c>
      <c r="G671" s="132">
        <v>1</v>
      </c>
      <c r="H671" s="134">
        <v>0</v>
      </c>
      <c r="I671" s="135">
        <f t="shared" si="153"/>
        <v>2</v>
      </c>
      <c r="J671" s="126">
        <f t="shared" si="140"/>
        <v>53.28</v>
      </c>
      <c r="K671" s="126">
        <f t="shared" si="141"/>
        <v>53.28</v>
      </c>
      <c r="L671" s="126">
        <f t="shared" si="142"/>
        <v>1.68</v>
      </c>
      <c r="M671" s="126">
        <f t="shared" si="143"/>
        <v>3.36</v>
      </c>
      <c r="N671" s="126">
        <f t="shared" si="144"/>
        <v>56.7</v>
      </c>
      <c r="O671" s="126">
        <f t="shared" si="145"/>
        <v>113.4</v>
      </c>
      <c r="P671" s="126">
        <f t="shared" si="146"/>
        <v>23.58</v>
      </c>
      <c r="Q671" s="126">
        <f t="shared" si="147"/>
        <v>47.16</v>
      </c>
      <c r="R671" s="126">
        <f t="shared" si="148"/>
        <v>13.32</v>
      </c>
      <c r="S671" s="126">
        <f t="shared" si="149"/>
        <v>13.32</v>
      </c>
      <c r="T671" s="126">
        <f t="shared" si="150"/>
        <v>13.32</v>
      </c>
      <c r="U671" s="128">
        <f t="shared" si="151"/>
        <v>6.66</v>
      </c>
      <c r="V671" s="157">
        <f t="shared" si="152"/>
        <v>399</v>
      </c>
    </row>
    <row r="672" spans="1:22" ht="11.25" customHeight="1" x14ac:dyDescent="0.25">
      <c r="A672" s="130" t="s">
        <v>3854</v>
      </c>
      <c r="B672" s="131" t="s">
        <v>2767</v>
      </c>
      <c r="C672" s="132">
        <v>73930000772</v>
      </c>
      <c r="D672" s="132" t="s">
        <v>4193</v>
      </c>
      <c r="E672" s="133">
        <v>304.66666666666669</v>
      </c>
      <c r="F672" s="132">
        <v>2</v>
      </c>
      <c r="G672" s="132">
        <v>1</v>
      </c>
      <c r="H672" s="134">
        <v>0</v>
      </c>
      <c r="I672" s="135">
        <f t="shared" si="153"/>
        <v>1</v>
      </c>
      <c r="J672" s="126">
        <f t="shared" si="140"/>
        <v>73.12</v>
      </c>
      <c r="K672" s="126">
        <f t="shared" si="141"/>
        <v>73.12</v>
      </c>
      <c r="L672" s="126">
        <f t="shared" si="142"/>
        <v>1.68</v>
      </c>
      <c r="M672" s="126">
        <f t="shared" si="143"/>
        <v>1.68</v>
      </c>
      <c r="N672" s="126">
        <f t="shared" si="144"/>
        <v>56.7</v>
      </c>
      <c r="O672" s="126">
        <f t="shared" si="145"/>
        <v>56.7</v>
      </c>
      <c r="P672" s="126">
        <f t="shared" si="146"/>
        <v>23.58</v>
      </c>
      <c r="Q672" s="126">
        <f t="shared" si="147"/>
        <v>23.58</v>
      </c>
      <c r="R672" s="126">
        <f t="shared" si="148"/>
        <v>18.28</v>
      </c>
      <c r="S672" s="126">
        <f t="shared" si="149"/>
        <v>18.28</v>
      </c>
      <c r="T672" s="126">
        <f t="shared" si="150"/>
        <v>18.28</v>
      </c>
      <c r="U672" s="128">
        <f t="shared" si="151"/>
        <v>9.14</v>
      </c>
      <c r="V672" s="157">
        <f t="shared" si="152"/>
        <v>374</v>
      </c>
    </row>
    <row r="673" spans="1:22" ht="11.25" customHeight="1" x14ac:dyDescent="0.25">
      <c r="A673" s="130" t="s">
        <v>3854</v>
      </c>
      <c r="B673" s="131" t="s">
        <v>2769</v>
      </c>
      <c r="C673" s="132">
        <v>61140000559</v>
      </c>
      <c r="D673" s="132" t="s">
        <v>4194</v>
      </c>
      <c r="E673" s="133">
        <v>597.33333333333337</v>
      </c>
      <c r="F673" s="132">
        <v>2</v>
      </c>
      <c r="G673" s="132">
        <v>1</v>
      </c>
      <c r="H673" s="134">
        <v>0</v>
      </c>
      <c r="I673" s="135">
        <f t="shared" si="153"/>
        <v>1</v>
      </c>
      <c r="J673" s="126">
        <f t="shared" si="140"/>
        <v>143.36000000000001</v>
      </c>
      <c r="K673" s="126">
        <f t="shared" si="141"/>
        <v>143.36000000000001</v>
      </c>
      <c r="L673" s="126">
        <f t="shared" si="142"/>
        <v>1.68</v>
      </c>
      <c r="M673" s="126">
        <f t="shared" si="143"/>
        <v>1.68</v>
      </c>
      <c r="N673" s="126">
        <f t="shared" si="144"/>
        <v>56.7</v>
      </c>
      <c r="O673" s="126">
        <f t="shared" si="145"/>
        <v>56.7</v>
      </c>
      <c r="P673" s="126">
        <f t="shared" si="146"/>
        <v>23.58</v>
      </c>
      <c r="Q673" s="126">
        <f t="shared" si="147"/>
        <v>23.58</v>
      </c>
      <c r="R673" s="126">
        <f t="shared" si="148"/>
        <v>35.840000000000003</v>
      </c>
      <c r="S673" s="126">
        <f t="shared" si="149"/>
        <v>35.840000000000003</v>
      </c>
      <c r="T673" s="126">
        <f t="shared" si="150"/>
        <v>35.840000000000003</v>
      </c>
      <c r="U673" s="128">
        <f t="shared" si="151"/>
        <v>17.920000000000002</v>
      </c>
      <c r="V673" s="157">
        <f t="shared" si="152"/>
        <v>576</v>
      </c>
    </row>
    <row r="674" spans="1:22" ht="11.25" customHeight="1" x14ac:dyDescent="0.25">
      <c r="A674" s="130" t="s">
        <v>3854</v>
      </c>
      <c r="B674" s="131" t="s">
        <v>2771</v>
      </c>
      <c r="C674" s="132">
        <v>15880009149</v>
      </c>
      <c r="D674" s="132" t="s">
        <v>4195</v>
      </c>
      <c r="E674" s="133">
        <v>393.33333333333331</v>
      </c>
      <c r="F674" s="132">
        <v>3</v>
      </c>
      <c r="G674" s="132">
        <v>1</v>
      </c>
      <c r="H674" s="134">
        <v>0</v>
      </c>
      <c r="I674" s="135">
        <f t="shared" si="153"/>
        <v>2</v>
      </c>
      <c r="J674" s="126">
        <f t="shared" si="140"/>
        <v>94.399999999999991</v>
      </c>
      <c r="K674" s="126">
        <f t="shared" si="141"/>
        <v>94.399999999999991</v>
      </c>
      <c r="L674" s="126">
        <f t="shared" si="142"/>
        <v>1.68</v>
      </c>
      <c r="M674" s="126">
        <f t="shared" si="143"/>
        <v>3.36</v>
      </c>
      <c r="N674" s="126">
        <f t="shared" si="144"/>
        <v>56.7</v>
      </c>
      <c r="O674" s="126">
        <f t="shared" si="145"/>
        <v>113.4</v>
      </c>
      <c r="P674" s="126">
        <f t="shared" si="146"/>
        <v>23.58</v>
      </c>
      <c r="Q674" s="126">
        <f t="shared" si="147"/>
        <v>47.16</v>
      </c>
      <c r="R674" s="126">
        <f t="shared" si="148"/>
        <v>23.599999999999998</v>
      </c>
      <c r="S674" s="126">
        <f t="shared" si="149"/>
        <v>23.599999999999998</v>
      </c>
      <c r="T674" s="126">
        <f t="shared" si="150"/>
        <v>23.599999999999998</v>
      </c>
      <c r="U674" s="128">
        <f t="shared" si="151"/>
        <v>11.799999999999999</v>
      </c>
      <c r="V674" s="157">
        <f t="shared" si="152"/>
        <v>517</v>
      </c>
    </row>
    <row r="675" spans="1:22" ht="11.25" customHeight="1" x14ac:dyDescent="0.25">
      <c r="A675" s="130" t="s">
        <v>3854</v>
      </c>
      <c r="B675" s="131" t="s">
        <v>2773</v>
      </c>
      <c r="C675" s="132">
        <v>96670010953</v>
      </c>
      <c r="D675" s="132" t="s">
        <v>4196</v>
      </c>
      <c r="E675" s="133">
        <v>241</v>
      </c>
      <c r="F675" s="132">
        <v>3</v>
      </c>
      <c r="G675" s="132">
        <v>1</v>
      </c>
      <c r="H675" s="134">
        <v>0</v>
      </c>
      <c r="I675" s="135">
        <f t="shared" si="153"/>
        <v>2</v>
      </c>
      <c r="J675" s="126">
        <f t="shared" si="140"/>
        <v>57.839999999999996</v>
      </c>
      <c r="K675" s="126">
        <f t="shared" si="141"/>
        <v>57.839999999999996</v>
      </c>
      <c r="L675" s="126">
        <f t="shared" si="142"/>
        <v>1.68</v>
      </c>
      <c r="M675" s="126">
        <f t="shared" si="143"/>
        <v>3.36</v>
      </c>
      <c r="N675" s="126">
        <f t="shared" si="144"/>
        <v>56.7</v>
      </c>
      <c r="O675" s="126">
        <f t="shared" si="145"/>
        <v>113.4</v>
      </c>
      <c r="P675" s="126">
        <f t="shared" si="146"/>
        <v>23.58</v>
      </c>
      <c r="Q675" s="126">
        <f t="shared" si="147"/>
        <v>47.16</v>
      </c>
      <c r="R675" s="126">
        <f t="shared" si="148"/>
        <v>14.459999999999999</v>
      </c>
      <c r="S675" s="126">
        <f t="shared" si="149"/>
        <v>14.459999999999999</v>
      </c>
      <c r="T675" s="126">
        <f t="shared" si="150"/>
        <v>14.459999999999999</v>
      </c>
      <c r="U675" s="128">
        <f t="shared" si="151"/>
        <v>7.2299999999999995</v>
      </c>
      <c r="V675" s="157">
        <f t="shared" si="152"/>
        <v>412</v>
      </c>
    </row>
    <row r="676" spans="1:22" ht="11.25" customHeight="1" x14ac:dyDescent="0.25">
      <c r="A676" s="130" t="s">
        <v>3854</v>
      </c>
      <c r="B676" s="131" t="s">
        <v>2775</v>
      </c>
      <c r="C676" s="132">
        <v>31320000725</v>
      </c>
      <c r="D676" s="132" t="s">
        <v>4197</v>
      </c>
      <c r="E676" s="133">
        <v>164.66666666666666</v>
      </c>
      <c r="F676" s="132">
        <v>4</v>
      </c>
      <c r="G676" s="132">
        <v>1</v>
      </c>
      <c r="H676" s="134">
        <v>0</v>
      </c>
      <c r="I676" s="135">
        <f t="shared" si="153"/>
        <v>3</v>
      </c>
      <c r="J676" s="126">
        <f t="shared" si="140"/>
        <v>39.519999999999996</v>
      </c>
      <c r="K676" s="126">
        <f t="shared" si="141"/>
        <v>39.519999999999996</v>
      </c>
      <c r="L676" s="126">
        <f t="shared" si="142"/>
        <v>1.68</v>
      </c>
      <c r="M676" s="126">
        <f t="shared" si="143"/>
        <v>5.04</v>
      </c>
      <c r="N676" s="126">
        <f t="shared" si="144"/>
        <v>56.7</v>
      </c>
      <c r="O676" s="126">
        <f t="shared" si="145"/>
        <v>170.10000000000002</v>
      </c>
      <c r="P676" s="126">
        <f t="shared" si="146"/>
        <v>23.58</v>
      </c>
      <c r="Q676" s="126">
        <f t="shared" si="147"/>
        <v>70.739999999999995</v>
      </c>
      <c r="R676" s="126">
        <f t="shared" si="148"/>
        <v>9.879999999999999</v>
      </c>
      <c r="S676" s="126">
        <f t="shared" si="149"/>
        <v>9.879999999999999</v>
      </c>
      <c r="T676" s="126">
        <f t="shared" si="150"/>
        <v>9.879999999999999</v>
      </c>
      <c r="U676" s="128">
        <f t="shared" si="151"/>
        <v>4.9399999999999995</v>
      </c>
      <c r="V676" s="157">
        <f t="shared" si="152"/>
        <v>441</v>
      </c>
    </row>
    <row r="677" spans="1:22" ht="11.25" customHeight="1" x14ac:dyDescent="0.25">
      <c r="A677" s="130" t="s">
        <v>3854</v>
      </c>
      <c r="B677" s="131" t="s">
        <v>2777</v>
      </c>
      <c r="C677" s="132">
        <v>43510005471</v>
      </c>
      <c r="D677" s="132" t="s">
        <v>4198</v>
      </c>
      <c r="E677" s="133">
        <v>600.66666666666663</v>
      </c>
      <c r="F677" s="132">
        <v>3</v>
      </c>
      <c r="G677" s="132">
        <v>1</v>
      </c>
      <c r="H677" s="134">
        <v>0</v>
      </c>
      <c r="I677" s="135">
        <f t="shared" si="153"/>
        <v>2</v>
      </c>
      <c r="J677" s="126">
        <f t="shared" si="140"/>
        <v>144.16</v>
      </c>
      <c r="K677" s="126">
        <f t="shared" si="141"/>
        <v>144.16</v>
      </c>
      <c r="L677" s="126">
        <f t="shared" si="142"/>
        <v>1.68</v>
      </c>
      <c r="M677" s="126">
        <f t="shared" si="143"/>
        <v>3.36</v>
      </c>
      <c r="N677" s="126">
        <f t="shared" si="144"/>
        <v>56.7</v>
      </c>
      <c r="O677" s="126">
        <f t="shared" si="145"/>
        <v>113.4</v>
      </c>
      <c r="P677" s="126">
        <f t="shared" si="146"/>
        <v>23.58</v>
      </c>
      <c r="Q677" s="126">
        <f t="shared" si="147"/>
        <v>47.16</v>
      </c>
      <c r="R677" s="126">
        <f t="shared" si="148"/>
        <v>36.04</v>
      </c>
      <c r="S677" s="126">
        <f t="shared" si="149"/>
        <v>36.04</v>
      </c>
      <c r="T677" s="126">
        <f t="shared" si="150"/>
        <v>36.04</v>
      </c>
      <c r="U677" s="128">
        <f t="shared" si="151"/>
        <v>18.02</v>
      </c>
      <c r="V677" s="157">
        <f t="shared" si="152"/>
        <v>660</v>
      </c>
    </row>
    <row r="678" spans="1:22" ht="11.25" customHeight="1" x14ac:dyDescent="0.25">
      <c r="A678" s="130" t="s">
        <v>3854</v>
      </c>
      <c r="B678" s="131" t="s">
        <v>1678</v>
      </c>
      <c r="C678" s="132">
        <v>17260002054</v>
      </c>
      <c r="D678" s="132" t="s">
        <v>4199</v>
      </c>
      <c r="E678" s="133">
        <v>547.33333333333337</v>
      </c>
      <c r="F678" s="132">
        <v>4</v>
      </c>
      <c r="G678" s="132">
        <v>1</v>
      </c>
      <c r="H678" s="134">
        <v>1</v>
      </c>
      <c r="I678" s="135">
        <f t="shared" si="153"/>
        <v>2</v>
      </c>
      <c r="J678" s="126">
        <f t="shared" si="140"/>
        <v>131.36000000000001</v>
      </c>
      <c r="K678" s="126">
        <f t="shared" si="141"/>
        <v>131.36000000000001</v>
      </c>
      <c r="L678" s="126">
        <f t="shared" si="142"/>
        <v>3.36</v>
      </c>
      <c r="M678" s="126">
        <f t="shared" si="143"/>
        <v>3.36</v>
      </c>
      <c r="N678" s="126">
        <f t="shared" si="144"/>
        <v>113.4</v>
      </c>
      <c r="O678" s="126">
        <f t="shared" si="145"/>
        <v>113.4</v>
      </c>
      <c r="P678" s="126">
        <f t="shared" si="146"/>
        <v>47.16</v>
      </c>
      <c r="Q678" s="126">
        <f t="shared" si="147"/>
        <v>47.16</v>
      </c>
      <c r="R678" s="126">
        <f t="shared" si="148"/>
        <v>32.840000000000003</v>
      </c>
      <c r="S678" s="126">
        <f t="shared" si="149"/>
        <v>32.840000000000003</v>
      </c>
      <c r="T678" s="126">
        <f t="shared" si="150"/>
        <v>32.840000000000003</v>
      </c>
      <c r="U678" s="128">
        <f t="shared" si="151"/>
        <v>16.420000000000002</v>
      </c>
      <c r="V678" s="157">
        <f t="shared" si="152"/>
        <v>706</v>
      </c>
    </row>
    <row r="679" spans="1:22" ht="11.25" customHeight="1" x14ac:dyDescent="0.25">
      <c r="A679" s="130" t="s">
        <v>3854</v>
      </c>
      <c r="B679" s="131" t="s">
        <v>2779</v>
      </c>
      <c r="C679" s="132">
        <v>46720006936</v>
      </c>
      <c r="D679" s="132" t="s">
        <v>4200</v>
      </c>
      <c r="E679" s="133">
        <v>201.33333333333334</v>
      </c>
      <c r="F679" s="132">
        <v>3</v>
      </c>
      <c r="G679" s="132">
        <v>1</v>
      </c>
      <c r="H679" s="134">
        <v>0</v>
      </c>
      <c r="I679" s="135">
        <f t="shared" si="153"/>
        <v>2</v>
      </c>
      <c r="J679" s="126">
        <f t="shared" si="140"/>
        <v>48.32</v>
      </c>
      <c r="K679" s="126">
        <f t="shared" si="141"/>
        <v>48.32</v>
      </c>
      <c r="L679" s="126">
        <f t="shared" si="142"/>
        <v>1.68</v>
      </c>
      <c r="M679" s="126">
        <f t="shared" si="143"/>
        <v>3.36</v>
      </c>
      <c r="N679" s="126">
        <f t="shared" si="144"/>
        <v>56.7</v>
      </c>
      <c r="O679" s="126">
        <f t="shared" si="145"/>
        <v>113.4</v>
      </c>
      <c r="P679" s="126">
        <f t="shared" si="146"/>
        <v>23.58</v>
      </c>
      <c r="Q679" s="126">
        <f t="shared" si="147"/>
        <v>47.16</v>
      </c>
      <c r="R679" s="126">
        <f t="shared" si="148"/>
        <v>12.08</v>
      </c>
      <c r="S679" s="126">
        <f t="shared" si="149"/>
        <v>12.08</v>
      </c>
      <c r="T679" s="126">
        <f t="shared" si="150"/>
        <v>12.08</v>
      </c>
      <c r="U679" s="128">
        <f t="shared" si="151"/>
        <v>6.04</v>
      </c>
      <c r="V679" s="157">
        <f t="shared" si="152"/>
        <v>385</v>
      </c>
    </row>
    <row r="680" spans="1:22" ht="11.25" customHeight="1" x14ac:dyDescent="0.25">
      <c r="A680" s="130" t="s">
        <v>3854</v>
      </c>
      <c r="B680" s="131" t="s">
        <v>2781</v>
      </c>
      <c r="C680" s="132">
        <v>92900010233</v>
      </c>
      <c r="D680" s="132" t="s">
        <v>4201</v>
      </c>
      <c r="E680" s="133">
        <v>413.66666666666669</v>
      </c>
      <c r="F680" s="132">
        <v>3</v>
      </c>
      <c r="G680" s="132">
        <v>1</v>
      </c>
      <c r="H680" s="134">
        <v>0</v>
      </c>
      <c r="I680" s="135">
        <f t="shared" si="153"/>
        <v>2</v>
      </c>
      <c r="J680" s="126">
        <f t="shared" si="140"/>
        <v>99.28</v>
      </c>
      <c r="K680" s="126">
        <f t="shared" si="141"/>
        <v>99.28</v>
      </c>
      <c r="L680" s="126">
        <f t="shared" si="142"/>
        <v>1.68</v>
      </c>
      <c r="M680" s="126">
        <f t="shared" si="143"/>
        <v>3.36</v>
      </c>
      <c r="N680" s="126">
        <f t="shared" si="144"/>
        <v>56.7</v>
      </c>
      <c r="O680" s="126">
        <f t="shared" si="145"/>
        <v>113.4</v>
      </c>
      <c r="P680" s="126">
        <f t="shared" si="146"/>
        <v>23.58</v>
      </c>
      <c r="Q680" s="126">
        <f t="shared" si="147"/>
        <v>47.16</v>
      </c>
      <c r="R680" s="126">
        <f t="shared" si="148"/>
        <v>24.82</v>
      </c>
      <c r="S680" s="126">
        <f t="shared" si="149"/>
        <v>24.82</v>
      </c>
      <c r="T680" s="126">
        <f t="shared" si="150"/>
        <v>24.82</v>
      </c>
      <c r="U680" s="128">
        <f t="shared" si="151"/>
        <v>12.41</v>
      </c>
      <c r="V680" s="157">
        <f t="shared" si="152"/>
        <v>531</v>
      </c>
    </row>
    <row r="681" spans="1:22" ht="11.25" customHeight="1" x14ac:dyDescent="0.25">
      <c r="A681" s="130" t="s">
        <v>3854</v>
      </c>
      <c r="B681" s="131" t="s">
        <v>4202</v>
      </c>
      <c r="C681" s="132">
        <v>65730007733</v>
      </c>
      <c r="D681" s="132" t="s">
        <v>4203</v>
      </c>
      <c r="E681" s="133">
        <v>186</v>
      </c>
      <c r="F681" s="132">
        <v>2</v>
      </c>
      <c r="G681" s="132">
        <v>1</v>
      </c>
      <c r="H681" s="134">
        <v>0</v>
      </c>
      <c r="I681" s="135">
        <f t="shared" si="153"/>
        <v>1</v>
      </c>
      <c r="J681" s="126">
        <f t="shared" si="140"/>
        <v>44.64</v>
      </c>
      <c r="K681" s="126">
        <f t="shared" si="141"/>
        <v>44.64</v>
      </c>
      <c r="L681" s="126">
        <f t="shared" si="142"/>
        <v>1.68</v>
      </c>
      <c r="M681" s="126">
        <f t="shared" si="143"/>
        <v>1.68</v>
      </c>
      <c r="N681" s="126">
        <f t="shared" si="144"/>
        <v>56.7</v>
      </c>
      <c r="O681" s="126">
        <f t="shared" si="145"/>
        <v>56.7</v>
      </c>
      <c r="P681" s="126">
        <f t="shared" si="146"/>
        <v>23.58</v>
      </c>
      <c r="Q681" s="126">
        <f t="shared" si="147"/>
        <v>23.58</v>
      </c>
      <c r="R681" s="126">
        <f t="shared" si="148"/>
        <v>11.16</v>
      </c>
      <c r="S681" s="126">
        <f t="shared" si="149"/>
        <v>11.16</v>
      </c>
      <c r="T681" s="126">
        <f t="shared" si="150"/>
        <v>11.16</v>
      </c>
      <c r="U681" s="128">
        <f t="shared" si="151"/>
        <v>5.58</v>
      </c>
      <c r="V681" s="157">
        <f t="shared" si="152"/>
        <v>292</v>
      </c>
    </row>
    <row r="682" spans="1:22" ht="11.25" customHeight="1" x14ac:dyDescent="0.25">
      <c r="A682" s="130" t="s">
        <v>3854</v>
      </c>
      <c r="B682" s="131" t="s">
        <v>1680</v>
      </c>
      <c r="C682" s="132">
        <v>10830009043</v>
      </c>
      <c r="D682" s="132" t="s">
        <v>4204</v>
      </c>
      <c r="E682" s="133">
        <v>499.66666666666669</v>
      </c>
      <c r="F682" s="132">
        <v>2</v>
      </c>
      <c r="G682" s="132">
        <v>1</v>
      </c>
      <c r="H682" s="134">
        <v>0</v>
      </c>
      <c r="I682" s="135">
        <f t="shared" si="153"/>
        <v>1</v>
      </c>
      <c r="J682" s="126">
        <f t="shared" si="140"/>
        <v>119.92</v>
      </c>
      <c r="K682" s="126">
        <f t="shared" si="141"/>
        <v>119.92</v>
      </c>
      <c r="L682" s="126">
        <f t="shared" si="142"/>
        <v>1.68</v>
      </c>
      <c r="M682" s="126">
        <f t="shared" si="143"/>
        <v>1.68</v>
      </c>
      <c r="N682" s="126">
        <f t="shared" si="144"/>
        <v>56.7</v>
      </c>
      <c r="O682" s="126">
        <f t="shared" si="145"/>
        <v>56.7</v>
      </c>
      <c r="P682" s="126">
        <f t="shared" si="146"/>
        <v>23.58</v>
      </c>
      <c r="Q682" s="126">
        <f t="shared" si="147"/>
        <v>23.58</v>
      </c>
      <c r="R682" s="126">
        <f t="shared" si="148"/>
        <v>29.98</v>
      </c>
      <c r="S682" s="126">
        <f t="shared" si="149"/>
        <v>29.98</v>
      </c>
      <c r="T682" s="126">
        <f t="shared" si="150"/>
        <v>29.98</v>
      </c>
      <c r="U682" s="128">
        <f t="shared" si="151"/>
        <v>14.99</v>
      </c>
      <c r="V682" s="157">
        <f t="shared" si="152"/>
        <v>509</v>
      </c>
    </row>
    <row r="683" spans="1:22" ht="11.25" customHeight="1" x14ac:dyDescent="0.25">
      <c r="A683" s="130" t="s">
        <v>3854</v>
      </c>
      <c r="B683" s="131" t="s">
        <v>2783</v>
      </c>
      <c r="C683" s="132">
        <v>89690010086</v>
      </c>
      <c r="D683" s="132" t="s">
        <v>4205</v>
      </c>
      <c r="E683" s="133">
        <v>562</v>
      </c>
      <c r="F683" s="132">
        <v>2</v>
      </c>
      <c r="G683" s="132">
        <v>1</v>
      </c>
      <c r="H683" s="134">
        <v>0</v>
      </c>
      <c r="I683" s="135">
        <f t="shared" si="153"/>
        <v>1</v>
      </c>
      <c r="J683" s="126">
        <f t="shared" si="140"/>
        <v>134.88</v>
      </c>
      <c r="K683" s="126">
        <f t="shared" si="141"/>
        <v>134.88</v>
      </c>
      <c r="L683" s="126">
        <f t="shared" si="142"/>
        <v>1.68</v>
      </c>
      <c r="M683" s="126">
        <f t="shared" si="143"/>
        <v>1.68</v>
      </c>
      <c r="N683" s="126">
        <f t="shared" si="144"/>
        <v>56.7</v>
      </c>
      <c r="O683" s="126">
        <f t="shared" si="145"/>
        <v>56.7</v>
      </c>
      <c r="P683" s="126">
        <f t="shared" si="146"/>
        <v>23.58</v>
      </c>
      <c r="Q683" s="126">
        <f t="shared" si="147"/>
        <v>23.58</v>
      </c>
      <c r="R683" s="126">
        <f t="shared" si="148"/>
        <v>33.72</v>
      </c>
      <c r="S683" s="126">
        <f t="shared" si="149"/>
        <v>33.72</v>
      </c>
      <c r="T683" s="126">
        <f t="shared" si="150"/>
        <v>33.72</v>
      </c>
      <c r="U683" s="128">
        <f t="shared" si="151"/>
        <v>16.86</v>
      </c>
      <c r="V683" s="157">
        <f t="shared" si="152"/>
        <v>552</v>
      </c>
    </row>
    <row r="684" spans="1:22" ht="11.25" customHeight="1" x14ac:dyDescent="0.25">
      <c r="A684" s="130" t="s">
        <v>3854</v>
      </c>
      <c r="B684" s="131" t="s">
        <v>2785</v>
      </c>
      <c r="C684" s="132">
        <v>41650007578</v>
      </c>
      <c r="D684" s="132" t="s">
        <v>4206</v>
      </c>
      <c r="E684" s="133">
        <v>285</v>
      </c>
      <c r="F684" s="132">
        <v>3</v>
      </c>
      <c r="G684" s="132">
        <v>1</v>
      </c>
      <c r="H684" s="134">
        <v>0</v>
      </c>
      <c r="I684" s="135">
        <f t="shared" si="153"/>
        <v>2</v>
      </c>
      <c r="J684" s="126">
        <f t="shared" si="140"/>
        <v>68.399999999999991</v>
      </c>
      <c r="K684" s="126">
        <f t="shared" si="141"/>
        <v>68.399999999999991</v>
      </c>
      <c r="L684" s="126">
        <f t="shared" si="142"/>
        <v>1.68</v>
      </c>
      <c r="M684" s="126">
        <f t="shared" si="143"/>
        <v>3.36</v>
      </c>
      <c r="N684" s="126">
        <f t="shared" si="144"/>
        <v>56.7</v>
      </c>
      <c r="O684" s="126">
        <f t="shared" si="145"/>
        <v>113.4</v>
      </c>
      <c r="P684" s="126">
        <f t="shared" si="146"/>
        <v>23.58</v>
      </c>
      <c r="Q684" s="126">
        <f t="shared" si="147"/>
        <v>47.16</v>
      </c>
      <c r="R684" s="126">
        <f t="shared" si="148"/>
        <v>17.099999999999998</v>
      </c>
      <c r="S684" s="126">
        <f t="shared" si="149"/>
        <v>17.099999999999998</v>
      </c>
      <c r="T684" s="126">
        <f t="shared" si="150"/>
        <v>17.099999999999998</v>
      </c>
      <c r="U684" s="128">
        <f t="shared" si="151"/>
        <v>8.5499999999999989</v>
      </c>
      <c r="V684" s="157">
        <f t="shared" si="152"/>
        <v>443</v>
      </c>
    </row>
    <row r="685" spans="1:22" ht="11.25" customHeight="1" x14ac:dyDescent="0.25">
      <c r="A685" s="130" t="s">
        <v>3854</v>
      </c>
      <c r="B685" s="131" t="s">
        <v>1196</v>
      </c>
      <c r="C685" s="132">
        <v>48270010211</v>
      </c>
      <c r="D685" s="132" t="s">
        <v>4207</v>
      </c>
      <c r="E685" s="133">
        <v>325</v>
      </c>
      <c r="F685" s="132">
        <v>2</v>
      </c>
      <c r="G685" s="132">
        <v>1</v>
      </c>
      <c r="H685" s="134">
        <v>0</v>
      </c>
      <c r="I685" s="135">
        <f t="shared" si="153"/>
        <v>1</v>
      </c>
      <c r="J685" s="126">
        <f t="shared" si="140"/>
        <v>78</v>
      </c>
      <c r="K685" s="126">
        <f t="shared" si="141"/>
        <v>78</v>
      </c>
      <c r="L685" s="126">
        <f t="shared" si="142"/>
        <v>1.68</v>
      </c>
      <c r="M685" s="126">
        <f t="shared" si="143"/>
        <v>1.68</v>
      </c>
      <c r="N685" s="126">
        <f t="shared" si="144"/>
        <v>56.7</v>
      </c>
      <c r="O685" s="126">
        <f t="shared" si="145"/>
        <v>56.7</v>
      </c>
      <c r="P685" s="126">
        <f t="shared" si="146"/>
        <v>23.58</v>
      </c>
      <c r="Q685" s="126">
        <f t="shared" si="147"/>
        <v>23.58</v>
      </c>
      <c r="R685" s="126">
        <f t="shared" si="148"/>
        <v>19.5</v>
      </c>
      <c r="S685" s="126">
        <f t="shared" si="149"/>
        <v>19.5</v>
      </c>
      <c r="T685" s="126">
        <f t="shared" si="150"/>
        <v>19.5</v>
      </c>
      <c r="U685" s="128">
        <f t="shared" si="151"/>
        <v>9.75</v>
      </c>
      <c r="V685" s="157">
        <f t="shared" si="152"/>
        <v>388</v>
      </c>
    </row>
    <row r="686" spans="1:22" ht="11.25" customHeight="1" x14ac:dyDescent="0.25">
      <c r="A686" s="130" t="s">
        <v>3854</v>
      </c>
      <c r="B686" s="131" t="s">
        <v>1094</v>
      </c>
      <c r="C686" s="132">
        <v>10480010841</v>
      </c>
      <c r="D686" s="132" t="s">
        <v>4208</v>
      </c>
      <c r="E686" s="133">
        <v>545.33333333333337</v>
      </c>
      <c r="F686" s="132">
        <v>3</v>
      </c>
      <c r="G686" s="132">
        <v>1</v>
      </c>
      <c r="H686" s="134">
        <v>0</v>
      </c>
      <c r="I686" s="135">
        <f t="shared" si="153"/>
        <v>2</v>
      </c>
      <c r="J686" s="126">
        <f t="shared" si="140"/>
        <v>130.88</v>
      </c>
      <c r="K686" s="126">
        <f t="shared" si="141"/>
        <v>130.88</v>
      </c>
      <c r="L686" s="126">
        <f t="shared" si="142"/>
        <v>1.68</v>
      </c>
      <c r="M686" s="126">
        <f t="shared" si="143"/>
        <v>3.36</v>
      </c>
      <c r="N686" s="126">
        <f t="shared" si="144"/>
        <v>56.7</v>
      </c>
      <c r="O686" s="126">
        <f t="shared" si="145"/>
        <v>113.4</v>
      </c>
      <c r="P686" s="126">
        <f t="shared" si="146"/>
        <v>23.58</v>
      </c>
      <c r="Q686" s="126">
        <f t="shared" si="147"/>
        <v>47.16</v>
      </c>
      <c r="R686" s="126">
        <f t="shared" si="148"/>
        <v>32.72</v>
      </c>
      <c r="S686" s="126">
        <f t="shared" si="149"/>
        <v>32.72</v>
      </c>
      <c r="T686" s="126">
        <f t="shared" si="150"/>
        <v>32.72</v>
      </c>
      <c r="U686" s="128">
        <f t="shared" si="151"/>
        <v>16.36</v>
      </c>
      <c r="V686" s="157">
        <f t="shared" si="152"/>
        <v>622</v>
      </c>
    </row>
    <row r="687" spans="1:22" ht="11.25" customHeight="1" x14ac:dyDescent="0.25">
      <c r="A687" s="130" t="s">
        <v>3854</v>
      </c>
      <c r="B687" s="131" t="s">
        <v>2787</v>
      </c>
      <c r="C687" s="132">
        <v>87240008521</v>
      </c>
      <c r="D687" s="132" t="s">
        <v>4209</v>
      </c>
      <c r="E687" s="133">
        <v>276</v>
      </c>
      <c r="F687" s="132">
        <v>3</v>
      </c>
      <c r="G687" s="132">
        <v>1</v>
      </c>
      <c r="H687" s="134">
        <v>0</v>
      </c>
      <c r="I687" s="135">
        <f t="shared" si="153"/>
        <v>2</v>
      </c>
      <c r="J687" s="126">
        <f t="shared" si="140"/>
        <v>66.239999999999995</v>
      </c>
      <c r="K687" s="126">
        <f t="shared" si="141"/>
        <v>66.239999999999995</v>
      </c>
      <c r="L687" s="126">
        <f t="shared" si="142"/>
        <v>1.68</v>
      </c>
      <c r="M687" s="126">
        <f t="shared" si="143"/>
        <v>3.36</v>
      </c>
      <c r="N687" s="126">
        <f t="shared" si="144"/>
        <v>56.7</v>
      </c>
      <c r="O687" s="126">
        <f t="shared" si="145"/>
        <v>113.4</v>
      </c>
      <c r="P687" s="126">
        <f t="shared" si="146"/>
        <v>23.58</v>
      </c>
      <c r="Q687" s="126">
        <f t="shared" si="147"/>
        <v>47.16</v>
      </c>
      <c r="R687" s="126">
        <f t="shared" si="148"/>
        <v>16.559999999999999</v>
      </c>
      <c r="S687" s="126">
        <f t="shared" si="149"/>
        <v>16.559999999999999</v>
      </c>
      <c r="T687" s="126">
        <f t="shared" si="150"/>
        <v>16.559999999999999</v>
      </c>
      <c r="U687" s="128">
        <f t="shared" si="151"/>
        <v>8.2799999999999994</v>
      </c>
      <c r="V687" s="157">
        <f t="shared" si="152"/>
        <v>436</v>
      </c>
    </row>
    <row r="688" spans="1:22" ht="11.25" customHeight="1" x14ac:dyDescent="0.25">
      <c r="A688" s="130" t="s">
        <v>3854</v>
      </c>
      <c r="B688" s="131" t="s">
        <v>2789</v>
      </c>
      <c r="C688" s="132">
        <v>11460010906</v>
      </c>
      <c r="D688" s="132" t="s">
        <v>4210</v>
      </c>
      <c r="E688" s="133">
        <v>555.33333333333337</v>
      </c>
      <c r="F688" s="132">
        <v>3</v>
      </c>
      <c r="G688" s="132">
        <v>1</v>
      </c>
      <c r="H688" s="134">
        <v>0</v>
      </c>
      <c r="I688" s="135">
        <f t="shared" si="153"/>
        <v>2</v>
      </c>
      <c r="J688" s="126">
        <f t="shared" si="140"/>
        <v>133.28</v>
      </c>
      <c r="K688" s="126">
        <f t="shared" si="141"/>
        <v>133.28</v>
      </c>
      <c r="L688" s="126">
        <f t="shared" si="142"/>
        <v>1.68</v>
      </c>
      <c r="M688" s="126">
        <f t="shared" si="143"/>
        <v>3.36</v>
      </c>
      <c r="N688" s="126">
        <f t="shared" si="144"/>
        <v>56.7</v>
      </c>
      <c r="O688" s="126">
        <f t="shared" si="145"/>
        <v>113.4</v>
      </c>
      <c r="P688" s="126">
        <f t="shared" si="146"/>
        <v>23.58</v>
      </c>
      <c r="Q688" s="126">
        <f t="shared" si="147"/>
        <v>47.16</v>
      </c>
      <c r="R688" s="126">
        <f t="shared" si="148"/>
        <v>33.32</v>
      </c>
      <c r="S688" s="126">
        <f t="shared" si="149"/>
        <v>33.32</v>
      </c>
      <c r="T688" s="126">
        <f t="shared" si="150"/>
        <v>33.32</v>
      </c>
      <c r="U688" s="128">
        <f t="shared" si="151"/>
        <v>16.66</v>
      </c>
      <c r="V688" s="157">
        <f t="shared" si="152"/>
        <v>629</v>
      </c>
    </row>
    <row r="689" spans="1:22" ht="11.25" customHeight="1" x14ac:dyDescent="0.25">
      <c r="A689" s="130" t="s">
        <v>3854</v>
      </c>
      <c r="B689" s="131" t="s">
        <v>900</v>
      </c>
      <c r="C689" s="132">
        <v>59790006138</v>
      </c>
      <c r="D689" s="132" t="s">
        <v>4211</v>
      </c>
      <c r="E689" s="133">
        <v>275.33333333333331</v>
      </c>
      <c r="F689" s="132">
        <v>3</v>
      </c>
      <c r="G689" s="132">
        <v>1</v>
      </c>
      <c r="H689" s="134">
        <v>0</v>
      </c>
      <c r="I689" s="135">
        <f t="shared" si="153"/>
        <v>2</v>
      </c>
      <c r="J689" s="126">
        <f t="shared" si="140"/>
        <v>66.08</v>
      </c>
      <c r="K689" s="126">
        <f t="shared" si="141"/>
        <v>66.08</v>
      </c>
      <c r="L689" s="126">
        <f t="shared" si="142"/>
        <v>1.68</v>
      </c>
      <c r="M689" s="126">
        <f t="shared" si="143"/>
        <v>3.36</v>
      </c>
      <c r="N689" s="126">
        <f t="shared" si="144"/>
        <v>56.7</v>
      </c>
      <c r="O689" s="126">
        <f t="shared" si="145"/>
        <v>113.4</v>
      </c>
      <c r="P689" s="126">
        <f t="shared" si="146"/>
        <v>23.58</v>
      </c>
      <c r="Q689" s="126">
        <f t="shared" si="147"/>
        <v>47.16</v>
      </c>
      <c r="R689" s="126">
        <f t="shared" si="148"/>
        <v>16.52</v>
      </c>
      <c r="S689" s="126">
        <f t="shared" si="149"/>
        <v>16.52</v>
      </c>
      <c r="T689" s="126">
        <f t="shared" si="150"/>
        <v>16.52</v>
      </c>
      <c r="U689" s="128">
        <f t="shared" si="151"/>
        <v>8.26</v>
      </c>
      <c r="V689" s="157">
        <f t="shared" si="152"/>
        <v>436</v>
      </c>
    </row>
    <row r="690" spans="1:22" ht="11.25" customHeight="1" x14ac:dyDescent="0.25">
      <c r="A690" s="130" t="s">
        <v>3854</v>
      </c>
      <c r="B690" s="131" t="s">
        <v>2791</v>
      </c>
      <c r="C690" s="132">
        <v>56610006507</v>
      </c>
      <c r="D690" s="132" t="s">
        <v>4212</v>
      </c>
      <c r="E690" s="133">
        <v>257.66666666666669</v>
      </c>
      <c r="F690" s="132">
        <v>2</v>
      </c>
      <c r="G690" s="132">
        <v>1</v>
      </c>
      <c r="H690" s="134">
        <v>0</v>
      </c>
      <c r="I690" s="135">
        <f t="shared" si="153"/>
        <v>1</v>
      </c>
      <c r="J690" s="126">
        <f t="shared" si="140"/>
        <v>61.84</v>
      </c>
      <c r="K690" s="126">
        <f t="shared" si="141"/>
        <v>61.84</v>
      </c>
      <c r="L690" s="126">
        <f t="shared" si="142"/>
        <v>1.68</v>
      </c>
      <c r="M690" s="126">
        <f t="shared" si="143"/>
        <v>1.68</v>
      </c>
      <c r="N690" s="126">
        <f t="shared" si="144"/>
        <v>56.7</v>
      </c>
      <c r="O690" s="126">
        <f t="shared" si="145"/>
        <v>56.7</v>
      </c>
      <c r="P690" s="126">
        <f t="shared" si="146"/>
        <v>23.58</v>
      </c>
      <c r="Q690" s="126">
        <f t="shared" si="147"/>
        <v>23.58</v>
      </c>
      <c r="R690" s="126">
        <f t="shared" si="148"/>
        <v>15.46</v>
      </c>
      <c r="S690" s="126">
        <f t="shared" si="149"/>
        <v>15.46</v>
      </c>
      <c r="T690" s="126">
        <f t="shared" si="150"/>
        <v>15.46</v>
      </c>
      <c r="U690" s="128">
        <f t="shared" si="151"/>
        <v>7.73</v>
      </c>
      <c r="V690" s="157">
        <f t="shared" si="152"/>
        <v>342</v>
      </c>
    </row>
    <row r="691" spans="1:22" ht="11.25" customHeight="1" x14ac:dyDescent="0.25">
      <c r="A691" s="130" t="s">
        <v>3854</v>
      </c>
      <c r="B691" s="131" t="s">
        <v>2793</v>
      </c>
      <c r="C691" s="132">
        <v>48610001943</v>
      </c>
      <c r="D691" s="132" t="s">
        <v>4213</v>
      </c>
      <c r="E691" s="133">
        <v>306.33333333333331</v>
      </c>
      <c r="F691" s="132">
        <v>3</v>
      </c>
      <c r="G691" s="132">
        <v>1</v>
      </c>
      <c r="H691" s="134">
        <v>0</v>
      </c>
      <c r="I691" s="135">
        <f t="shared" si="153"/>
        <v>2</v>
      </c>
      <c r="J691" s="126">
        <f t="shared" si="140"/>
        <v>73.52</v>
      </c>
      <c r="K691" s="126">
        <f t="shared" si="141"/>
        <v>73.52</v>
      </c>
      <c r="L691" s="126">
        <f t="shared" si="142"/>
        <v>1.68</v>
      </c>
      <c r="M691" s="126">
        <f t="shared" si="143"/>
        <v>3.36</v>
      </c>
      <c r="N691" s="126">
        <f t="shared" si="144"/>
        <v>56.7</v>
      </c>
      <c r="O691" s="126">
        <f t="shared" si="145"/>
        <v>113.4</v>
      </c>
      <c r="P691" s="126">
        <f t="shared" si="146"/>
        <v>23.58</v>
      </c>
      <c r="Q691" s="126">
        <f t="shared" si="147"/>
        <v>47.16</v>
      </c>
      <c r="R691" s="126">
        <f t="shared" si="148"/>
        <v>18.38</v>
      </c>
      <c r="S691" s="126">
        <f t="shared" si="149"/>
        <v>18.38</v>
      </c>
      <c r="T691" s="126">
        <f t="shared" si="150"/>
        <v>18.38</v>
      </c>
      <c r="U691" s="128">
        <f t="shared" si="151"/>
        <v>9.19</v>
      </c>
      <c r="V691" s="157">
        <f t="shared" si="152"/>
        <v>457</v>
      </c>
    </row>
    <row r="692" spans="1:22" ht="11.25" customHeight="1" x14ac:dyDescent="0.25">
      <c r="A692" s="130" t="s">
        <v>3854</v>
      </c>
      <c r="B692" s="131" t="s">
        <v>2795</v>
      </c>
      <c r="C692" s="132">
        <v>68330010088</v>
      </c>
      <c r="D692" s="132" t="s">
        <v>4214</v>
      </c>
      <c r="E692" s="133">
        <v>250.66666666666666</v>
      </c>
      <c r="F692" s="132">
        <v>3</v>
      </c>
      <c r="G692" s="132">
        <v>1</v>
      </c>
      <c r="H692" s="134">
        <v>0</v>
      </c>
      <c r="I692" s="135">
        <f t="shared" si="153"/>
        <v>2</v>
      </c>
      <c r="J692" s="126">
        <f t="shared" si="140"/>
        <v>60.16</v>
      </c>
      <c r="K692" s="126">
        <f t="shared" si="141"/>
        <v>60.16</v>
      </c>
      <c r="L692" s="126">
        <f t="shared" si="142"/>
        <v>1.68</v>
      </c>
      <c r="M692" s="126">
        <f t="shared" si="143"/>
        <v>3.36</v>
      </c>
      <c r="N692" s="126">
        <f t="shared" si="144"/>
        <v>56.7</v>
      </c>
      <c r="O692" s="126">
        <f t="shared" si="145"/>
        <v>113.4</v>
      </c>
      <c r="P692" s="126">
        <f t="shared" si="146"/>
        <v>23.58</v>
      </c>
      <c r="Q692" s="126">
        <f t="shared" si="147"/>
        <v>47.16</v>
      </c>
      <c r="R692" s="126">
        <f t="shared" si="148"/>
        <v>15.04</v>
      </c>
      <c r="S692" s="126">
        <f t="shared" si="149"/>
        <v>15.04</v>
      </c>
      <c r="T692" s="126">
        <f t="shared" si="150"/>
        <v>15.04</v>
      </c>
      <c r="U692" s="128">
        <f t="shared" si="151"/>
        <v>7.52</v>
      </c>
      <c r="V692" s="157">
        <f t="shared" si="152"/>
        <v>419</v>
      </c>
    </row>
    <row r="693" spans="1:22" ht="11.25" customHeight="1" x14ac:dyDescent="0.25">
      <c r="A693" s="130" t="s">
        <v>3854</v>
      </c>
      <c r="B693" s="131" t="s">
        <v>1198</v>
      </c>
      <c r="C693" s="132">
        <v>11250005409</v>
      </c>
      <c r="D693" s="132" t="s">
        <v>4215</v>
      </c>
      <c r="E693" s="133">
        <v>559</v>
      </c>
      <c r="F693" s="132">
        <v>3</v>
      </c>
      <c r="G693" s="132">
        <v>1</v>
      </c>
      <c r="H693" s="134">
        <v>0</v>
      </c>
      <c r="I693" s="135">
        <f t="shared" si="153"/>
        <v>2</v>
      </c>
      <c r="J693" s="126">
        <f t="shared" si="140"/>
        <v>134.16</v>
      </c>
      <c r="K693" s="126">
        <f t="shared" si="141"/>
        <v>134.16</v>
      </c>
      <c r="L693" s="126">
        <f t="shared" si="142"/>
        <v>1.68</v>
      </c>
      <c r="M693" s="126">
        <f t="shared" si="143"/>
        <v>3.36</v>
      </c>
      <c r="N693" s="126">
        <f t="shared" si="144"/>
        <v>56.7</v>
      </c>
      <c r="O693" s="126">
        <f t="shared" si="145"/>
        <v>113.4</v>
      </c>
      <c r="P693" s="126">
        <f t="shared" si="146"/>
        <v>23.58</v>
      </c>
      <c r="Q693" s="126">
        <f t="shared" si="147"/>
        <v>47.16</v>
      </c>
      <c r="R693" s="126">
        <f t="shared" si="148"/>
        <v>33.54</v>
      </c>
      <c r="S693" s="126">
        <f t="shared" si="149"/>
        <v>33.54</v>
      </c>
      <c r="T693" s="126">
        <f t="shared" si="150"/>
        <v>33.54</v>
      </c>
      <c r="U693" s="128">
        <f t="shared" si="151"/>
        <v>16.77</v>
      </c>
      <c r="V693" s="157">
        <f t="shared" si="152"/>
        <v>632</v>
      </c>
    </row>
    <row r="694" spans="1:22" ht="11.25" customHeight="1" x14ac:dyDescent="0.25">
      <c r="A694" s="130" t="s">
        <v>3854</v>
      </c>
      <c r="B694" s="131" t="s">
        <v>2797</v>
      </c>
      <c r="C694" s="132">
        <v>29160004447</v>
      </c>
      <c r="D694" s="132" t="s">
        <v>4216</v>
      </c>
      <c r="E694" s="133">
        <v>275</v>
      </c>
      <c r="F694" s="132">
        <v>2</v>
      </c>
      <c r="G694" s="132">
        <v>1</v>
      </c>
      <c r="H694" s="134">
        <v>0</v>
      </c>
      <c r="I694" s="135">
        <f t="shared" si="153"/>
        <v>1</v>
      </c>
      <c r="J694" s="126">
        <f t="shared" si="140"/>
        <v>66</v>
      </c>
      <c r="K694" s="126">
        <f t="shared" si="141"/>
        <v>66</v>
      </c>
      <c r="L694" s="126">
        <f t="shared" si="142"/>
        <v>1.68</v>
      </c>
      <c r="M694" s="126">
        <f t="shared" si="143"/>
        <v>1.68</v>
      </c>
      <c r="N694" s="126">
        <f t="shared" si="144"/>
        <v>56.7</v>
      </c>
      <c r="O694" s="126">
        <f t="shared" si="145"/>
        <v>56.7</v>
      </c>
      <c r="P694" s="126">
        <f t="shared" si="146"/>
        <v>23.58</v>
      </c>
      <c r="Q694" s="126">
        <f t="shared" si="147"/>
        <v>23.58</v>
      </c>
      <c r="R694" s="126">
        <f t="shared" si="148"/>
        <v>16.5</v>
      </c>
      <c r="S694" s="126">
        <f t="shared" si="149"/>
        <v>16.5</v>
      </c>
      <c r="T694" s="126">
        <f t="shared" si="150"/>
        <v>16.5</v>
      </c>
      <c r="U694" s="128">
        <f t="shared" si="151"/>
        <v>8.25</v>
      </c>
      <c r="V694" s="157">
        <f t="shared" si="152"/>
        <v>354</v>
      </c>
    </row>
    <row r="695" spans="1:22" ht="11.25" customHeight="1" x14ac:dyDescent="0.25">
      <c r="A695" s="130" t="s">
        <v>3854</v>
      </c>
      <c r="B695" s="131" t="s">
        <v>902</v>
      </c>
      <c r="C695" s="132">
        <v>90440009574</v>
      </c>
      <c r="D695" s="132" t="s">
        <v>4217</v>
      </c>
      <c r="E695" s="133">
        <v>295.33333333333331</v>
      </c>
      <c r="F695" s="132">
        <v>3</v>
      </c>
      <c r="G695" s="132">
        <v>1</v>
      </c>
      <c r="H695" s="134">
        <v>0</v>
      </c>
      <c r="I695" s="135">
        <f t="shared" si="153"/>
        <v>2</v>
      </c>
      <c r="J695" s="126">
        <f t="shared" si="140"/>
        <v>70.88</v>
      </c>
      <c r="K695" s="126">
        <f t="shared" si="141"/>
        <v>70.88</v>
      </c>
      <c r="L695" s="126">
        <f t="shared" si="142"/>
        <v>1.68</v>
      </c>
      <c r="M695" s="126">
        <f t="shared" si="143"/>
        <v>3.36</v>
      </c>
      <c r="N695" s="126">
        <f t="shared" si="144"/>
        <v>56.7</v>
      </c>
      <c r="O695" s="126">
        <f t="shared" si="145"/>
        <v>113.4</v>
      </c>
      <c r="P695" s="126">
        <f t="shared" si="146"/>
        <v>23.58</v>
      </c>
      <c r="Q695" s="126">
        <f t="shared" si="147"/>
        <v>47.16</v>
      </c>
      <c r="R695" s="126">
        <f t="shared" si="148"/>
        <v>17.72</v>
      </c>
      <c r="S695" s="126">
        <f t="shared" si="149"/>
        <v>17.72</v>
      </c>
      <c r="T695" s="126">
        <f t="shared" si="150"/>
        <v>17.72</v>
      </c>
      <c r="U695" s="128">
        <f t="shared" si="151"/>
        <v>8.86</v>
      </c>
      <c r="V695" s="157">
        <f t="shared" si="152"/>
        <v>450</v>
      </c>
    </row>
    <row r="696" spans="1:22" ht="11.25" customHeight="1" x14ac:dyDescent="0.25">
      <c r="A696" s="130" t="s">
        <v>3854</v>
      </c>
      <c r="B696" s="131" t="s">
        <v>2799</v>
      </c>
      <c r="C696" s="132">
        <v>61360008226</v>
      </c>
      <c r="D696" s="132" t="s">
        <v>4218</v>
      </c>
      <c r="E696" s="133">
        <v>568</v>
      </c>
      <c r="F696" s="132">
        <v>3</v>
      </c>
      <c r="G696" s="132">
        <v>1</v>
      </c>
      <c r="H696" s="134">
        <v>0</v>
      </c>
      <c r="I696" s="135">
        <f t="shared" si="153"/>
        <v>2</v>
      </c>
      <c r="J696" s="126">
        <f t="shared" si="140"/>
        <v>136.32</v>
      </c>
      <c r="K696" s="126">
        <f t="shared" si="141"/>
        <v>136.32</v>
      </c>
      <c r="L696" s="126">
        <f t="shared" si="142"/>
        <v>1.68</v>
      </c>
      <c r="M696" s="126">
        <f t="shared" si="143"/>
        <v>3.36</v>
      </c>
      <c r="N696" s="126">
        <f t="shared" si="144"/>
        <v>56.7</v>
      </c>
      <c r="O696" s="126">
        <f t="shared" si="145"/>
        <v>113.4</v>
      </c>
      <c r="P696" s="126">
        <f t="shared" si="146"/>
        <v>23.58</v>
      </c>
      <c r="Q696" s="126">
        <f t="shared" si="147"/>
        <v>47.16</v>
      </c>
      <c r="R696" s="126">
        <f t="shared" si="148"/>
        <v>34.08</v>
      </c>
      <c r="S696" s="126">
        <f t="shared" si="149"/>
        <v>34.08</v>
      </c>
      <c r="T696" s="126">
        <f t="shared" si="150"/>
        <v>34.08</v>
      </c>
      <c r="U696" s="128">
        <f t="shared" si="151"/>
        <v>17.04</v>
      </c>
      <c r="V696" s="157">
        <f t="shared" si="152"/>
        <v>638</v>
      </c>
    </row>
    <row r="697" spans="1:22" ht="11.25" customHeight="1" x14ac:dyDescent="0.25">
      <c r="A697" s="130" t="s">
        <v>3854</v>
      </c>
      <c r="B697" s="131" t="s">
        <v>2801</v>
      </c>
      <c r="C697" s="132">
        <v>32890001963</v>
      </c>
      <c r="D697" s="132" t="s">
        <v>4219</v>
      </c>
      <c r="E697" s="133">
        <v>153.66666666666666</v>
      </c>
      <c r="F697" s="132">
        <v>2</v>
      </c>
      <c r="G697" s="132">
        <v>1</v>
      </c>
      <c r="H697" s="134">
        <v>0</v>
      </c>
      <c r="I697" s="135">
        <f t="shared" si="153"/>
        <v>1</v>
      </c>
      <c r="J697" s="126">
        <f t="shared" si="140"/>
        <v>36.879999999999995</v>
      </c>
      <c r="K697" s="126">
        <f t="shared" si="141"/>
        <v>36.879999999999995</v>
      </c>
      <c r="L697" s="126">
        <f t="shared" si="142"/>
        <v>1.68</v>
      </c>
      <c r="M697" s="126">
        <f t="shared" si="143"/>
        <v>1.68</v>
      </c>
      <c r="N697" s="126">
        <f t="shared" si="144"/>
        <v>56.7</v>
      </c>
      <c r="O697" s="126">
        <f t="shared" si="145"/>
        <v>56.7</v>
      </c>
      <c r="P697" s="126">
        <f t="shared" si="146"/>
        <v>23.58</v>
      </c>
      <c r="Q697" s="126">
        <f t="shared" si="147"/>
        <v>23.58</v>
      </c>
      <c r="R697" s="126">
        <f t="shared" si="148"/>
        <v>9.2199999999999989</v>
      </c>
      <c r="S697" s="126">
        <f t="shared" si="149"/>
        <v>9.2199999999999989</v>
      </c>
      <c r="T697" s="126">
        <f t="shared" si="150"/>
        <v>9.2199999999999989</v>
      </c>
      <c r="U697" s="128">
        <f t="shared" si="151"/>
        <v>4.6099999999999994</v>
      </c>
      <c r="V697" s="157">
        <f t="shared" si="152"/>
        <v>270</v>
      </c>
    </row>
    <row r="698" spans="1:22" ht="11.25" customHeight="1" x14ac:dyDescent="0.25">
      <c r="A698" s="130" t="s">
        <v>3854</v>
      </c>
      <c r="B698" s="131" t="s">
        <v>2803</v>
      </c>
      <c r="C698" s="132">
        <v>63820005069</v>
      </c>
      <c r="D698" s="132" t="s">
        <v>4220</v>
      </c>
      <c r="E698" s="133">
        <v>328.33333333333331</v>
      </c>
      <c r="F698" s="132">
        <v>3</v>
      </c>
      <c r="G698" s="132">
        <v>1</v>
      </c>
      <c r="H698" s="134">
        <v>0</v>
      </c>
      <c r="I698" s="135">
        <f t="shared" si="153"/>
        <v>2</v>
      </c>
      <c r="J698" s="126">
        <f t="shared" si="140"/>
        <v>78.8</v>
      </c>
      <c r="K698" s="126">
        <f t="shared" si="141"/>
        <v>78.8</v>
      </c>
      <c r="L698" s="126">
        <f t="shared" si="142"/>
        <v>1.68</v>
      </c>
      <c r="M698" s="126">
        <f t="shared" si="143"/>
        <v>3.36</v>
      </c>
      <c r="N698" s="126">
        <f t="shared" si="144"/>
        <v>56.7</v>
      </c>
      <c r="O698" s="126">
        <f t="shared" si="145"/>
        <v>113.4</v>
      </c>
      <c r="P698" s="126">
        <f t="shared" si="146"/>
        <v>23.58</v>
      </c>
      <c r="Q698" s="126">
        <f t="shared" si="147"/>
        <v>47.16</v>
      </c>
      <c r="R698" s="126">
        <f t="shared" si="148"/>
        <v>19.7</v>
      </c>
      <c r="S698" s="126">
        <f t="shared" si="149"/>
        <v>19.7</v>
      </c>
      <c r="T698" s="126">
        <f t="shared" si="150"/>
        <v>19.7</v>
      </c>
      <c r="U698" s="128">
        <f t="shared" si="151"/>
        <v>9.85</v>
      </c>
      <c r="V698" s="157">
        <f t="shared" si="152"/>
        <v>472</v>
      </c>
    </row>
    <row r="699" spans="1:22" ht="11.25" customHeight="1" x14ac:dyDescent="0.25">
      <c r="A699" s="130" t="s">
        <v>3854</v>
      </c>
      <c r="B699" s="131" t="s">
        <v>2805</v>
      </c>
      <c r="C699" s="132">
        <v>43510002422</v>
      </c>
      <c r="D699" s="132" t="s">
        <v>4221</v>
      </c>
      <c r="E699" s="133">
        <v>291</v>
      </c>
      <c r="F699" s="132">
        <v>3</v>
      </c>
      <c r="G699" s="132">
        <v>1</v>
      </c>
      <c r="H699" s="134">
        <v>0</v>
      </c>
      <c r="I699" s="135">
        <f t="shared" si="153"/>
        <v>2</v>
      </c>
      <c r="J699" s="126">
        <f t="shared" si="140"/>
        <v>69.84</v>
      </c>
      <c r="K699" s="126">
        <f t="shared" si="141"/>
        <v>69.84</v>
      </c>
      <c r="L699" s="126">
        <f t="shared" si="142"/>
        <v>1.68</v>
      </c>
      <c r="M699" s="126">
        <f t="shared" si="143"/>
        <v>3.36</v>
      </c>
      <c r="N699" s="126">
        <f t="shared" si="144"/>
        <v>56.7</v>
      </c>
      <c r="O699" s="126">
        <f t="shared" si="145"/>
        <v>113.4</v>
      </c>
      <c r="P699" s="126">
        <f t="shared" si="146"/>
        <v>23.58</v>
      </c>
      <c r="Q699" s="126">
        <f t="shared" si="147"/>
        <v>47.16</v>
      </c>
      <c r="R699" s="126">
        <f t="shared" si="148"/>
        <v>17.46</v>
      </c>
      <c r="S699" s="126">
        <f t="shared" si="149"/>
        <v>17.46</v>
      </c>
      <c r="T699" s="126">
        <f t="shared" si="150"/>
        <v>17.46</v>
      </c>
      <c r="U699" s="128">
        <f t="shared" si="151"/>
        <v>8.73</v>
      </c>
      <c r="V699" s="157">
        <f t="shared" si="152"/>
        <v>447</v>
      </c>
    </row>
    <row r="700" spans="1:22" ht="11.25" customHeight="1" x14ac:dyDescent="0.25">
      <c r="A700" s="130" t="s">
        <v>3854</v>
      </c>
      <c r="B700" s="131" t="s">
        <v>2807</v>
      </c>
      <c r="C700" s="132">
        <v>47000002842</v>
      </c>
      <c r="D700" s="132" t="s">
        <v>4222</v>
      </c>
      <c r="E700" s="133">
        <v>415.33333333333331</v>
      </c>
      <c r="F700" s="132">
        <v>3</v>
      </c>
      <c r="G700" s="132">
        <v>1</v>
      </c>
      <c r="H700" s="134">
        <v>0</v>
      </c>
      <c r="I700" s="135">
        <f t="shared" si="153"/>
        <v>2</v>
      </c>
      <c r="J700" s="126">
        <f t="shared" si="140"/>
        <v>99.679999999999993</v>
      </c>
      <c r="K700" s="126">
        <f t="shared" si="141"/>
        <v>99.679999999999993</v>
      </c>
      <c r="L700" s="126">
        <f t="shared" si="142"/>
        <v>1.68</v>
      </c>
      <c r="M700" s="126">
        <f t="shared" si="143"/>
        <v>3.36</v>
      </c>
      <c r="N700" s="126">
        <f t="shared" si="144"/>
        <v>56.7</v>
      </c>
      <c r="O700" s="126">
        <f t="shared" si="145"/>
        <v>113.4</v>
      </c>
      <c r="P700" s="126">
        <f t="shared" si="146"/>
        <v>23.58</v>
      </c>
      <c r="Q700" s="126">
        <f t="shared" si="147"/>
        <v>47.16</v>
      </c>
      <c r="R700" s="126">
        <f t="shared" si="148"/>
        <v>24.919999999999998</v>
      </c>
      <c r="S700" s="126">
        <f t="shared" si="149"/>
        <v>24.919999999999998</v>
      </c>
      <c r="T700" s="126">
        <f t="shared" si="150"/>
        <v>24.919999999999998</v>
      </c>
      <c r="U700" s="128">
        <f t="shared" si="151"/>
        <v>12.459999999999999</v>
      </c>
      <c r="V700" s="157">
        <f t="shared" si="152"/>
        <v>532</v>
      </c>
    </row>
    <row r="701" spans="1:22" ht="11.25" customHeight="1" x14ac:dyDescent="0.25">
      <c r="A701" s="130" t="s">
        <v>3854</v>
      </c>
      <c r="B701" s="131" t="s">
        <v>2809</v>
      </c>
      <c r="C701" s="132">
        <v>49790006000</v>
      </c>
      <c r="D701" s="132" t="s">
        <v>4223</v>
      </c>
      <c r="E701" s="133">
        <v>212.66666666666666</v>
      </c>
      <c r="F701" s="132">
        <v>3</v>
      </c>
      <c r="G701" s="132">
        <v>1</v>
      </c>
      <c r="H701" s="134">
        <v>0</v>
      </c>
      <c r="I701" s="135">
        <f t="shared" si="153"/>
        <v>2</v>
      </c>
      <c r="J701" s="126">
        <f t="shared" si="140"/>
        <v>51.04</v>
      </c>
      <c r="K701" s="126">
        <f t="shared" si="141"/>
        <v>51.04</v>
      </c>
      <c r="L701" s="126">
        <f t="shared" si="142"/>
        <v>1.68</v>
      </c>
      <c r="M701" s="126">
        <f t="shared" si="143"/>
        <v>3.36</v>
      </c>
      <c r="N701" s="126">
        <f t="shared" si="144"/>
        <v>56.7</v>
      </c>
      <c r="O701" s="126">
        <f t="shared" si="145"/>
        <v>113.4</v>
      </c>
      <c r="P701" s="126">
        <f t="shared" si="146"/>
        <v>23.58</v>
      </c>
      <c r="Q701" s="126">
        <f t="shared" si="147"/>
        <v>47.16</v>
      </c>
      <c r="R701" s="126">
        <f t="shared" si="148"/>
        <v>12.76</v>
      </c>
      <c r="S701" s="126">
        <f t="shared" si="149"/>
        <v>12.76</v>
      </c>
      <c r="T701" s="126">
        <f t="shared" si="150"/>
        <v>12.76</v>
      </c>
      <c r="U701" s="128">
        <f t="shared" si="151"/>
        <v>6.38</v>
      </c>
      <c r="V701" s="157">
        <f t="shared" si="152"/>
        <v>393</v>
      </c>
    </row>
    <row r="702" spans="1:22" ht="11.25" customHeight="1" x14ac:dyDescent="0.25">
      <c r="A702" s="130" t="s">
        <v>3854</v>
      </c>
      <c r="B702" s="131" t="s">
        <v>1682</v>
      </c>
      <c r="C702" s="132">
        <v>36670003133</v>
      </c>
      <c r="D702" s="132" t="s">
        <v>4224</v>
      </c>
      <c r="E702" s="133">
        <v>350</v>
      </c>
      <c r="F702" s="132">
        <v>2</v>
      </c>
      <c r="G702" s="132">
        <v>1</v>
      </c>
      <c r="H702" s="134">
        <v>0</v>
      </c>
      <c r="I702" s="135">
        <f t="shared" si="153"/>
        <v>1</v>
      </c>
      <c r="J702" s="126">
        <f t="shared" si="140"/>
        <v>84</v>
      </c>
      <c r="K702" s="126">
        <f t="shared" si="141"/>
        <v>84</v>
      </c>
      <c r="L702" s="126">
        <f t="shared" si="142"/>
        <v>1.68</v>
      </c>
      <c r="M702" s="126">
        <f t="shared" si="143"/>
        <v>1.68</v>
      </c>
      <c r="N702" s="126">
        <f t="shared" si="144"/>
        <v>56.7</v>
      </c>
      <c r="O702" s="126">
        <f t="shared" si="145"/>
        <v>56.7</v>
      </c>
      <c r="P702" s="126">
        <f t="shared" si="146"/>
        <v>23.58</v>
      </c>
      <c r="Q702" s="126">
        <f t="shared" si="147"/>
        <v>23.58</v>
      </c>
      <c r="R702" s="126">
        <f t="shared" si="148"/>
        <v>21</v>
      </c>
      <c r="S702" s="126">
        <f t="shared" si="149"/>
        <v>21</v>
      </c>
      <c r="T702" s="126">
        <f t="shared" si="150"/>
        <v>21</v>
      </c>
      <c r="U702" s="128">
        <f t="shared" si="151"/>
        <v>10.5</v>
      </c>
      <c r="V702" s="157">
        <f t="shared" si="152"/>
        <v>405</v>
      </c>
    </row>
    <row r="703" spans="1:22" ht="11.25" customHeight="1" x14ac:dyDescent="0.25">
      <c r="A703" s="130" t="s">
        <v>3854</v>
      </c>
      <c r="B703" s="131" t="s">
        <v>2811</v>
      </c>
      <c r="C703" s="132">
        <v>82910009258</v>
      </c>
      <c r="D703" s="132" t="s">
        <v>4225</v>
      </c>
      <c r="E703" s="133">
        <v>463.66666666666669</v>
      </c>
      <c r="F703" s="132">
        <v>3</v>
      </c>
      <c r="G703" s="132">
        <v>1</v>
      </c>
      <c r="H703" s="134">
        <v>0</v>
      </c>
      <c r="I703" s="135">
        <f t="shared" si="153"/>
        <v>2</v>
      </c>
      <c r="J703" s="126">
        <f t="shared" si="140"/>
        <v>111.28</v>
      </c>
      <c r="K703" s="126">
        <f t="shared" si="141"/>
        <v>111.28</v>
      </c>
      <c r="L703" s="126">
        <f t="shared" si="142"/>
        <v>1.68</v>
      </c>
      <c r="M703" s="126">
        <f t="shared" si="143"/>
        <v>3.36</v>
      </c>
      <c r="N703" s="126">
        <f t="shared" si="144"/>
        <v>56.7</v>
      </c>
      <c r="O703" s="126">
        <f t="shared" si="145"/>
        <v>113.4</v>
      </c>
      <c r="P703" s="126">
        <f t="shared" si="146"/>
        <v>23.58</v>
      </c>
      <c r="Q703" s="126">
        <f t="shared" si="147"/>
        <v>47.16</v>
      </c>
      <c r="R703" s="126">
        <f t="shared" si="148"/>
        <v>27.82</v>
      </c>
      <c r="S703" s="126">
        <f t="shared" si="149"/>
        <v>27.82</v>
      </c>
      <c r="T703" s="126">
        <f t="shared" si="150"/>
        <v>27.82</v>
      </c>
      <c r="U703" s="128">
        <f t="shared" si="151"/>
        <v>13.91</v>
      </c>
      <c r="V703" s="157">
        <f t="shared" si="152"/>
        <v>566</v>
      </c>
    </row>
    <row r="704" spans="1:22" ht="11.25" customHeight="1" x14ac:dyDescent="0.25">
      <c r="A704" s="130" t="s">
        <v>3854</v>
      </c>
      <c r="B704" s="131" t="s">
        <v>2813</v>
      </c>
      <c r="C704" s="132">
        <v>60420010809</v>
      </c>
      <c r="D704" s="132" t="s">
        <v>4226</v>
      </c>
      <c r="E704" s="133">
        <v>350</v>
      </c>
      <c r="F704" s="132">
        <v>2</v>
      </c>
      <c r="G704" s="132">
        <v>1</v>
      </c>
      <c r="H704" s="134">
        <v>0</v>
      </c>
      <c r="I704" s="135">
        <f t="shared" si="153"/>
        <v>1</v>
      </c>
      <c r="J704" s="126">
        <f t="shared" si="140"/>
        <v>84</v>
      </c>
      <c r="K704" s="126">
        <f t="shared" si="141"/>
        <v>84</v>
      </c>
      <c r="L704" s="126">
        <f t="shared" si="142"/>
        <v>1.68</v>
      </c>
      <c r="M704" s="126">
        <f t="shared" si="143"/>
        <v>1.68</v>
      </c>
      <c r="N704" s="126">
        <f t="shared" si="144"/>
        <v>56.7</v>
      </c>
      <c r="O704" s="126">
        <f t="shared" si="145"/>
        <v>56.7</v>
      </c>
      <c r="P704" s="126">
        <f t="shared" si="146"/>
        <v>23.58</v>
      </c>
      <c r="Q704" s="126">
        <f t="shared" si="147"/>
        <v>23.58</v>
      </c>
      <c r="R704" s="126">
        <f t="shared" si="148"/>
        <v>21</v>
      </c>
      <c r="S704" s="126">
        <f t="shared" si="149"/>
        <v>21</v>
      </c>
      <c r="T704" s="126">
        <f t="shared" si="150"/>
        <v>21</v>
      </c>
      <c r="U704" s="128">
        <f t="shared" si="151"/>
        <v>10.5</v>
      </c>
      <c r="V704" s="157">
        <f t="shared" si="152"/>
        <v>405</v>
      </c>
    </row>
    <row r="705" spans="1:22" ht="11.25" customHeight="1" x14ac:dyDescent="0.25">
      <c r="A705" s="130" t="s">
        <v>3854</v>
      </c>
      <c r="B705" s="131" t="s">
        <v>2815</v>
      </c>
      <c r="C705" s="132">
        <v>71510005041</v>
      </c>
      <c r="D705" s="132" t="s">
        <v>4227</v>
      </c>
      <c r="E705" s="133">
        <v>46.333333333333336</v>
      </c>
      <c r="F705" s="132">
        <v>2</v>
      </c>
      <c r="G705" s="132">
        <v>1</v>
      </c>
      <c r="H705" s="134">
        <v>0</v>
      </c>
      <c r="I705" s="135">
        <f t="shared" si="153"/>
        <v>1</v>
      </c>
      <c r="J705" s="126">
        <f t="shared" si="140"/>
        <v>11.120000000000001</v>
      </c>
      <c r="K705" s="126">
        <f t="shared" si="141"/>
        <v>11.120000000000001</v>
      </c>
      <c r="L705" s="126">
        <f t="shared" si="142"/>
        <v>1.68</v>
      </c>
      <c r="M705" s="126">
        <f t="shared" si="143"/>
        <v>1.68</v>
      </c>
      <c r="N705" s="126">
        <f t="shared" si="144"/>
        <v>56.7</v>
      </c>
      <c r="O705" s="126">
        <f t="shared" si="145"/>
        <v>56.7</v>
      </c>
      <c r="P705" s="126">
        <f t="shared" si="146"/>
        <v>23.58</v>
      </c>
      <c r="Q705" s="126">
        <f t="shared" si="147"/>
        <v>23.58</v>
      </c>
      <c r="R705" s="126">
        <f t="shared" si="148"/>
        <v>2.7800000000000002</v>
      </c>
      <c r="S705" s="126">
        <f t="shared" si="149"/>
        <v>2.7800000000000002</v>
      </c>
      <c r="T705" s="126">
        <f t="shared" si="150"/>
        <v>2.7800000000000002</v>
      </c>
      <c r="U705" s="128">
        <f t="shared" si="151"/>
        <v>1.3900000000000001</v>
      </c>
      <c r="V705" s="157">
        <f t="shared" si="152"/>
        <v>196</v>
      </c>
    </row>
    <row r="706" spans="1:22" ht="11.25" customHeight="1" x14ac:dyDescent="0.25">
      <c r="A706" s="130" t="s">
        <v>3854</v>
      </c>
      <c r="B706" s="131" t="s">
        <v>1200</v>
      </c>
      <c r="C706" s="132">
        <v>89790008767</v>
      </c>
      <c r="D706" s="132" t="s">
        <v>4228</v>
      </c>
      <c r="E706" s="133">
        <v>332</v>
      </c>
      <c r="F706" s="132">
        <v>3</v>
      </c>
      <c r="G706" s="132">
        <v>1</v>
      </c>
      <c r="H706" s="134">
        <v>0</v>
      </c>
      <c r="I706" s="135">
        <f t="shared" si="153"/>
        <v>2</v>
      </c>
      <c r="J706" s="126">
        <f t="shared" si="140"/>
        <v>79.679999999999993</v>
      </c>
      <c r="K706" s="126">
        <f t="shared" si="141"/>
        <v>79.679999999999993</v>
      </c>
      <c r="L706" s="126">
        <f t="shared" si="142"/>
        <v>1.68</v>
      </c>
      <c r="M706" s="126">
        <f t="shared" si="143"/>
        <v>3.36</v>
      </c>
      <c r="N706" s="126">
        <f t="shared" si="144"/>
        <v>56.7</v>
      </c>
      <c r="O706" s="126">
        <f t="shared" si="145"/>
        <v>113.4</v>
      </c>
      <c r="P706" s="126">
        <f t="shared" si="146"/>
        <v>23.58</v>
      </c>
      <c r="Q706" s="126">
        <f t="shared" si="147"/>
        <v>47.16</v>
      </c>
      <c r="R706" s="126">
        <f t="shared" si="148"/>
        <v>19.919999999999998</v>
      </c>
      <c r="S706" s="126">
        <f t="shared" si="149"/>
        <v>19.919999999999998</v>
      </c>
      <c r="T706" s="126">
        <f t="shared" si="150"/>
        <v>19.919999999999998</v>
      </c>
      <c r="U706" s="128">
        <f t="shared" si="151"/>
        <v>9.9599999999999991</v>
      </c>
      <c r="V706" s="157">
        <f t="shared" si="152"/>
        <v>475</v>
      </c>
    </row>
    <row r="707" spans="1:22" ht="11.25" customHeight="1" x14ac:dyDescent="0.25">
      <c r="A707" s="130" t="s">
        <v>3854</v>
      </c>
      <c r="B707" s="131" t="s">
        <v>2817</v>
      </c>
      <c r="C707" s="132">
        <v>29590001635</v>
      </c>
      <c r="D707" s="132" t="s">
        <v>4229</v>
      </c>
      <c r="E707" s="133">
        <v>194.33333333333334</v>
      </c>
      <c r="F707" s="132">
        <v>3</v>
      </c>
      <c r="G707" s="132">
        <v>1</v>
      </c>
      <c r="H707" s="134">
        <v>0</v>
      </c>
      <c r="I707" s="135">
        <f t="shared" si="153"/>
        <v>2</v>
      </c>
      <c r="J707" s="126">
        <f t="shared" si="140"/>
        <v>46.64</v>
      </c>
      <c r="K707" s="126">
        <f t="shared" si="141"/>
        <v>46.64</v>
      </c>
      <c r="L707" s="126">
        <f t="shared" si="142"/>
        <v>1.68</v>
      </c>
      <c r="M707" s="126">
        <f t="shared" si="143"/>
        <v>3.36</v>
      </c>
      <c r="N707" s="126">
        <f t="shared" si="144"/>
        <v>56.7</v>
      </c>
      <c r="O707" s="126">
        <f t="shared" si="145"/>
        <v>113.4</v>
      </c>
      <c r="P707" s="126">
        <f t="shared" si="146"/>
        <v>23.58</v>
      </c>
      <c r="Q707" s="126">
        <f t="shared" si="147"/>
        <v>47.16</v>
      </c>
      <c r="R707" s="126">
        <f t="shared" si="148"/>
        <v>11.66</v>
      </c>
      <c r="S707" s="126">
        <f t="shared" si="149"/>
        <v>11.66</v>
      </c>
      <c r="T707" s="126">
        <f t="shared" si="150"/>
        <v>11.66</v>
      </c>
      <c r="U707" s="128">
        <f t="shared" si="151"/>
        <v>5.83</v>
      </c>
      <c r="V707" s="157">
        <f t="shared" si="152"/>
        <v>380</v>
      </c>
    </row>
    <row r="708" spans="1:22" ht="11.25" customHeight="1" x14ac:dyDescent="0.25">
      <c r="A708" s="130" t="s">
        <v>3854</v>
      </c>
      <c r="B708" s="131" t="s">
        <v>2819</v>
      </c>
      <c r="C708" s="132">
        <v>36920004207</v>
      </c>
      <c r="D708" s="132" t="s">
        <v>4230</v>
      </c>
      <c r="E708" s="133">
        <v>433.66666666666669</v>
      </c>
      <c r="F708" s="132">
        <v>3</v>
      </c>
      <c r="G708" s="132">
        <v>1</v>
      </c>
      <c r="H708" s="134">
        <v>0</v>
      </c>
      <c r="I708" s="135">
        <f t="shared" si="153"/>
        <v>2</v>
      </c>
      <c r="J708" s="126">
        <f t="shared" si="140"/>
        <v>104.08</v>
      </c>
      <c r="K708" s="126">
        <f t="shared" si="141"/>
        <v>104.08</v>
      </c>
      <c r="L708" s="126">
        <f t="shared" si="142"/>
        <v>1.68</v>
      </c>
      <c r="M708" s="126">
        <f t="shared" si="143"/>
        <v>3.36</v>
      </c>
      <c r="N708" s="126">
        <f t="shared" si="144"/>
        <v>56.7</v>
      </c>
      <c r="O708" s="126">
        <f t="shared" si="145"/>
        <v>113.4</v>
      </c>
      <c r="P708" s="126">
        <f t="shared" si="146"/>
        <v>23.58</v>
      </c>
      <c r="Q708" s="126">
        <f t="shared" si="147"/>
        <v>47.16</v>
      </c>
      <c r="R708" s="126">
        <f t="shared" si="148"/>
        <v>26.02</v>
      </c>
      <c r="S708" s="126">
        <f t="shared" si="149"/>
        <v>26.02</v>
      </c>
      <c r="T708" s="126">
        <f t="shared" si="150"/>
        <v>26.02</v>
      </c>
      <c r="U708" s="128">
        <f t="shared" si="151"/>
        <v>13.01</v>
      </c>
      <c r="V708" s="157">
        <f t="shared" si="152"/>
        <v>545</v>
      </c>
    </row>
    <row r="709" spans="1:22" ht="11.25" customHeight="1" x14ac:dyDescent="0.25">
      <c r="A709" s="130" t="s">
        <v>3854</v>
      </c>
      <c r="B709" s="131" t="s">
        <v>2823</v>
      </c>
      <c r="C709" s="132">
        <v>13020005814</v>
      </c>
      <c r="D709" s="132" t="s">
        <v>4231</v>
      </c>
      <c r="E709" s="133">
        <v>273</v>
      </c>
      <c r="F709" s="132">
        <v>4</v>
      </c>
      <c r="G709" s="132">
        <v>1</v>
      </c>
      <c r="H709" s="134">
        <v>0</v>
      </c>
      <c r="I709" s="135">
        <f t="shared" si="153"/>
        <v>3</v>
      </c>
      <c r="J709" s="126">
        <f t="shared" si="140"/>
        <v>65.52</v>
      </c>
      <c r="K709" s="126">
        <f t="shared" si="141"/>
        <v>65.52</v>
      </c>
      <c r="L709" s="126">
        <f t="shared" si="142"/>
        <v>1.68</v>
      </c>
      <c r="M709" s="126">
        <f t="shared" si="143"/>
        <v>5.04</v>
      </c>
      <c r="N709" s="126">
        <f t="shared" si="144"/>
        <v>56.7</v>
      </c>
      <c r="O709" s="126">
        <f t="shared" si="145"/>
        <v>170.10000000000002</v>
      </c>
      <c r="P709" s="126">
        <f t="shared" si="146"/>
        <v>23.58</v>
      </c>
      <c r="Q709" s="126">
        <f t="shared" si="147"/>
        <v>70.739999999999995</v>
      </c>
      <c r="R709" s="126">
        <f t="shared" si="148"/>
        <v>16.38</v>
      </c>
      <c r="S709" s="126">
        <f t="shared" si="149"/>
        <v>16.38</v>
      </c>
      <c r="T709" s="126">
        <f t="shared" si="150"/>
        <v>16.38</v>
      </c>
      <c r="U709" s="128">
        <f t="shared" si="151"/>
        <v>8.19</v>
      </c>
      <c r="V709" s="157">
        <f t="shared" si="152"/>
        <v>516</v>
      </c>
    </row>
    <row r="710" spans="1:22" ht="11.25" customHeight="1" x14ac:dyDescent="0.25">
      <c r="A710" s="130" t="s">
        <v>3854</v>
      </c>
      <c r="B710" s="131" t="s">
        <v>904</v>
      </c>
      <c r="C710" s="132">
        <v>69720004260</v>
      </c>
      <c r="D710" s="132" t="s">
        <v>4232</v>
      </c>
      <c r="E710" s="133">
        <v>467.66666666666669</v>
      </c>
      <c r="F710" s="132">
        <v>4</v>
      </c>
      <c r="G710" s="132">
        <v>1</v>
      </c>
      <c r="H710" s="134">
        <v>1</v>
      </c>
      <c r="I710" s="135">
        <f t="shared" si="153"/>
        <v>2</v>
      </c>
      <c r="J710" s="126">
        <f t="shared" si="140"/>
        <v>112.24</v>
      </c>
      <c r="K710" s="126">
        <f t="shared" si="141"/>
        <v>112.24</v>
      </c>
      <c r="L710" s="126">
        <f t="shared" si="142"/>
        <v>3.36</v>
      </c>
      <c r="M710" s="126">
        <f t="shared" si="143"/>
        <v>3.36</v>
      </c>
      <c r="N710" s="126">
        <f t="shared" si="144"/>
        <v>113.4</v>
      </c>
      <c r="O710" s="126">
        <f t="shared" si="145"/>
        <v>113.4</v>
      </c>
      <c r="P710" s="126">
        <f t="shared" si="146"/>
        <v>47.16</v>
      </c>
      <c r="Q710" s="126">
        <f t="shared" si="147"/>
        <v>47.16</v>
      </c>
      <c r="R710" s="126">
        <f t="shared" si="148"/>
        <v>28.06</v>
      </c>
      <c r="S710" s="126">
        <f t="shared" si="149"/>
        <v>28.06</v>
      </c>
      <c r="T710" s="126">
        <f t="shared" si="150"/>
        <v>28.06</v>
      </c>
      <c r="U710" s="128">
        <f t="shared" si="151"/>
        <v>14.03</v>
      </c>
      <c r="V710" s="157">
        <f t="shared" si="152"/>
        <v>651</v>
      </c>
    </row>
    <row r="711" spans="1:22" ht="11.25" customHeight="1" x14ac:dyDescent="0.25">
      <c r="A711" s="130" t="s">
        <v>3854</v>
      </c>
      <c r="B711" s="131" t="s">
        <v>2825</v>
      </c>
      <c r="C711" s="132">
        <v>14130002999</v>
      </c>
      <c r="D711" s="132" t="s">
        <v>4233</v>
      </c>
      <c r="E711" s="133">
        <v>978.33333333333337</v>
      </c>
      <c r="F711" s="132">
        <v>3</v>
      </c>
      <c r="G711" s="132">
        <v>2</v>
      </c>
      <c r="H711" s="134">
        <v>0</v>
      </c>
      <c r="I711" s="135">
        <f t="shared" si="153"/>
        <v>1</v>
      </c>
      <c r="J711" s="126">
        <f t="shared" ref="J711:J774" si="154">E711*$J$4</f>
        <v>234.8</v>
      </c>
      <c r="K711" s="126">
        <f t="shared" ref="K711:K774" si="155">E711*$K$4</f>
        <v>234.8</v>
      </c>
      <c r="L711" s="126">
        <f t="shared" ref="L711:L774" si="156">(G711+H711)*$L$4</f>
        <v>3.36</v>
      </c>
      <c r="M711" s="126">
        <f t="shared" ref="M711:M774" si="157">I711*$M$4</f>
        <v>1.68</v>
      </c>
      <c r="N711" s="126">
        <f t="shared" ref="N711:N774" si="158">(G711+H711)*$N$4</f>
        <v>113.4</v>
      </c>
      <c r="O711" s="126">
        <f t="shared" ref="O711:O774" si="159">I711*$O$4</f>
        <v>56.7</v>
      </c>
      <c r="P711" s="126">
        <f t="shared" ref="P711:P774" si="160">(G711+H711)*$P$4</f>
        <v>47.16</v>
      </c>
      <c r="Q711" s="126">
        <f t="shared" ref="Q711:Q774" si="161">I711*$Q$4</f>
        <v>23.58</v>
      </c>
      <c r="R711" s="126">
        <f t="shared" ref="R711:R774" si="162">E711*$R$4</f>
        <v>58.7</v>
      </c>
      <c r="S711" s="126">
        <f t="shared" ref="S711:S774" si="163">E711*$S$4</f>
        <v>58.7</v>
      </c>
      <c r="T711" s="126">
        <f t="shared" ref="T711:T774" si="164">E711*$T$4</f>
        <v>58.7</v>
      </c>
      <c r="U711" s="128">
        <f t="shared" ref="U711:U774" si="165">E711*$U$4</f>
        <v>29.35</v>
      </c>
      <c r="V711" s="157">
        <f t="shared" ref="V711:V774" si="166">ROUND((J711+K711+L711+M711+N711+O711+P711+Q711+R711+S711+T711+U711),0)</f>
        <v>921</v>
      </c>
    </row>
    <row r="712" spans="1:22" ht="11.25" customHeight="1" x14ac:dyDescent="0.25">
      <c r="A712" s="130" t="s">
        <v>3854</v>
      </c>
      <c r="B712" s="131" t="s">
        <v>2827</v>
      </c>
      <c r="C712" s="132">
        <v>14810010745</v>
      </c>
      <c r="D712" s="132" t="s">
        <v>4234</v>
      </c>
      <c r="E712" s="133">
        <v>416</v>
      </c>
      <c r="F712" s="132">
        <v>3</v>
      </c>
      <c r="G712" s="132">
        <v>1</v>
      </c>
      <c r="H712" s="134">
        <v>0</v>
      </c>
      <c r="I712" s="135">
        <f t="shared" ref="I712:I775" si="167">F712-G712-H712</f>
        <v>2</v>
      </c>
      <c r="J712" s="126">
        <f t="shared" si="154"/>
        <v>99.84</v>
      </c>
      <c r="K712" s="126">
        <f t="shared" si="155"/>
        <v>99.84</v>
      </c>
      <c r="L712" s="126">
        <f t="shared" si="156"/>
        <v>1.68</v>
      </c>
      <c r="M712" s="126">
        <f t="shared" si="157"/>
        <v>3.36</v>
      </c>
      <c r="N712" s="126">
        <f t="shared" si="158"/>
        <v>56.7</v>
      </c>
      <c r="O712" s="126">
        <f t="shared" si="159"/>
        <v>113.4</v>
      </c>
      <c r="P712" s="126">
        <f t="shared" si="160"/>
        <v>23.58</v>
      </c>
      <c r="Q712" s="126">
        <f t="shared" si="161"/>
        <v>47.16</v>
      </c>
      <c r="R712" s="126">
        <f t="shared" si="162"/>
        <v>24.96</v>
      </c>
      <c r="S712" s="126">
        <f t="shared" si="163"/>
        <v>24.96</v>
      </c>
      <c r="T712" s="126">
        <f t="shared" si="164"/>
        <v>24.96</v>
      </c>
      <c r="U712" s="128">
        <f t="shared" si="165"/>
        <v>12.48</v>
      </c>
      <c r="V712" s="157">
        <f t="shared" si="166"/>
        <v>533</v>
      </c>
    </row>
    <row r="713" spans="1:22" ht="11.25" customHeight="1" x14ac:dyDescent="0.25">
      <c r="A713" s="130" t="s">
        <v>3854</v>
      </c>
      <c r="B713" s="131" t="s">
        <v>2829</v>
      </c>
      <c r="C713" s="132">
        <v>23850007467</v>
      </c>
      <c r="D713" s="132" t="s">
        <v>4235</v>
      </c>
      <c r="E713" s="133">
        <v>164.33333333333334</v>
      </c>
      <c r="F713" s="132">
        <v>2</v>
      </c>
      <c r="G713" s="132">
        <v>1</v>
      </c>
      <c r="H713" s="134">
        <v>0</v>
      </c>
      <c r="I713" s="135">
        <f t="shared" si="167"/>
        <v>1</v>
      </c>
      <c r="J713" s="126">
        <f t="shared" si="154"/>
        <v>39.44</v>
      </c>
      <c r="K713" s="126">
        <f t="shared" si="155"/>
        <v>39.44</v>
      </c>
      <c r="L713" s="126">
        <f t="shared" si="156"/>
        <v>1.68</v>
      </c>
      <c r="M713" s="126">
        <f t="shared" si="157"/>
        <v>1.68</v>
      </c>
      <c r="N713" s="126">
        <f t="shared" si="158"/>
        <v>56.7</v>
      </c>
      <c r="O713" s="126">
        <f t="shared" si="159"/>
        <v>56.7</v>
      </c>
      <c r="P713" s="126">
        <f t="shared" si="160"/>
        <v>23.58</v>
      </c>
      <c r="Q713" s="126">
        <f t="shared" si="161"/>
        <v>23.58</v>
      </c>
      <c r="R713" s="126">
        <f t="shared" si="162"/>
        <v>9.86</v>
      </c>
      <c r="S713" s="126">
        <f t="shared" si="163"/>
        <v>9.86</v>
      </c>
      <c r="T713" s="126">
        <f t="shared" si="164"/>
        <v>9.86</v>
      </c>
      <c r="U713" s="128">
        <f t="shared" si="165"/>
        <v>4.93</v>
      </c>
      <c r="V713" s="157">
        <f t="shared" si="166"/>
        <v>277</v>
      </c>
    </row>
    <row r="714" spans="1:22" ht="11.25" customHeight="1" x14ac:dyDescent="0.25">
      <c r="A714" s="130" t="s">
        <v>3854</v>
      </c>
      <c r="B714" s="131" t="s">
        <v>2831</v>
      </c>
      <c r="C714" s="132">
        <v>95050009319</v>
      </c>
      <c r="D714" s="132" t="s">
        <v>4236</v>
      </c>
      <c r="E714" s="133">
        <v>151</v>
      </c>
      <c r="F714" s="132">
        <v>2</v>
      </c>
      <c r="G714" s="132">
        <v>1</v>
      </c>
      <c r="H714" s="134">
        <v>0</v>
      </c>
      <c r="I714" s="135">
        <f t="shared" si="167"/>
        <v>1</v>
      </c>
      <c r="J714" s="126">
        <f t="shared" si="154"/>
        <v>36.24</v>
      </c>
      <c r="K714" s="126">
        <f t="shared" si="155"/>
        <v>36.24</v>
      </c>
      <c r="L714" s="126">
        <f t="shared" si="156"/>
        <v>1.68</v>
      </c>
      <c r="M714" s="126">
        <f t="shared" si="157"/>
        <v>1.68</v>
      </c>
      <c r="N714" s="126">
        <f t="shared" si="158"/>
        <v>56.7</v>
      </c>
      <c r="O714" s="126">
        <f t="shared" si="159"/>
        <v>56.7</v>
      </c>
      <c r="P714" s="126">
        <f t="shared" si="160"/>
        <v>23.58</v>
      </c>
      <c r="Q714" s="126">
        <f t="shared" si="161"/>
        <v>23.58</v>
      </c>
      <c r="R714" s="126">
        <f t="shared" si="162"/>
        <v>9.06</v>
      </c>
      <c r="S714" s="126">
        <f t="shared" si="163"/>
        <v>9.06</v>
      </c>
      <c r="T714" s="126">
        <f t="shared" si="164"/>
        <v>9.06</v>
      </c>
      <c r="U714" s="128">
        <f t="shared" si="165"/>
        <v>4.53</v>
      </c>
      <c r="V714" s="157">
        <f t="shared" si="166"/>
        <v>268</v>
      </c>
    </row>
    <row r="715" spans="1:22" ht="11.25" customHeight="1" x14ac:dyDescent="0.25">
      <c r="A715" s="130" t="s">
        <v>3854</v>
      </c>
      <c r="B715" s="131" t="s">
        <v>2833</v>
      </c>
      <c r="C715" s="132">
        <v>89090009398</v>
      </c>
      <c r="D715" s="132" t="s">
        <v>4237</v>
      </c>
      <c r="E715" s="133">
        <v>146.33333333333334</v>
      </c>
      <c r="F715" s="132">
        <v>2</v>
      </c>
      <c r="G715" s="132">
        <v>1</v>
      </c>
      <c r="H715" s="134">
        <v>0</v>
      </c>
      <c r="I715" s="135">
        <f t="shared" si="167"/>
        <v>1</v>
      </c>
      <c r="J715" s="126">
        <f t="shared" si="154"/>
        <v>35.119999999999997</v>
      </c>
      <c r="K715" s="126">
        <f t="shared" si="155"/>
        <v>35.119999999999997</v>
      </c>
      <c r="L715" s="126">
        <f t="shared" si="156"/>
        <v>1.68</v>
      </c>
      <c r="M715" s="126">
        <f t="shared" si="157"/>
        <v>1.68</v>
      </c>
      <c r="N715" s="126">
        <f t="shared" si="158"/>
        <v>56.7</v>
      </c>
      <c r="O715" s="126">
        <f t="shared" si="159"/>
        <v>56.7</v>
      </c>
      <c r="P715" s="126">
        <f t="shared" si="160"/>
        <v>23.58</v>
      </c>
      <c r="Q715" s="126">
        <f t="shared" si="161"/>
        <v>23.58</v>
      </c>
      <c r="R715" s="126">
        <f t="shared" si="162"/>
        <v>8.7799999999999994</v>
      </c>
      <c r="S715" s="126">
        <f t="shared" si="163"/>
        <v>8.7799999999999994</v>
      </c>
      <c r="T715" s="126">
        <f t="shared" si="164"/>
        <v>8.7799999999999994</v>
      </c>
      <c r="U715" s="128">
        <f t="shared" si="165"/>
        <v>4.3899999999999997</v>
      </c>
      <c r="V715" s="157">
        <f t="shared" si="166"/>
        <v>265</v>
      </c>
    </row>
    <row r="716" spans="1:22" ht="11.25" customHeight="1" x14ac:dyDescent="0.25">
      <c r="A716" s="130" t="s">
        <v>3854</v>
      </c>
      <c r="B716" s="131" t="s">
        <v>2835</v>
      </c>
      <c r="C716" s="132">
        <v>15120001735</v>
      </c>
      <c r="D716" s="132" t="s">
        <v>4238</v>
      </c>
      <c r="E716" s="133">
        <v>505.66666666666669</v>
      </c>
      <c r="F716" s="132">
        <v>3</v>
      </c>
      <c r="G716" s="132">
        <v>1</v>
      </c>
      <c r="H716" s="134">
        <v>0</v>
      </c>
      <c r="I716" s="135">
        <f t="shared" si="167"/>
        <v>2</v>
      </c>
      <c r="J716" s="126">
        <f t="shared" si="154"/>
        <v>121.36</v>
      </c>
      <c r="K716" s="126">
        <f t="shared" si="155"/>
        <v>121.36</v>
      </c>
      <c r="L716" s="126">
        <f t="shared" si="156"/>
        <v>1.68</v>
      </c>
      <c r="M716" s="126">
        <f t="shared" si="157"/>
        <v>3.36</v>
      </c>
      <c r="N716" s="126">
        <f t="shared" si="158"/>
        <v>56.7</v>
      </c>
      <c r="O716" s="126">
        <f t="shared" si="159"/>
        <v>113.4</v>
      </c>
      <c r="P716" s="126">
        <f t="shared" si="160"/>
        <v>23.58</v>
      </c>
      <c r="Q716" s="126">
        <f t="shared" si="161"/>
        <v>47.16</v>
      </c>
      <c r="R716" s="126">
        <f t="shared" si="162"/>
        <v>30.34</v>
      </c>
      <c r="S716" s="126">
        <f t="shared" si="163"/>
        <v>30.34</v>
      </c>
      <c r="T716" s="126">
        <f t="shared" si="164"/>
        <v>30.34</v>
      </c>
      <c r="U716" s="128">
        <f t="shared" si="165"/>
        <v>15.17</v>
      </c>
      <c r="V716" s="157">
        <f t="shared" si="166"/>
        <v>595</v>
      </c>
    </row>
    <row r="717" spans="1:22" ht="11.25" customHeight="1" x14ac:dyDescent="0.25">
      <c r="A717" s="130" t="s">
        <v>3854</v>
      </c>
      <c r="B717" s="131" t="s">
        <v>2837</v>
      </c>
      <c r="C717" s="132">
        <v>13830011419</v>
      </c>
      <c r="D717" s="132" t="s">
        <v>4239</v>
      </c>
      <c r="E717" s="133">
        <v>68.666666666666671</v>
      </c>
      <c r="F717" s="132">
        <v>2</v>
      </c>
      <c r="G717" s="132">
        <v>1</v>
      </c>
      <c r="H717" s="134">
        <v>0</v>
      </c>
      <c r="I717" s="135">
        <f t="shared" si="167"/>
        <v>1</v>
      </c>
      <c r="J717" s="126">
        <f t="shared" si="154"/>
        <v>16.48</v>
      </c>
      <c r="K717" s="126">
        <f t="shared" si="155"/>
        <v>16.48</v>
      </c>
      <c r="L717" s="126">
        <f t="shared" si="156"/>
        <v>1.68</v>
      </c>
      <c r="M717" s="126">
        <f t="shared" si="157"/>
        <v>1.68</v>
      </c>
      <c r="N717" s="126">
        <f t="shared" si="158"/>
        <v>56.7</v>
      </c>
      <c r="O717" s="126">
        <f t="shared" si="159"/>
        <v>56.7</v>
      </c>
      <c r="P717" s="126">
        <f t="shared" si="160"/>
        <v>23.58</v>
      </c>
      <c r="Q717" s="126">
        <f t="shared" si="161"/>
        <v>23.58</v>
      </c>
      <c r="R717" s="126">
        <f t="shared" si="162"/>
        <v>4.12</v>
      </c>
      <c r="S717" s="126">
        <f t="shared" si="163"/>
        <v>4.12</v>
      </c>
      <c r="T717" s="126">
        <f t="shared" si="164"/>
        <v>4.12</v>
      </c>
      <c r="U717" s="128">
        <f t="shared" si="165"/>
        <v>2.06</v>
      </c>
      <c r="V717" s="157">
        <f t="shared" si="166"/>
        <v>211</v>
      </c>
    </row>
    <row r="718" spans="1:22" ht="11.25" customHeight="1" x14ac:dyDescent="0.25">
      <c r="A718" s="130" t="s">
        <v>3854</v>
      </c>
      <c r="B718" s="131" t="s">
        <v>2839</v>
      </c>
      <c r="C718" s="132">
        <v>10410009740</v>
      </c>
      <c r="D718" s="132" t="s">
        <v>4240</v>
      </c>
      <c r="E718" s="133">
        <v>331.66666666666669</v>
      </c>
      <c r="F718" s="132">
        <v>3</v>
      </c>
      <c r="G718" s="132">
        <v>1</v>
      </c>
      <c r="H718" s="134">
        <v>0</v>
      </c>
      <c r="I718" s="135">
        <f t="shared" si="167"/>
        <v>2</v>
      </c>
      <c r="J718" s="126">
        <f t="shared" si="154"/>
        <v>79.600000000000009</v>
      </c>
      <c r="K718" s="126">
        <f t="shared" si="155"/>
        <v>79.600000000000009</v>
      </c>
      <c r="L718" s="126">
        <f t="shared" si="156"/>
        <v>1.68</v>
      </c>
      <c r="M718" s="126">
        <f t="shared" si="157"/>
        <v>3.36</v>
      </c>
      <c r="N718" s="126">
        <f t="shared" si="158"/>
        <v>56.7</v>
      </c>
      <c r="O718" s="126">
        <f t="shared" si="159"/>
        <v>113.4</v>
      </c>
      <c r="P718" s="126">
        <f t="shared" si="160"/>
        <v>23.58</v>
      </c>
      <c r="Q718" s="126">
        <f t="shared" si="161"/>
        <v>47.16</v>
      </c>
      <c r="R718" s="126">
        <f t="shared" si="162"/>
        <v>19.900000000000002</v>
      </c>
      <c r="S718" s="126">
        <f t="shared" si="163"/>
        <v>19.900000000000002</v>
      </c>
      <c r="T718" s="126">
        <f t="shared" si="164"/>
        <v>19.900000000000002</v>
      </c>
      <c r="U718" s="128">
        <f t="shared" si="165"/>
        <v>9.9500000000000011</v>
      </c>
      <c r="V718" s="157">
        <f t="shared" si="166"/>
        <v>475</v>
      </c>
    </row>
    <row r="719" spans="1:22" ht="11.25" customHeight="1" x14ac:dyDescent="0.25">
      <c r="A719" s="130" t="s">
        <v>3854</v>
      </c>
      <c r="B719" s="131" t="s">
        <v>2841</v>
      </c>
      <c r="C719" s="132">
        <v>25810009624</v>
      </c>
      <c r="D719" s="132" t="s">
        <v>4241</v>
      </c>
      <c r="E719" s="133">
        <v>152.33333333333334</v>
      </c>
      <c r="F719" s="132">
        <v>2</v>
      </c>
      <c r="G719" s="132">
        <v>1</v>
      </c>
      <c r="H719" s="134">
        <v>0</v>
      </c>
      <c r="I719" s="135">
        <f t="shared" si="167"/>
        <v>1</v>
      </c>
      <c r="J719" s="126">
        <f t="shared" si="154"/>
        <v>36.56</v>
      </c>
      <c r="K719" s="126">
        <f t="shared" si="155"/>
        <v>36.56</v>
      </c>
      <c r="L719" s="126">
        <f t="shared" si="156"/>
        <v>1.68</v>
      </c>
      <c r="M719" s="126">
        <f t="shared" si="157"/>
        <v>1.68</v>
      </c>
      <c r="N719" s="126">
        <f t="shared" si="158"/>
        <v>56.7</v>
      </c>
      <c r="O719" s="126">
        <f t="shared" si="159"/>
        <v>56.7</v>
      </c>
      <c r="P719" s="126">
        <f t="shared" si="160"/>
        <v>23.58</v>
      </c>
      <c r="Q719" s="126">
        <f t="shared" si="161"/>
        <v>23.58</v>
      </c>
      <c r="R719" s="126">
        <f t="shared" si="162"/>
        <v>9.14</v>
      </c>
      <c r="S719" s="126">
        <f t="shared" si="163"/>
        <v>9.14</v>
      </c>
      <c r="T719" s="126">
        <f t="shared" si="164"/>
        <v>9.14</v>
      </c>
      <c r="U719" s="128">
        <f t="shared" si="165"/>
        <v>4.57</v>
      </c>
      <c r="V719" s="157">
        <f t="shared" si="166"/>
        <v>269</v>
      </c>
    </row>
    <row r="720" spans="1:22" ht="11.25" customHeight="1" x14ac:dyDescent="0.25">
      <c r="A720" s="130" t="s">
        <v>3854</v>
      </c>
      <c r="B720" s="131" t="s">
        <v>2843</v>
      </c>
      <c r="C720" s="132">
        <v>17550010598</v>
      </c>
      <c r="D720" s="132" t="s">
        <v>4242</v>
      </c>
      <c r="E720" s="133">
        <v>115</v>
      </c>
      <c r="F720" s="132">
        <v>2</v>
      </c>
      <c r="G720" s="132">
        <v>1</v>
      </c>
      <c r="H720" s="134">
        <v>0</v>
      </c>
      <c r="I720" s="135">
        <f t="shared" si="167"/>
        <v>1</v>
      </c>
      <c r="J720" s="126">
        <f t="shared" si="154"/>
        <v>27.599999999999998</v>
      </c>
      <c r="K720" s="126">
        <f t="shared" si="155"/>
        <v>27.599999999999998</v>
      </c>
      <c r="L720" s="126">
        <f t="shared" si="156"/>
        <v>1.68</v>
      </c>
      <c r="M720" s="126">
        <f t="shared" si="157"/>
        <v>1.68</v>
      </c>
      <c r="N720" s="126">
        <f t="shared" si="158"/>
        <v>56.7</v>
      </c>
      <c r="O720" s="126">
        <f t="shared" si="159"/>
        <v>56.7</v>
      </c>
      <c r="P720" s="126">
        <f t="shared" si="160"/>
        <v>23.58</v>
      </c>
      <c r="Q720" s="126">
        <f t="shared" si="161"/>
        <v>23.58</v>
      </c>
      <c r="R720" s="126">
        <f t="shared" si="162"/>
        <v>6.8999999999999995</v>
      </c>
      <c r="S720" s="126">
        <f t="shared" si="163"/>
        <v>6.8999999999999995</v>
      </c>
      <c r="T720" s="126">
        <f t="shared" si="164"/>
        <v>6.8999999999999995</v>
      </c>
      <c r="U720" s="128">
        <f t="shared" si="165"/>
        <v>3.4499999999999997</v>
      </c>
      <c r="V720" s="157">
        <f t="shared" si="166"/>
        <v>243</v>
      </c>
    </row>
    <row r="721" spans="1:22" ht="11.25" customHeight="1" x14ac:dyDescent="0.25">
      <c r="A721" s="130" t="s">
        <v>3854</v>
      </c>
      <c r="B721" s="131" t="s">
        <v>2845</v>
      </c>
      <c r="C721" s="132">
        <v>67200001572</v>
      </c>
      <c r="D721" s="132" t="s">
        <v>4243</v>
      </c>
      <c r="E721" s="133">
        <v>437.33333333333331</v>
      </c>
      <c r="F721" s="132">
        <v>2</v>
      </c>
      <c r="G721" s="132">
        <v>1</v>
      </c>
      <c r="H721" s="134">
        <v>0</v>
      </c>
      <c r="I721" s="135">
        <f t="shared" si="167"/>
        <v>1</v>
      </c>
      <c r="J721" s="126">
        <f t="shared" si="154"/>
        <v>104.96</v>
      </c>
      <c r="K721" s="126">
        <f t="shared" si="155"/>
        <v>104.96</v>
      </c>
      <c r="L721" s="126">
        <f t="shared" si="156"/>
        <v>1.68</v>
      </c>
      <c r="M721" s="126">
        <f t="shared" si="157"/>
        <v>1.68</v>
      </c>
      <c r="N721" s="126">
        <f t="shared" si="158"/>
        <v>56.7</v>
      </c>
      <c r="O721" s="126">
        <f t="shared" si="159"/>
        <v>56.7</v>
      </c>
      <c r="P721" s="126">
        <f t="shared" si="160"/>
        <v>23.58</v>
      </c>
      <c r="Q721" s="126">
        <f t="shared" si="161"/>
        <v>23.58</v>
      </c>
      <c r="R721" s="126">
        <f t="shared" si="162"/>
        <v>26.24</v>
      </c>
      <c r="S721" s="126">
        <f t="shared" si="163"/>
        <v>26.24</v>
      </c>
      <c r="T721" s="126">
        <f t="shared" si="164"/>
        <v>26.24</v>
      </c>
      <c r="U721" s="128">
        <f t="shared" si="165"/>
        <v>13.12</v>
      </c>
      <c r="V721" s="157">
        <f t="shared" si="166"/>
        <v>466</v>
      </c>
    </row>
    <row r="722" spans="1:22" ht="11.25" customHeight="1" x14ac:dyDescent="0.25">
      <c r="A722" s="130" t="s">
        <v>3854</v>
      </c>
      <c r="B722" s="131" t="s">
        <v>4244</v>
      </c>
      <c r="C722" s="132">
        <v>29290005177</v>
      </c>
      <c r="D722" s="132" t="s">
        <v>4245</v>
      </c>
      <c r="E722" s="133">
        <v>444</v>
      </c>
      <c r="F722" s="132">
        <v>2</v>
      </c>
      <c r="G722" s="132">
        <v>1</v>
      </c>
      <c r="H722" s="134">
        <v>0</v>
      </c>
      <c r="I722" s="135">
        <f t="shared" si="167"/>
        <v>1</v>
      </c>
      <c r="J722" s="126">
        <f t="shared" si="154"/>
        <v>106.56</v>
      </c>
      <c r="K722" s="126">
        <f t="shared" si="155"/>
        <v>106.56</v>
      </c>
      <c r="L722" s="126">
        <f t="shared" si="156"/>
        <v>1.68</v>
      </c>
      <c r="M722" s="126">
        <f t="shared" si="157"/>
        <v>1.68</v>
      </c>
      <c r="N722" s="126">
        <f t="shared" si="158"/>
        <v>56.7</v>
      </c>
      <c r="O722" s="126">
        <f t="shared" si="159"/>
        <v>56.7</v>
      </c>
      <c r="P722" s="126">
        <f t="shared" si="160"/>
        <v>23.58</v>
      </c>
      <c r="Q722" s="126">
        <f t="shared" si="161"/>
        <v>23.58</v>
      </c>
      <c r="R722" s="126">
        <f t="shared" si="162"/>
        <v>26.64</v>
      </c>
      <c r="S722" s="126">
        <f t="shared" si="163"/>
        <v>26.64</v>
      </c>
      <c r="T722" s="126">
        <f t="shared" si="164"/>
        <v>26.64</v>
      </c>
      <c r="U722" s="128">
        <f t="shared" si="165"/>
        <v>13.32</v>
      </c>
      <c r="V722" s="157">
        <f t="shared" si="166"/>
        <v>470</v>
      </c>
    </row>
    <row r="723" spans="1:22" ht="11.25" customHeight="1" x14ac:dyDescent="0.25">
      <c r="A723" s="130" t="s">
        <v>3854</v>
      </c>
      <c r="B723" s="131" t="s">
        <v>906</v>
      </c>
      <c r="C723" s="132">
        <v>22560010763</v>
      </c>
      <c r="D723" s="132" t="s">
        <v>4246</v>
      </c>
      <c r="E723" s="133">
        <v>162</v>
      </c>
      <c r="F723" s="132">
        <v>2</v>
      </c>
      <c r="G723" s="132">
        <v>1</v>
      </c>
      <c r="H723" s="134">
        <v>0</v>
      </c>
      <c r="I723" s="135">
        <f t="shared" si="167"/>
        <v>1</v>
      </c>
      <c r="J723" s="126">
        <f t="shared" si="154"/>
        <v>38.879999999999995</v>
      </c>
      <c r="K723" s="126">
        <f t="shared" si="155"/>
        <v>38.879999999999995</v>
      </c>
      <c r="L723" s="126">
        <f t="shared" si="156"/>
        <v>1.68</v>
      </c>
      <c r="M723" s="126">
        <f t="shared" si="157"/>
        <v>1.68</v>
      </c>
      <c r="N723" s="126">
        <f t="shared" si="158"/>
        <v>56.7</v>
      </c>
      <c r="O723" s="126">
        <f t="shared" si="159"/>
        <v>56.7</v>
      </c>
      <c r="P723" s="126">
        <f t="shared" si="160"/>
        <v>23.58</v>
      </c>
      <c r="Q723" s="126">
        <f t="shared" si="161"/>
        <v>23.58</v>
      </c>
      <c r="R723" s="126">
        <f t="shared" si="162"/>
        <v>9.7199999999999989</v>
      </c>
      <c r="S723" s="126">
        <f t="shared" si="163"/>
        <v>9.7199999999999989</v>
      </c>
      <c r="T723" s="126">
        <f t="shared" si="164"/>
        <v>9.7199999999999989</v>
      </c>
      <c r="U723" s="128">
        <f t="shared" si="165"/>
        <v>4.8599999999999994</v>
      </c>
      <c r="V723" s="157">
        <f t="shared" si="166"/>
        <v>276</v>
      </c>
    </row>
    <row r="724" spans="1:22" ht="11.25" customHeight="1" x14ac:dyDescent="0.25">
      <c r="A724" s="130" t="s">
        <v>3854</v>
      </c>
      <c r="B724" s="131" t="s">
        <v>2847</v>
      </c>
      <c r="C724" s="132">
        <v>98860005074</v>
      </c>
      <c r="D724" s="132" t="s">
        <v>4247</v>
      </c>
      <c r="E724" s="133">
        <v>447.66666666666669</v>
      </c>
      <c r="F724" s="132">
        <v>3</v>
      </c>
      <c r="G724" s="132">
        <v>1</v>
      </c>
      <c r="H724" s="134">
        <v>0</v>
      </c>
      <c r="I724" s="135">
        <f t="shared" si="167"/>
        <v>2</v>
      </c>
      <c r="J724" s="126">
        <f t="shared" si="154"/>
        <v>107.44</v>
      </c>
      <c r="K724" s="126">
        <f t="shared" si="155"/>
        <v>107.44</v>
      </c>
      <c r="L724" s="126">
        <f t="shared" si="156"/>
        <v>1.68</v>
      </c>
      <c r="M724" s="126">
        <f t="shared" si="157"/>
        <v>3.36</v>
      </c>
      <c r="N724" s="126">
        <f t="shared" si="158"/>
        <v>56.7</v>
      </c>
      <c r="O724" s="126">
        <f t="shared" si="159"/>
        <v>113.4</v>
      </c>
      <c r="P724" s="126">
        <f t="shared" si="160"/>
        <v>23.58</v>
      </c>
      <c r="Q724" s="126">
        <f t="shared" si="161"/>
        <v>47.16</v>
      </c>
      <c r="R724" s="126">
        <f t="shared" si="162"/>
        <v>26.86</v>
      </c>
      <c r="S724" s="126">
        <f t="shared" si="163"/>
        <v>26.86</v>
      </c>
      <c r="T724" s="126">
        <f t="shared" si="164"/>
        <v>26.86</v>
      </c>
      <c r="U724" s="128">
        <f t="shared" si="165"/>
        <v>13.43</v>
      </c>
      <c r="V724" s="157">
        <f t="shared" si="166"/>
        <v>555</v>
      </c>
    </row>
    <row r="725" spans="1:22" ht="11.25" customHeight="1" x14ac:dyDescent="0.25">
      <c r="A725" s="130" t="s">
        <v>3854</v>
      </c>
      <c r="B725" s="131" t="s">
        <v>2849</v>
      </c>
      <c r="C725" s="132">
        <v>82080008774</v>
      </c>
      <c r="D725" s="132" t="s">
        <v>4248</v>
      </c>
      <c r="E725" s="133">
        <v>542</v>
      </c>
      <c r="F725" s="132">
        <v>4</v>
      </c>
      <c r="G725" s="132">
        <v>1</v>
      </c>
      <c r="H725" s="134">
        <v>0</v>
      </c>
      <c r="I725" s="135">
        <f t="shared" si="167"/>
        <v>3</v>
      </c>
      <c r="J725" s="126">
        <f t="shared" si="154"/>
        <v>130.07999999999998</v>
      </c>
      <c r="K725" s="126">
        <f t="shared" si="155"/>
        <v>130.07999999999998</v>
      </c>
      <c r="L725" s="126">
        <f t="shared" si="156"/>
        <v>1.68</v>
      </c>
      <c r="M725" s="126">
        <f t="shared" si="157"/>
        <v>5.04</v>
      </c>
      <c r="N725" s="126">
        <f t="shared" si="158"/>
        <v>56.7</v>
      </c>
      <c r="O725" s="126">
        <f t="shared" si="159"/>
        <v>170.10000000000002</v>
      </c>
      <c r="P725" s="126">
        <f t="shared" si="160"/>
        <v>23.58</v>
      </c>
      <c r="Q725" s="126">
        <f t="shared" si="161"/>
        <v>70.739999999999995</v>
      </c>
      <c r="R725" s="126">
        <f t="shared" si="162"/>
        <v>32.519999999999996</v>
      </c>
      <c r="S725" s="126">
        <f t="shared" si="163"/>
        <v>32.519999999999996</v>
      </c>
      <c r="T725" s="126">
        <f t="shared" si="164"/>
        <v>32.519999999999996</v>
      </c>
      <c r="U725" s="128">
        <f t="shared" si="165"/>
        <v>16.259999999999998</v>
      </c>
      <c r="V725" s="157">
        <f t="shared" si="166"/>
        <v>702</v>
      </c>
    </row>
    <row r="726" spans="1:22" ht="11.25" customHeight="1" x14ac:dyDescent="0.25">
      <c r="A726" s="130" t="s">
        <v>3854</v>
      </c>
      <c r="B726" s="131" t="s">
        <v>1202</v>
      </c>
      <c r="C726" s="132">
        <v>71100000029</v>
      </c>
      <c r="D726" s="132" t="s">
        <v>4249</v>
      </c>
      <c r="E726" s="133">
        <v>418.66666666666669</v>
      </c>
      <c r="F726" s="132">
        <v>3</v>
      </c>
      <c r="G726" s="132">
        <v>1</v>
      </c>
      <c r="H726" s="134">
        <v>0</v>
      </c>
      <c r="I726" s="135">
        <f t="shared" si="167"/>
        <v>2</v>
      </c>
      <c r="J726" s="126">
        <f t="shared" si="154"/>
        <v>100.48</v>
      </c>
      <c r="K726" s="126">
        <f t="shared" si="155"/>
        <v>100.48</v>
      </c>
      <c r="L726" s="126">
        <f t="shared" si="156"/>
        <v>1.68</v>
      </c>
      <c r="M726" s="126">
        <f t="shared" si="157"/>
        <v>3.36</v>
      </c>
      <c r="N726" s="126">
        <f t="shared" si="158"/>
        <v>56.7</v>
      </c>
      <c r="O726" s="126">
        <f t="shared" si="159"/>
        <v>113.4</v>
      </c>
      <c r="P726" s="126">
        <f t="shared" si="160"/>
        <v>23.58</v>
      </c>
      <c r="Q726" s="126">
        <f t="shared" si="161"/>
        <v>47.16</v>
      </c>
      <c r="R726" s="126">
        <f t="shared" si="162"/>
        <v>25.12</v>
      </c>
      <c r="S726" s="126">
        <f t="shared" si="163"/>
        <v>25.12</v>
      </c>
      <c r="T726" s="126">
        <f t="shared" si="164"/>
        <v>25.12</v>
      </c>
      <c r="U726" s="128">
        <f t="shared" si="165"/>
        <v>12.56</v>
      </c>
      <c r="V726" s="157">
        <f t="shared" si="166"/>
        <v>535</v>
      </c>
    </row>
    <row r="727" spans="1:22" ht="11.25" customHeight="1" x14ac:dyDescent="0.25">
      <c r="A727" s="130" t="s">
        <v>3854</v>
      </c>
      <c r="B727" s="131" t="s">
        <v>908</v>
      </c>
      <c r="C727" s="132">
        <v>62370000542</v>
      </c>
      <c r="D727" s="132" t="s">
        <v>4250</v>
      </c>
      <c r="E727" s="133">
        <v>248.33333333333334</v>
      </c>
      <c r="F727" s="132">
        <v>2</v>
      </c>
      <c r="G727" s="132">
        <v>1</v>
      </c>
      <c r="H727" s="134">
        <v>0</v>
      </c>
      <c r="I727" s="135">
        <f t="shared" si="167"/>
        <v>1</v>
      </c>
      <c r="J727" s="126">
        <f t="shared" si="154"/>
        <v>59.6</v>
      </c>
      <c r="K727" s="126">
        <f t="shared" si="155"/>
        <v>59.6</v>
      </c>
      <c r="L727" s="126">
        <f t="shared" si="156"/>
        <v>1.68</v>
      </c>
      <c r="M727" s="126">
        <f t="shared" si="157"/>
        <v>1.68</v>
      </c>
      <c r="N727" s="126">
        <f t="shared" si="158"/>
        <v>56.7</v>
      </c>
      <c r="O727" s="126">
        <f t="shared" si="159"/>
        <v>56.7</v>
      </c>
      <c r="P727" s="126">
        <f t="shared" si="160"/>
        <v>23.58</v>
      </c>
      <c r="Q727" s="126">
        <f t="shared" si="161"/>
        <v>23.58</v>
      </c>
      <c r="R727" s="126">
        <f t="shared" si="162"/>
        <v>14.9</v>
      </c>
      <c r="S727" s="126">
        <f t="shared" si="163"/>
        <v>14.9</v>
      </c>
      <c r="T727" s="126">
        <f t="shared" si="164"/>
        <v>14.9</v>
      </c>
      <c r="U727" s="128">
        <f t="shared" si="165"/>
        <v>7.45</v>
      </c>
      <c r="V727" s="157">
        <f t="shared" si="166"/>
        <v>335</v>
      </c>
    </row>
    <row r="728" spans="1:22" ht="11.25" customHeight="1" x14ac:dyDescent="0.25">
      <c r="A728" s="130" t="s">
        <v>3854</v>
      </c>
      <c r="B728" s="131" t="s">
        <v>2851</v>
      </c>
      <c r="C728" s="132">
        <v>72950009222</v>
      </c>
      <c r="D728" s="132" t="s">
        <v>4251</v>
      </c>
      <c r="E728" s="133">
        <v>176.33333333333334</v>
      </c>
      <c r="F728" s="132">
        <v>2</v>
      </c>
      <c r="G728" s="132">
        <v>1</v>
      </c>
      <c r="H728" s="134">
        <v>0</v>
      </c>
      <c r="I728" s="135">
        <f t="shared" si="167"/>
        <v>1</v>
      </c>
      <c r="J728" s="126">
        <f t="shared" si="154"/>
        <v>42.32</v>
      </c>
      <c r="K728" s="126">
        <f t="shared" si="155"/>
        <v>42.32</v>
      </c>
      <c r="L728" s="126">
        <f t="shared" si="156"/>
        <v>1.68</v>
      </c>
      <c r="M728" s="126">
        <f t="shared" si="157"/>
        <v>1.68</v>
      </c>
      <c r="N728" s="126">
        <f t="shared" si="158"/>
        <v>56.7</v>
      </c>
      <c r="O728" s="126">
        <f t="shared" si="159"/>
        <v>56.7</v>
      </c>
      <c r="P728" s="126">
        <f t="shared" si="160"/>
        <v>23.58</v>
      </c>
      <c r="Q728" s="126">
        <f t="shared" si="161"/>
        <v>23.58</v>
      </c>
      <c r="R728" s="126">
        <f t="shared" si="162"/>
        <v>10.58</v>
      </c>
      <c r="S728" s="126">
        <f t="shared" si="163"/>
        <v>10.58</v>
      </c>
      <c r="T728" s="126">
        <f t="shared" si="164"/>
        <v>10.58</v>
      </c>
      <c r="U728" s="128">
        <f t="shared" si="165"/>
        <v>5.29</v>
      </c>
      <c r="V728" s="157">
        <f t="shared" si="166"/>
        <v>286</v>
      </c>
    </row>
    <row r="729" spans="1:22" ht="11.25" customHeight="1" x14ac:dyDescent="0.25">
      <c r="A729" s="130" t="s">
        <v>3854</v>
      </c>
      <c r="B729" s="131" t="s">
        <v>2853</v>
      </c>
      <c r="C729" s="132">
        <v>86820004429</v>
      </c>
      <c r="D729" s="132" t="s">
        <v>4252</v>
      </c>
      <c r="E729" s="133">
        <v>262.66666666666669</v>
      </c>
      <c r="F729" s="132">
        <v>2</v>
      </c>
      <c r="G729" s="132">
        <v>1</v>
      </c>
      <c r="H729" s="134">
        <v>0</v>
      </c>
      <c r="I729" s="135">
        <f t="shared" si="167"/>
        <v>1</v>
      </c>
      <c r="J729" s="126">
        <f t="shared" si="154"/>
        <v>63.04</v>
      </c>
      <c r="K729" s="126">
        <f t="shared" si="155"/>
        <v>63.04</v>
      </c>
      <c r="L729" s="126">
        <f t="shared" si="156"/>
        <v>1.68</v>
      </c>
      <c r="M729" s="126">
        <f t="shared" si="157"/>
        <v>1.68</v>
      </c>
      <c r="N729" s="126">
        <f t="shared" si="158"/>
        <v>56.7</v>
      </c>
      <c r="O729" s="126">
        <f t="shared" si="159"/>
        <v>56.7</v>
      </c>
      <c r="P729" s="126">
        <f t="shared" si="160"/>
        <v>23.58</v>
      </c>
      <c r="Q729" s="126">
        <f t="shared" si="161"/>
        <v>23.58</v>
      </c>
      <c r="R729" s="126">
        <f t="shared" si="162"/>
        <v>15.76</v>
      </c>
      <c r="S729" s="126">
        <f t="shared" si="163"/>
        <v>15.76</v>
      </c>
      <c r="T729" s="126">
        <f t="shared" si="164"/>
        <v>15.76</v>
      </c>
      <c r="U729" s="128">
        <f t="shared" si="165"/>
        <v>7.88</v>
      </c>
      <c r="V729" s="157">
        <f t="shared" si="166"/>
        <v>345</v>
      </c>
    </row>
    <row r="730" spans="1:22" ht="11.25" customHeight="1" x14ac:dyDescent="0.25">
      <c r="A730" s="130" t="s">
        <v>3854</v>
      </c>
      <c r="B730" s="131" t="s">
        <v>2855</v>
      </c>
      <c r="C730" s="132">
        <v>89920005930</v>
      </c>
      <c r="D730" s="132" t="s">
        <v>4253</v>
      </c>
      <c r="E730" s="133">
        <v>252.33333333333334</v>
      </c>
      <c r="F730" s="132">
        <v>2</v>
      </c>
      <c r="G730" s="132">
        <v>1</v>
      </c>
      <c r="H730" s="134">
        <v>0</v>
      </c>
      <c r="I730" s="135">
        <f t="shared" si="167"/>
        <v>1</v>
      </c>
      <c r="J730" s="126">
        <f t="shared" si="154"/>
        <v>60.56</v>
      </c>
      <c r="K730" s="126">
        <f t="shared" si="155"/>
        <v>60.56</v>
      </c>
      <c r="L730" s="126">
        <f t="shared" si="156"/>
        <v>1.68</v>
      </c>
      <c r="M730" s="126">
        <f t="shared" si="157"/>
        <v>1.68</v>
      </c>
      <c r="N730" s="126">
        <f t="shared" si="158"/>
        <v>56.7</v>
      </c>
      <c r="O730" s="126">
        <f t="shared" si="159"/>
        <v>56.7</v>
      </c>
      <c r="P730" s="126">
        <f t="shared" si="160"/>
        <v>23.58</v>
      </c>
      <c r="Q730" s="126">
        <f t="shared" si="161"/>
        <v>23.58</v>
      </c>
      <c r="R730" s="126">
        <f t="shared" si="162"/>
        <v>15.14</v>
      </c>
      <c r="S730" s="126">
        <f t="shared" si="163"/>
        <v>15.14</v>
      </c>
      <c r="T730" s="126">
        <f t="shared" si="164"/>
        <v>15.14</v>
      </c>
      <c r="U730" s="128">
        <f t="shared" si="165"/>
        <v>7.57</v>
      </c>
      <c r="V730" s="157">
        <f t="shared" si="166"/>
        <v>338</v>
      </c>
    </row>
    <row r="731" spans="1:22" ht="11.25" customHeight="1" x14ac:dyDescent="0.25">
      <c r="A731" s="130" t="s">
        <v>3854</v>
      </c>
      <c r="B731" s="131" t="s">
        <v>2857</v>
      </c>
      <c r="C731" s="132">
        <v>13650002052</v>
      </c>
      <c r="D731" s="132" t="s">
        <v>4254</v>
      </c>
      <c r="E731" s="133">
        <v>501</v>
      </c>
      <c r="F731" s="132">
        <v>3</v>
      </c>
      <c r="G731" s="132">
        <v>1</v>
      </c>
      <c r="H731" s="134">
        <v>0</v>
      </c>
      <c r="I731" s="135">
        <f t="shared" si="167"/>
        <v>2</v>
      </c>
      <c r="J731" s="126">
        <f t="shared" si="154"/>
        <v>120.24</v>
      </c>
      <c r="K731" s="126">
        <f t="shared" si="155"/>
        <v>120.24</v>
      </c>
      <c r="L731" s="126">
        <f t="shared" si="156"/>
        <v>1.68</v>
      </c>
      <c r="M731" s="126">
        <f t="shared" si="157"/>
        <v>3.36</v>
      </c>
      <c r="N731" s="126">
        <f t="shared" si="158"/>
        <v>56.7</v>
      </c>
      <c r="O731" s="126">
        <f t="shared" si="159"/>
        <v>113.4</v>
      </c>
      <c r="P731" s="126">
        <f t="shared" si="160"/>
        <v>23.58</v>
      </c>
      <c r="Q731" s="126">
        <f t="shared" si="161"/>
        <v>47.16</v>
      </c>
      <c r="R731" s="126">
        <f t="shared" si="162"/>
        <v>30.06</v>
      </c>
      <c r="S731" s="126">
        <f t="shared" si="163"/>
        <v>30.06</v>
      </c>
      <c r="T731" s="126">
        <f t="shared" si="164"/>
        <v>30.06</v>
      </c>
      <c r="U731" s="128">
        <f t="shared" si="165"/>
        <v>15.03</v>
      </c>
      <c r="V731" s="157">
        <f t="shared" si="166"/>
        <v>592</v>
      </c>
    </row>
    <row r="732" spans="1:22" ht="11.25" customHeight="1" x14ac:dyDescent="0.25">
      <c r="A732" s="130" t="s">
        <v>3854</v>
      </c>
      <c r="B732" s="131" t="s">
        <v>2859</v>
      </c>
      <c r="C732" s="132">
        <v>88640009549</v>
      </c>
      <c r="D732" s="132" t="s">
        <v>4255</v>
      </c>
      <c r="E732" s="133">
        <v>283.33333333333331</v>
      </c>
      <c r="F732" s="132">
        <v>2</v>
      </c>
      <c r="G732" s="132">
        <v>1</v>
      </c>
      <c r="H732" s="134">
        <v>0</v>
      </c>
      <c r="I732" s="135">
        <f t="shared" si="167"/>
        <v>1</v>
      </c>
      <c r="J732" s="126">
        <f t="shared" si="154"/>
        <v>68</v>
      </c>
      <c r="K732" s="126">
        <f t="shared" si="155"/>
        <v>68</v>
      </c>
      <c r="L732" s="126">
        <f t="shared" si="156"/>
        <v>1.68</v>
      </c>
      <c r="M732" s="126">
        <f t="shared" si="157"/>
        <v>1.68</v>
      </c>
      <c r="N732" s="126">
        <f t="shared" si="158"/>
        <v>56.7</v>
      </c>
      <c r="O732" s="126">
        <f t="shared" si="159"/>
        <v>56.7</v>
      </c>
      <c r="P732" s="126">
        <f t="shared" si="160"/>
        <v>23.58</v>
      </c>
      <c r="Q732" s="126">
        <f t="shared" si="161"/>
        <v>23.58</v>
      </c>
      <c r="R732" s="126">
        <f t="shared" si="162"/>
        <v>17</v>
      </c>
      <c r="S732" s="126">
        <f t="shared" si="163"/>
        <v>17</v>
      </c>
      <c r="T732" s="126">
        <f t="shared" si="164"/>
        <v>17</v>
      </c>
      <c r="U732" s="128">
        <f t="shared" si="165"/>
        <v>8.5</v>
      </c>
      <c r="V732" s="157">
        <f t="shared" si="166"/>
        <v>359</v>
      </c>
    </row>
    <row r="733" spans="1:22" ht="11.25" customHeight="1" x14ac:dyDescent="0.25">
      <c r="A733" s="130" t="s">
        <v>3854</v>
      </c>
      <c r="B733" s="131" t="s">
        <v>910</v>
      </c>
      <c r="C733" s="132">
        <v>34590001642</v>
      </c>
      <c r="D733" s="132" t="s">
        <v>4256</v>
      </c>
      <c r="E733" s="133">
        <v>340.33333333333331</v>
      </c>
      <c r="F733" s="132">
        <v>3</v>
      </c>
      <c r="G733" s="132">
        <v>1</v>
      </c>
      <c r="H733" s="134">
        <v>0</v>
      </c>
      <c r="I733" s="135">
        <f t="shared" si="167"/>
        <v>2</v>
      </c>
      <c r="J733" s="126">
        <f t="shared" si="154"/>
        <v>81.679999999999993</v>
      </c>
      <c r="K733" s="126">
        <f t="shared" si="155"/>
        <v>81.679999999999993</v>
      </c>
      <c r="L733" s="126">
        <f t="shared" si="156"/>
        <v>1.68</v>
      </c>
      <c r="M733" s="126">
        <f t="shared" si="157"/>
        <v>3.36</v>
      </c>
      <c r="N733" s="126">
        <f t="shared" si="158"/>
        <v>56.7</v>
      </c>
      <c r="O733" s="126">
        <f t="shared" si="159"/>
        <v>113.4</v>
      </c>
      <c r="P733" s="126">
        <f t="shared" si="160"/>
        <v>23.58</v>
      </c>
      <c r="Q733" s="126">
        <f t="shared" si="161"/>
        <v>47.16</v>
      </c>
      <c r="R733" s="126">
        <f t="shared" si="162"/>
        <v>20.419999999999998</v>
      </c>
      <c r="S733" s="126">
        <f t="shared" si="163"/>
        <v>20.419999999999998</v>
      </c>
      <c r="T733" s="126">
        <f t="shared" si="164"/>
        <v>20.419999999999998</v>
      </c>
      <c r="U733" s="128">
        <f t="shared" si="165"/>
        <v>10.209999999999999</v>
      </c>
      <c r="V733" s="157">
        <f t="shared" si="166"/>
        <v>481</v>
      </c>
    </row>
    <row r="734" spans="1:22" ht="11.25" customHeight="1" x14ac:dyDescent="0.25">
      <c r="A734" s="130" t="s">
        <v>3854</v>
      </c>
      <c r="B734" s="131" t="s">
        <v>2861</v>
      </c>
      <c r="C734" s="132">
        <v>83760001798</v>
      </c>
      <c r="D734" s="132" t="s">
        <v>4257</v>
      </c>
      <c r="E734" s="133">
        <v>274.33333333333331</v>
      </c>
      <c r="F734" s="132">
        <v>2</v>
      </c>
      <c r="G734" s="132">
        <v>1</v>
      </c>
      <c r="H734" s="134">
        <v>0</v>
      </c>
      <c r="I734" s="135">
        <f t="shared" si="167"/>
        <v>1</v>
      </c>
      <c r="J734" s="126">
        <f t="shared" si="154"/>
        <v>65.839999999999989</v>
      </c>
      <c r="K734" s="126">
        <f t="shared" si="155"/>
        <v>65.839999999999989</v>
      </c>
      <c r="L734" s="126">
        <f t="shared" si="156"/>
        <v>1.68</v>
      </c>
      <c r="M734" s="126">
        <f t="shared" si="157"/>
        <v>1.68</v>
      </c>
      <c r="N734" s="126">
        <f t="shared" si="158"/>
        <v>56.7</v>
      </c>
      <c r="O734" s="126">
        <f t="shared" si="159"/>
        <v>56.7</v>
      </c>
      <c r="P734" s="126">
        <f t="shared" si="160"/>
        <v>23.58</v>
      </c>
      <c r="Q734" s="126">
        <f t="shared" si="161"/>
        <v>23.58</v>
      </c>
      <c r="R734" s="126">
        <f t="shared" si="162"/>
        <v>16.459999999999997</v>
      </c>
      <c r="S734" s="126">
        <f t="shared" si="163"/>
        <v>16.459999999999997</v>
      </c>
      <c r="T734" s="126">
        <f t="shared" si="164"/>
        <v>16.459999999999997</v>
      </c>
      <c r="U734" s="128">
        <f t="shared" si="165"/>
        <v>8.2299999999999986</v>
      </c>
      <c r="V734" s="157">
        <f t="shared" si="166"/>
        <v>353</v>
      </c>
    </row>
    <row r="735" spans="1:22" ht="11.25" customHeight="1" x14ac:dyDescent="0.25">
      <c r="A735" s="130" t="s">
        <v>3854</v>
      </c>
      <c r="B735" s="131" t="s">
        <v>912</v>
      </c>
      <c r="C735" s="132">
        <v>72410003662</v>
      </c>
      <c r="D735" s="132" t="s">
        <v>4258</v>
      </c>
      <c r="E735" s="133">
        <v>574</v>
      </c>
      <c r="F735" s="132">
        <v>5</v>
      </c>
      <c r="G735" s="132">
        <v>2</v>
      </c>
      <c r="H735" s="134">
        <v>1</v>
      </c>
      <c r="I735" s="135">
        <f t="shared" si="167"/>
        <v>2</v>
      </c>
      <c r="J735" s="126">
        <f t="shared" si="154"/>
        <v>137.76</v>
      </c>
      <c r="K735" s="126">
        <f t="shared" si="155"/>
        <v>137.76</v>
      </c>
      <c r="L735" s="126">
        <f t="shared" si="156"/>
        <v>5.04</v>
      </c>
      <c r="M735" s="126">
        <f t="shared" si="157"/>
        <v>3.36</v>
      </c>
      <c r="N735" s="126">
        <f t="shared" si="158"/>
        <v>170.10000000000002</v>
      </c>
      <c r="O735" s="126">
        <f t="shared" si="159"/>
        <v>113.4</v>
      </c>
      <c r="P735" s="126">
        <f t="shared" si="160"/>
        <v>70.739999999999995</v>
      </c>
      <c r="Q735" s="126">
        <f t="shared" si="161"/>
        <v>47.16</v>
      </c>
      <c r="R735" s="126">
        <f t="shared" si="162"/>
        <v>34.44</v>
      </c>
      <c r="S735" s="126">
        <f t="shared" si="163"/>
        <v>34.44</v>
      </c>
      <c r="T735" s="126">
        <f t="shared" si="164"/>
        <v>34.44</v>
      </c>
      <c r="U735" s="128">
        <f t="shared" si="165"/>
        <v>17.22</v>
      </c>
      <c r="V735" s="157">
        <f t="shared" si="166"/>
        <v>806</v>
      </c>
    </row>
    <row r="736" spans="1:22" ht="11.25" customHeight="1" x14ac:dyDescent="0.25">
      <c r="A736" s="130" t="s">
        <v>3854</v>
      </c>
      <c r="B736" s="131" t="s">
        <v>4259</v>
      </c>
      <c r="C736" s="132">
        <v>30390000827</v>
      </c>
      <c r="D736" s="132" t="s">
        <v>4260</v>
      </c>
      <c r="E736" s="133">
        <v>590.66666666666663</v>
      </c>
      <c r="F736" s="132">
        <v>3</v>
      </c>
      <c r="G736" s="132">
        <v>1</v>
      </c>
      <c r="H736" s="134">
        <v>0</v>
      </c>
      <c r="I736" s="135">
        <f t="shared" si="167"/>
        <v>2</v>
      </c>
      <c r="J736" s="126">
        <f t="shared" si="154"/>
        <v>141.76</v>
      </c>
      <c r="K736" s="126">
        <f t="shared" si="155"/>
        <v>141.76</v>
      </c>
      <c r="L736" s="126">
        <f t="shared" si="156"/>
        <v>1.68</v>
      </c>
      <c r="M736" s="126">
        <f t="shared" si="157"/>
        <v>3.36</v>
      </c>
      <c r="N736" s="126">
        <f t="shared" si="158"/>
        <v>56.7</v>
      </c>
      <c r="O736" s="126">
        <f t="shared" si="159"/>
        <v>113.4</v>
      </c>
      <c r="P736" s="126">
        <f t="shared" si="160"/>
        <v>23.58</v>
      </c>
      <c r="Q736" s="126">
        <f t="shared" si="161"/>
        <v>47.16</v>
      </c>
      <c r="R736" s="126">
        <f t="shared" si="162"/>
        <v>35.44</v>
      </c>
      <c r="S736" s="126">
        <f t="shared" si="163"/>
        <v>35.44</v>
      </c>
      <c r="T736" s="126">
        <f t="shared" si="164"/>
        <v>35.44</v>
      </c>
      <c r="U736" s="128">
        <f t="shared" si="165"/>
        <v>17.72</v>
      </c>
      <c r="V736" s="157">
        <f t="shared" si="166"/>
        <v>653</v>
      </c>
    </row>
    <row r="737" spans="1:22" ht="11.25" customHeight="1" x14ac:dyDescent="0.25">
      <c r="A737" s="130" t="s">
        <v>3854</v>
      </c>
      <c r="B737" s="131" t="s">
        <v>2863</v>
      </c>
      <c r="C737" s="132">
        <v>95740002989</v>
      </c>
      <c r="D737" s="132" t="s">
        <v>4261</v>
      </c>
      <c r="E737" s="133">
        <v>91.666666666666671</v>
      </c>
      <c r="F737" s="132">
        <v>2</v>
      </c>
      <c r="G737" s="132">
        <v>1</v>
      </c>
      <c r="H737" s="134">
        <v>0</v>
      </c>
      <c r="I737" s="135">
        <f t="shared" si="167"/>
        <v>1</v>
      </c>
      <c r="J737" s="126">
        <f t="shared" si="154"/>
        <v>22</v>
      </c>
      <c r="K737" s="126">
        <f t="shared" si="155"/>
        <v>22</v>
      </c>
      <c r="L737" s="126">
        <f t="shared" si="156"/>
        <v>1.68</v>
      </c>
      <c r="M737" s="126">
        <f t="shared" si="157"/>
        <v>1.68</v>
      </c>
      <c r="N737" s="126">
        <f t="shared" si="158"/>
        <v>56.7</v>
      </c>
      <c r="O737" s="126">
        <f t="shared" si="159"/>
        <v>56.7</v>
      </c>
      <c r="P737" s="126">
        <f t="shared" si="160"/>
        <v>23.58</v>
      </c>
      <c r="Q737" s="126">
        <f t="shared" si="161"/>
        <v>23.58</v>
      </c>
      <c r="R737" s="126">
        <f t="shared" si="162"/>
        <v>5.5</v>
      </c>
      <c r="S737" s="126">
        <f t="shared" si="163"/>
        <v>5.5</v>
      </c>
      <c r="T737" s="126">
        <f t="shared" si="164"/>
        <v>5.5</v>
      </c>
      <c r="U737" s="128">
        <f t="shared" si="165"/>
        <v>2.75</v>
      </c>
      <c r="V737" s="157">
        <f t="shared" si="166"/>
        <v>227</v>
      </c>
    </row>
    <row r="738" spans="1:22" ht="11.25" customHeight="1" x14ac:dyDescent="0.25">
      <c r="A738" s="130" t="s">
        <v>3854</v>
      </c>
      <c r="B738" s="131" t="s">
        <v>2865</v>
      </c>
      <c r="C738" s="132">
        <v>70890005424</v>
      </c>
      <c r="D738" s="132" t="s">
        <v>4262</v>
      </c>
      <c r="E738" s="133">
        <v>153</v>
      </c>
      <c r="F738" s="132">
        <v>2</v>
      </c>
      <c r="G738" s="132">
        <v>1</v>
      </c>
      <c r="H738" s="134">
        <v>0</v>
      </c>
      <c r="I738" s="135">
        <f t="shared" si="167"/>
        <v>1</v>
      </c>
      <c r="J738" s="126">
        <f t="shared" si="154"/>
        <v>36.72</v>
      </c>
      <c r="K738" s="126">
        <f t="shared" si="155"/>
        <v>36.72</v>
      </c>
      <c r="L738" s="126">
        <f t="shared" si="156"/>
        <v>1.68</v>
      </c>
      <c r="M738" s="126">
        <f t="shared" si="157"/>
        <v>1.68</v>
      </c>
      <c r="N738" s="126">
        <f t="shared" si="158"/>
        <v>56.7</v>
      </c>
      <c r="O738" s="126">
        <f t="shared" si="159"/>
        <v>56.7</v>
      </c>
      <c r="P738" s="126">
        <f t="shared" si="160"/>
        <v>23.58</v>
      </c>
      <c r="Q738" s="126">
        <f t="shared" si="161"/>
        <v>23.58</v>
      </c>
      <c r="R738" s="126">
        <f t="shared" si="162"/>
        <v>9.18</v>
      </c>
      <c r="S738" s="126">
        <f t="shared" si="163"/>
        <v>9.18</v>
      </c>
      <c r="T738" s="126">
        <f t="shared" si="164"/>
        <v>9.18</v>
      </c>
      <c r="U738" s="128">
        <f t="shared" si="165"/>
        <v>4.59</v>
      </c>
      <c r="V738" s="157">
        <f t="shared" si="166"/>
        <v>269</v>
      </c>
    </row>
    <row r="739" spans="1:22" ht="11.25" customHeight="1" x14ac:dyDescent="0.25">
      <c r="A739" s="130" t="s">
        <v>3854</v>
      </c>
      <c r="B739" s="131" t="s">
        <v>2867</v>
      </c>
      <c r="C739" s="132">
        <v>10120007018</v>
      </c>
      <c r="D739" s="132" t="s">
        <v>4263</v>
      </c>
      <c r="E739" s="133">
        <v>501.66666666666669</v>
      </c>
      <c r="F739" s="132">
        <v>2</v>
      </c>
      <c r="G739" s="132">
        <v>1</v>
      </c>
      <c r="H739" s="134">
        <v>0</v>
      </c>
      <c r="I739" s="135">
        <f t="shared" si="167"/>
        <v>1</v>
      </c>
      <c r="J739" s="126">
        <f t="shared" si="154"/>
        <v>120.4</v>
      </c>
      <c r="K739" s="126">
        <f t="shared" si="155"/>
        <v>120.4</v>
      </c>
      <c r="L739" s="126">
        <f t="shared" si="156"/>
        <v>1.68</v>
      </c>
      <c r="M739" s="126">
        <f t="shared" si="157"/>
        <v>1.68</v>
      </c>
      <c r="N739" s="126">
        <f t="shared" si="158"/>
        <v>56.7</v>
      </c>
      <c r="O739" s="126">
        <f t="shared" si="159"/>
        <v>56.7</v>
      </c>
      <c r="P739" s="126">
        <f t="shared" si="160"/>
        <v>23.58</v>
      </c>
      <c r="Q739" s="126">
        <f t="shared" si="161"/>
        <v>23.58</v>
      </c>
      <c r="R739" s="126">
        <f t="shared" si="162"/>
        <v>30.1</v>
      </c>
      <c r="S739" s="126">
        <f t="shared" si="163"/>
        <v>30.1</v>
      </c>
      <c r="T739" s="126">
        <f t="shared" si="164"/>
        <v>30.1</v>
      </c>
      <c r="U739" s="128">
        <f t="shared" si="165"/>
        <v>15.05</v>
      </c>
      <c r="V739" s="157">
        <f t="shared" si="166"/>
        <v>510</v>
      </c>
    </row>
    <row r="740" spans="1:22" ht="11.25" customHeight="1" x14ac:dyDescent="0.25">
      <c r="A740" s="130" t="s">
        <v>3854</v>
      </c>
      <c r="B740" s="131" t="s">
        <v>2869</v>
      </c>
      <c r="C740" s="132">
        <v>13840006444</v>
      </c>
      <c r="D740" s="132" t="s">
        <v>4264</v>
      </c>
      <c r="E740" s="133">
        <v>412</v>
      </c>
      <c r="F740" s="132">
        <v>3</v>
      </c>
      <c r="G740" s="132">
        <v>1</v>
      </c>
      <c r="H740" s="134">
        <v>0</v>
      </c>
      <c r="I740" s="135">
        <f t="shared" si="167"/>
        <v>2</v>
      </c>
      <c r="J740" s="126">
        <f t="shared" si="154"/>
        <v>98.88</v>
      </c>
      <c r="K740" s="126">
        <f t="shared" si="155"/>
        <v>98.88</v>
      </c>
      <c r="L740" s="126">
        <f t="shared" si="156"/>
        <v>1.68</v>
      </c>
      <c r="M740" s="126">
        <f t="shared" si="157"/>
        <v>3.36</v>
      </c>
      <c r="N740" s="126">
        <f t="shared" si="158"/>
        <v>56.7</v>
      </c>
      <c r="O740" s="126">
        <f t="shared" si="159"/>
        <v>113.4</v>
      </c>
      <c r="P740" s="126">
        <f t="shared" si="160"/>
        <v>23.58</v>
      </c>
      <c r="Q740" s="126">
        <f t="shared" si="161"/>
        <v>47.16</v>
      </c>
      <c r="R740" s="126">
        <f t="shared" si="162"/>
        <v>24.72</v>
      </c>
      <c r="S740" s="126">
        <f t="shared" si="163"/>
        <v>24.72</v>
      </c>
      <c r="T740" s="126">
        <f t="shared" si="164"/>
        <v>24.72</v>
      </c>
      <c r="U740" s="128">
        <f t="shared" si="165"/>
        <v>12.36</v>
      </c>
      <c r="V740" s="157">
        <f t="shared" si="166"/>
        <v>530</v>
      </c>
    </row>
    <row r="741" spans="1:22" ht="11.25" customHeight="1" x14ac:dyDescent="0.25">
      <c r="A741" s="130" t="s">
        <v>3854</v>
      </c>
      <c r="B741" s="131" t="s">
        <v>4265</v>
      </c>
      <c r="C741" s="132">
        <v>59110004124</v>
      </c>
      <c r="D741" s="132" t="s">
        <v>4266</v>
      </c>
      <c r="E741" s="133">
        <v>281</v>
      </c>
      <c r="F741" s="132">
        <v>3</v>
      </c>
      <c r="G741" s="132">
        <v>1</v>
      </c>
      <c r="H741" s="134">
        <v>0</v>
      </c>
      <c r="I741" s="135">
        <f t="shared" si="167"/>
        <v>2</v>
      </c>
      <c r="J741" s="126">
        <f t="shared" si="154"/>
        <v>67.44</v>
      </c>
      <c r="K741" s="126">
        <f t="shared" si="155"/>
        <v>67.44</v>
      </c>
      <c r="L741" s="126">
        <f t="shared" si="156"/>
        <v>1.68</v>
      </c>
      <c r="M741" s="126">
        <f t="shared" si="157"/>
        <v>3.36</v>
      </c>
      <c r="N741" s="126">
        <f t="shared" si="158"/>
        <v>56.7</v>
      </c>
      <c r="O741" s="126">
        <f t="shared" si="159"/>
        <v>113.4</v>
      </c>
      <c r="P741" s="126">
        <f t="shared" si="160"/>
        <v>23.58</v>
      </c>
      <c r="Q741" s="126">
        <f t="shared" si="161"/>
        <v>47.16</v>
      </c>
      <c r="R741" s="126">
        <f t="shared" si="162"/>
        <v>16.86</v>
      </c>
      <c r="S741" s="126">
        <f t="shared" si="163"/>
        <v>16.86</v>
      </c>
      <c r="T741" s="126">
        <f t="shared" si="164"/>
        <v>16.86</v>
      </c>
      <c r="U741" s="128">
        <f t="shared" si="165"/>
        <v>8.43</v>
      </c>
      <c r="V741" s="157">
        <f t="shared" si="166"/>
        <v>440</v>
      </c>
    </row>
    <row r="742" spans="1:22" ht="11.25" customHeight="1" x14ac:dyDescent="0.25">
      <c r="A742" s="130" t="s">
        <v>3854</v>
      </c>
      <c r="B742" s="131" t="s">
        <v>4267</v>
      </c>
      <c r="C742" s="132">
        <v>10520005170</v>
      </c>
      <c r="D742" s="132" t="s">
        <v>4268</v>
      </c>
      <c r="E742" s="133">
        <v>404.66666666666669</v>
      </c>
      <c r="F742" s="132">
        <v>2</v>
      </c>
      <c r="G742" s="132">
        <v>1</v>
      </c>
      <c r="H742" s="134">
        <v>0</v>
      </c>
      <c r="I742" s="135">
        <f t="shared" si="167"/>
        <v>1</v>
      </c>
      <c r="J742" s="126">
        <f t="shared" si="154"/>
        <v>97.12</v>
      </c>
      <c r="K742" s="126">
        <f t="shared" si="155"/>
        <v>97.12</v>
      </c>
      <c r="L742" s="126">
        <f t="shared" si="156"/>
        <v>1.68</v>
      </c>
      <c r="M742" s="126">
        <f t="shared" si="157"/>
        <v>1.68</v>
      </c>
      <c r="N742" s="126">
        <f t="shared" si="158"/>
        <v>56.7</v>
      </c>
      <c r="O742" s="126">
        <f t="shared" si="159"/>
        <v>56.7</v>
      </c>
      <c r="P742" s="126">
        <f t="shared" si="160"/>
        <v>23.58</v>
      </c>
      <c r="Q742" s="126">
        <f t="shared" si="161"/>
        <v>23.58</v>
      </c>
      <c r="R742" s="126">
        <f t="shared" si="162"/>
        <v>24.28</v>
      </c>
      <c r="S742" s="126">
        <f t="shared" si="163"/>
        <v>24.28</v>
      </c>
      <c r="T742" s="126">
        <f t="shared" si="164"/>
        <v>24.28</v>
      </c>
      <c r="U742" s="128">
        <f t="shared" si="165"/>
        <v>12.14</v>
      </c>
      <c r="V742" s="157">
        <f t="shared" si="166"/>
        <v>443</v>
      </c>
    </row>
    <row r="743" spans="1:22" ht="11.25" customHeight="1" x14ac:dyDescent="0.25">
      <c r="A743" s="130" t="s">
        <v>3854</v>
      </c>
      <c r="B743" s="131" t="s">
        <v>2871</v>
      </c>
      <c r="C743" s="132">
        <v>10750010316</v>
      </c>
      <c r="D743" s="132" t="s">
        <v>4269</v>
      </c>
      <c r="E743" s="133">
        <v>246.66666666666666</v>
      </c>
      <c r="F743" s="132">
        <v>2</v>
      </c>
      <c r="G743" s="132">
        <v>1</v>
      </c>
      <c r="H743" s="134">
        <v>0</v>
      </c>
      <c r="I743" s="135">
        <f t="shared" si="167"/>
        <v>1</v>
      </c>
      <c r="J743" s="126">
        <f t="shared" si="154"/>
        <v>59.199999999999996</v>
      </c>
      <c r="K743" s="126">
        <f t="shared" si="155"/>
        <v>59.199999999999996</v>
      </c>
      <c r="L743" s="126">
        <f t="shared" si="156"/>
        <v>1.68</v>
      </c>
      <c r="M743" s="126">
        <f t="shared" si="157"/>
        <v>1.68</v>
      </c>
      <c r="N743" s="126">
        <f t="shared" si="158"/>
        <v>56.7</v>
      </c>
      <c r="O743" s="126">
        <f t="shared" si="159"/>
        <v>56.7</v>
      </c>
      <c r="P743" s="126">
        <f t="shared" si="160"/>
        <v>23.58</v>
      </c>
      <c r="Q743" s="126">
        <f t="shared" si="161"/>
        <v>23.58</v>
      </c>
      <c r="R743" s="126">
        <f t="shared" si="162"/>
        <v>14.799999999999999</v>
      </c>
      <c r="S743" s="126">
        <f t="shared" si="163"/>
        <v>14.799999999999999</v>
      </c>
      <c r="T743" s="126">
        <f t="shared" si="164"/>
        <v>14.799999999999999</v>
      </c>
      <c r="U743" s="128">
        <f t="shared" si="165"/>
        <v>7.3999999999999995</v>
      </c>
      <c r="V743" s="157">
        <f t="shared" si="166"/>
        <v>334</v>
      </c>
    </row>
    <row r="744" spans="1:22" ht="11.25" customHeight="1" x14ac:dyDescent="0.25">
      <c r="A744" s="130" t="s">
        <v>3854</v>
      </c>
      <c r="B744" s="131" t="s">
        <v>2873</v>
      </c>
      <c r="C744" s="132">
        <v>57110010220</v>
      </c>
      <c r="D744" s="132" t="s">
        <v>4270</v>
      </c>
      <c r="E744" s="133">
        <v>142.66666666666666</v>
      </c>
      <c r="F744" s="132">
        <v>1</v>
      </c>
      <c r="G744" s="132">
        <v>1</v>
      </c>
      <c r="H744" s="134">
        <v>0</v>
      </c>
      <c r="I744" s="135">
        <f t="shared" si="167"/>
        <v>0</v>
      </c>
      <c r="J744" s="126">
        <f t="shared" si="154"/>
        <v>34.239999999999995</v>
      </c>
      <c r="K744" s="126">
        <f t="shared" si="155"/>
        <v>34.239999999999995</v>
      </c>
      <c r="L744" s="126">
        <f t="shared" si="156"/>
        <v>1.68</v>
      </c>
      <c r="M744" s="126">
        <f t="shared" si="157"/>
        <v>0</v>
      </c>
      <c r="N744" s="126">
        <f t="shared" si="158"/>
        <v>56.7</v>
      </c>
      <c r="O744" s="126">
        <f t="shared" si="159"/>
        <v>0</v>
      </c>
      <c r="P744" s="126">
        <f t="shared" si="160"/>
        <v>23.58</v>
      </c>
      <c r="Q744" s="126">
        <f t="shared" si="161"/>
        <v>0</v>
      </c>
      <c r="R744" s="126">
        <f t="shared" si="162"/>
        <v>8.5599999999999987</v>
      </c>
      <c r="S744" s="126">
        <f t="shared" si="163"/>
        <v>8.5599999999999987</v>
      </c>
      <c r="T744" s="126">
        <f t="shared" si="164"/>
        <v>8.5599999999999987</v>
      </c>
      <c r="U744" s="128">
        <f t="shared" si="165"/>
        <v>4.2799999999999994</v>
      </c>
      <c r="V744" s="157">
        <f t="shared" si="166"/>
        <v>180</v>
      </c>
    </row>
    <row r="745" spans="1:22" ht="11.25" customHeight="1" x14ac:dyDescent="0.25">
      <c r="A745" s="130" t="s">
        <v>3854</v>
      </c>
      <c r="B745" s="131" t="s">
        <v>2875</v>
      </c>
      <c r="C745" s="132">
        <v>30170009109</v>
      </c>
      <c r="D745" s="132" t="s">
        <v>4271</v>
      </c>
      <c r="E745" s="133">
        <v>684.66666666666663</v>
      </c>
      <c r="F745" s="132">
        <v>3</v>
      </c>
      <c r="G745" s="132">
        <v>1</v>
      </c>
      <c r="H745" s="134">
        <v>0</v>
      </c>
      <c r="I745" s="135">
        <f t="shared" si="167"/>
        <v>2</v>
      </c>
      <c r="J745" s="126">
        <f t="shared" si="154"/>
        <v>164.32</v>
      </c>
      <c r="K745" s="126">
        <f t="shared" si="155"/>
        <v>164.32</v>
      </c>
      <c r="L745" s="126">
        <f t="shared" si="156"/>
        <v>1.68</v>
      </c>
      <c r="M745" s="126">
        <f t="shared" si="157"/>
        <v>3.36</v>
      </c>
      <c r="N745" s="126">
        <f t="shared" si="158"/>
        <v>56.7</v>
      </c>
      <c r="O745" s="126">
        <f t="shared" si="159"/>
        <v>113.4</v>
      </c>
      <c r="P745" s="126">
        <f t="shared" si="160"/>
        <v>23.58</v>
      </c>
      <c r="Q745" s="126">
        <f t="shared" si="161"/>
        <v>47.16</v>
      </c>
      <c r="R745" s="126">
        <f t="shared" si="162"/>
        <v>41.08</v>
      </c>
      <c r="S745" s="126">
        <f t="shared" si="163"/>
        <v>41.08</v>
      </c>
      <c r="T745" s="126">
        <f t="shared" si="164"/>
        <v>41.08</v>
      </c>
      <c r="U745" s="128">
        <f t="shared" si="165"/>
        <v>20.54</v>
      </c>
      <c r="V745" s="157">
        <f t="shared" si="166"/>
        <v>718</v>
      </c>
    </row>
    <row r="746" spans="1:22" ht="11.25" customHeight="1" x14ac:dyDescent="0.25">
      <c r="A746" s="130" t="s">
        <v>3854</v>
      </c>
      <c r="B746" s="131" t="s">
        <v>1708</v>
      </c>
      <c r="C746" s="132">
        <v>68290000105</v>
      </c>
      <c r="D746" s="132" t="s">
        <v>4272</v>
      </c>
      <c r="E746" s="133">
        <v>265.66666666666669</v>
      </c>
      <c r="F746" s="132">
        <v>3</v>
      </c>
      <c r="G746" s="132">
        <v>1</v>
      </c>
      <c r="H746" s="134">
        <v>0</v>
      </c>
      <c r="I746" s="135">
        <f t="shared" si="167"/>
        <v>2</v>
      </c>
      <c r="J746" s="126">
        <f t="shared" si="154"/>
        <v>63.760000000000005</v>
      </c>
      <c r="K746" s="126">
        <f t="shared" si="155"/>
        <v>63.760000000000005</v>
      </c>
      <c r="L746" s="126">
        <f t="shared" si="156"/>
        <v>1.68</v>
      </c>
      <c r="M746" s="126">
        <f t="shared" si="157"/>
        <v>3.36</v>
      </c>
      <c r="N746" s="126">
        <f t="shared" si="158"/>
        <v>56.7</v>
      </c>
      <c r="O746" s="126">
        <f t="shared" si="159"/>
        <v>113.4</v>
      </c>
      <c r="P746" s="126">
        <f t="shared" si="160"/>
        <v>23.58</v>
      </c>
      <c r="Q746" s="126">
        <f t="shared" si="161"/>
        <v>47.16</v>
      </c>
      <c r="R746" s="126">
        <f t="shared" si="162"/>
        <v>15.940000000000001</v>
      </c>
      <c r="S746" s="126">
        <f t="shared" si="163"/>
        <v>15.940000000000001</v>
      </c>
      <c r="T746" s="126">
        <f t="shared" si="164"/>
        <v>15.940000000000001</v>
      </c>
      <c r="U746" s="128">
        <f t="shared" si="165"/>
        <v>7.9700000000000006</v>
      </c>
      <c r="V746" s="157">
        <f t="shared" si="166"/>
        <v>429</v>
      </c>
    </row>
    <row r="747" spans="1:22" ht="11.25" customHeight="1" x14ac:dyDescent="0.25">
      <c r="A747" s="130" t="s">
        <v>3854</v>
      </c>
      <c r="B747" s="131" t="s">
        <v>2877</v>
      </c>
      <c r="C747" s="132">
        <v>41700002704</v>
      </c>
      <c r="D747" s="132" t="s">
        <v>4273</v>
      </c>
      <c r="E747" s="133">
        <v>156.66666666666666</v>
      </c>
      <c r="F747" s="132">
        <v>1</v>
      </c>
      <c r="G747" s="132">
        <v>1</v>
      </c>
      <c r="H747" s="134">
        <v>0</v>
      </c>
      <c r="I747" s="135">
        <f t="shared" si="167"/>
        <v>0</v>
      </c>
      <c r="J747" s="126">
        <f t="shared" si="154"/>
        <v>37.599999999999994</v>
      </c>
      <c r="K747" s="126">
        <f t="shared" si="155"/>
        <v>37.599999999999994</v>
      </c>
      <c r="L747" s="126">
        <f t="shared" si="156"/>
        <v>1.68</v>
      </c>
      <c r="M747" s="126">
        <f t="shared" si="157"/>
        <v>0</v>
      </c>
      <c r="N747" s="126">
        <f t="shared" si="158"/>
        <v>56.7</v>
      </c>
      <c r="O747" s="126">
        <f t="shared" si="159"/>
        <v>0</v>
      </c>
      <c r="P747" s="126">
        <f t="shared" si="160"/>
        <v>23.58</v>
      </c>
      <c r="Q747" s="126">
        <f t="shared" si="161"/>
        <v>0</v>
      </c>
      <c r="R747" s="126">
        <f t="shared" si="162"/>
        <v>9.3999999999999986</v>
      </c>
      <c r="S747" s="126">
        <f t="shared" si="163"/>
        <v>9.3999999999999986</v>
      </c>
      <c r="T747" s="126">
        <f t="shared" si="164"/>
        <v>9.3999999999999986</v>
      </c>
      <c r="U747" s="128">
        <f t="shared" si="165"/>
        <v>4.6999999999999993</v>
      </c>
      <c r="V747" s="157">
        <f t="shared" si="166"/>
        <v>190</v>
      </c>
    </row>
    <row r="748" spans="1:22" ht="11.25" customHeight="1" x14ac:dyDescent="0.25">
      <c r="A748" s="130" t="s">
        <v>3854</v>
      </c>
      <c r="B748" s="131" t="s">
        <v>2879</v>
      </c>
      <c r="C748" s="132">
        <v>61590006243</v>
      </c>
      <c r="D748" s="132" t="s">
        <v>4274</v>
      </c>
      <c r="E748" s="133">
        <v>131</v>
      </c>
      <c r="F748" s="132">
        <v>2</v>
      </c>
      <c r="G748" s="132">
        <v>1</v>
      </c>
      <c r="H748" s="134">
        <v>0</v>
      </c>
      <c r="I748" s="135">
        <f t="shared" si="167"/>
        <v>1</v>
      </c>
      <c r="J748" s="126">
        <f t="shared" si="154"/>
        <v>31.439999999999998</v>
      </c>
      <c r="K748" s="126">
        <f t="shared" si="155"/>
        <v>31.439999999999998</v>
      </c>
      <c r="L748" s="126">
        <f t="shared" si="156"/>
        <v>1.68</v>
      </c>
      <c r="M748" s="126">
        <f t="shared" si="157"/>
        <v>1.68</v>
      </c>
      <c r="N748" s="126">
        <f t="shared" si="158"/>
        <v>56.7</v>
      </c>
      <c r="O748" s="126">
        <f t="shared" si="159"/>
        <v>56.7</v>
      </c>
      <c r="P748" s="126">
        <f t="shared" si="160"/>
        <v>23.58</v>
      </c>
      <c r="Q748" s="126">
        <f t="shared" si="161"/>
        <v>23.58</v>
      </c>
      <c r="R748" s="126">
        <f t="shared" si="162"/>
        <v>7.8599999999999994</v>
      </c>
      <c r="S748" s="126">
        <f t="shared" si="163"/>
        <v>7.8599999999999994</v>
      </c>
      <c r="T748" s="126">
        <f t="shared" si="164"/>
        <v>7.8599999999999994</v>
      </c>
      <c r="U748" s="128">
        <f t="shared" si="165"/>
        <v>3.9299999999999997</v>
      </c>
      <c r="V748" s="157">
        <f t="shared" si="166"/>
        <v>254</v>
      </c>
    </row>
    <row r="749" spans="1:22" ht="11.25" customHeight="1" x14ac:dyDescent="0.25">
      <c r="A749" s="130" t="s">
        <v>3854</v>
      </c>
      <c r="B749" s="131" t="s">
        <v>2881</v>
      </c>
      <c r="C749" s="132">
        <v>18570053688</v>
      </c>
      <c r="D749" s="132" t="s">
        <v>4275</v>
      </c>
      <c r="E749" s="133">
        <v>359.33333333333331</v>
      </c>
      <c r="F749" s="132">
        <v>3</v>
      </c>
      <c r="G749" s="132">
        <v>1</v>
      </c>
      <c r="H749" s="134">
        <v>0</v>
      </c>
      <c r="I749" s="135">
        <f t="shared" si="167"/>
        <v>2</v>
      </c>
      <c r="J749" s="126">
        <f t="shared" si="154"/>
        <v>86.24</v>
      </c>
      <c r="K749" s="126">
        <f t="shared" si="155"/>
        <v>86.24</v>
      </c>
      <c r="L749" s="126">
        <f t="shared" si="156"/>
        <v>1.68</v>
      </c>
      <c r="M749" s="126">
        <f t="shared" si="157"/>
        <v>3.36</v>
      </c>
      <c r="N749" s="126">
        <f t="shared" si="158"/>
        <v>56.7</v>
      </c>
      <c r="O749" s="126">
        <f t="shared" si="159"/>
        <v>113.4</v>
      </c>
      <c r="P749" s="126">
        <f t="shared" si="160"/>
        <v>23.58</v>
      </c>
      <c r="Q749" s="126">
        <f t="shared" si="161"/>
        <v>47.16</v>
      </c>
      <c r="R749" s="126">
        <f t="shared" si="162"/>
        <v>21.56</v>
      </c>
      <c r="S749" s="126">
        <f t="shared" si="163"/>
        <v>21.56</v>
      </c>
      <c r="T749" s="126">
        <f t="shared" si="164"/>
        <v>21.56</v>
      </c>
      <c r="U749" s="128">
        <f t="shared" si="165"/>
        <v>10.78</v>
      </c>
      <c r="V749" s="157">
        <f t="shared" si="166"/>
        <v>494</v>
      </c>
    </row>
    <row r="750" spans="1:22" ht="11.25" customHeight="1" x14ac:dyDescent="0.25">
      <c r="A750" s="130" t="s">
        <v>3854</v>
      </c>
      <c r="B750" s="131" t="s">
        <v>2883</v>
      </c>
      <c r="C750" s="132">
        <v>48510007819</v>
      </c>
      <c r="D750" s="132" t="s">
        <v>4276</v>
      </c>
      <c r="E750" s="133">
        <v>158.66666666666666</v>
      </c>
      <c r="F750" s="132">
        <v>2</v>
      </c>
      <c r="G750" s="132">
        <v>1</v>
      </c>
      <c r="H750" s="134">
        <v>0</v>
      </c>
      <c r="I750" s="135">
        <f t="shared" si="167"/>
        <v>1</v>
      </c>
      <c r="J750" s="126">
        <f t="shared" si="154"/>
        <v>38.08</v>
      </c>
      <c r="K750" s="126">
        <f t="shared" si="155"/>
        <v>38.08</v>
      </c>
      <c r="L750" s="126">
        <f t="shared" si="156"/>
        <v>1.68</v>
      </c>
      <c r="M750" s="126">
        <f t="shared" si="157"/>
        <v>1.68</v>
      </c>
      <c r="N750" s="126">
        <f t="shared" si="158"/>
        <v>56.7</v>
      </c>
      <c r="O750" s="126">
        <f t="shared" si="159"/>
        <v>56.7</v>
      </c>
      <c r="P750" s="126">
        <f t="shared" si="160"/>
        <v>23.58</v>
      </c>
      <c r="Q750" s="126">
        <f t="shared" si="161"/>
        <v>23.58</v>
      </c>
      <c r="R750" s="126">
        <f t="shared" si="162"/>
        <v>9.52</v>
      </c>
      <c r="S750" s="126">
        <f t="shared" si="163"/>
        <v>9.52</v>
      </c>
      <c r="T750" s="126">
        <f t="shared" si="164"/>
        <v>9.52</v>
      </c>
      <c r="U750" s="128">
        <f t="shared" si="165"/>
        <v>4.76</v>
      </c>
      <c r="V750" s="157">
        <f t="shared" si="166"/>
        <v>273</v>
      </c>
    </row>
    <row r="751" spans="1:22" ht="11.25" customHeight="1" x14ac:dyDescent="0.25">
      <c r="A751" s="130" t="s">
        <v>3854</v>
      </c>
      <c r="B751" s="131" t="s">
        <v>914</v>
      </c>
      <c r="C751" s="132">
        <v>91250007233</v>
      </c>
      <c r="D751" s="132" t="s">
        <v>4277</v>
      </c>
      <c r="E751" s="133">
        <v>391.66666666666669</v>
      </c>
      <c r="F751" s="132">
        <v>2</v>
      </c>
      <c r="G751" s="132">
        <v>1</v>
      </c>
      <c r="H751" s="134">
        <v>0</v>
      </c>
      <c r="I751" s="135">
        <f t="shared" si="167"/>
        <v>1</v>
      </c>
      <c r="J751" s="126">
        <f t="shared" si="154"/>
        <v>94</v>
      </c>
      <c r="K751" s="126">
        <f t="shared" si="155"/>
        <v>94</v>
      </c>
      <c r="L751" s="126">
        <f t="shared" si="156"/>
        <v>1.68</v>
      </c>
      <c r="M751" s="126">
        <f t="shared" si="157"/>
        <v>1.68</v>
      </c>
      <c r="N751" s="126">
        <f t="shared" si="158"/>
        <v>56.7</v>
      </c>
      <c r="O751" s="126">
        <f t="shared" si="159"/>
        <v>56.7</v>
      </c>
      <c r="P751" s="126">
        <f t="shared" si="160"/>
        <v>23.58</v>
      </c>
      <c r="Q751" s="126">
        <f t="shared" si="161"/>
        <v>23.58</v>
      </c>
      <c r="R751" s="126">
        <f t="shared" si="162"/>
        <v>23.5</v>
      </c>
      <c r="S751" s="126">
        <f t="shared" si="163"/>
        <v>23.5</v>
      </c>
      <c r="T751" s="126">
        <f t="shared" si="164"/>
        <v>23.5</v>
      </c>
      <c r="U751" s="128">
        <f t="shared" si="165"/>
        <v>11.75</v>
      </c>
      <c r="V751" s="157">
        <f t="shared" si="166"/>
        <v>434</v>
      </c>
    </row>
    <row r="752" spans="1:22" ht="11.25" customHeight="1" x14ac:dyDescent="0.25">
      <c r="A752" s="130" t="s">
        <v>3854</v>
      </c>
      <c r="B752" s="131" t="s">
        <v>2885</v>
      </c>
      <c r="C752" s="132">
        <v>63020001589</v>
      </c>
      <c r="D752" s="132" t="s">
        <v>4278</v>
      </c>
      <c r="E752" s="133">
        <v>398</v>
      </c>
      <c r="F752" s="132">
        <v>3</v>
      </c>
      <c r="G752" s="132">
        <v>1</v>
      </c>
      <c r="H752" s="134">
        <v>0</v>
      </c>
      <c r="I752" s="135">
        <f t="shared" si="167"/>
        <v>2</v>
      </c>
      <c r="J752" s="126">
        <f t="shared" si="154"/>
        <v>95.52</v>
      </c>
      <c r="K752" s="126">
        <f t="shared" si="155"/>
        <v>95.52</v>
      </c>
      <c r="L752" s="126">
        <f t="shared" si="156"/>
        <v>1.68</v>
      </c>
      <c r="M752" s="126">
        <f t="shared" si="157"/>
        <v>3.36</v>
      </c>
      <c r="N752" s="126">
        <f t="shared" si="158"/>
        <v>56.7</v>
      </c>
      <c r="O752" s="126">
        <f t="shared" si="159"/>
        <v>113.4</v>
      </c>
      <c r="P752" s="126">
        <f t="shared" si="160"/>
        <v>23.58</v>
      </c>
      <c r="Q752" s="126">
        <f t="shared" si="161"/>
        <v>47.16</v>
      </c>
      <c r="R752" s="126">
        <f t="shared" si="162"/>
        <v>23.88</v>
      </c>
      <c r="S752" s="126">
        <f t="shared" si="163"/>
        <v>23.88</v>
      </c>
      <c r="T752" s="126">
        <f t="shared" si="164"/>
        <v>23.88</v>
      </c>
      <c r="U752" s="128">
        <f t="shared" si="165"/>
        <v>11.94</v>
      </c>
      <c r="V752" s="157">
        <f t="shared" si="166"/>
        <v>521</v>
      </c>
    </row>
    <row r="753" spans="1:22" ht="11.25" customHeight="1" x14ac:dyDescent="0.25">
      <c r="A753" s="130" t="s">
        <v>3854</v>
      </c>
      <c r="B753" s="131" t="s">
        <v>2887</v>
      </c>
      <c r="C753" s="132">
        <v>37060000983</v>
      </c>
      <c r="D753" s="132" t="s">
        <v>4279</v>
      </c>
      <c r="E753" s="133">
        <v>222</v>
      </c>
      <c r="F753" s="132">
        <v>3</v>
      </c>
      <c r="G753" s="132">
        <v>1</v>
      </c>
      <c r="H753" s="134">
        <v>0</v>
      </c>
      <c r="I753" s="135">
        <f t="shared" si="167"/>
        <v>2</v>
      </c>
      <c r="J753" s="126">
        <f t="shared" si="154"/>
        <v>53.28</v>
      </c>
      <c r="K753" s="126">
        <f t="shared" si="155"/>
        <v>53.28</v>
      </c>
      <c r="L753" s="126">
        <f t="shared" si="156"/>
        <v>1.68</v>
      </c>
      <c r="M753" s="126">
        <f t="shared" si="157"/>
        <v>3.36</v>
      </c>
      <c r="N753" s="126">
        <f t="shared" si="158"/>
        <v>56.7</v>
      </c>
      <c r="O753" s="126">
        <f t="shared" si="159"/>
        <v>113.4</v>
      </c>
      <c r="P753" s="126">
        <f t="shared" si="160"/>
        <v>23.58</v>
      </c>
      <c r="Q753" s="126">
        <f t="shared" si="161"/>
        <v>47.16</v>
      </c>
      <c r="R753" s="126">
        <f t="shared" si="162"/>
        <v>13.32</v>
      </c>
      <c r="S753" s="126">
        <f t="shared" si="163"/>
        <v>13.32</v>
      </c>
      <c r="T753" s="126">
        <f t="shared" si="164"/>
        <v>13.32</v>
      </c>
      <c r="U753" s="128">
        <f t="shared" si="165"/>
        <v>6.66</v>
      </c>
      <c r="V753" s="157">
        <f t="shared" si="166"/>
        <v>399</v>
      </c>
    </row>
    <row r="754" spans="1:22" ht="11.25" customHeight="1" x14ac:dyDescent="0.25">
      <c r="A754" s="130" t="s">
        <v>3854</v>
      </c>
      <c r="B754" s="131" t="s">
        <v>2889</v>
      </c>
      <c r="C754" s="132">
        <v>10300002826</v>
      </c>
      <c r="D754" s="132" t="s">
        <v>4280</v>
      </c>
      <c r="E754" s="133">
        <v>344.66666666666669</v>
      </c>
      <c r="F754" s="132">
        <v>2</v>
      </c>
      <c r="G754" s="132">
        <v>1</v>
      </c>
      <c r="H754" s="134">
        <v>0</v>
      </c>
      <c r="I754" s="135">
        <f t="shared" si="167"/>
        <v>1</v>
      </c>
      <c r="J754" s="126">
        <f t="shared" si="154"/>
        <v>82.72</v>
      </c>
      <c r="K754" s="126">
        <f t="shared" si="155"/>
        <v>82.72</v>
      </c>
      <c r="L754" s="126">
        <f t="shared" si="156"/>
        <v>1.68</v>
      </c>
      <c r="M754" s="126">
        <f t="shared" si="157"/>
        <v>1.68</v>
      </c>
      <c r="N754" s="126">
        <f t="shared" si="158"/>
        <v>56.7</v>
      </c>
      <c r="O754" s="126">
        <f t="shared" si="159"/>
        <v>56.7</v>
      </c>
      <c r="P754" s="126">
        <f t="shared" si="160"/>
        <v>23.58</v>
      </c>
      <c r="Q754" s="126">
        <f t="shared" si="161"/>
        <v>23.58</v>
      </c>
      <c r="R754" s="126">
        <f t="shared" si="162"/>
        <v>20.68</v>
      </c>
      <c r="S754" s="126">
        <f t="shared" si="163"/>
        <v>20.68</v>
      </c>
      <c r="T754" s="126">
        <f t="shared" si="164"/>
        <v>20.68</v>
      </c>
      <c r="U754" s="128">
        <f t="shared" si="165"/>
        <v>10.34</v>
      </c>
      <c r="V754" s="157">
        <f t="shared" si="166"/>
        <v>402</v>
      </c>
    </row>
    <row r="755" spans="1:22" ht="11.25" customHeight="1" x14ac:dyDescent="0.25">
      <c r="A755" s="130" t="s">
        <v>3854</v>
      </c>
      <c r="B755" s="131" t="s">
        <v>1714</v>
      </c>
      <c r="C755" s="132">
        <v>10080006834</v>
      </c>
      <c r="D755" s="132" t="s">
        <v>4281</v>
      </c>
      <c r="E755" s="133">
        <v>347.66666666666669</v>
      </c>
      <c r="F755" s="132">
        <v>3</v>
      </c>
      <c r="G755" s="132">
        <v>1</v>
      </c>
      <c r="H755" s="134">
        <v>0</v>
      </c>
      <c r="I755" s="135">
        <f t="shared" si="167"/>
        <v>2</v>
      </c>
      <c r="J755" s="126">
        <f t="shared" si="154"/>
        <v>83.44</v>
      </c>
      <c r="K755" s="126">
        <f t="shared" si="155"/>
        <v>83.44</v>
      </c>
      <c r="L755" s="126">
        <f t="shared" si="156"/>
        <v>1.68</v>
      </c>
      <c r="M755" s="126">
        <f t="shared" si="157"/>
        <v>3.36</v>
      </c>
      <c r="N755" s="126">
        <f t="shared" si="158"/>
        <v>56.7</v>
      </c>
      <c r="O755" s="126">
        <f t="shared" si="159"/>
        <v>113.4</v>
      </c>
      <c r="P755" s="126">
        <f t="shared" si="160"/>
        <v>23.58</v>
      </c>
      <c r="Q755" s="126">
        <f t="shared" si="161"/>
        <v>47.16</v>
      </c>
      <c r="R755" s="126">
        <f t="shared" si="162"/>
        <v>20.86</v>
      </c>
      <c r="S755" s="126">
        <f t="shared" si="163"/>
        <v>20.86</v>
      </c>
      <c r="T755" s="126">
        <f t="shared" si="164"/>
        <v>20.86</v>
      </c>
      <c r="U755" s="128">
        <f t="shared" si="165"/>
        <v>10.43</v>
      </c>
      <c r="V755" s="157">
        <f t="shared" si="166"/>
        <v>486</v>
      </c>
    </row>
    <row r="756" spans="1:22" ht="11.25" customHeight="1" x14ac:dyDescent="0.25">
      <c r="A756" s="130" t="s">
        <v>3854</v>
      </c>
      <c r="B756" s="131" t="s">
        <v>2891</v>
      </c>
      <c r="C756" s="132">
        <v>25160011427</v>
      </c>
      <c r="D756" s="132" t="s">
        <v>4282</v>
      </c>
      <c r="E756" s="133">
        <v>324.66666666666669</v>
      </c>
      <c r="F756" s="132">
        <v>3</v>
      </c>
      <c r="G756" s="132">
        <v>1</v>
      </c>
      <c r="H756" s="134">
        <v>0</v>
      </c>
      <c r="I756" s="135">
        <f t="shared" si="167"/>
        <v>2</v>
      </c>
      <c r="J756" s="126">
        <f t="shared" si="154"/>
        <v>77.92</v>
      </c>
      <c r="K756" s="126">
        <f t="shared" si="155"/>
        <v>77.92</v>
      </c>
      <c r="L756" s="126">
        <f t="shared" si="156"/>
        <v>1.68</v>
      </c>
      <c r="M756" s="126">
        <f t="shared" si="157"/>
        <v>3.36</v>
      </c>
      <c r="N756" s="126">
        <f t="shared" si="158"/>
        <v>56.7</v>
      </c>
      <c r="O756" s="126">
        <f t="shared" si="159"/>
        <v>113.4</v>
      </c>
      <c r="P756" s="126">
        <f t="shared" si="160"/>
        <v>23.58</v>
      </c>
      <c r="Q756" s="126">
        <f t="shared" si="161"/>
        <v>47.16</v>
      </c>
      <c r="R756" s="126">
        <f t="shared" si="162"/>
        <v>19.48</v>
      </c>
      <c r="S756" s="126">
        <f t="shared" si="163"/>
        <v>19.48</v>
      </c>
      <c r="T756" s="126">
        <f t="shared" si="164"/>
        <v>19.48</v>
      </c>
      <c r="U756" s="128">
        <f t="shared" si="165"/>
        <v>9.74</v>
      </c>
      <c r="V756" s="157">
        <f t="shared" si="166"/>
        <v>470</v>
      </c>
    </row>
    <row r="757" spans="1:22" ht="11.25" customHeight="1" x14ac:dyDescent="0.25">
      <c r="A757" s="130" t="s">
        <v>3854</v>
      </c>
      <c r="B757" s="131" t="s">
        <v>4283</v>
      </c>
      <c r="C757" s="132">
        <v>20460001233</v>
      </c>
      <c r="D757" s="132" t="s">
        <v>4284</v>
      </c>
      <c r="E757" s="133">
        <v>357.33333333333331</v>
      </c>
      <c r="F757" s="132">
        <v>3</v>
      </c>
      <c r="G757" s="132">
        <v>1</v>
      </c>
      <c r="H757" s="134">
        <v>0</v>
      </c>
      <c r="I757" s="135">
        <f t="shared" si="167"/>
        <v>2</v>
      </c>
      <c r="J757" s="126">
        <f t="shared" si="154"/>
        <v>85.759999999999991</v>
      </c>
      <c r="K757" s="126">
        <f t="shared" si="155"/>
        <v>85.759999999999991</v>
      </c>
      <c r="L757" s="126">
        <f t="shared" si="156"/>
        <v>1.68</v>
      </c>
      <c r="M757" s="126">
        <f t="shared" si="157"/>
        <v>3.36</v>
      </c>
      <c r="N757" s="126">
        <f t="shared" si="158"/>
        <v>56.7</v>
      </c>
      <c r="O757" s="126">
        <f t="shared" si="159"/>
        <v>113.4</v>
      </c>
      <c r="P757" s="126">
        <f t="shared" si="160"/>
        <v>23.58</v>
      </c>
      <c r="Q757" s="126">
        <f t="shared" si="161"/>
        <v>47.16</v>
      </c>
      <c r="R757" s="126">
        <f t="shared" si="162"/>
        <v>21.439999999999998</v>
      </c>
      <c r="S757" s="126">
        <f t="shared" si="163"/>
        <v>21.439999999999998</v>
      </c>
      <c r="T757" s="126">
        <f t="shared" si="164"/>
        <v>21.439999999999998</v>
      </c>
      <c r="U757" s="128">
        <f t="shared" si="165"/>
        <v>10.719999999999999</v>
      </c>
      <c r="V757" s="157">
        <f t="shared" si="166"/>
        <v>492</v>
      </c>
    </row>
    <row r="758" spans="1:22" ht="11.25" customHeight="1" x14ac:dyDescent="0.25">
      <c r="A758" s="130" t="s">
        <v>3854</v>
      </c>
      <c r="B758" s="131" t="s">
        <v>2893</v>
      </c>
      <c r="C758" s="132">
        <v>28320004297</v>
      </c>
      <c r="D758" s="132" t="s">
        <v>4285</v>
      </c>
      <c r="E758" s="133">
        <v>690.33333333333337</v>
      </c>
      <c r="F758" s="132">
        <v>3</v>
      </c>
      <c r="G758" s="132">
        <v>1</v>
      </c>
      <c r="H758" s="134">
        <v>0</v>
      </c>
      <c r="I758" s="135">
        <f t="shared" si="167"/>
        <v>2</v>
      </c>
      <c r="J758" s="126">
        <f t="shared" si="154"/>
        <v>165.68</v>
      </c>
      <c r="K758" s="126">
        <f t="shared" si="155"/>
        <v>165.68</v>
      </c>
      <c r="L758" s="126">
        <f t="shared" si="156"/>
        <v>1.68</v>
      </c>
      <c r="M758" s="126">
        <f t="shared" si="157"/>
        <v>3.36</v>
      </c>
      <c r="N758" s="126">
        <f t="shared" si="158"/>
        <v>56.7</v>
      </c>
      <c r="O758" s="126">
        <f t="shared" si="159"/>
        <v>113.4</v>
      </c>
      <c r="P758" s="126">
        <f t="shared" si="160"/>
        <v>23.58</v>
      </c>
      <c r="Q758" s="126">
        <f t="shared" si="161"/>
        <v>47.16</v>
      </c>
      <c r="R758" s="126">
        <f t="shared" si="162"/>
        <v>41.42</v>
      </c>
      <c r="S758" s="126">
        <f t="shared" si="163"/>
        <v>41.42</v>
      </c>
      <c r="T758" s="126">
        <f t="shared" si="164"/>
        <v>41.42</v>
      </c>
      <c r="U758" s="128">
        <f t="shared" si="165"/>
        <v>20.71</v>
      </c>
      <c r="V758" s="157">
        <f t="shared" si="166"/>
        <v>722</v>
      </c>
    </row>
    <row r="759" spans="1:22" ht="11.25" customHeight="1" x14ac:dyDescent="0.25">
      <c r="A759" s="130" t="s">
        <v>3854</v>
      </c>
      <c r="B759" s="131" t="s">
        <v>2895</v>
      </c>
      <c r="C759" s="132">
        <v>82090002200</v>
      </c>
      <c r="D759" s="132" t="s">
        <v>4286</v>
      </c>
      <c r="E759" s="133">
        <v>148.33333333333334</v>
      </c>
      <c r="F759" s="132">
        <v>3</v>
      </c>
      <c r="G759" s="132">
        <v>1</v>
      </c>
      <c r="H759" s="134">
        <v>0</v>
      </c>
      <c r="I759" s="135">
        <f t="shared" si="167"/>
        <v>2</v>
      </c>
      <c r="J759" s="126">
        <f t="shared" si="154"/>
        <v>35.6</v>
      </c>
      <c r="K759" s="126">
        <f t="shared" si="155"/>
        <v>35.6</v>
      </c>
      <c r="L759" s="126">
        <f t="shared" si="156"/>
        <v>1.68</v>
      </c>
      <c r="M759" s="126">
        <f t="shared" si="157"/>
        <v>3.36</v>
      </c>
      <c r="N759" s="126">
        <f t="shared" si="158"/>
        <v>56.7</v>
      </c>
      <c r="O759" s="126">
        <f t="shared" si="159"/>
        <v>113.4</v>
      </c>
      <c r="P759" s="126">
        <f t="shared" si="160"/>
        <v>23.58</v>
      </c>
      <c r="Q759" s="126">
        <f t="shared" si="161"/>
        <v>47.16</v>
      </c>
      <c r="R759" s="126">
        <f t="shared" si="162"/>
        <v>8.9</v>
      </c>
      <c r="S759" s="126">
        <f t="shared" si="163"/>
        <v>8.9</v>
      </c>
      <c r="T759" s="126">
        <f t="shared" si="164"/>
        <v>8.9</v>
      </c>
      <c r="U759" s="128">
        <f t="shared" si="165"/>
        <v>4.45</v>
      </c>
      <c r="V759" s="157">
        <f t="shared" si="166"/>
        <v>348</v>
      </c>
    </row>
    <row r="760" spans="1:22" ht="11.25" customHeight="1" x14ac:dyDescent="0.25">
      <c r="A760" s="130" t="s">
        <v>3854</v>
      </c>
      <c r="B760" s="131" t="s">
        <v>2897</v>
      </c>
      <c r="C760" s="132">
        <v>30680001210</v>
      </c>
      <c r="D760" s="132" t="s">
        <v>4287</v>
      </c>
      <c r="E760" s="133">
        <v>339.33333333333331</v>
      </c>
      <c r="F760" s="132">
        <v>3</v>
      </c>
      <c r="G760" s="132">
        <v>1</v>
      </c>
      <c r="H760" s="134">
        <v>0</v>
      </c>
      <c r="I760" s="135">
        <f t="shared" si="167"/>
        <v>2</v>
      </c>
      <c r="J760" s="126">
        <f t="shared" si="154"/>
        <v>81.44</v>
      </c>
      <c r="K760" s="126">
        <f t="shared" si="155"/>
        <v>81.44</v>
      </c>
      <c r="L760" s="126">
        <f t="shared" si="156"/>
        <v>1.68</v>
      </c>
      <c r="M760" s="126">
        <f t="shared" si="157"/>
        <v>3.36</v>
      </c>
      <c r="N760" s="126">
        <f t="shared" si="158"/>
        <v>56.7</v>
      </c>
      <c r="O760" s="126">
        <f t="shared" si="159"/>
        <v>113.4</v>
      </c>
      <c r="P760" s="126">
        <f t="shared" si="160"/>
        <v>23.58</v>
      </c>
      <c r="Q760" s="126">
        <f t="shared" si="161"/>
        <v>47.16</v>
      </c>
      <c r="R760" s="126">
        <f t="shared" si="162"/>
        <v>20.36</v>
      </c>
      <c r="S760" s="126">
        <f t="shared" si="163"/>
        <v>20.36</v>
      </c>
      <c r="T760" s="126">
        <f t="shared" si="164"/>
        <v>20.36</v>
      </c>
      <c r="U760" s="128">
        <f t="shared" si="165"/>
        <v>10.18</v>
      </c>
      <c r="V760" s="157">
        <f t="shared" si="166"/>
        <v>480</v>
      </c>
    </row>
    <row r="761" spans="1:22" ht="11.25" customHeight="1" x14ac:dyDescent="0.25">
      <c r="A761" s="130" t="s">
        <v>3854</v>
      </c>
      <c r="B761" s="131" t="s">
        <v>2899</v>
      </c>
      <c r="C761" s="132">
        <v>84550006719</v>
      </c>
      <c r="D761" s="132" t="s">
        <v>4288</v>
      </c>
      <c r="E761" s="133">
        <v>233.66666666666666</v>
      </c>
      <c r="F761" s="132">
        <v>3</v>
      </c>
      <c r="G761" s="132">
        <v>1</v>
      </c>
      <c r="H761" s="134">
        <v>0</v>
      </c>
      <c r="I761" s="135">
        <f t="shared" si="167"/>
        <v>2</v>
      </c>
      <c r="J761" s="126">
        <f t="shared" si="154"/>
        <v>56.08</v>
      </c>
      <c r="K761" s="126">
        <f t="shared" si="155"/>
        <v>56.08</v>
      </c>
      <c r="L761" s="126">
        <f t="shared" si="156"/>
        <v>1.68</v>
      </c>
      <c r="M761" s="126">
        <f t="shared" si="157"/>
        <v>3.36</v>
      </c>
      <c r="N761" s="126">
        <f t="shared" si="158"/>
        <v>56.7</v>
      </c>
      <c r="O761" s="126">
        <f t="shared" si="159"/>
        <v>113.4</v>
      </c>
      <c r="P761" s="126">
        <f t="shared" si="160"/>
        <v>23.58</v>
      </c>
      <c r="Q761" s="126">
        <f t="shared" si="161"/>
        <v>47.16</v>
      </c>
      <c r="R761" s="126">
        <f t="shared" si="162"/>
        <v>14.02</v>
      </c>
      <c r="S761" s="126">
        <f t="shared" si="163"/>
        <v>14.02</v>
      </c>
      <c r="T761" s="126">
        <f t="shared" si="164"/>
        <v>14.02</v>
      </c>
      <c r="U761" s="128">
        <f t="shared" si="165"/>
        <v>7.01</v>
      </c>
      <c r="V761" s="157">
        <f t="shared" si="166"/>
        <v>407</v>
      </c>
    </row>
    <row r="762" spans="1:22" ht="11.25" customHeight="1" x14ac:dyDescent="0.25">
      <c r="A762" s="130" t="s">
        <v>3854</v>
      </c>
      <c r="B762" s="131" t="s">
        <v>916</v>
      </c>
      <c r="C762" s="132">
        <v>96110002055</v>
      </c>
      <c r="D762" s="132" t="s">
        <v>4289</v>
      </c>
      <c r="E762" s="133">
        <v>453.66666666666669</v>
      </c>
      <c r="F762" s="132">
        <v>4</v>
      </c>
      <c r="G762" s="132">
        <v>2</v>
      </c>
      <c r="H762" s="134">
        <v>0</v>
      </c>
      <c r="I762" s="135">
        <f t="shared" si="167"/>
        <v>2</v>
      </c>
      <c r="J762" s="126">
        <f t="shared" si="154"/>
        <v>108.88</v>
      </c>
      <c r="K762" s="126">
        <f t="shared" si="155"/>
        <v>108.88</v>
      </c>
      <c r="L762" s="126">
        <f t="shared" si="156"/>
        <v>3.36</v>
      </c>
      <c r="M762" s="126">
        <f t="shared" si="157"/>
        <v>3.36</v>
      </c>
      <c r="N762" s="126">
        <f t="shared" si="158"/>
        <v>113.4</v>
      </c>
      <c r="O762" s="126">
        <f t="shared" si="159"/>
        <v>113.4</v>
      </c>
      <c r="P762" s="126">
        <f t="shared" si="160"/>
        <v>47.16</v>
      </c>
      <c r="Q762" s="126">
        <f t="shared" si="161"/>
        <v>47.16</v>
      </c>
      <c r="R762" s="126">
        <f t="shared" si="162"/>
        <v>27.22</v>
      </c>
      <c r="S762" s="126">
        <f t="shared" si="163"/>
        <v>27.22</v>
      </c>
      <c r="T762" s="126">
        <f t="shared" si="164"/>
        <v>27.22</v>
      </c>
      <c r="U762" s="128">
        <f t="shared" si="165"/>
        <v>13.61</v>
      </c>
      <c r="V762" s="157">
        <f t="shared" si="166"/>
        <v>641</v>
      </c>
    </row>
    <row r="763" spans="1:22" ht="11.25" customHeight="1" x14ac:dyDescent="0.25">
      <c r="A763" s="130" t="s">
        <v>3854</v>
      </c>
      <c r="B763" s="131" t="s">
        <v>2901</v>
      </c>
      <c r="C763" s="132">
        <v>21660000398</v>
      </c>
      <c r="D763" s="132" t="s">
        <v>4290</v>
      </c>
      <c r="E763" s="133">
        <v>410.66666666666669</v>
      </c>
      <c r="F763" s="132">
        <v>2</v>
      </c>
      <c r="G763" s="132">
        <v>1</v>
      </c>
      <c r="H763" s="134">
        <v>0</v>
      </c>
      <c r="I763" s="135">
        <f t="shared" si="167"/>
        <v>1</v>
      </c>
      <c r="J763" s="126">
        <f t="shared" si="154"/>
        <v>98.56</v>
      </c>
      <c r="K763" s="126">
        <f t="shared" si="155"/>
        <v>98.56</v>
      </c>
      <c r="L763" s="126">
        <f t="shared" si="156"/>
        <v>1.68</v>
      </c>
      <c r="M763" s="126">
        <f t="shared" si="157"/>
        <v>1.68</v>
      </c>
      <c r="N763" s="126">
        <f t="shared" si="158"/>
        <v>56.7</v>
      </c>
      <c r="O763" s="126">
        <f t="shared" si="159"/>
        <v>56.7</v>
      </c>
      <c r="P763" s="126">
        <f t="shared" si="160"/>
        <v>23.58</v>
      </c>
      <c r="Q763" s="126">
        <f t="shared" si="161"/>
        <v>23.58</v>
      </c>
      <c r="R763" s="126">
        <f t="shared" si="162"/>
        <v>24.64</v>
      </c>
      <c r="S763" s="126">
        <f t="shared" si="163"/>
        <v>24.64</v>
      </c>
      <c r="T763" s="126">
        <f t="shared" si="164"/>
        <v>24.64</v>
      </c>
      <c r="U763" s="128">
        <f t="shared" si="165"/>
        <v>12.32</v>
      </c>
      <c r="V763" s="157">
        <f t="shared" si="166"/>
        <v>447</v>
      </c>
    </row>
    <row r="764" spans="1:22" ht="11.25" customHeight="1" x14ac:dyDescent="0.25">
      <c r="A764" s="130" t="s">
        <v>3854</v>
      </c>
      <c r="B764" s="131" t="s">
        <v>2903</v>
      </c>
      <c r="C764" s="132">
        <v>18650001175</v>
      </c>
      <c r="D764" s="132" t="s">
        <v>4291</v>
      </c>
      <c r="E764" s="133">
        <v>181.33333333333334</v>
      </c>
      <c r="F764" s="132">
        <v>2</v>
      </c>
      <c r="G764" s="132">
        <v>1</v>
      </c>
      <c r="H764" s="134">
        <v>0</v>
      </c>
      <c r="I764" s="135">
        <f t="shared" si="167"/>
        <v>1</v>
      </c>
      <c r="J764" s="126">
        <f t="shared" si="154"/>
        <v>43.52</v>
      </c>
      <c r="K764" s="126">
        <f t="shared" si="155"/>
        <v>43.52</v>
      </c>
      <c r="L764" s="126">
        <f t="shared" si="156"/>
        <v>1.68</v>
      </c>
      <c r="M764" s="126">
        <f t="shared" si="157"/>
        <v>1.68</v>
      </c>
      <c r="N764" s="126">
        <f t="shared" si="158"/>
        <v>56.7</v>
      </c>
      <c r="O764" s="126">
        <f t="shared" si="159"/>
        <v>56.7</v>
      </c>
      <c r="P764" s="126">
        <f t="shared" si="160"/>
        <v>23.58</v>
      </c>
      <c r="Q764" s="126">
        <f t="shared" si="161"/>
        <v>23.58</v>
      </c>
      <c r="R764" s="126">
        <f t="shared" si="162"/>
        <v>10.88</v>
      </c>
      <c r="S764" s="126">
        <f t="shared" si="163"/>
        <v>10.88</v>
      </c>
      <c r="T764" s="126">
        <f t="shared" si="164"/>
        <v>10.88</v>
      </c>
      <c r="U764" s="128">
        <f t="shared" si="165"/>
        <v>5.44</v>
      </c>
      <c r="V764" s="157">
        <f t="shared" si="166"/>
        <v>289</v>
      </c>
    </row>
    <row r="765" spans="1:22" ht="11.25" customHeight="1" x14ac:dyDescent="0.25">
      <c r="A765" s="130" t="s">
        <v>3854</v>
      </c>
      <c r="B765" s="131" t="s">
        <v>4292</v>
      </c>
      <c r="C765" s="132">
        <v>75560009860</v>
      </c>
      <c r="D765" s="132" t="s">
        <v>4293</v>
      </c>
      <c r="E765" s="133">
        <v>144.33333333333334</v>
      </c>
      <c r="F765" s="132">
        <v>3</v>
      </c>
      <c r="G765" s="132">
        <v>1</v>
      </c>
      <c r="H765" s="134">
        <v>0</v>
      </c>
      <c r="I765" s="135">
        <f t="shared" si="167"/>
        <v>2</v>
      </c>
      <c r="J765" s="126">
        <f t="shared" si="154"/>
        <v>34.64</v>
      </c>
      <c r="K765" s="126">
        <f t="shared" si="155"/>
        <v>34.64</v>
      </c>
      <c r="L765" s="126">
        <f t="shared" si="156"/>
        <v>1.68</v>
      </c>
      <c r="M765" s="126">
        <f t="shared" si="157"/>
        <v>3.36</v>
      </c>
      <c r="N765" s="126">
        <f t="shared" si="158"/>
        <v>56.7</v>
      </c>
      <c r="O765" s="126">
        <f t="shared" si="159"/>
        <v>113.4</v>
      </c>
      <c r="P765" s="126">
        <f t="shared" si="160"/>
        <v>23.58</v>
      </c>
      <c r="Q765" s="126">
        <f t="shared" si="161"/>
        <v>47.16</v>
      </c>
      <c r="R765" s="126">
        <f t="shared" si="162"/>
        <v>8.66</v>
      </c>
      <c r="S765" s="126">
        <f t="shared" si="163"/>
        <v>8.66</v>
      </c>
      <c r="T765" s="126">
        <f t="shared" si="164"/>
        <v>8.66</v>
      </c>
      <c r="U765" s="128">
        <f t="shared" si="165"/>
        <v>4.33</v>
      </c>
      <c r="V765" s="157">
        <f t="shared" si="166"/>
        <v>345</v>
      </c>
    </row>
    <row r="766" spans="1:22" ht="11.25" customHeight="1" x14ac:dyDescent="0.25">
      <c r="A766" s="130" t="s">
        <v>3854</v>
      </c>
      <c r="B766" s="131" t="s">
        <v>2905</v>
      </c>
      <c r="C766" s="132">
        <v>81640006555</v>
      </c>
      <c r="D766" s="132" t="s">
        <v>4294</v>
      </c>
      <c r="E766" s="133">
        <v>321.66666666666669</v>
      </c>
      <c r="F766" s="132">
        <v>3</v>
      </c>
      <c r="G766" s="132">
        <v>1</v>
      </c>
      <c r="H766" s="134">
        <v>0</v>
      </c>
      <c r="I766" s="135">
        <f t="shared" si="167"/>
        <v>2</v>
      </c>
      <c r="J766" s="126">
        <f t="shared" si="154"/>
        <v>77.2</v>
      </c>
      <c r="K766" s="126">
        <f t="shared" si="155"/>
        <v>77.2</v>
      </c>
      <c r="L766" s="126">
        <f t="shared" si="156"/>
        <v>1.68</v>
      </c>
      <c r="M766" s="126">
        <f t="shared" si="157"/>
        <v>3.36</v>
      </c>
      <c r="N766" s="126">
        <f t="shared" si="158"/>
        <v>56.7</v>
      </c>
      <c r="O766" s="126">
        <f t="shared" si="159"/>
        <v>113.4</v>
      </c>
      <c r="P766" s="126">
        <f t="shared" si="160"/>
        <v>23.58</v>
      </c>
      <c r="Q766" s="126">
        <f t="shared" si="161"/>
        <v>47.16</v>
      </c>
      <c r="R766" s="126">
        <f t="shared" si="162"/>
        <v>19.3</v>
      </c>
      <c r="S766" s="126">
        <f t="shared" si="163"/>
        <v>19.3</v>
      </c>
      <c r="T766" s="126">
        <f t="shared" si="164"/>
        <v>19.3</v>
      </c>
      <c r="U766" s="128">
        <f t="shared" si="165"/>
        <v>9.65</v>
      </c>
      <c r="V766" s="157">
        <f t="shared" si="166"/>
        <v>468</v>
      </c>
    </row>
    <row r="767" spans="1:22" ht="11.25" customHeight="1" x14ac:dyDescent="0.25">
      <c r="A767" s="130" t="s">
        <v>3854</v>
      </c>
      <c r="B767" s="131" t="s">
        <v>2907</v>
      </c>
      <c r="C767" s="132">
        <v>69480009058</v>
      </c>
      <c r="D767" s="132" t="s">
        <v>4295</v>
      </c>
      <c r="E767" s="133">
        <v>149.66666666666666</v>
      </c>
      <c r="F767" s="132">
        <v>2</v>
      </c>
      <c r="G767" s="132">
        <v>1</v>
      </c>
      <c r="H767" s="134">
        <v>0</v>
      </c>
      <c r="I767" s="135">
        <f t="shared" si="167"/>
        <v>1</v>
      </c>
      <c r="J767" s="126">
        <f t="shared" si="154"/>
        <v>35.919999999999995</v>
      </c>
      <c r="K767" s="126">
        <f t="shared" si="155"/>
        <v>35.919999999999995</v>
      </c>
      <c r="L767" s="126">
        <f t="shared" si="156"/>
        <v>1.68</v>
      </c>
      <c r="M767" s="126">
        <f t="shared" si="157"/>
        <v>1.68</v>
      </c>
      <c r="N767" s="126">
        <f t="shared" si="158"/>
        <v>56.7</v>
      </c>
      <c r="O767" s="126">
        <f t="shared" si="159"/>
        <v>56.7</v>
      </c>
      <c r="P767" s="126">
        <f t="shared" si="160"/>
        <v>23.58</v>
      </c>
      <c r="Q767" s="126">
        <f t="shared" si="161"/>
        <v>23.58</v>
      </c>
      <c r="R767" s="126">
        <f t="shared" si="162"/>
        <v>8.9799999999999986</v>
      </c>
      <c r="S767" s="126">
        <f t="shared" si="163"/>
        <v>8.9799999999999986</v>
      </c>
      <c r="T767" s="126">
        <f t="shared" si="164"/>
        <v>8.9799999999999986</v>
      </c>
      <c r="U767" s="128">
        <f t="shared" si="165"/>
        <v>4.4899999999999993</v>
      </c>
      <c r="V767" s="157">
        <f t="shared" si="166"/>
        <v>267</v>
      </c>
    </row>
    <row r="768" spans="1:22" ht="11.25" customHeight="1" x14ac:dyDescent="0.25">
      <c r="A768" s="130" t="s">
        <v>3854</v>
      </c>
      <c r="B768" s="131" t="s">
        <v>2909</v>
      </c>
      <c r="C768" s="132">
        <v>31760008535</v>
      </c>
      <c r="D768" s="132" t="s">
        <v>4296</v>
      </c>
      <c r="E768" s="133">
        <v>403.33333333333331</v>
      </c>
      <c r="F768" s="132">
        <v>3</v>
      </c>
      <c r="G768" s="132">
        <v>1</v>
      </c>
      <c r="H768" s="134">
        <v>0</v>
      </c>
      <c r="I768" s="135">
        <f t="shared" si="167"/>
        <v>2</v>
      </c>
      <c r="J768" s="126">
        <f t="shared" si="154"/>
        <v>96.8</v>
      </c>
      <c r="K768" s="126">
        <f t="shared" si="155"/>
        <v>96.8</v>
      </c>
      <c r="L768" s="126">
        <f t="shared" si="156"/>
        <v>1.68</v>
      </c>
      <c r="M768" s="126">
        <f t="shared" si="157"/>
        <v>3.36</v>
      </c>
      <c r="N768" s="126">
        <f t="shared" si="158"/>
        <v>56.7</v>
      </c>
      <c r="O768" s="126">
        <f t="shared" si="159"/>
        <v>113.4</v>
      </c>
      <c r="P768" s="126">
        <f t="shared" si="160"/>
        <v>23.58</v>
      </c>
      <c r="Q768" s="126">
        <f t="shared" si="161"/>
        <v>47.16</v>
      </c>
      <c r="R768" s="126">
        <f t="shared" si="162"/>
        <v>24.2</v>
      </c>
      <c r="S768" s="126">
        <f t="shared" si="163"/>
        <v>24.2</v>
      </c>
      <c r="T768" s="126">
        <f t="shared" si="164"/>
        <v>24.2</v>
      </c>
      <c r="U768" s="128">
        <f t="shared" si="165"/>
        <v>12.1</v>
      </c>
      <c r="V768" s="157">
        <f t="shared" si="166"/>
        <v>524</v>
      </c>
    </row>
    <row r="769" spans="1:22" ht="11.25" customHeight="1" x14ac:dyDescent="0.25">
      <c r="A769" s="130" t="s">
        <v>3854</v>
      </c>
      <c r="B769" s="131" t="s">
        <v>918</v>
      </c>
      <c r="C769" s="132">
        <v>16920012535</v>
      </c>
      <c r="D769" s="132" t="s">
        <v>4297</v>
      </c>
      <c r="E769" s="133">
        <v>198</v>
      </c>
      <c r="F769" s="132">
        <v>2</v>
      </c>
      <c r="G769" s="132">
        <v>1</v>
      </c>
      <c r="H769" s="134">
        <v>0</v>
      </c>
      <c r="I769" s="135">
        <f t="shared" si="167"/>
        <v>1</v>
      </c>
      <c r="J769" s="126">
        <f t="shared" si="154"/>
        <v>47.519999999999996</v>
      </c>
      <c r="K769" s="126">
        <f t="shared" si="155"/>
        <v>47.519999999999996</v>
      </c>
      <c r="L769" s="126">
        <f t="shared" si="156"/>
        <v>1.68</v>
      </c>
      <c r="M769" s="126">
        <f t="shared" si="157"/>
        <v>1.68</v>
      </c>
      <c r="N769" s="126">
        <f t="shared" si="158"/>
        <v>56.7</v>
      </c>
      <c r="O769" s="126">
        <f t="shared" si="159"/>
        <v>56.7</v>
      </c>
      <c r="P769" s="126">
        <f t="shared" si="160"/>
        <v>23.58</v>
      </c>
      <c r="Q769" s="126">
        <f t="shared" si="161"/>
        <v>23.58</v>
      </c>
      <c r="R769" s="126">
        <f t="shared" si="162"/>
        <v>11.879999999999999</v>
      </c>
      <c r="S769" s="126">
        <f t="shared" si="163"/>
        <v>11.879999999999999</v>
      </c>
      <c r="T769" s="126">
        <f t="shared" si="164"/>
        <v>11.879999999999999</v>
      </c>
      <c r="U769" s="128">
        <f t="shared" si="165"/>
        <v>5.9399999999999995</v>
      </c>
      <c r="V769" s="157">
        <f t="shared" si="166"/>
        <v>301</v>
      </c>
    </row>
    <row r="770" spans="1:22" ht="11.25" customHeight="1" x14ac:dyDescent="0.25">
      <c r="A770" s="130" t="s">
        <v>3854</v>
      </c>
      <c r="B770" s="131" t="s">
        <v>4298</v>
      </c>
      <c r="C770" s="132">
        <v>28240005130</v>
      </c>
      <c r="D770" s="132" t="s">
        <v>4299</v>
      </c>
      <c r="E770" s="133">
        <v>483</v>
      </c>
      <c r="F770" s="132">
        <v>2</v>
      </c>
      <c r="G770" s="132">
        <v>1</v>
      </c>
      <c r="H770" s="134">
        <v>0</v>
      </c>
      <c r="I770" s="135">
        <f t="shared" si="167"/>
        <v>1</v>
      </c>
      <c r="J770" s="126">
        <f t="shared" si="154"/>
        <v>115.92</v>
      </c>
      <c r="K770" s="126">
        <f t="shared" si="155"/>
        <v>115.92</v>
      </c>
      <c r="L770" s="126">
        <f t="shared" si="156"/>
        <v>1.68</v>
      </c>
      <c r="M770" s="126">
        <f t="shared" si="157"/>
        <v>1.68</v>
      </c>
      <c r="N770" s="126">
        <f t="shared" si="158"/>
        <v>56.7</v>
      </c>
      <c r="O770" s="126">
        <f t="shared" si="159"/>
        <v>56.7</v>
      </c>
      <c r="P770" s="126">
        <f t="shared" si="160"/>
        <v>23.58</v>
      </c>
      <c r="Q770" s="126">
        <f t="shared" si="161"/>
        <v>23.58</v>
      </c>
      <c r="R770" s="126">
        <f t="shared" si="162"/>
        <v>28.98</v>
      </c>
      <c r="S770" s="126">
        <f t="shared" si="163"/>
        <v>28.98</v>
      </c>
      <c r="T770" s="126">
        <f t="shared" si="164"/>
        <v>28.98</v>
      </c>
      <c r="U770" s="128">
        <f t="shared" si="165"/>
        <v>14.49</v>
      </c>
      <c r="V770" s="157">
        <f t="shared" si="166"/>
        <v>497</v>
      </c>
    </row>
    <row r="771" spans="1:22" ht="11.25" customHeight="1" x14ac:dyDescent="0.25">
      <c r="A771" s="130" t="s">
        <v>3854</v>
      </c>
      <c r="B771" s="131" t="s">
        <v>920</v>
      </c>
      <c r="C771" s="132">
        <v>97240007185</v>
      </c>
      <c r="D771" s="132" t="s">
        <v>4300</v>
      </c>
      <c r="E771" s="133">
        <v>2790.6666666666665</v>
      </c>
      <c r="F771" s="132">
        <v>4</v>
      </c>
      <c r="G771" s="132">
        <v>1</v>
      </c>
      <c r="H771" s="134">
        <v>1</v>
      </c>
      <c r="I771" s="135">
        <f t="shared" si="167"/>
        <v>2</v>
      </c>
      <c r="J771" s="126">
        <f t="shared" si="154"/>
        <v>669.76</v>
      </c>
      <c r="K771" s="126">
        <f t="shared" si="155"/>
        <v>669.76</v>
      </c>
      <c r="L771" s="126">
        <f t="shared" si="156"/>
        <v>3.36</v>
      </c>
      <c r="M771" s="126">
        <f t="shared" si="157"/>
        <v>3.36</v>
      </c>
      <c r="N771" s="126">
        <f t="shared" si="158"/>
        <v>113.4</v>
      </c>
      <c r="O771" s="126">
        <f t="shared" si="159"/>
        <v>113.4</v>
      </c>
      <c r="P771" s="126">
        <f t="shared" si="160"/>
        <v>47.16</v>
      </c>
      <c r="Q771" s="126">
        <f t="shared" si="161"/>
        <v>47.16</v>
      </c>
      <c r="R771" s="126">
        <f t="shared" si="162"/>
        <v>167.44</v>
      </c>
      <c r="S771" s="126">
        <f t="shared" si="163"/>
        <v>167.44</v>
      </c>
      <c r="T771" s="126">
        <f t="shared" si="164"/>
        <v>167.44</v>
      </c>
      <c r="U771" s="128">
        <f t="shared" si="165"/>
        <v>83.72</v>
      </c>
      <c r="V771" s="157">
        <f t="shared" si="166"/>
        <v>2253</v>
      </c>
    </row>
    <row r="772" spans="1:22" ht="11.25" customHeight="1" x14ac:dyDescent="0.25">
      <c r="A772" s="130" t="s">
        <v>3854</v>
      </c>
      <c r="B772" s="131" t="s">
        <v>2911</v>
      </c>
      <c r="C772" s="132">
        <v>95230009843</v>
      </c>
      <c r="D772" s="132" t="s">
        <v>4301</v>
      </c>
      <c r="E772" s="133">
        <v>210</v>
      </c>
      <c r="F772" s="132">
        <v>2</v>
      </c>
      <c r="G772" s="132">
        <v>1</v>
      </c>
      <c r="H772" s="134">
        <v>0</v>
      </c>
      <c r="I772" s="135">
        <f t="shared" si="167"/>
        <v>1</v>
      </c>
      <c r="J772" s="126">
        <f t="shared" si="154"/>
        <v>50.4</v>
      </c>
      <c r="K772" s="126">
        <f t="shared" si="155"/>
        <v>50.4</v>
      </c>
      <c r="L772" s="126">
        <f t="shared" si="156"/>
        <v>1.68</v>
      </c>
      <c r="M772" s="126">
        <f t="shared" si="157"/>
        <v>1.68</v>
      </c>
      <c r="N772" s="126">
        <f t="shared" si="158"/>
        <v>56.7</v>
      </c>
      <c r="O772" s="126">
        <f t="shared" si="159"/>
        <v>56.7</v>
      </c>
      <c r="P772" s="126">
        <f t="shared" si="160"/>
        <v>23.58</v>
      </c>
      <c r="Q772" s="126">
        <f t="shared" si="161"/>
        <v>23.58</v>
      </c>
      <c r="R772" s="126">
        <f t="shared" si="162"/>
        <v>12.6</v>
      </c>
      <c r="S772" s="126">
        <f t="shared" si="163"/>
        <v>12.6</v>
      </c>
      <c r="T772" s="126">
        <f t="shared" si="164"/>
        <v>12.6</v>
      </c>
      <c r="U772" s="128">
        <f t="shared" si="165"/>
        <v>6.3</v>
      </c>
      <c r="V772" s="157">
        <f t="shared" si="166"/>
        <v>309</v>
      </c>
    </row>
    <row r="773" spans="1:22" ht="11.25" customHeight="1" x14ac:dyDescent="0.25">
      <c r="A773" s="130" t="s">
        <v>3854</v>
      </c>
      <c r="B773" s="131" t="s">
        <v>2913</v>
      </c>
      <c r="C773" s="132">
        <v>70070007636</v>
      </c>
      <c r="D773" s="132" t="s">
        <v>4302</v>
      </c>
      <c r="E773" s="133">
        <v>341.33333333333331</v>
      </c>
      <c r="F773" s="132">
        <v>2</v>
      </c>
      <c r="G773" s="132">
        <v>1</v>
      </c>
      <c r="H773" s="134">
        <v>0</v>
      </c>
      <c r="I773" s="135">
        <f t="shared" si="167"/>
        <v>1</v>
      </c>
      <c r="J773" s="126">
        <f t="shared" si="154"/>
        <v>81.919999999999987</v>
      </c>
      <c r="K773" s="126">
        <f t="shared" si="155"/>
        <v>81.919999999999987</v>
      </c>
      <c r="L773" s="126">
        <f t="shared" si="156"/>
        <v>1.68</v>
      </c>
      <c r="M773" s="126">
        <f t="shared" si="157"/>
        <v>1.68</v>
      </c>
      <c r="N773" s="126">
        <f t="shared" si="158"/>
        <v>56.7</v>
      </c>
      <c r="O773" s="126">
        <f t="shared" si="159"/>
        <v>56.7</v>
      </c>
      <c r="P773" s="126">
        <f t="shared" si="160"/>
        <v>23.58</v>
      </c>
      <c r="Q773" s="126">
        <f t="shared" si="161"/>
        <v>23.58</v>
      </c>
      <c r="R773" s="126">
        <f t="shared" si="162"/>
        <v>20.479999999999997</v>
      </c>
      <c r="S773" s="126">
        <f t="shared" si="163"/>
        <v>20.479999999999997</v>
      </c>
      <c r="T773" s="126">
        <f t="shared" si="164"/>
        <v>20.479999999999997</v>
      </c>
      <c r="U773" s="128">
        <f t="shared" si="165"/>
        <v>10.239999999999998</v>
      </c>
      <c r="V773" s="157">
        <f t="shared" si="166"/>
        <v>399</v>
      </c>
    </row>
    <row r="774" spans="1:22" ht="11.25" customHeight="1" x14ac:dyDescent="0.25">
      <c r="A774" s="130" t="s">
        <v>3854</v>
      </c>
      <c r="B774" s="131" t="s">
        <v>2915</v>
      </c>
      <c r="C774" s="132">
        <v>87120011260</v>
      </c>
      <c r="D774" s="132" t="s">
        <v>4303</v>
      </c>
      <c r="E774" s="133">
        <v>178</v>
      </c>
      <c r="F774" s="132">
        <v>2</v>
      </c>
      <c r="G774" s="132">
        <v>1</v>
      </c>
      <c r="H774" s="134">
        <v>0</v>
      </c>
      <c r="I774" s="135">
        <f t="shared" si="167"/>
        <v>1</v>
      </c>
      <c r="J774" s="126">
        <f t="shared" si="154"/>
        <v>42.72</v>
      </c>
      <c r="K774" s="126">
        <f t="shared" si="155"/>
        <v>42.72</v>
      </c>
      <c r="L774" s="126">
        <f t="shared" si="156"/>
        <v>1.68</v>
      </c>
      <c r="M774" s="126">
        <f t="shared" si="157"/>
        <v>1.68</v>
      </c>
      <c r="N774" s="126">
        <f t="shared" si="158"/>
        <v>56.7</v>
      </c>
      <c r="O774" s="126">
        <f t="shared" si="159"/>
        <v>56.7</v>
      </c>
      <c r="P774" s="126">
        <f t="shared" si="160"/>
        <v>23.58</v>
      </c>
      <c r="Q774" s="126">
        <f t="shared" si="161"/>
        <v>23.58</v>
      </c>
      <c r="R774" s="126">
        <f t="shared" si="162"/>
        <v>10.68</v>
      </c>
      <c r="S774" s="126">
        <f t="shared" si="163"/>
        <v>10.68</v>
      </c>
      <c r="T774" s="126">
        <f t="shared" si="164"/>
        <v>10.68</v>
      </c>
      <c r="U774" s="128">
        <f t="shared" si="165"/>
        <v>5.34</v>
      </c>
      <c r="V774" s="157">
        <f t="shared" si="166"/>
        <v>287</v>
      </c>
    </row>
    <row r="775" spans="1:22" ht="11.25" customHeight="1" x14ac:dyDescent="0.25">
      <c r="A775" s="130" t="s">
        <v>3854</v>
      </c>
      <c r="B775" s="131" t="s">
        <v>2917</v>
      </c>
      <c r="C775" s="132">
        <v>82710001018</v>
      </c>
      <c r="D775" s="132" t="s">
        <v>4304</v>
      </c>
      <c r="E775" s="133">
        <v>229</v>
      </c>
      <c r="F775" s="132">
        <v>4</v>
      </c>
      <c r="G775" s="132">
        <v>2</v>
      </c>
      <c r="H775" s="134">
        <v>0</v>
      </c>
      <c r="I775" s="135">
        <f t="shared" si="167"/>
        <v>2</v>
      </c>
      <c r="J775" s="126">
        <f t="shared" ref="J775:J838" si="168">E775*$J$4</f>
        <v>54.96</v>
      </c>
      <c r="K775" s="126">
        <f t="shared" ref="K775:K796" si="169">E775*$K$4</f>
        <v>54.96</v>
      </c>
      <c r="L775" s="126">
        <f t="shared" ref="L775:L838" si="170">(G775+H775)*$L$4</f>
        <v>3.36</v>
      </c>
      <c r="M775" s="126">
        <f t="shared" ref="M775:M838" si="171">I775*$M$4</f>
        <v>3.36</v>
      </c>
      <c r="N775" s="126">
        <f t="shared" ref="N775:N838" si="172">(G775+H775)*$N$4</f>
        <v>113.4</v>
      </c>
      <c r="O775" s="126">
        <f t="shared" ref="O775:O838" si="173">I775*$O$4</f>
        <v>113.4</v>
      </c>
      <c r="P775" s="126">
        <f t="shared" ref="P775:P838" si="174">(G775+H775)*$P$4</f>
        <v>47.16</v>
      </c>
      <c r="Q775" s="126">
        <f t="shared" ref="Q775:Q838" si="175">I775*$Q$4</f>
        <v>47.16</v>
      </c>
      <c r="R775" s="126">
        <f t="shared" ref="R775:R838" si="176">E775*$R$4</f>
        <v>13.74</v>
      </c>
      <c r="S775" s="126">
        <f t="shared" ref="S775:S838" si="177">E775*$S$4</f>
        <v>13.74</v>
      </c>
      <c r="T775" s="126">
        <f t="shared" ref="T775:T838" si="178">E775*$T$4</f>
        <v>13.74</v>
      </c>
      <c r="U775" s="128">
        <f t="shared" ref="U775:U838" si="179">E775*$U$4</f>
        <v>6.87</v>
      </c>
      <c r="V775" s="157">
        <f t="shared" ref="V775:V838" si="180">ROUND((J775+K775+L775+M775+N775+O775+P775+Q775+R775+S775+T775+U775),0)</f>
        <v>486</v>
      </c>
    </row>
    <row r="776" spans="1:22" ht="11.25" customHeight="1" x14ac:dyDescent="0.25">
      <c r="A776" s="130" t="s">
        <v>3854</v>
      </c>
      <c r="B776" s="131" t="s">
        <v>2919</v>
      </c>
      <c r="C776" s="132">
        <v>36710010026</v>
      </c>
      <c r="D776" s="132" t="s">
        <v>4305</v>
      </c>
      <c r="E776" s="133">
        <v>239.33333333333334</v>
      </c>
      <c r="F776" s="132">
        <v>3</v>
      </c>
      <c r="G776" s="132">
        <v>1</v>
      </c>
      <c r="H776" s="134">
        <v>0</v>
      </c>
      <c r="I776" s="135">
        <f t="shared" ref="I776:I839" si="181">F776-G776-H776</f>
        <v>2</v>
      </c>
      <c r="J776" s="126">
        <f t="shared" si="168"/>
        <v>57.44</v>
      </c>
      <c r="K776" s="126">
        <f t="shared" si="169"/>
        <v>57.44</v>
      </c>
      <c r="L776" s="126">
        <f t="shared" si="170"/>
        <v>1.68</v>
      </c>
      <c r="M776" s="126">
        <f t="shared" si="171"/>
        <v>3.36</v>
      </c>
      <c r="N776" s="126">
        <f t="shared" si="172"/>
        <v>56.7</v>
      </c>
      <c r="O776" s="126">
        <f t="shared" si="173"/>
        <v>113.4</v>
      </c>
      <c r="P776" s="126">
        <f t="shared" si="174"/>
        <v>23.58</v>
      </c>
      <c r="Q776" s="126">
        <f t="shared" si="175"/>
        <v>47.16</v>
      </c>
      <c r="R776" s="126">
        <f t="shared" si="176"/>
        <v>14.36</v>
      </c>
      <c r="S776" s="126">
        <f t="shared" si="177"/>
        <v>14.36</v>
      </c>
      <c r="T776" s="126">
        <f t="shared" si="178"/>
        <v>14.36</v>
      </c>
      <c r="U776" s="128">
        <f t="shared" si="179"/>
        <v>7.18</v>
      </c>
      <c r="V776" s="157">
        <f t="shared" si="180"/>
        <v>411</v>
      </c>
    </row>
    <row r="777" spans="1:22" ht="11.25" customHeight="1" x14ac:dyDescent="0.25">
      <c r="A777" s="130" t="s">
        <v>3854</v>
      </c>
      <c r="B777" s="131" t="s">
        <v>1204</v>
      </c>
      <c r="C777" s="132">
        <v>87730039915</v>
      </c>
      <c r="D777" s="132" t="s">
        <v>4306</v>
      </c>
      <c r="E777" s="133">
        <v>300</v>
      </c>
      <c r="F777" s="132">
        <v>5</v>
      </c>
      <c r="G777" s="132">
        <v>1</v>
      </c>
      <c r="H777" s="134">
        <v>0</v>
      </c>
      <c r="I777" s="135">
        <f t="shared" si="181"/>
        <v>4</v>
      </c>
      <c r="J777" s="126">
        <f t="shared" si="168"/>
        <v>72</v>
      </c>
      <c r="K777" s="126">
        <f t="shared" si="169"/>
        <v>72</v>
      </c>
      <c r="L777" s="126">
        <f t="shared" si="170"/>
        <v>1.68</v>
      </c>
      <c r="M777" s="126">
        <f t="shared" si="171"/>
        <v>6.72</v>
      </c>
      <c r="N777" s="126">
        <f t="shared" si="172"/>
        <v>56.7</v>
      </c>
      <c r="O777" s="126">
        <f t="shared" si="173"/>
        <v>226.8</v>
      </c>
      <c r="P777" s="126">
        <f t="shared" si="174"/>
        <v>23.58</v>
      </c>
      <c r="Q777" s="126">
        <f t="shared" si="175"/>
        <v>94.32</v>
      </c>
      <c r="R777" s="126">
        <f t="shared" si="176"/>
        <v>18</v>
      </c>
      <c r="S777" s="126">
        <f t="shared" si="177"/>
        <v>18</v>
      </c>
      <c r="T777" s="126">
        <f t="shared" si="178"/>
        <v>18</v>
      </c>
      <c r="U777" s="128">
        <f t="shared" si="179"/>
        <v>9</v>
      </c>
      <c r="V777" s="157">
        <f t="shared" si="180"/>
        <v>617</v>
      </c>
    </row>
    <row r="778" spans="1:22" ht="11.25" customHeight="1" x14ac:dyDescent="0.25">
      <c r="A778" s="130" t="s">
        <v>3854</v>
      </c>
      <c r="B778" s="131" t="s">
        <v>1206</v>
      </c>
      <c r="C778" s="132">
        <v>72780001901</v>
      </c>
      <c r="D778" s="132" t="s">
        <v>4307</v>
      </c>
      <c r="E778" s="133">
        <v>408.33333333333331</v>
      </c>
      <c r="F778" s="132">
        <v>3</v>
      </c>
      <c r="G778" s="132">
        <v>1</v>
      </c>
      <c r="H778" s="134">
        <v>0</v>
      </c>
      <c r="I778" s="135">
        <f t="shared" si="181"/>
        <v>2</v>
      </c>
      <c r="J778" s="126">
        <f t="shared" si="168"/>
        <v>97.999999999999986</v>
      </c>
      <c r="K778" s="126">
        <f t="shared" si="169"/>
        <v>97.999999999999986</v>
      </c>
      <c r="L778" s="126">
        <f t="shared" si="170"/>
        <v>1.68</v>
      </c>
      <c r="M778" s="126">
        <f t="shared" si="171"/>
        <v>3.36</v>
      </c>
      <c r="N778" s="126">
        <f t="shared" si="172"/>
        <v>56.7</v>
      </c>
      <c r="O778" s="126">
        <f t="shared" si="173"/>
        <v>113.4</v>
      </c>
      <c r="P778" s="126">
        <f t="shared" si="174"/>
        <v>23.58</v>
      </c>
      <c r="Q778" s="126">
        <f t="shared" si="175"/>
        <v>47.16</v>
      </c>
      <c r="R778" s="126">
        <f t="shared" si="176"/>
        <v>24.499999999999996</v>
      </c>
      <c r="S778" s="126">
        <f t="shared" si="177"/>
        <v>24.499999999999996</v>
      </c>
      <c r="T778" s="126">
        <f t="shared" si="178"/>
        <v>24.499999999999996</v>
      </c>
      <c r="U778" s="128">
        <f t="shared" si="179"/>
        <v>12.249999999999998</v>
      </c>
      <c r="V778" s="157">
        <f t="shared" si="180"/>
        <v>528</v>
      </c>
    </row>
    <row r="779" spans="1:22" ht="11.25" customHeight="1" x14ac:dyDescent="0.25">
      <c r="A779" s="130" t="s">
        <v>3854</v>
      </c>
      <c r="B779" s="131" t="s">
        <v>1718</v>
      </c>
      <c r="C779" s="132">
        <v>52690006762</v>
      </c>
      <c r="D779" s="132" t="s">
        <v>4308</v>
      </c>
      <c r="E779" s="133">
        <v>480.66666666666669</v>
      </c>
      <c r="F779" s="132">
        <v>3</v>
      </c>
      <c r="G779" s="132">
        <v>1</v>
      </c>
      <c r="H779" s="134">
        <v>0</v>
      </c>
      <c r="I779" s="135">
        <f t="shared" si="181"/>
        <v>2</v>
      </c>
      <c r="J779" s="126">
        <f t="shared" si="168"/>
        <v>115.36</v>
      </c>
      <c r="K779" s="126">
        <f t="shared" si="169"/>
        <v>115.36</v>
      </c>
      <c r="L779" s="126">
        <f t="shared" si="170"/>
        <v>1.68</v>
      </c>
      <c r="M779" s="126">
        <f t="shared" si="171"/>
        <v>3.36</v>
      </c>
      <c r="N779" s="126">
        <f t="shared" si="172"/>
        <v>56.7</v>
      </c>
      <c r="O779" s="126">
        <f t="shared" si="173"/>
        <v>113.4</v>
      </c>
      <c r="P779" s="126">
        <f t="shared" si="174"/>
        <v>23.58</v>
      </c>
      <c r="Q779" s="126">
        <f t="shared" si="175"/>
        <v>47.16</v>
      </c>
      <c r="R779" s="126">
        <f t="shared" si="176"/>
        <v>28.84</v>
      </c>
      <c r="S779" s="126">
        <f t="shared" si="177"/>
        <v>28.84</v>
      </c>
      <c r="T779" s="126">
        <f t="shared" si="178"/>
        <v>28.84</v>
      </c>
      <c r="U779" s="128">
        <f t="shared" si="179"/>
        <v>14.42</v>
      </c>
      <c r="V779" s="157">
        <f t="shared" si="180"/>
        <v>578</v>
      </c>
    </row>
    <row r="780" spans="1:22" ht="11.25" customHeight="1" x14ac:dyDescent="0.25">
      <c r="A780" s="130" t="s">
        <v>3854</v>
      </c>
      <c r="B780" s="131" t="s">
        <v>2921</v>
      </c>
      <c r="C780" s="132">
        <v>73070007440</v>
      </c>
      <c r="D780" s="132" t="s">
        <v>4309</v>
      </c>
      <c r="E780" s="133">
        <v>381.33333333333331</v>
      </c>
      <c r="F780" s="132">
        <v>2</v>
      </c>
      <c r="G780" s="132">
        <v>1</v>
      </c>
      <c r="H780" s="134">
        <v>0</v>
      </c>
      <c r="I780" s="135">
        <f t="shared" si="181"/>
        <v>1</v>
      </c>
      <c r="J780" s="126">
        <f t="shared" si="168"/>
        <v>91.52</v>
      </c>
      <c r="K780" s="126">
        <f t="shared" si="169"/>
        <v>91.52</v>
      </c>
      <c r="L780" s="126">
        <f t="shared" si="170"/>
        <v>1.68</v>
      </c>
      <c r="M780" s="126">
        <f t="shared" si="171"/>
        <v>1.68</v>
      </c>
      <c r="N780" s="126">
        <f t="shared" si="172"/>
        <v>56.7</v>
      </c>
      <c r="O780" s="126">
        <f t="shared" si="173"/>
        <v>56.7</v>
      </c>
      <c r="P780" s="126">
        <f t="shared" si="174"/>
        <v>23.58</v>
      </c>
      <c r="Q780" s="126">
        <f t="shared" si="175"/>
        <v>23.58</v>
      </c>
      <c r="R780" s="126">
        <f t="shared" si="176"/>
        <v>22.88</v>
      </c>
      <c r="S780" s="126">
        <f t="shared" si="177"/>
        <v>22.88</v>
      </c>
      <c r="T780" s="126">
        <f t="shared" si="178"/>
        <v>22.88</v>
      </c>
      <c r="U780" s="128">
        <f t="shared" si="179"/>
        <v>11.44</v>
      </c>
      <c r="V780" s="157">
        <f t="shared" si="180"/>
        <v>427</v>
      </c>
    </row>
    <row r="781" spans="1:22" ht="11.25" customHeight="1" x14ac:dyDescent="0.25">
      <c r="A781" s="130" t="s">
        <v>3854</v>
      </c>
      <c r="B781" s="131" t="s">
        <v>2923</v>
      </c>
      <c r="C781" s="132">
        <v>35710003531</v>
      </c>
      <c r="D781" s="132" t="s">
        <v>4310</v>
      </c>
      <c r="E781" s="133">
        <v>108.33333333333333</v>
      </c>
      <c r="F781" s="132">
        <v>2</v>
      </c>
      <c r="G781" s="132">
        <v>1</v>
      </c>
      <c r="H781" s="134">
        <v>0</v>
      </c>
      <c r="I781" s="135">
        <f t="shared" si="181"/>
        <v>1</v>
      </c>
      <c r="J781" s="126">
        <f t="shared" si="168"/>
        <v>25.999999999999996</v>
      </c>
      <c r="K781" s="126">
        <f t="shared" si="169"/>
        <v>25.999999999999996</v>
      </c>
      <c r="L781" s="126">
        <f t="shared" si="170"/>
        <v>1.68</v>
      </c>
      <c r="M781" s="126">
        <f t="shared" si="171"/>
        <v>1.68</v>
      </c>
      <c r="N781" s="126">
        <f t="shared" si="172"/>
        <v>56.7</v>
      </c>
      <c r="O781" s="126">
        <f t="shared" si="173"/>
        <v>56.7</v>
      </c>
      <c r="P781" s="126">
        <f t="shared" si="174"/>
        <v>23.58</v>
      </c>
      <c r="Q781" s="126">
        <f t="shared" si="175"/>
        <v>23.58</v>
      </c>
      <c r="R781" s="126">
        <f t="shared" si="176"/>
        <v>6.4999999999999991</v>
      </c>
      <c r="S781" s="126">
        <f t="shared" si="177"/>
        <v>6.4999999999999991</v>
      </c>
      <c r="T781" s="126">
        <f t="shared" si="178"/>
        <v>6.4999999999999991</v>
      </c>
      <c r="U781" s="128">
        <f t="shared" si="179"/>
        <v>3.2499999999999996</v>
      </c>
      <c r="V781" s="157">
        <f t="shared" si="180"/>
        <v>239</v>
      </c>
    </row>
    <row r="782" spans="1:22" ht="11.25" customHeight="1" x14ac:dyDescent="0.25">
      <c r="A782" s="130" t="s">
        <v>3854</v>
      </c>
      <c r="B782" s="131" t="s">
        <v>1720</v>
      </c>
      <c r="C782" s="132">
        <v>78380002178</v>
      </c>
      <c r="D782" s="132" t="s">
        <v>4311</v>
      </c>
      <c r="E782" s="133">
        <v>247</v>
      </c>
      <c r="F782" s="132">
        <v>3</v>
      </c>
      <c r="G782" s="132">
        <v>1</v>
      </c>
      <c r="H782" s="134">
        <v>0</v>
      </c>
      <c r="I782" s="135">
        <f t="shared" si="181"/>
        <v>2</v>
      </c>
      <c r="J782" s="126">
        <f t="shared" si="168"/>
        <v>59.28</v>
      </c>
      <c r="K782" s="126">
        <f t="shared" si="169"/>
        <v>59.28</v>
      </c>
      <c r="L782" s="126">
        <f t="shared" si="170"/>
        <v>1.68</v>
      </c>
      <c r="M782" s="126">
        <f t="shared" si="171"/>
        <v>3.36</v>
      </c>
      <c r="N782" s="126">
        <f t="shared" si="172"/>
        <v>56.7</v>
      </c>
      <c r="O782" s="126">
        <f t="shared" si="173"/>
        <v>113.4</v>
      </c>
      <c r="P782" s="126">
        <f t="shared" si="174"/>
        <v>23.58</v>
      </c>
      <c r="Q782" s="126">
        <f t="shared" si="175"/>
        <v>47.16</v>
      </c>
      <c r="R782" s="126">
        <f t="shared" si="176"/>
        <v>14.82</v>
      </c>
      <c r="S782" s="126">
        <f t="shared" si="177"/>
        <v>14.82</v>
      </c>
      <c r="T782" s="126">
        <f t="shared" si="178"/>
        <v>14.82</v>
      </c>
      <c r="U782" s="128">
        <f t="shared" si="179"/>
        <v>7.41</v>
      </c>
      <c r="V782" s="157">
        <f t="shared" si="180"/>
        <v>416</v>
      </c>
    </row>
    <row r="783" spans="1:22" ht="11.25" customHeight="1" x14ac:dyDescent="0.25">
      <c r="A783" s="130" t="s">
        <v>3854</v>
      </c>
      <c r="B783" s="131" t="s">
        <v>2925</v>
      </c>
      <c r="C783" s="132">
        <v>61500007338</v>
      </c>
      <c r="D783" s="132" t="s">
        <v>4312</v>
      </c>
      <c r="E783" s="133">
        <v>156</v>
      </c>
      <c r="F783" s="132">
        <v>2</v>
      </c>
      <c r="G783" s="132">
        <v>1</v>
      </c>
      <c r="H783" s="134">
        <v>0</v>
      </c>
      <c r="I783" s="135">
        <f t="shared" si="181"/>
        <v>1</v>
      </c>
      <c r="J783" s="126">
        <f t="shared" si="168"/>
        <v>37.44</v>
      </c>
      <c r="K783" s="126">
        <f t="shared" si="169"/>
        <v>37.44</v>
      </c>
      <c r="L783" s="126">
        <f t="shared" si="170"/>
        <v>1.68</v>
      </c>
      <c r="M783" s="126">
        <f t="shared" si="171"/>
        <v>1.68</v>
      </c>
      <c r="N783" s="126">
        <f t="shared" si="172"/>
        <v>56.7</v>
      </c>
      <c r="O783" s="126">
        <f t="shared" si="173"/>
        <v>56.7</v>
      </c>
      <c r="P783" s="126">
        <f t="shared" si="174"/>
        <v>23.58</v>
      </c>
      <c r="Q783" s="126">
        <f t="shared" si="175"/>
        <v>23.58</v>
      </c>
      <c r="R783" s="126">
        <f t="shared" si="176"/>
        <v>9.36</v>
      </c>
      <c r="S783" s="126">
        <f t="shared" si="177"/>
        <v>9.36</v>
      </c>
      <c r="T783" s="126">
        <f t="shared" si="178"/>
        <v>9.36</v>
      </c>
      <c r="U783" s="128">
        <f t="shared" si="179"/>
        <v>4.68</v>
      </c>
      <c r="V783" s="157">
        <f t="shared" si="180"/>
        <v>272</v>
      </c>
    </row>
    <row r="784" spans="1:22" ht="11.25" customHeight="1" x14ac:dyDescent="0.25">
      <c r="A784" s="130" t="s">
        <v>3854</v>
      </c>
      <c r="B784" s="131" t="s">
        <v>2927</v>
      </c>
      <c r="C784" s="132">
        <v>29190008195</v>
      </c>
      <c r="D784" s="132" t="s">
        <v>4313</v>
      </c>
      <c r="E784" s="133">
        <v>336</v>
      </c>
      <c r="F784" s="132">
        <v>3</v>
      </c>
      <c r="G784" s="132">
        <v>1</v>
      </c>
      <c r="H784" s="134">
        <v>0</v>
      </c>
      <c r="I784" s="135">
        <f t="shared" si="181"/>
        <v>2</v>
      </c>
      <c r="J784" s="126">
        <f t="shared" si="168"/>
        <v>80.64</v>
      </c>
      <c r="K784" s="126">
        <f t="shared" si="169"/>
        <v>80.64</v>
      </c>
      <c r="L784" s="126">
        <f t="shared" si="170"/>
        <v>1.68</v>
      </c>
      <c r="M784" s="126">
        <f t="shared" si="171"/>
        <v>3.36</v>
      </c>
      <c r="N784" s="126">
        <f t="shared" si="172"/>
        <v>56.7</v>
      </c>
      <c r="O784" s="126">
        <f t="shared" si="173"/>
        <v>113.4</v>
      </c>
      <c r="P784" s="126">
        <f t="shared" si="174"/>
        <v>23.58</v>
      </c>
      <c r="Q784" s="126">
        <f t="shared" si="175"/>
        <v>47.16</v>
      </c>
      <c r="R784" s="126">
        <f t="shared" si="176"/>
        <v>20.16</v>
      </c>
      <c r="S784" s="126">
        <f t="shared" si="177"/>
        <v>20.16</v>
      </c>
      <c r="T784" s="126">
        <f t="shared" si="178"/>
        <v>20.16</v>
      </c>
      <c r="U784" s="128">
        <f t="shared" si="179"/>
        <v>10.08</v>
      </c>
      <c r="V784" s="157">
        <f t="shared" si="180"/>
        <v>478</v>
      </c>
    </row>
    <row r="785" spans="1:22" ht="11.25" customHeight="1" x14ac:dyDescent="0.25">
      <c r="A785" s="130" t="s">
        <v>3854</v>
      </c>
      <c r="B785" s="131" t="s">
        <v>2929</v>
      </c>
      <c r="C785" s="132">
        <v>31910003720</v>
      </c>
      <c r="D785" s="132" t="s">
        <v>4314</v>
      </c>
      <c r="E785" s="133">
        <v>171.33333333333334</v>
      </c>
      <c r="F785" s="132">
        <v>2</v>
      </c>
      <c r="G785" s="132">
        <v>1</v>
      </c>
      <c r="H785" s="134">
        <v>0</v>
      </c>
      <c r="I785" s="135">
        <f t="shared" si="181"/>
        <v>1</v>
      </c>
      <c r="J785" s="126">
        <f t="shared" si="168"/>
        <v>41.12</v>
      </c>
      <c r="K785" s="126">
        <f t="shared" si="169"/>
        <v>41.12</v>
      </c>
      <c r="L785" s="126">
        <f t="shared" si="170"/>
        <v>1.68</v>
      </c>
      <c r="M785" s="126">
        <f t="shared" si="171"/>
        <v>1.68</v>
      </c>
      <c r="N785" s="126">
        <f t="shared" si="172"/>
        <v>56.7</v>
      </c>
      <c r="O785" s="126">
        <f t="shared" si="173"/>
        <v>56.7</v>
      </c>
      <c r="P785" s="126">
        <f t="shared" si="174"/>
        <v>23.58</v>
      </c>
      <c r="Q785" s="126">
        <f t="shared" si="175"/>
        <v>23.58</v>
      </c>
      <c r="R785" s="126">
        <f t="shared" si="176"/>
        <v>10.28</v>
      </c>
      <c r="S785" s="126">
        <f t="shared" si="177"/>
        <v>10.28</v>
      </c>
      <c r="T785" s="126">
        <f t="shared" si="178"/>
        <v>10.28</v>
      </c>
      <c r="U785" s="128">
        <f t="shared" si="179"/>
        <v>5.14</v>
      </c>
      <c r="V785" s="157">
        <f t="shared" si="180"/>
        <v>282</v>
      </c>
    </row>
    <row r="786" spans="1:22" ht="11.25" customHeight="1" x14ac:dyDescent="0.25">
      <c r="A786" s="130" t="s">
        <v>3854</v>
      </c>
      <c r="B786" s="131" t="s">
        <v>1722</v>
      </c>
      <c r="C786" s="132">
        <v>95370009631</v>
      </c>
      <c r="D786" s="132" t="s">
        <v>4315</v>
      </c>
      <c r="E786" s="133">
        <v>455.66666666666669</v>
      </c>
      <c r="F786" s="132">
        <v>3</v>
      </c>
      <c r="G786" s="132">
        <v>1</v>
      </c>
      <c r="H786" s="134">
        <v>0</v>
      </c>
      <c r="I786" s="135">
        <f t="shared" si="181"/>
        <v>2</v>
      </c>
      <c r="J786" s="126">
        <f t="shared" si="168"/>
        <v>109.36</v>
      </c>
      <c r="K786" s="126">
        <f t="shared" si="169"/>
        <v>109.36</v>
      </c>
      <c r="L786" s="126">
        <f t="shared" si="170"/>
        <v>1.68</v>
      </c>
      <c r="M786" s="126">
        <f t="shared" si="171"/>
        <v>3.36</v>
      </c>
      <c r="N786" s="126">
        <f t="shared" si="172"/>
        <v>56.7</v>
      </c>
      <c r="O786" s="126">
        <f t="shared" si="173"/>
        <v>113.4</v>
      </c>
      <c r="P786" s="126">
        <f t="shared" si="174"/>
        <v>23.58</v>
      </c>
      <c r="Q786" s="126">
        <f t="shared" si="175"/>
        <v>47.16</v>
      </c>
      <c r="R786" s="126">
        <f t="shared" si="176"/>
        <v>27.34</v>
      </c>
      <c r="S786" s="126">
        <f t="shared" si="177"/>
        <v>27.34</v>
      </c>
      <c r="T786" s="126">
        <f t="shared" si="178"/>
        <v>27.34</v>
      </c>
      <c r="U786" s="128">
        <f t="shared" si="179"/>
        <v>13.67</v>
      </c>
      <c r="V786" s="157">
        <f t="shared" si="180"/>
        <v>560</v>
      </c>
    </row>
    <row r="787" spans="1:22" ht="11.25" customHeight="1" x14ac:dyDescent="0.25">
      <c r="A787" s="130" t="s">
        <v>3854</v>
      </c>
      <c r="B787" s="131" t="s">
        <v>2931</v>
      </c>
      <c r="C787" s="132">
        <v>24100008744</v>
      </c>
      <c r="D787" s="132" t="s">
        <v>4316</v>
      </c>
      <c r="E787" s="133">
        <v>436.66666666666669</v>
      </c>
      <c r="F787" s="132">
        <v>5</v>
      </c>
      <c r="G787" s="132">
        <v>4</v>
      </c>
      <c r="H787" s="134">
        <v>0</v>
      </c>
      <c r="I787" s="135">
        <f t="shared" si="181"/>
        <v>1</v>
      </c>
      <c r="J787" s="126">
        <f t="shared" si="168"/>
        <v>104.8</v>
      </c>
      <c r="K787" s="126">
        <f t="shared" si="169"/>
        <v>104.8</v>
      </c>
      <c r="L787" s="126">
        <f t="shared" si="170"/>
        <v>6.72</v>
      </c>
      <c r="M787" s="126">
        <f t="shared" si="171"/>
        <v>1.68</v>
      </c>
      <c r="N787" s="126">
        <f t="shared" si="172"/>
        <v>226.8</v>
      </c>
      <c r="O787" s="126">
        <f t="shared" si="173"/>
        <v>56.7</v>
      </c>
      <c r="P787" s="126">
        <f t="shared" si="174"/>
        <v>94.32</v>
      </c>
      <c r="Q787" s="126">
        <f t="shared" si="175"/>
        <v>23.58</v>
      </c>
      <c r="R787" s="126">
        <f t="shared" si="176"/>
        <v>26.2</v>
      </c>
      <c r="S787" s="126">
        <f t="shared" si="177"/>
        <v>26.2</v>
      </c>
      <c r="T787" s="126">
        <f t="shared" si="178"/>
        <v>26.2</v>
      </c>
      <c r="U787" s="128">
        <f t="shared" si="179"/>
        <v>13.1</v>
      </c>
      <c r="V787" s="157">
        <f t="shared" si="180"/>
        <v>711</v>
      </c>
    </row>
    <row r="788" spans="1:22" ht="11.25" customHeight="1" x14ac:dyDescent="0.25">
      <c r="A788" s="130" t="s">
        <v>3854</v>
      </c>
      <c r="B788" s="131" t="s">
        <v>2933</v>
      </c>
      <c r="C788" s="132">
        <v>82370006443</v>
      </c>
      <c r="D788" s="132" t="s">
        <v>4317</v>
      </c>
      <c r="E788" s="133">
        <v>345.33333333333331</v>
      </c>
      <c r="F788" s="132">
        <v>3</v>
      </c>
      <c r="G788" s="132">
        <v>1</v>
      </c>
      <c r="H788" s="134">
        <v>1</v>
      </c>
      <c r="I788" s="135">
        <f t="shared" si="181"/>
        <v>1</v>
      </c>
      <c r="J788" s="126">
        <f t="shared" si="168"/>
        <v>82.88</v>
      </c>
      <c r="K788" s="126">
        <f t="shared" si="169"/>
        <v>82.88</v>
      </c>
      <c r="L788" s="126">
        <f t="shared" si="170"/>
        <v>3.36</v>
      </c>
      <c r="M788" s="126">
        <f t="shared" si="171"/>
        <v>1.68</v>
      </c>
      <c r="N788" s="126">
        <f t="shared" si="172"/>
        <v>113.4</v>
      </c>
      <c r="O788" s="126">
        <f t="shared" si="173"/>
        <v>56.7</v>
      </c>
      <c r="P788" s="126">
        <f t="shared" si="174"/>
        <v>47.16</v>
      </c>
      <c r="Q788" s="126">
        <f t="shared" si="175"/>
        <v>23.58</v>
      </c>
      <c r="R788" s="126">
        <f t="shared" si="176"/>
        <v>20.72</v>
      </c>
      <c r="S788" s="126">
        <f t="shared" si="177"/>
        <v>20.72</v>
      </c>
      <c r="T788" s="126">
        <f t="shared" si="178"/>
        <v>20.72</v>
      </c>
      <c r="U788" s="128">
        <f t="shared" si="179"/>
        <v>10.36</v>
      </c>
      <c r="V788" s="157">
        <f t="shared" si="180"/>
        <v>484</v>
      </c>
    </row>
    <row r="789" spans="1:22" ht="11.25" customHeight="1" x14ac:dyDescent="0.25">
      <c r="A789" s="130" t="s">
        <v>3854</v>
      </c>
      <c r="B789" s="131" t="s">
        <v>1208</v>
      </c>
      <c r="C789" s="132">
        <v>77380005146</v>
      </c>
      <c r="D789" s="132" t="s">
        <v>4318</v>
      </c>
      <c r="E789" s="133">
        <v>493.66666666666669</v>
      </c>
      <c r="F789" s="132">
        <v>2</v>
      </c>
      <c r="G789" s="132">
        <v>1</v>
      </c>
      <c r="H789" s="134">
        <v>0</v>
      </c>
      <c r="I789" s="135">
        <f t="shared" si="181"/>
        <v>1</v>
      </c>
      <c r="J789" s="126">
        <f t="shared" si="168"/>
        <v>118.48</v>
      </c>
      <c r="K789" s="126">
        <f t="shared" si="169"/>
        <v>118.48</v>
      </c>
      <c r="L789" s="126">
        <f t="shared" si="170"/>
        <v>1.68</v>
      </c>
      <c r="M789" s="126">
        <f t="shared" si="171"/>
        <v>1.68</v>
      </c>
      <c r="N789" s="126">
        <f t="shared" si="172"/>
        <v>56.7</v>
      </c>
      <c r="O789" s="126">
        <f t="shared" si="173"/>
        <v>56.7</v>
      </c>
      <c r="P789" s="126">
        <f t="shared" si="174"/>
        <v>23.58</v>
      </c>
      <c r="Q789" s="126">
        <f t="shared" si="175"/>
        <v>23.58</v>
      </c>
      <c r="R789" s="126">
        <f t="shared" si="176"/>
        <v>29.62</v>
      </c>
      <c r="S789" s="126">
        <f t="shared" si="177"/>
        <v>29.62</v>
      </c>
      <c r="T789" s="126">
        <f t="shared" si="178"/>
        <v>29.62</v>
      </c>
      <c r="U789" s="128">
        <f t="shared" si="179"/>
        <v>14.81</v>
      </c>
      <c r="V789" s="157">
        <f t="shared" si="180"/>
        <v>505</v>
      </c>
    </row>
    <row r="790" spans="1:22" ht="11.25" customHeight="1" x14ac:dyDescent="0.25">
      <c r="A790" s="130" t="s">
        <v>3854</v>
      </c>
      <c r="B790" s="131" t="s">
        <v>2935</v>
      </c>
      <c r="C790" s="132">
        <v>10530006420</v>
      </c>
      <c r="D790" s="132" t="s">
        <v>4319</v>
      </c>
      <c r="E790" s="133">
        <v>343</v>
      </c>
      <c r="F790" s="132">
        <v>2</v>
      </c>
      <c r="G790" s="132">
        <v>1</v>
      </c>
      <c r="H790" s="134">
        <v>0</v>
      </c>
      <c r="I790" s="135">
        <f t="shared" si="181"/>
        <v>1</v>
      </c>
      <c r="J790" s="126">
        <f t="shared" si="168"/>
        <v>82.32</v>
      </c>
      <c r="K790" s="126">
        <f t="shared" si="169"/>
        <v>82.32</v>
      </c>
      <c r="L790" s="126">
        <f t="shared" si="170"/>
        <v>1.68</v>
      </c>
      <c r="M790" s="126">
        <f t="shared" si="171"/>
        <v>1.68</v>
      </c>
      <c r="N790" s="126">
        <f t="shared" si="172"/>
        <v>56.7</v>
      </c>
      <c r="O790" s="126">
        <f t="shared" si="173"/>
        <v>56.7</v>
      </c>
      <c r="P790" s="126">
        <f t="shared" si="174"/>
        <v>23.58</v>
      </c>
      <c r="Q790" s="126">
        <f t="shared" si="175"/>
        <v>23.58</v>
      </c>
      <c r="R790" s="126">
        <f t="shared" si="176"/>
        <v>20.58</v>
      </c>
      <c r="S790" s="126">
        <f t="shared" si="177"/>
        <v>20.58</v>
      </c>
      <c r="T790" s="126">
        <f t="shared" si="178"/>
        <v>20.58</v>
      </c>
      <c r="U790" s="128">
        <f t="shared" si="179"/>
        <v>10.29</v>
      </c>
      <c r="V790" s="157">
        <f t="shared" si="180"/>
        <v>401</v>
      </c>
    </row>
    <row r="791" spans="1:22" ht="11.25" customHeight="1" x14ac:dyDescent="0.25">
      <c r="A791" s="130" t="s">
        <v>3854</v>
      </c>
      <c r="B791" s="131" t="s">
        <v>2937</v>
      </c>
      <c r="C791" s="132">
        <v>82570004545</v>
      </c>
      <c r="D791" s="132" t="s">
        <v>4320</v>
      </c>
      <c r="E791" s="133">
        <v>186.66666666666666</v>
      </c>
      <c r="F791" s="132">
        <v>2</v>
      </c>
      <c r="G791" s="132">
        <v>1</v>
      </c>
      <c r="H791" s="134">
        <v>0</v>
      </c>
      <c r="I791" s="135">
        <f t="shared" si="181"/>
        <v>1</v>
      </c>
      <c r="J791" s="126">
        <f t="shared" si="168"/>
        <v>44.8</v>
      </c>
      <c r="K791" s="126">
        <f t="shared" si="169"/>
        <v>44.8</v>
      </c>
      <c r="L791" s="126">
        <f t="shared" si="170"/>
        <v>1.68</v>
      </c>
      <c r="M791" s="126">
        <f t="shared" si="171"/>
        <v>1.68</v>
      </c>
      <c r="N791" s="126">
        <f t="shared" si="172"/>
        <v>56.7</v>
      </c>
      <c r="O791" s="126">
        <f t="shared" si="173"/>
        <v>56.7</v>
      </c>
      <c r="P791" s="126">
        <f t="shared" si="174"/>
        <v>23.58</v>
      </c>
      <c r="Q791" s="126">
        <f t="shared" si="175"/>
        <v>23.58</v>
      </c>
      <c r="R791" s="126">
        <f t="shared" si="176"/>
        <v>11.2</v>
      </c>
      <c r="S791" s="126">
        <f t="shared" si="177"/>
        <v>11.2</v>
      </c>
      <c r="T791" s="126">
        <f t="shared" si="178"/>
        <v>11.2</v>
      </c>
      <c r="U791" s="128">
        <f t="shared" si="179"/>
        <v>5.6</v>
      </c>
      <c r="V791" s="157">
        <f t="shared" si="180"/>
        <v>293</v>
      </c>
    </row>
    <row r="792" spans="1:22" ht="11.25" customHeight="1" x14ac:dyDescent="0.25">
      <c r="A792" s="130" t="s">
        <v>3854</v>
      </c>
      <c r="B792" s="131" t="s">
        <v>2939</v>
      </c>
      <c r="C792" s="132">
        <v>35520010256</v>
      </c>
      <c r="D792" s="132" t="s">
        <v>4321</v>
      </c>
      <c r="E792" s="133">
        <v>400.66666666666669</v>
      </c>
      <c r="F792" s="132">
        <v>2</v>
      </c>
      <c r="G792" s="132">
        <v>1</v>
      </c>
      <c r="H792" s="134">
        <v>0</v>
      </c>
      <c r="I792" s="135">
        <f t="shared" si="181"/>
        <v>1</v>
      </c>
      <c r="J792" s="126">
        <f t="shared" si="168"/>
        <v>96.16</v>
      </c>
      <c r="K792" s="126">
        <f t="shared" si="169"/>
        <v>96.16</v>
      </c>
      <c r="L792" s="126">
        <f t="shared" si="170"/>
        <v>1.68</v>
      </c>
      <c r="M792" s="126">
        <f t="shared" si="171"/>
        <v>1.68</v>
      </c>
      <c r="N792" s="126">
        <f t="shared" si="172"/>
        <v>56.7</v>
      </c>
      <c r="O792" s="126">
        <f t="shared" si="173"/>
        <v>56.7</v>
      </c>
      <c r="P792" s="126">
        <f t="shared" si="174"/>
        <v>23.58</v>
      </c>
      <c r="Q792" s="126">
        <f t="shared" si="175"/>
        <v>23.58</v>
      </c>
      <c r="R792" s="126">
        <f t="shared" si="176"/>
        <v>24.04</v>
      </c>
      <c r="S792" s="126">
        <f t="shared" si="177"/>
        <v>24.04</v>
      </c>
      <c r="T792" s="126">
        <f t="shared" si="178"/>
        <v>24.04</v>
      </c>
      <c r="U792" s="128">
        <f t="shared" si="179"/>
        <v>12.02</v>
      </c>
      <c r="V792" s="157">
        <f t="shared" si="180"/>
        <v>440</v>
      </c>
    </row>
    <row r="793" spans="1:22" ht="11.25" customHeight="1" x14ac:dyDescent="0.25">
      <c r="A793" s="130" t="s">
        <v>3854</v>
      </c>
      <c r="B793" s="131" t="s">
        <v>2941</v>
      </c>
      <c r="C793" s="132">
        <v>17100009753</v>
      </c>
      <c r="D793" s="132" t="s">
        <v>4322</v>
      </c>
      <c r="E793" s="133">
        <v>414.33333333333331</v>
      </c>
      <c r="F793" s="132">
        <v>2</v>
      </c>
      <c r="G793" s="132">
        <v>1</v>
      </c>
      <c r="H793" s="134">
        <v>0</v>
      </c>
      <c r="I793" s="135">
        <f t="shared" si="181"/>
        <v>1</v>
      </c>
      <c r="J793" s="126">
        <f t="shared" si="168"/>
        <v>99.44</v>
      </c>
      <c r="K793" s="126">
        <f t="shared" si="169"/>
        <v>99.44</v>
      </c>
      <c r="L793" s="126">
        <f t="shared" si="170"/>
        <v>1.68</v>
      </c>
      <c r="M793" s="126">
        <f t="shared" si="171"/>
        <v>1.68</v>
      </c>
      <c r="N793" s="126">
        <f t="shared" si="172"/>
        <v>56.7</v>
      </c>
      <c r="O793" s="126">
        <f t="shared" si="173"/>
        <v>56.7</v>
      </c>
      <c r="P793" s="126">
        <f t="shared" si="174"/>
        <v>23.58</v>
      </c>
      <c r="Q793" s="126">
        <f t="shared" si="175"/>
        <v>23.58</v>
      </c>
      <c r="R793" s="126">
        <f t="shared" si="176"/>
        <v>24.86</v>
      </c>
      <c r="S793" s="126">
        <f t="shared" si="177"/>
        <v>24.86</v>
      </c>
      <c r="T793" s="126">
        <f t="shared" si="178"/>
        <v>24.86</v>
      </c>
      <c r="U793" s="128">
        <f t="shared" si="179"/>
        <v>12.43</v>
      </c>
      <c r="V793" s="157">
        <f t="shared" si="180"/>
        <v>450</v>
      </c>
    </row>
    <row r="794" spans="1:22" ht="11.25" customHeight="1" x14ac:dyDescent="0.25">
      <c r="A794" s="130" t="s">
        <v>3854</v>
      </c>
      <c r="B794" s="131" t="s">
        <v>2943</v>
      </c>
      <c r="C794" s="132">
        <v>70560003130</v>
      </c>
      <c r="D794" s="132" t="s">
        <v>4323</v>
      </c>
      <c r="E794" s="133">
        <v>332</v>
      </c>
      <c r="F794" s="132">
        <v>3</v>
      </c>
      <c r="G794" s="132">
        <v>1</v>
      </c>
      <c r="H794" s="134">
        <v>0</v>
      </c>
      <c r="I794" s="135">
        <f t="shared" si="181"/>
        <v>2</v>
      </c>
      <c r="J794" s="126">
        <f t="shared" si="168"/>
        <v>79.679999999999993</v>
      </c>
      <c r="K794" s="126">
        <f t="shared" si="169"/>
        <v>79.679999999999993</v>
      </c>
      <c r="L794" s="126">
        <f t="shared" si="170"/>
        <v>1.68</v>
      </c>
      <c r="M794" s="126">
        <f t="shared" si="171"/>
        <v>3.36</v>
      </c>
      <c r="N794" s="126">
        <f t="shared" si="172"/>
        <v>56.7</v>
      </c>
      <c r="O794" s="126">
        <f t="shared" si="173"/>
        <v>113.4</v>
      </c>
      <c r="P794" s="126">
        <f t="shared" si="174"/>
        <v>23.58</v>
      </c>
      <c r="Q794" s="126">
        <f t="shared" si="175"/>
        <v>47.16</v>
      </c>
      <c r="R794" s="126">
        <f t="shared" si="176"/>
        <v>19.919999999999998</v>
      </c>
      <c r="S794" s="126">
        <f t="shared" si="177"/>
        <v>19.919999999999998</v>
      </c>
      <c r="T794" s="126">
        <f t="shared" si="178"/>
        <v>19.919999999999998</v>
      </c>
      <c r="U794" s="128">
        <f t="shared" si="179"/>
        <v>9.9599999999999991</v>
      </c>
      <c r="V794" s="157">
        <f t="shared" si="180"/>
        <v>475</v>
      </c>
    </row>
    <row r="795" spans="1:22" ht="11.25" customHeight="1" x14ac:dyDescent="0.25">
      <c r="A795" s="130" t="s">
        <v>3854</v>
      </c>
      <c r="B795" s="131" t="s">
        <v>1210</v>
      </c>
      <c r="C795" s="132">
        <v>32430043577</v>
      </c>
      <c r="D795" s="132" t="s">
        <v>4324</v>
      </c>
      <c r="E795" s="133">
        <v>300</v>
      </c>
      <c r="F795" s="132">
        <v>5</v>
      </c>
      <c r="G795" s="132">
        <v>2</v>
      </c>
      <c r="H795" s="134">
        <v>2</v>
      </c>
      <c r="I795" s="135">
        <f t="shared" si="181"/>
        <v>1</v>
      </c>
      <c r="J795" s="126">
        <f t="shared" si="168"/>
        <v>72</v>
      </c>
      <c r="K795" s="126">
        <f t="shared" si="169"/>
        <v>72</v>
      </c>
      <c r="L795" s="126">
        <f t="shared" si="170"/>
        <v>6.72</v>
      </c>
      <c r="M795" s="126">
        <f t="shared" si="171"/>
        <v>1.68</v>
      </c>
      <c r="N795" s="126">
        <f t="shared" si="172"/>
        <v>226.8</v>
      </c>
      <c r="O795" s="126">
        <f t="shared" si="173"/>
        <v>56.7</v>
      </c>
      <c r="P795" s="126">
        <f t="shared" si="174"/>
        <v>94.32</v>
      </c>
      <c r="Q795" s="126">
        <f t="shared" si="175"/>
        <v>23.58</v>
      </c>
      <c r="R795" s="126">
        <f t="shared" si="176"/>
        <v>18</v>
      </c>
      <c r="S795" s="126">
        <f t="shared" si="177"/>
        <v>18</v>
      </c>
      <c r="T795" s="126">
        <f t="shared" si="178"/>
        <v>18</v>
      </c>
      <c r="U795" s="128">
        <f t="shared" si="179"/>
        <v>9</v>
      </c>
      <c r="V795" s="157">
        <f t="shared" si="180"/>
        <v>617</v>
      </c>
    </row>
    <row r="796" spans="1:22" ht="11.25" customHeight="1" x14ac:dyDescent="0.25">
      <c r="A796" s="130" t="s">
        <v>3854</v>
      </c>
      <c r="B796" s="131" t="s">
        <v>2945</v>
      </c>
      <c r="C796" s="132">
        <v>43220053219</v>
      </c>
      <c r="D796" s="132" t="s">
        <v>4325</v>
      </c>
      <c r="E796" s="133">
        <v>243.33333333333334</v>
      </c>
      <c r="F796" s="132">
        <v>2</v>
      </c>
      <c r="G796" s="132">
        <v>1</v>
      </c>
      <c r="H796" s="134">
        <v>0</v>
      </c>
      <c r="I796" s="135">
        <f t="shared" si="181"/>
        <v>1</v>
      </c>
      <c r="J796" s="126">
        <f t="shared" si="168"/>
        <v>58.4</v>
      </c>
      <c r="K796" s="126">
        <f t="shared" si="169"/>
        <v>58.4</v>
      </c>
      <c r="L796" s="126">
        <f t="shared" si="170"/>
        <v>1.68</v>
      </c>
      <c r="M796" s="126">
        <f t="shared" si="171"/>
        <v>1.68</v>
      </c>
      <c r="N796" s="126">
        <f t="shared" si="172"/>
        <v>56.7</v>
      </c>
      <c r="O796" s="126">
        <f t="shared" si="173"/>
        <v>56.7</v>
      </c>
      <c r="P796" s="126">
        <f t="shared" si="174"/>
        <v>23.58</v>
      </c>
      <c r="Q796" s="126">
        <f t="shared" si="175"/>
        <v>23.58</v>
      </c>
      <c r="R796" s="126">
        <f t="shared" si="176"/>
        <v>14.6</v>
      </c>
      <c r="S796" s="126">
        <f t="shared" si="177"/>
        <v>14.6</v>
      </c>
      <c r="T796" s="126">
        <f t="shared" si="178"/>
        <v>14.6</v>
      </c>
      <c r="U796" s="128">
        <f t="shared" si="179"/>
        <v>7.3</v>
      </c>
      <c r="V796" s="157">
        <f t="shared" si="180"/>
        <v>332</v>
      </c>
    </row>
    <row r="797" spans="1:22" ht="11.25" customHeight="1" x14ac:dyDescent="0.25">
      <c r="A797" s="130" t="s">
        <v>3854</v>
      </c>
      <c r="B797" s="148" t="s">
        <v>2947</v>
      </c>
      <c r="C797" s="132">
        <v>16680049388</v>
      </c>
      <c r="D797" s="132" t="s">
        <v>4326</v>
      </c>
      <c r="E797" s="133">
        <v>461.66666666666669</v>
      </c>
      <c r="F797" s="132">
        <v>3</v>
      </c>
      <c r="G797" s="132">
        <v>1</v>
      </c>
      <c r="H797" s="134">
        <v>0</v>
      </c>
      <c r="I797" s="135">
        <f t="shared" si="181"/>
        <v>2</v>
      </c>
      <c r="J797" s="126">
        <f t="shared" si="168"/>
        <v>110.8</v>
      </c>
      <c r="K797" s="126">
        <f>E797*$K$4</f>
        <v>110.8</v>
      </c>
      <c r="L797" s="126">
        <f t="shared" si="170"/>
        <v>1.68</v>
      </c>
      <c r="M797" s="126">
        <f t="shared" si="171"/>
        <v>3.36</v>
      </c>
      <c r="N797" s="126">
        <f t="shared" si="172"/>
        <v>56.7</v>
      </c>
      <c r="O797" s="126">
        <f t="shared" si="173"/>
        <v>113.4</v>
      </c>
      <c r="P797" s="126">
        <f t="shared" si="174"/>
        <v>23.58</v>
      </c>
      <c r="Q797" s="126">
        <f t="shared" si="175"/>
        <v>47.16</v>
      </c>
      <c r="R797" s="126">
        <f t="shared" si="176"/>
        <v>27.7</v>
      </c>
      <c r="S797" s="126">
        <f t="shared" si="177"/>
        <v>27.7</v>
      </c>
      <c r="T797" s="126">
        <f t="shared" si="178"/>
        <v>27.7</v>
      </c>
      <c r="U797" s="128">
        <f t="shared" si="179"/>
        <v>13.85</v>
      </c>
      <c r="V797" s="157">
        <f t="shared" si="180"/>
        <v>564</v>
      </c>
    </row>
    <row r="798" spans="1:22" ht="11.25" customHeight="1" x14ac:dyDescent="0.25">
      <c r="A798" s="130" t="s">
        <v>3854</v>
      </c>
      <c r="B798" s="148" t="s">
        <v>497</v>
      </c>
      <c r="C798" s="149">
        <v>11960039963</v>
      </c>
      <c r="D798" s="149" t="s">
        <v>4327</v>
      </c>
      <c r="E798" s="133">
        <v>281</v>
      </c>
      <c r="F798" s="132">
        <v>3</v>
      </c>
      <c r="G798" s="132">
        <v>1</v>
      </c>
      <c r="H798" s="134">
        <v>0</v>
      </c>
      <c r="I798" s="135">
        <f t="shared" si="181"/>
        <v>2</v>
      </c>
      <c r="J798" s="126">
        <f t="shared" si="168"/>
        <v>67.44</v>
      </c>
      <c r="K798" s="126">
        <f>E798*$K$4</f>
        <v>67.44</v>
      </c>
      <c r="L798" s="126">
        <f t="shared" si="170"/>
        <v>1.68</v>
      </c>
      <c r="M798" s="126">
        <f t="shared" si="171"/>
        <v>3.36</v>
      </c>
      <c r="N798" s="126">
        <f t="shared" si="172"/>
        <v>56.7</v>
      </c>
      <c r="O798" s="126">
        <f t="shared" si="173"/>
        <v>113.4</v>
      </c>
      <c r="P798" s="126">
        <f t="shared" si="174"/>
        <v>23.58</v>
      </c>
      <c r="Q798" s="126">
        <f t="shared" si="175"/>
        <v>47.16</v>
      </c>
      <c r="R798" s="126">
        <f t="shared" si="176"/>
        <v>16.86</v>
      </c>
      <c r="S798" s="126">
        <f t="shared" si="177"/>
        <v>16.86</v>
      </c>
      <c r="T798" s="126">
        <f t="shared" si="178"/>
        <v>16.86</v>
      </c>
      <c r="U798" s="128">
        <f t="shared" si="179"/>
        <v>8.43</v>
      </c>
      <c r="V798" s="157">
        <f t="shared" si="180"/>
        <v>440</v>
      </c>
    </row>
    <row r="799" spans="1:22" ht="11.25" customHeight="1" x14ac:dyDescent="0.25">
      <c r="A799" s="130" t="s">
        <v>3854</v>
      </c>
      <c r="B799" s="148" t="s">
        <v>497</v>
      </c>
      <c r="C799" s="132">
        <v>54160006752</v>
      </c>
      <c r="D799" s="132" t="s">
        <v>4328</v>
      </c>
      <c r="E799" s="133">
        <v>320.66666666666669</v>
      </c>
      <c r="F799" s="132">
        <v>3</v>
      </c>
      <c r="G799" s="132">
        <v>1</v>
      </c>
      <c r="H799" s="134">
        <v>0</v>
      </c>
      <c r="I799" s="135">
        <f t="shared" si="181"/>
        <v>2</v>
      </c>
      <c r="J799" s="126">
        <f t="shared" si="168"/>
        <v>76.960000000000008</v>
      </c>
      <c r="K799" s="126">
        <f t="shared" ref="K799:K862" si="182">E799*$K$4</f>
        <v>76.960000000000008</v>
      </c>
      <c r="L799" s="126">
        <f t="shared" si="170"/>
        <v>1.68</v>
      </c>
      <c r="M799" s="126">
        <f t="shared" si="171"/>
        <v>3.36</v>
      </c>
      <c r="N799" s="126">
        <f t="shared" si="172"/>
        <v>56.7</v>
      </c>
      <c r="O799" s="126">
        <f t="shared" si="173"/>
        <v>113.4</v>
      </c>
      <c r="P799" s="126">
        <f t="shared" si="174"/>
        <v>23.58</v>
      </c>
      <c r="Q799" s="126">
        <f t="shared" si="175"/>
        <v>47.16</v>
      </c>
      <c r="R799" s="126">
        <f t="shared" si="176"/>
        <v>19.240000000000002</v>
      </c>
      <c r="S799" s="126">
        <f t="shared" si="177"/>
        <v>19.240000000000002</v>
      </c>
      <c r="T799" s="126">
        <f t="shared" si="178"/>
        <v>19.240000000000002</v>
      </c>
      <c r="U799" s="128">
        <f t="shared" si="179"/>
        <v>9.620000000000001</v>
      </c>
      <c r="V799" s="157">
        <f t="shared" si="180"/>
        <v>467</v>
      </c>
    </row>
    <row r="800" spans="1:22" ht="11.25" customHeight="1" x14ac:dyDescent="0.25">
      <c r="A800" s="130" t="s">
        <v>3854</v>
      </c>
      <c r="B800" s="148" t="s">
        <v>497</v>
      </c>
      <c r="C800" s="132">
        <v>80780001488</v>
      </c>
      <c r="D800" s="132" t="s">
        <v>4329</v>
      </c>
      <c r="E800" s="133">
        <v>303.33333333333331</v>
      </c>
      <c r="F800" s="132">
        <v>3</v>
      </c>
      <c r="G800" s="132">
        <v>1</v>
      </c>
      <c r="H800" s="134">
        <v>0</v>
      </c>
      <c r="I800" s="135">
        <f t="shared" si="181"/>
        <v>2</v>
      </c>
      <c r="J800" s="126">
        <f t="shared" si="168"/>
        <v>72.8</v>
      </c>
      <c r="K800" s="126">
        <f t="shared" si="182"/>
        <v>72.8</v>
      </c>
      <c r="L800" s="126">
        <f t="shared" si="170"/>
        <v>1.68</v>
      </c>
      <c r="M800" s="126">
        <f t="shared" si="171"/>
        <v>3.36</v>
      </c>
      <c r="N800" s="126">
        <f t="shared" si="172"/>
        <v>56.7</v>
      </c>
      <c r="O800" s="126">
        <f t="shared" si="173"/>
        <v>113.4</v>
      </c>
      <c r="P800" s="126">
        <f t="shared" si="174"/>
        <v>23.58</v>
      </c>
      <c r="Q800" s="126">
        <f t="shared" si="175"/>
        <v>47.16</v>
      </c>
      <c r="R800" s="126">
        <f t="shared" si="176"/>
        <v>18.2</v>
      </c>
      <c r="S800" s="126">
        <f t="shared" si="177"/>
        <v>18.2</v>
      </c>
      <c r="T800" s="126">
        <f t="shared" si="178"/>
        <v>18.2</v>
      </c>
      <c r="U800" s="128">
        <f t="shared" si="179"/>
        <v>9.1</v>
      </c>
      <c r="V800" s="157">
        <f t="shared" si="180"/>
        <v>455</v>
      </c>
    </row>
    <row r="801" spans="1:22" ht="11.25" customHeight="1" x14ac:dyDescent="0.25">
      <c r="A801" s="130" t="s">
        <v>3854</v>
      </c>
      <c r="B801" s="148" t="s">
        <v>497</v>
      </c>
      <c r="C801" s="132">
        <v>83960049448</v>
      </c>
      <c r="D801" s="149" t="s">
        <v>4330</v>
      </c>
      <c r="E801" s="150">
        <v>347.33333333333331</v>
      </c>
      <c r="F801" s="132">
        <v>3</v>
      </c>
      <c r="G801" s="132">
        <v>1</v>
      </c>
      <c r="H801" s="134">
        <v>0</v>
      </c>
      <c r="I801" s="135">
        <f t="shared" si="181"/>
        <v>2</v>
      </c>
      <c r="J801" s="126">
        <f t="shared" si="168"/>
        <v>83.36</v>
      </c>
      <c r="K801" s="126">
        <f t="shared" si="182"/>
        <v>83.36</v>
      </c>
      <c r="L801" s="126">
        <f t="shared" si="170"/>
        <v>1.68</v>
      </c>
      <c r="M801" s="126">
        <f t="shared" si="171"/>
        <v>3.36</v>
      </c>
      <c r="N801" s="126">
        <f t="shared" si="172"/>
        <v>56.7</v>
      </c>
      <c r="O801" s="126">
        <f t="shared" si="173"/>
        <v>113.4</v>
      </c>
      <c r="P801" s="126">
        <f t="shared" si="174"/>
        <v>23.58</v>
      </c>
      <c r="Q801" s="126">
        <f t="shared" si="175"/>
        <v>47.16</v>
      </c>
      <c r="R801" s="126">
        <f t="shared" si="176"/>
        <v>20.84</v>
      </c>
      <c r="S801" s="126">
        <f t="shared" si="177"/>
        <v>20.84</v>
      </c>
      <c r="T801" s="126">
        <f t="shared" si="178"/>
        <v>20.84</v>
      </c>
      <c r="U801" s="128">
        <f t="shared" si="179"/>
        <v>10.42</v>
      </c>
      <c r="V801" s="157">
        <f t="shared" si="180"/>
        <v>486</v>
      </c>
    </row>
    <row r="802" spans="1:22" ht="11.25" customHeight="1" x14ac:dyDescent="0.25">
      <c r="A802" s="130" t="s">
        <v>3854</v>
      </c>
      <c r="B802" s="148" t="s">
        <v>2949</v>
      </c>
      <c r="C802" s="132">
        <v>60360009976</v>
      </c>
      <c r="D802" s="149" t="s">
        <v>4331</v>
      </c>
      <c r="E802" s="150">
        <v>85.666666666666671</v>
      </c>
      <c r="F802" s="132">
        <v>4</v>
      </c>
      <c r="G802" s="132">
        <v>2</v>
      </c>
      <c r="H802" s="134">
        <v>1</v>
      </c>
      <c r="I802" s="135">
        <f t="shared" si="181"/>
        <v>1</v>
      </c>
      <c r="J802" s="126">
        <f t="shared" si="168"/>
        <v>20.56</v>
      </c>
      <c r="K802" s="126">
        <f t="shared" si="182"/>
        <v>20.56</v>
      </c>
      <c r="L802" s="126">
        <f t="shared" si="170"/>
        <v>5.04</v>
      </c>
      <c r="M802" s="126">
        <f t="shared" si="171"/>
        <v>1.68</v>
      </c>
      <c r="N802" s="126">
        <f t="shared" si="172"/>
        <v>170.10000000000002</v>
      </c>
      <c r="O802" s="126">
        <f t="shared" si="173"/>
        <v>56.7</v>
      </c>
      <c r="P802" s="126">
        <f t="shared" si="174"/>
        <v>70.739999999999995</v>
      </c>
      <c r="Q802" s="126">
        <f t="shared" si="175"/>
        <v>23.58</v>
      </c>
      <c r="R802" s="126">
        <f t="shared" si="176"/>
        <v>5.14</v>
      </c>
      <c r="S802" s="126">
        <f t="shared" si="177"/>
        <v>5.14</v>
      </c>
      <c r="T802" s="126">
        <f t="shared" si="178"/>
        <v>5.14</v>
      </c>
      <c r="U802" s="128">
        <f t="shared" si="179"/>
        <v>2.57</v>
      </c>
      <c r="V802" s="157">
        <f t="shared" si="180"/>
        <v>387</v>
      </c>
    </row>
    <row r="803" spans="1:22" ht="11.25" customHeight="1" x14ac:dyDescent="0.25">
      <c r="A803" s="130" t="s">
        <v>3854</v>
      </c>
      <c r="B803" s="148" t="s">
        <v>2951</v>
      </c>
      <c r="C803" s="132">
        <v>48270005203</v>
      </c>
      <c r="D803" s="149" t="s">
        <v>4332</v>
      </c>
      <c r="E803" s="150">
        <v>113.33333333333333</v>
      </c>
      <c r="F803" s="132">
        <v>2</v>
      </c>
      <c r="G803" s="132">
        <v>1</v>
      </c>
      <c r="H803" s="134">
        <v>0</v>
      </c>
      <c r="I803" s="135">
        <f t="shared" si="181"/>
        <v>1</v>
      </c>
      <c r="J803" s="126">
        <f t="shared" si="168"/>
        <v>27.2</v>
      </c>
      <c r="K803" s="126">
        <f t="shared" si="182"/>
        <v>27.2</v>
      </c>
      <c r="L803" s="126">
        <f t="shared" si="170"/>
        <v>1.68</v>
      </c>
      <c r="M803" s="126">
        <f t="shared" si="171"/>
        <v>1.68</v>
      </c>
      <c r="N803" s="126">
        <f t="shared" si="172"/>
        <v>56.7</v>
      </c>
      <c r="O803" s="126">
        <f t="shared" si="173"/>
        <v>56.7</v>
      </c>
      <c r="P803" s="126">
        <f t="shared" si="174"/>
        <v>23.58</v>
      </c>
      <c r="Q803" s="126">
        <f t="shared" si="175"/>
        <v>23.58</v>
      </c>
      <c r="R803" s="126">
        <f t="shared" si="176"/>
        <v>6.8</v>
      </c>
      <c r="S803" s="126">
        <f t="shared" si="177"/>
        <v>6.8</v>
      </c>
      <c r="T803" s="126">
        <f t="shared" si="178"/>
        <v>6.8</v>
      </c>
      <c r="U803" s="128">
        <f t="shared" si="179"/>
        <v>3.4</v>
      </c>
      <c r="V803" s="157">
        <f t="shared" si="180"/>
        <v>242</v>
      </c>
    </row>
    <row r="804" spans="1:22" ht="11.25" customHeight="1" x14ac:dyDescent="0.25">
      <c r="A804" s="130" t="s">
        <v>3854</v>
      </c>
      <c r="B804" s="148" t="s">
        <v>2953</v>
      </c>
      <c r="C804" s="132">
        <v>18520003551</v>
      </c>
      <c r="D804" s="149" t="s">
        <v>4333</v>
      </c>
      <c r="E804" s="150">
        <v>351.33333333333331</v>
      </c>
      <c r="F804" s="132">
        <v>3</v>
      </c>
      <c r="G804" s="132">
        <v>1</v>
      </c>
      <c r="H804" s="134">
        <v>0</v>
      </c>
      <c r="I804" s="135">
        <f t="shared" si="181"/>
        <v>2</v>
      </c>
      <c r="J804" s="126">
        <f t="shared" si="168"/>
        <v>84.32</v>
      </c>
      <c r="K804" s="126">
        <f t="shared" si="182"/>
        <v>84.32</v>
      </c>
      <c r="L804" s="126">
        <f t="shared" si="170"/>
        <v>1.68</v>
      </c>
      <c r="M804" s="126">
        <f t="shared" si="171"/>
        <v>3.36</v>
      </c>
      <c r="N804" s="126">
        <f t="shared" si="172"/>
        <v>56.7</v>
      </c>
      <c r="O804" s="126">
        <f t="shared" si="173"/>
        <v>113.4</v>
      </c>
      <c r="P804" s="126">
        <f t="shared" si="174"/>
        <v>23.58</v>
      </c>
      <c r="Q804" s="126">
        <f t="shared" si="175"/>
        <v>47.16</v>
      </c>
      <c r="R804" s="126">
        <f t="shared" si="176"/>
        <v>21.08</v>
      </c>
      <c r="S804" s="126">
        <f t="shared" si="177"/>
        <v>21.08</v>
      </c>
      <c r="T804" s="126">
        <f t="shared" si="178"/>
        <v>21.08</v>
      </c>
      <c r="U804" s="128">
        <f t="shared" si="179"/>
        <v>10.54</v>
      </c>
      <c r="V804" s="157">
        <f t="shared" si="180"/>
        <v>488</v>
      </c>
    </row>
    <row r="805" spans="1:22" ht="11.25" customHeight="1" x14ac:dyDescent="0.25">
      <c r="A805" s="130" t="s">
        <v>3854</v>
      </c>
      <c r="B805" s="131" t="s">
        <v>2955</v>
      </c>
      <c r="C805" s="132">
        <v>61030001337</v>
      </c>
      <c r="D805" s="149" t="s">
        <v>4334</v>
      </c>
      <c r="E805" s="150">
        <v>202</v>
      </c>
      <c r="F805" s="132">
        <v>2</v>
      </c>
      <c r="G805" s="132">
        <v>1</v>
      </c>
      <c r="H805" s="134">
        <v>0</v>
      </c>
      <c r="I805" s="135">
        <f t="shared" si="181"/>
        <v>1</v>
      </c>
      <c r="J805" s="126">
        <f t="shared" si="168"/>
        <v>48.48</v>
      </c>
      <c r="K805" s="126">
        <f t="shared" si="182"/>
        <v>48.48</v>
      </c>
      <c r="L805" s="126">
        <f t="shared" si="170"/>
        <v>1.68</v>
      </c>
      <c r="M805" s="126">
        <f t="shared" si="171"/>
        <v>1.68</v>
      </c>
      <c r="N805" s="126">
        <f t="shared" si="172"/>
        <v>56.7</v>
      </c>
      <c r="O805" s="126">
        <f t="shared" si="173"/>
        <v>56.7</v>
      </c>
      <c r="P805" s="126">
        <f t="shared" si="174"/>
        <v>23.58</v>
      </c>
      <c r="Q805" s="126">
        <f t="shared" si="175"/>
        <v>23.58</v>
      </c>
      <c r="R805" s="126">
        <f t="shared" si="176"/>
        <v>12.12</v>
      </c>
      <c r="S805" s="126">
        <f t="shared" si="177"/>
        <v>12.12</v>
      </c>
      <c r="T805" s="126">
        <f t="shared" si="178"/>
        <v>12.12</v>
      </c>
      <c r="U805" s="128">
        <f t="shared" si="179"/>
        <v>6.06</v>
      </c>
      <c r="V805" s="157">
        <f t="shared" si="180"/>
        <v>303</v>
      </c>
    </row>
    <row r="806" spans="1:22" ht="11.25" customHeight="1" x14ac:dyDescent="0.25">
      <c r="A806" s="130" t="s">
        <v>3854</v>
      </c>
      <c r="B806" s="131" t="s">
        <v>2957</v>
      </c>
      <c r="C806" s="132">
        <v>52110008545</v>
      </c>
      <c r="D806" s="149" t="s">
        <v>4335</v>
      </c>
      <c r="E806" s="150">
        <v>273.33333333333331</v>
      </c>
      <c r="F806" s="132">
        <v>2</v>
      </c>
      <c r="G806" s="132">
        <v>1</v>
      </c>
      <c r="H806" s="134">
        <v>0</v>
      </c>
      <c r="I806" s="135">
        <f t="shared" si="181"/>
        <v>1</v>
      </c>
      <c r="J806" s="126">
        <f t="shared" si="168"/>
        <v>65.599999999999994</v>
      </c>
      <c r="K806" s="126">
        <f t="shared" si="182"/>
        <v>65.599999999999994</v>
      </c>
      <c r="L806" s="126">
        <f t="shared" si="170"/>
        <v>1.68</v>
      </c>
      <c r="M806" s="126">
        <f t="shared" si="171"/>
        <v>1.68</v>
      </c>
      <c r="N806" s="126">
        <f t="shared" si="172"/>
        <v>56.7</v>
      </c>
      <c r="O806" s="126">
        <f t="shared" si="173"/>
        <v>56.7</v>
      </c>
      <c r="P806" s="126">
        <f t="shared" si="174"/>
        <v>23.58</v>
      </c>
      <c r="Q806" s="126">
        <f t="shared" si="175"/>
        <v>23.58</v>
      </c>
      <c r="R806" s="126">
        <f t="shared" si="176"/>
        <v>16.399999999999999</v>
      </c>
      <c r="S806" s="126">
        <f t="shared" si="177"/>
        <v>16.399999999999999</v>
      </c>
      <c r="T806" s="126">
        <f t="shared" si="178"/>
        <v>16.399999999999999</v>
      </c>
      <c r="U806" s="128">
        <f t="shared" si="179"/>
        <v>8.1999999999999993</v>
      </c>
      <c r="V806" s="157">
        <f t="shared" si="180"/>
        <v>353</v>
      </c>
    </row>
    <row r="807" spans="1:22" ht="11.25" customHeight="1" x14ac:dyDescent="0.25">
      <c r="A807" s="130" t="s">
        <v>3854</v>
      </c>
      <c r="B807" s="131" t="s">
        <v>2959</v>
      </c>
      <c r="C807" s="132">
        <v>32460008097</v>
      </c>
      <c r="D807" s="149" t="s">
        <v>4336</v>
      </c>
      <c r="E807" s="150">
        <v>303</v>
      </c>
      <c r="F807" s="132">
        <v>2</v>
      </c>
      <c r="G807" s="132">
        <v>1</v>
      </c>
      <c r="H807" s="134">
        <v>0</v>
      </c>
      <c r="I807" s="135">
        <f t="shared" si="181"/>
        <v>1</v>
      </c>
      <c r="J807" s="126">
        <f t="shared" si="168"/>
        <v>72.72</v>
      </c>
      <c r="K807" s="126">
        <f t="shared" si="182"/>
        <v>72.72</v>
      </c>
      <c r="L807" s="126">
        <f t="shared" si="170"/>
        <v>1.68</v>
      </c>
      <c r="M807" s="126">
        <f t="shared" si="171"/>
        <v>1.68</v>
      </c>
      <c r="N807" s="126">
        <f t="shared" si="172"/>
        <v>56.7</v>
      </c>
      <c r="O807" s="126">
        <f t="shared" si="173"/>
        <v>56.7</v>
      </c>
      <c r="P807" s="126">
        <f t="shared" si="174"/>
        <v>23.58</v>
      </c>
      <c r="Q807" s="126">
        <f t="shared" si="175"/>
        <v>23.58</v>
      </c>
      <c r="R807" s="126">
        <f t="shared" si="176"/>
        <v>18.18</v>
      </c>
      <c r="S807" s="126">
        <f t="shared" si="177"/>
        <v>18.18</v>
      </c>
      <c r="T807" s="126">
        <f t="shared" si="178"/>
        <v>18.18</v>
      </c>
      <c r="U807" s="128">
        <f t="shared" si="179"/>
        <v>9.09</v>
      </c>
      <c r="V807" s="157">
        <f t="shared" si="180"/>
        <v>373</v>
      </c>
    </row>
    <row r="808" spans="1:22" ht="11.25" customHeight="1" x14ac:dyDescent="0.25">
      <c r="A808" s="130" t="s">
        <v>3854</v>
      </c>
      <c r="B808" s="131" t="s">
        <v>922</v>
      </c>
      <c r="C808" s="132">
        <v>32460006784</v>
      </c>
      <c r="D808" s="149" t="s">
        <v>4337</v>
      </c>
      <c r="E808" s="150">
        <v>367</v>
      </c>
      <c r="F808" s="132">
        <v>3</v>
      </c>
      <c r="G808" s="132">
        <v>1</v>
      </c>
      <c r="H808" s="134">
        <v>0</v>
      </c>
      <c r="I808" s="135">
        <f t="shared" si="181"/>
        <v>2</v>
      </c>
      <c r="J808" s="126">
        <f t="shared" si="168"/>
        <v>88.08</v>
      </c>
      <c r="K808" s="126">
        <f t="shared" si="182"/>
        <v>88.08</v>
      </c>
      <c r="L808" s="126">
        <f t="shared" si="170"/>
        <v>1.68</v>
      </c>
      <c r="M808" s="126">
        <f t="shared" si="171"/>
        <v>3.36</v>
      </c>
      <c r="N808" s="126">
        <f t="shared" si="172"/>
        <v>56.7</v>
      </c>
      <c r="O808" s="126">
        <f t="shared" si="173"/>
        <v>113.4</v>
      </c>
      <c r="P808" s="126">
        <f t="shared" si="174"/>
        <v>23.58</v>
      </c>
      <c r="Q808" s="126">
        <f t="shared" si="175"/>
        <v>47.16</v>
      </c>
      <c r="R808" s="126">
        <f t="shared" si="176"/>
        <v>22.02</v>
      </c>
      <c r="S808" s="126">
        <f t="shared" si="177"/>
        <v>22.02</v>
      </c>
      <c r="T808" s="126">
        <f t="shared" si="178"/>
        <v>22.02</v>
      </c>
      <c r="U808" s="128">
        <f t="shared" si="179"/>
        <v>11.01</v>
      </c>
      <c r="V808" s="157">
        <f t="shared" si="180"/>
        <v>499</v>
      </c>
    </row>
    <row r="809" spans="1:22" ht="11.25" customHeight="1" x14ac:dyDescent="0.25">
      <c r="A809" s="130" t="s">
        <v>3854</v>
      </c>
      <c r="B809" s="131" t="s">
        <v>2961</v>
      </c>
      <c r="C809" s="132">
        <v>85530010880</v>
      </c>
      <c r="D809" s="149" t="s">
        <v>4338</v>
      </c>
      <c r="E809" s="150">
        <v>284.33333333333331</v>
      </c>
      <c r="F809" s="132">
        <v>3</v>
      </c>
      <c r="G809" s="132">
        <v>1</v>
      </c>
      <c r="H809" s="134">
        <v>0</v>
      </c>
      <c r="I809" s="135">
        <f t="shared" si="181"/>
        <v>2</v>
      </c>
      <c r="J809" s="126">
        <f t="shared" si="168"/>
        <v>68.239999999999995</v>
      </c>
      <c r="K809" s="126">
        <f t="shared" si="182"/>
        <v>68.239999999999995</v>
      </c>
      <c r="L809" s="126">
        <f t="shared" si="170"/>
        <v>1.68</v>
      </c>
      <c r="M809" s="126">
        <f t="shared" si="171"/>
        <v>3.36</v>
      </c>
      <c r="N809" s="126">
        <f t="shared" si="172"/>
        <v>56.7</v>
      </c>
      <c r="O809" s="126">
        <f t="shared" si="173"/>
        <v>113.4</v>
      </c>
      <c r="P809" s="126">
        <f t="shared" si="174"/>
        <v>23.58</v>
      </c>
      <c r="Q809" s="126">
        <f t="shared" si="175"/>
        <v>47.16</v>
      </c>
      <c r="R809" s="126">
        <f t="shared" si="176"/>
        <v>17.059999999999999</v>
      </c>
      <c r="S809" s="126">
        <f t="shared" si="177"/>
        <v>17.059999999999999</v>
      </c>
      <c r="T809" s="126">
        <f t="shared" si="178"/>
        <v>17.059999999999999</v>
      </c>
      <c r="U809" s="128">
        <f t="shared" si="179"/>
        <v>8.5299999999999994</v>
      </c>
      <c r="V809" s="157">
        <f t="shared" si="180"/>
        <v>442</v>
      </c>
    </row>
    <row r="810" spans="1:22" ht="11.25" customHeight="1" x14ac:dyDescent="0.25">
      <c r="A810" s="130" t="s">
        <v>3854</v>
      </c>
      <c r="B810" s="131" t="s">
        <v>924</v>
      </c>
      <c r="C810" s="132">
        <v>59730006135</v>
      </c>
      <c r="D810" s="149" t="s">
        <v>4339</v>
      </c>
      <c r="E810" s="150">
        <v>216.33333333333334</v>
      </c>
      <c r="F810" s="132">
        <v>3</v>
      </c>
      <c r="G810" s="132">
        <v>1</v>
      </c>
      <c r="H810" s="134">
        <v>0</v>
      </c>
      <c r="I810" s="135">
        <f t="shared" si="181"/>
        <v>2</v>
      </c>
      <c r="J810" s="126">
        <f t="shared" si="168"/>
        <v>51.92</v>
      </c>
      <c r="K810" s="126">
        <f t="shared" si="182"/>
        <v>51.92</v>
      </c>
      <c r="L810" s="126">
        <f t="shared" si="170"/>
        <v>1.68</v>
      </c>
      <c r="M810" s="126">
        <f t="shared" si="171"/>
        <v>3.36</v>
      </c>
      <c r="N810" s="126">
        <f t="shared" si="172"/>
        <v>56.7</v>
      </c>
      <c r="O810" s="126">
        <f t="shared" si="173"/>
        <v>113.4</v>
      </c>
      <c r="P810" s="126">
        <f t="shared" si="174"/>
        <v>23.58</v>
      </c>
      <c r="Q810" s="126">
        <f t="shared" si="175"/>
        <v>47.16</v>
      </c>
      <c r="R810" s="126">
        <f t="shared" si="176"/>
        <v>12.98</v>
      </c>
      <c r="S810" s="126">
        <f t="shared" si="177"/>
        <v>12.98</v>
      </c>
      <c r="T810" s="126">
        <f t="shared" si="178"/>
        <v>12.98</v>
      </c>
      <c r="U810" s="128">
        <f t="shared" si="179"/>
        <v>6.49</v>
      </c>
      <c r="V810" s="157">
        <f t="shared" si="180"/>
        <v>395</v>
      </c>
    </row>
    <row r="811" spans="1:22" ht="11.25" customHeight="1" x14ac:dyDescent="0.25">
      <c r="A811" s="130" t="s">
        <v>3854</v>
      </c>
      <c r="B811" s="131" t="s">
        <v>2963</v>
      </c>
      <c r="C811" s="132">
        <v>87730003192</v>
      </c>
      <c r="D811" s="149" t="s">
        <v>4340</v>
      </c>
      <c r="E811" s="150">
        <v>216</v>
      </c>
      <c r="F811" s="132">
        <v>2</v>
      </c>
      <c r="G811" s="132">
        <v>1</v>
      </c>
      <c r="H811" s="134">
        <v>0</v>
      </c>
      <c r="I811" s="135">
        <f t="shared" si="181"/>
        <v>1</v>
      </c>
      <c r="J811" s="126">
        <f t="shared" si="168"/>
        <v>51.839999999999996</v>
      </c>
      <c r="K811" s="126">
        <f t="shared" si="182"/>
        <v>51.839999999999996</v>
      </c>
      <c r="L811" s="126">
        <f t="shared" si="170"/>
        <v>1.68</v>
      </c>
      <c r="M811" s="126">
        <f t="shared" si="171"/>
        <v>1.68</v>
      </c>
      <c r="N811" s="126">
        <f t="shared" si="172"/>
        <v>56.7</v>
      </c>
      <c r="O811" s="126">
        <f t="shared" si="173"/>
        <v>56.7</v>
      </c>
      <c r="P811" s="126">
        <f t="shared" si="174"/>
        <v>23.58</v>
      </c>
      <c r="Q811" s="126">
        <f t="shared" si="175"/>
        <v>23.58</v>
      </c>
      <c r="R811" s="126">
        <f t="shared" si="176"/>
        <v>12.959999999999999</v>
      </c>
      <c r="S811" s="126">
        <f t="shared" si="177"/>
        <v>12.959999999999999</v>
      </c>
      <c r="T811" s="126">
        <f t="shared" si="178"/>
        <v>12.959999999999999</v>
      </c>
      <c r="U811" s="128">
        <f t="shared" si="179"/>
        <v>6.4799999999999995</v>
      </c>
      <c r="V811" s="157">
        <f t="shared" si="180"/>
        <v>313</v>
      </c>
    </row>
    <row r="812" spans="1:22" ht="11.25" customHeight="1" x14ac:dyDescent="0.25">
      <c r="A812" s="130" t="s">
        <v>3854</v>
      </c>
      <c r="B812" s="131" t="s">
        <v>2965</v>
      </c>
      <c r="C812" s="132">
        <v>37440002139</v>
      </c>
      <c r="D812" s="149" t="s">
        <v>4341</v>
      </c>
      <c r="E812" s="150">
        <v>181.33333333333334</v>
      </c>
      <c r="F812" s="132">
        <v>2</v>
      </c>
      <c r="G812" s="132">
        <v>1</v>
      </c>
      <c r="H812" s="134">
        <v>0</v>
      </c>
      <c r="I812" s="135">
        <f t="shared" si="181"/>
        <v>1</v>
      </c>
      <c r="J812" s="126">
        <f t="shared" si="168"/>
        <v>43.52</v>
      </c>
      <c r="K812" s="126">
        <f t="shared" si="182"/>
        <v>43.52</v>
      </c>
      <c r="L812" s="126">
        <f t="shared" si="170"/>
        <v>1.68</v>
      </c>
      <c r="M812" s="126">
        <f t="shared" si="171"/>
        <v>1.68</v>
      </c>
      <c r="N812" s="126">
        <f t="shared" si="172"/>
        <v>56.7</v>
      </c>
      <c r="O812" s="126">
        <f t="shared" si="173"/>
        <v>56.7</v>
      </c>
      <c r="P812" s="126">
        <f t="shared" si="174"/>
        <v>23.58</v>
      </c>
      <c r="Q812" s="126">
        <f t="shared" si="175"/>
        <v>23.58</v>
      </c>
      <c r="R812" s="126">
        <f t="shared" si="176"/>
        <v>10.88</v>
      </c>
      <c r="S812" s="126">
        <f t="shared" si="177"/>
        <v>10.88</v>
      </c>
      <c r="T812" s="126">
        <f t="shared" si="178"/>
        <v>10.88</v>
      </c>
      <c r="U812" s="128">
        <f t="shared" si="179"/>
        <v>5.44</v>
      </c>
      <c r="V812" s="157">
        <f t="shared" si="180"/>
        <v>289</v>
      </c>
    </row>
    <row r="813" spans="1:22" ht="11.25" customHeight="1" x14ac:dyDescent="0.25">
      <c r="A813" s="130" t="s">
        <v>3854</v>
      </c>
      <c r="B813" s="131" t="s">
        <v>2967</v>
      </c>
      <c r="C813" s="132">
        <v>77480005583</v>
      </c>
      <c r="D813" s="149" t="s">
        <v>4342</v>
      </c>
      <c r="E813" s="150">
        <v>253</v>
      </c>
      <c r="F813" s="132">
        <v>3</v>
      </c>
      <c r="G813" s="132">
        <v>1</v>
      </c>
      <c r="H813" s="134">
        <v>0</v>
      </c>
      <c r="I813" s="135">
        <f t="shared" si="181"/>
        <v>2</v>
      </c>
      <c r="J813" s="126">
        <f t="shared" si="168"/>
        <v>60.72</v>
      </c>
      <c r="K813" s="126">
        <f t="shared" si="182"/>
        <v>60.72</v>
      </c>
      <c r="L813" s="126">
        <f t="shared" si="170"/>
        <v>1.68</v>
      </c>
      <c r="M813" s="126">
        <f t="shared" si="171"/>
        <v>3.36</v>
      </c>
      <c r="N813" s="126">
        <f t="shared" si="172"/>
        <v>56.7</v>
      </c>
      <c r="O813" s="126">
        <f t="shared" si="173"/>
        <v>113.4</v>
      </c>
      <c r="P813" s="126">
        <f t="shared" si="174"/>
        <v>23.58</v>
      </c>
      <c r="Q813" s="126">
        <f t="shared" si="175"/>
        <v>47.16</v>
      </c>
      <c r="R813" s="126">
        <f t="shared" si="176"/>
        <v>15.18</v>
      </c>
      <c r="S813" s="126">
        <f t="shared" si="177"/>
        <v>15.18</v>
      </c>
      <c r="T813" s="126">
        <f t="shared" si="178"/>
        <v>15.18</v>
      </c>
      <c r="U813" s="128">
        <f t="shared" si="179"/>
        <v>7.59</v>
      </c>
      <c r="V813" s="157">
        <f t="shared" si="180"/>
        <v>420</v>
      </c>
    </row>
    <row r="814" spans="1:22" ht="11.25" customHeight="1" x14ac:dyDescent="0.25">
      <c r="A814" s="130" t="s">
        <v>3854</v>
      </c>
      <c r="B814" s="131" t="s">
        <v>2969</v>
      </c>
      <c r="C814" s="132">
        <v>79330005166</v>
      </c>
      <c r="D814" s="149" t="s">
        <v>4343</v>
      </c>
      <c r="E814" s="150">
        <v>349</v>
      </c>
      <c r="F814" s="132">
        <v>2</v>
      </c>
      <c r="G814" s="132">
        <v>1</v>
      </c>
      <c r="H814" s="134">
        <v>0</v>
      </c>
      <c r="I814" s="135">
        <f t="shared" si="181"/>
        <v>1</v>
      </c>
      <c r="J814" s="126">
        <f t="shared" si="168"/>
        <v>83.759999999999991</v>
      </c>
      <c r="K814" s="126">
        <f t="shared" si="182"/>
        <v>83.759999999999991</v>
      </c>
      <c r="L814" s="126">
        <f t="shared" si="170"/>
        <v>1.68</v>
      </c>
      <c r="M814" s="126">
        <f t="shared" si="171"/>
        <v>1.68</v>
      </c>
      <c r="N814" s="126">
        <f t="shared" si="172"/>
        <v>56.7</v>
      </c>
      <c r="O814" s="126">
        <f t="shared" si="173"/>
        <v>56.7</v>
      </c>
      <c r="P814" s="126">
        <f t="shared" si="174"/>
        <v>23.58</v>
      </c>
      <c r="Q814" s="126">
        <f t="shared" si="175"/>
        <v>23.58</v>
      </c>
      <c r="R814" s="126">
        <f t="shared" si="176"/>
        <v>20.939999999999998</v>
      </c>
      <c r="S814" s="126">
        <f t="shared" si="177"/>
        <v>20.939999999999998</v>
      </c>
      <c r="T814" s="126">
        <f t="shared" si="178"/>
        <v>20.939999999999998</v>
      </c>
      <c r="U814" s="128">
        <f t="shared" si="179"/>
        <v>10.469999999999999</v>
      </c>
      <c r="V814" s="157">
        <f t="shared" si="180"/>
        <v>405</v>
      </c>
    </row>
    <row r="815" spans="1:22" ht="11.25" customHeight="1" x14ac:dyDescent="0.25">
      <c r="A815" s="130" t="s">
        <v>3854</v>
      </c>
      <c r="B815" s="131" t="s">
        <v>2971</v>
      </c>
      <c r="C815" s="132">
        <v>77170009155</v>
      </c>
      <c r="D815" s="149" t="s">
        <v>4344</v>
      </c>
      <c r="E815" s="150">
        <v>556.33333333333337</v>
      </c>
      <c r="F815" s="132">
        <v>3</v>
      </c>
      <c r="G815" s="132">
        <v>1</v>
      </c>
      <c r="H815" s="134">
        <v>0</v>
      </c>
      <c r="I815" s="135">
        <f t="shared" si="181"/>
        <v>2</v>
      </c>
      <c r="J815" s="126">
        <f t="shared" si="168"/>
        <v>133.52000000000001</v>
      </c>
      <c r="K815" s="126">
        <f t="shared" si="182"/>
        <v>133.52000000000001</v>
      </c>
      <c r="L815" s="126">
        <f t="shared" si="170"/>
        <v>1.68</v>
      </c>
      <c r="M815" s="126">
        <f t="shared" si="171"/>
        <v>3.36</v>
      </c>
      <c r="N815" s="126">
        <f t="shared" si="172"/>
        <v>56.7</v>
      </c>
      <c r="O815" s="126">
        <f t="shared" si="173"/>
        <v>113.4</v>
      </c>
      <c r="P815" s="126">
        <f t="shared" si="174"/>
        <v>23.58</v>
      </c>
      <c r="Q815" s="126">
        <f t="shared" si="175"/>
        <v>47.16</v>
      </c>
      <c r="R815" s="126">
        <f t="shared" si="176"/>
        <v>33.380000000000003</v>
      </c>
      <c r="S815" s="126">
        <f t="shared" si="177"/>
        <v>33.380000000000003</v>
      </c>
      <c r="T815" s="126">
        <f t="shared" si="178"/>
        <v>33.380000000000003</v>
      </c>
      <c r="U815" s="128">
        <f t="shared" si="179"/>
        <v>16.690000000000001</v>
      </c>
      <c r="V815" s="157">
        <f t="shared" si="180"/>
        <v>630</v>
      </c>
    </row>
    <row r="816" spans="1:22" ht="11.25" customHeight="1" x14ac:dyDescent="0.25">
      <c r="A816" s="130" t="s">
        <v>3854</v>
      </c>
      <c r="B816" s="131" t="s">
        <v>2973</v>
      </c>
      <c r="C816" s="132">
        <v>85000001330</v>
      </c>
      <c r="D816" s="149" t="s">
        <v>4345</v>
      </c>
      <c r="E816" s="150">
        <v>771</v>
      </c>
      <c r="F816" s="132">
        <v>3</v>
      </c>
      <c r="G816" s="132">
        <v>1</v>
      </c>
      <c r="H816" s="134">
        <v>0</v>
      </c>
      <c r="I816" s="135">
        <f t="shared" si="181"/>
        <v>2</v>
      </c>
      <c r="J816" s="126">
        <f t="shared" si="168"/>
        <v>185.04</v>
      </c>
      <c r="K816" s="126">
        <f t="shared" si="182"/>
        <v>185.04</v>
      </c>
      <c r="L816" s="126">
        <f t="shared" si="170"/>
        <v>1.68</v>
      </c>
      <c r="M816" s="126">
        <f t="shared" si="171"/>
        <v>3.36</v>
      </c>
      <c r="N816" s="126">
        <f t="shared" si="172"/>
        <v>56.7</v>
      </c>
      <c r="O816" s="126">
        <f t="shared" si="173"/>
        <v>113.4</v>
      </c>
      <c r="P816" s="126">
        <f t="shared" si="174"/>
        <v>23.58</v>
      </c>
      <c r="Q816" s="126">
        <f t="shared" si="175"/>
        <v>47.16</v>
      </c>
      <c r="R816" s="126">
        <f t="shared" si="176"/>
        <v>46.26</v>
      </c>
      <c r="S816" s="126">
        <f t="shared" si="177"/>
        <v>46.26</v>
      </c>
      <c r="T816" s="126">
        <f t="shared" si="178"/>
        <v>46.26</v>
      </c>
      <c r="U816" s="128">
        <f t="shared" si="179"/>
        <v>23.13</v>
      </c>
      <c r="V816" s="157">
        <f t="shared" si="180"/>
        <v>778</v>
      </c>
    </row>
    <row r="817" spans="1:22" ht="11.25" customHeight="1" x14ac:dyDescent="0.25">
      <c r="A817" s="130" t="s">
        <v>3854</v>
      </c>
      <c r="B817" s="131" t="s">
        <v>926</v>
      </c>
      <c r="C817" s="132">
        <v>14510003935</v>
      </c>
      <c r="D817" s="149" t="s">
        <v>4346</v>
      </c>
      <c r="E817" s="150">
        <v>271.66666666666669</v>
      </c>
      <c r="F817" s="132">
        <v>3</v>
      </c>
      <c r="G817" s="132">
        <v>1</v>
      </c>
      <c r="H817" s="134">
        <v>0</v>
      </c>
      <c r="I817" s="135">
        <f t="shared" si="181"/>
        <v>2</v>
      </c>
      <c r="J817" s="126">
        <f t="shared" si="168"/>
        <v>65.2</v>
      </c>
      <c r="K817" s="126">
        <f t="shared" si="182"/>
        <v>65.2</v>
      </c>
      <c r="L817" s="126">
        <f t="shared" si="170"/>
        <v>1.68</v>
      </c>
      <c r="M817" s="126">
        <f t="shared" si="171"/>
        <v>3.36</v>
      </c>
      <c r="N817" s="126">
        <f t="shared" si="172"/>
        <v>56.7</v>
      </c>
      <c r="O817" s="126">
        <f t="shared" si="173"/>
        <v>113.4</v>
      </c>
      <c r="P817" s="126">
        <f t="shared" si="174"/>
        <v>23.58</v>
      </c>
      <c r="Q817" s="126">
        <f t="shared" si="175"/>
        <v>47.16</v>
      </c>
      <c r="R817" s="126">
        <f t="shared" si="176"/>
        <v>16.3</v>
      </c>
      <c r="S817" s="126">
        <f t="shared" si="177"/>
        <v>16.3</v>
      </c>
      <c r="T817" s="126">
        <f t="shared" si="178"/>
        <v>16.3</v>
      </c>
      <c r="U817" s="128">
        <f t="shared" si="179"/>
        <v>8.15</v>
      </c>
      <c r="V817" s="157">
        <f t="shared" si="180"/>
        <v>433</v>
      </c>
    </row>
    <row r="818" spans="1:22" ht="11.25" customHeight="1" x14ac:dyDescent="0.25">
      <c r="A818" s="130" t="s">
        <v>3854</v>
      </c>
      <c r="B818" s="131" t="s">
        <v>2975</v>
      </c>
      <c r="C818" s="132">
        <v>70810002089</v>
      </c>
      <c r="D818" s="149" t="s">
        <v>4347</v>
      </c>
      <c r="E818" s="150">
        <v>298.33333333333331</v>
      </c>
      <c r="F818" s="132">
        <v>3</v>
      </c>
      <c r="G818" s="132">
        <v>1</v>
      </c>
      <c r="H818" s="134">
        <v>0</v>
      </c>
      <c r="I818" s="135">
        <f t="shared" si="181"/>
        <v>2</v>
      </c>
      <c r="J818" s="126">
        <f t="shared" si="168"/>
        <v>71.599999999999994</v>
      </c>
      <c r="K818" s="126">
        <f t="shared" si="182"/>
        <v>71.599999999999994</v>
      </c>
      <c r="L818" s="126">
        <f t="shared" si="170"/>
        <v>1.68</v>
      </c>
      <c r="M818" s="126">
        <f t="shared" si="171"/>
        <v>3.36</v>
      </c>
      <c r="N818" s="126">
        <f t="shared" si="172"/>
        <v>56.7</v>
      </c>
      <c r="O818" s="126">
        <f t="shared" si="173"/>
        <v>113.4</v>
      </c>
      <c r="P818" s="126">
        <f t="shared" si="174"/>
        <v>23.58</v>
      </c>
      <c r="Q818" s="126">
        <f t="shared" si="175"/>
        <v>47.16</v>
      </c>
      <c r="R818" s="126">
        <f t="shared" si="176"/>
        <v>17.899999999999999</v>
      </c>
      <c r="S818" s="126">
        <f t="shared" si="177"/>
        <v>17.899999999999999</v>
      </c>
      <c r="T818" s="126">
        <f t="shared" si="178"/>
        <v>17.899999999999999</v>
      </c>
      <c r="U818" s="128">
        <f t="shared" si="179"/>
        <v>8.9499999999999993</v>
      </c>
      <c r="V818" s="157">
        <f t="shared" si="180"/>
        <v>452</v>
      </c>
    </row>
    <row r="819" spans="1:22" ht="11.25" customHeight="1" x14ac:dyDescent="0.25">
      <c r="A819" s="130" t="s">
        <v>3854</v>
      </c>
      <c r="B819" s="131" t="s">
        <v>1212</v>
      </c>
      <c r="C819" s="132">
        <v>10480010636</v>
      </c>
      <c r="D819" s="149" t="s">
        <v>4348</v>
      </c>
      <c r="E819" s="150">
        <v>409</v>
      </c>
      <c r="F819" s="132">
        <v>2</v>
      </c>
      <c r="G819" s="132">
        <v>1</v>
      </c>
      <c r="H819" s="134">
        <v>0</v>
      </c>
      <c r="I819" s="135">
        <f t="shared" si="181"/>
        <v>1</v>
      </c>
      <c r="J819" s="126">
        <f t="shared" si="168"/>
        <v>98.16</v>
      </c>
      <c r="K819" s="126">
        <f t="shared" si="182"/>
        <v>98.16</v>
      </c>
      <c r="L819" s="126">
        <f t="shared" si="170"/>
        <v>1.68</v>
      </c>
      <c r="M819" s="126">
        <f t="shared" si="171"/>
        <v>1.68</v>
      </c>
      <c r="N819" s="126">
        <f t="shared" si="172"/>
        <v>56.7</v>
      </c>
      <c r="O819" s="126">
        <f t="shared" si="173"/>
        <v>56.7</v>
      </c>
      <c r="P819" s="126">
        <f t="shared" si="174"/>
        <v>23.58</v>
      </c>
      <c r="Q819" s="126">
        <f t="shared" si="175"/>
        <v>23.58</v>
      </c>
      <c r="R819" s="126">
        <f t="shared" si="176"/>
        <v>24.54</v>
      </c>
      <c r="S819" s="126">
        <f t="shared" si="177"/>
        <v>24.54</v>
      </c>
      <c r="T819" s="126">
        <f t="shared" si="178"/>
        <v>24.54</v>
      </c>
      <c r="U819" s="128">
        <f t="shared" si="179"/>
        <v>12.27</v>
      </c>
      <c r="V819" s="157">
        <f t="shared" si="180"/>
        <v>446</v>
      </c>
    </row>
    <row r="820" spans="1:22" ht="11.25" customHeight="1" x14ac:dyDescent="0.25">
      <c r="A820" s="130" t="s">
        <v>3854</v>
      </c>
      <c r="B820" s="131" t="s">
        <v>2977</v>
      </c>
      <c r="C820" s="132">
        <v>59010010019</v>
      </c>
      <c r="D820" s="149" t="s">
        <v>4349</v>
      </c>
      <c r="E820" s="150">
        <v>132.66666666666666</v>
      </c>
      <c r="F820" s="132">
        <v>4</v>
      </c>
      <c r="G820" s="132">
        <v>1</v>
      </c>
      <c r="H820" s="134">
        <v>0</v>
      </c>
      <c r="I820" s="135">
        <f t="shared" si="181"/>
        <v>3</v>
      </c>
      <c r="J820" s="126">
        <f t="shared" si="168"/>
        <v>31.839999999999996</v>
      </c>
      <c r="K820" s="126">
        <f t="shared" si="182"/>
        <v>31.839999999999996</v>
      </c>
      <c r="L820" s="126">
        <f t="shared" si="170"/>
        <v>1.68</v>
      </c>
      <c r="M820" s="126">
        <f t="shared" si="171"/>
        <v>5.04</v>
      </c>
      <c r="N820" s="126">
        <f t="shared" si="172"/>
        <v>56.7</v>
      </c>
      <c r="O820" s="126">
        <f t="shared" si="173"/>
        <v>170.10000000000002</v>
      </c>
      <c r="P820" s="126">
        <f t="shared" si="174"/>
        <v>23.58</v>
      </c>
      <c r="Q820" s="126">
        <f t="shared" si="175"/>
        <v>70.739999999999995</v>
      </c>
      <c r="R820" s="126">
        <f t="shared" si="176"/>
        <v>7.9599999999999991</v>
      </c>
      <c r="S820" s="126">
        <f t="shared" si="177"/>
        <v>7.9599999999999991</v>
      </c>
      <c r="T820" s="126">
        <f t="shared" si="178"/>
        <v>7.9599999999999991</v>
      </c>
      <c r="U820" s="128">
        <f t="shared" si="179"/>
        <v>3.9799999999999995</v>
      </c>
      <c r="V820" s="157">
        <f t="shared" si="180"/>
        <v>419</v>
      </c>
    </row>
    <row r="821" spans="1:22" ht="11.25" customHeight="1" x14ac:dyDescent="0.25">
      <c r="A821" s="130" t="s">
        <v>3854</v>
      </c>
      <c r="B821" s="131" t="s">
        <v>2979</v>
      </c>
      <c r="C821" s="132">
        <v>63650000132</v>
      </c>
      <c r="D821" s="149" t="s">
        <v>4350</v>
      </c>
      <c r="E821" s="150">
        <v>52.666666666666664</v>
      </c>
      <c r="F821" s="132">
        <v>2</v>
      </c>
      <c r="G821" s="132">
        <v>1</v>
      </c>
      <c r="H821" s="134">
        <v>0</v>
      </c>
      <c r="I821" s="135">
        <f t="shared" si="181"/>
        <v>1</v>
      </c>
      <c r="J821" s="126">
        <f t="shared" si="168"/>
        <v>12.639999999999999</v>
      </c>
      <c r="K821" s="126">
        <f t="shared" si="182"/>
        <v>12.639999999999999</v>
      </c>
      <c r="L821" s="126">
        <f t="shared" si="170"/>
        <v>1.68</v>
      </c>
      <c r="M821" s="126">
        <f t="shared" si="171"/>
        <v>1.68</v>
      </c>
      <c r="N821" s="126">
        <f t="shared" si="172"/>
        <v>56.7</v>
      </c>
      <c r="O821" s="126">
        <f t="shared" si="173"/>
        <v>56.7</v>
      </c>
      <c r="P821" s="126">
        <f t="shared" si="174"/>
        <v>23.58</v>
      </c>
      <c r="Q821" s="126">
        <f t="shared" si="175"/>
        <v>23.58</v>
      </c>
      <c r="R821" s="126">
        <f t="shared" si="176"/>
        <v>3.1599999999999997</v>
      </c>
      <c r="S821" s="126">
        <f t="shared" si="177"/>
        <v>3.1599999999999997</v>
      </c>
      <c r="T821" s="126">
        <f t="shared" si="178"/>
        <v>3.1599999999999997</v>
      </c>
      <c r="U821" s="128">
        <f t="shared" si="179"/>
        <v>1.5799999999999998</v>
      </c>
      <c r="V821" s="157">
        <f t="shared" si="180"/>
        <v>200</v>
      </c>
    </row>
    <row r="822" spans="1:22" ht="11.25" customHeight="1" x14ac:dyDescent="0.25">
      <c r="A822" s="130" t="s">
        <v>3854</v>
      </c>
      <c r="B822" s="131" t="s">
        <v>928</v>
      </c>
      <c r="C822" s="132">
        <v>10550006800</v>
      </c>
      <c r="D822" s="149" t="s">
        <v>4351</v>
      </c>
      <c r="E822" s="150">
        <v>222.33333333333334</v>
      </c>
      <c r="F822" s="132">
        <v>4</v>
      </c>
      <c r="G822" s="132">
        <v>1</v>
      </c>
      <c r="H822" s="134">
        <v>0</v>
      </c>
      <c r="I822" s="135">
        <f t="shared" si="181"/>
        <v>3</v>
      </c>
      <c r="J822" s="126">
        <f t="shared" si="168"/>
        <v>53.36</v>
      </c>
      <c r="K822" s="126">
        <f t="shared" si="182"/>
        <v>53.36</v>
      </c>
      <c r="L822" s="126">
        <f t="shared" si="170"/>
        <v>1.68</v>
      </c>
      <c r="M822" s="126">
        <f t="shared" si="171"/>
        <v>5.04</v>
      </c>
      <c r="N822" s="126">
        <f t="shared" si="172"/>
        <v>56.7</v>
      </c>
      <c r="O822" s="126">
        <f t="shared" si="173"/>
        <v>170.10000000000002</v>
      </c>
      <c r="P822" s="126">
        <f t="shared" si="174"/>
        <v>23.58</v>
      </c>
      <c r="Q822" s="126">
        <f t="shared" si="175"/>
        <v>70.739999999999995</v>
      </c>
      <c r="R822" s="126">
        <f t="shared" si="176"/>
        <v>13.34</v>
      </c>
      <c r="S822" s="126">
        <f t="shared" si="177"/>
        <v>13.34</v>
      </c>
      <c r="T822" s="126">
        <f t="shared" si="178"/>
        <v>13.34</v>
      </c>
      <c r="U822" s="128">
        <f t="shared" si="179"/>
        <v>6.67</v>
      </c>
      <c r="V822" s="157">
        <f t="shared" si="180"/>
        <v>481</v>
      </c>
    </row>
    <row r="823" spans="1:22" ht="11.25" customHeight="1" x14ac:dyDescent="0.25">
      <c r="A823" s="130" t="s">
        <v>3854</v>
      </c>
      <c r="B823" s="131" t="s">
        <v>2981</v>
      </c>
      <c r="C823" s="132">
        <v>29000003238</v>
      </c>
      <c r="D823" s="149" t="s">
        <v>4352</v>
      </c>
      <c r="E823" s="150">
        <v>448.33333333333331</v>
      </c>
      <c r="F823" s="132">
        <v>3</v>
      </c>
      <c r="G823" s="132">
        <v>1</v>
      </c>
      <c r="H823" s="134">
        <v>0</v>
      </c>
      <c r="I823" s="135">
        <f t="shared" si="181"/>
        <v>2</v>
      </c>
      <c r="J823" s="126">
        <f t="shared" si="168"/>
        <v>107.6</v>
      </c>
      <c r="K823" s="126">
        <f t="shared" si="182"/>
        <v>107.6</v>
      </c>
      <c r="L823" s="126">
        <f t="shared" si="170"/>
        <v>1.68</v>
      </c>
      <c r="M823" s="126">
        <f t="shared" si="171"/>
        <v>3.36</v>
      </c>
      <c r="N823" s="126">
        <f t="shared" si="172"/>
        <v>56.7</v>
      </c>
      <c r="O823" s="126">
        <f t="shared" si="173"/>
        <v>113.4</v>
      </c>
      <c r="P823" s="126">
        <f t="shared" si="174"/>
        <v>23.58</v>
      </c>
      <c r="Q823" s="126">
        <f t="shared" si="175"/>
        <v>47.16</v>
      </c>
      <c r="R823" s="126">
        <f t="shared" si="176"/>
        <v>26.9</v>
      </c>
      <c r="S823" s="126">
        <f t="shared" si="177"/>
        <v>26.9</v>
      </c>
      <c r="T823" s="126">
        <f t="shared" si="178"/>
        <v>26.9</v>
      </c>
      <c r="U823" s="128">
        <f t="shared" si="179"/>
        <v>13.45</v>
      </c>
      <c r="V823" s="157">
        <f t="shared" si="180"/>
        <v>555</v>
      </c>
    </row>
    <row r="824" spans="1:22" ht="11.25" customHeight="1" x14ac:dyDescent="0.25">
      <c r="A824" s="130" t="s">
        <v>3854</v>
      </c>
      <c r="B824" s="131" t="s">
        <v>1738</v>
      </c>
      <c r="C824" s="132">
        <v>35050047107</v>
      </c>
      <c r="D824" s="149" t="s">
        <v>4353</v>
      </c>
      <c r="E824" s="150">
        <v>432</v>
      </c>
      <c r="F824" s="132">
        <v>4</v>
      </c>
      <c r="G824" s="132">
        <v>1</v>
      </c>
      <c r="H824" s="134">
        <v>0</v>
      </c>
      <c r="I824" s="135">
        <f t="shared" si="181"/>
        <v>3</v>
      </c>
      <c r="J824" s="126">
        <f t="shared" si="168"/>
        <v>103.67999999999999</v>
      </c>
      <c r="K824" s="126">
        <f t="shared" si="182"/>
        <v>103.67999999999999</v>
      </c>
      <c r="L824" s="126">
        <f t="shared" si="170"/>
        <v>1.68</v>
      </c>
      <c r="M824" s="126">
        <f t="shared" si="171"/>
        <v>5.04</v>
      </c>
      <c r="N824" s="126">
        <f t="shared" si="172"/>
        <v>56.7</v>
      </c>
      <c r="O824" s="126">
        <f t="shared" si="173"/>
        <v>170.10000000000002</v>
      </c>
      <c r="P824" s="126">
        <f t="shared" si="174"/>
        <v>23.58</v>
      </c>
      <c r="Q824" s="126">
        <f t="shared" si="175"/>
        <v>70.739999999999995</v>
      </c>
      <c r="R824" s="126">
        <f t="shared" si="176"/>
        <v>25.919999999999998</v>
      </c>
      <c r="S824" s="126">
        <f t="shared" si="177"/>
        <v>25.919999999999998</v>
      </c>
      <c r="T824" s="126">
        <f t="shared" si="178"/>
        <v>25.919999999999998</v>
      </c>
      <c r="U824" s="128">
        <f t="shared" si="179"/>
        <v>12.959999999999999</v>
      </c>
      <c r="V824" s="157">
        <f t="shared" si="180"/>
        <v>626</v>
      </c>
    </row>
    <row r="825" spans="1:22" ht="11.25" customHeight="1" x14ac:dyDescent="0.25">
      <c r="A825" s="130" t="s">
        <v>3854</v>
      </c>
      <c r="B825" s="131" t="s">
        <v>4354</v>
      </c>
      <c r="C825" s="132">
        <v>99830033292</v>
      </c>
      <c r="D825" s="149" t="s">
        <v>4355</v>
      </c>
      <c r="E825" s="150">
        <v>363</v>
      </c>
      <c r="F825" s="132">
        <v>4</v>
      </c>
      <c r="G825" s="132">
        <v>1</v>
      </c>
      <c r="H825" s="134">
        <v>0</v>
      </c>
      <c r="I825" s="135">
        <f t="shared" si="181"/>
        <v>3</v>
      </c>
      <c r="J825" s="126">
        <f t="shared" si="168"/>
        <v>87.11999999999999</v>
      </c>
      <c r="K825" s="126">
        <f t="shared" si="182"/>
        <v>87.11999999999999</v>
      </c>
      <c r="L825" s="126">
        <f t="shared" si="170"/>
        <v>1.68</v>
      </c>
      <c r="M825" s="126">
        <f t="shared" si="171"/>
        <v>5.04</v>
      </c>
      <c r="N825" s="126">
        <f t="shared" si="172"/>
        <v>56.7</v>
      </c>
      <c r="O825" s="126">
        <f t="shared" si="173"/>
        <v>170.10000000000002</v>
      </c>
      <c r="P825" s="126">
        <f t="shared" si="174"/>
        <v>23.58</v>
      </c>
      <c r="Q825" s="126">
        <f t="shared" si="175"/>
        <v>70.739999999999995</v>
      </c>
      <c r="R825" s="126">
        <f t="shared" si="176"/>
        <v>21.779999999999998</v>
      </c>
      <c r="S825" s="126">
        <f t="shared" si="177"/>
        <v>21.779999999999998</v>
      </c>
      <c r="T825" s="126">
        <f t="shared" si="178"/>
        <v>21.779999999999998</v>
      </c>
      <c r="U825" s="128">
        <f t="shared" si="179"/>
        <v>10.889999999999999</v>
      </c>
      <c r="V825" s="157">
        <f t="shared" si="180"/>
        <v>578</v>
      </c>
    </row>
    <row r="826" spans="1:22" ht="11.25" customHeight="1" x14ac:dyDescent="0.25">
      <c r="A826" s="130" t="s">
        <v>3854</v>
      </c>
      <c r="B826" s="131" t="s">
        <v>1740</v>
      </c>
      <c r="C826" s="132">
        <v>10800012914</v>
      </c>
      <c r="D826" s="149" t="s">
        <v>4356</v>
      </c>
      <c r="E826" s="150">
        <v>1147</v>
      </c>
      <c r="F826" s="132">
        <v>4</v>
      </c>
      <c r="G826" s="132">
        <v>1</v>
      </c>
      <c r="H826" s="134">
        <v>0</v>
      </c>
      <c r="I826" s="135">
        <f t="shared" si="181"/>
        <v>3</v>
      </c>
      <c r="J826" s="126">
        <f t="shared" si="168"/>
        <v>275.27999999999997</v>
      </c>
      <c r="K826" s="126">
        <f t="shared" si="182"/>
        <v>275.27999999999997</v>
      </c>
      <c r="L826" s="126">
        <f t="shared" si="170"/>
        <v>1.68</v>
      </c>
      <c r="M826" s="126">
        <f t="shared" si="171"/>
        <v>5.04</v>
      </c>
      <c r="N826" s="126">
        <f t="shared" si="172"/>
        <v>56.7</v>
      </c>
      <c r="O826" s="126">
        <f t="shared" si="173"/>
        <v>170.10000000000002</v>
      </c>
      <c r="P826" s="126">
        <f t="shared" si="174"/>
        <v>23.58</v>
      </c>
      <c r="Q826" s="126">
        <f t="shared" si="175"/>
        <v>70.739999999999995</v>
      </c>
      <c r="R826" s="126">
        <f t="shared" si="176"/>
        <v>68.819999999999993</v>
      </c>
      <c r="S826" s="126">
        <f t="shared" si="177"/>
        <v>68.819999999999993</v>
      </c>
      <c r="T826" s="126">
        <f t="shared" si="178"/>
        <v>68.819999999999993</v>
      </c>
      <c r="U826" s="128">
        <f t="shared" si="179"/>
        <v>34.409999999999997</v>
      </c>
      <c r="V826" s="157">
        <f t="shared" si="180"/>
        <v>1119</v>
      </c>
    </row>
    <row r="827" spans="1:22" ht="11.25" customHeight="1" x14ac:dyDescent="0.25">
      <c r="A827" s="130" t="s">
        <v>3854</v>
      </c>
      <c r="B827" s="131" t="s">
        <v>2983</v>
      </c>
      <c r="C827" s="132">
        <v>73730006978</v>
      </c>
      <c r="D827" s="149" t="s">
        <v>4357</v>
      </c>
      <c r="E827" s="150">
        <v>99.666666666666671</v>
      </c>
      <c r="F827" s="132">
        <v>2</v>
      </c>
      <c r="G827" s="132">
        <v>1</v>
      </c>
      <c r="H827" s="134">
        <v>0</v>
      </c>
      <c r="I827" s="135">
        <f t="shared" si="181"/>
        <v>1</v>
      </c>
      <c r="J827" s="126">
        <f t="shared" si="168"/>
        <v>23.92</v>
      </c>
      <c r="K827" s="126">
        <f t="shared" si="182"/>
        <v>23.92</v>
      </c>
      <c r="L827" s="126">
        <f t="shared" si="170"/>
        <v>1.68</v>
      </c>
      <c r="M827" s="126">
        <f t="shared" si="171"/>
        <v>1.68</v>
      </c>
      <c r="N827" s="126">
        <f t="shared" si="172"/>
        <v>56.7</v>
      </c>
      <c r="O827" s="126">
        <f t="shared" si="173"/>
        <v>56.7</v>
      </c>
      <c r="P827" s="126">
        <f t="shared" si="174"/>
        <v>23.58</v>
      </c>
      <c r="Q827" s="126">
        <f t="shared" si="175"/>
        <v>23.58</v>
      </c>
      <c r="R827" s="126">
        <f t="shared" si="176"/>
        <v>5.98</v>
      </c>
      <c r="S827" s="126">
        <f t="shared" si="177"/>
        <v>5.98</v>
      </c>
      <c r="T827" s="126">
        <f t="shared" si="178"/>
        <v>5.98</v>
      </c>
      <c r="U827" s="128">
        <f t="shared" si="179"/>
        <v>2.99</v>
      </c>
      <c r="V827" s="157">
        <f t="shared" si="180"/>
        <v>233</v>
      </c>
    </row>
    <row r="828" spans="1:22" ht="11.25" customHeight="1" x14ac:dyDescent="0.25">
      <c r="A828" s="130" t="s">
        <v>3854</v>
      </c>
      <c r="B828" s="131" t="s">
        <v>2985</v>
      </c>
      <c r="C828" s="132">
        <v>98060040945</v>
      </c>
      <c r="D828" s="132" t="s">
        <v>4358</v>
      </c>
      <c r="E828" s="133">
        <v>323.33333333333331</v>
      </c>
      <c r="F828" s="132">
        <v>4</v>
      </c>
      <c r="G828" s="132">
        <v>1</v>
      </c>
      <c r="H828" s="134">
        <v>0</v>
      </c>
      <c r="I828" s="135">
        <f t="shared" si="181"/>
        <v>3</v>
      </c>
      <c r="J828" s="126">
        <f t="shared" si="168"/>
        <v>77.599999999999994</v>
      </c>
      <c r="K828" s="126">
        <f t="shared" si="182"/>
        <v>77.599999999999994</v>
      </c>
      <c r="L828" s="126">
        <f t="shared" si="170"/>
        <v>1.68</v>
      </c>
      <c r="M828" s="126">
        <f t="shared" si="171"/>
        <v>5.04</v>
      </c>
      <c r="N828" s="126">
        <f t="shared" si="172"/>
        <v>56.7</v>
      </c>
      <c r="O828" s="126">
        <f t="shared" si="173"/>
        <v>170.10000000000002</v>
      </c>
      <c r="P828" s="126">
        <f t="shared" si="174"/>
        <v>23.58</v>
      </c>
      <c r="Q828" s="126">
        <f t="shared" si="175"/>
        <v>70.739999999999995</v>
      </c>
      <c r="R828" s="126">
        <f t="shared" si="176"/>
        <v>19.399999999999999</v>
      </c>
      <c r="S828" s="126">
        <f t="shared" si="177"/>
        <v>19.399999999999999</v>
      </c>
      <c r="T828" s="126">
        <f t="shared" si="178"/>
        <v>19.399999999999999</v>
      </c>
      <c r="U828" s="128">
        <f t="shared" si="179"/>
        <v>9.6999999999999993</v>
      </c>
      <c r="V828" s="157">
        <f t="shared" si="180"/>
        <v>551</v>
      </c>
    </row>
    <row r="829" spans="1:22" ht="11.25" customHeight="1" x14ac:dyDescent="0.25">
      <c r="A829" s="130" t="s">
        <v>3854</v>
      </c>
      <c r="B829" s="131" t="s">
        <v>2987</v>
      </c>
      <c r="C829" s="132">
        <v>15980044990</v>
      </c>
      <c r="D829" s="132" t="s">
        <v>4359</v>
      </c>
      <c r="E829" s="133">
        <v>744.33333333333337</v>
      </c>
      <c r="F829" s="132">
        <v>3</v>
      </c>
      <c r="G829" s="132">
        <v>1</v>
      </c>
      <c r="H829" s="134">
        <v>0</v>
      </c>
      <c r="I829" s="135">
        <f t="shared" si="181"/>
        <v>2</v>
      </c>
      <c r="J829" s="126">
        <f t="shared" si="168"/>
        <v>178.64000000000001</v>
      </c>
      <c r="K829" s="126">
        <f t="shared" si="182"/>
        <v>178.64000000000001</v>
      </c>
      <c r="L829" s="126">
        <f t="shared" si="170"/>
        <v>1.68</v>
      </c>
      <c r="M829" s="126">
        <f t="shared" si="171"/>
        <v>3.36</v>
      </c>
      <c r="N829" s="126">
        <f t="shared" si="172"/>
        <v>56.7</v>
      </c>
      <c r="O829" s="126">
        <f t="shared" si="173"/>
        <v>113.4</v>
      </c>
      <c r="P829" s="126">
        <f t="shared" si="174"/>
        <v>23.58</v>
      </c>
      <c r="Q829" s="126">
        <f t="shared" si="175"/>
        <v>47.16</v>
      </c>
      <c r="R829" s="126">
        <f t="shared" si="176"/>
        <v>44.660000000000004</v>
      </c>
      <c r="S829" s="126">
        <f t="shared" si="177"/>
        <v>44.660000000000004</v>
      </c>
      <c r="T829" s="126">
        <f t="shared" si="178"/>
        <v>44.660000000000004</v>
      </c>
      <c r="U829" s="128">
        <f t="shared" si="179"/>
        <v>22.330000000000002</v>
      </c>
      <c r="V829" s="157">
        <f t="shared" si="180"/>
        <v>759</v>
      </c>
    </row>
    <row r="830" spans="1:22" ht="11.25" customHeight="1" x14ac:dyDescent="0.25">
      <c r="A830" s="130" t="s">
        <v>3854</v>
      </c>
      <c r="B830" s="131" t="s">
        <v>1214</v>
      </c>
      <c r="C830" s="132">
        <v>74620037554</v>
      </c>
      <c r="D830" s="132" t="s">
        <v>4360</v>
      </c>
      <c r="E830" s="133">
        <v>239</v>
      </c>
      <c r="F830" s="132">
        <v>3</v>
      </c>
      <c r="G830" s="132">
        <v>1</v>
      </c>
      <c r="H830" s="134">
        <v>0</v>
      </c>
      <c r="I830" s="135">
        <f t="shared" si="181"/>
        <v>2</v>
      </c>
      <c r="J830" s="126">
        <f t="shared" si="168"/>
        <v>57.36</v>
      </c>
      <c r="K830" s="126">
        <f t="shared" si="182"/>
        <v>57.36</v>
      </c>
      <c r="L830" s="126">
        <f t="shared" si="170"/>
        <v>1.68</v>
      </c>
      <c r="M830" s="126">
        <f t="shared" si="171"/>
        <v>3.36</v>
      </c>
      <c r="N830" s="126">
        <f t="shared" si="172"/>
        <v>56.7</v>
      </c>
      <c r="O830" s="126">
        <f t="shared" si="173"/>
        <v>113.4</v>
      </c>
      <c r="P830" s="126">
        <f t="shared" si="174"/>
        <v>23.58</v>
      </c>
      <c r="Q830" s="126">
        <f t="shared" si="175"/>
        <v>47.16</v>
      </c>
      <c r="R830" s="126">
        <f t="shared" si="176"/>
        <v>14.34</v>
      </c>
      <c r="S830" s="126">
        <f t="shared" si="177"/>
        <v>14.34</v>
      </c>
      <c r="T830" s="126">
        <f t="shared" si="178"/>
        <v>14.34</v>
      </c>
      <c r="U830" s="128">
        <f t="shared" si="179"/>
        <v>7.17</v>
      </c>
      <c r="V830" s="157">
        <f t="shared" si="180"/>
        <v>411</v>
      </c>
    </row>
    <row r="831" spans="1:22" ht="11.25" customHeight="1" x14ac:dyDescent="0.25">
      <c r="A831" s="130" t="s">
        <v>3854</v>
      </c>
      <c r="B831" s="131" t="s">
        <v>930</v>
      </c>
      <c r="C831" s="132">
        <v>73710007120</v>
      </c>
      <c r="D831" s="132" t="s">
        <v>4361</v>
      </c>
      <c r="E831" s="133">
        <v>462.33333333333331</v>
      </c>
      <c r="F831" s="132">
        <v>3</v>
      </c>
      <c r="G831" s="132">
        <v>1</v>
      </c>
      <c r="H831" s="134">
        <v>0</v>
      </c>
      <c r="I831" s="135">
        <f t="shared" si="181"/>
        <v>2</v>
      </c>
      <c r="J831" s="126">
        <f t="shared" si="168"/>
        <v>110.96</v>
      </c>
      <c r="K831" s="126">
        <f t="shared" si="182"/>
        <v>110.96</v>
      </c>
      <c r="L831" s="126">
        <f t="shared" si="170"/>
        <v>1.68</v>
      </c>
      <c r="M831" s="126">
        <f t="shared" si="171"/>
        <v>3.36</v>
      </c>
      <c r="N831" s="126">
        <f t="shared" si="172"/>
        <v>56.7</v>
      </c>
      <c r="O831" s="126">
        <f t="shared" si="173"/>
        <v>113.4</v>
      </c>
      <c r="P831" s="126">
        <f t="shared" si="174"/>
        <v>23.58</v>
      </c>
      <c r="Q831" s="126">
        <f t="shared" si="175"/>
        <v>47.16</v>
      </c>
      <c r="R831" s="126">
        <f t="shared" si="176"/>
        <v>27.74</v>
      </c>
      <c r="S831" s="126">
        <f t="shared" si="177"/>
        <v>27.74</v>
      </c>
      <c r="T831" s="126">
        <f t="shared" si="178"/>
        <v>27.74</v>
      </c>
      <c r="U831" s="128">
        <f t="shared" si="179"/>
        <v>13.87</v>
      </c>
      <c r="V831" s="157">
        <f t="shared" si="180"/>
        <v>565</v>
      </c>
    </row>
    <row r="832" spans="1:22" ht="11.25" customHeight="1" x14ac:dyDescent="0.25">
      <c r="A832" s="130" t="s">
        <v>3854</v>
      </c>
      <c r="B832" s="131" t="s">
        <v>932</v>
      </c>
      <c r="C832" s="132">
        <v>76670004018</v>
      </c>
      <c r="D832" s="132" t="s">
        <v>4362</v>
      </c>
      <c r="E832" s="133">
        <v>370.33333333333331</v>
      </c>
      <c r="F832" s="132">
        <v>2</v>
      </c>
      <c r="G832" s="132">
        <v>1</v>
      </c>
      <c r="H832" s="134">
        <v>0</v>
      </c>
      <c r="I832" s="135">
        <f t="shared" si="181"/>
        <v>1</v>
      </c>
      <c r="J832" s="126">
        <f t="shared" si="168"/>
        <v>88.88</v>
      </c>
      <c r="K832" s="126">
        <f t="shared" si="182"/>
        <v>88.88</v>
      </c>
      <c r="L832" s="126">
        <f t="shared" si="170"/>
        <v>1.68</v>
      </c>
      <c r="M832" s="126">
        <f t="shared" si="171"/>
        <v>1.68</v>
      </c>
      <c r="N832" s="126">
        <f t="shared" si="172"/>
        <v>56.7</v>
      </c>
      <c r="O832" s="126">
        <f t="shared" si="173"/>
        <v>56.7</v>
      </c>
      <c r="P832" s="126">
        <f t="shared" si="174"/>
        <v>23.58</v>
      </c>
      <c r="Q832" s="126">
        <f t="shared" si="175"/>
        <v>23.58</v>
      </c>
      <c r="R832" s="126">
        <f t="shared" si="176"/>
        <v>22.22</v>
      </c>
      <c r="S832" s="126">
        <f t="shared" si="177"/>
        <v>22.22</v>
      </c>
      <c r="T832" s="126">
        <f t="shared" si="178"/>
        <v>22.22</v>
      </c>
      <c r="U832" s="128">
        <f t="shared" si="179"/>
        <v>11.11</v>
      </c>
      <c r="V832" s="157">
        <f t="shared" si="180"/>
        <v>419</v>
      </c>
    </row>
    <row r="833" spans="1:22" ht="11.25" customHeight="1" x14ac:dyDescent="0.25">
      <c r="A833" s="130" t="s">
        <v>3854</v>
      </c>
      <c r="B833" s="131" t="s">
        <v>4363</v>
      </c>
      <c r="C833" s="132">
        <v>54080007812</v>
      </c>
      <c r="D833" s="132" t="s">
        <v>4364</v>
      </c>
      <c r="E833" s="133">
        <v>306</v>
      </c>
      <c r="F833" s="132">
        <v>2</v>
      </c>
      <c r="G833" s="132">
        <v>1</v>
      </c>
      <c r="H833" s="134">
        <v>0</v>
      </c>
      <c r="I833" s="135">
        <f t="shared" si="181"/>
        <v>1</v>
      </c>
      <c r="J833" s="126">
        <f t="shared" si="168"/>
        <v>73.44</v>
      </c>
      <c r="K833" s="126">
        <f t="shared" si="182"/>
        <v>73.44</v>
      </c>
      <c r="L833" s="126">
        <f t="shared" si="170"/>
        <v>1.68</v>
      </c>
      <c r="M833" s="126">
        <f t="shared" si="171"/>
        <v>1.68</v>
      </c>
      <c r="N833" s="126">
        <f t="shared" si="172"/>
        <v>56.7</v>
      </c>
      <c r="O833" s="126">
        <f t="shared" si="173"/>
        <v>56.7</v>
      </c>
      <c r="P833" s="126">
        <f t="shared" si="174"/>
        <v>23.58</v>
      </c>
      <c r="Q833" s="126">
        <f t="shared" si="175"/>
        <v>23.58</v>
      </c>
      <c r="R833" s="126">
        <f t="shared" si="176"/>
        <v>18.36</v>
      </c>
      <c r="S833" s="126">
        <f t="shared" si="177"/>
        <v>18.36</v>
      </c>
      <c r="T833" s="126">
        <f t="shared" si="178"/>
        <v>18.36</v>
      </c>
      <c r="U833" s="128">
        <f t="shared" si="179"/>
        <v>9.18</v>
      </c>
      <c r="V833" s="157">
        <f t="shared" si="180"/>
        <v>375</v>
      </c>
    </row>
    <row r="834" spans="1:22" ht="11.25" customHeight="1" x14ac:dyDescent="0.25">
      <c r="A834" s="130" t="s">
        <v>3854</v>
      </c>
      <c r="B834" s="131" t="s">
        <v>2989</v>
      </c>
      <c r="C834" s="132">
        <v>71210004316</v>
      </c>
      <c r="D834" s="132" t="s">
        <v>4365</v>
      </c>
      <c r="E834" s="133">
        <v>542.66666666666663</v>
      </c>
      <c r="F834" s="132">
        <v>2</v>
      </c>
      <c r="G834" s="132">
        <v>1</v>
      </c>
      <c r="H834" s="134">
        <v>0</v>
      </c>
      <c r="I834" s="135">
        <f t="shared" si="181"/>
        <v>1</v>
      </c>
      <c r="J834" s="126">
        <f t="shared" si="168"/>
        <v>130.23999999999998</v>
      </c>
      <c r="K834" s="126">
        <f t="shared" si="182"/>
        <v>130.23999999999998</v>
      </c>
      <c r="L834" s="126">
        <f t="shared" si="170"/>
        <v>1.68</v>
      </c>
      <c r="M834" s="126">
        <f t="shared" si="171"/>
        <v>1.68</v>
      </c>
      <c r="N834" s="126">
        <f t="shared" si="172"/>
        <v>56.7</v>
      </c>
      <c r="O834" s="126">
        <f t="shared" si="173"/>
        <v>56.7</v>
      </c>
      <c r="P834" s="126">
        <f t="shared" si="174"/>
        <v>23.58</v>
      </c>
      <c r="Q834" s="126">
        <f t="shared" si="175"/>
        <v>23.58</v>
      </c>
      <c r="R834" s="126">
        <f t="shared" si="176"/>
        <v>32.559999999999995</v>
      </c>
      <c r="S834" s="126">
        <f t="shared" si="177"/>
        <v>32.559999999999995</v>
      </c>
      <c r="T834" s="126">
        <f t="shared" si="178"/>
        <v>32.559999999999995</v>
      </c>
      <c r="U834" s="128">
        <f t="shared" si="179"/>
        <v>16.279999999999998</v>
      </c>
      <c r="V834" s="157">
        <f t="shared" si="180"/>
        <v>538</v>
      </c>
    </row>
    <row r="835" spans="1:22" ht="11.25" customHeight="1" x14ac:dyDescent="0.25">
      <c r="A835" s="130" t="s">
        <v>3854</v>
      </c>
      <c r="B835" s="131" t="s">
        <v>2991</v>
      </c>
      <c r="C835" s="132">
        <v>32020000948</v>
      </c>
      <c r="D835" s="132" t="s">
        <v>4366</v>
      </c>
      <c r="E835" s="133">
        <v>351.66666666666669</v>
      </c>
      <c r="F835" s="132">
        <v>2</v>
      </c>
      <c r="G835" s="132">
        <v>1</v>
      </c>
      <c r="H835" s="134">
        <v>0</v>
      </c>
      <c r="I835" s="135">
        <f t="shared" si="181"/>
        <v>1</v>
      </c>
      <c r="J835" s="126">
        <f t="shared" si="168"/>
        <v>84.4</v>
      </c>
      <c r="K835" s="126">
        <f t="shared" si="182"/>
        <v>84.4</v>
      </c>
      <c r="L835" s="126">
        <f t="shared" si="170"/>
        <v>1.68</v>
      </c>
      <c r="M835" s="126">
        <f t="shared" si="171"/>
        <v>1.68</v>
      </c>
      <c r="N835" s="126">
        <f t="shared" si="172"/>
        <v>56.7</v>
      </c>
      <c r="O835" s="126">
        <f t="shared" si="173"/>
        <v>56.7</v>
      </c>
      <c r="P835" s="126">
        <f t="shared" si="174"/>
        <v>23.58</v>
      </c>
      <c r="Q835" s="126">
        <f t="shared" si="175"/>
        <v>23.58</v>
      </c>
      <c r="R835" s="126">
        <f t="shared" si="176"/>
        <v>21.1</v>
      </c>
      <c r="S835" s="126">
        <f t="shared" si="177"/>
        <v>21.1</v>
      </c>
      <c r="T835" s="126">
        <f t="shared" si="178"/>
        <v>21.1</v>
      </c>
      <c r="U835" s="128">
        <f t="shared" si="179"/>
        <v>10.55</v>
      </c>
      <c r="V835" s="157">
        <f t="shared" si="180"/>
        <v>407</v>
      </c>
    </row>
    <row r="836" spans="1:22" ht="11.25" customHeight="1" x14ac:dyDescent="0.25">
      <c r="A836" s="130" t="s">
        <v>3854</v>
      </c>
      <c r="B836" s="131" t="s">
        <v>934</v>
      </c>
      <c r="C836" s="132">
        <v>81410007484</v>
      </c>
      <c r="D836" s="132" t="s">
        <v>4367</v>
      </c>
      <c r="E836" s="133">
        <v>321</v>
      </c>
      <c r="F836" s="132">
        <v>3</v>
      </c>
      <c r="G836" s="132">
        <v>1</v>
      </c>
      <c r="H836" s="134">
        <v>0</v>
      </c>
      <c r="I836" s="135">
        <f t="shared" si="181"/>
        <v>2</v>
      </c>
      <c r="J836" s="126">
        <f t="shared" si="168"/>
        <v>77.039999999999992</v>
      </c>
      <c r="K836" s="126">
        <f t="shared" si="182"/>
        <v>77.039999999999992</v>
      </c>
      <c r="L836" s="126">
        <f t="shared" si="170"/>
        <v>1.68</v>
      </c>
      <c r="M836" s="126">
        <f t="shared" si="171"/>
        <v>3.36</v>
      </c>
      <c r="N836" s="126">
        <f t="shared" si="172"/>
        <v>56.7</v>
      </c>
      <c r="O836" s="126">
        <f t="shared" si="173"/>
        <v>113.4</v>
      </c>
      <c r="P836" s="126">
        <f t="shared" si="174"/>
        <v>23.58</v>
      </c>
      <c r="Q836" s="126">
        <f t="shared" si="175"/>
        <v>47.16</v>
      </c>
      <c r="R836" s="126">
        <f t="shared" si="176"/>
        <v>19.259999999999998</v>
      </c>
      <c r="S836" s="126">
        <f t="shared" si="177"/>
        <v>19.259999999999998</v>
      </c>
      <c r="T836" s="126">
        <f t="shared" si="178"/>
        <v>19.259999999999998</v>
      </c>
      <c r="U836" s="128">
        <f t="shared" si="179"/>
        <v>9.629999999999999</v>
      </c>
      <c r="V836" s="157">
        <f t="shared" si="180"/>
        <v>467</v>
      </c>
    </row>
    <row r="837" spans="1:22" ht="11.25" customHeight="1" x14ac:dyDescent="0.25">
      <c r="A837" s="130" t="s">
        <v>3854</v>
      </c>
      <c r="B837" s="131" t="s">
        <v>2993</v>
      </c>
      <c r="C837" s="132">
        <v>19270002541</v>
      </c>
      <c r="D837" s="132" t="s">
        <v>4368</v>
      </c>
      <c r="E837" s="133">
        <v>301.33333333333331</v>
      </c>
      <c r="F837" s="132">
        <v>2</v>
      </c>
      <c r="G837" s="132">
        <v>1</v>
      </c>
      <c r="H837" s="134">
        <v>0</v>
      </c>
      <c r="I837" s="135">
        <f t="shared" si="181"/>
        <v>1</v>
      </c>
      <c r="J837" s="126">
        <f t="shared" si="168"/>
        <v>72.319999999999993</v>
      </c>
      <c r="K837" s="126">
        <f t="shared" si="182"/>
        <v>72.319999999999993</v>
      </c>
      <c r="L837" s="126">
        <f t="shared" si="170"/>
        <v>1.68</v>
      </c>
      <c r="M837" s="126">
        <f t="shared" si="171"/>
        <v>1.68</v>
      </c>
      <c r="N837" s="126">
        <f t="shared" si="172"/>
        <v>56.7</v>
      </c>
      <c r="O837" s="126">
        <f t="shared" si="173"/>
        <v>56.7</v>
      </c>
      <c r="P837" s="126">
        <f t="shared" si="174"/>
        <v>23.58</v>
      </c>
      <c r="Q837" s="126">
        <f t="shared" si="175"/>
        <v>23.58</v>
      </c>
      <c r="R837" s="126">
        <f t="shared" si="176"/>
        <v>18.079999999999998</v>
      </c>
      <c r="S837" s="126">
        <f t="shared" si="177"/>
        <v>18.079999999999998</v>
      </c>
      <c r="T837" s="126">
        <f t="shared" si="178"/>
        <v>18.079999999999998</v>
      </c>
      <c r="U837" s="128">
        <f t="shared" si="179"/>
        <v>9.0399999999999991</v>
      </c>
      <c r="V837" s="157">
        <f t="shared" si="180"/>
        <v>372</v>
      </c>
    </row>
    <row r="838" spans="1:22" ht="11.25" customHeight="1" x14ac:dyDescent="0.25">
      <c r="A838" s="130" t="s">
        <v>3854</v>
      </c>
      <c r="B838" s="131" t="s">
        <v>2995</v>
      </c>
      <c r="C838" s="132">
        <v>43860042179</v>
      </c>
      <c r="D838" s="132" t="s">
        <v>4369</v>
      </c>
      <c r="E838" s="133">
        <v>355.66666666666669</v>
      </c>
      <c r="F838" s="132">
        <v>2</v>
      </c>
      <c r="G838" s="132">
        <v>1</v>
      </c>
      <c r="H838" s="134">
        <v>0</v>
      </c>
      <c r="I838" s="135">
        <f t="shared" si="181"/>
        <v>1</v>
      </c>
      <c r="J838" s="126">
        <f t="shared" si="168"/>
        <v>85.36</v>
      </c>
      <c r="K838" s="126">
        <f t="shared" si="182"/>
        <v>85.36</v>
      </c>
      <c r="L838" s="126">
        <f t="shared" si="170"/>
        <v>1.68</v>
      </c>
      <c r="M838" s="126">
        <f t="shared" si="171"/>
        <v>1.68</v>
      </c>
      <c r="N838" s="126">
        <f t="shared" si="172"/>
        <v>56.7</v>
      </c>
      <c r="O838" s="126">
        <f t="shared" si="173"/>
        <v>56.7</v>
      </c>
      <c r="P838" s="126">
        <f t="shared" si="174"/>
        <v>23.58</v>
      </c>
      <c r="Q838" s="126">
        <f t="shared" si="175"/>
        <v>23.58</v>
      </c>
      <c r="R838" s="126">
        <f t="shared" si="176"/>
        <v>21.34</v>
      </c>
      <c r="S838" s="126">
        <f t="shared" si="177"/>
        <v>21.34</v>
      </c>
      <c r="T838" s="126">
        <f t="shared" si="178"/>
        <v>21.34</v>
      </c>
      <c r="U838" s="128">
        <f t="shared" si="179"/>
        <v>10.67</v>
      </c>
      <c r="V838" s="157">
        <f t="shared" si="180"/>
        <v>409</v>
      </c>
    </row>
    <row r="839" spans="1:22" ht="11.25" customHeight="1" x14ac:dyDescent="0.25">
      <c r="A839" s="130" t="s">
        <v>3854</v>
      </c>
      <c r="B839" s="131" t="s">
        <v>936</v>
      </c>
      <c r="C839" s="132">
        <v>90000051312</v>
      </c>
      <c r="D839" s="132" t="s">
        <v>4370</v>
      </c>
      <c r="E839" s="133">
        <v>429</v>
      </c>
      <c r="F839" s="132">
        <v>2</v>
      </c>
      <c r="G839" s="132">
        <v>1</v>
      </c>
      <c r="H839" s="134">
        <v>0</v>
      </c>
      <c r="I839" s="135">
        <f t="shared" si="181"/>
        <v>1</v>
      </c>
      <c r="J839" s="126">
        <f t="shared" ref="J839:J902" si="183">E839*$J$4</f>
        <v>102.96</v>
      </c>
      <c r="K839" s="126">
        <f t="shared" si="182"/>
        <v>102.96</v>
      </c>
      <c r="L839" s="126">
        <f t="shared" ref="L839:L902" si="184">(G839+H839)*$L$4</f>
        <v>1.68</v>
      </c>
      <c r="M839" s="126">
        <f t="shared" ref="M839:M902" si="185">I839*$M$4</f>
        <v>1.68</v>
      </c>
      <c r="N839" s="126">
        <f t="shared" ref="N839:N902" si="186">(G839+H839)*$N$4</f>
        <v>56.7</v>
      </c>
      <c r="O839" s="126">
        <f t="shared" ref="O839:O902" si="187">I839*$O$4</f>
        <v>56.7</v>
      </c>
      <c r="P839" s="126">
        <f t="shared" ref="P839:P902" si="188">(G839+H839)*$P$4</f>
        <v>23.58</v>
      </c>
      <c r="Q839" s="126">
        <f t="shared" ref="Q839:Q902" si="189">I839*$Q$4</f>
        <v>23.58</v>
      </c>
      <c r="R839" s="126">
        <f t="shared" ref="R839:R902" si="190">E839*$R$4</f>
        <v>25.74</v>
      </c>
      <c r="S839" s="126">
        <f t="shared" ref="S839:S902" si="191">E839*$S$4</f>
        <v>25.74</v>
      </c>
      <c r="T839" s="126">
        <f t="shared" ref="T839:T902" si="192">E839*$T$4</f>
        <v>25.74</v>
      </c>
      <c r="U839" s="128">
        <f t="shared" ref="U839:U902" si="193">E839*$U$4</f>
        <v>12.87</v>
      </c>
      <c r="V839" s="157">
        <f t="shared" ref="V839:V902" si="194">ROUND((J839+K839+L839+M839+N839+O839+P839+Q839+R839+S839+T839+U839),0)</f>
        <v>460</v>
      </c>
    </row>
    <row r="840" spans="1:22" ht="11.25" customHeight="1" x14ac:dyDescent="0.25">
      <c r="A840" s="130" t="s">
        <v>3854</v>
      </c>
      <c r="B840" s="131" t="s">
        <v>938</v>
      </c>
      <c r="C840" s="132">
        <v>72330042876</v>
      </c>
      <c r="D840" s="132" t="s">
        <v>4371</v>
      </c>
      <c r="E840" s="133">
        <v>733.66666666666663</v>
      </c>
      <c r="F840" s="132">
        <v>2</v>
      </c>
      <c r="G840" s="132">
        <v>1</v>
      </c>
      <c r="H840" s="134">
        <v>0</v>
      </c>
      <c r="I840" s="135">
        <f t="shared" ref="I840:I903" si="195">F840-G840-H840</f>
        <v>1</v>
      </c>
      <c r="J840" s="126">
        <f t="shared" si="183"/>
        <v>176.07999999999998</v>
      </c>
      <c r="K840" s="126">
        <f t="shared" si="182"/>
        <v>176.07999999999998</v>
      </c>
      <c r="L840" s="126">
        <f t="shared" si="184"/>
        <v>1.68</v>
      </c>
      <c r="M840" s="126">
        <f t="shared" si="185"/>
        <v>1.68</v>
      </c>
      <c r="N840" s="126">
        <f t="shared" si="186"/>
        <v>56.7</v>
      </c>
      <c r="O840" s="126">
        <f t="shared" si="187"/>
        <v>56.7</v>
      </c>
      <c r="P840" s="126">
        <f t="shared" si="188"/>
        <v>23.58</v>
      </c>
      <c r="Q840" s="126">
        <f t="shared" si="189"/>
        <v>23.58</v>
      </c>
      <c r="R840" s="126">
        <f t="shared" si="190"/>
        <v>44.019999999999996</v>
      </c>
      <c r="S840" s="126">
        <f t="shared" si="191"/>
        <v>44.019999999999996</v>
      </c>
      <c r="T840" s="126">
        <f t="shared" si="192"/>
        <v>44.019999999999996</v>
      </c>
      <c r="U840" s="128">
        <f t="shared" si="193"/>
        <v>22.009999999999998</v>
      </c>
      <c r="V840" s="157">
        <f t="shared" si="194"/>
        <v>670</v>
      </c>
    </row>
    <row r="841" spans="1:22" ht="11.25" customHeight="1" x14ac:dyDescent="0.25">
      <c r="A841" s="130" t="s">
        <v>3854</v>
      </c>
      <c r="B841" s="131" t="s">
        <v>940</v>
      </c>
      <c r="C841" s="132">
        <v>93950003692</v>
      </c>
      <c r="D841" s="132" t="s">
        <v>4372</v>
      </c>
      <c r="E841" s="133">
        <v>127.66666666666667</v>
      </c>
      <c r="F841" s="132">
        <v>2</v>
      </c>
      <c r="G841" s="132">
        <v>1</v>
      </c>
      <c r="H841" s="134">
        <v>0</v>
      </c>
      <c r="I841" s="135">
        <f t="shared" si="195"/>
        <v>1</v>
      </c>
      <c r="J841" s="126">
        <f t="shared" si="183"/>
        <v>30.64</v>
      </c>
      <c r="K841" s="126">
        <f t="shared" si="182"/>
        <v>30.64</v>
      </c>
      <c r="L841" s="126">
        <f t="shared" si="184"/>
        <v>1.68</v>
      </c>
      <c r="M841" s="126">
        <f t="shared" si="185"/>
        <v>1.68</v>
      </c>
      <c r="N841" s="126">
        <f t="shared" si="186"/>
        <v>56.7</v>
      </c>
      <c r="O841" s="126">
        <f t="shared" si="187"/>
        <v>56.7</v>
      </c>
      <c r="P841" s="126">
        <f t="shared" si="188"/>
        <v>23.58</v>
      </c>
      <c r="Q841" s="126">
        <f t="shared" si="189"/>
        <v>23.58</v>
      </c>
      <c r="R841" s="126">
        <f t="shared" si="190"/>
        <v>7.66</v>
      </c>
      <c r="S841" s="126">
        <f t="shared" si="191"/>
        <v>7.66</v>
      </c>
      <c r="T841" s="126">
        <f t="shared" si="192"/>
        <v>7.66</v>
      </c>
      <c r="U841" s="128">
        <f t="shared" si="193"/>
        <v>3.83</v>
      </c>
      <c r="V841" s="157">
        <f t="shared" si="194"/>
        <v>252</v>
      </c>
    </row>
    <row r="842" spans="1:22" ht="11.25" customHeight="1" x14ac:dyDescent="0.25">
      <c r="A842" s="130" t="s">
        <v>3854</v>
      </c>
      <c r="B842" s="131" t="s">
        <v>4373</v>
      </c>
      <c r="C842" s="132">
        <v>40100011266</v>
      </c>
      <c r="D842" s="132" t="s">
        <v>4374</v>
      </c>
      <c r="E842" s="133">
        <v>191.66666666666666</v>
      </c>
      <c r="F842" s="132">
        <v>2</v>
      </c>
      <c r="G842" s="132">
        <v>1</v>
      </c>
      <c r="H842" s="134">
        <v>0</v>
      </c>
      <c r="I842" s="135">
        <f t="shared" si="195"/>
        <v>1</v>
      </c>
      <c r="J842" s="126">
        <f t="shared" si="183"/>
        <v>45.999999999999993</v>
      </c>
      <c r="K842" s="126">
        <f t="shared" si="182"/>
        <v>45.999999999999993</v>
      </c>
      <c r="L842" s="126">
        <f t="shared" si="184"/>
        <v>1.68</v>
      </c>
      <c r="M842" s="126">
        <f t="shared" si="185"/>
        <v>1.68</v>
      </c>
      <c r="N842" s="126">
        <f t="shared" si="186"/>
        <v>56.7</v>
      </c>
      <c r="O842" s="126">
        <f t="shared" si="187"/>
        <v>56.7</v>
      </c>
      <c r="P842" s="126">
        <f t="shared" si="188"/>
        <v>23.58</v>
      </c>
      <c r="Q842" s="126">
        <f t="shared" si="189"/>
        <v>23.58</v>
      </c>
      <c r="R842" s="126">
        <f t="shared" si="190"/>
        <v>11.499999999999998</v>
      </c>
      <c r="S842" s="126">
        <f t="shared" si="191"/>
        <v>11.499999999999998</v>
      </c>
      <c r="T842" s="126">
        <f t="shared" si="192"/>
        <v>11.499999999999998</v>
      </c>
      <c r="U842" s="128">
        <f t="shared" si="193"/>
        <v>5.7499999999999991</v>
      </c>
      <c r="V842" s="157">
        <f t="shared" si="194"/>
        <v>296</v>
      </c>
    </row>
    <row r="843" spans="1:22" ht="11.25" customHeight="1" x14ac:dyDescent="0.25">
      <c r="A843" s="130" t="s">
        <v>3854</v>
      </c>
      <c r="B843" s="131" t="s">
        <v>942</v>
      </c>
      <c r="C843" s="132">
        <v>96740010386</v>
      </c>
      <c r="D843" s="132" t="s">
        <v>4375</v>
      </c>
      <c r="E843" s="133">
        <v>464.33333333333331</v>
      </c>
      <c r="F843" s="132">
        <v>3</v>
      </c>
      <c r="G843" s="132">
        <v>1</v>
      </c>
      <c r="H843" s="134">
        <v>0</v>
      </c>
      <c r="I843" s="135">
        <f t="shared" si="195"/>
        <v>2</v>
      </c>
      <c r="J843" s="126">
        <f t="shared" si="183"/>
        <v>111.44</v>
      </c>
      <c r="K843" s="126">
        <f t="shared" si="182"/>
        <v>111.44</v>
      </c>
      <c r="L843" s="126">
        <f t="shared" si="184"/>
        <v>1.68</v>
      </c>
      <c r="M843" s="126">
        <f t="shared" si="185"/>
        <v>3.36</v>
      </c>
      <c r="N843" s="126">
        <f t="shared" si="186"/>
        <v>56.7</v>
      </c>
      <c r="O843" s="126">
        <f t="shared" si="187"/>
        <v>113.4</v>
      </c>
      <c r="P843" s="126">
        <f t="shared" si="188"/>
        <v>23.58</v>
      </c>
      <c r="Q843" s="126">
        <f t="shared" si="189"/>
        <v>47.16</v>
      </c>
      <c r="R843" s="126">
        <f t="shared" si="190"/>
        <v>27.86</v>
      </c>
      <c r="S843" s="126">
        <f t="shared" si="191"/>
        <v>27.86</v>
      </c>
      <c r="T843" s="126">
        <f t="shared" si="192"/>
        <v>27.86</v>
      </c>
      <c r="U843" s="128">
        <f t="shared" si="193"/>
        <v>13.93</v>
      </c>
      <c r="V843" s="157">
        <f t="shared" si="194"/>
        <v>566</v>
      </c>
    </row>
    <row r="844" spans="1:22" ht="11.25" customHeight="1" x14ac:dyDescent="0.25">
      <c r="A844" s="130" t="s">
        <v>3854</v>
      </c>
      <c r="B844" s="131" t="s">
        <v>2997</v>
      </c>
      <c r="C844" s="132">
        <v>10020005818</v>
      </c>
      <c r="D844" s="132" t="s">
        <v>4376</v>
      </c>
      <c r="E844" s="133">
        <v>157</v>
      </c>
      <c r="F844" s="132">
        <v>2</v>
      </c>
      <c r="G844" s="132">
        <v>1</v>
      </c>
      <c r="H844" s="134">
        <v>0</v>
      </c>
      <c r="I844" s="135">
        <f t="shared" si="195"/>
        <v>1</v>
      </c>
      <c r="J844" s="126">
        <f t="shared" si="183"/>
        <v>37.68</v>
      </c>
      <c r="K844" s="126">
        <f t="shared" si="182"/>
        <v>37.68</v>
      </c>
      <c r="L844" s="126">
        <f t="shared" si="184"/>
        <v>1.68</v>
      </c>
      <c r="M844" s="126">
        <f t="shared" si="185"/>
        <v>1.68</v>
      </c>
      <c r="N844" s="126">
        <f t="shared" si="186"/>
        <v>56.7</v>
      </c>
      <c r="O844" s="126">
        <f t="shared" si="187"/>
        <v>56.7</v>
      </c>
      <c r="P844" s="126">
        <f t="shared" si="188"/>
        <v>23.58</v>
      </c>
      <c r="Q844" s="126">
        <f t="shared" si="189"/>
        <v>23.58</v>
      </c>
      <c r="R844" s="126">
        <f t="shared" si="190"/>
        <v>9.42</v>
      </c>
      <c r="S844" s="126">
        <f t="shared" si="191"/>
        <v>9.42</v>
      </c>
      <c r="T844" s="126">
        <f t="shared" si="192"/>
        <v>9.42</v>
      </c>
      <c r="U844" s="128">
        <f t="shared" si="193"/>
        <v>4.71</v>
      </c>
      <c r="V844" s="157">
        <f t="shared" si="194"/>
        <v>272</v>
      </c>
    </row>
    <row r="845" spans="1:22" ht="11.25" customHeight="1" x14ac:dyDescent="0.25">
      <c r="A845" s="130" t="s">
        <v>3854</v>
      </c>
      <c r="B845" s="131" t="s">
        <v>2999</v>
      </c>
      <c r="C845" s="132">
        <v>99810009748</v>
      </c>
      <c r="D845" s="132" t="s">
        <v>4377</v>
      </c>
      <c r="E845" s="133">
        <v>223.33333333333334</v>
      </c>
      <c r="F845" s="132">
        <v>2</v>
      </c>
      <c r="G845" s="132">
        <v>1</v>
      </c>
      <c r="H845" s="134">
        <v>0</v>
      </c>
      <c r="I845" s="135">
        <f t="shared" si="195"/>
        <v>1</v>
      </c>
      <c r="J845" s="126">
        <f t="shared" si="183"/>
        <v>53.6</v>
      </c>
      <c r="K845" s="126">
        <f t="shared" si="182"/>
        <v>53.6</v>
      </c>
      <c r="L845" s="126">
        <f t="shared" si="184"/>
        <v>1.68</v>
      </c>
      <c r="M845" s="126">
        <f t="shared" si="185"/>
        <v>1.68</v>
      </c>
      <c r="N845" s="126">
        <f t="shared" si="186"/>
        <v>56.7</v>
      </c>
      <c r="O845" s="126">
        <f t="shared" si="187"/>
        <v>56.7</v>
      </c>
      <c r="P845" s="126">
        <f t="shared" si="188"/>
        <v>23.58</v>
      </c>
      <c r="Q845" s="126">
        <f t="shared" si="189"/>
        <v>23.58</v>
      </c>
      <c r="R845" s="126">
        <f t="shared" si="190"/>
        <v>13.4</v>
      </c>
      <c r="S845" s="126">
        <f t="shared" si="191"/>
        <v>13.4</v>
      </c>
      <c r="T845" s="126">
        <f t="shared" si="192"/>
        <v>13.4</v>
      </c>
      <c r="U845" s="128">
        <f t="shared" si="193"/>
        <v>6.7</v>
      </c>
      <c r="V845" s="157">
        <f t="shared" si="194"/>
        <v>318</v>
      </c>
    </row>
    <row r="846" spans="1:22" ht="11.25" customHeight="1" x14ac:dyDescent="0.25">
      <c r="A846" s="130" t="s">
        <v>3854</v>
      </c>
      <c r="B846" s="131" t="s">
        <v>944</v>
      </c>
      <c r="C846" s="132">
        <v>70910006838</v>
      </c>
      <c r="D846" s="132" t="s">
        <v>4378</v>
      </c>
      <c r="E846" s="133">
        <v>164.66666666666666</v>
      </c>
      <c r="F846" s="132">
        <v>2</v>
      </c>
      <c r="G846" s="132">
        <v>1</v>
      </c>
      <c r="H846" s="134">
        <v>0</v>
      </c>
      <c r="I846" s="135">
        <f t="shared" si="195"/>
        <v>1</v>
      </c>
      <c r="J846" s="126">
        <f t="shared" si="183"/>
        <v>39.519999999999996</v>
      </c>
      <c r="K846" s="126">
        <f t="shared" si="182"/>
        <v>39.519999999999996</v>
      </c>
      <c r="L846" s="126">
        <f t="shared" si="184"/>
        <v>1.68</v>
      </c>
      <c r="M846" s="126">
        <f t="shared" si="185"/>
        <v>1.68</v>
      </c>
      <c r="N846" s="126">
        <f t="shared" si="186"/>
        <v>56.7</v>
      </c>
      <c r="O846" s="126">
        <f t="shared" si="187"/>
        <v>56.7</v>
      </c>
      <c r="P846" s="126">
        <f t="shared" si="188"/>
        <v>23.58</v>
      </c>
      <c r="Q846" s="126">
        <f t="shared" si="189"/>
        <v>23.58</v>
      </c>
      <c r="R846" s="126">
        <f t="shared" si="190"/>
        <v>9.879999999999999</v>
      </c>
      <c r="S846" s="126">
        <f t="shared" si="191"/>
        <v>9.879999999999999</v>
      </c>
      <c r="T846" s="126">
        <f t="shared" si="192"/>
        <v>9.879999999999999</v>
      </c>
      <c r="U846" s="128">
        <f t="shared" si="193"/>
        <v>4.9399999999999995</v>
      </c>
      <c r="V846" s="157">
        <f t="shared" si="194"/>
        <v>278</v>
      </c>
    </row>
    <row r="847" spans="1:22" ht="11.25" customHeight="1" x14ac:dyDescent="0.25">
      <c r="A847" s="130" t="s">
        <v>3854</v>
      </c>
      <c r="B847" s="131" t="s">
        <v>3001</v>
      </c>
      <c r="C847" s="132">
        <v>85940004554</v>
      </c>
      <c r="D847" s="132" t="s">
        <v>4379</v>
      </c>
      <c r="E847" s="133">
        <v>162.66666666666666</v>
      </c>
      <c r="F847" s="132">
        <v>2</v>
      </c>
      <c r="G847" s="132">
        <v>1</v>
      </c>
      <c r="H847" s="134">
        <v>0</v>
      </c>
      <c r="I847" s="135">
        <f t="shared" si="195"/>
        <v>1</v>
      </c>
      <c r="J847" s="126">
        <f t="shared" si="183"/>
        <v>39.04</v>
      </c>
      <c r="K847" s="126">
        <f t="shared" si="182"/>
        <v>39.04</v>
      </c>
      <c r="L847" s="126">
        <f t="shared" si="184"/>
        <v>1.68</v>
      </c>
      <c r="M847" s="126">
        <f t="shared" si="185"/>
        <v>1.68</v>
      </c>
      <c r="N847" s="126">
        <f t="shared" si="186"/>
        <v>56.7</v>
      </c>
      <c r="O847" s="126">
        <f t="shared" si="187"/>
        <v>56.7</v>
      </c>
      <c r="P847" s="126">
        <f t="shared" si="188"/>
        <v>23.58</v>
      </c>
      <c r="Q847" s="126">
        <f t="shared" si="189"/>
        <v>23.58</v>
      </c>
      <c r="R847" s="126">
        <f t="shared" si="190"/>
        <v>9.76</v>
      </c>
      <c r="S847" s="126">
        <f t="shared" si="191"/>
        <v>9.76</v>
      </c>
      <c r="T847" s="126">
        <f t="shared" si="192"/>
        <v>9.76</v>
      </c>
      <c r="U847" s="128">
        <f t="shared" si="193"/>
        <v>4.88</v>
      </c>
      <c r="V847" s="157">
        <f t="shared" si="194"/>
        <v>276</v>
      </c>
    </row>
    <row r="848" spans="1:22" ht="11.25" customHeight="1" x14ac:dyDescent="0.25">
      <c r="A848" s="130" t="s">
        <v>3854</v>
      </c>
      <c r="B848" s="131" t="s">
        <v>3003</v>
      </c>
      <c r="C848" s="132">
        <v>27110007020</v>
      </c>
      <c r="D848" s="132" t="s">
        <v>4380</v>
      </c>
      <c r="E848" s="133">
        <v>187.33333333333334</v>
      </c>
      <c r="F848" s="132">
        <v>2</v>
      </c>
      <c r="G848" s="132">
        <v>1</v>
      </c>
      <c r="H848" s="134">
        <v>0</v>
      </c>
      <c r="I848" s="135">
        <f t="shared" si="195"/>
        <v>1</v>
      </c>
      <c r="J848" s="126">
        <f t="shared" si="183"/>
        <v>44.96</v>
      </c>
      <c r="K848" s="126">
        <f t="shared" si="182"/>
        <v>44.96</v>
      </c>
      <c r="L848" s="126">
        <f t="shared" si="184"/>
        <v>1.68</v>
      </c>
      <c r="M848" s="126">
        <f t="shared" si="185"/>
        <v>1.68</v>
      </c>
      <c r="N848" s="126">
        <f t="shared" si="186"/>
        <v>56.7</v>
      </c>
      <c r="O848" s="126">
        <f t="shared" si="187"/>
        <v>56.7</v>
      </c>
      <c r="P848" s="126">
        <f t="shared" si="188"/>
        <v>23.58</v>
      </c>
      <c r="Q848" s="126">
        <f t="shared" si="189"/>
        <v>23.58</v>
      </c>
      <c r="R848" s="126">
        <f t="shared" si="190"/>
        <v>11.24</v>
      </c>
      <c r="S848" s="126">
        <f t="shared" si="191"/>
        <v>11.24</v>
      </c>
      <c r="T848" s="126">
        <f t="shared" si="192"/>
        <v>11.24</v>
      </c>
      <c r="U848" s="128">
        <f t="shared" si="193"/>
        <v>5.62</v>
      </c>
      <c r="V848" s="157">
        <f t="shared" si="194"/>
        <v>293</v>
      </c>
    </row>
    <row r="849" spans="1:22" ht="11.25" customHeight="1" x14ac:dyDescent="0.25">
      <c r="A849" s="130" t="s">
        <v>3854</v>
      </c>
      <c r="B849" s="131" t="s">
        <v>946</v>
      </c>
      <c r="C849" s="132">
        <v>44590002175</v>
      </c>
      <c r="D849" s="132" t="s">
        <v>4381</v>
      </c>
      <c r="E849" s="133">
        <v>200</v>
      </c>
      <c r="F849" s="132">
        <v>2</v>
      </c>
      <c r="G849" s="132">
        <v>1</v>
      </c>
      <c r="H849" s="134">
        <v>0</v>
      </c>
      <c r="I849" s="135">
        <f t="shared" si="195"/>
        <v>1</v>
      </c>
      <c r="J849" s="126">
        <f t="shared" si="183"/>
        <v>48</v>
      </c>
      <c r="K849" s="126">
        <f t="shared" si="182"/>
        <v>48</v>
      </c>
      <c r="L849" s="126">
        <f t="shared" si="184"/>
        <v>1.68</v>
      </c>
      <c r="M849" s="126">
        <f t="shared" si="185"/>
        <v>1.68</v>
      </c>
      <c r="N849" s="126">
        <f t="shared" si="186"/>
        <v>56.7</v>
      </c>
      <c r="O849" s="126">
        <f t="shared" si="187"/>
        <v>56.7</v>
      </c>
      <c r="P849" s="126">
        <f t="shared" si="188"/>
        <v>23.58</v>
      </c>
      <c r="Q849" s="126">
        <f t="shared" si="189"/>
        <v>23.58</v>
      </c>
      <c r="R849" s="126">
        <f t="shared" si="190"/>
        <v>12</v>
      </c>
      <c r="S849" s="126">
        <f t="shared" si="191"/>
        <v>12</v>
      </c>
      <c r="T849" s="126">
        <f t="shared" si="192"/>
        <v>12</v>
      </c>
      <c r="U849" s="128">
        <f t="shared" si="193"/>
        <v>6</v>
      </c>
      <c r="V849" s="157">
        <f t="shared" si="194"/>
        <v>302</v>
      </c>
    </row>
    <row r="850" spans="1:22" ht="11.25" customHeight="1" x14ac:dyDescent="0.25">
      <c r="A850" s="130" t="s">
        <v>3854</v>
      </c>
      <c r="B850" s="131" t="s">
        <v>3005</v>
      </c>
      <c r="C850" s="132">
        <v>14200045464</v>
      </c>
      <c r="D850" s="132" t="s">
        <v>4382</v>
      </c>
      <c r="E850" s="133">
        <v>276.33333333333331</v>
      </c>
      <c r="F850" s="132">
        <v>3</v>
      </c>
      <c r="G850" s="132">
        <v>1</v>
      </c>
      <c r="H850" s="134">
        <v>0</v>
      </c>
      <c r="I850" s="135">
        <f t="shared" si="195"/>
        <v>2</v>
      </c>
      <c r="J850" s="126">
        <f t="shared" si="183"/>
        <v>66.319999999999993</v>
      </c>
      <c r="K850" s="126">
        <f t="shared" si="182"/>
        <v>66.319999999999993</v>
      </c>
      <c r="L850" s="126">
        <f t="shared" si="184"/>
        <v>1.68</v>
      </c>
      <c r="M850" s="126">
        <f t="shared" si="185"/>
        <v>3.36</v>
      </c>
      <c r="N850" s="126">
        <f t="shared" si="186"/>
        <v>56.7</v>
      </c>
      <c r="O850" s="126">
        <f t="shared" si="187"/>
        <v>113.4</v>
      </c>
      <c r="P850" s="126">
        <f t="shared" si="188"/>
        <v>23.58</v>
      </c>
      <c r="Q850" s="126">
        <f t="shared" si="189"/>
        <v>47.16</v>
      </c>
      <c r="R850" s="126">
        <f t="shared" si="190"/>
        <v>16.579999999999998</v>
      </c>
      <c r="S850" s="126">
        <f t="shared" si="191"/>
        <v>16.579999999999998</v>
      </c>
      <c r="T850" s="126">
        <f t="shared" si="192"/>
        <v>16.579999999999998</v>
      </c>
      <c r="U850" s="128">
        <f t="shared" si="193"/>
        <v>8.2899999999999991</v>
      </c>
      <c r="V850" s="157">
        <f t="shared" si="194"/>
        <v>437</v>
      </c>
    </row>
    <row r="851" spans="1:22" ht="11.25" customHeight="1" x14ac:dyDescent="0.25">
      <c r="A851" s="130" t="s">
        <v>3854</v>
      </c>
      <c r="B851" s="131" t="s">
        <v>3007</v>
      </c>
      <c r="C851" s="132">
        <v>65620003189</v>
      </c>
      <c r="D851" s="132" t="s">
        <v>4383</v>
      </c>
      <c r="E851" s="133">
        <v>582.33333333333337</v>
      </c>
      <c r="F851" s="132">
        <v>3</v>
      </c>
      <c r="G851" s="132">
        <v>1</v>
      </c>
      <c r="H851" s="134">
        <v>0</v>
      </c>
      <c r="I851" s="135">
        <f t="shared" si="195"/>
        <v>2</v>
      </c>
      <c r="J851" s="126">
        <f t="shared" si="183"/>
        <v>139.76</v>
      </c>
      <c r="K851" s="126">
        <f t="shared" si="182"/>
        <v>139.76</v>
      </c>
      <c r="L851" s="126">
        <f t="shared" si="184"/>
        <v>1.68</v>
      </c>
      <c r="M851" s="126">
        <f t="shared" si="185"/>
        <v>3.36</v>
      </c>
      <c r="N851" s="126">
        <f t="shared" si="186"/>
        <v>56.7</v>
      </c>
      <c r="O851" s="126">
        <f t="shared" si="187"/>
        <v>113.4</v>
      </c>
      <c r="P851" s="126">
        <f t="shared" si="188"/>
        <v>23.58</v>
      </c>
      <c r="Q851" s="126">
        <f t="shared" si="189"/>
        <v>47.16</v>
      </c>
      <c r="R851" s="126">
        <f t="shared" si="190"/>
        <v>34.94</v>
      </c>
      <c r="S851" s="126">
        <f t="shared" si="191"/>
        <v>34.94</v>
      </c>
      <c r="T851" s="126">
        <f t="shared" si="192"/>
        <v>34.94</v>
      </c>
      <c r="U851" s="128">
        <f t="shared" si="193"/>
        <v>17.47</v>
      </c>
      <c r="V851" s="157">
        <f t="shared" si="194"/>
        <v>648</v>
      </c>
    </row>
    <row r="852" spans="1:22" ht="11.25" customHeight="1" x14ac:dyDescent="0.25">
      <c r="A852" s="130" t="s">
        <v>3854</v>
      </c>
      <c r="B852" s="131" t="s">
        <v>3009</v>
      </c>
      <c r="C852" s="132">
        <v>65210044336</v>
      </c>
      <c r="D852" s="132" t="s">
        <v>4384</v>
      </c>
      <c r="E852" s="133">
        <v>231.33333333333334</v>
      </c>
      <c r="F852" s="132">
        <v>5</v>
      </c>
      <c r="G852" s="132">
        <v>3</v>
      </c>
      <c r="H852" s="134">
        <v>0</v>
      </c>
      <c r="I852" s="135">
        <f t="shared" si="195"/>
        <v>2</v>
      </c>
      <c r="J852" s="126">
        <f t="shared" si="183"/>
        <v>55.52</v>
      </c>
      <c r="K852" s="126">
        <f t="shared" si="182"/>
        <v>55.52</v>
      </c>
      <c r="L852" s="126">
        <f t="shared" si="184"/>
        <v>5.04</v>
      </c>
      <c r="M852" s="126">
        <f t="shared" si="185"/>
        <v>3.36</v>
      </c>
      <c r="N852" s="126">
        <f t="shared" si="186"/>
        <v>170.10000000000002</v>
      </c>
      <c r="O852" s="126">
        <f t="shared" si="187"/>
        <v>113.4</v>
      </c>
      <c r="P852" s="126">
        <f t="shared" si="188"/>
        <v>70.739999999999995</v>
      </c>
      <c r="Q852" s="126">
        <f t="shared" si="189"/>
        <v>47.16</v>
      </c>
      <c r="R852" s="126">
        <f t="shared" si="190"/>
        <v>13.88</v>
      </c>
      <c r="S852" s="126">
        <f t="shared" si="191"/>
        <v>13.88</v>
      </c>
      <c r="T852" s="126">
        <f t="shared" si="192"/>
        <v>13.88</v>
      </c>
      <c r="U852" s="128">
        <f t="shared" si="193"/>
        <v>6.94</v>
      </c>
      <c r="V852" s="157">
        <f t="shared" si="194"/>
        <v>569</v>
      </c>
    </row>
    <row r="853" spans="1:22" ht="11.25" customHeight="1" x14ac:dyDescent="0.25">
      <c r="A853" s="130" t="s">
        <v>3854</v>
      </c>
      <c r="B853" s="131" t="s">
        <v>3011</v>
      </c>
      <c r="C853" s="132">
        <v>92280011080</v>
      </c>
      <c r="D853" s="132" t="s">
        <v>4385</v>
      </c>
      <c r="E853" s="133">
        <v>250</v>
      </c>
      <c r="F853" s="132">
        <v>4</v>
      </c>
      <c r="G853" s="132">
        <v>1</v>
      </c>
      <c r="H853" s="134">
        <v>0</v>
      </c>
      <c r="I853" s="135">
        <f t="shared" si="195"/>
        <v>3</v>
      </c>
      <c r="J853" s="126">
        <f t="shared" si="183"/>
        <v>60</v>
      </c>
      <c r="K853" s="126">
        <f t="shared" si="182"/>
        <v>60</v>
      </c>
      <c r="L853" s="126">
        <f t="shared" si="184"/>
        <v>1.68</v>
      </c>
      <c r="M853" s="126">
        <f t="shared" si="185"/>
        <v>5.04</v>
      </c>
      <c r="N853" s="126">
        <f t="shared" si="186"/>
        <v>56.7</v>
      </c>
      <c r="O853" s="126">
        <f t="shared" si="187"/>
        <v>170.10000000000002</v>
      </c>
      <c r="P853" s="126">
        <f t="shared" si="188"/>
        <v>23.58</v>
      </c>
      <c r="Q853" s="126">
        <f t="shared" si="189"/>
        <v>70.739999999999995</v>
      </c>
      <c r="R853" s="126">
        <f t="shared" si="190"/>
        <v>15</v>
      </c>
      <c r="S853" s="126">
        <f t="shared" si="191"/>
        <v>15</v>
      </c>
      <c r="T853" s="126">
        <f t="shared" si="192"/>
        <v>15</v>
      </c>
      <c r="U853" s="128">
        <f t="shared" si="193"/>
        <v>7.5</v>
      </c>
      <c r="V853" s="157">
        <f t="shared" si="194"/>
        <v>500</v>
      </c>
    </row>
    <row r="854" spans="1:22" ht="11.25" customHeight="1" x14ac:dyDescent="0.25">
      <c r="A854" s="130" t="s">
        <v>3854</v>
      </c>
      <c r="B854" s="131" t="s">
        <v>1746</v>
      </c>
      <c r="C854" s="132">
        <v>46740046716</v>
      </c>
      <c r="D854" s="132" t="s">
        <v>4386</v>
      </c>
      <c r="E854" s="133">
        <v>597.33333333333337</v>
      </c>
      <c r="F854" s="132">
        <v>3</v>
      </c>
      <c r="G854" s="132">
        <v>1</v>
      </c>
      <c r="H854" s="134">
        <v>0</v>
      </c>
      <c r="I854" s="135">
        <f t="shared" si="195"/>
        <v>2</v>
      </c>
      <c r="J854" s="126">
        <f t="shared" si="183"/>
        <v>143.36000000000001</v>
      </c>
      <c r="K854" s="126">
        <f t="shared" si="182"/>
        <v>143.36000000000001</v>
      </c>
      <c r="L854" s="126">
        <f t="shared" si="184"/>
        <v>1.68</v>
      </c>
      <c r="M854" s="126">
        <f t="shared" si="185"/>
        <v>3.36</v>
      </c>
      <c r="N854" s="126">
        <f t="shared" si="186"/>
        <v>56.7</v>
      </c>
      <c r="O854" s="126">
        <f t="shared" si="187"/>
        <v>113.4</v>
      </c>
      <c r="P854" s="126">
        <f t="shared" si="188"/>
        <v>23.58</v>
      </c>
      <c r="Q854" s="126">
        <f t="shared" si="189"/>
        <v>47.16</v>
      </c>
      <c r="R854" s="126">
        <f t="shared" si="190"/>
        <v>35.840000000000003</v>
      </c>
      <c r="S854" s="126">
        <f t="shared" si="191"/>
        <v>35.840000000000003</v>
      </c>
      <c r="T854" s="126">
        <f t="shared" si="192"/>
        <v>35.840000000000003</v>
      </c>
      <c r="U854" s="128">
        <f t="shared" si="193"/>
        <v>17.920000000000002</v>
      </c>
      <c r="V854" s="157">
        <f t="shared" si="194"/>
        <v>658</v>
      </c>
    </row>
    <row r="855" spans="1:22" ht="11.25" customHeight="1" x14ac:dyDescent="0.25">
      <c r="A855" s="130" t="s">
        <v>3854</v>
      </c>
      <c r="B855" s="131" t="s">
        <v>4387</v>
      </c>
      <c r="C855" s="132">
        <v>10390031237</v>
      </c>
      <c r="D855" s="132" t="s">
        <v>4388</v>
      </c>
      <c r="E855" s="133">
        <v>135.66666666666666</v>
      </c>
      <c r="F855" s="132">
        <v>2</v>
      </c>
      <c r="G855" s="132">
        <v>1</v>
      </c>
      <c r="H855" s="134">
        <v>0</v>
      </c>
      <c r="I855" s="135">
        <f t="shared" si="195"/>
        <v>1</v>
      </c>
      <c r="J855" s="126">
        <f t="shared" si="183"/>
        <v>32.559999999999995</v>
      </c>
      <c r="K855" s="126">
        <f t="shared" si="182"/>
        <v>32.559999999999995</v>
      </c>
      <c r="L855" s="126">
        <f t="shared" si="184"/>
        <v>1.68</v>
      </c>
      <c r="M855" s="126">
        <f t="shared" si="185"/>
        <v>1.68</v>
      </c>
      <c r="N855" s="126">
        <f t="shared" si="186"/>
        <v>56.7</v>
      </c>
      <c r="O855" s="126">
        <f t="shared" si="187"/>
        <v>56.7</v>
      </c>
      <c r="P855" s="126">
        <f t="shared" si="188"/>
        <v>23.58</v>
      </c>
      <c r="Q855" s="126">
        <f t="shared" si="189"/>
        <v>23.58</v>
      </c>
      <c r="R855" s="126">
        <f t="shared" si="190"/>
        <v>8.1399999999999988</v>
      </c>
      <c r="S855" s="126">
        <f t="shared" si="191"/>
        <v>8.1399999999999988</v>
      </c>
      <c r="T855" s="126">
        <f t="shared" si="192"/>
        <v>8.1399999999999988</v>
      </c>
      <c r="U855" s="128">
        <f t="shared" si="193"/>
        <v>4.0699999999999994</v>
      </c>
      <c r="V855" s="157">
        <f t="shared" si="194"/>
        <v>258</v>
      </c>
    </row>
    <row r="856" spans="1:22" ht="11.25" customHeight="1" x14ac:dyDescent="0.25">
      <c r="A856" s="130" t="s">
        <v>3854</v>
      </c>
      <c r="B856" s="131" t="s">
        <v>1750</v>
      </c>
      <c r="C856" s="132">
        <v>10410001259</v>
      </c>
      <c r="D856" s="132" t="s">
        <v>4389</v>
      </c>
      <c r="E856" s="133">
        <v>179.66666666666666</v>
      </c>
      <c r="F856" s="132">
        <v>2</v>
      </c>
      <c r="G856" s="132">
        <v>1</v>
      </c>
      <c r="H856" s="134">
        <v>0</v>
      </c>
      <c r="I856" s="135">
        <f t="shared" si="195"/>
        <v>1</v>
      </c>
      <c r="J856" s="126">
        <f t="shared" si="183"/>
        <v>43.12</v>
      </c>
      <c r="K856" s="126">
        <f t="shared" si="182"/>
        <v>43.12</v>
      </c>
      <c r="L856" s="126">
        <f t="shared" si="184"/>
        <v>1.68</v>
      </c>
      <c r="M856" s="126">
        <f t="shared" si="185"/>
        <v>1.68</v>
      </c>
      <c r="N856" s="126">
        <f t="shared" si="186"/>
        <v>56.7</v>
      </c>
      <c r="O856" s="126">
        <f t="shared" si="187"/>
        <v>56.7</v>
      </c>
      <c r="P856" s="126">
        <f t="shared" si="188"/>
        <v>23.58</v>
      </c>
      <c r="Q856" s="126">
        <f t="shared" si="189"/>
        <v>23.58</v>
      </c>
      <c r="R856" s="126">
        <f t="shared" si="190"/>
        <v>10.78</v>
      </c>
      <c r="S856" s="126">
        <f t="shared" si="191"/>
        <v>10.78</v>
      </c>
      <c r="T856" s="126">
        <f t="shared" si="192"/>
        <v>10.78</v>
      </c>
      <c r="U856" s="128">
        <f t="shared" si="193"/>
        <v>5.39</v>
      </c>
      <c r="V856" s="157">
        <f t="shared" si="194"/>
        <v>288</v>
      </c>
    </row>
    <row r="857" spans="1:22" ht="11.25" customHeight="1" x14ac:dyDescent="0.25">
      <c r="A857" s="130" t="s">
        <v>3854</v>
      </c>
      <c r="B857" s="131" t="s">
        <v>3013</v>
      </c>
      <c r="C857" s="132">
        <v>41250003716</v>
      </c>
      <c r="D857" s="132" t="s">
        <v>4390</v>
      </c>
      <c r="E857" s="133">
        <v>148</v>
      </c>
      <c r="F857" s="132">
        <v>3</v>
      </c>
      <c r="G857" s="132">
        <v>1</v>
      </c>
      <c r="H857" s="134">
        <v>0</v>
      </c>
      <c r="I857" s="135">
        <f t="shared" si="195"/>
        <v>2</v>
      </c>
      <c r="J857" s="126">
        <f t="shared" si="183"/>
        <v>35.519999999999996</v>
      </c>
      <c r="K857" s="126">
        <f t="shared" si="182"/>
        <v>35.519999999999996</v>
      </c>
      <c r="L857" s="126">
        <f t="shared" si="184"/>
        <v>1.68</v>
      </c>
      <c r="M857" s="126">
        <f t="shared" si="185"/>
        <v>3.36</v>
      </c>
      <c r="N857" s="126">
        <f t="shared" si="186"/>
        <v>56.7</v>
      </c>
      <c r="O857" s="126">
        <f t="shared" si="187"/>
        <v>113.4</v>
      </c>
      <c r="P857" s="126">
        <f t="shared" si="188"/>
        <v>23.58</v>
      </c>
      <c r="Q857" s="126">
        <f t="shared" si="189"/>
        <v>47.16</v>
      </c>
      <c r="R857" s="126">
        <f t="shared" si="190"/>
        <v>8.879999999999999</v>
      </c>
      <c r="S857" s="126">
        <f t="shared" si="191"/>
        <v>8.879999999999999</v>
      </c>
      <c r="T857" s="126">
        <f t="shared" si="192"/>
        <v>8.879999999999999</v>
      </c>
      <c r="U857" s="128">
        <f t="shared" si="193"/>
        <v>4.4399999999999995</v>
      </c>
      <c r="V857" s="157">
        <f t="shared" si="194"/>
        <v>348</v>
      </c>
    </row>
    <row r="858" spans="1:22" ht="11.25" customHeight="1" x14ac:dyDescent="0.25">
      <c r="A858" s="130" t="s">
        <v>3854</v>
      </c>
      <c r="B858" s="131" t="s">
        <v>3015</v>
      </c>
      <c r="C858" s="132">
        <v>64810011370</v>
      </c>
      <c r="D858" s="132" t="s">
        <v>4391</v>
      </c>
      <c r="E858" s="133">
        <v>100</v>
      </c>
      <c r="F858" s="132">
        <v>2</v>
      </c>
      <c r="G858" s="132">
        <v>1</v>
      </c>
      <c r="H858" s="134">
        <v>0</v>
      </c>
      <c r="I858" s="135">
        <f t="shared" si="195"/>
        <v>1</v>
      </c>
      <c r="J858" s="126">
        <f t="shared" si="183"/>
        <v>24</v>
      </c>
      <c r="K858" s="126">
        <f t="shared" si="182"/>
        <v>24</v>
      </c>
      <c r="L858" s="126">
        <f t="shared" si="184"/>
        <v>1.68</v>
      </c>
      <c r="M858" s="126">
        <f t="shared" si="185"/>
        <v>1.68</v>
      </c>
      <c r="N858" s="126">
        <f t="shared" si="186"/>
        <v>56.7</v>
      </c>
      <c r="O858" s="126">
        <f t="shared" si="187"/>
        <v>56.7</v>
      </c>
      <c r="P858" s="126">
        <f t="shared" si="188"/>
        <v>23.58</v>
      </c>
      <c r="Q858" s="126">
        <f t="shared" si="189"/>
        <v>23.58</v>
      </c>
      <c r="R858" s="126">
        <f t="shared" si="190"/>
        <v>6</v>
      </c>
      <c r="S858" s="126">
        <f t="shared" si="191"/>
        <v>6</v>
      </c>
      <c r="T858" s="126">
        <f t="shared" si="192"/>
        <v>6</v>
      </c>
      <c r="U858" s="128">
        <f t="shared" si="193"/>
        <v>3</v>
      </c>
      <c r="V858" s="157">
        <f t="shared" si="194"/>
        <v>233</v>
      </c>
    </row>
    <row r="859" spans="1:22" ht="11.25" customHeight="1" x14ac:dyDescent="0.25">
      <c r="A859" s="130" t="s">
        <v>3854</v>
      </c>
      <c r="B859" s="131" t="s">
        <v>3017</v>
      </c>
      <c r="C859" s="132">
        <v>23550008843</v>
      </c>
      <c r="D859" s="132" t="s">
        <v>4392</v>
      </c>
      <c r="E859" s="133">
        <v>139.33333333333334</v>
      </c>
      <c r="F859" s="132">
        <v>2</v>
      </c>
      <c r="G859" s="132">
        <v>1</v>
      </c>
      <c r="H859" s="134">
        <v>0</v>
      </c>
      <c r="I859" s="135">
        <f t="shared" si="195"/>
        <v>1</v>
      </c>
      <c r="J859" s="126">
        <f t="shared" si="183"/>
        <v>33.44</v>
      </c>
      <c r="K859" s="126">
        <f t="shared" si="182"/>
        <v>33.44</v>
      </c>
      <c r="L859" s="126">
        <f t="shared" si="184"/>
        <v>1.68</v>
      </c>
      <c r="M859" s="126">
        <f t="shared" si="185"/>
        <v>1.68</v>
      </c>
      <c r="N859" s="126">
        <f t="shared" si="186"/>
        <v>56.7</v>
      </c>
      <c r="O859" s="126">
        <f t="shared" si="187"/>
        <v>56.7</v>
      </c>
      <c r="P859" s="126">
        <f t="shared" si="188"/>
        <v>23.58</v>
      </c>
      <c r="Q859" s="126">
        <f t="shared" si="189"/>
        <v>23.58</v>
      </c>
      <c r="R859" s="126">
        <f t="shared" si="190"/>
        <v>8.36</v>
      </c>
      <c r="S859" s="126">
        <f t="shared" si="191"/>
        <v>8.36</v>
      </c>
      <c r="T859" s="126">
        <f t="shared" si="192"/>
        <v>8.36</v>
      </c>
      <c r="U859" s="128">
        <f t="shared" si="193"/>
        <v>4.18</v>
      </c>
      <c r="V859" s="157">
        <f t="shared" si="194"/>
        <v>260</v>
      </c>
    </row>
    <row r="860" spans="1:22" ht="11.25" customHeight="1" x14ac:dyDescent="0.25">
      <c r="A860" s="130" t="s">
        <v>3854</v>
      </c>
      <c r="B860" s="131" t="s">
        <v>3021</v>
      </c>
      <c r="C860" s="132">
        <v>60790000362</v>
      </c>
      <c r="D860" s="132" t="s">
        <v>4393</v>
      </c>
      <c r="E860" s="133">
        <v>253</v>
      </c>
      <c r="F860" s="132">
        <v>5</v>
      </c>
      <c r="G860" s="132">
        <v>1</v>
      </c>
      <c r="H860" s="134">
        <v>0</v>
      </c>
      <c r="I860" s="135">
        <f t="shared" si="195"/>
        <v>4</v>
      </c>
      <c r="J860" s="126">
        <f t="shared" si="183"/>
        <v>60.72</v>
      </c>
      <c r="K860" s="126">
        <f t="shared" si="182"/>
        <v>60.72</v>
      </c>
      <c r="L860" s="126">
        <f t="shared" si="184"/>
        <v>1.68</v>
      </c>
      <c r="M860" s="126">
        <f t="shared" si="185"/>
        <v>6.72</v>
      </c>
      <c r="N860" s="126">
        <f t="shared" si="186"/>
        <v>56.7</v>
      </c>
      <c r="O860" s="126">
        <f t="shared" si="187"/>
        <v>226.8</v>
      </c>
      <c r="P860" s="126">
        <f t="shared" si="188"/>
        <v>23.58</v>
      </c>
      <c r="Q860" s="126">
        <f t="shared" si="189"/>
        <v>94.32</v>
      </c>
      <c r="R860" s="126">
        <f t="shared" si="190"/>
        <v>15.18</v>
      </c>
      <c r="S860" s="126">
        <f t="shared" si="191"/>
        <v>15.18</v>
      </c>
      <c r="T860" s="126">
        <f t="shared" si="192"/>
        <v>15.18</v>
      </c>
      <c r="U860" s="128">
        <f t="shared" si="193"/>
        <v>7.59</v>
      </c>
      <c r="V860" s="157">
        <f t="shared" si="194"/>
        <v>584</v>
      </c>
    </row>
    <row r="861" spans="1:22" ht="11.25" customHeight="1" x14ac:dyDescent="0.25">
      <c r="A861" s="130" t="s">
        <v>3854</v>
      </c>
      <c r="B861" s="131" t="s">
        <v>3023</v>
      </c>
      <c r="C861" s="132">
        <v>66880001042</v>
      </c>
      <c r="D861" s="132" t="s">
        <v>4394</v>
      </c>
      <c r="E861" s="133">
        <v>181</v>
      </c>
      <c r="F861" s="132">
        <v>3</v>
      </c>
      <c r="G861" s="132">
        <v>1</v>
      </c>
      <c r="H861" s="134">
        <v>0</v>
      </c>
      <c r="I861" s="135">
        <f t="shared" si="195"/>
        <v>2</v>
      </c>
      <c r="J861" s="126">
        <f t="shared" si="183"/>
        <v>43.44</v>
      </c>
      <c r="K861" s="126">
        <f t="shared" si="182"/>
        <v>43.44</v>
      </c>
      <c r="L861" s="126">
        <f t="shared" si="184"/>
        <v>1.68</v>
      </c>
      <c r="M861" s="126">
        <f t="shared" si="185"/>
        <v>3.36</v>
      </c>
      <c r="N861" s="126">
        <f t="shared" si="186"/>
        <v>56.7</v>
      </c>
      <c r="O861" s="126">
        <f t="shared" si="187"/>
        <v>113.4</v>
      </c>
      <c r="P861" s="126">
        <f t="shared" si="188"/>
        <v>23.58</v>
      </c>
      <c r="Q861" s="126">
        <f t="shared" si="189"/>
        <v>47.16</v>
      </c>
      <c r="R861" s="126">
        <f t="shared" si="190"/>
        <v>10.86</v>
      </c>
      <c r="S861" s="126">
        <f t="shared" si="191"/>
        <v>10.86</v>
      </c>
      <c r="T861" s="126">
        <f t="shared" si="192"/>
        <v>10.86</v>
      </c>
      <c r="U861" s="128">
        <f t="shared" si="193"/>
        <v>5.43</v>
      </c>
      <c r="V861" s="157">
        <f t="shared" si="194"/>
        <v>371</v>
      </c>
    </row>
    <row r="862" spans="1:22" ht="11.25" customHeight="1" x14ac:dyDescent="0.25">
      <c r="A862" s="130" t="s">
        <v>3854</v>
      </c>
      <c r="B862" s="131" t="s">
        <v>3025</v>
      </c>
      <c r="C862" s="132">
        <v>10040005449</v>
      </c>
      <c r="D862" s="132" t="s">
        <v>4395</v>
      </c>
      <c r="E862" s="133">
        <v>538</v>
      </c>
      <c r="F862" s="132">
        <v>4</v>
      </c>
      <c r="G862" s="132">
        <v>2</v>
      </c>
      <c r="H862" s="134">
        <v>0</v>
      </c>
      <c r="I862" s="135">
        <f t="shared" si="195"/>
        <v>2</v>
      </c>
      <c r="J862" s="126">
        <f t="shared" si="183"/>
        <v>129.12</v>
      </c>
      <c r="K862" s="126">
        <f t="shared" si="182"/>
        <v>129.12</v>
      </c>
      <c r="L862" s="126">
        <f t="shared" si="184"/>
        <v>3.36</v>
      </c>
      <c r="M862" s="126">
        <f t="shared" si="185"/>
        <v>3.36</v>
      </c>
      <c r="N862" s="126">
        <f t="shared" si="186"/>
        <v>113.4</v>
      </c>
      <c r="O862" s="126">
        <f t="shared" si="187"/>
        <v>113.4</v>
      </c>
      <c r="P862" s="126">
        <f t="shared" si="188"/>
        <v>47.16</v>
      </c>
      <c r="Q862" s="126">
        <f t="shared" si="189"/>
        <v>47.16</v>
      </c>
      <c r="R862" s="126">
        <f t="shared" si="190"/>
        <v>32.28</v>
      </c>
      <c r="S862" s="126">
        <f t="shared" si="191"/>
        <v>32.28</v>
      </c>
      <c r="T862" s="126">
        <f t="shared" si="192"/>
        <v>32.28</v>
      </c>
      <c r="U862" s="128">
        <f t="shared" si="193"/>
        <v>16.14</v>
      </c>
      <c r="V862" s="157">
        <f t="shared" si="194"/>
        <v>699</v>
      </c>
    </row>
    <row r="863" spans="1:22" ht="11.25" customHeight="1" x14ac:dyDescent="0.25">
      <c r="A863" s="130" t="s">
        <v>3854</v>
      </c>
      <c r="B863" s="131" t="s">
        <v>3027</v>
      </c>
      <c r="C863" s="132">
        <v>10600005386</v>
      </c>
      <c r="D863" s="132" t="s">
        <v>4396</v>
      </c>
      <c r="E863" s="133">
        <v>221.33333333333334</v>
      </c>
      <c r="F863" s="132">
        <v>3</v>
      </c>
      <c r="G863" s="132">
        <v>1</v>
      </c>
      <c r="H863" s="134">
        <v>0</v>
      </c>
      <c r="I863" s="135">
        <f t="shared" si="195"/>
        <v>2</v>
      </c>
      <c r="J863" s="126">
        <f t="shared" si="183"/>
        <v>53.12</v>
      </c>
      <c r="K863" s="126">
        <f t="shared" ref="K863:K927" si="196">E863*$K$4</f>
        <v>53.12</v>
      </c>
      <c r="L863" s="126">
        <f t="shared" si="184"/>
        <v>1.68</v>
      </c>
      <c r="M863" s="126">
        <f t="shared" si="185"/>
        <v>3.36</v>
      </c>
      <c r="N863" s="126">
        <f t="shared" si="186"/>
        <v>56.7</v>
      </c>
      <c r="O863" s="126">
        <f t="shared" si="187"/>
        <v>113.4</v>
      </c>
      <c r="P863" s="126">
        <f t="shared" si="188"/>
        <v>23.58</v>
      </c>
      <c r="Q863" s="126">
        <f t="shared" si="189"/>
        <v>47.16</v>
      </c>
      <c r="R863" s="126">
        <f t="shared" si="190"/>
        <v>13.28</v>
      </c>
      <c r="S863" s="126">
        <f t="shared" si="191"/>
        <v>13.28</v>
      </c>
      <c r="T863" s="126">
        <f t="shared" si="192"/>
        <v>13.28</v>
      </c>
      <c r="U863" s="128">
        <f t="shared" si="193"/>
        <v>6.64</v>
      </c>
      <c r="V863" s="157">
        <f t="shared" si="194"/>
        <v>399</v>
      </c>
    </row>
    <row r="864" spans="1:22" ht="11.25" customHeight="1" x14ac:dyDescent="0.25">
      <c r="A864" s="130" t="s">
        <v>3854</v>
      </c>
      <c r="B864" s="131" t="s">
        <v>948</v>
      </c>
      <c r="C864" s="132">
        <v>10310008082</v>
      </c>
      <c r="D864" s="132" t="s">
        <v>4397</v>
      </c>
      <c r="E864" s="133">
        <v>287.66666666666669</v>
      </c>
      <c r="F864" s="132">
        <v>3</v>
      </c>
      <c r="G864" s="132">
        <v>1</v>
      </c>
      <c r="H864" s="134">
        <v>0</v>
      </c>
      <c r="I864" s="135">
        <f t="shared" si="195"/>
        <v>2</v>
      </c>
      <c r="J864" s="126">
        <f t="shared" si="183"/>
        <v>69.040000000000006</v>
      </c>
      <c r="K864" s="126">
        <f t="shared" si="196"/>
        <v>69.040000000000006</v>
      </c>
      <c r="L864" s="126">
        <f t="shared" si="184"/>
        <v>1.68</v>
      </c>
      <c r="M864" s="126">
        <f t="shared" si="185"/>
        <v>3.36</v>
      </c>
      <c r="N864" s="126">
        <f t="shared" si="186"/>
        <v>56.7</v>
      </c>
      <c r="O864" s="126">
        <f t="shared" si="187"/>
        <v>113.4</v>
      </c>
      <c r="P864" s="126">
        <f t="shared" si="188"/>
        <v>23.58</v>
      </c>
      <c r="Q864" s="126">
        <f t="shared" si="189"/>
        <v>47.16</v>
      </c>
      <c r="R864" s="126">
        <f t="shared" si="190"/>
        <v>17.260000000000002</v>
      </c>
      <c r="S864" s="126">
        <f t="shared" si="191"/>
        <v>17.260000000000002</v>
      </c>
      <c r="T864" s="126">
        <f t="shared" si="192"/>
        <v>17.260000000000002</v>
      </c>
      <c r="U864" s="128">
        <f t="shared" si="193"/>
        <v>8.6300000000000008</v>
      </c>
      <c r="V864" s="157">
        <f t="shared" si="194"/>
        <v>444</v>
      </c>
    </row>
    <row r="865" spans="1:22" ht="11.25" customHeight="1" x14ac:dyDescent="0.25">
      <c r="A865" s="130" t="s">
        <v>3854</v>
      </c>
      <c r="B865" s="131" t="s">
        <v>950</v>
      </c>
      <c r="C865" s="132">
        <v>10610042452</v>
      </c>
      <c r="D865" s="132" t="s">
        <v>4398</v>
      </c>
      <c r="E865" s="133">
        <v>347</v>
      </c>
      <c r="F865" s="132">
        <v>2</v>
      </c>
      <c r="G865" s="132">
        <v>1</v>
      </c>
      <c r="H865" s="134">
        <v>0</v>
      </c>
      <c r="I865" s="135">
        <f t="shared" si="195"/>
        <v>1</v>
      </c>
      <c r="J865" s="126">
        <f t="shared" si="183"/>
        <v>83.28</v>
      </c>
      <c r="K865" s="126">
        <f t="shared" si="196"/>
        <v>83.28</v>
      </c>
      <c r="L865" s="126">
        <f t="shared" si="184"/>
        <v>1.68</v>
      </c>
      <c r="M865" s="126">
        <f t="shared" si="185"/>
        <v>1.68</v>
      </c>
      <c r="N865" s="126">
        <f t="shared" si="186"/>
        <v>56.7</v>
      </c>
      <c r="O865" s="126">
        <f t="shared" si="187"/>
        <v>56.7</v>
      </c>
      <c r="P865" s="126">
        <f t="shared" si="188"/>
        <v>23.58</v>
      </c>
      <c r="Q865" s="126">
        <f t="shared" si="189"/>
        <v>23.58</v>
      </c>
      <c r="R865" s="126">
        <f t="shared" si="190"/>
        <v>20.82</v>
      </c>
      <c r="S865" s="126">
        <f t="shared" si="191"/>
        <v>20.82</v>
      </c>
      <c r="T865" s="126">
        <f t="shared" si="192"/>
        <v>20.82</v>
      </c>
      <c r="U865" s="128">
        <f t="shared" si="193"/>
        <v>10.41</v>
      </c>
      <c r="V865" s="157">
        <f t="shared" si="194"/>
        <v>403</v>
      </c>
    </row>
    <row r="866" spans="1:22" ht="11.25" customHeight="1" x14ac:dyDescent="0.25">
      <c r="A866" s="130" t="s">
        <v>3854</v>
      </c>
      <c r="B866" s="131" t="s">
        <v>1768</v>
      </c>
      <c r="C866" s="132">
        <v>29010012569</v>
      </c>
      <c r="D866" s="132" t="s">
        <v>4399</v>
      </c>
      <c r="E866" s="133">
        <v>501.66666666666669</v>
      </c>
      <c r="F866" s="132">
        <v>4</v>
      </c>
      <c r="G866" s="132">
        <v>1</v>
      </c>
      <c r="H866" s="134">
        <v>0</v>
      </c>
      <c r="I866" s="135">
        <f t="shared" si="195"/>
        <v>3</v>
      </c>
      <c r="J866" s="126">
        <f t="shared" si="183"/>
        <v>120.4</v>
      </c>
      <c r="K866" s="126">
        <f t="shared" si="196"/>
        <v>120.4</v>
      </c>
      <c r="L866" s="126">
        <f t="shared" si="184"/>
        <v>1.68</v>
      </c>
      <c r="M866" s="126">
        <f t="shared" si="185"/>
        <v>5.04</v>
      </c>
      <c r="N866" s="126">
        <f t="shared" si="186"/>
        <v>56.7</v>
      </c>
      <c r="O866" s="126">
        <f t="shared" si="187"/>
        <v>170.10000000000002</v>
      </c>
      <c r="P866" s="126">
        <f t="shared" si="188"/>
        <v>23.58</v>
      </c>
      <c r="Q866" s="126">
        <f t="shared" si="189"/>
        <v>70.739999999999995</v>
      </c>
      <c r="R866" s="126">
        <f t="shared" si="190"/>
        <v>30.1</v>
      </c>
      <c r="S866" s="126">
        <f t="shared" si="191"/>
        <v>30.1</v>
      </c>
      <c r="T866" s="126">
        <f t="shared" si="192"/>
        <v>30.1</v>
      </c>
      <c r="U866" s="128">
        <f t="shared" si="193"/>
        <v>15.05</v>
      </c>
      <c r="V866" s="157">
        <f t="shared" si="194"/>
        <v>674</v>
      </c>
    </row>
    <row r="867" spans="1:22" ht="11.25" customHeight="1" x14ac:dyDescent="0.25">
      <c r="A867" s="130" t="s">
        <v>3854</v>
      </c>
      <c r="B867" s="131" t="s">
        <v>3029</v>
      </c>
      <c r="C867" s="132">
        <v>64360051097</v>
      </c>
      <c r="D867" s="132" t="s">
        <v>4400</v>
      </c>
      <c r="E867" s="133">
        <v>236.66666666666666</v>
      </c>
      <c r="F867" s="132">
        <v>3</v>
      </c>
      <c r="G867" s="132">
        <v>1</v>
      </c>
      <c r="H867" s="134">
        <v>0</v>
      </c>
      <c r="I867" s="135">
        <f t="shared" si="195"/>
        <v>2</v>
      </c>
      <c r="J867" s="126">
        <f t="shared" si="183"/>
        <v>56.8</v>
      </c>
      <c r="K867" s="126">
        <f t="shared" si="196"/>
        <v>56.8</v>
      </c>
      <c r="L867" s="126">
        <f t="shared" si="184"/>
        <v>1.68</v>
      </c>
      <c r="M867" s="126">
        <f t="shared" si="185"/>
        <v>3.36</v>
      </c>
      <c r="N867" s="126">
        <f t="shared" si="186"/>
        <v>56.7</v>
      </c>
      <c r="O867" s="126">
        <f t="shared" si="187"/>
        <v>113.4</v>
      </c>
      <c r="P867" s="126">
        <f t="shared" si="188"/>
        <v>23.58</v>
      </c>
      <c r="Q867" s="126">
        <f t="shared" si="189"/>
        <v>47.16</v>
      </c>
      <c r="R867" s="126">
        <f t="shared" si="190"/>
        <v>14.2</v>
      </c>
      <c r="S867" s="126">
        <f t="shared" si="191"/>
        <v>14.2</v>
      </c>
      <c r="T867" s="126">
        <f t="shared" si="192"/>
        <v>14.2</v>
      </c>
      <c r="U867" s="128">
        <f t="shared" si="193"/>
        <v>7.1</v>
      </c>
      <c r="V867" s="157">
        <f t="shared" si="194"/>
        <v>409</v>
      </c>
    </row>
    <row r="868" spans="1:22" ht="11.25" customHeight="1" x14ac:dyDescent="0.25">
      <c r="A868" s="130" t="s">
        <v>3854</v>
      </c>
      <c r="B868" s="131" t="s">
        <v>1216</v>
      </c>
      <c r="C868" s="132">
        <v>10520003890</v>
      </c>
      <c r="D868" s="132" t="s">
        <v>4401</v>
      </c>
      <c r="E868" s="133">
        <v>134.33333333333334</v>
      </c>
      <c r="F868" s="132">
        <v>2</v>
      </c>
      <c r="G868" s="132">
        <v>1</v>
      </c>
      <c r="H868" s="134">
        <v>0</v>
      </c>
      <c r="I868" s="135">
        <f t="shared" si="195"/>
        <v>1</v>
      </c>
      <c r="J868" s="126">
        <f t="shared" si="183"/>
        <v>32.24</v>
      </c>
      <c r="K868" s="126">
        <f t="shared" si="196"/>
        <v>32.24</v>
      </c>
      <c r="L868" s="126">
        <f t="shared" si="184"/>
        <v>1.68</v>
      </c>
      <c r="M868" s="126">
        <f t="shared" si="185"/>
        <v>1.68</v>
      </c>
      <c r="N868" s="126">
        <f t="shared" si="186"/>
        <v>56.7</v>
      </c>
      <c r="O868" s="126">
        <f t="shared" si="187"/>
        <v>56.7</v>
      </c>
      <c r="P868" s="126">
        <f t="shared" si="188"/>
        <v>23.58</v>
      </c>
      <c r="Q868" s="126">
        <f t="shared" si="189"/>
        <v>23.58</v>
      </c>
      <c r="R868" s="126">
        <f t="shared" si="190"/>
        <v>8.06</v>
      </c>
      <c r="S868" s="126">
        <f t="shared" si="191"/>
        <v>8.06</v>
      </c>
      <c r="T868" s="126">
        <f t="shared" si="192"/>
        <v>8.06</v>
      </c>
      <c r="U868" s="128">
        <f t="shared" si="193"/>
        <v>4.03</v>
      </c>
      <c r="V868" s="157">
        <f t="shared" si="194"/>
        <v>257</v>
      </c>
    </row>
    <row r="869" spans="1:22" ht="11.25" customHeight="1" x14ac:dyDescent="0.25">
      <c r="A869" s="130" t="s">
        <v>3854</v>
      </c>
      <c r="B869" s="131" t="s">
        <v>3031</v>
      </c>
      <c r="C869" s="132">
        <v>24530002798</v>
      </c>
      <c r="D869" s="132" t="s">
        <v>4402</v>
      </c>
      <c r="E869" s="133">
        <v>78</v>
      </c>
      <c r="F869" s="132">
        <v>3</v>
      </c>
      <c r="G869" s="132">
        <v>1</v>
      </c>
      <c r="H869" s="134">
        <v>0</v>
      </c>
      <c r="I869" s="135">
        <f t="shared" si="195"/>
        <v>2</v>
      </c>
      <c r="J869" s="126">
        <f t="shared" si="183"/>
        <v>18.72</v>
      </c>
      <c r="K869" s="126">
        <f t="shared" si="196"/>
        <v>18.72</v>
      </c>
      <c r="L869" s="126">
        <f t="shared" si="184"/>
        <v>1.68</v>
      </c>
      <c r="M869" s="126">
        <f t="shared" si="185"/>
        <v>3.36</v>
      </c>
      <c r="N869" s="126">
        <f t="shared" si="186"/>
        <v>56.7</v>
      </c>
      <c r="O869" s="126">
        <f t="shared" si="187"/>
        <v>113.4</v>
      </c>
      <c r="P869" s="126">
        <f t="shared" si="188"/>
        <v>23.58</v>
      </c>
      <c r="Q869" s="126">
        <f t="shared" si="189"/>
        <v>47.16</v>
      </c>
      <c r="R869" s="126">
        <f t="shared" si="190"/>
        <v>4.68</v>
      </c>
      <c r="S869" s="126">
        <f t="shared" si="191"/>
        <v>4.68</v>
      </c>
      <c r="T869" s="126">
        <f t="shared" si="192"/>
        <v>4.68</v>
      </c>
      <c r="U869" s="128">
        <f t="shared" si="193"/>
        <v>2.34</v>
      </c>
      <c r="V869" s="157">
        <f t="shared" si="194"/>
        <v>300</v>
      </c>
    </row>
    <row r="870" spans="1:22" ht="11.25" customHeight="1" x14ac:dyDescent="0.25">
      <c r="A870" s="130" t="s">
        <v>3854</v>
      </c>
      <c r="B870" s="131" t="s">
        <v>1218</v>
      </c>
      <c r="C870" s="132">
        <v>95400003652</v>
      </c>
      <c r="D870" s="132" t="s">
        <v>4403</v>
      </c>
      <c r="E870" s="133">
        <v>869</v>
      </c>
      <c r="F870" s="132">
        <v>7</v>
      </c>
      <c r="G870" s="132">
        <v>2</v>
      </c>
      <c r="H870" s="134">
        <v>0</v>
      </c>
      <c r="I870" s="135">
        <f t="shared" si="195"/>
        <v>5</v>
      </c>
      <c r="J870" s="126">
        <f t="shared" si="183"/>
        <v>208.56</v>
      </c>
      <c r="K870" s="126">
        <f t="shared" si="196"/>
        <v>208.56</v>
      </c>
      <c r="L870" s="126">
        <f t="shared" si="184"/>
        <v>3.36</v>
      </c>
      <c r="M870" s="126">
        <f t="shared" si="185"/>
        <v>8.4</v>
      </c>
      <c r="N870" s="126">
        <f t="shared" si="186"/>
        <v>113.4</v>
      </c>
      <c r="O870" s="126">
        <f t="shared" si="187"/>
        <v>283.5</v>
      </c>
      <c r="P870" s="126">
        <f t="shared" si="188"/>
        <v>47.16</v>
      </c>
      <c r="Q870" s="126">
        <f t="shared" si="189"/>
        <v>117.89999999999999</v>
      </c>
      <c r="R870" s="126">
        <f t="shared" si="190"/>
        <v>52.14</v>
      </c>
      <c r="S870" s="126">
        <f t="shared" si="191"/>
        <v>52.14</v>
      </c>
      <c r="T870" s="126">
        <f t="shared" si="192"/>
        <v>52.14</v>
      </c>
      <c r="U870" s="128">
        <f t="shared" si="193"/>
        <v>26.07</v>
      </c>
      <c r="V870" s="157">
        <f t="shared" si="194"/>
        <v>1173</v>
      </c>
    </row>
    <row r="871" spans="1:22" ht="11.25" customHeight="1" x14ac:dyDescent="0.25">
      <c r="A871" s="130" t="s">
        <v>3854</v>
      </c>
      <c r="B871" s="131" t="s">
        <v>3033</v>
      </c>
      <c r="C871" s="132">
        <v>76760044332</v>
      </c>
      <c r="D871" s="132" t="s">
        <v>4404</v>
      </c>
      <c r="E871" s="133">
        <v>503.66666666666669</v>
      </c>
      <c r="F871" s="132">
        <v>3</v>
      </c>
      <c r="G871" s="132">
        <v>1</v>
      </c>
      <c r="H871" s="134">
        <v>0</v>
      </c>
      <c r="I871" s="135">
        <f t="shared" si="195"/>
        <v>2</v>
      </c>
      <c r="J871" s="126">
        <f t="shared" si="183"/>
        <v>120.88</v>
      </c>
      <c r="K871" s="126">
        <f t="shared" si="196"/>
        <v>120.88</v>
      </c>
      <c r="L871" s="126">
        <f t="shared" si="184"/>
        <v>1.68</v>
      </c>
      <c r="M871" s="126">
        <f t="shared" si="185"/>
        <v>3.36</v>
      </c>
      <c r="N871" s="126">
        <f t="shared" si="186"/>
        <v>56.7</v>
      </c>
      <c r="O871" s="126">
        <f t="shared" si="187"/>
        <v>113.4</v>
      </c>
      <c r="P871" s="126">
        <f t="shared" si="188"/>
        <v>23.58</v>
      </c>
      <c r="Q871" s="126">
        <f t="shared" si="189"/>
        <v>47.16</v>
      </c>
      <c r="R871" s="126">
        <f t="shared" si="190"/>
        <v>30.22</v>
      </c>
      <c r="S871" s="126">
        <f t="shared" si="191"/>
        <v>30.22</v>
      </c>
      <c r="T871" s="126">
        <f t="shared" si="192"/>
        <v>30.22</v>
      </c>
      <c r="U871" s="128">
        <f t="shared" si="193"/>
        <v>15.11</v>
      </c>
      <c r="V871" s="157">
        <f t="shared" si="194"/>
        <v>593</v>
      </c>
    </row>
    <row r="872" spans="1:22" ht="11.25" customHeight="1" x14ac:dyDescent="0.25">
      <c r="A872" s="130" t="s">
        <v>3854</v>
      </c>
      <c r="B872" s="131" t="s">
        <v>1220</v>
      </c>
      <c r="C872" s="132">
        <v>61760044328</v>
      </c>
      <c r="D872" s="132" t="s">
        <v>4405</v>
      </c>
      <c r="E872" s="133">
        <v>309</v>
      </c>
      <c r="F872" s="132">
        <v>3</v>
      </c>
      <c r="G872" s="132">
        <v>1</v>
      </c>
      <c r="H872" s="134">
        <v>0</v>
      </c>
      <c r="I872" s="135">
        <f t="shared" si="195"/>
        <v>2</v>
      </c>
      <c r="J872" s="126">
        <f t="shared" si="183"/>
        <v>74.16</v>
      </c>
      <c r="K872" s="126">
        <f t="shared" si="196"/>
        <v>74.16</v>
      </c>
      <c r="L872" s="126">
        <f t="shared" si="184"/>
        <v>1.68</v>
      </c>
      <c r="M872" s="126">
        <f t="shared" si="185"/>
        <v>3.36</v>
      </c>
      <c r="N872" s="126">
        <f t="shared" si="186"/>
        <v>56.7</v>
      </c>
      <c r="O872" s="126">
        <f t="shared" si="187"/>
        <v>113.4</v>
      </c>
      <c r="P872" s="126">
        <f t="shared" si="188"/>
        <v>23.58</v>
      </c>
      <c r="Q872" s="126">
        <f t="shared" si="189"/>
        <v>47.16</v>
      </c>
      <c r="R872" s="126">
        <f t="shared" si="190"/>
        <v>18.54</v>
      </c>
      <c r="S872" s="126">
        <f t="shared" si="191"/>
        <v>18.54</v>
      </c>
      <c r="T872" s="126">
        <f t="shared" si="192"/>
        <v>18.54</v>
      </c>
      <c r="U872" s="128">
        <f t="shared" si="193"/>
        <v>9.27</v>
      </c>
      <c r="V872" s="157">
        <f t="shared" si="194"/>
        <v>459</v>
      </c>
    </row>
    <row r="873" spans="1:22" ht="11.25" customHeight="1" x14ac:dyDescent="0.25">
      <c r="A873" s="130" t="s">
        <v>3854</v>
      </c>
      <c r="B873" s="131" t="s">
        <v>1222</v>
      </c>
      <c r="C873" s="132">
        <v>85270041973</v>
      </c>
      <c r="D873" s="132" t="s">
        <v>4406</v>
      </c>
      <c r="E873" s="133">
        <v>414.33333333333331</v>
      </c>
      <c r="F873" s="132">
        <v>3</v>
      </c>
      <c r="G873" s="132">
        <v>1</v>
      </c>
      <c r="H873" s="134">
        <v>0</v>
      </c>
      <c r="I873" s="135">
        <f t="shared" si="195"/>
        <v>2</v>
      </c>
      <c r="J873" s="126">
        <f t="shared" si="183"/>
        <v>99.44</v>
      </c>
      <c r="K873" s="126">
        <f t="shared" si="196"/>
        <v>99.44</v>
      </c>
      <c r="L873" s="126">
        <f t="shared" si="184"/>
        <v>1.68</v>
      </c>
      <c r="M873" s="126">
        <f t="shared" si="185"/>
        <v>3.36</v>
      </c>
      <c r="N873" s="126">
        <f t="shared" si="186"/>
        <v>56.7</v>
      </c>
      <c r="O873" s="126">
        <f t="shared" si="187"/>
        <v>113.4</v>
      </c>
      <c r="P873" s="126">
        <f t="shared" si="188"/>
        <v>23.58</v>
      </c>
      <c r="Q873" s="126">
        <f t="shared" si="189"/>
        <v>47.16</v>
      </c>
      <c r="R873" s="126">
        <f t="shared" si="190"/>
        <v>24.86</v>
      </c>
      <c r="S873" s="126">
        <f t="shared" si="191"/>
        <v>24.86</v>
      </c>
      <c r="T873" s="126">
        <f t="shared" si="192"/>
        <v>24.86</v>
      </c>
      <c r="U873" s="128">
        <f t="shared" si="193"/>
        <v>12.43</v>
      </c>
      <c r="V873" s="157">
        <f t="shared" si="194"/>
        <v>532</v>
      </c>
    </row>
    <row r="874" spans="1:22" ht="11.25" customHeight="1" x14ac:dyDescent="0.25">
      <c r="A874" s="130" t="s">
        <v>3854</v>
      </c>
      <c r="B874" s="131" t="s">
        <v>1224</v>
      </c>
      <c r="C874" s="132">
        <v>30880043063</v>
      </c>
      <c r="D874" s="132" t="s">
        <v>4407</v>
      </c>
      <c r="E874" s="133">
        <v>464.66666666666669</v>
      </c>
      <c r="F874" s="132">
        <v>2</v>
      </c>
      <c r="G874" s="132">
        <v>1</v>
      </c>
      <c r="H874" s="134">
        <v>0</v>
      </c>
      <c r="I874" s="135">
        <f t="shared" si="195"/>
        <v>1</v>
      </c>
      <c r="J874" s="126">
        <f t="shared" si="183"/>
        <v>111.52</v>
      </c>
      <c r="K874" s="126">
        <f t="shared" si="196"/>
        <v>111.52</v>
      </c>
      <c r="L874" s="126">
        <f t="shared" si="184"/>
        <v>1.68</v>
      </c>
      <c r="M874" s="126">
        <f t="shared" si="185"/>
        <v>1.68</v>
      </c>
      <c r="N874" s="126">
        <f t="shared" si="186"/>
        <v>56.7</v>
      </c>
      <c r="O874" s="126">
        <f t="shared" si="187"/>
        <v>56.7</v>
      </c>
      <c r="P874" s="126">
        <f t="shared" si="188"/>
        <v>23.58</v>
      </c>
      <c r="Q874" s="126">
        <f t="shared" si="189"/>
        <v>23.58</v>
      </c>
      <c r="R874" s="126">
        <f t="shared" si="190"/>
        <v>27.88</v>
      </c>
      <c r="S874" s="126">
        <f t="shared" si="191"/>
        <v>27.88</v>
      </c>
      <c r="T874" s="126">
        <f t="shared" si="192"/>
        <v>27.88</v>
      </c>
      <c r="U874" s="128">
        <f t="shared" si="193"/>
        <v>13.94</v>
      </c>
      <c r="V874" s="157">
        <f t="shared" si="194"/>
        <v>485</v>
      </c>
    </row>
    <row r="875" spans="1:22" ht="11.25" customHeight="1" x14ac:dyDescent="0.25">
      <c r="A875" s="130" t="s">
        <v>3854</v>
      </c>
      <c r="B875" s="131" t="s">
        <v>3035</v>
      </c>
      <c r="C875" s="132">
        <v>84260010144</v>
      </c>
      <c r="D875" s="132" t="s">
        <v>4408</v>
      </c>
      <c r="E875" s="133">
        <v>241.33333333333334</v>
      </c>
      <c r="F875" s="132">
        <v>2</v>
      </c>
      <c r="G875" s="132">
        <v>1</v>
      </c>
      <c r="H875" s="134">
        <v>0</v>
      </c>
      <c r="I875" s="135">
        <f t="shared" si="195"/>
        <v>1</v>
      </c>
      <c r="J875" s="126">
        <f t="shared" si="183"/>
        <v>57.92</v>
      </c>
      <c r="K875" s="126">
        <f t="shared" si="196"/>
        <v>57.92</v>
      </c>
      <c r="L875" s="126">
        <f t="shared" si="184"/>
        <v>1.68</v>
      </c>
      <c r="M875" s="126">
        <f t="shared" si="185"/>
        <v>1.68</v>
      </c>
      <c r="N875" s="126">
        <f t="shared" si="186"/>
        <v>56.7</v>
      </c>
      <c r="O875" s="126">
        <f t="shared" si="187"/>
        <v>56.7</v>
      </c>
      <c r="P875" s="126">
        <f t="shared" si="188"/>
        <v>23.58</v>
      </c>
      <c r="Q875" s="126">
        <f t="shared" si="189"/>
        <v>23.58</v>
      </c>
      <c r="R875" s="126">
        <f t="shared" si="190"/>
        <v>14.48</v>
      </c>
      <c r="S875" s="126">
        <f t="shared" si="191"/>
        <v>14.48</v>
      </c>
      <c r="T875" s="126">
        <f t="shared" si="192"/>
        <v>14.48</v>
      </c>
      <c r="U875" s="128">
        <f t="shared" si="193"/>
        <v>7.24</v>
      </c>
      <c r="V875" s="157">
        <f t="shared" si="194"/>
        <v>330</v>
      </c>
    </row>
    <row r="876" spans="1:22" ht="11.25" customHeight="1" x14ac:dyDescent="0.25">
      <c r="A876" s="130" t="s">
        <v>3854</v>
      </c>
      <c r="B876" s="131" t="s">
        <v>1226</v>
      </c>
      <c r="C876" s="132">
        <v>98600047031</v>
      </c>
      <c r="D876" s="132" t="s">
        <v>4409</v>
      </c>
      <c r="E876" s="133">
        <v>311.33333333333331</v>
      </c>
      <c r="F876" s="132">
        <v>5</v>
      </c>
      <c r="G876" s="132">
        <v>3</v>
      </c>
      <c r="H876" s="134">
        <v>0</v>
      </c>
      <c r="I876" s="135">
        <f t="shared" si="195"/>
        <v>2</v>
      </c>
      <c r="J876" s="126">
        <f t="shared" si="183"/>
        <v>74.72</v>
      </c>
      <c r="K876" s="126">
        <f t="shared" si="196"/>
        <v>74.72</v>
      </c>
      <c r="L876" s="126">
        <f t="shared" si="184"/>
        <v>5.04</v>
      </c>
      <c r="M876" s="126">
        <f t="shared" si="185"/>
        <v>3.36</v>
      </c>
      <c r="N876" s="126">
        <f t="shared" si="186"/>
        <v>170.10000000000002</v>
      </c>
      <c r="O876" s="126">
        <f t="shared" si="187"/>
        <v>113.4</v>
      </c>
      <c r="P876" s="126">
        <f t="shared" si="188"/>
        <v>70.739999999999995</v>
      </c>
      <c r="Q876" s="126">
        <f t="shared" si="189"/>
        <v>47.16</v>
      </c>
      <c r="R876" s="126">
        <f t="shared" si="190"/>
        <v>18.68</v>
      </c>
      <c r="S876" s="126">
        <f t="shared" si="191"/>
        <v>18.68</v>
      </c>
      <c r="T876" s="126">
        <f t="shared" si="192"/>
        <v>18.68</v>
      </c>
      <c r="U876" s="128">
        <f t="shared" si="193"/>
        <v>9.34</v>
      </c>
      <c r="V876" s="157">
        <f t="shared" si="194"/>
        <v>625</v>
      </c>
    </row>
    <row r="877" spans="1:22" ht="11.25" customHeight="1" x14ac:dyDescent="0.25">
      <c r="A877" s="130" t="s">
        <v>3854</v>
      </c>
      <c r="B877" s="131" t="s">
        <v>3037</v>
      </c>
      <c r="C877" s="132">
        <v>98290000656</v>
      </c>
      <c r="D877" s="132" t="s">
        <v>4410</v>
      </c>
      <c r="E877" s="133">
        <v>129.33333333333334</v>
      </c>
      <c r="F877" s="132">
        <v>2</v>
      </c>
      <c r="G877" s="132">
        <v>1</v>
      </c>
      <c r="H877" s="134">
        <v>0</v>
      </c>
      <c r="I877" s="135">
        <f t="shared" si="195"/>
        <v>1</v>
      </c>
      <c r="J877" s="126">
        <f t="shared" si="183"/>
        <v>31.040000000000003</v>
      </c>
      <c r="K877" s="126">
        <f t="shared" si="196"/>
        <v>31.040000000000003</v>
      </c>
      <c r="L877" s="126">
        <f t="shared" si="184"/>
        <v>1.68</v>
      </c>
      <c r="M877" s="126">
        <f t="shared" si="185"/>
        <v>1.68</v>
      </c>
      <c r="N877" s="126">
        <f t="shared" si="186"/>
        <v>56.7</v>
      </c>
      <c r="O877" s="126">
        <f t="shared" si="187"/>
        <v>56.7</v>
      </c>
      <c r="P877" s="126">
        <f t="shared" si="188"/>
        <v>23.58</v>
      </c>
      <c r="Q877" s="126">
        <f t="shared" si="189"/>
        <v>23.58</v>
      </c>
      <c r="R877" s="126">
        <f t="shared" si="190"/>
        <v>7.7600000000000007</v>
      </c>
      <c r="S877" s="126">
        <f t="shared" si="191"/>
        <v>7.7600000000000007</v>
      </c>
      <c r="T877" s="126">
        <f t="shared" si="192"/>
        <v>7.7600000000000007</v>
      </c>
      <c r="U877" s="128">
        <f t="shared" si="193"/>
        <v>3.8800000000000003</v>
      </c>
      <c r="V877" s="157">
        <f t="shared" si="194"/>
        <v>253</v>
      </c>
    </row>
    <row r="878" spans="1:22" ht="11.25" customHeight="1" x14ac:dyDescent="0.25">
      <c r="A878" s="130" t="s">
        <v>3854</v>
      </c>
      <c r="B878" s="131" t="s">
        <v>3039</v>
      </c>
      <c r="C878" s="132">
        <v>12990003920</v>
      </c>
      <c r="D878" s="132" t="s">
        <v>4411</v>
      </c>
      <c r="E878" s="133">
        <v>456.66666666666669</v>
      </c>
      <c r="F878" s="132">
        <v>2</v>
      </c>
      <c r="G878" s="132">
        <v>1</v>
      </c>
      <c r="H878" s="134">
        <v>0</v>
      </c>
      <c r="I878" s="135">
        <f t="shared" si="195"/>
        <v>1</v>
      </c>
      <c r="J878" s="126">
        <f t="shared" si="183"/>
        <v>109.6</v>
      </c>
      <c r="K878" s="126">
        <f t="shared" si="196"/>
        <v>109.6</v>
      </c>
      <c r="L878" s="126">
        <f t="shared" si="184"/>
        <v>1.68</v>
      </c>
      <c r="M878" s="126">
        <f t="shared" si="185"/>
        <v>1.68</v>
      </c>
      <c r="N878" s="126">
        <f t="shared" si="186"/>
        <v>56.7</v>
      </c>
      <c r="O878" s="126">
        <f t="shared" si="187"/>
        <v>56.7</v>
      </c>
      <c r="P878" s="126">
        <f t="shared" si="188"/>
        <v>23.58</v>
      </c>
      <c r="Q878" s="126">
        <f t="shared" si="189"/>
        <v>23.58</v>
      </c>
      <c r="R878" s="126">
        <f t="shared" si="190"/>
        <v>27.4</v>
      </c>
      <c r="S878" s="126">
        <f t="shared" si="191"/>
        <v>27.4</v>
      </c>
      <c r="T878" s="126">
        <f t="shared" si="192"/>
        <v>27.4</v>
      </c>
      <c r="U878" s="128">
        <f t="shared" si="193"/>
        <v>13.7</v>
      </c>
      <c r="V878" s="157">
        <f t="shared" si="194"/>
        <v>479</v>
      </c>
    </row>
    <row r="879" spans="1:22" ht="11.25" customHeight="1" x14ac:dyDescent="0.25">
      <c r="A879" s="130" t="s">
        <v>3854</v>
      </c>
      <c r="B879" s="131" t="s">
        <v>3041</v>
      </c>
      <c r="C879" s="132">
        <v>68930007783</v>
      </c>
      <c r="D879" s="132" t="s">
        <v>4412</v>
      </c>
      <c r="E879" s="133">
        <v>418.66666666666669</v>
      </c>
      <c r="F879" s="132">
        <v>3</v>
      </c>
      <c r="G879" s="132">
        <v>1</v>
      </c>
      <c r="H879" s="134">
        <v>0</v>
      </c>
      <c r="I879" s="135">
        <f t="shared" si="195"/>
        <v>2</v>
      </c>
      <c r="J879" s="126">
        <f t="shared" si="183"/>
        <v>100.48</v>
      </c>
      <c r="K879" s="126">
        <f t="shared" si="196"/>
        <v>100.48</v>
      </c>
      <c r="L879" s="126">
        <f t="shared" si="184"/>
        <v>1.68</v>
      </c>
      <c r="M879" s="126">
        <f t="shared" si="185"/>
        <v>3.36</v>
      </c>
      <c r="N879" s="126">
        <f t="shared" si="186"/>
        <v>56.7</v>
      </c>
      <c r="O879" s="126">
        <f t="shared" si="187"/>
        <v>113.4</v>
      </c>
      <c r="P879" s="126">
        <f t="shared" si="188"/>
        <v>23.58</v>
      </c>
      <c r="Q879" s="126">
        <f t="shared" si="189"/>
        <v>47.16</v>
      </c>
      <c r="R879" s="126">
        <f t="shared" si="190"/>
        <v>25.12</v>
      </c>
      <c r="S879" s="126">
        <f t="shared" si="191"/>
        <v>25.12</v>
      </c>
      <c r="T879" s="126">
        <f t="shared" si="192"/>
        <v>25.12</v>
      </c>
      <c r="U879" s="128">
        <f t="shared" si="193"/>
        <v>12.56</v>
      </c>
      <c r="V879" s="157">
        <f t="shared" si="194"/>
        <v>535</v>
      </c>
    </row>
    <row r="880" spans="1:22" ht="11.25" customHeight="1" x14ac:dyDescent="0.25">
      <c r="A880" s="130" t="s">
        <v>3854</v>
      </c>
      <c r="B880" s="131" t="s">
        <v>3043</v>
      </c>
      <c r="C880" s="132">
        <v>11940010264</v>
      </c>
      <c r="D880" s="132" t="s">
        <v>4413</v>
      </c>
      <c r="E880" s="133">
        <v>618.33333333333337</v>
      </c>
      <c r="F880" s="132">
        <v>4</v>
      </c>
      <c r="G880" s="132">
        <v>1</v>
      </c>
      <c r="H880" s="134">
        <v>1</v>
      </c>
      <c r="I880" s="135">
        <f t="shared" si="195"/>
        <v>2</v>
      </c>
      <c r="J880" s="126">
        <f t="shared" si="183"/>
        <v>148.4</v>
      </c>
      <c r="K880" s="126">
        <f t="shared" si="196"/>
        <v>148.4</v>
      </c>
      <c r="L880" s="126">
        <f t="shared" si="184"/>
        <v>3.36</v>
      </c>
      <c r="M880" s="126">
        <f t="shared" si="185"/>
        <v>3.36</v>
      </c>
      <c r="N880" s="126">
        <f t="shared" si="186"/>
        <v>113.4</v>
      </c>
      <c r="O880" s="126">
        <f t="shared" si="187"/>
        <v>113.4</v>
      </c>
      <c r="P880" s="126">
        <f t="shared" si="188"/>
        <v>47.16</v>
      </c>
      <c r="Q880" s="126">
        <f t="shared" si="189"/>
        <v>47.16</v>
      </c>
      <c r="R880" s="126">
        <f t="shared" si="190"/>
        <v>37.1</v>
      </c>
      <c r="S880" s="126">
        <f t="shared" si="191"/>
        <v>37.1</v>
      </c>
      <c r="T880" s="126">
        <f t="shared" si="192"/>
        <v>37.1</v>
      </c>
      <c r="U880" s="128">
        <f t="shared" si="193"/>
        <v>18.55</v>
      </c>
      <c r="V880" s="157">
        <f t="shared" si="194"/>
        <v>754</v>
      </c>
    </row>
    <row r="881" spans="1:22" ht="11.25" customHeight="1" x14ac:dyDescent="0.25">
      <c r="A881" s="130" t="s">
        <v>3854</v>
      </c>
      <c r="B881" s="131" t="s">
        <v>3043</v>
      </c>
      <c r="C881" s="132">
        <v>69610041500</v>
      </c>
      <c r="D881" s="132" t="s">
        <v>4414</v>
      </c>
      <c r="E881" s="133">
        <v>543</v>
      </c>
      <c r="F881" s="132">
        <v>3</v>
      </c>
      <c r="G881" s="132">
        <v>1</v>
      </c>
      <c r="H881" s="134">
        <v>0</v>
      </c>
      <c r="I881" s="135">
        <f t="shared" si="195"/>
        <v>2</v>
      </c>
      <c r="J881" s="126">
        <f t="shared" si="183"/>
        <v>130.32</v>
      </c>
      <c r="K881" s="126">
        <f t="shared" si="196"/>
        <v>130.32</v>
      </c>
      <c r="L881" s="126">
        <f t="shared" si="184"/>
        <v>1.68</v>
      </c>
      <c r="M881" s="126">
        <f t="shared" si="185"/>
        <v>3.36</v>
      </c>
      <c r="N881" s="126">
        <f t="shared" si="186"/>
        <v>56.7</v>
      </c>
      <c r="O881" s="126">
        <f t="shared" si="187"/>
        <v>113.4</v>
      </c>
      <c r="P881" s="126">
        <f t="shared" si="188"/>
        <v>23.58</v>
      </c>
      <c r="Q881" s="126">
        <f t="shared" si="189"/>
        <v>47.16</v>
      </c>
      <c r="R881" s="126">
        <f t="shared" si="190"/>
        <v>32.58</v>
      </c>
      <c r="S881" s="126">
        <f t="shared" si="191"/>
        <v>32.58</v>
      </c>
      <c r="T881" s="126">
        <f t="shared" si="192"/>
        <v>32.58</v>
      </c>
      <c r="U881" s="128">
        <f t="shared" si="193"/>
        <v>16.29</v>
      </c>
      <c r="V881" s="157">
        <f t="shared" si="194"/>
        <v>621</v>
      </c>
    </row>
    <row r="882" spans="1:22" ht="11.25" customHeight="1" x14ac:dyDescent="0.25">
      <c r="A882" s="130" t="s">
        <v>3854</v>
      </c>
      <c r="B882" s="131" t="s">
        <v>3043</v>
      </c>
      <c r="C882" s="132">
        <v>71360047953</v>
      </c>
      <c r="D882" s="132" t="s">
        <v>4415</v>
      </c>
      <c r="E882" s="133">
        <v>281.66666666666669</v>
      </c>
      <c r="F882" s="132">
        <v>2</v>
      </c>
      <c r="G882" s="132">
        <v>1</v>
      </c>
      <c r="H882" s="134">
        <v>0</v>
      </c>
      <c r="I882" s="135">
        <f t="shared" si="195"/>
        <v>1</v>
      </c>
      <c r="J882" s="126">
        <f t="shared" si="183"/>
        <v>67.600000000000009</v>
      </c>
      <c r="K882" s="126">
        <f t="shared" si="196"/>
        <v>67.600000000000009</v>
      </c>
      <c r="L882" s="126">
        <f t="shared" si="184"/>
        <v>1.68</v>
      </c>
      <c r="M882" s="126">
        <f t="shared" si="185"/>
        <v>1.68</v>
      </c>
      <c r="N882" s="126">
        <f t="shared" si="186"/>
        <v>56.7</v>
      </c>
      <c r="O882" s="126">
        <f t="shared" si="187"/>
        <v>56.7</v>
      </c>
      <c r="P882" s="126">
        <f t="shared" si="188"/>
        <v>23.58</v>
      </c>
      <c r="Q882" s="126">
        <f t="shared" si="189"/>
        <v>23.58</v>
      </c>
      <c r="R882" s="126">
        <f t="shared" si="190"/>
        <v>16.900000000000002</v>
      </c>
      <c r="S882" s="126">
        <f t="shared" si="191"/>
        <v>16.900000000000002</v>
      </c>
      <c r="T882" s="126">
        <f t="shared" si="192"/>
        <v>16.900000000000002</v>
      </c>
      <c r="U882" s="128">
        <f t="shared" si="193"/>
        <v>8.4500000000000011</v>
      </c>
      <c r="V882" s="157">
        <f t="shared" si="194"/>
        <v>358</v>
      </c>
    </row>
    <row r="883" spans="1:22" ht="11.25" customHeight="1" x14ac:dyDescent="0.25">
      <c r="A883" s="130" t="s">
        <v>3854</v>
      </c>
      <c r="B883" s="131" t="s">
        <v>3045</v>
      </c>
      <c r="C883" s="132">
        <v>89480001701</v>
      </c>
      <c r="D883" s="132" t="s">
        <v>4416</v>
      </c>
      <c r="E883" s="133">
        <v>292.33333333333331</v>
      </c>
      <c r="F883" s="132">
        <v>3</v>
      </c>
      <c r="G883" s="132">
        <v>1</v>
      </c>
      <c r="H883" s="134">
        <v>0</v>
      </c>
      <c r="I883" s="135">
        <f t="shared" si="195"/>
        <v>2</v>
      </c>
      <c r="J883" s="126">
        <f t="shared" si="183"/>
        <v>70.16</v>
      </c>
      <c r="K883" s="126">
        <f t="shared" si="196"/>
        <v>70.16</v>
      </c>
      <c r="L883" s="126">
        <f t="shared" si="184"/>
        <v>1.68</v>
      </c>
      <c r="M883" s="126">
        <f t="shared" si="185"/>
        <v>3.36</v>
      </c>
      <c r="N883" s="126">
        <f t="shared" si="186"/>
        <v>56.7</v>
      </c>
      <c r="O883" s="126">
        <f t="shared" si="187"/>
        <v>113.4</v>
      </c>
      <c r="P883" s="126">
        <f t="shared" si="188"/>
        <v>23.58</v>
      </c>
      <c r="Q883" s="126">
        <f t="shared" si="189"/>
        <v>47.16</v>
      </c>
      <c r="R883" s="126">
        <f t="shared" si="190"/>
        <v>17.54</v>
      </c>
      <c r="S883" s="126">
        <f t="shared" si="191"/>
        <v>17.54</v>
      </c>
      <c r="T883" s="126">
        <f t="shared" si="192"/>
        <v>17.54</v>
      </c>
      <c r="U883" s="128">
        <f t="shared" si="193"/>
        <v>8.77</v>
      </c>
      <c r="V883" s="157">
        <f t="shared" si="194"/>
        <v>448</v>
      </c>
    </row>
    <row r="884" spans="1:22" ht="11.25" customHeight="1" x14ac:dyDescent="0.25">
      <c r="A884" s="130" t="s">
        <v>3854</v>
      </c>
      <c r="B884" s="131" t="s">
        <v>3047</v>
      </c>
      <c r="C884" s="132">
        <v>10600001522</v>
      </c>
      <c r="D884" s="132" t="s">
        <v>4417</v>
      </c>
      <c r="E884" s="133">
        <v>305.66666666666669</v>
      </c>
      <c r="F884" s="132">
        <v>2</v>
      </c>
      <c r="G884" s="132">
        <v>1</v>
      </c>
      <c r="H884" s="134">
        <v>0</v>
      </c>
      <c r="I884" s="135">
        <f t="shared" si="195"/>
        <v>1</v>
      </c>
      <c r="J884" s="126">
        <f t="shared" si="183"/>
        <v>73.36</v>
      </c>
      <c r="K884" s="126">
        <f t="shared" si="196"/>
        <v>73.36</v>
      </c>
      <c r="L884" s="126">
        <f t="shared" si="184"/>
        <v>1.68</v>
      </c>
      <c r="M884" s="126">
        <f t="shared" si="185"/>
        <v>1.68</v>
      </c>
      <c r="N884" s="126">
        <f t="shared" si="186"/>
        <v>56.7</v>
      </c>
      <c r="O884" s="126">
        <f t="shared" si="187"/>
        <v>56.7</v>
      </c>
      <c r="P884" s="126">
        <f t="shared" si="188"/>
        <v>23.58</v>
      </c>
      <c r="Q884" s="126">
        <f t="shared" si="189"/>
        <v>23.58</v>
      </c>
      <c r="R884" s="126">
        <f t="shared" si="190"/>
        <v>18.34</v>
      </c>
      <c r="S884" s="126">
        <f t="shared" si="191"/>
        <v>18.34</v>
      </c>
      <c r="T884" s="126">
        <f t="shared" si="192"/>
        <v>18.34</v>
      </c>
      <c r="U884" s="128">
        <f t="shared" si="193"/>
        <v>9.17</v>
      </c>
      <c r="V884" s="157">
        <f t="shared" si="194"/>
        <v>375</v>
      </c>
    </row>
    <row r="885" spans="1:22" ht="11.25" customHeight="1" x14ac:dyDescent="0.25">
      <c r="A885" s="130" t="s">
        <v>3854</v>
      </c>
      <c r="B885" s="131" t="s">
        <v>952</v>
      </c>
      <c r="C885" s="132">
        <v>72910049465</v>
      </c>
      <c r="D885" s="132" t="s">
        <v>4418</v>
      </c>
      <c r="E885" s="133">
        <v>349</v>
      </c>
      <c r="F885" s="132">
        <v>3</v>
      </c>
      <c r="G885" s="132">
        <v>1</v>
      </c>
      <c r="H885" s="134">
        <v>0</v>
      </c>
      <c r="I885" s="135">
        <f t="shared" si="195"/>
        <v>2</v>
      </c>
      <c r="J885" s="126">
        <f t="shared" si="183"/>
        <v>83.759999999999991</v>
      </c>
      <c r="K885" s="126">
        <f t="shared" si="196"/>
        <v>83.759999999999991</v>
      </c>
      <c r="L885" s="126">
        <f t="shared" si="184"/>
        <v>1.68</v>
      </c>
      <c r="M885" s="126">
        <f t="shared" si="185"/>
        <v>3.36</v>
      </c>
      <c r="N885" s="126">
        <f t="shared" si="186"/>
        <v>56.7</v>
      </c>
      <c r="O885" s="126">
        <f t="shared" si="187"/>
        <v>113.4</v>
      </c>
      <c r="P885" s="126">
        <f t="shared" si="188"/>
        <v>23.58</v>
      </c>
      <c r="Q885" s="126">
        <f t="shared" si="189"/>
        <v>47.16</v>
      </c>
      <c r="R885" s="126">
        <f t="shared" si="190"/>
        <v>20.939999999999998</v>
      </c>
      <c r="S885" s="126">
        <f t="shared" si="191"/>
        <v>20.939999999999998</v>
      </c>
      <c r="T885" s="126">
        <f t="shared" si="192"/>
        <v>20.939999999999998</v>
      </c>
      <c r="U885" s="128">
        <f t="shared" si="193"/>
        <v>10.469999999999999</v>
      </c>
      <c r="V885" s="157">
        <f t="shared" si="194"/>
        <v>487</v>
      </c>
    </row>
    <row r="886" spans="1:22" ht="11.25" customHeight="1" x14ac:dyDescent="0.25">
      <c r="A886" s="130" t="s">
        <v>3854</v>
      </c>
      <c r="B886" s="131" t="s">
        <v>1772</v>
      </c>
      <c r="C886" s="132">
        <v>23800001869</v>
      </c>
      <c r="D886" s="132" t="s">
        <v>4419</v>
      </c>
      <c r="E886" s="133">
        <v>302.66666666666669</v>
      </c>
      <c r="F886" s="132">
        <v>3</v>
      </c>
      <c r="G886" s="132">
        <v>1</v>
      </c>
      <c r="H886" s="134">
        <v>0</v>
      </c>
      <c r="I886" s="135">
        <f t="shared" si="195"/>
        <v>2</v>
      </c>
      <c r="J886" s="126">
        <f t="shared" si="183"/>
        <v>72.64</v>
      </c>
      <c r="K886" s="126">
        <f t="shared" si="196"/>
        <v>72.64</v>
      </c>
      <c r="L886" s="126">
        <f t="shared" si="184"/>
        <v>1.68</v>
      </c>
      <c r="M886" s="126">
        <f t="shared" si="185"/>
        <v>3.36</v>
      </c>
      <c r="N886" s="126">
        <f t="shared" si="186"/>
        <v>56.7</v>
      </c>
      <c r="O886" s="126">
        <f t="shared" si="187"/>
        <v>113.4</v>
      </c>
      <c r="P886" s="126">
        <f t="shared" si="188"/>
        <v>23.58</v>
      </c>
      <c r="Q886" s="126">
        <f t="shared" si="189"/>
        <v>47.16</v>
      </c>
      <c r="R886" s="126">
        <f t="shared" si="190"/>
        <v>18.16</v>
      </c>
      <c r="S886" s="126">
        <f t="shared" si="191"/>
        <v>18.16</v>
      </c>
      <c r="T886" s="126">
        <f t="shared" si="192"/>
        <v>18.16</v>
      </c>
      <c r="U886" s="128">
        <f t="shared" si="193"/>
        <v>9.08</v>
      </c>
      <c r="V886" s="157">
        <f t="shared" si="194"/>
        <v>455</v>
      </c>
    </row>
    <row r="887" spans="1:22" ht="11.25" customHeight="1" x14ac:dyDescent="0.25">
      <c r="A887" s="130" t="s">
        <v>3854</v>
      </c>
      <c r="B887" s="131" t="s">
        <v>3049</v>
      </c>
      <c r="C887" s="132">
        <v>29710003974</v>
      </c>
      <c r="D887" s="132" t="s">
        <v>4420</v>
      </c>
      <c r="E887" s="133">
        <v>232.66666666666666</v>
      </c>
      <c r="F887" s="132">
        <v>3</v>
      </c>
      <c r="G887" s="132">
        <v>1</v>
      </c>
      <c r="H887" s="134">
        <v>0</v>
      </c>
      <c r="I887" s="135">
        <f t="shared" si="195"/>
        <v>2</v>
      </c>
      <c r="J887" s="126">
        <f t="shared" si="183"/>
        <v>55.839999999999996</v>
      </c>
      <c r="K887" s="126">
        <f t="shared" si="196"/>
        <v>55.839999999999996</v>
      </c>
      <c r="L887" s="126">
        <f t="shared" si="184"/>
        <v>1.68</v>
      </c>
      <c r="M887" s="126">
        <f t="shared" si="185"/>
        <v>3.36</v>
      </c>
      <c r="N887" s="126">
        <f t="shared" si="186"/>
        <v>56.7</v>
      </c>
      <c r="O887" s="126">
        <f t="shared" si="187"/>
        <v>113.4</v>
      </c>
      <c r="P887" s="126">
        <f t="shared" si="188"/>
        <v>23.58</v>
      </c>
      <c r="Q887" s="126">
        <f t="shared" si="189"/>
        <v>47.16</v>
      </c>
      <c r="R887" s="126">
        <f t="shared" si="190"/>
        <v>13.959999999999999</v>
      </c>
      <c r="S887" s="126">
        <f t="shared" si="191"/>
        <v>13.959999999999999</v>
      </c>
      <c r="T887" s="126">
        <f t="shared" si="192"/>
        <v>13.959999999999999</v>
      </c>
      <c r="U887" s="128">
        <f t="shared" si="193"/>
        <v>6.9799999999999995</v>
      </c>
      <c r="V887" s="157">
        <f t="shared" si="194"/>
        <v>406</v>
      </c>
    </row>
    <row r="888" spans="1:22" ht="11.25" customHeight="1" x14ac:dyDescent="0.25">
      <c r="A888" s="130" t="s">
        <v>3854</v>
      </c>
      <c r="B888" s="131" t="s">
        <v>3051</v>
      </c>
      <c r="C888" s="132">
        <v>91270003045</v>
      </c>
      <c r="D888" s="132" t="s">
        <v>4421</v>
      </c>
      <c r="E888" s="133">
        <v>253.66666666666666</v>
      </c>
      <c r="F888" s="132">
        <v>3</v>
      </c>
      <c r="G888" s="132">
        <v>1</v>
      </c>
      <c r="H888" s="134">
        <v>0</v>
      </c>
      <c r="I888" s="135">
        <f t="shared" si="195"/>
        <v>2</v>
      </c>
      <c r="J888" s="126">
        <f t="shared" si="183"/>
        <v>60.879999999999995</v>
      </c>
      <c r="K888" s="126">
        <f t="shared" si="196"/>
        <v>60.879999999999995</v>
      </c>
      <c r="L888" s="126">
        <f t="shared" si="184"/>
        <v>1.68</v>
      </c>
      <c r="M888" s="126">
        <f t="shared" si="185"/>
        <v>3.36</v>
      </c>
      <c r="N888" s="126">
        <f t="shared" si="186"/>
        <v>56.7</v>
      </c>
      <c r="O888" s="126">
        <f t="shared" si="187"/>
        <v>113.4</v>
      </c>
      <c r="P888" s="126">
        <f t="shared" si="188"/>
        <v>23.58</v>
      </c>
      <c r="Q888" s="126">
        <f t="shared" si="189"/>
        <v>47.16</v>
      </c>
      <c r="R888" s="126">
        <f t="shared" si="190"/>
        <v>15.219999999999999</v>
      </c>
      <c r="S888" s="126">
        <f t="shared" si="191"/>
        <v>15.219999999999999</v>
      </c>
      <c r="T888" s="126">
        <f t="shared" si="192"/>
        <v>15.219999999999999</v>
      </c>
      <c r="U888" s="128">
        <f t="shared" si="193"/>
        <v>7.6099999999999994</v>
      </c>
      <c r="V888" s="157">
        <f t="shared" si="194"/>
        <v>421</v>
      </c>
    </row>
    <row r="889" spans="1:22" ht="11.25" customHeight="1" x14ac:dyDescent="0.25">
      <c r="A889" s="130" t="s">
        <v>3854</v>
      </c>
      <c r="B889" s="131" t="s">
        <v>954</v>
      </c>
      <c r="C889" s="132">
        <v>12770010354</v>
      </c>
      <c r="D889" s="132" t="s">
        <v>4422</v>
      </c>
      <c r="E889" s="133">
        <v>265.66666666666669</v>
      </c>
      <c r="F889" s="132">
        <v>3</v>
      </c>
      <c r="G889" s="132">
        <v>1</v>
      </c>
      <c r="H889" s="134">
        <v>0</v>
      </c>
      <c r="I889" s="135">
        <f t="shared" si="195"/>
        <v>2</v>
      </c>
      <c r="J889" s="126">
        <f t="shared" si="183"/>
        <v>63.760000000000005</v>
      </c>
      <c r="K889" s="126">
        <f t="shared" si="196"/>
        <v>63.760000000000005</v>
      </c>
      <c r="L889" s="126">
        <f t="shared" si="184"/>
        <v>1.68</v>
      </c>
      <c r="M889" s="126">
        <f t="shared" si="185"/>
        <v>3.36</v>
      </c>
      <c r="N889" s="126">
        <f t="shared" si="186"/>
        <v>56.7</v>
      </c>
      <c r="O889" s="126">
        <f t="shared" si="187"/>
        <v>113.4</v>
      </c>
      <c r="P889" s="126">
        <f t="shared" si="188"/>
        <v>23.58</v>
      </c>
      <c r="Q889" s="126">
        <f t="shared" si="189"/>
        <v>47.16</v>
      </c>
      <c r="R889" s="126">
        <f t="shared" si="190"/>
        <v>15.940000000000001</v>
      </c>
      <c r="S889" s="126">
        <f t="shared" si="191"/>
        <v>15.940000000000001</v>
      </c>
      <c r="T889" s="126">
        <f t="shared" si="192"/>
        <v>15.940000000000001</v>
      </c>
      <c r="U889" s="128">
        <f t="shared" si="193"/>
        <v>7.9700000000000006</v>
      </c>
      <c r="V889" s="157">
        <f t="shared" si="194"/>
        <v>429</v>
      </c>
    </row>
    <row r="890" spans="1:22" ht="11.25" customHeight="1" x14ac:dyDescent="0.25">
      <c r="A890" s="130" t="s">
        <v>3854</v>
      </c>
      <c r="B890" s="131" t="s">
        <v>954</v>
      </c>
      <c r="C890" s="132">
        <v>82680002239</v>
      </c>
      <c r="D890" s="132" t="s">
        <v>4423</v>
      </c>
      <c r="E890" s="133">
        <v>658</v>
      </c>
      <c r="F890" s="132">
        <v>3</v>
      </c>
      <c r="G890" s="132">
        <v>1</v>
      </c>
      <c r="H890" s="134">
        <v>0</v>
      </c>
      <c r="I890" s="135">
        <f t="shared" si="195"/>
        <v>2</v>
      </c>
      <c r="J890" s="126">
        <f t="shared" si="183"/>
        <v>157.91999999999999</v>
      </c>
      <c r="K890" s="126">
        <f t="shared" si="196"/>
        <v>157.91999999999999</v>
      </c>
      <c r="L890" s="126">
        <f t="shared" si="184"/>
        <v>1.68</v>
      </c>
      <c r="M890" s="126">
        <f t="shared" si="185"/>
        <v>3.36</v>
      </c>
      <c r="N890" s="126">
        <f t="shared" si="186"/>
        <v>56.7</v>
      </c>
      <c r="O890" s="126">
        <f t="shared" si="187"/>
        <v>113.4</v>
      </c>
      <c r="P890" s="126">
        <f t="shared" si="188"/>
        <v>23.58</v>
      </c>
      <c r="Q890" s="126">
        <f t="shared" si="189"/>
        <v>47.16</v>
      </c>
      <c r="R890" s="126">
        <f t="shared" si="190"/>
        <v>39.479999999999997</v>
      </c>
      <c r="S890" s="126">
        <f t="shared" si="191"/>
        <v>39.479999999999997</v>
      </c>
      <c r="T890" s="126">
        <f t="shared" si="192"/>
        <v>39.479999999999997</v>
      </c>
      <c r="U890" s="128">
        <f t="shared" si="193"/>
        <v>19.739999999999998</v>
      </c>
      <c r="V890" s="157">
        <f t="shared" si="194"/>
        <v>700</v>
      </c>
    </row>
    <row r="891" spans="1:22" ht="11.25" customHeight="1" x14ac:dyDescent="0.25">
      <c r="A891" s="130" t="s">
        <v>3854</v>
      </c>
      <c r="B891" s="131" t="s">
        <v>956</v>
      </c>
      <c r="C891" s="132">
        <v>35440008971</v>
      </c>
      <c r="D891" s="132" t="s">
        <v>4424</v>
      </c>
      <c r="E891" s="133">
        <v>557.66666666666663</v>
      </c>
      <c r="F891" s="132">
        <v>3</v>
      </c>
      <c r="G891" s="132">
        <v>1</v>
      </c>
      <c r="H891" s="134">
        <v>0</v>
      </c>
      <c r="I891" s="135">
        <f t="shared" si="195"/>
        <v>2</v>
      </c>
      <c r="J891" s="126">
        <f t="shared" si="183"/>
        <v>133.83999999999997</v>
      </c>
      <c r="K891" s="126">
        <f t="shared" si="196"/>
        <v>133.83999999999997</v>
      </c>
      <c r="L891" s="126">
        <f t="shared" si="184"/>
        <v>1.68</v>
      </c>
      <c r="M891" s="126">
        <f t="shared" si="185"/>
        <v>3.36</v>
      </c>
      <c r="N891" s="126">
        <f t="shared" si="186"/>
        <v>56.7</v>
      </c>
      <c r="O891" s="126">
        <f t="shared" si="187"/>
        <v>113.4</v>
      </c>
      <c r="P891" s="126">
        <f t="shared" si="188"/>
        <v>23.58</v>
      </c>
      <c r="Q891" s="126">
        <f t="shared" si="189"/>
        <v>47.16</v>
      </c>
      <c r="R891" s="126">
        <f t="shared" si="190"/>
        <v>33.459999999999994</v>
      </c>
      <c r="S891" s="126">
        <f t="shared" si="191"/>
        <v>33.459999999999994</v>
      </c>
      <c r="T891" s="126">
        <f t="shared" si="192"/>
        <v>33.459999999999994</v>
      </c>
      <c r="U891" s="128">
        <f t="shared" si="193"/>
        <v>16.729999999999997</v>
      </c>
      <c r="V891" s="157">
        <f t="shared" si="194"/>
        <v>631</v>
      </c>
    </row>
    <row r="892" spans="1:22" ht="11.25" customHeight="1" x14ac:dyDescent="0.25">
      <c r="A892" s="130" t="s">
        <v>3854</v>
      </c>
      <c r="B892" s="148" t="s">
        <v>3053</v>
      </c>
      <c r="C892" s="149">
        <v>23050037432</v>
      </c>
      <c r="D892" s="149" t="s">
        <v>4425</v>
      </c>
      <c r="E892" s="150">
        <v>422</v>
      </c>
      <c r="F892" s="132">
        <v>3</v>
      </c>
      <c r="G892" s="132">
        <v>1</v>
      </c>
      <c r="H892" s="134">
        <v>0</v>
      </c>
      <c r="I892" s="135">
        <f t="shared" si="195"/>
        <v>2</v>
      </c>
      <c r="J892" s="126">
        <f t="shared" si="183"/>
        <v>101.28</v>
      </c>
      <c r="K892" s="126">
        <f t="shared" si="196"/>
        <v>101.28</v>
      </c>
      <c r="L892" s="126">
        <f t="shared" si="184"/>
        <v>1.68</v>
      </c>
      <c r="M892" s="126">
        <f t="shared" si="185"/>
        <v>3.36</v>
      </c>
      <c r="N892" s="126">
        <f t="shared" si="186"/>
        <v>56.7</v>
      </c>
      <c r="O892" s="126">
        <f t="shared" si="187"/>
        <v>113.4</v>
      </c>
      <c r="P892" s="126">
        <f t="shared" si="188"/>
        <v>23.58</v>
      </c>
      <c r="Q892" s="126">
        <f t="shared" si="189"/>
        <v>47.16</v>
      </c>
      <c r="R892" s="126">
        <f t="shared" si="190"/>
        <v>25.32</v>
      </c>
      <c r="S892" s="126">
        <f t="shared" si="191"/>
        <v>25.32</v>
      </c>
      <c r="T892" s="126">
        <f t="shared" si="192"/>
        <v>25.32</v>
      </c>
      <c r="U892" s="128">
        <f t="shared" si="193"/>
        <v>12.66</v>
      </c>
      <c r="V892" s="157">
        <f t="shared" si="194"/>
        <v>537</v>
      </c>
    </row>
    <row r="893" spans="1:22" ht="11.25" customHeight="1" x14ac:dyDescent="0.25">
      <c r="A893" s="130" t="s">
        <v>3854</v>
      </c>
      <c r="B893" s="148" t="s">
        <v>4426</v>
      </c>
      <c r="C893" s="149">
        <v>58410004591</v>
      </c>
      <c r="D893" s="149" t="s">
        <v>4427</v>
      </c>
      <c r="E893" s="150">
        <v>74</v>
      </c>
      <c r="F893" s="132">
        <v>2</v>
      </c>
      <c r="G893" s="132">
        <v>1</v>
      </c>
      <c r="H893" s="134">
        <v>0</v>
      </c>
      <c r="I893" s="135">
        <f t="shared" si="195"/>
        <v>1</v>
      </c>
      <c r="J893" s="126">
        <f t="shared" si="183"/>
        <v>17.759999999999998</v>
      </c>
      <c r="K893" s="126">
        <f t="shared" si="196"/>
        <v>17.759999999999998</v>
      </c>
      <c r="L893" s="126">
        <f t="shared" si="184"/>
        <v>1.68</v>
      </c>
      <c r="M893" s="126">
        <f t="shared" si="185"/>
        <v>1.68</v>
      </c>
      <c r="N893" s="126">
        <f t="shared" si="186"/>
        <v>56.7</v>
      </c>
      <c r="O893" s="126">
        <f t="shared" si="187"/>
        <v>56.7</v>
      </c>
      <c r="P893" s="126">
        <f t="shared" si="188"/>
        <v>23.58</v>
      </c>
      <c r="Q893" s="126">
        <f t="shared" si="189"/>
        <v>23.58</v>
      </c>
      <c r="R893" s="126">
        <f t="shared" si="190"/>
        <v>4.4399999999999995</v>
      </c>
      <c r="S893" s="126">
        <f t="shared" si="191"/>
        <v>4.4399999999999995</v>
      </c>
      <c r="T893" s="126">
        <f t="shared" si="192"/>
        <v>4.4399999999999995</v>
      </c>
      <c r="U893" s="128">
        <f t="shared" si="193"/>
        <v>2.2199999999999998</v>
      </c>
      <c r="V893" s="157">
        <f t="shared" si="194"/>
        <v>215</v>
      </c>
    </row>
    <row r="894" spans="1:22" ht="11.25" customHeight="1" x14ac:dyDescent="0.25">
      <c r="A894" s="130" t="s">
        <v>3854</v>
      </c>
      <c r="B894" s="148" t="s">
        <v>3055</v>
      </c>
      <c r="C894" s="149">
        <v>86040004438</v>
      </c>
      <c r="D894" s="149" t="s">
        <v>4428</v>
      </c>
      <c r="E894" s="150">
        <v>447.33333333333331</v>
      </c>
      <c r="F894" s="132">
        <v>2</v>
      </c>
      <c r="G894" s="132">
        <v>1</v>
      </c>
      <c r="H894" s="134">
        <v>0</v>
      </c>
      <c r="I894" s="135">
        <f t="shared" si="195"/>
        <v>1</v>
      </c>
      <c r="J894" s="126">
        <f t="shared" si="183"/>
        <v>107.35999999999999</v>
      </c>
      <c r="K894" s="126">
        <f t="shared" si="196"/>
        <v>107.35999999999999</v>
      </c>
      <c r="L894" s="126">
        <f t="shared" si="184"/>
        <v>1.68</v>
      </c>
      <c r="M894" s="126">
        <f t="shared" si="185"/>
        <v>1.68</v>
      </c>
      <c r="N894" s="126">
        <f t="shared" si="186"/>
        <v>56.7</v>
      </c>
      <c r="O894" s="126">
        <f t="shared" si="187"/>
        <v>56.7</v>
      </c>
      <c r="P894" s="126">
        <f t="shared" si="188"/>
        <v>23.58</v>
      </c>
      <c r="Q894" s="126">
        <f t="shared" si="189"/>
        <v>23.58</v>
      </c>
      <c r="R894" s="126">
        <f t="shared" si="190"/>
        <v>26.839999999999996</v>
      </c>
      <c r="S894" s="126">
        <f t="shared" si="191"/>
        <v>26.839999999999996</v>
      </c>
      <c r="T894" s="126">
        <f t="shared" si="192"/>
        <v>26.839999999999996</v>
      </c>
      <c r="U894" s="128">
        <f t="shared" si="193"/>
        <v>13.419999999999998</v>
      </c>
      <c r="V894" s="157">
        <f t="shared" si="194"/>
        <v>473</v>
      </c>
    </row>
    <row r="895" spans="1:22" ht="11.25" customHeight="1" x14ac:dyDescent="0.25">
      <c r="A895" s="130" t="s">
        <v>3854</v>
      </c>
      <c r="B895" s="148" t="s">
        <v>3057</v>
      </c>
      <c r="C895" s="149">
        <v>60390037828</v>
      </c>
      <c r="D895" s="149" t="s">
        <v>4429</v>
      </c>
      <c r="E895" s="150">
        <v>330.66666666666669</v>
      </c>
      <c r="F895" s="132">
        <v>5</v>
      </c>
      <c r="G895" s="132">
        <v>1</v>
      </c>
      <c r="H895" s="134">
        <v>0</v>
      </c>
      <c r="I895" s="135">
        <f t="shared" si="195"/>
        <v>4</v>
      </c>
      <c r="J895" s="126">
        <f t="shared" si="183"/>
        <v>79.36</v>
      </c>
      <c r="K895" s="126">
        <f t="shared" si="196"/>
        <v>79.36</v>
      </c>
      <c r="L895" s="126">
        <f t="shared" si="184"/>
        <v>1.68</v>
      </c>
      <c r="M895" s="126">
        <f t="shared" si="185"/>
        <v>6.72</v>
      </c>
      <c r="N895" s="126">
        <f t="shared" si="186"/>
        <v>56.7</v>
      </c>
      <c r="O895" s="126">
        <f t="shared" si="187"/>
        <v>226.8</v>
      </c>
      <c r="P895" s="126">
        <f t="shared" si="188"/>
        <v>23.58</v>
      </c>
      <c r="Q895" s="126">
        <f t="shared" si="189"/>
        <v>94.32</v>
      </c>
      <c r="R895" s="126">
        <f t="shared" si="190"/>
        <v>19.84</v>
      </c>
      <c r="S895" s="126">
        <f t="shared" si="191"/>
        <v>19.84</v>
      </c>
      <c r="T895" s="126">
        <f t="shared" si="192"/>
        <v>19.84</v>
      </c>
      <c r="U895" s="128">
        <f t="shared" si="193"/>
        <v>9.92</v>
      </c>
      <c r="V895" s="157">
        <f t="shared" si="194"/>
        <v>638</v>
      </c>
    </row>
    <row r="896" spans="1:22" ht="11.25" customHeight="1" x14ac:dyDescent="0.25">
      <c r="A896" s="130" t="s">
        <v>3854</v>
      </c>
      <c r="B896" s="148" t="s">
        <v>3059</v>
      </c>
      <c r="C896" s="149">
        <v>37740004072</v>
      </c>
      <c r="D896" s="149" t="s">
        <v>4430</v>
      </c>
      <c r="E896" s="150">
        <v>180.66666666666666</v>
      </c>
      <c r="F896" s="132">
        <v>3</v>
      </c>
      <c r="G896" s="132">
        <v>1</v>
      </c>
      <c r="H896" s="134">
        <v>0</v>
      </c>
      <c r="I896" s="135">
        <f t="shared" si="195"/>
        <v>2</v>
      </c>
      <c r="J896" s="126">
        <f t="shared" si="183"/>
        <v>43.36</v>
      </c>
      <c r="K896" s="126">
        <f t="shared" si="196"/>
        <v>43.36</v>
      </c>
      <c r="L896" s="126">
        <f t="shared" si="184"/>
        <v>1.68</v>
      </c>
      <c r="M896" s="126">
        <f t="shared" si="185"/>
        <v>3.36</v>
      </c>
      <c r="N896" s="126">
        <f t="shared" si="186"/>
        <v>56.7</v>
      </c>
      <c r="O896" s="126">
        <f t="shared" si="187"/>
        <v>113.4</v>
      </c>
      <c r="P896" s="126">
        <f t="shared" si="188"/>
        <v>23.58</v>
      </c>
      <c r="Q896" s="126">
        <f t="shared" si="189"/>
        <v>47.16</v>
      </c>
      <c r="R896" s="126">
        <f t="shared" si="190"/>
        <v>10.84</v>
      </c>
      <c r="S896" s="126">
        <f t="shared" si="191"/>
        <v>10.84</v>
      </c>
      <c r="T896" s="126">
        <f t="shared" si="192"/>
        <v>10.84</v>
      </c>
      <c r="U896" s="128">
        <f t="shared" si="193"/>
        <v>5.42</v>
      </c>
      <c r="V896" s="157">
        <f t="shared" si="194"/>
        <v>371</v>
      </c>
    </row>
    <row r="897" spans="1:22" ht="11.25" customHeight="1" x14ac:dyDescent="0.25">
      <c r="A897" s="130" t="s">
        <v>3854</v>
      </c>
      <c r="B897" s="148" t="s">
        <v>3059</v>
      </c>
      <c r="C897" s="149">
        <v>76020007207</v>
      </c>
      <c r="D897" s="149" t="s">
        <v>4431</v>
      </c>
      <c r="E897" s="150">
        <v>562.66666666666663</v>
      </c>
      <c r="F897" s="132">
        <v>3</v>
      </c>
      <c r="G897" s="132">
        <v>1</v>
      </c>
      <c r="H897" s="134">
        <v>0</v>
      </c>
      <c r="I897" s="135">
        <f t="shared" si="195"/>
        <v>2</v>
      </c>
      <c r="J897" s="126">
        <f t="shared" si="183"/>
        <v>135.04</v>
      </c>
      <c r="K897" s="126">
        <f t="shared" si="196"/>
        <v>135.04</v>
      </c>
      <c r="L897" s="126">
        <f t="shared" si="184"/>
        <v>1.68</v>
      </c>
      <c r="M897" s="126">
        <f t="shared" si="185"/>
        <v>3.36</v>
      </c>
      <c r="N897" s="126">
        <f t="shared" si="186"/>
        <v>56.7</v>
      </c>
      <c r="O897" s="126">
        <f t="shared" si="187"/>
        <v>113.4</v>
      </c>
      <c r="P897" s="126">
        <f t="shared" si="188"/>
        <v>23.58</v>
      </c>
      <c r="Q897" s="126">
        <f t="shared" si="189"/>
        <v>47.16</v>
      </c>
      <c r="R897" s="126">
        <f t="shared" si="190"/>
        <v>33.76</v>
      </c>
      <c r="S897" s="126">
        <f t="shared" si="191"/>
        <v>33.76</v>
      </c>
      <c r="T897" s="126">
        <f t="shared" si="192"/>
        <v>33.76</v>
      </c>
      <c r="U897" s="128">
        <f t="shared" si="193"/>
        <v>16.88</v>
      </c>
      <c r="V897" s="157">
        <f t="shared" si="194"/>
        <v>634</v>
      </c>
    </row>
    <row r="898" spans="1:22" ht="11.25" customHeight="1" x14ac:dyDescent="0.25">
      <c r="A898" s="130" t="s">
        <v>3854</v>
      </c>
      <c r="B898" s="148" t="s">
        <v>1776</v>
      </c>
      <c r="C898" s="149">
        <v>42810009430</v>
      </c>
      <c r="D898" s="149" t="s">
        <v>4432</v>
      </c>
      <c r="E898" s="150">
        <v>420</v>
      </c>
      <c r="F898" s="132">
        <v>3</v>
      </c>
      <c r="G898" s="132">
        <v>1</v>
      </c>
      <c r="H898" s="134">
        <v>0</v>
      </c>
      <c r="I898" s="135">
        <f t="shared" si="195"/>
        <v>2</v>
      </c>
      <c r="J898" s="126">
        <f t="shared" si="183"/>
        <v>100.8</v>
      </c>
      <c r="K898" s="126">
        <f t="shared" si="196"/>
        <v>100.8</v>
      </c>
      <c r="L898" s="126">
        <f t="shared" si="184"/>
        <v>1.68</v>
      </c>
      <c r="M898" s="126">
        <f t="shared" si="185"/>
        <v>3.36</v>
      </c>
      <c r="N898" s="126">
        <f t="shared" si="186"/>
        <v>56.7</v>
      </c>
      <c r="O898" s="126">
        <f t="shared" si="187"/>
        <v>113.4</v>
      </c>
      <c r="P898" s="126">
        <f t="shared" si="188"/>
        <v>23.58</v>
      </c>
      <c r="Q898" s="126">
        <f t="shared" si="189"/>
        <v>47.16</v>
      </c>
      <c r="R898" s="126">
        <f t="shared" si="190"/>
        <v>25.2</v>
      </c>
      <c r="S898" s="126">
        <f t="shared" si="191"/>
        <v>25.2</v>
      </c>
      <c r="T898" s="126">
        <f t="shared" si="192"/>
        <v>25.2</v>
      </c>
      <c r="U898" s="128">
        <f t="shared" si="193"/>
        <v>12.6</v>
      </c>
      <c r="V898" s="157">
        <f t="shared" si="194"/>
        <v>536</v>
      </c>
    </row>
    <row r="899" spans="1:22" ht="11.25" customHeight="1" x14ac:dyDescent="0.25">
      <c r="A899" s="130" t="s">
        <v>3854</v>
      </c>
      <c r="B899" s="148" t="s">
        <v>1776</v>
      </c>
      <c r="C899" s="149">
        <v>96020040511</v>
      </c>
      <c r="D899" s="149" t="s">
        <v>4433</v>
      </c>
      <c r="E899" s="150">
        <v>380.33333333333331</v>
      </c>
      <c r="F899" s="132">
        <v>3</v>
      </c>
      <c r="G899" s="132">
        <v>1</v>
      </c>
      <c r="H899" s="134">
        <v>0</v>
      </c>
      <c r="I899" s="135">
        <f t="shared" si="195"/>
        <v>2</v>
      </c>
      <c r="J899" s="126">
        <f t="shared" si="183"/>
        <v>91.279999999999987</v>
      </c>
      <c r="K899" s="126">
        <f t="shared" si="196"/>
        <v>91.279999999999987</v>
      </c>
      <c r="L899" s="126">
        <f t="shared" si="184"/>
        <v>1.68</v>
      </c>
      <c r="M899" s="126">
        <f t="shared" si="185"/>
        <v>3.36</v>
      </c>
      <c r="N899" s="126">
        <f t="shared" si="186"/>
        <v>56.7</v>
      </c>
      <c r="O899" s="126">
        <f t="shared" si="187"/>
        <v>113.4</v>
      </c>
      <c r="P899" s="126">
        <f t="shared" si="188"/>
        <v>23.58</v>
      </c>
      <c r="Q899" s="126">
        <f t="shared" si="189"/>
        <v>47.16</v>
      </c>
      <c r="R899" s="126">
        <f t="shared" si="190"/>
        <v>22.819999999999997</v>
      </c>
      <c r="S899" s="126">
        <f t="shared" si="191"/>
        <v>22.819999999999997</v>
      </c>
      <c r="T899" s="126">
        <f t="shared" si="192"/>
        <v>22.819999999999997</v>
      </c>
      <c r="U899" s="128">
        <f t="shared" si="193"/>
        <v>11.409999999999998</v>
      </c>
      <c r="V899" s="157">
        <f t="shared" si="194"/>
        <v>508</v>
      </c>
    </row>
    <row r="900" spans="1:22" ht="11.25" customHeight="1" x14ac:dyDescent="0.25">
      <c r="A900" s="130" t="s">
        <v>3854</v>
      </c>
      <c r="B900" s="148" t="s">
        <v>958</v>
      </c>
      <c r="C900" s="149">
        <v>74630000026</v>
      </c>
      <c r="D900" s="149" t="s">
        <v>4434</v>
      </c>
      <c r="E900" s="150">
        <v>1117</v>
      </c>
      <c r="F900" s="132">
        <v>3</v>
      </c>
      <c r="G900" s="132">
        <v>1</v>
      </c>
      <c r="H900" s="134">
        <v>0</v>
      </c>
      <c r="I900" s="135">
        <f t="shared" si="195"/>
        <v>2</v>
      </c>
      <c r="J900" s="126">
        <f t="shared" si="183"/>
        <v>268.08</v>
      </c>
      <c r="K900" s="126">
        <f t="shared" si="196"/>
        <v>268.08</v>
      </c>
      <c r="L900" s="126">
        <f t="shared" si="184"/>
        <v>1.68</v>
      </c>
      <c r="M900" s="126">
        <f t="shared" si="185"/>
        <v>3.36</v>
      </c>
      <c r="N900" s="126">
        <f t="shared" si="186"/>
        <v>56.7</v>
      </c>
      <c r="O900" s="126">
        <f t="shared" si="187"/>
        <v>113.4</v>
      </c>
      <c r="P900" s="126">
        <f t="shared" si="188"/>
        <v>23.58</v>
      </c>
      <c r="Q900" s="126">
        <f t="shared" si="189"/>
        <v>47.16</v>
      </c>
      <c r="R900" s="126">
        <f t="shared" si="190"/>
        <v>67.02</v>
      </c>
      <c r="S900" s="126">
        <f t="shared" si="191"/>
        <v>67.02</v>
      </c>
      <c r="T900" s="126">
        <f t="shared" si="192"/>
        <v>67.02</v>
      </c>
      <c r="U900" s="128">
        <f t="shared" si="193"/>
        <v>33.51</v>
      </c>
      <c r="V900" s="157">
        <f t="shared" si="194"/>
        <v>1017</v>
      </c>
    </row>
    <row r="901" spans="1:22" ht="11.25" customHeight="1" x14ac:dyDescent="0.25">
      <c r="A901" s="130" t="s">
        <v>3854</v>
      </c>
      <c r="B901" s="148" t="s">
        <v>3061</v>
      </c>
      <c r="C901" s="149">
        <v>27050001278</v>
      </c>
      <c r="D901" s="149" t="s">
        <v>4435</v>
      </c>
      <c r="E901" s="150">
        <v>540</v>
      </c>
      <c r="F901" s="132">
        <v>4</v>
      </c>
      <c r="G901" s="132">
        <v>1</v>
      </c>
      <c r="H901" s="134">
        <v>0</v>
      </c>
      <c r="I901" s="135">
        <f t="shared" si="195"/>
        <v>3</v>
      </c>
      <c r="J901" s="126">
        <f t="shared" si="183"/>
        <v>129.6</v>
      </c>
      <c r="K901" s="126">
        <f t="shared" si="196"/>
        <v>129.6</v>
      </c>
      <c r="L901" s="126">
        <f t="shared" si="184"/>
        <v>1.68</v>
      </c>
      <c r="M901" s="126">
        <f t="shared" si="185"/>
        <v>5.04</v>
      </c>
      <c r="N901" s="126">
        <f t="shared" si="186"/>
        <v>56.7</v>
      </c>
      <c r="O901" s="126">
        <f t="shared" si="187"/>
        <v>170.10000000000002</v>
      </c>
      <c r="P901" s="126">
        <f t="shared" si="188"/>
        <v>23.58</v>
      </c>
      <c r="Q901" s="126">
        <f t="shared" si="189"/>
        <v>70.739999999999995</v>
      </c>
      <c r="R901" s="126">
        <f t="shared" si="190"/>
        <v>32.4</v>
      </c>
      <c r="S901" s="126">
        <f t="shared" si="191"/>
        <v>32.4</v>
      </c>
      <c r="T901" s="126">
        <f t="shared" si="192"/>
        <v>32.4</v>
      </c>
      <c r="U901" s="128">
        <f t="shared" si="193"/>
        <v>16.2</v>
      </c>
      <c r="V901" s="157">
        <f t="shared" si="194"/>
        <v>700</v>
      </c>
    </row>
    <row r="902" spans="1:22" ht="11.25" customHeight="1" x14ac:dyDescent="0.25">
      <c r="A902" s="130" t="s">
        <v>3854</v>
      </c>
      <c r="B902" s="148" t="s">
        <v>3063</v>
      </c>
      <c r="C902" s="149">
        <v>13580003326</v>
      </c>
      <c r="D902" s="149" t="s">
        <v>4436</v>
      </c>
      <c r="E902" s="150">
        <v>357.66666666666669</v>
      </c>
      <c r="F902" s="132">
        <v>3</v>
      </c>
      <c r="G902" s="132">
        <v>1</v>
      </c>
      <c r="H902" s="134">
        <v>0</v>
      </c>
      <c r="I902" s="135">
        <f t="shared" si="195"/>
        <v>2</v>
      </c>
      <c r="J902" s="126">
        <f t="shared" si="183"/>
        <v>85.84</v>
      </c>
      <c r="K902" s="126">
        <f t="shared" si="196"/>
        <v>85.84</v>
      </c>
      <c r="L902" s="126">
        <f t="shared" si="184"/>
        <v>1.68</v>
      </c>
      <c r="M902" s="126">
        <f t="shared" si="185"/>
        <v>3.36</v>
      </c>
      <c r="N902" s="126">
        <f t="shared" si="186"/>
        <v>56.7</v>
      </c>
      <c r="O902" s="126">
        <f t="shared" si="187"/>
        <v>113.4</v>
      </c>
      <c r="P902" s="126">
        <f t="shared" si="188"/>
        <v>23.58</v>
      </c>
      <c r="Q902" s="126">
        <f t="shared" si="189"/>
        <v>47.16</v>
      </c>
      <c r="R902" s="126">
        <f t="shared" si="190"/>
        <v>21.46</v>
      </c>
      <c r="S902" s="126">
        <f t="shared" si="191"/>
        <v>21.46</v>
      </c>
      <c r="T902" s="126">
        <f t="shared" si="192"/>
        <v>21.46</v>
      </c>
      <c r="U902" s="128">
        <f t="shared" si="193"/>
        <v>10.73</v>
      </c>
      <c r="V902" s="157">
        <f t="shared" si="194"/>
        <v>493</v>
      </c>
    </row>
    <row r="903" spans="1:22" ht="11.25" customHeight="1" x14ac:dyDescent="0.25">
      <c r="A903" s="130" t="s">
        <v>3854</v>
      </c>
      <c r="B903" s="148" t="s">
        <v>3065</v>
      </c>
      <c r="C903" s="149">
        <v>62170000254</v>
      </c>
      <c r="D903" s="149" t="s">
        <v>4437</v>
      </c>
      <c r="E903" s="150">
        <v>90</v>
      </c>
      <c r="F903" s="132">
        <v>2</v>
      </c>
      <c r="G903" s="132">
        <v>1</v>
      </c>
      <c r="H903" s="134">
        <v>0</v>
      </c>
      <c r="I903" s="135">
        <f t="shared" si="195"/>
        <v>1</v>
      </c>
      <c r="J903" s="126">
        <f t="shared" ref="J903:J967" si="197">E903*$J$4</f>
        <v>21.599999999999998</v>
      </c>
      <c r="K903" s="126">
        <f t="shared" si="196"/>
        <v>21.599999999999998</v>
      </c>
      <c r="L903" s="126">
        <f t="shared" ref="L903:L967" si="198">(G903+H903)*$L$4</f>
        <v>1.68</v>
      </c>
      <c r="M903" s="126">
        <f t="shared" ref="M903:M967" si="199">I903*$M$4</f>
        <v>1.68</v>
      </c>
      <c r="N903" s="126">
        <f t="shared" ref="N903:N967" si="200">(G903+H903)*$N$4</f>
        <v>56.7</v>
      </c>
      <c r="O903" s="126">
        <f t="shared" ref="O903:O967" si="201">I903*$O$4</f>
        <v>56.7</v>
      </c>
      <c r="P903" s="126">
        <f t="shared" ref="P903:P967" si="202">(G903+H903)*$P$4</f>
        <v>23.58</v>
      </c>
      <c r="Q903" s="126">
        <f t="shared" ref="Q903:Q967" si="203">I903*$Q$4</f>
        <v>23.58</v>
      </c>
      <c r="R903" s="126">
        <f t="shared" ref="R903:R967" si="204">E903*$R$4</f>
        <v>5.3999999999999995</v>
      </c>
      <c r="S903" s="126">
        <f t="shared" ref="S903:S967" si="205">E903*$S$4</f>
        <v>5.3999999999999995</v>
      </c>
      <c r="T903" s="126">
        <f t="shared" ref="T903:T967" si="206">E903*$T$4</f>
        <v>5.3999999999999995</v>
      </c>
      <c r="U903" s="128">
        <f t="shared" ref="U903:U967" si="207">E903*$U$4</f>
        <v>2.6999999999999997</v>
      </c>
      <c r="V903" s="157">
        <f t="shared" ref="V903:V967" si="208">ROUND((J903+K903+L903+M903+N903+O903+P903+Q903+R903+S903+T903+U903),0)</f>
        <v>226</v>
      </c>
    </row>
    <row r="904" spans="1:22" ht="11.25" customHeight="1" x14ac:dyDescent="0.25">
      <c r="A904" s="130" t="s">
        <v>3854</v>
      </c>
      <c r="B904" s="148" t="s">
        <v>3067</v>
      </c>
      <c r="C904" s="149">
        <v>37810004368</v>
      </c>
      <c r="D904" s="149" t="s">
        <v>4438</v>
      </c>
      <c r="E904" s="150">
        <v>558.33333333333337</v>
      </c>
      <c r="F904" s="132">
        <v>4</v>
      </c>
      <c r="G904" s="132">
        <v>1</v>
      </c>
      <c r="H904" s="134">
        <v>0</v>
      </c>
      <c r="I904" s="135">
        <f t="shared" ref="I904:I968" si="209">F904-G904-H904</f>
        <v>3</v>
      </c>
      <c r="J904" s="126">
        <f t="shared" si="197"/>
        <v>134</v>
      </c>
      <c r="K904" s="126">
        <f t="shared" si="196"/>
        <v>134</v>
      </c>
      <c r="L904" s="126">
        <f t="shared" si="198"/>
        <v>1.68</v>
      </c>
      <c r="M904" s="126">
        <f t="shared" si="199"/>
        <v>5.04</v>
      </c>
      <c r="N904" s="126">
        <f t="shared" si="200"/>
        <v>56.7</v>
      </c>
      <c r="O904" s="126">
        <f t="shared" si="201"/>
        <v>170.10000000000002</v>
      </c>
      <c r="P904" s="126">
        <f t="shared" si="202"/>
        <v>23.58</v>
      </c>
      <c r="Q904" s="126">
        <f t="shared" si="203"/>
        <v>70.739999999999995</v>
      </c>
      <c r="R904" s="126">
        <f t="shared" si="204"/>
        <v>33.5</v>
      </c>
      <c r="S904" s="126">
        <f t="shared" si="205"/>
        <v>33.5</v>
      </c>
      <c r="T904" s="126">
        <f t="shared" si="206"/>
        <v>33.5</v>
      </c>
      <c r="U904" s="128">
        <f t="shared" si="207"/>
        <v>16.75</v>
      </c>
      <c r="V904" s="157">
        <f t="shared" si="208"/>
        <v>713</v>
      </c>
    </row>
    <row r="905" spans="1:22" ht="11.25" customHeight="1" x14ac:dyDescent="0.25">
      <c r="A905" s="130" t="s">
        <v>3854</v>
      </c>
      <c r="B905" s="148" t="s">
        <v>3069</v>
      </c>
      <c r="C905" s="149">
        <v>59100006406</v>
      </c>
      <c r="D905" s="149" t="s">
        <v>4439</v>
      </c>
      <c r="E905" s="150">
        <v>248.33333333333334</v>
      </c>
      <c r="F905" s="132">
        <v>3</v>
      </c>
      <c r="G905" s="132">
        <v>1</v>
      </c>
      <c r="H905" s="134">
        <v>0</v>
      </c>
      <c r="I905" s="135">
        <f t="shared" si="209"/>
        <v>2</v>
      </c>
      <c r="J905" s="126">
        <f t="shared" si="197"/>
        <v>59.6</v>
      </c>
      <c r="K905" s="126">
        <f t="shared" si="196"/>
        <v>59.6</v>
      </c>
      <c r="L905" s="126">
        <f t="shared" si="198"/>
        <v>1.68</v>
      </c>
      <c r="M905" s="126">
        <f t="shared" si="199"/>
        <v>3.36</v>
      </c>
      <c r="N905" s="126">
        <f t="shared" si="200"/>
        <v>56.7</v>
      </c>
      <c r="O905" s="126">
        <f t="shared" si="201"/>
        <v>113.4</v>
      </c>
      <c r="P905" s="126">
        <f t="shared" si="202"/>
        <v>23.58</v>
      </c>
      <c r="Q905" s="126">
        <f t="shared" si="203"/>
        <v>47.16</v>
      </c>
      <c r="R905" s="126">
        <f t="shared" si="204"/>
        <v>14.9</v>
      </c>
      <c r="S905" s="126">
        <f t="shared" si="205"/>
        <v>14.9</v>
      </c>
      <c r="T905" s="126">
        <f t="shared" si="206"/>
        <v>14.9</v>
      </c>
      <c r="U905" s="128">
        <f t="shared" si="207"/>
        <v>7.45</v>
      </c>
      <c r="V905" s="157">
        <f t="shared" si="208"/>
        <v>417</v>
      </c>
    </row>
    <row r="906" spans="1:22" ht="11.25" customHeight="1" x14ac:dyDescent="0.25">
      <c r="A906" s="130" t="s">
        <v>3854</v>
      </c>
      <c r="B906" s="148" t="s">
        <v>3069</v>
      </c>
      <c r="C906" s="149">
        <v>63350043772</v>
      </c>
      <c r="D906" s="149" t="s">
        <v>4440</v>
      </c>
      <c r="E906" s="150">
        <v>176</v>
      </c>
      <c r="F906" s="132">
        <v>2</v>
      </c>
      <c r="G906" s="132">
        <v>1</v>
      </c>
      <c r="H906" s="134">
        <v>0</v>
      </c>
      <c r="I906" s="135">
        <f t="shared" si="209"/>
        <v>1</v>
      </c>
      <c r="J906" s="126">
        <f t="shared" si="197"/>
        <v>42.239999999999995</v>
      </c>
      <c r="K906" s="126">
        <f t="shared" si="196"/>
        <v>42.239999999999995</v>
      </c>
      <c r="L906" s="126">
        <f t="shared" si="198"/>
        <v>1.68</v>
      </c>
      <c r="M906" s="126">
        <f t="shared" si="199"/>
        <v>1.68</v>
      </c>
      <c r="N906" s="126">
        <f t="shared" si="200"/>
        <v>56.7</v>
      </c>
      <c r="O906" s="126">
        <f t="shared" si="201"/>
        <v>56.7</v>
      </c>
      <c r="P906" s="126">
        <f t="shared" si="202"/>
        <v>23.58</v>
      </c>
      <c r="Q906" s="126">
        <f t="shared" si="203"/>
        <v>23.58</v>
      </c>
      <c r="R906" s="126">
        <f t="shared" si="204"/>
        <v>10.559999999999999</v>
      </c>
      <c r="S906" s="126">
        <f t="shared" si="205"/>
        <v>10.559999999999999</v>
      </c>
      <c r="T906" s="126">
        <f t="shared" si="206"/>
        <v>10.559999999999999</v>
      </c>
      <c r="U906" s="128">
        <f t="shared" si="207"/>
        <v>5.2799999999999994</v>
      </c>
      <c r="V906" s="157">
        <f t="shared" si="208"/>
        <v>285</v>
      </c>
    </row>
    <row r="907" spans="1:22" ht="11.25" customHeight="1" x14ac:dyDescent="0.25">
      <c r="A907" s="130" t="s">
        <v>3854</v>
      </c>
      <c r="B907" s="148" t="s">
        <v>3069</v>
      </c>
      <c r="C907" s="149">
        <v>79530047105</v>
      </c>
      <c r="D907" s="149" t="s">
        <v>4441</v>
      </c>
      <c r="E907" s="150">
        <v>38.333333333333336</v>
      </c>
      <c r="F907" s="132">
        <v>2</v>
      </c>
      <c r="G907" s="132">
        <v>1</v>
      </c>
      <c r="H907" s="134">
        <v>1</v>
      </c>
      <c r="I907" s="135">
        <f t="shared" si="209"/>
        <v>0</v>
      </c>
      <c r="J907" s="126">
        <f t="shared" si="197"/>
        <v>9.2000000000000011</v>
      </c>
      <c r="K907" s="126">
        <f t="shared" si="196"/>
        <v>9.2000000000000011</v>
      </c>
      <c r="L907" s="126">
        <f t="shared" si="198"/>
        <v>3.36</v>
      </c>
      <c r="M907" s="126">
        <f t="shared" si="199"/>
        <v>0</v>
      </c>
      <c r="N907" s="126">
        <f t="shared" si="200"/>
        <v>113.4</v>
      </c>
      <c r="O907" s="126">
        <f t="shared" si="201"/>
        <v>0</v>
      </c>
      <c r="P907" s="126">
        <f t="shared" si="202"/>
        <v>47.16</v>
      </c>
      <c r="Q907" s="126">
        <f t="shared" si="203"/>
        <v>0</v>
      </c>
      <c r="R907" s="126">
        <f t="shared" si="204"/>
        <v>2.3000000000000003</v>
      </c>
      <c r="S907" s="126">
        <f t="shared" si="205"/>
        <v>2.3000000000000003</v>
      </c>
      <c r="T907" s="126">
        <f t="shared" si="206"/>
        <v>2.3000000000000003</v>
      </c>
      <c r="U907" s="128">
        <f t="shared" si="207"/>
        <v>1.1500000000000001</v>
      </c>
      <c r="V907" s="157">
        <f t="shared" si="208"/>
        <v>190</v>
      </c>
    </row>
    <row r="908" spans="1:22" ht="11.25" customHeight="1" x14ac:dyDescent="0.25">
      <c r="A908" s="130" t="s">
        <v>3854</v>
      </c>
      <c r="B908" s="148" t="s">
        <v>3069</v>
      </c>
      <c r="C908" s="149">
        <v>94030006373</v>
      </c>
      <c r="D908" s="149" t="s">
        <v>4442</v>
      </c>
      <c r="E908" s="150">
        <v>369</v>
      </c>
      <c r="F908" s="132">
        <v>3</v>
      </c>
      <c r="G908" s="132">
        <v>1</v>
      </c>
      <c r="H908" s="134">
        <v>0</v>
      </c>
      <c r="I908" s="135">
        <f t="shared" si="209"/>
        <v>2</v>
      </c>
      <c r="J908" s="126">
        <f t="shared" si="197"/>
        <v>88.56</v>
      </c>
      <c r="K908" s="126">
        <f t="shared" si="196"/>
        <v>88.56</v>
      </c>
      <c r="L908" s="126">
        <f t="shared" si="198"/>
        <v>1.68</v>
      </c>
      <c r="M908" s="126">
        <f t="shared" si="199"/>
        <v>3.36</v>
      </c>
      <c r="N908" s="126">
        <f t="shared" si="200"/>
        <v>56.7</v>
      </c>
      <c r="O908" s="126">
        <f t="shared" si="201"/>
        <v>113.4</v>
      </c>
      <c r="P908" s="126">
        <f t="shared" si="202"/>
        <v>23.58</v>
      </c>
      <c r="Q908" s="126">
        <f t="shared" si="203"/>
        <v>47.16</v>
      </c>
      <c r="R908" s="126">
        <f t="shared" si="204"/>
        <v>22.14</v>
      </c>
      <c r="S908" s="126">
        <f t="shared" si="205"/>
        <v>22.14</v>
      </c>
      <c r="T908" s="126">
        <f t="shared" si="206"/>
        <v>22.14</v>
      </c>
      <c r="U908" s="128">
        <f t="shared" si="207"/>
        <v>11.07</v>
      </c>
      <c r="V908" s="157">
        <f t="shared" si="208"/>
        <v>500</v>
      </c>
    </row>
    <row r="909" spans="1:22" ht="11.25" customHeight="1" x14ac:dyDescent="0.25">
      <c r="A909" s="130" t="s">
        <v>3854</v>
      </c>
      <c r="B909" s="149" t="s">
        <v>2621</v>
      </c>
      <c r="C909" s="149">
        <v>72190012934</v>
      </c>
      <c r="D909" s="149" t="s">
        <v>4443</v>
      </c>
      <c r="E909" s="150">
        <v>112.66666666666667</v>
      </c>
      <c r="F909" s="132">
        <v>6</v>
      </c>
      <c r="G909" s="132">
        <v>4</v>
      </c>
      <c r="H909" s="134">
        <v>0</v>
      </c>
      <c r="I909" s="135">
        <f t="shared" si="209"/>
        <v>2</v>
      </c>
      <c r="J909" s="126">
        <f t="shared" si="197"/>
        <v>27.04</v>
      </c>
      <c r="K909" s="126">
        <f t="shared" si="196"/>
        <v>27.04</v>
      </c>
      <c r="L909" s="126">
        <f t="shared" si="198"/>
        <v>6.72</v>
      </c>
      <c r="M909" s="126">
        <f t="shared" si="199"/>
        <v>3.36</v>
      </c>
      <c r="N909" s="126">
        <f t="shared" si="200"/>
        <v>226.8</v>
      </c>
      <c r="O909" s="126">
        <f t="shared" si="201"/>
        <v>113.4</v>
      </c>
      <c r="P909" s="126">
        <f t="shared" si="202"/>
        <v>94.32</v>
      </c>
      <c r="Q909" s="126">
        <f t="shared" si="203"/>
        <v>47.16</v>
      </c>
      <c r="R909" s="126">
        <f t="shared" si="204"/>
        <v>6.76</v>
      </c>
      <c r="S909" s="126">
        <f t="shared" si="205"/>
        <v>6.76</v>
      </c>
      <c r="T909" s="126">
        <f t="shared" si="206"/>
        <v>6.76</v>
      </c>
      <c r="U909" s="128">
        <f t="shared" si="207"/>
        <v>3.38</v>
      </c>
      <c r="V909" s="157">
        <f t="shared" si="208"/>
        <v>570</v>
      </c>
    </row>
    <row r="910" spans="1:22" ht="11.25" customHeight="1" x14ac:dyDescent="0.25">
      <c r="A910" s="130" t="s">
        <v>3854</v>
      </c>
      <c r="B910" s="149" t="s">
        <v>3019</v>
      </c>
      <c r="C910" s="149">
        <v>82120048735</v>
      </c>
      <c r="D910" s="149" t="s">
        <v>4444</v>
      </c>
      <c r="E910" s="150">
        <v>235.33333333333334</v>
      </c>
      <c r="F910" s="132">
        <v>4</v>
      </c>
      <c r="G910" s="132">
        <v>2</v>
      </c>
      <c r="H910" s="134">
        <v>0</v>
      </c>
      <c r="I910" s="135">
        <f t="shared" si="209"/>
        <v>2</v>
      </c>
      <c r="J910" s="126">
        <f t="shared" si="197"/>
        <v>56.48</v>
      </c>
      <c r="K910" s="126">
        <f t="shared" si="196"/>
        <v>56.48</v>
      </c>
      <c r="L910" s="126">
        <f t="shared" si="198"/>
        <v>3.36</v>
      </c>
      <c r="M910" s="126">
        <f t="shared" si="199"/>
        <v>3.36</v>
      </c>
      <c r="N910" s="126">
        <f t="shared" si="200"/>
        <v>113.4</v>
      </c>
      <c r="O910" s="126">
        <f t="shared" si="201"/>
        <v>113.4</v>
      </c>
      <c r="P910" s="126">
        <f t="shared" si="202"/>
        <v>47.16</v>
      </c>
      <c r="Q910" s="126">
        <f t="shared" si="203"/>
        <v>47.16</v>
      </c>
      <c r="R910" s="126">
        <f t="shared" si="204"/>
        <v>14.12</v>
      </c>
      <c r="S910" s="126">
        <f t="shared" si="205"/>
        <v>14.12</v>
      </c>
      <c r="T910" s="126">
        <f t="shared" si="206"/>
        <v>14.12</v>
      </c>
      <c r="U910" s="128">
        <f t="shared" si="207"/>
        <v>7.06</v>
      </c>
      <c r="V910" s="157">
        <f t="shared" si="208"/>
        <v>490</v>
      </c>
    </row>
    <row r="911" spans="1:22" ht="11.25" customHeight="1" x14ac:dyDescent="0.25">
      <c r="A911" s="130" t="s">
        <v>3854</v>
      </c>
      <c r="B911" s="149" t="s">
        <v>4445</v>
      </c>
      <c r="C911" s="149">
        <v>98700047267</v>
      </c>
      <c r="D911" s="149" t="s">
        <v>4446</v>
      </c>
      <c r="E911" s="150">
        <v>186</v>
      </c>
      <c r="F911" s="132">
        <v>3</v>
      </c>
      <c r="G911" s="132">
        <v>1</v>
      </c>
      <c r="H911" s="134">
        <v>0</v>
      </c>
      <c r="I911" s="135">
        <f t="shared" si="209"/>
        <v>2</v>
      </c>
      <c r="J911" s="126">
        <f t="shared" si="197"/>
        <v>44.64</v>
      </c>
      <c r="K911" s="126">
        <f t="shared" si="196"/>
        <v>44.64</v>
      </c>
      <c r="L911" s="126">
        <f t="shared" si="198"/>
        <v>1.68</v>
      </c>
      <c r="M911" s="126">
        <f t="shared" si="199"/>
        <v>3.36</v>
      </c>
      <c r="N911" s="126">
        <f t="shared" si="200"/>
        <v>56.7</v>
      </c>
      <c r="O911" s="126">
        <f t="shared" si="201"/>
        <v>113.4</v>
      </c>
      <c r="P911" s="126">
        <f t="shared" si="202"/>
        <v>23.58</v>
      </c>
      <c r="Q911" s="126">
        <f t="shared" si="203"/>
        <v>47.16</v>
      </c>
      <c r="R911" s="126">
        <f t="shared" si="204"/>
        <v>11.16</v>
      </c>
      <c r="S911" s="126">
        <f t="shared" si="205"/>
        <v>11.16</v>
      </c>
      <c r="T911" s="126">
        <f t="shared" si="206"/>
        <v>11.16</v>
      </c>
      <c r="U911" s="128">
        <f t="shared" si="207"/>
        <v>5.58</v>
      </c>
      <c r="V911" s="157">
        <f t="shared" si="208"/>
        <v>374</v>
      </c>
    </row>
    <row r="912" spans="1:22" ht="11.25" customHeight="1" x14ac:dyDescent="0.25">
      <c r="A912" s="130" t="s">
        <v>3854</v>
      </c>
      <c r="B912" s="149" t="s">
        <v>446</v>
      </c>
      <c r="C912" s="149">
        <v>10460052836</v>
      </c>
      <c r="D912" s="149" t="s">
        <v>4447</v>
      </c>
      <c r="E912" s="150">
        <v>66</v>
      </c>
      <c r="F912" s="132">
        <v>2</v>
      </c>
      <c r="G912" s="132">
        <v>1</v>
      </c>
      <c r="H912" s="134">
        <v>0</v>
      </c>
      <c r="I912" s="135">
        <f t="shared" si="209"/>
        <v>1</v>
      </c>
      <c r="J912" s="126">
        <f t="shared" si="197"/>
        <v>15.84</v>
      </c>
      <c r="K912" s="126">
        <f t="shared" si="196"/>
        <v>15.84</v>
      </c>
      <c r="L912" s="126">
        <f t="shared" si="198"/>
        <v>1.68</v>
      </c>
      <c r="M912" s="126">
        <f t="shared" si="199"/>
        <v>1.68</v>
      </c>
      <c r="N912" s="126">
        <f t="shared" si="200"/>
        <v>56.7</v>
      </c>
      <c r="O912" s="126">
        <f t="shared" si="201"/>
        <v>56.7</v>
      </c>
      <c r="P912" s="126">
        <f t="shared" si="202"/>
        <v>23.58</v>
      </c>
      <c r="Q912" s="126">
        <f t="shared" si="203"/>
        <v>23.58</v>
      </c>
      <c r="R912" s="126">
        <f t="shared" si="204"/>
        <v>3.96</v>
      </c>
      <c r="S912" s="126">
        <f t="shared" si="205"/>
        <v>3.96</v>
      </c>
      <c r="T912" s="126">
        <f t="shared" si="206"/>
        <v>3.96</v>
      </c>
      <c r="U912" s="128">
        <f t="shared" si="207"/>
        <v>1.98</v>
      </c>
      <c r="V912" s="157">
        <f t="shared" si="208"/>
        <v>209</v>
      </c>
    </row>
    <row r="913" spans="1:22" ht="11.25" customHeight="1" x14ac:dyDescent="0.25">
      <c r="A913" s="130" t="s">
        <v>3854</v>
      </c>
      <c r="B913" s="149" t="s">
        <v>453</v>
      </c>
      <c r="C913" s="149">
        <v>22130049020</v>
      </c>
      <c r="D913" s="149" t="s">
        <v>4448</v>
      </c>
      <c r="E913" s="150">
        <v>92.333333333333329</v>
      </c>
      <c r="F913" s="132">
        <v>3</v>
      </c>
      <c r="G913" s="132">
        <v>1</v>
      </c>
      <c r="H913" s="134">
        <v>0</v>
      </c>
      <c r="I913" s="135">
        <f t="shared" si="209"/>
        <v>2</v>
      </c>
      <c r="J913" s="126">
        <f>E913*$J$4</f>
        <v>22.159999999999997</v>
      </c>
      <c r="K913" s="126">
        <f t="shared" si="196"/>
        <v>22.159999999999997</v>
      </c>
      <c r="L913" s="126">
        <f t="shared" si="198"/>
        <v>1.68</v>
      </c>
      <c r="M913" s="126">
        <f t="shared" si="199"/>
        <v>3.36</v>
      </c>
      <c r="N913" s="126">
        <f t="shared" si="200"/>
        <v>56.7</v>
      </c>
      <c r="O913" s="126">
        <f t="shared" si="201"/>
        <v>113.4</v>
      </c>
      <c r="P913" s="126">
        <f t="shared" si="202"/>
        <v>23.58</v>
      </c>
      <c r="Q913" s="126">
        <f t="shared" si="203"/>
        <v>47.16</v>
      </c>
      <c r="R913" s="126">
        <f t="shared" si="204"/>
        <v>5.5399999999999991</v>
      </c>
      <c r="S913" s="126">
        <f t="shared" si="205"/>
        <v>5.5399999999999991</v>
      </c>
      <c r="T913" s="126">
        <f t="shared" si="206"/>
        <v>5.5399999999999991</v>
      </c>
      <c r="U913" s="128">
        <f t="shared" si="207"/>
        <v>2.7699999999999996</v>
      </c>
      <c r="V913" s="157">
        <f t="shared" si="208"/>
        <v>310</v>
      </c>
    </row>
    <row r="914" spans="1:22" ht="11.25" customHeight="1" x14ac:dyDescent="0.25">
      <c r="A914" s="130" t="s">
        <v>3854</v>
      </c>
      <c r="B914" s="149" t="s">
        <v>2619</v>
      </c>
      <c r="C914" s="149">
        <v>59070050517</v>
      </c>
      <c r="D914" s="149" t="s">
        <v>4449</v>
      </c>
      <c r="E914" s="150">
        <v>354</v>
      </c>
      <c r="F914" s="132">
        <v>2</v>
      </c>
      <c r="G914" s="132">
        <v>1</v>
      </c>
      <c r="H914" s="134">
        <v>0</v>
      </c>
      <c r="I914" s="135">
        <f t="shared" si="209"/>
        <v>1</v>
      </c>
      <c r="J914" s="126">
        <f>E914*$J$4</f>
        <v>84.96</v>
      </c>
      <c r="K914" s="126">
        <f t="shared" si="196"/>
        <v>84.96</v>
      </c>
      <c r="L914" s="126">
        <f t="shared" si="198"/>
        <v>1.68</v>
      </c>
      <c r="M914" s="126">
        <f t="shared" si="199"/>
        <v>1.68</v>
      </c>
      <c r="N914" s="126">
        <f t="shared" si="200"/>
        <v>56.7</v>
      </c>
      <c r="O914" s="126">
        <f t="shared" si="201"/>
        <v>56.7</v>
      </c>
      <c r="P914" s="126">
        <f t="shared" si="202"/>
        <v>23.58</v>
      </c>
      <c r="Q914" s="126">
        <f t="shared" si="203"/>
        <v>23.58</v>
      </c>
      <c r="R914" s="126">
        <f t="shared" si="204"/>
        <v>21.24</v>
      </c>
      <c r="S914" s="126">
        <f t="shared" si="205"/>
        <v>21.24</v>
      </c>
      <c r="T914" s="126">
        <f t="shared" si="206"/>
        <v>21.24</v>
      </c>
      <c r="U914" s="128">
        <f t="shared" si="207"/>
        <v>10.62</v>
      </c>
      <c r="V914" s="157">
        <f t="shared" si="208"/>
        <v>408</v>
      </c>
    </row>
    <row r="915" spans="1:22" ht="11.25" customHeight="1" x14ac:dyDescent="0.25">
      <c r="A915" s="124" t="s">
        <v>4450</v>
      </c>
      <c r="B915" s="154" t="s">
        <v>3071</v>
      </c>
      <c r="C915" s="151">
        <v>13290008944</v>
      </c>
      <c r="D915" s="151" t="s">
        <v>4451</v>
      </c>
      <c r="E915" s="155">
        <v>253.33333333333334</v>
      </c>
      <c r="F915" s="126">
        <v>3</v>
      </c>
      <c r="G915" s="126">
        <v>1</v>
      </c>
      <c r="H915" s="128">
        <v>0</v>
      </c>
      <c r="I915" s="129">
        <f t="shared" si="209"/>
        <v>2</v>
      </c>
      <c r="J915" s="126">
        <f t="shared" si="197"/>
        <v>60.8</v>
      </c>
      <c r="K915" s="126">
        <f t="shared" si="196"/>
        <v>60.8</v>
      </c>
      <c r="L915" s="126">
        <f t="shared" si="198"/>
        <v>1.68</v>
      </c>
      <c r="M915" s="126">
        <f t="shared" si="199"/>
        <v>3.36</v>
      </c>
      <c r="N915" s="126">
        <f t="shared" si="200"/>
        <v>56.7</v>
      </c>
      <c r="O915" s="126">
        <f t="shared" si="201"/>
        <v>113.4</v>
      </c>
      <c r="P915" s="126">
        <f t="shared" si="202"/>
        <v>23.58</v>
      </c>
      <c r="Q915" s="126">
        <f t="shared" si="203"/>
        <v>47.16</v>
      </c>
      <c r="R915" s="126">
        <f t="shared" si="204"/>
        <v>15.2</v>
      </c>
      <c r="S915" s="126">
        <f t="shared" si="205"/>
        <v>15.2</v>
      </c>
      <c r="T915" s="126">
        <f t="shared" si="206"/>
        <v>15.2</v>
      </c>
      <c r="U915" s="128">
        <f t="shared" si="207"/>
        <v>7.6</v>
      </c>
      <c r="V915" s="157">
        <f t="shared" si="208"/>
        <v>421</v>
      </c>
    </row>
    <row r="916" spans="1:22" ht="11.25" customHeight="1" x14ac:dyDescent="0.25">
      <c r="A916" s="130" t="s">
        <v>4450</v>
      </c>
      <c r="B916" s="148" t="s">
        <v>3073</v>
      </c>
      <c r="C916" s="149">
        <v>76440004448</v>
      </c>
      <c r="D916" s="149" t="s">
        <v>4452</v>
      </c>
      <c r="E916" s="150">
        <v>366.33333333333331</v>
      </c>
      <c r="F916" s="132">
        <v>3</v>
      </c>
      <c r="G916" s="132">
        <v>1</v>
      </c>
      <c r="H916" s="134">
        <v>0</v>
      </c>
      <c r="I916" s="135">
        <f t="shared" si="209"/>
        <v>2</v>
      </c>
      <c r="J916" s="126">
        <f t="shared" si="197"/>
        <v>87.919999999999987</v>
      </c>
      <c r="K916" s="126">
        <f t="shared" si="196"/>
        <v>87.919999999999987</v>
      </c>
      <c r="L916" s="126">
        <f t="shared" si="198"/>
        <v>1.68</v>
      </c>
      <c r="M916" s="126">
        <f t="shared" si="199"/>
        <v>3.36</v>
      </c>
      <c r="N916" s="126">
        <f t="shared" si="200"/>
        <v>56.7</v>
      </c>
      <c r="O916" s="126">
        <f t="shared" si="201"/>
        <v>113.4</v>
      </c>
      <c r="P916" s="126">
        <f t="shared" si="202"/>
        <v>23.58</v>
      </c>
      <c r="Q916" s="126">
        <f t="shared" si="203"/>
        <v>47.16</v>
      </c>
      <c r="R916" s="126">
        <f t="shared" si="204"/>
        <v>21.979999999999997</v>
      </c>
      <c r="S916" s="126">
        <f t="shared" si="205"/>
        <v>21.979999999999997</v>
      </c>
      <c r="T916" s="126">
        <f t="shared" si="206"/>
        <v>21.979999999999997</v>
      </c>
      <c r="U916" s="128">
        <f t="shared" si="207"/>
        <v>10.989999999999998</v>
      </c>
      <c r="V916" s="157">
        <f t="shared" si="208"/>
        <v>499</v>
      </c>
    </row>
    <row r="917" spans="1:22" ht="11.25" customHeight="1" x14ac:dyDescent="0.25">
      <c r="A917" s="130" t="s">
        <v>4450</v>
      </c>
      <c r="B917" s="148" t="s">
        <v>3075</v>
      </c>
      <c r="C917" s="149">
        <v>10550003244</v>
      </c>
      <c r="D917" s="149" t="s">
        <v>4453</v>
      </c>
      <c r="E917" s="150">
        <v>282.66666666666669</v>
      </c>
      <c r="F917" s="132">
        <v>3</v>
      </c>
      <c r="G917" s="132">
        <v>1</v>
      </c>
      <c r="H917" s="134">
        <v>0</v>
      </c>
      <c r="I917" s="135">
        <f t="shared" si="209"/>
        <v>2</v>
      </c>
      <c r="J917" s="126">
        <f t="shared" si="197"/>
        <v>67.84</v>
      </c>
      <c r="K917" s="126">
        <f t="shared" si="196"/>
        <v>67.84</v>
      </c>
      <c r="L917" s="126">
        <f t="shared" si="198"/>
        <v>1.68</v>
      </c>
      <c r="M917" s="126">
        <f t="shared" si="199"/>
        <v>3.36</v>
      </c>
      <c r="N917" s="126">
        <f t="shared" si="200"/>
        <v>56.7</v>
      </c>
      <c r="O917" s="126">
        <f t="shared" si="201"/>
        <v>113.4</v>
      </c>
      <c r="P917" s="126">
        <f t="shared" si="202"/>
        <v>23.58</v>
      </c>
      <c r="Q917" s="126">
        <f t="shared" si="203"/>
        <v>47.16</v>
      </c>
      <c r="R917" s="126">
        <f t="shared" si="204"/>
        <v>16.96</v>
      </c>
      <c r="S917" s="126">
        <f t="shared" si="205"/>
        <v>16.96</v>
      </c>
      <c r="T917" s="126">
        <f t="shared" si="206"/>
        <v>16.96</v>
      </c>
      <c r="U917" s="128">
        <f t="shared" si="207"/>
        <v>8.48</v>
      </c>
      <c r="V917" s="157">
        <f t="shared" si="208"/>
        <v>441</v>
      </c>
    </row>
    <row r="918" spans="1:22" ht="11.25" customHeight="1" x14ac:dyDescent="0.25">
      <c r="A918" s="130" t="s">
        <v>4450</v>
      </c>
      <c r="B918" s="131" t="s">
        <v>3077</v>
      </c>
      <c r="C918" s="132">
        <v>52200009555</v>
      </c>
      <c r="D918" s="132" t="s">
        <v>4454</v>
      </c>
      <c r="E918" s="133">
        <v>408.66666666666669</v>
      </c>
      <c r="F918" s="132">
        <v>3</v>
      </c>
      <c r="G918" s="132">
        <v>1</v>
      </c>
      <c r="H918" s="134">
        <v>0</v>
      </c>
      <c r="I918" s="135">
        <f t="shared" si="209"/>
        <v>2</v>
      </c>
      <c r="J918" s="126">
        <f t="shared" si="197"/>
        <v>98.08</v>
      </c>
      <c r="K918" s="126">
        <f t="shared" si="196"/>
        <v>98.08</v>
      </c>
      <c r="L918" s="126">
        <f t="shared" si="198"/>
        <v>1.68</v>
      </c>
      <c r="M918" s="126">
        <f t="shared" si="199"/>
        <v>3.36</v>
      </c>
      <c r="N918" s="126">
        <f t="shared" si="200"/>
        <v>56.7</v>
      </c>
      <c r="O918" s="126">
        <f t="shared" si="201"/>
        <v>113.4</v>
      </c>
      <c r="P918" s="126">
        <f t="shared" si="202"/>
        <v>23.58</v>
      </c>
      <c r="Q918" s="126">
        <f t="shared" si="203"/>
        <v>47.16</v>
      </c>
      <c r="R918" s="126">
        <f t="shared" si="204"/>
        <v>24.52</v>
      </c>
      <c r="S918" s="126">
        <f t="shared" si="205"/>
        <v>24.52</v>
      </c>
      <c r="T918" s="126">
        <f t="shared" si="206"/>
        <v>24.52</v>
      </c>
      <c r="U918" s="128">
        <f t="shared" si="207"/>
        <v>12.26</v>
      </c>
      <c r="V918" s="157">
        <f t="shared" si="208"/>
        <v>528</v>
      </c>
    </row>
    <row r="919" spans="1:22" ht="11.25" customHeight="1" x14ac:dyDescent="0.25">
      <c r="A919" s="130" t="s">
        <v>4450</v>
      </c>
      <c r="B919" s="131" t="s">
        <v>3079</v>
      </c>
      <c r="C919" s="132">
        <v>28060008038</v>
      </c>
      <c r="D919" s="132" t="s">
        <v>4455</v>
      </c>
      <c r="E919" s="133">
        <v>449</v>
      </c>
      <c r="F919" s="132">
        <v>3</v>
      </c>
      <c r="G919" s="132">
        <v>1</v>
      </c>
      <c r="H919" s="134">
        <v>0</v>
      </c>
      <c r="I919" s="135">
        <f t="shared" si="209"/>
        <v>2</v>
      </c>
      <c r="J919" s="126">
        <f t="shared" si="197"/>
        <v>107.75999999999999</v>
      </c>
      <c r="K919" s="126">
        <f t="shared" si="196"/>
        <v>107.75999999999999</v>
      </c>
      <c r="L919" s="126">
        <f t="shared" si="198"/>
        <v>1.68</v>
      </c>
      <c r="M919" s="126">
        <f t="shared" si="199"/>
        <v>3.36</v>
      </c>
      <c r="N919" s="126">
        <f t="shared" si="200"/>
        <v>56.7</v>
      </c>
      <c r="O919" s="126">
        <f t="shared" si="201"/>
        <v>113.4</v>
      </c>
      <c r="P919" s="126">
        <f t="shared" si="202"/>
        <v>23.58</v>
      </c>
      <c r="Q919" s="126">
        <f t="shared" si="203"/>
        <v>47.16</v>
      </c>
      <c r="R919" s="126">
        <f t="shared" si="204"/>
        <v>26.939999999999998</v>
      </c>
      <c r="S919" s="126">
        <f t="shared" si="205"/>
        <v>26.939999999999998</v>
      </c>
      <c r="T919" s="126">
        <f t="shared" si="206"/>
        <v>26.939999999999998</v>
      </c>
      <c r="U919" s="128">
        <f t="shared" si="207"/>
        <v>13.469999999999999</v>
      </c>
      <c r="V919" s="157">
        <f t="shared" si="208"/>
        <v>556</v>
      </c>
    </row>
    <row r="920" spans="1:22" ht="11.25" customHeight="1" x14ac:dyDescent="0.25">
      <c r="A920" s="130" t="s">
        <v>4450</v>
      </c>
      <c r="B920" s="131" t="s">
        <v>3081</v>
      </c>
      <c r="C920" s="132">
        <v>73890011003</v>
      </c>
      <c r="D920" s="132" t="s">
        <v>4456</v>
      </c>
      <c r="E920" s="133">
        <v>245</v>
      </c>
      <c r="F920" s="132">
        <v>2</v>
      </c>
      <c r="G920" s="132">
        <v>1</v>
      </c>
      <c r="H920" s="134">
        <v>0</v>
      </c>
      <c r="I920" s="135">
        <f t="shared" si="209"/>
        <v>1</v>
      </c>
      <c r="J920" s="126">
        <f t="shared" si="197"/>
        <v>58.8</v>
      </c>
      <c r="K920" s="126">
        <f t="shared" si="196"/>
        <v>58.8</v>
      </c>
      <c r="L920" s="126">
        <f t="shared" si="198"/>
        <v>1.68</v>
      </c>
      <c r="M920" s="126">
        <f t="shared" si="199"/>
        <v>1.68</v>
      </c>
      <c r="N920" s="126">
        <f t="shared" si="200"/>
        <v>56.7</v>
      </c>
      <c r="O920" s="126">
        <f t="shared" si="201"/>
        <v>56.7</v>
      </c>
      <c r="P920" s="126">
        <f t="shared" si="202"/>
        <v>23.58</v>
      </c>
      <c r="Q920" s="126">
        <f t="shared" si="203"/>
        <v>23.58</v>
      </c>
      <c r="R920" s="126">
        <f t="shared" si="204"/>
        <v>14.7</v>
      </c>
      <c r="S920" s="126">
        <f t="shared" si="205"/>
        <v>14.7</v>
      </c>
      <c r="T920" s="126">
        <f t="shared" si="206"/>
        <v>14.7</v>
      </c>
      <c r="U920" s="128">
        <f t="shared" si="207"/>
        <v>7.35</v>
      </c>
      <c r="V920" s="157">
        <f t="shared" si="208"/>
        <v>333</v>
      </c>
    </row>
    <row r="921" spans="1:22" ht="11.25" customHeight="1" x14ac:dyDescent="0.25">
      <c r="A921" s="130" t="s">
        <v>4450</v>
      </c>
      <c r="B921" s="131" t="s">
        <v>3083</v>
      </c>
      <c r="C921" s="132">
        <v>17750008894</v>
      </c>
      <c r="D921" s="132" t="s">
        <v>4457</v>
      </c>
      <c r="E921" s="133">
        <v>456.33333333333331</v>
      </c>
      <c r="F921" s="132">
        <v>2</v>
      </c>
      <c r="G921" s="132">
        <v>1</v>
      </c>
      <c r="H921" s="134">
        <v>0</v>
      </c>
      <c r="I921" s="135">
        <f t="shared" si="209"/>
        <v>1</v>
      </c>
      <c r="J921" s="126">
        <f t="shared" si="197"/>
        <v>109.52</v>
      </c>
      <c r="K921" s="126">
        <f t="shared" si="196"/>
        <v>109.52</v>
      </c>
      <c r="L921" s="126">
        <f t="shared" si="198"/>
        <v>1.68</v>
      </c>
      <c r="M921" s="126">
        <f t="shared" si="199"/>
        <v>1.68</v>
      </c>
      <c r="N921" s="126">
        <f t="shared" si="200"/>
        <v>56.7</v>
      </c>
      <c r="O921" s="126">
        <f t="shared" si="201"/>
        <v>56.7</v>
      </c>
      <c r="P921" s="126">
        <f t="shared" si="202"/>
        <v>23.58</v>
      </c>
      <c r="Q921" s="126">
        <f t="shared" si="203"/>
        <v>23.58</v>
      </c>
      <c r="R921" s="126">
        <f t="shared" si="204"/>
        <v>27.38</v>
      </c>
      <c r="S921" s="126">
        <f t="shared" si="205"/>
        <v>27.38</v>
      </c>
      <c r="T921" s="126">
        <f t="shared" si="206"/>
        <v>27.38</v>
      </c>
      <c r="U921" s="128">
        <f t="shared" si="207"/>
        <v>13.69</v>
      </c>
      <c r="V921" s="157">
        <f t="shared" si="208"/>
        <v>479</v>
      </c>
    </row>
    <row r="922" spans="1:22" ht="11.25" customHeight="1" x14ac:dyDescent="0.25">
      <c r="A922" s="130" t="s">
        <v>4450</v>
      </c>
      <c r="B922" s="131" t="s">
        <v>3085</v>
      </c>
      <c r="C922" s="132">
        <v>10570000901</v>
      </c>
      <c r="D922" s="132" t="s">
        <v>4458</v>
      </c>
      <c r="E922" s="133">
        <v>238.66666666666666</v>
      </c>
      <c r="F922" s="132">
        <v>2</v>
      </c>
      <c r="G922" s="132">
        <v>1</v>
      </c>
      <c r="H922" s="134">
        <v>0</v>
      </c>
      <c r="I922" s="135">
        <f t="shared" si="209"/>
        <v>1</v>
      </c>
      <c r="J922" s="126">
        <f t="shared" si="197"/>
        <v>57.279999999999994</v>
      </c>
      <c r="K922" s="126">
        <f t="shared" si="196"/>
        <v>57.279999999999994</v>
      </c>
      <c r="L922" s="126">
        <f t="shared" si="198"/>
        <v>1.68</v>
      </c>
      <c r="M922" s="126">
        <f t="shared" si="199"/>
        <v>1.68</v>
      </c>
      <c r="N922" s="126">
        <f t="shared" si="200"/>
        <v>56.7</v>
      </c>
      <c r="O922" s="126">
        <f t="shared" si="201"/>
        <v>56.7</v>
      </c>
      <c r="P922" s="126">
        <f t="shared" si="202"/>
        <v>23.58</v>
      </c>
      <c r="Q922" s="126">
        <f t="shared" si="203"/>
        <v>23.58</v>
      </c>
      <c r="R922" s="126">
        <f t="shared" si="204"/>
        <v>14.319999999999999</v>
      </c>
      <c r="S922" s="126">
        <f t="shared" si="205"/>
        <v>14.319999999999999</v>
      </c>
      <c r="T922" s="126">
        <f t="shared" si="206"/>
        <v>14.319999999999999</v>
      </c>
      <c r="U922" s="128">
        <f t="shared" si="207"/>
        <v>7.1599999999999993</v>
      </c>
      <c r="V922" s="157">
        <f t="shared" si="208"/>
        <v>329</v>
      </c>
    </row>
    <row r="923" spans="1:22" ht="11.25" customHeight="1" x14ac:dyDescent="0.25">
      <c r="A923" s="130" t="s">
        <v>4450</v>
      </c>
      <c r="B923" s="131" t="s">
        <v>3087</v>
      </c>
      <c r="C923" s="132">
        <v>92210001465</v>
      </c>
      <c r="D923" s="132" t="s">
        <v>4459</v>
      </c>
      <c r="E923" s="133">
        <v>470.33333333333331</v>
      </c>
      <c r="F923" s="132">
        <v>3</v>
      </c>
      <c r="G923" s="132">
        <v>1</v>
      </c>
      <c r="H923" s="134">
        <v>0</v>
      </c>
      <c r="I923" s="135">
        <f t="shared" si="209"/>
        <v>2</v>
      </c>
      <c r="J923" s="126">
        <f t="shared" si="197"/>
        <v>112.88</v>
      </c>
      <c r="K923" s="126">
        <f t="shared" si="196"/>
        <v>112.88</v>
      </c>
      <c r="L923" s="126">
        <f t="shared" si="198"/>
        <v>1.68</v>
      </c>
      <c r="M923" s="126">
        <f t="shared" si="199"/>
        <v>3.36</v>
      </c>
      <c r="N923" s="126">
        <f t="shared" si="200"/>
        <v>56.7</v>
      </c>
      <c r="O923" s="126">
        <f t="shared" si="201"/>
        <v>113.4</v>
      </c>
      <c r="P923" s="126">
        <f t="shared" si="202"/>
        <v>23.58</v>
      </c>
      <c r="Q923" s="126">
        <f t="shared" si="203"/>
        <v>47.16</v>
      </c>
      <c r="R923" s="126">
        <f t="shared" si="204"/>
        <v>28.22</v>
      </c>
      <c r="S923" s="126">
        <f t="shared" si="205"/>
        <v>28.22</v>
      </c>
      <c r="T923" s="126">
        <f t="shared" si="206"/>
        <v>28.22</v>
      </c>
      <c r="U923" s="128">
        <f t="shared" si="207"/>
        <v>14.11</v>
      </c>
      <c r="V923" s="157">
        <f t="shared" si="208"/>
        <v>570</v>
      </c>
    </row>
    <row r="924" spans="1:22" ht="11.25" customHeight="1" x14ac:dyDescent="0.25">
      <c r="A924" s="130" t="s">
        <v>4450</v>
      </c>
      <c r="B924" s="131" t="s">
        <v>1228</v>
      </c>
      <c r="C924" s="132">
        <v>34470037479</v>
      </c>
      <c r="D924" s="132" t="s">
        <v>4460</v>
      </c>
      <c r="E924" s="133">
        <v>312.33333333333331</v>
      </c>
      <c r="F924" s="132">
        <v>3</v>
      </c>
      <c r="G924" s="132">
        <v>1</v>
      </c>
      <c r="H924" s="134">
        <v>0</v>
      </c>
      <c r="I924" s="135">
        <f t="shared" si="209"/>
        <v>2</v>
      </c>
      <c r="J924" s="126">
        <f t="shared" si="197"/>
        <v>74.959999999999994</v>
      </c>
      <c r="K924" s="126">
        <f t="shared" si="196"/>
        <v>74.959999999999994</v>
      </c>
      <c r="L924" s="126">
        <f t="shared" si="198"/>
        <v>1.68</v>
      </c>
      <c r="M924" s="126">
        <f t="shared" si="199"/>
        <v>3.36</v>
      </c>
      <c r="N924" s="126">
        <f t="shared" si="200"/>
        <v>56.7</v>
      </c>
      <c r="O924" s="126">
        <f t="shared" si="201"/>
        <v>113.4</v>
      </c>
      <c r="P924" s="126">
        <f t="shared" si="202"/>
        <v>23.58</v>
      </c>
      <c r="Q924" s="126">
        <f t="shared" si="203"/>
        <v>47.16</v>
      </c>
      <c r="R924" s="126">
        <f t="shared" si="204"/>
        <v>18.739999999999998</v>
      </c>
      <c r="S924" s="126">
        <f t="shared" si="205"/>
        <v>18.739999999999998</v>
      </c>
      <c r="T924" s="126">
        <f t="shared" si="206"/>
        <v>18.739999999999998</v>
      </c>
      <c r="U924" s="128">
        <f t="shared" si="207"/>
        <v>9.3699999999999992</v>
      </c>
      <c r="V924" s="157">
        <f t="shared" si="208"/>
        <v>461</v>
      </c>
    </row>
    <row r="925" spans="1:22" ht="11.25" customHeight="1" x14ac:dyDescent="0.25">
      <c r="A925" s="130" t="s">
        <v>4450</v>
      </c>
      <c r="B925" s="131" t="s">
        <v>3089</v>
      </c>
      <c r="C925" s="132">
        <v>67690004758</v>
      </c>
      <c r="D925" s="132" t="s">
        <v>4461</v>
      </c>
      <c r="E925" s="133">
        <v>480.33333333333331</v>
      </c>
      <c r="F925" s="132">
        <v>2</v>
      </c>
      <c r="G925" s="132">
        <v>1</v>
      </c>
      <c r="H925" s="134">
        <v>0</v>
      </c>
      <c r="I925" s="135">
        <f t="shared" si="209"/>
        <v>1</v>
      </c>
      <c r="J925" s="126">
        <f t="shared" si="197"/>
        <v>115.27999999999999</v>
      </c>
      <c r="K925" s="126">
        <f t="shared" si="196"/>
        <v>115.27999999999999</v>
      </c>
      <c r="L925" s="126">
        <f t="shared" si="198"/>
        <v>1.68</v>
      </c>
      <c r="M925" s="126">
        <f t="shared" si="199"/>
        <v>1.68</v>
      </c>
      <c r="N925" s="126">
        <f t="shared" si="200"/>
        <v>56.7</v>
      </c>
      <c r="O925" s="126">
        <f t="shared" si="201"/>
        <v>56.7</v>
      </c>
      <c r="P925" s="126">
        <f t="shared" si="202"/>
        <v>23.58</v>
      </c>
      <c r="Q925" s="126">
        <f t="shared" si="203"/>
        <v>23.58</v>
      </c>
      <c r="R925" s="126">
        <f t="shared" si="204"/>
        <v>28.819999999999997</v>
      </c>
      <c r="S925" s="126">
        <f t="shared" si="205"/>
        <v>28.819999999999997</v>
      </c>
      <c r="T925" s="126">
        <f t="shared" si="206"/>
        <v>28.819999999999997</v>
      </c>
      <c r="U925" s="128">
        <f t="shared" si="207"/>
        <v>14.409999999999998</v>
      </c>
      <c r="V925" s="157">
        <f t="shared" si="208"/>
        <v>495</v>
      </c>
    </row>
    <row r="926" spans="1:22" ht="11.25" customHeight="1" x14ac:dyDescent="0.25">
      <c r="A926" s="130" t="s">
        <v>4450</v>
      </c>
      <c r="B926" s="131" t="s">
        <v>960</v>
      </c>
      <c r="C926" s="132">
        <v>15680051435</v>
      </c>
      <c r="D926" s="132" t="s">
        <v>4462</v>
      </c>
      <c r="E926" s="133">
        <v>484.33333333333331</v>
      </c>
      <c r="F926" s="132">
        <v>2</v>
      </c>
      <c r="G926" s="132">
        <v>1</v>
      </c>
      <c r="H926" s="134">
        <v>0</v>
      </c>
      <c r="I926" s="135">
        <f t="shared" si="209"/>
        <v>1</v>
      </c>
      <c r="J926" s="126">
        <f t="shared" si="197"/>
        <v>116.24</v>
      </c>
      <c r="K926" s="126">
        <f t="shared" si="196"/>
        <v>116.24</v>
      </c>
      <c r="L926" s="126">
        <f t="shared" si="198"/>
        <v>1.68</v>
      </c>
      <c r="M926" s="126">
        <f t="shared" si="199"/>
        <v>1.68</v>
      </c>
      <c r="N926" s="126">
        <f t="shared" si="200"/>
        <v>56.7</v>
      </c>
      <c r="O926" s="126">
        <f t="shared" si="201"/>
        <v>56.7</v>
      </c>
      <c r="P926" s="126">
        <f t="shared" si="202"/>
        <v>23.58</v>
      </c>
      <c r="Q926" s="126">
        <f t="shared" si="203"/>
        <v>23.58</v>
      </c>
      <c r="R926" s="126">
        <f t="shared" si="204"/>
        <v>29.06</v>
      </c>
      <c r="S926" s="126">
        <f t="shared" si="205"/>
        <v>29.06</v>
      </c>
      <c r="T926" s="126">
        <f t="shared" si="206"/>
        <v>29.06</v>
      </c>
      <c r="U926" s="128">
        <f t="shared" si="207"/>
        <v>14.53</v>
      </c>
      <c r="V926" s="157">
        <f t="shared" si="208"/>
        <v>498</v>
      </c>
    </row>
    <row r="927" spans="1:22" ht="11.25" customHeight="1" x14ac:dyDescent="0.25">
      <c r="A927" s="130" t="s">
        <v>4450</v>
      </c>
      <c r="B927" s="131" t="s">
        <v>962</v>
      </c>
      <c r="C927" s="132">
        <v>53290052856</v>
      </c>
      <c r="D927" s="132" t="s">
        <v>4463</v>
      </c>
      <c r="E927" s="133">
        <v>507.66666666666669</v>
      </c>
      <c r="F927" s="132">
        <v>3</v>
      </c>
      <c r="G927" s="132">
        <v>1</v>
      </c>
      <c r="H927" s="134">
        <v>0</v>
      </c>
      <c r="I927" s="135">
        <f t="shared" si="209"/>
        <v>2</v>
      </c>
      <c r="J927" s="126">
        <f t="shared" si="197"/>
        <v>121.84</v>
      </c>
      <c r="K927" s="126">
        <f t="shared" si="196"/>
        <v>121.84</v>
      </c>
      <c r="L927" s="126">
        <f t="shared" si="198"/>
        <v>1.68</v>
      </c>
      <c r="M927" s="126">
        <f t="shared" si="199"/>
        <v>3.36</v>
      </c>
      <c r="N927" s="126">
        <f t="shared" si="200"/>
        <v>56.7</v>
      </c>
      <c r="O927" s="126">
        <f t="shared" si="201"/>
        <v>113.4</v>
      </c>
      <c r="P927" s="126">
        <f t="shared" si="202"/>
        <v>23.58</v>
      </c>
      <c r="Q927" s="126">
        <f t="shared" si="203"/>
        <v>47.16</v>
      </c>
      <c r="R927" s="126">
        <f t="shared" si="204"/>
        <v>30.46</v>
      </c>
      <c r="S927" s="126">
        <f t="shared" si="205"/>
        <v>30.46</v>
      </c>
      <c r="T927" s="126">
        <f t="shared" si="206"/>
        <v>30.46</v>
      </c>
      <c r="U927" s="128">
        <f t="shared" si="207"/>
        <v>15.23</v>
      </c>
      <c r="V927" s="157">
        <f t="shared" si="208"/>
        <v>596</v>
      </c>
    </row>
    <row r="928" spans="1:22" ht="11.25" customHeight="1" x14ac:dyDescent="0.25">
      <c r="A928" s="130" t="s">
        <v>4450</v>
      </c>
      <c r="B928" s="131" t="s">
        <v>964</v>
      </c>
      <c r="C928" s="132">
        <v>77300001046</v>
      </c>
      <c r="D928" s="132" t="s">
        <v>4464</v>
      </c>
      <c r="E928" s="133">
        <v>410.33333333333331</v>
      </c>
      <c r="F928" s="132">
        <v>3</v>
      </c>
      <c r="G928" s="132">
        <v>1</v>
      </c>
      <c r="H928" s="134">
        <v>0</v>
      </c>
      <c r="I928" s="135">
        <f t="shared" si="209"/>
        <v>2</v>
      </c>
      <c r="J928" s="126">
        <f t="shared" si="197"/>
        <v>98.47999999999999</v>
      </c>
      <c r="K928" s="126">
        <f t="shared" ref="K928:K991" si="210">E928*$K$4</f>
        <v>98.47999999999999</v>
      </c>
      <c r="L928" s="126">
        <f t="shared" si="198"/>
        <v>1.68</v>
      </c>
      <c r="M928" s="126">
        <f t="shared" si="199"/>
        <v>3.36</v>
      </c>
      <c r="N928" s="126">
        <f t="shared" si="200"/>
        <v>56.7</v>
      </c>
      <c r="O928" s="126">
        <f t="shared" si="201"/>
        <v>113.4</v>
      </c>
      <c r="P928" s="126">
        <f t="shared" si="202"/>
        <v>23.58</v>
      </c>
      <c r="Q928" s="126">
        <f t="shared" si="203"/>
        <v>47.16</v>
      </c>
      <c r="R928" s="126">
        <f t="shared" si="204"/>
        <v>24.619999999999997</v>
      </c>
      <c r="S928" s="126">
        <f t="shared" si="205"/>
        <v>24.619999999999997</v>
      </c>
      <c r="T928" s="126">
        <f t="shared" si="206"/>
        <v>24.619999999999997</v>
      </c>
      <c r="U928" s="128">
        <f t="shared" si="207"/>
        <v>12.309999999999999</v>
      </c>
      <c r="V928" s="157">
        <f t="shared" si="208"/>
        <v>529</v>
      </c>
    </row>
    <row r="929" spans="1:22" ht="11.25" customHeight="1" x14ac:dyDescent="0.25">
      <c r="A929" s="130" t="s">
        <v>4450</v>
      </c>
      <c r="B929" s="131" t="s">
        <v>4465</v>
      </c>
      <c r="C929" s="132">
        <v>12440011122</v>
      </c>
      <c r="D929" s="132" t="s">
        <v>4466</v>
      </c>
      <c r="E929" s="133">
        <v>591.33333333333337</v>
      </c>
      <c r="F929" s="132">
        <v>3</v>
      </c>
      <c r="G929" s="132">
        <v>1</v>
      </c>
      <c r="H929" s="134">
        <v>0</v>
      </c>
      <c r="I929" s="135">
        <f t="shared" si="209"/>
        <v>2</v>
      </c>
      <c r="J929" s="126">
        <f t="shared" si="197"/>
        <v>141.92000000000002</v>
      </c>
      <c r="K929" s="126">
        <f t="shared" si="210"/>
        <v>141.92000000000002</v>
      </c>
      <c r="L929" s="126">
        <f t="shared" si="198"/>
        <v>1.68</v>
      </c>
      <c r="M929" s="126">
        <f t="shared" si="199"/>
        <v>3.36</v>
      </c>
      <c r="N929" s="126">
        <f t="shared" si="200"/>
        <v>56.7</v>
      </c>
      <c r="O929" s="126">
        <f t="shared" si="201"/>
        <v>113.4</v>
      </c>
      <c r="P929" s="126">
        <f t="shared" si="202"/>
        <v>23.58</v>
      </c>
      <c r="Q929" s="126">
        <f t="shared" si="203"/>
        <v>47.16</v>
      </c>
      <c r="R929" s="126">
        <f t="shared" si="204"/>
        <v>35.480000000000004</v>
      </c>
      <c r="S929" s="126">
        <f t="shared" si="205"/>
        <v>35.480000000000004</v>
      </c>
      <c r="T929" s="126">
        <f t="shared" si="206"/>
        <v>35.480000000000004</v>
      </c>
      <c r="U929" s="128">
        <f t="shared" si="207"/>
        <v>17.740000000000002</v>
      </c>
      <c r="V929" s="157">
        <f t="shared" si="208"/>
        <v>654</v>
      </c>
    </row>
    <row r="930" spans="1:22" ht="11.25" customHeight="1" x14ac:dyDescent="0.25">
      <c r="A930" s="130" t="s">
        <v>4450</v>
      </c>
      <c r="B930" s="131" t="s">
        <v>968</v>
      </c>
      <c r="C930" s="132">
        <v>13100008302</v>
      </c>
      <c r="D930" s="132" t="s">
        <v>4467</v>
      </c>
      <c r="E930" s="133">
        <v>528.66666666666663</v>
      </c>
      <c r="F930" s="132">
        <v>3</v>
      </c>
      <c r="G930" s="132">
        <v>1</v>
      </c>
      <c r="H930" s="134">
        <v>0</v>
      </c>
      <c r="I930" s="135">
        <f t="shared" si="209"/>
        <v>2</v>
      </c>
      <c r="J930" s="126">
        <f t="shared" si="197"/>
        <v>126.87999999999998</v>
      </c>
      <c r="K930" s="126">
        <f t="shared" si="210"/>
        <v>126.87999999999998</v>
      </c>
      <c r="L930" s="126">
        <f t="shared" si="198"/>
        <v>1.68</v>
      </c>
      <c r="M930" s="126">
        <f t="shared" si="199"/>
        <v>3.36</v>
      </c>
      <c r="N930" s="126">
        <f t="shared" si="200"/>
        <v>56.7</v>
      </c>
      <c r="O930" s="126">
        <f t="shared" si="201"/>
        <v>113.4</v>
      </c>
      <c r="P930" s="126">
        <f t="shared" si="202"/>
        <v>23.58</v>
      </c>
      <c r="Q930" s="126">
        <f t="shared" si="203"/>
        <v>47.16</v>
      </c>
      <c r="R930" s="126">
        <f t="shared" si="204"/>
        <v>31.719999999999995</v>
      </c>
      <c r="S930" s="126">
        <f t="shared" si="205"/>
        <v>31.719999999999995</v>
      </c>
      <c r="T930" s="126">
        <f t="shared" si="206"/>
        <v>31.719999999999995</v>
      </c>
      <c r="U930" s="128">
        <f t="shared" si="207"/>
        <v>15.859999999999998</v>
      </c>
      <c r="V930" s="157">
        <f t="shared" si="208"/>
        <v>611</v>
      </c>
    </row>
    <row r="931" spans="1:22" ht="11.25" customHeight="1" x14ac:dyDescent="0.25">
      <c r="A931" s="130" t="s">
        <v>4450</v>
      </c>
      <c r="B931" s="131" t="s">
        <v>3091</v>
      </c>
      <c r="C931" s="132">
        <v>19150004804</v>
      </c>
      <c r="D931" s="132" t="s">
        <v>4468</v>
      </c>
      <c r="E931" s="133">
        <v>230.33333333333334</v>
      </c>
      <c r="F931" s="132">
        <v>2</v>
      </c>
      <c r="G931" s="132">
        <v>1</v>
      </c>
      <c r="H931" s="134">
        <v>0</v>
      </c>
      <c r="I931" s="135">
        <f t="shared" si="209"/>
        <v>1</v>
      </c>
      <c r="J931" s="126">
        <f t="shared" si="197"/>
        <v>55.28</v>
      </c>
      <c r="K931" s="126">
        <f t="shared" si="210"/>
        <v>55.28</v>
      </c>
      <c r="L931" s="126">
        <f t="shared" si="198"/>
        <v>1.68</v>
      </c>
      <c r="M931" s="126">
        <f t="shared" si="199"/>
        <v>1.68</v>
      </c>
      <c r="N931" s="126">
        <f t="shared" si="200"/>
        <v>56.7</v>
      </c>
      <c r="O931" s="126">
        <f t="shared" si="201"/>
        <v>56.7</v>
      </c>
      <c r="P931" s="126">
        <f t="shared" si="202"/>
        <v>23.58</v>
      </c>
      <c r="Q931" s="126">
        <f t="shared" si="203"/>
        <v>23.58</v>
      </c>
      <c r="R931" s="126">
        <f t="shared" si="204"/>
        <v>13.82</v>
      </c>
      <c r="S931" s="126">
        <f t="shared" si="205"/>
        <v>13.82</v>
      </c>
      <c r="T931" s="126">
        <f t="shared" si="206"/>
        <v>13.82</v>
      </c>
      <c r="U931" s="128">
        <f t="shared" si="207"/>
        <v>6.91</v>
      </c>
      <c r="V931" s="157">
        <f t="shared" si="208"/>
        <v>323</v>
      </c>
    </row>
    <row r="932" spans="1:22" ht="11.25" customHeight="1" x14ac:dyDescent="0.25">
      <c r="A932" s="130" t="s">
        <v>4450</v>
      </c>
      <c r="B932" s="131" t="s">
        <v>3093</v>
      </c>
      <c r="C932" s="132">
        <v>20690004203</v>
      </c>
      <c r="D932" s="132" t="s">
        <v>4469</v>
      </c>
      <c r="E932" s="133">
        <v>161.33333333333334</v>
      </c>
      <c r="F932" s="132">
        <v>2</v>
      </c>
      <c r="G932" s="132">
        <v>1</v>
      </c>
      <c r="H932" s="134">
        <v>0</v>
      </c>
      <c r="I932" s="135">
        <f t="shared" si="209"/>
        <v>1</v>
      </c>
      <c r="J932" s="126">
        <f t="shared" si="197"/>
        <v>38.72</v>
      </c>
      <c r="K932" s="126">
        <f t="shared" si="210"/>
        <v>38.72</v>
      </c>
      <c r="L932" s="126">
        <f t="shared" si="198"/>
        <v>1.68</v>
      </c>
      <c r="M932" s="126">
        <f t="shared" si="199"/>
        <v>1.68</v>
      </c>
      <c r="N932" s="126">
        <f t="shared" si="200"/>
        <v>56.7</v>
      </c>
      <c r="O932" s="126">
        <f t="shared" si="201"/>
        <v>56.7</v>
      </c>
      <c r="P932" s="126">
        <f t="shared" si="202"/>
        <v>23.58</v>
      </c>
      <c r="Q932" s="126">
        <f t="shared" si="203"/>
        <v>23.58</v>
      </c>
      <c r="R932" s="126">
        <f t="shared" si="204"/>
        <v>9.68</v>
      </c>
      <c r="S932" s="126">
        <f t="shared" si="205"/>
        <v>9.68</v>
      </c>
      <c r="T932" s="126">
        <f t="shared" si="206"/>
        <v>9.68</v>
      </c>
      <c r="U932" s="128">
        <f t="shared" si="207"/>
        <v>4.84</v>
      </c>
      <c r="V932" s="157">
        <f t="shared" si="208"/>
        <v>275</v>
      </c>
    </row>
    <row r="933" spans="1:22" ht="11.25" customHeight="1" x14ac:dyDescent="0.25">
      <c r="A933" s="130" t="s">
        <v>4450</v>
      </c>
      <c r="B933" s="131" t="s">
        <v>3095</v>
      </c>
      <c r="C933" s="132">
        <v>22850001833</v>
      </c>
      <c r="D933" s="132" t="s">
        <v>4470</v>
      </c>
      <c r="E933" s="133">
        <v>494</v>
      </c>
      <c r="F933" s="132">
        <v>3</v>
      </c>
      <c r="G933" s="132">
        <v>1</v>
      </c>
      <c r="H933" s="134">
        <v>0</v>
      </c>
      <c r="I933" s="135">
        <f t="shared" si="209"/>
        <v>2</v>
      </c>
      <c r="J933" s="126">
        <f t="shared" si="197"/>
        <v>118.56</v>
      </c>
      <c r="K933" s="126">
        <f t="shared" si="210"/>
        <v>118.56</v>
      </c>
      <c r="L933" s="126">
        <f t="shared" si="198"/>
        <v>1.68</v>
      </c>
      <c r="M933" s="126">
        <f t="shared" si="199"/>
        <v>3.36</v>
      </c>
      <c r="N933" s="126">
        <f t="shared" si="200"/>
        <v>56.7</v>
      </c>
      <c r="O933" s="126">
        <f t="shared" si="201"/>
        <v>113.4</v>
      </c>
      <c r="P933" s="126">
        <f t="shared" si="202"/>
        <v>23.58</v>
      </c>
      <c r="Q933" s="126">
        <f t="shared" si="203"/>
        <v>47.16</v>
      </c>
      <c r="R933" s="126">
        <f t="shared" si="204"/>
        <v>29.64</v>
      </c>
      <c r="S933" s="126">
        <f t="shared" si="205"/>
        <v>29.64</v>
      </c>
      <c r="T933" s="126">
        <f t="shared" si="206"/>
        <v>29.64</v>
      </c>
      <c r="U933" s="128">
        <f t="shared" si="207"/>
        <v>14.82</v>
      </c>
      <c r="V933" s="157">
        <f t="shared" si="208"/>
        <v>587</v>
      </c>
    </row>
    <row r="934" spans="1:22" ht="11.25" customHeight="1" x14ac:dyDescent="0.25">
      <c r="A934" s="130" t="s">
        <v>4450</v>
      </c>
      <c r="B934" s="131" t="s">
        <v>3097</v>
      </c>
      <c r="C934" s="132">
        <v>47680035086</v>
      </c>
      <c r="D934" s="132" t="s">
        <v>4471</v>
      </c>
      <c r="E934" s="133">
        <v>277.66666666666669</v>
      </c>
      <c r="F934" s="132">
        <v>3</v>
      </c>
      <c r="G934" s="132">
        <v>1</v>
      </c>
      <c r="H934" s="134">
        <v>0</v>
      </c>
      <c r="I934" s="135">
        <f t="shared" si="209"/>
        <v>2</v>
      </c>
      <c r="J934" s="126">
        <f t="shared" si="197"/>
        <v>66.64</v>
      </c>
      <c r="K934" s="126">
        <f t="shared" si="210"/>
        <v>66.64</v>
      </c>
      <c r="L934" s="126">
        <f t="shared" si="198"/>
        <v>1.68</v>
      </c>
      <c r="M934" s="126">
        <f t="shared" si="199"/>
        <v>3.36</v>
      </c>
      <c r="N934" s="126">
        <f t="shared" si="200"/>
        <v>56.7</v>
      </c>
      <c r="O934" s="126">
        <f t="shared" si="201"/>
        <v>113.4</v>
      </c>
      <c r="P934" s="126">
        <f t="shared" si="202"/>
        <v>23.58</v>
      </c>
      <c r="Q934" s="126">
        <f t="shared" si="203"/>
        <v>47.16</v>
      </c>
      <c r="R934" s="126">
        <f t="shared" si="204"/>
        <v>16.66</v>
      </c>
      <c r="S934" s="126">
        <f t="shared" si="205"/>
        <v>16.66</v>
      </c>
      <c r="T934" s="126">
        <f t="shared" si="206"/>
        <v>16.66</v>
      </c>
      <c r="U934" s="128">
        <f t="shared" si="207"/>
        <v>8.33</v>
      </c>
      <c r="V934" s="157">
        <f t="shared" si="208"/>
        <v>437</v>
      </c>
    </row>
    <row r="935" spans="1:22" ht="11.25" customHeight="1" x14ac:dyDescent="0.25">
      <c r="A935" s="130" t="s">
        <v>4450</v>
      </c>
      <c r="B935" s="131" t="s">
        <v>970</v>
      </c>
      <c r="C935" s="132">
        <v>39830048886</v>
      </c>
      <c r="D935" s="132" t="s">
        <v>4472</v>
      </c>
      <c r="E935" s="133">
        <v>402.66666666666669</v>
      </c>
      <c r="F935" s="132">
        <v>3</v>
      </c>
      <c r="G935" s="132">
        <v>1</v>
      </c>
      <c r="H935" s="134">
        <v>0</v>
      </c>
      <c r="I935" s="135">
        <f t="shared" si="209"/>
        <v>2</v>
      </c>
      <c r="J935" s="126">
        <f t="shared" si="197"/>
        <v>96.64</v>
      </c>
      <c r="K935" s="126">
        <f t="shared" si="210"/>
        <v>96.64</v>
      </c>
      <c r="L935" s="126">
        <f t="shared" si="198"/>
        <v>1.68</v>
      </c>
      <c r="M935" s="126">
        <f t="shared" si="199"/>
        <v>3.36</v>
      </c>
      <c r="N935" s="126">
        <f t="shared" si="200"/>
        <v>56.7</v>
      </c>
      <c r="O935" s="126">
        <f t="shared" si="201"/>
        <v>113.4</v>
      </c>
      <c r="P935" s="126">
        <f t="shared" si="202"/>
        <v>23.58</v>
      </c>
      <c r="Q935" s="126">
        <f t="shared" si="203"/>
        <v>47.16</v>
      </c>
      <c r="R935" s="126">
        <f t="shared" si="204"/>
        <v>24.16</v>
      </c>
      <c r="S935" s="126">
        <f t="shared" si="205"/>
        <v>24.16</v>
      </c>
      <c r="T935" s="126">
        <f t="shared" si="206"/>
        <v>24.16</v>
      </c>
      <c r="U935" s="128">
        <f t="shared" si="207"/>
        <v>12.08</v>
      </c>
      <c r="V935" s="157">
        <f t="shared" si="208"/>
        <v>524</v>
      </c>
    </row>
    <row r="936" spans="1:22" ht="11.25" customHeight="1" x14ac:dyDescent="0.25">
      <c r="A936" s="130" t="s">
        <v>4450</v>
      </c>
      <c r="B936" s="131" t="s">
        <v>3099</v>
      </c>
      <c r="C936" s="132">
        <v>95470039368</v>
      </c>
      <c r="D936" s="132" t="s">
        <v>4473</v>
      </c>
      <c r="E936" s="133">
        <v>231</v>
      </c>
      <c r="F936" s="132">
        <v>2</v>
      </c>
      <c r="G936" s="132">
        <v>1</v>
      </c>
      <c r="H936" s="134">
        <v>0</v>
      </c>
      <c r="I936" s="135">
        <f t="shared" si="209"/>
        <v>1</v>
      </c>
      <c r="J936" s="126">
        <f t="shared" si="197"/>
        <v>55.44</v>
      </c>
      <c r="K936" s="126">
        <f t="shared" si="210"/>
        <v>55.44</v>
      </c>
      <c r="L936" s="126">
        <f t="shared" si="198"/>
        <v>1.68</v>
      </c>
      <c r="M936" s="126">
        <f t="shared" si="199"/>
        <v>1.68</v>
      </c>
      <c r="N936" s="126">
        <f t="shared" si="200"/>
        <v>56.7</v>
      </c>
      <c r="O936" s="126">
        <f t="shared" si="201"/>
        <v>56.7</v>
      </c>
      <c r="P936" s="126">
        <f t="shared" si="202"/>
        <v>23.58</v>
      </c>
      <c r="Q936" s="126">
        <f t="shared" si="203"/>
        <v>23.58</v>
      </c>
      <c r="R936" s="126">
        <f t="shared" si="204"/>
        <v>13.86</v>
      </c>
      <c r="S936" s="126">
        <f t="shared" si="205"/>
        <v>13.86</v>
      </c>
      <c r="T936" s="126">
        <f t="shared" si="206"/>
        <v>13.86</v>
      </c>
      <c r="U936" s="128">
        <f t="shared" si="207"/>
        <v>6.93</v>
      </c>
      <c r="V936" s="157">
        <f t="shared" si="208"/>
        <v>323</v>
      </c>
    </row>
    <row r="937" spans="1:22" ht="11.25" customHeight="1" x14ac:dyDescent="0.25">
      <c r="A937" s="130" t="s">
        <v>4450</v>
      </c>
      <c r="B937" s="131" t="s">
        <v>972</v>
      </c>
      <c r="C937" s="132">
        <v>18300051328</v>
      </c>
      <c r="D937" s="132" t="s">
        <v>4474</v>
      </c>
      <c r="E937" s="133">
        <v>359</v>
      </c>
      <c r="F937" s="132">
        <v>2</v>
      </c>
      <c r="G937" s="132">
        <v>1</v>
      </c>
      <c r="H937" s="134">
        <v>0</v>
      </c>
      <c r="I937" s="135">
        <f t="shared" si="209"/>
        <v>1</v>
      </c>
      <c r="J937" s="126">
        <f t="shared" si="197"/>
        <v>86.16</v>
      </c>
      <c r="K937" s="126">
        <f t="shared" si="210"/>
        <v>86.16</v>
      </c>
      <c r="L937" s="126">
        <f t="shared" si="198"/>
        <v>1.68</v>
      </c>
      <c r="M937" s="126">
        <f t="shared" si="199"/>
        <v>1.68</v>
      </c>
      <c r="N937" s="126">
        <f t="shared" si="200"/>
        <v>56.7</v>
      </c>
      <c r="O937" s="126">
        <f t="shared" si="201"/>
        <v>56.7</v>
      </c>
      <c r="P937" s="126">
        <f t="shared" si="202"/>
        <v>23.58</v>
      </c>
      <c r="Q937" s="126">
        <f t="shared" si="203"/>
        <v>23.58</v>
      </c>
      <c r="R937" s="126">
        <f t="shared" si="204"/>
        <v>21.54</v>
      </c>
      <c r="S937" s="126">
        <f t="shared" si="205"/>
        <v>21.54</v>
      </c>
      <c r="T937" s="126">
        <f t="shared" si="206"/>
        <v>21.54</v>
      </c>
      <c r="U937" s="128">
        <f t="shared" si="207"/>
        <v>10.77</v>
      </c>
      <c r="V937" s="157">
        <f t="shared" si="208"/>
        <v>412</v>
      </c>
    </row>
    <row r="938" spans="1:22" ht="11.25" customHeight="1" x14ac:dyDescent="0.25">
      <c r="A938" s="130" t="s">
        <v>4450</v>
      </c>
      <c r="B938" s="131" t="s">
        <v>1230</v>
      </c>
      <c r="C938" s="132">
        <v>32050002924</v>
      </c>
      <c r="D938" s="132" t="s">
        <v>4475</v>
      </c>
      <c r="E938" s="133">
        <v>407.33333333333331</v>
      </c>
      <c r="F938" s="132">
        <v>3</v>
      </c>
      <c r="G938" s="132">
        <v>1</v>
      </c>
      <c r="H938" s="134">
        <v>0</v>
      </c>
      <c r="I938" s="135">
        <f t="shared" si="209"/>
        <v>2</v>
      </c>
      <c r="J938" s="126">
        <f t="shared" si="197"/>
        <v>97.759999999999991</v>
      </c>
      <c r="K938" s="126">
        <f t="shared" si="210"/>
        <v>97.759999999999991</v>
      </c>
      <c r="L938" s="126">
        <f t="shared" si="198"/>
        <v>1.68</v>
      </c>
      <c r="M938" s="126">
        <f t="shared" si="199"/>
        <v>3.36</v>
      </c>
      <c r="N938" s="126">
        <f t="shared" si="200"/>
        <v>56.7</v>
      </c>
      <c r="O938" s="126">
        <f t="shared" si="201"/>
        <v>113.4</v>
      </c>
      <c r="P938" s="126">
        <f t="shared" si="202"/>
        <v>23.58</v>
      </c>
      <c r="Q938" s="126">
        <f t="shared" si="203"/>
        <v>47.16</v>
      </c>
      <c r="R938" s="126">
        <f t="shared" si="204"/>
        <v>24.439999999999998</v>
      </c>
      <c r="S938" s="126">
        <f t="shared" si="205"/>
        <v>24.439999999999998</v>
      </c>
      <c r="T938" s="126">
        <f t="shared" si="206"/>
        <v>24.439999999999998</v>
      </c>
      <c r="U938" s="128">
        <f t="shared" si="207"/>
        <v>12.219999999999999</v>
      </c>
      <c r="V938" s="157">
        <f t="shared" si="208"/>
        <v>527</v>
      </c>
    </row>
    <row r="939" spans="1:22" ht="11.25" customHeight="1" x14ac:dyDescent="0.25">
      <c r="A939" s="130" t="s">
        <v>4450</v>
      </c>
      <c r="B939" s="131" t="s">
        <v>3101</v>
      </c>
      <c r="C939" s="132">
        <v>22780006338</v>
      </c>
      <c r="D939" s="132" t="s">
        <v>4476</v>
      </c>
      <c r="E939" s="133">
        <v>358.66666666666669</v>
      </c>
      <c r="F939" s="132">
        <v>4</v>
      </c>
      <c r="G939" s="132">
        <v>1</v>
      </c>
      <c r="H939" s="134">
        <v>0</v>
      </c>
      <c r="I939" s="135">
        <f t="shared" si="209"/>
        <v>3</v>
      </c>
      <c r="J939" s="126">
        <f t="shared" si="197"/>
        <v>86.08</v>
      </c>
      <c r="K939" s="126">
        <f t="shared" si="210"/>
        <v>86.08</v>
      </c>
      <c r="L939" s="126">
        <f t="shared" si="198"/>
        <v>1.68</v>
      </c>
      <c r="M939" s="126">
        <f t="shared" si="199"/>
        <v>5.04</v>
      </c>
      <c r="N939" s="126">
        <f t="shared" si="200"/>
        <v>56.7</v>
      </c>
      <c r="O939" s="126">
        <f t="shared" si="201"/>
        <v>170.10000000000002</v>
      </c>
      <c r="P939" s="126">
        <f t="shared" si="202"/>
        <v>23.58</v>
      </c>
      <c r="Q939" s="126">
        <f t="shared" si="203"/>
        <v>70.739999999999995</v>
      </c>
      <c r="R939" s="126">
        <f t="shared" si="204"/>
        <v>21.52</v>
      </c>
      <c r="S939" s="126">
        <f t="shared" si="205"/>
        <v>21.52</v>
      </c>
      <c r="T939" s="126">
        <f t="shared" si="206"/>
        <v>21.52</v>
      </c>
      <c r="U939" s="128">
        <f t="shared" si="207"/>
        <v>10.76</v>
      </c>
      <c r="V939" s="157">
        <f t="shared" si="208"/>
        <v>575</v>
      </c>
    </row>
    <row r="940" spans="1:22" ht="11.25" customHeight="1" x14ac:dyDescent="0.25">
      <c r="A940" s="130" t="s">
        <v>4450</v>
      </c>
      <c r="B940" s="131" t="s">
        <v>1232</v>
      </c>
      <c r="C940" s="132">
        <v>81040003081</v>
      </c>
      <c r="D940" s="132" t="s">
        <v>4477</v>
      </c>
      <c r="E940" s="133">
        <v>1195</v>
      </c>
      <c r="F940" s="132">
        <v>5</v>
      </c>
      <c r="G940" s="132">
        <v>1</v>
      </c>
      <c r="H940" s="134">
        <v>1</v>
      </c>
      <c r="I940" s="135">
        <f t="shared" si="209"/>
        <v>3</v>
      </c>
      <c r="J940" s="126">
        <f t="shared" si="197"/>
        <v>286.8</v>
      </c>
      <c r="K940" s="126">
        <f t="shared" si="210"/>
        <v>286.8</v>
      </c>
      <c r="L940" s="126">
        <f t="shared" si="198"/>
        <v>3.36</v>
      </c>
      <c r="M940" s="126">
        <f t="shared" si="199"/>
        <v>5.04</v>
      </c>
      <c r="N940" s="126">
        <f t="shared" si="200"/>
        <v>113.4</v>
      </c>
      <c r="O940" s="126">
        <f t="shared" si="201"/>
        <v>170.10000000000002</v>
      </c>
      <c r="P940" s="126">
        <f t="shared" si="202"/>
        <v>47.16</v>
      </c>
      <c r="Q940" s="126">
        <f t="shared" si="203"/>
        <v>70.739999999999995</v>
      </c>
      <c r="R940" s="126">
        <f t="shared" si="204"/>
        <v>71.7</v>
      </c>
      <c r="S940" s="126">
        <f t="shared" si="205"/>
        <v>71.7</v>
      </c>
      <c r="T940" s="126">
        <f t="shared" si="206"/>
        <v>71.7</v>
      </c>
      <c r="U940" s="128">
        <f t="shared" si="207"/>
        <v>35.85</v>
      </c>
      <c r="V940" s="157">
        <f t="shared" si="208"/>
        <v>1234</v>
      </c>
    </row>
    <row r="941" spans="1:22" ht="11.25" customHeight="1" x14ac:dyDescent="0.25">
      <c r="A941" s="130" t="s">
        <v>4450</v>
      </c>
      <c r="B941" s="131" t="s">
        <v>974</v>
      </c>
      <c r="C941" s="132">
        <v>56660009288</v>
      </c>
      <c r="D941" s="132" t="s">
        <v>4478</v>
      </c>
      <c r="E941" s="133">
        <v>657.66666666666663</v>
      </c>
      <c r="F941" s="132">
        <v>3</v>
      </c>
      <c r="G941" s="132">
        <v>1</v>
      </c>
      <c r="H941" s="134">
        <v>0</v>
      </c>
      <c r="I941" s="135">
        <f t="shared" si="209"/>
        <v>2</v>
      </c>
      <c r="J941" s="126">
        <f t="shared" si="197"/>
        <v>157.83999999999997</v>
      </c>
      <c r="K941" s="126">
        <f t="shared" si="210"/>
        <v>157.83999999999997</v>
      </c>
      <c r="L941" s="126">
        <f t="shared" si="198"/>
        <v>1.68</v>
      </c>
      <c r="M941" s="126">
        <f t="shared" si="199"/>
        <v>3.36</v>
      </c>
      <c r="N941" s="126">
        <f t="shared" si="200"/>
        <v>56.7</v>
      </c>
      <c r="O941" s="126">
        <f t="shared" si="201"/>
        <v>113.4</v>
      </c>
      <c r="P941" s="126">
        <f t="shared" si="202"/>
        <v>23.58</v>
      </c>
      <c r="Q941" s="126">
        <f t="shared" si="203"/>
        <v>47.16</v>
      </c>
      <c r="R941" s="126">
        <f t="shared" si="204"/>
        <v>39.459999999999994</v>
      </c>
      <c r="S941" s="126">
        <f t="shared" si="205"/>
        <v>39.459999999999994</v>
      </c>
      <c r="T941" s="126">
        <f t="shared" si="206"/>
        <v>39.459999999999994</v>
      </c>
      <c r="U941" s="128">
        <f t="shared" si="207"/>
        <v>19.729999999999997</v>
      </c>
      <c r="V941" s="157">
        <f t="shared" si="208"/>
        <v>700</v>
      </c>
    </row>
    <row r="942" spans="1:22" ht="11.25" customHeight="1" x14ac:dyDescent="0.25">
      <c r="A942" s="130" t="s">
        <v>4450</v>
      </c>
      <c r="B942" s="131" t="s">
        <v>3103</v>
      </c>
      <c r="C942" s="132">
        <v>32230010296</v>
      </c>
      <c r="D942" s="132" t="s">
        <v>4479</v>
      </c>
      <c r="E942" s="133">
        <v>320.66666666666669</v>
      </c>
      <c r="F942" s="132">
        <v>2</v>
      </c>
      <c r="G942" s="132">
        <v>1</v>
      </c>
      <c r="H942" s="134">
        <v>0</v>
      </c>
      <c r="I942" s="135">
        <f t="shared" si="209"/>
        <v>1</v>
      </c>
      <c r="J942" s="126">
        <f t="shared" si="197"/>
        <v>76.960000000000008</v>
      </c>
      <c r="K942" s="126">
        <f t="shared" si="210"/>
        <v>76.960000000000008</v>
      </c>
      <c r="L942" s="126">
        <f t="shared" si="198"/>
        <v>1.68</v>
      </c>
      <c r="M942" s="126">
        <f t="shared" si="199"/>
        <v>1.68</v>
      </c>
      <c r="N942" s="126">
        <f t="shared" si="200"/>
        <v>56.7</v>
      </c>
      <c r="O942" s="126">
        <f t="shared" si="201"/>
        <v>56.7</v>
      </c>
      <c r="P942" s="126">
        <f t="shared" si="202"/>
        <v>23.58</v>
      </c>
      <c r="Q942" s="126">
        <f t="shared" si="203"/>
        <v>23.58</v>
      </c>
      <c r="R942" s="126">
        <f t="shared" si="204"/>
        <v>19.240000000000002</v>
      </c>
      <c r="S942" s="126">
        <f t="shared" si="205"/>
        <v>19.240000000000002</v>
      </c>
      <c r="T942" s="126">
        <f t="shared" si="206"/>
        <v>19.240000000000002</v>
      </c>
      <c r="U942" s="128">
        <f t="shared" si="207"/>
        <v>9.620000000000001</v>
      </c>
      <c r="V942" s="157">
        <f t="shared" si="208"/>
        <v>385</v>
      </c>
    </row>
    <row r="943" spans="1:22" ht="11.25" customHeight="1" x14ac:dyDescent="0.25">
      <c r="A943" s="130" t="s">
        <v>4450</v>
      </c>
      <c r="B943" s="131" t="s">
        <v>1804</v>
      </c>
      <c r="C943" s="132">
        <v>73900040181</v>
      </c>
      <c r="D943" s="132" t="s">
        <v>4480</v>
      </c>
      <c r="E943" s="133">
        <v>235.66666666666666</v>
      </c>
      <c r="F943" s="132">
        <v>2</v>
      </c>
      <c r="G943" s="132">
        <v>1</v>
      </c>
      <c r="H943" s="134">
        <v>0</v>
      </c>
      <c r="I943" s="135">
        <f t="shared" si="209"/>
        <v>1</v>
      </c>
      <c r="J943" s="126">
        <f t="shared" si="197"/>
        <v>56.559999999999995</v>
      </c>
      <c r="K943" s="126">
        <f t="shared" si="210"/>
        <v>56.559999999999995</v>
      </c>
      <c r="L943" s="126">
        <f t="shared" si="198"/>
        <v>1.68</v>
      </c>
      <c r="M943" s="126">
        <f t="shared" si="199"/>
        <v>1.68</v>
      </c>
      <c r="N943" s="126">
        <f t="shared" si="200"/>
        <v>56.7</v>
      </c>
      <c r="O943" s="126">
        <f t="shared" si="201"/>
        <v>56.7</v>
      </c>
      <c r="P943" s="126">
        <f t="shared" si="202"/>
        <v>23.58</v>
      </c>
      <c r="Q943" s="126">
        <f t="shared" si="203"/>
        <v>23.58</v>
      </c>
      <c r="R943" s="126">
        <f t="shared" si="204"/>
        <v>14.139999999999999</v>
      </c>
      <c r="S943" s="126">
        <f t="shared" si="205"/>
        <v>14.139999999999999</v>
      </c>
      <c r="T943" s="126">
        <f t="shared" si="206"/>
        <v>14.139999999999999</v>
      </c>
      <c r="U943" s="128">
        <f t="shared" si="207"/>
        <v>7.0699999999999994</v>
      </c>
      <c r="V943" s="157">
        <f t="shared" si="208"/>
        <v>327</v>
      </c>
    </row>
    <row r="944" spans="1:22" ht="11.25" customHeight="1" x14ac:dyDescent="0.25">
      <c r="A944" s="130" t="s">
        <v>4450</v>
      </c>
      <c r="B944" s="131" t="s">
        <v>976</v>
      </c>
      <c r="C944" s="132">
        <v>51220008100</v>
      </c>
      <c r="D944" s="132" t="s">
        <v>4481</v>
      </c>
      <c r="E944" s="133">
        <v>693.66666666666663</v>
      </c>
      <c r="F944" s="132">
        <v>4</v>
      </c>
      <c r="G944" s="132">
        <v>1</v>
      </c>
      <c r="H944" s="134">
        <v>0</v>
      </c>
      <c r="I944" s="135">
        <f t="shared" si="209"/>
        <v>3</v>
      </c>
      <c r="J944" s="126">
        <f t="shared" si="197"/>
        <v>166.48</v>
      </c>
      <c r="K944" s="126">
        <f t="shared" si="210"/>
        <v>166.48</v>
      </c>
      <c r="L944" s="126">
        <f t="shared" si="198"/>
        <v>1.68</v>
      </c>
      <c r="M944" s="126">
        <f t="shared" si="199"/>
        <v>5.04</v>
      </c>
      <c r="N944" s="126">
        <f t="shared" si="200"/>
        <v>56.7</v>
      </c>
      <c r="O944" s="126">
        <f t="shared" si="201"/>
        <v>170.10000000000002</v>
      </c>
      <c r="P944" s="126">
        <f t="shared" si="202"/>
        <v>23.58</v>
      </c>
      <c r="Q944" s="126">
        <f t="shared" si="203"/>
        <v>70.739999999999995</v>
      </c>
      <c r="R944" s="126">
        <f t="shared" si="204"/>
        <v>41.62</v>
      </c>
      <c r="S944" s="126">
        <f t="shared" si="205"/>
        <v>41.62</v>
      </c>
      <c r="T944" s="126">
        <f t="shared" si="206"/>
        <v>41.62</v>
      </c>
      <c r="U944" s="128">
        <f t="shared" si="207"/>
        <v>20.81</v>
      </c>
      <c r="V944" s="157">
        <f t="shared" si="208"/>
        <v>806</v>
      </c>
    </row>
    <row r="945" spans="1:22" ht="11.25" customHeight="1" x14ac:dyDescent="0.25">
      <c r="A945" s="130" t="s">
        <v>4450</v>
      </c>
      <c r="B945" s="131" t="s">
        <v>3105</v>
      </c>
      <c r="C945" s="132">
        <v>74010001677</v>
      </c>
      <c r="D945" s="132" t="s">
        <v>4482</v>
      </c>
      <c r="E945" s="133">
        <v>229.33333333333334</v>
      </c>
      <c r="F945" s="132">
        <v>2</v>
      </c>
      <c r="G945" s="132">
        <v>1</v>
      </c>
      <c r="H945" s="134">
        <v>0</v>
      </c>
      <c r="I945" s="135">
        <f t="shared" si="209"/>
        <v>1</v>
      </c>
      <c r="J945" s="126">
        <f t="shared" si="197"/>
        <v>55.04</v>
      </c>
      <c r="K945" s="126">
        <f t="shared" si="210"/>
        <v>55.04</v>
      </c>
      <c r="L945" s="126">
        <f t="shared" si="198"/>
        <v>1.68</v>
      </c>
      <c r="M945" s="126">
        <f t="shared" si="199"/>
        <v>1.68</v>
      </c>
      <c r="N945" s="126">
        <f t="shared" si="200"/>
        <v>56.7</v>
      </c>
      <c r="O945" s="126">
        <f t="shared" si="201"/>
        <v>56.7</v>
      </c>
      <c r="P945" s="126">
        <f t="shared" si="202"/>
        <v>23.58</v>
      </c>
      <c r="Q945" s="126">
        <f t="shared" si="203"/>
        <v>23.58</v>
      </c>
      <c r="R945" s="126">
        <f t="shared" si="204"/>
        <v>13.76</v>
      </c>
      <c r="S945" s="126">
        <f t="shared" si="205"/>
        <v>13.76</v>
      </c>
      <c r="T945" s="126">
        <f t="shared" si="206"/>
        <v>13.76</v>
      </c>
      <c r="U945" s="128">
        <f t="shared" si="207"/>
        <v>6.88</v>
      </c>
      <c r="V945" s="157">
        <f t="shared" si="208"/>
        <v>322</v>
      </c>
    </row>
    <row r="946" spans="1:22" ht="11.25" customHeight="1" x14ac:dyDescent="0.25">
      <c r="A946" s="130" t="s">
        <v>4450</v>
      </c>
      <c r="B946" s="131" t="s">
        <v>3107</v>
      </c>
      <c r="C946" s="132">
        <v>29210005267</v>
      </c>
      <c r="D946" s="132" t="s">
        <v>4483</v>
      </c>
      <c r="E946" s="133">
        <v>193.33333333333334</v>
      </c>
      <c r="F946" s="132">
        <v>2</v>
      </c>
      <c r="G946" s="132">
        <v>1</v>
      </c>
      <c r="H946" s="134">
        <v>0</v>
      </c>
      <c r="I946" s="135">
        <f t="shared" si="209"/>
        <v>1</v>
      </c>
      <c r="J946" s="126">
        <f t="shared" si="197"/>
        <v>46.4</v>
      </c>
      <c r="K946" s="126">
        <f t="shared" si="210"/>
        <v>46.4</v>
      </c>
      <c r="L946" s="126">
        <f t="shared" si="198"/>
        <v>1.68</v>
      </c>
      <c r="M946" s="126">
        <f t="shared" si="199"/>
        <v>1.68</v>
      </c>
      <c r="N946" s="126">
        <f t="shared" si="200"/>
        <v>56.7</v>
      </c>
      <c r="O946" s="126">
        <f t="shared" si="201"/>
        <v>56.7</v>
      </c>
      <c r="P946" s="126">
        <f t="shared" si="202"/>
        <v>23.58</v>
      </c>
      <c r="Q946" s="126">
        <f t="shared" si="203"/>
        <v>23.58</v>
      </c>
      <c r="R946" s="126">
        <f t="shared" si="204"/>
        <v>11.6</v>
      </c>
      <c r="S946" s="126">
        <f t="shared" si="205"/>
        <v>11.6</v>
      </c>
      <c r="T946" s="126">
        <f t="shared" si="206"/>
        <v>11.6</v>
      </c>
      <c r="U946" s="128">
        <f t="shared" si="207"/>
        <v>5.8</v>
      </c>
      <c r="V946" s="157">
        <f t="shared" si="208"/>
        <v>297</v>
      </c>
    </row>
    <row r="947" spans="1:22" ht="11.25" customHeight="1" x14ac:dyDescent="0.25">
      <c r="A947" s="130" t="s">
        <v>4450</v>
      </c>
      <c r="B947" s="131" t="s">
        <v>3109</v>
      </c>
      <c r="C947" s="132">
        <v>97330002086</v>
      </c>
      <c r="D947" s="132" t="s">
        <v>4484</v>
      </c>
      <c r="E947" s="133">
        <v>177.66666666666666</v>
      </c>
      <c r="F947" s="132">
        <v>2</v>
      </c>
      <c r="G947" s="132">
        <v>1</v>
      </c>
      <c r="H947" s="134">
        <v>0</v>
      </c>
      <c r="I947" s="135">
        <f t="shared" si="209"/>
        <v>1</v>
      </c>
      <c r="J947" s="126">
        <f t="shared" si="197"/>
        <v>42.639999999999993</v>
      </c>
      <c r="K947" s="126">
        <f t="shared" si="210"/>
        <v>42.639999999999993</v>
      </c>
      <c r="L947" s="126">
        <f t="shared" si="198"/>
        <v>1.68</v>
      </c>
      <c r="M947" s="126">
        <f t="shared" si="199"/>
        <v>1.68</v>
      </c>
      <c r="N947" s="126">
        <f t="shared" si="200"/>
        <v>56.7</v>
      </c>
      <c r="O947" s="126">
        <f t="shared" si="201"/>
        <v>56.7</v>
      </c>
      <c r="P947" s="126">
        <f t="shared" si="202"/>
        <v>23.58</v>
      </c>
      <c r="Q947" s="126">
        <f t="shared" si="203"/>
        <v>23.58</v>
      </c>
      <c r="R947" s="126">
        <f t="shared" si="204"/>
        <v>10.659999999999998</v>
      </c>
      <c r="S947" s="126">
        <f t="shared" si="205"/>
        <v>10.659999999999998</v>
      </c>
      <c r="T947" s="126">
        <f t="shared" si="206"/>
        <v>10.659999999999998</v>
      </c>
      <c r="U947" s="128">
        <f t="shared" si="207"/>
        <v>5.3299999999999992</v>
      </c>
      <c r="V947" s="157">
        <f t="shared" si="208"/>
        <v>287</v>
      </c>
    </row>
    <row r="948" spans="1:22" ht="11.25" customHeight="1" x14ac:dyDescent="0.25">
      <c r="A948" s="130" t="s">
        <v>4450</v>
      </c>
      <c r="B948" s="131" t="s">
        <v>1806</v>
      </c>
      <c r="C948" s="132">
        <v>64930003201</v>
      </c>
      <c r="D948" s="132" t="s">
        <v>4485</v>
      </c>
      <c r="E948" s="133">
        <v>177.33333333333334</v>
      </c>
      <c r="F948" s="132">
        <v>2</v>
      </c>
      <c r="G948" s="132">
        <v>1</v>
      </c>
      <c r="H948" s="134">
        <v>0</v>
      </c>
      <c r="I948" s="135">
        <f t="shared" si="209"/>
        <v>1</v>
      </c>
      <c r="J948" s="126">
        <f t="shared" si="197"/>
        <v>42.56</v>
      </c>
      <c r="K948" s="126">
        <f t="shared" si="210"/>
        <v>42.56</v>
      </c>
      <c r="L948" s="126">
        <f t="shared" si="198"/>
        <v>1.68</v>
      </c>
      <c r="M948" s="126">
        <f t="shared" si="199"/>
        <v>1.68</v>
      </c>
      <c r="N948" s="126">
        <f t="shared" si="200"/>
        <v>56.7</v>
      </c>
      <c r="O948" s="126">
        <f t="shared" si="201"/>
        <v>56.7</v>
      </c>
      <c r="P948" s="126">
        <f t="shared" si="202"/>
        <v>23.58</v>
      </c>
      <c r="Q948" s="126">
        <f t="shared" si="203"/>
        <v>23.58</v>
      </c>
      <c r="R948" s="126">
        <f t="shared" si="204"/>
        <v>10.64</v>
      </c>
      <c r="S948" s="126">
        <f t="shared" si="205"/>
        <v>10.64</v>
      </c>
      <c r="T948" s="126">
        <f t="shared" si="206"/>
        <v>10.64</v>
      </c>
      <c r="U948" s="128">
        <f t="shared" si="207"/>
        <v>5.32</v>
      </c>
      <c r="V948" s="157">
        <f t="shared" si="208"/>
        <v>286</v>
      </c>
    </row>
    <row r="949" spans="1:22" ht="11.25" customHeight="1" x14ac:dyDescent="0.25">
      <c r="A949" s="130" t="s">
        <v>4450</v>
      </c>
      <c r="B949" s="131" t="s">
        <v>3111</v>
      </c>
      <c r="C949" s="132">
        <v>85390010685</v>
      </c>
      <c r="D949" s="132" t="s">
        <v>4486</v>
      </c>
      <c r="E949" s="133">
        <v>235</v>
      </c>
      <c r="F949" s="132">
        <v>2</v>
      </c>
      <c r="G949" s="132">
        <v>1</v>
      </c>
      <c r="H949" s="134">
        <v>0</v>
      </c>
      <c r="I949" s="135">
        <f t="shared" si="209"/>
        <v>1</v>
      </c>
      <c r="J949" s="126">
        <f t="shared" si="197"/>
        <v>56.4</v>
      </c>
      <c r="K949" s="126">
        <f t="shared" si="210"/>
        <v>56.4</v>
      </c>
      <c r="L949" s="126">
        <f t="shared" si="198"/>
        <v>1.68</v>
      </c>
      <c r="M949" s="126">
        <f t="shared" si="199"/>
        <v>1.68</v>
      </c>
      <c r="N949" s="126">
        <f t="shared" si="200"/>
        <v>56.7</v>
      </c>
      <c r="O949" s="126">
        <f t="shared" si="201"/>
        <v>56.7</v>
      </c>
      <c r="P949" s="126">
        <f t="shared" si="202"/>
        <v>23.58</v>
      </c>
      <c r="Q949" s="126">
        <f t="shared" si="203"/>
        <v>23.58</v>
      </c>
      <c r="R949" s="126">
        <f t="shared" si="204"/>
        <v>14.1</v>
      </c>
      <c r="S949" s="126">
        <f t="shared" si="205"/>
        <v>14.1</v>
      </c>
      <c r="T949" s="126">
        <f t="shared" si="206"/>
        <v>14.1</v>
      </c>
      <c r="U949" s="128">
        <f t="shared" si="207"/>
        <v>7.05</v>
      </c>
      <c r="V949" s="157">
        <f t="shared" si="208"/>
        <v>326</v>
      </c>
    </row>
    <row r="950" spans="1:22" ht="11.25" customHeight="1" x14ac:dyDescent="0.25">
      <c r="A950" s="130" t="s">
        <v>4450</v>
      </c>
      <c r="B950" s="131" t="s">
        <v>1808</v>
      </c>
      <c r="C950" s="132">
        <v>11640000907</v>
      </c>
      <c r="D950" s="132" t="s">
        <v>4487</v>
      </c>
      <c r="E950" s="133">
        <v>635.66666666666663</v>
      </c>
      <c r="F950" s="132">
        <v>4</v>
      </c>
      <c r="G950" s="132">
        <v>1</v>
      </c>
      <c r="H950" s="134">
        <v>0</v>
      </c>
      <c r="I950" s="135">
        <f t="shared" si="209"/>
        <v>3</v>
      </c>
      <c r="J950" s="126">
        <f t="shared" si="197"/>
        <v>152.55999999999997</v>
      </c>
      <c r="K950" s="126">
        <f t="shared" si="210"/>
        <v>152.55999999999997</v>
      </c>
      <c r="L950" s="126">
        <f t="shared" si="198"/>
        <v>1.68</v>
      </c>
      <c r="M950" s="126">
        <f t="shared" si="199"/>
        <v>5.04</v>
      </c>
      <c r="N950" s="126">
        <f t="shared" si="200"/>
        <v>56.7</v>
      </c>
      <c r="O950" s="126">
        <f t="shared" si="201"/>
        <v>170.10000000000002</v>
      </c>
      <c r="P950" s="126">
        <f t="shared" si="202"/>
        <v>23.58</v>
      </c>
      <c r="Q950" s="126">
        <f t="shared" si="203"/>
        <v>70.739999999999995</v>
      </c>
      <c r="R950" s="126">
        <f t="shared" si="204"/>
        <v>38.139999999999993</v>
      </c>
      <c r="S950" s="126">
        <f t="shared" si="205"/>
        <v>38.139999999999993</v>
      </c>
      <c r="T950" s="126">
        <f t="shared" si="206"/>
        <v>38.139999999999993</v>
      </c>
      <c r="U950" s="128">
        <f t="shared" si="207"/>
        <v>19.069999999999997</v>
      </c>
      <c r="V950" s="157">
        <f t="shared" si="208"/>
        <v>766</v>
      </c>
    </row>
    <row r="951" spans="1:22" ht="11.25" customHeight="1" x14ac:dyDescent="0.25">
      <c r="A951" s="130" t="s">
        <v>4450</v>
      </c>
      <c r="B951" s="131" t="s">
        <v>3113</v>
      </c>
      <c r="C951" s="132">
        <v>10260002470</v>
      </c>
      <c r="D951" s="132" t="s">
        <v>4488</v>
      </c>
      <c r="E951" s="133">
        <v>385.33333333333331</v>
      </c>
      <c r="F951" s="132">
        <v>3</v>
      </c>
      <c r="G951" s="132">
        <v>1</v>
      </c>
      <c r="H951" s="134">
        <v>0</v>
      </c>
      <c r="I951" s="135">
        <f t="shared" si="209"/>
        <v>2</v>
      </c>
      <c r="J951" s="126">
        <f t="shared" si="197"/>
        <v>92.47999999999999</v>
      </c>
      <c r="K951" s="126">
        <f t="shared" si="210"/>
        <v>92.47999999999999</v>
      </c>
      <c r="L951" s="126">
        <f t="shared" si="198"/>
        <v>1.68</v>
      </c>
      <c r="M951" s="126">
        <f t="shared" si="199"/>
        <v>3.36</v>
      </c>
      <c r="N951" s="126">
        <f t="shared" si="200"/>
        <v>56.7</v>
      </c>
      <c r="O951" s="126">
        <f t="shared" si="201"/>
        <v>113.4</v>
      </c>
      <c r="P951" s="126">
        <f t="shared" si="202"/>
        <v>23.58</v>
      </c>
      <c r="Q951" s="126">
        <f t="shared" si="203"/>
        <v>47.16</v>
      </c>
      <c r="R951" s="126">
        <f t="shared" si="204"/>
        <v>23.119999999999997</v>
      </c>
      <c r="S951" s="126">
        <f t="shared" si="205"/>
        <v>23.119999999999997</v>
      </c>
      <c r="T951" s="126">
        <f t="shared" si="206"/>
        <v>23.119999999999997</v>
      </c>
      <c r="U951" s="128">
        <f t="shared" si="207"/>
        <v>11.559999999999999</v>
      </c>
      <c r="V951" s="157">
        <f t="shared" si="208"/>
        <v>512</v>
      </c>
    </row>
    <row r="952" spans="1:22" ht="11.25" customHeight="1" x14ac:dyDescent="0.25">
      <c r="A952" s="130" t="s">
        <v>4450</v>
      </c>
      <c r="B952" s="131" t="s">
        <v>3115</v>
      </c>
      <c r="C952" s="132">
        <v>87040004043</v>
      </c>
      <c r="D952" s="132" t="s">
        <v>4489</v>
      </c>
      <c r="E952" s="133">
        <v>251.33333333333334</v>
      </c>
      <c r="F952" s="132">
        <v>2</v>
      </c>
      <c r="G952" s="132">
        <v>1</v>
      </c>
      <c r="H952" s="134">
        <v>0</v>
      </c>
      <c r="I952" s="135">
        <f t="shared" si="209"/>
        <v>1</v>
      </c>
      <c r="J952" s="126">
        <f t="shared" si="197"/>
        <v>60.32</v>
      </c>
      <c r="K952" s="126">
        <f t="shared" si="210"/>
        <v>60.32</v>
      </c>
      <c r="L952" s="126">
        <f t="shared" si="198"/>
        <v>1.68</v>
      </c>
      <c r="M952" s="126">
        <f t="shared" si="199"/>
        <v>1.68</v>
      </c>
      <c r="N952" s="126">
        <f t="shared" si="200"/>
        <v>56.7</v>
      </c>
      <c r="O952" s="126">
        <f t="shared" si="201"/>
        <v>56.7</v>
      </c>
      <c r="P952" s="126">
        <f t="shared" si="202"/>
        <v>23.58</v>
      </c>
      <c r="Q952" s="126">
        <f t="shared" si="203"/>
        <v>23.58</v>
      </c>
      <c r="R952" s="126">
        <f t="shared" si="204"/>
        <v>15.08</v>
      </c>
      <c r="S952" s="126">
        <f t="shared" si="205"/>
        <v>15.08</v>
      </c>
      <c r="T952" s="126">
        <f t="shared" si="206"/>
        <v>15.08</v>
      </c>
      <c r="U952" s="128">
        <f t="shared" si="207"/>
        <v>7.54</v>
      </c>
      <c r="V952" s="157">
        <f t="shared" si="208"/>
        <v>337</v>
      </c>
    </row>
    <row r="953" spans="1:22" ht="11.25" customHeight="1" x14ac:dyDescent="0.25">
      <c r="A953" s="130" t="s">
        <v>4450</v>
      </c>
      <c r="B953" s="131" t="s">
        <v>3117</v>
      </c>
      <c r="C953" s="132">
        <v>72760003647</v>
      </c>
      <c r="D953" s="132" t="s">
        <v>4490</v>
      </c>
      <c r="E953" s="133">
        <v>72.333333333333329</v>
      </c>
      <c r="F953" s="132">
        <v>2</v>
      </c>
      <c r="G953" s="132">
        <v>1</v>
      </c>
      <c r="H953" s="134">
        <v>0</v>
      </c>
      <c r="I953" s="135">
        <f t="shared" si="209"/>
        <v>1</v>
      </c>
      <c r="J953" s="126">
        <f t="shared" si="197"/>
        <v>17.36</v>
      </c>
      <c r="K953" s="126">
        <f t="shared" si="210"/>
        <v>17.36</v>
      </c>
      <c r="L953" s="126">
        <f t="shared" si="198"/>
        <v>1.68</v>
      </c>
      <c r="M953" s="126">
        <f t="shared" si="199"/>
        <v>1.68</v>
      </c>
      <c r="N953" s="126">
        <f t="shared" si="200"/>
        <v>56.7</v>
      </c>
      <c r="O953" s="126">
        <f t="shared" si="201"/>
        <v>56.7</v>
      </c>
      <c r="P953" s="126">
        <f t="shared" si="202"/>
        <v>23.58</v>
      </c>
      <c r="Q953" s="126">
        <f t="shared" si="203"/>
        <v>23.58</v>
      </c>
      <c r="R953" s="126">
        <f t="shared" si="204"/>
        <v>4.34</v>
      </c>
      <c r="S953" s="126">
        <f t="shared" si="205"/>
        <v>4.34</v>
      </c>
      <c r="T953" s="126">
        <f t="shared" si="206"/>
        <v>4.34</v>
      </c>
      <c r="U953" s="128">
        <f t="shared" si="207"/>
        <v>2.17</v>
      </c>
      <c r="V953" s="157">
        <f t="shared" si="208"/>
        <v>214</v>
      </c>
    </row>
    <row r="954" spans="1:22" ht="11.25" customHeight="1" x14ac:dyDescent="0.25">
      <c r="A954" s="130" t="s">
        <v>4450</v>
      </c>
      <c r="B954" s="131" t="s">
        <v>4491</v>
      </c>
      <c r="C954" s="132">
        <v>41460047534</v>
      </c>
      <c r="D954" s="132" t="s">
        <v>4492</v>
      </c>
      <c r="E954" s="133">
        <v>356.66666666666669</v>
      </c>
      <c r="F954" s="132">
        <v>3</v>
      </c>
      <c r="G954" s="132">
        <v>1</v>
      </c>
      <c r="H954" s="134">
        <v>0</v>
      </c>
      <c r="I954" s="135">
        <f t="shared" si="209"/>
        <v>2</v>
      </c>
      <c r="J954" s="126">
        <f t="shared" si="197"/>
        <v>85.6</v>
      </c>
      <c r="K954" s="126">
        <f t="shared" si="210"/>
        <v>85.6</v>
      </c>
      <c r="L954" s="126">
        <f t="shared" si="198"/>
        <v>1.68</v>
      </c>
      <c r="M954" s="126">
        <f t="shared" si="199"/>
        <v>3.36</v>
      </c>
      <c r="N954" s="126">
        <f t="shared" si="200"/>
        <v>56.7</v>
      </c>
      <c r="O954" s="126">
        <f t="shared" si="201"/>
        <v>113.4</v>
      </c>
      <c r="P954" s="126">
        <f t="shared" si="202"/>
        <v>23.58</v>
      </c>
      <c r="Q954" s="126">
        <f t="shared" si="203"/>
        <v>47.16</v>
      </c>
      <c r="R954" s="126">
        <f t="shared" si="204"/>
        <v>21.4</v>
      </c>
      <c r="S954" s="126">
        <f t="shared" si="205"/>
        <v>21.4</v>
      </c>
      <c r="T954" s="126">
        <f t="shared" si="206"/>
        <v>21.4</v>
      </c>
      <c r="U954" s="128">
        <f t="shared" si="207"/>
        <v>10.7</v>
      </c>
      <c r="V954" s="157">
        <f t="shared" si="208"/>
        <v>492</v>
      </c>
    </row>
    <row r="955" spans="1:22" ht="11.25" customHeight="1" x14ac:dyDescent="0.25">
      <c r="A955" s="130" t="s">
        <v>4450</v>
      </c>
      <c r="B955" s="131" t="s">
        <v>3121</v>
      </c>
      <c r="C955" s="132">
        <v>40940035083</v>
      </c>
      <c r="D955" s="132" t="s">
        <v>4493</v>
      </c>
      <c r="E955" s="133">
        <v>285.33333333333331</v>
      </c>
      <c r="F955" s="132">
        <v>2</v>
      </c>
      <c r="G955" s="132">
        <v>1</v>
      </c>
      <c r="H955" s="134">
        <v>0</v>
      </c>
      <c r="I955" s="135">
        <f t="shared" si="209"/>
        <v>1</v>
      </c>
      <c r="J955" s="126">
        <f t="shared" si="197"/>
        <v>68.47999999999999</v>
      </c>
      <c r="K955" s="126">
        <f t="shared" si="210"/>
        <v>68.47999999999999</v>
      </c>
      <c r="L955" s="126">
        <f t="shared" si="198"/>
        <v>1.68</v>
      </c>
      <c r="M955" s="126">
        <f t="shared" si="199"/>
        <v>1.68</v>
      </c>
      <c r="N955" s="126">
        <f t="shared" si="200"/>
        <v>56.7</v>
      </c>
      <c r="O955" s="126">
        <f t="shared" si="201"/>
        <v>56.7</v>
      </c>
      <c r="P955" s="126">
        <f t="shared" si="202"/>
        <v>23.58</v>
      </c>
      <c r="Q955" s="126">
        <f t="shared" si="203"/>
        <v>23.58</v>
      </c>
      <c r="R955" s="126">
        <f t="shared" si="204"/>
        <v>17.119999999999997</v>
      </c>
      <c r="S955" s="126">
        <f t="shared" si="205"/>
        <v>17.119999999999997</v>
      </c>
      <c r="T955" s="126">
        <f t="shared" si="206"/>
        <v>17.119999999999997</v>
      </c>
      <c r="U955" s="128">
        <f t="shared" si="207"/>
        <v>8.5599999999999987</v>
      </c>
      <c r="V955" s="157">
        <f t="shared" si="208"/>
        <v>361</v>
      </c>
    </row>
    <row r="956" spans="1:22" ht="11.25" customHeight="1" x14ac:dyDescent="0.25">
      <c r="A956" s="130" t="s">
        <v>4450</v>
      </c>
      <c r="B956" s="131" t="s">
        <v>3123</v>
      </c>
      <c r="C956" s="132">
        <v>28310009213</v>
      </c>
      <c r="D956" s="132" t="s">
        <v>4494</v>
      </c>
      <c r="E956" s="133">
        <v>216.66666666666666</v>
      </c>
      <c r="F956" s="132">
        <v>2</v>
      </c>
      <c r="G956" s="132">
        <v>1</v>
      </c>
      <c r="H956" s="134">
        <v>0</v>
      </c>
      <c r="I956" s="135">
        <f t="shared" si="209"/>
        <v>1</v>
      </c>
      <c r="J956" s="126">
        <f t="shared" si="197"/>
        <v>51.999999999999993</v>
      </c>
      <c r="K956" s="126">
        <f t="shared" si="210"/>
        <v>51.999999999999993</v>
      </c>
      <c r="L956" s="126">
        <f t="shared" si="198"/>
        <v>1.68</v>
      </c>
      <c r="M956" s="126">
        <f t="shared" si="199"/>
        <v>1.68</v>
      </c>
      <c r="N956" s="126">
        <f t="shared" si="200"/>
        <v>56.7</v>
      </c>
      <c r="O956" s="126">
        <f t="shared" si="201"/>
        <v>56.7</v>
      </c>
      <c r="P956" s="126">
        <f t="shared" si="202"/>
        <v>23.58</v>
      </c>
      <c r="Q956" s="126">
        <f t="shared" si="203"/>
        <v>23.58</v>
      </c>
      <c r="R956" s="126">
        <f t="shared" si="204"/>
        <v>12.999999999999998</v>
      </c>
      <c r="S956" s="126">
        <f t="shared" si="205"/>
        <v>12.999999999999998</v>
      </c>
      <c r="T956" s="126">
        <f t="shared" si="206"/>
        <v>12.999999999999998</v>
      </c>
      <c r="U956" s="128">
        <f t="shared" si="207"/>
        <v>6.4999999999999991</v>
      </c>
      <c r="V956" s="157">
        <f t="shared" si="208"/>
        <v>313</v>
      </c>
    </row>
    <row r="957" spans="1:22" ht="11.25" customHeight="1" x14ac:dyDescent="0.25">
      <c r="A957" s="130" t="s">
        <v>4450</v>
      </c>
      <c r="B957" s="131" t="s">
        <v>978</v>
      </c>
      <c r="C957" s="132">
        <v>21180000696</v>
      </c>
      <c r="D957" s="132" t="s">
        <v>4495</v>
      </c>
      <c r="E957" s="133">
        <v>439.33333333333331</v>
      </c>
      <c r="F957" s="132">
        <v>3</v>
      </c>
      <c r="G957" s="132">
        <v>1</v>
      </c>
      <c r="H957" s="134">
        <v>0</v>
      </c>
      <c r="I957" s="135">
        <f t="shared" si="209"/>
        <v>2</v>
      </c>
      <c r="J957" s="126">
        <f t="shared" si="197"/>
        <v>105.44</v>
      </c>
      <c r="K957" s="126">
        <f t="shared" si="210"/>
        <v>105.44</v>
      </c>
      <c r="L957" s="126">
        <f t="shared" si="198"/>
        <v>1.68</v>
      </c>
      <c r="M957" s="126">
        <f t="shared" si="199"/>
        <v>3.36</v>
      </c>
      <c r="N957" s="126">
        <f t="shared" si="200"/>
        <v>56.7</v>
      </c>
      <c r="O957" s="126">
        <f t="shared" si="201"/>
        <v>113.4</v>
      </c>
      <c r="P957" s="126">
        <f t="shared" si="202"/>
        <v>23.58</v>
      </c>
      <c r="Q957" s="126">
        <f t="shared" si="203"/>
        <v>47.16</v>
      </c>
      <c r="R957" s="126">
        <f t="shared" si="204"/>
        <v>26.36</v>
      </c>
      <c r="S957" s="126">
        <f t="shared" si="205"/>
        <v>26.36</v>
      </c>
      <c r="T957" s="126">
        <f t="shared" si="206"/>
        <v>26.36</v>
      </c>
      <c r="U957" s="128">
        <f t="shared" si="207"/>
        <v>13.18</v>
      </c>
      <c r="V957" s="157">
        <f t="shared" si="208"/>
        <v>549</v>
      </c>
    </row>
    <row r="958" spans="1:22" ht="11.25" customHeight="1" x14ac:dyDescent="0.25">
      <c r="A958" s="130" t="s">
        <v>4450</v>
      </c>
      <c r="B958" s="131" t="s">
        <v>3125</v>
      </c>
      <c r="C958" s="132">
        <v>41020004616</v>
      </c>
      <c r="D958" s="132" t="s">
        <v>4496</v>
      </c>
      <c r="E958" s="133">
        <v>420</v>
      </c>
      <c r="F958" s="132">
        <v>3</v>
      </c>
      <c r="G958" s="132">
        <v>1</v>
      </c>
      <c r="H958" s="134">
        <v>0</v>
      </c>
      <c r="I958" s="135">
        <f t="shared" si="209"/>
        <v>2</v>
      </c>
      <c r="J958" s="126">
        <f t="shared" si="197"/>
        <v>100.8</v>
      </c>
      <c r="K958" s="126">
        <f t="shared" si="210"/>
        <v>100.8</v>
      </c>
      <c r="L958" s="126">
        <f t="shared" si="198"/>
        <v>1.68</v>
      </c>
      <c r="M958" s="126">
        <f t="shared" si="199"/>
        <v>3.36</v>
      </c>
      <c r="N958" s="126">
        <f t="shared" si="200"/>
        <v>56.7</v>
      </c>
      <c r="O958" s="126">
        <f t="shared" si="201"/>
        <v>113.4</v>
      </c>
      <c r="P958" s="126">
        <f t="shared" si="202"/>
        <v>23.58</v>
      </c>
      <c r="Q958" s="126">
        <f t="shared" si="203"/>
        <v>47.16</v>
      </c>
      <c r="R958" s="126">
        <f t="shared" si="204"/>
        <v>25.2</v>
      </c>
      <c r="S958" s="126">
        <f t="shared" si="205"/>
        <v>25.2</v>
      </c>
      <c r="T958" s="126">
        <f t="shared" si="206"/>
        <v>25.2</v>
      </c>
      <c r="U958" s="128">
        <f t="shared" si="207"/>
        <v>12.6</v>
      </c>
      <c r="V958" s="157">
        <f t="shared" si="208"/>
        <v>536</v>
      </c>
    </row>
    <row r="959" spans="1:22" ht="11.25" customHeight="1" x14ac:dyDescent="0.25">
      <c r="A959" s="130" t="s">
        <v>4450</v>
      </c>
      <c r="B959" s="131" t="s">
        <v>3127</v>
      </c>
      <c r="C959" s="132">
        <v>10500008488</v>
      </c>
      <c r="D959" s="132" t="s">
        <v>4497</v>
      </c>
      <c r="E959" s="133">
        <v>910.33333333333337</v>
      </c>
      <c r="F959" s="132">
        <v>4</v>
      </c>
      <c r="G959" s="132">
        <v>1</v>
      </c>
      <c r="H959" s="134">
        <v>0</v>
      </c>
      <c r="I959" s="135">
        <f t="shared" si="209"/>
        <v>3</v>
      </c>
      <c r="J959" s="126">
        <f t="shared" si="197"/>
        <v>218.48</v>
      </c>
      <c r="K959" s="126">
        <f t="shared" si="210"/>
        <v>218.48</v>
      </c>
      <c r="L959" s="126">
        <f t="shared" si="198"/>
        <v>1.68</v>
      </c>
      <c r="M959" s="126">
        <f t="shared" si="199"/>
        <v>5.04</v>
      </c>
      <c r="N959" s="126">
        <f t="shared" si="200"/>
        <v>56.7</v>
      </c>
      <c r="O959" s="126">
        <f t="shared" si="201"/>
        <v>170.10000000000002</v>
      </c>
      <c r="P959" s="126">
        <f t="shared" si="202"/>
        <v>23.58</v>
      </c>
      <c r="Q959" s="126">
        <f t="shared" si="203"/>
        <v>70.739999999999995</v>
      </c>
      <c r="R959" s="126">
        <f t="shared" si="204"/>
        <v>54.62</v>
      </c>
      <c r="S959" s="126">
        <f t="shared" si="205"/>
        <v>54.62</v>
      </c>
      <c r="T959" s="126">
        <f t="shared" si="206"/>
        <v>54.62</v>
      </c>
      <c r="U959" s="128">
        <f t="shared" si="207"/>
        <v>27.31</v>
      </c>
      <c r="V959" s="157">
        <f t="shared" si="208"/>
        <v>956</v>
      </c>
    </row>
    <row r="960" spans="1:22" ht="11.25" customHeight="1" x14ac:dyDescent="0.25">
      <c r="A960" s="130" t="s">
        <v>4450</v>
      </c>
      <c r="B960" s="131" t="s">
        <v>1234</v>
      </c>
      <c r="C960" s="132">
        <v>55560000193</v>
      </c>
      <c r="D960" s="132" t="s">
        <v>4498</v>
      </c>
      <c r="E960" s="133">
        <v>404</v>
      </c>
      <c r="F960" s="132">
        <v>3</v>
      </c>
      <c r="G960" s="132">
        <v>1</v>
      </c>
      <c r="H960" s="134">
        <v>0</v>
      </c>
      <c r="I960" s="135">
        <f t="shared" si="209"/>
        <v>2</v>
      </c>
      <c r="J960" s="126">
        <f t="shared" si="197"/>
        <v>96.96</v>
      </c>
      <c r="K960" s="126">
        <f t="shared" si="210"/>
        <v>96.96</v>
      </c>
      <c r="L960" s="126">
        <f t="shared" si="198"/>
        <v>1.68</v>
      </c>
      <c r="M960" s="126">
        <f t="shared" si="199"/>
        <v>3.36</v>
      </c>
      <c r="N960" s="126">
        <f t="shared" si="200"/>
        <v>56.7</v>
      </c>
      <c r="O960" s="126">
        <f t="shared" si="201"/>
        <v>113.4</v>
      </c>
      <c r="P960" s="126">
        <f t="shared" si="202"/>
        <v>23.58</v>
      </c>
      <c r="Q960" s="126">
        <f t="shared" si="203"/>
        <v>47.16</v>
      </c>
      <c r="R960" s="126">
        <f t="shared" si="204"/>
        <v>24.24</v>
      </c>
      <c r="S960" s="126">
        <f t="shared" si="205"/>
        <v>24.24</v>
      </c>
      <c r="T960" s="126">
        <f t="shared" si="206"/>
        <v>24.24</v>
      </c>
      <c r="U960" s="128">
        <f t="shared" si="207"/>
        <v>12.12</v>
      </c>
      <c r="V960" s="157">
        <f t="shared" si="208"/>
        <v>525</v>
      </c>
    </row>
    <row r="961" spans="1:22" ht="11.25" customHeight="1" x14ac:dyDescent="0.25">
      <c r="A961" s="130" t="s">
        <v>4450</v>
      </c>
      <c r="B961" s="131" t="s">
        <v>3129</v>
      </c>
      <c r="C961" s="132">
        <v>84220007285</v>
      </c>
      <c r="D961" s="132" t="s">
        <v>4499</v>
      </c>
      <c r="E961" s="133">
        <v>271</v>
      </c>
      <c r="F961" s="132">
        <v>2</v>
      </c>
      <c r="G961" s="132">
        <v>1</v>
      </c>
      <c r="H961" s="134">
        <v>0</v>
      </c>
      <c r="I961" s="135">
        <f t="shared" si="209"/>
        <v>1</v>
      </c>
      <c r="J961" s="126">
        <f t="shared" si="197"/>
        <v>65.039999999999992</v>
      </c>
      <c r="K961" s="126">
        <f t="shared" si="210"/>
        <v>65.039999999999992</v>
      </c>
      <c r="L961" s="126">
        <f t="shared" si="198"/>
        <v>1.68</v>
      </c>
      <c r="M961" s="126">
        <f t="shared" si="199"/>
        <v>1.68</v>
      </c>
      <c r="N961" s="126">
        <f t="shared" si="200"/>
        <v>56.7</v>
      </c>
      <c r="O961" s="126">
        <f t="shared" si="201"/>
        <v>56.7</v>
      </c>
      <c r="P961" s="126">
        <f t="shared" si="202"/>
        <v>23.58</v>
      </c>
      <c r="Q961" s="126">
        <f t="shared" si="203"/>
        <v>23.58</v>
      </c>
      <c r="R961" s="126">
        <f t="shared" si="204"/>
        <v>16.259999999999998</v>
      </c>
      <c r="S961" s="126">
        <f t="shared" si="205"/>
        <v>16.259999999999998</v>
      </c>
      <c r="T961" s="126">
        <f t="shared" si="206"/>
        <v>16.259999999999998</v>
      </c>
      <c r="U961" s="128">
        <f t="shared" si="207"/>
        <v>8.129999999999999</v>
      </c>
      <c r="V961" s="157">
        <f t="shared" si="208"/>
        <v>351</v>
      </c>
    </row>
    <row r="962" spans="1:22" ht="11.25" customHeight="1" x14ac:dyDescent="0.25">
      <c r="A962" s="130" t="s">
        <v>4450</v>
      </c>
      <c r="B962" s="131" t="s">
        <v>980</v>
      </c>
      <c r="C962" s="132">
        <v>14840003292</v>
      </c>
      <c r="D962" s="132" t="s">
        <v>4500</v>
      </c>
      <c r="E962" s="133">
        <v>387</v>
      </c>
      <c r="F962" s="132">
        <v>4</v>
      </c>
      <c r="G962" s="132">
        <v>1</v>
      </c>
      <c r="H962" s="134">
        <v>0</v>
      </c>
      <c r="I962" s="135">
        <f t="shared" si="209"/>
        <v>3</v>
      </c>
      <c r="J962" s="126">
        <f t="shared" si="197"/>
        <v>92.88</v>
      </c>
      <c r="K962" s="126">
        <f t="shared" si="210"/>
        <v>92.88</v>
      </c>
      <c r="L962" s="126">
        <f t="shared" si="198"/>
        <v>1.68</v>
      </c>
      <c r="M962" s="126">
        <f t="shared" si="199"/>
        <v>5.04</v>
      </c>
      <c r="N962" s="126">
        <f t="shared" si="200"/>
        <v>56.7</v>
      </c>
      <c r="O962" s="126">
        <f t="shared" si="201"/>
        <v>170.10000000000002</v>
      </c>
      <c r="P962" s="126">
        <f t="shared" si="202"/>
        <v>23.58</v>
      </c>
      <c r="Q962" s="126">
        <f t="shared" si="203"/>
        <v>70.739999999999995</v>
      </c>
      <c r="R962" s="126">
        <f t="shared" si="204"/>
        <v>23.22</v>
      </c>
      <c r="S962" s="126">
        <f t="shared" si="205"/>
        <v>23.22</v>
      </c>
      <c r="T962" s="126">
        <f t="shared" si="206"/>
        <v>23.22</v>
      </c>
      <c r="U962" s="128">
        <f t="shared" si="207"/>
        <v>11.61</v>
      </c>
      <c r="V962" s="157">
        <f t="shared" si="208"/>
        <v>595</v>
      </c>
    </row>
    <row r="963" spans="1:22" ht="11.25" customHeight="1" x14ac:dyDescent="0.25">
      <c r="A963" s="130" t="s">
        <v>4450</v>
      </c>
      <c r="B963" s="131" t="s">
        <v>3131</v>
      </c>
      <c r="C963" s="132">
        <v>37380007036</v>
      </c>
      <c r="D963" s="132" t="s">
        <v>4501</v>
      </c>
      <c r="E963" s="133">
        <v>512</v>
      </c>
      <c r="F963" s="132">
        <v>3</v>
      </c>
      <c r="G963" s="132">
        <v>1</v>
      </c>
      <c r="H963" s="134">
        <v>0</v>
      </c>
      <c r="I963" s="135">
        <f t="shared" si="209"/>
        <v>2</v>
      </c>
      <c r="J963" s="126">
        <f t="shared" si="197"/>
        <v>122.88</v>
      </c>
      <c r="K963" s="126">
        <f t="shared" si="210"/>
        <v>122.88</v>
      </c>
      <c r="L963" s="126">
        <f t="shared" si="198"/>
        <v>1.68</v>
      </c>
      <c r="M963" s="126">
        <f t="shared" si="199"/>
        <v>3.36</v>
      </c>
      <c r="N963" s="126">
        <f t="shared" si="200"/>
        <v>56.7</v>
      </c>
      <c r="O963" s="126">
        <f t="shared" si="201"/>
        <v>113.4</v>
      </c>
      <c r="P963" s="126">
        <f t="shared" si="202"/>
        <v>23.58</v>
      </c>
      <c r="Q963" s="126">
        <f t="shared" si="203"/>
        <v>47.16</v>
      </c>
      <c r="R963" s="126">
        <f t="shared" si="204"/>
        <v>30.72</v>
      </c>
      <c r="S963" s="126">
        <f t="shared" si="205"/>
        <v>30.72</v>
      </c>
      <c r="T963" s="126">
        <f t="shared" si="206"/>
        <v>30.72</v>
      </c>
      <c r="U963" s="128">
        <f t="shared" si="207"/>
        <v>15.36</v>
      </c>
      <c r="V963" s="157">
        <f t="shared" si="208"/>
        <v>599</v>
      </c>
    </row>
    <row r="964" spans="1:22" ht="11.25" customHeight="1" x14ac:dyDescent="0.25">
      <c r="A964" s="130" t="s">
        <v>4450</v>
      </c>
      <c r="B964" s="131" t="s">
        <v>3133</v>
      </c>
      <c r="C964" s="132">
        <v>79760009967</v>
      </c>
      <c r="D964" s="132" t="s">
        <v>4502</v>
      </c>
      <c r="E964" s="133">
        <v>518</v>
      </c>
      <c r="F964" s="132">
        <v>2</v>
      </c>
      <c r="G964" s="132">
        <v>1</v>
      </c>
      <c r="H964" s="134">
        <v>0</v>
      </c>
      <c r="I964" s="135">
        <f t="shared" si="209"/>
        <v>1</v>
      </c>
      <c r="J964" s="126">
        <f t="shared" si="197"/>
        <v>124.32</v>
      </c>
      <c r="K964" s="126">
        <f t="shared" si="210"/>
        <v>124.32</v>
      </c>
      <c r="L964" s="126">
        <f t="shared" si="198"/>
        <v>1.68</v>
      </c>
      <c r="M964" s="126">
        <f t="shared" si="199"/>
        <v>1.68</v>
      </c>
      <c r="N964" s="126">
        <f t="shared" si="200"/>
        <v>56.7</v>
      </c>
      <c r="O964" s="126">
        <f t="shared" si="201"/>
        <v>56.7</v>
      </c>
      <c r="P964" s="126">
        <f t="shared" si="202"/>
        <v>23.58</v>
      </c>
      <c r="Q964" s="126">
        <f t="shared" si="203"/>
        <v>23.58</v>
      </c>
      <c r="R964" s="126">
        <f t="shared" si="204"/>
        <v>31.08</v>
      </c>
      <c r="S964" s="126">
        <f t="shared" si="205"/>
        <v>31.08</v>
      </c>
      <c r="T964" s="126">
        <f t="shared" si="206"/>
        <v>31.08</v>
      </c>
      <c r="U964" s="128">
        <f t="shared" si="207"/>
        <v>15.54</v>
      </c>
      <c r="V964" s="157">
        <f t="shared" si="208"/>
        <v>521</v>
      </c>
    </row>
    <row r="965" spans="1:22" ht="11.25" customHeight="1" x14ac:dyDescent="0.25">
      <c r="A965" s="130" t="s">
        <v>4450</v>
      </c>
      <c r="B965" s="131" t="s">
        <v>3135</v>
      </c>
      <c r="C965" s="132">
        <v>99720006793</v>
      </c>
      <c r="D965" s="132" t="s">
        <v>4503</v>
      </c>
      <c r="E965" s="133">
        <v>328.66666666666669</v>
      </c>
      <c r="F965" s="132">
        <v>2</v>
      </c>
      <c r="G965" s="132">
        <v>1</v>
      </c>
      <c r="H965" s="134">
        <v>0</v>
      </c>
      <c r="I965" s="135">
        <f t="shared" si="209"/>
        <v>1</v>
      </c>
      <c r="J965" s="126">
        <f t="shared" si="197"/>
        <v>78.88</v>
      </c>
      <c r="K965" s="126">
        <f t="shared" si="210"/>
        <v>78.88</v>
      </c>
      <c r="L965" s="126">
        <f t="shared" si="198"/>
        <v>1.68</v>
      </c>
      <c r="M965" s="126">
        <f t="shared" si="199"/>
        <v>1.68</v>
      </c>
      <c r="N965" s="126">
        <f t="shared" si="200"/>
        <v>56.7</v>
      </c>
      <c r="O965" s="126">
        <f t="shared" si="201"/>
        <v>56.7</v>
      </c>
      <c r="P965" s="126">
        <f t="shared" si="202"/>
        <v>23.58</v>
      </c>
      <c r="Q965" s="126">
        <f t="shared" si="203"/>
        <v>23.58</v>
      </c>
      <c r="R965" s="126">
        <f t="shared" si="204"/>
        <v>19.72</v>
      </c>
      <c r="S965" s="126">
        <f t="shared" si="205"/>
        <v>19.72</v>
      </c>
      <c r="T965" s="126">
        <f t="shared" si="206"/>
        <v>19.72</v>
      </c>
      <c r="U965" s="128">
        <f t="shared" si="207"/>
        <v>9.86</v>
      </c>
      <c r="V965" s="157">
        <f t="shared" si="208"/>
        <v>391</v>
      </c>
    </row>
    <row r="966" spans="1:22" ht="11.25" customHeight="1" x14ac:dyDescent="0.25">
      <c r="A966" s="130" t="s">
        <v>4450</v>
      </c>
      <c r="B966" s="131" t="s">
        <v>4504</v>
      </c>
      <c r="C966" s="132">
        <v>10350008394</v>
      </c>
      <c r="D966" s="132" t="s">
        <v>4505</v>
      </c>
      <c r="E966" s="133">
        <v>841</v>
      </c>
      <c r="F966" s="132">
        <v>4</v>
      </c>
      <c r="G966" s="132">
        <v>1</v>
      </c>
      <c r="H966" s="134">
        <v>0</v>
      </c>
      <c r="I966" s="135">
        <f t="shared" si="209"/>
        <v>3</v>
      </c>
      <c r="J966" s="126">
        <f t="shared" si="197"/>
        <v>201.84</v>
      </c>
      <c r="K966" s="126">
        <f t="shared" si="210"/>
        <v>201.84</v>
      </c>
      <c r="L966" s="126">
        <f t="shared" si="198"/>
        <v>1.68</v>
      </c>
      <c r="M966" s="126">
        <f t="shared" si="199"/>
        <v>5.04</v>
      </c>
      <c r="N966" s="126">
        <f t="shared" si="200"/>
        <v>56.7</v>
      </c>
      <c r="O966" s="126">
        <f t="shared" si="201"/>
        <v>170.10000000000002</v>
      </c>
      <c r="P966" s="126">
        <f t="shared" si="202"/>
        <v>23.58</v>
      </c>
      <c r="Q966" s="126">
        <f t="shared" si="203"/>
        <v>70.739999999999995</v>
      </c>
      <c r="R966" s="126">
        <f t="shared" si="204"/>
        <v>50.46</v>
      </c>
      <c r="S966" s="126">
        <f t="shared" si="205"/>
        <v>50.46</v>
      </c>
      <c r="T966" s="126">
        <f t="shared" si="206"/>
        <v>50.46</v>
      </c>
      <c r="U966" s="128">
        <f t="shared" si="207"/>
        <v>25.23</v>
      </c>
      <c r="V966" s="157">
        <f t="shared" si="208"/>
        <v>908</v>
      </c>
    </row>
    <row r="967" spans="1:22" ht="11.25" customHeight="1" x14ac:dyDescent="0.25">
      <c r="A967" s="130" t="s">
        <v>4450</v>
      </c>
      <c r="B967" s="131" t="s">
        <v>3137</v>
      </c>
      <c r="C967" s="132">
        <v>73930009212</v>
      </c>
      <c r="D967" s="132" t="s">
        <v>4506</v>
      </c>
      <c r="E967" s="133">
        <v>373.33333333333331</v>
      </c>
      <c r="F967" s="132">
        <v>2</v>
      </c>
      <c r="G967" s="132">
        <v>1</v>
      </c>
      <c r="H967" s="134">
        <v>0</v>
      </c>
      <c r="I967" s="135">
        <f t="shared" si="209"/>
        <v>1</v>
      </c>
      <c r="J967" s="126">
        <f t="shared" si="197"/>
        <v>89.6</v>
      </c>
      <c r="K967" s="126">
        <f t="shared" si="210"/>
        <v>89.6</v>
      </c>
      <c r="L967" s="126">
        <f t="shared" si="198"/>
        <v>1.68</v>
      </c>
      <c r="M967" s="126">
        <f t="shared" si="199"/>
        <v>1.68</v>
      </c>
      <c r="N967" s="126">
        <f t="shared" si="200"/>
        <v>56.7</v>
      </c>
      <c r="O967" s="126">
        <f t="shared" si="201"/>
        <v>56.7</v>
      </c>
      <c r="P967" s="126">
        <f t="shared" si="202"/>
        <v>23.58</v>
      </c>
      <c r="Q967" s="126">
        <f t="shared" si="203"/>
        <v>23.58</v>
      </c>
      <c r="R967" s="126">
        <f t="shared" si="204"/>
        <v>22.4</v>
      </c>
      <c r="S967" s="126">
        <f t="shared" si="205"/>
        <v>22.4</v>
      </c>
      <c r="T967" s="126">
        <f t="shared" si="206"/>
        <v>22.4</v>
      </c>
      <c r="U967" s="128">
        <f t="shared" si="207"/>
        <v>11.2</v>
      </c>
      <c r="V967" s="157">
        <f t="shared" si="208"/>
        <v>422</v>
      </c>
    </row>
    <row r="968" spans="1:22" ht="11.25" customHeight="1" x14ac:dyDescent="0.25">
      <c r="A968" s="130" t="s">
        <v>4450</v>
      </c>
      <c r="B968" s="131" t="s">
        <v>982</v>
      </c>
      <c r="C968" s="132">
        <v>36090051340</v>
      </c>
      <c r="D968" s="132" t="s">
        <v>4507</v>
      </c>
      <c r="E968" s="133">
        <v>116.66666666666667</v>
      </c>
      <c r="F968" s="132">
        <v>2</v>
      </c>
      <c r="G968" s="132">
        <v>1</v>
      </c>
      <c r="H968" s="134">
        <v>0</v>
      </c>
      <c r="I968" s="135">
        <f t="shared" si="209"/>
        <v>1</v>
      </c>
      <c r="J968" s="126">
        <f t="shared" ref="J968:J1031" si="211">E968*$J$4</f>
        <v>28</v>
      </c>
      <c r="K968" s="126">
        <f t="shared" si="210"/>
        <v>28</v>
      </c>
      <c r="L968" s="126">
        <f t="shared" ref="L968:L1031" si="212">(G968+H968)*$L$4</f>
        <v>1.68</v>
      </c>
      <c r="M968" s="126">
        <f t="shared" ref="M968:M1031" si="213">I968*$M$4</f>
        <v>1.68</v>
      </c>
      <c r="N968" s="126">
        <f t="shared" ref="N968:N1031" si="214">(G968+H968)*$N$4</f>
        <v>56.7</v>
      </c>
      <c r="O968" s="126">
        <f t="shared" ref="O968:O1031" si="215">I968*$O$4</f>
        <v>56.7</v>
      </c>
      <c r="P968" s="126">
        <f t="shared" ref="P968:P1031" si="216">(G968+H968)*$P$4</f>
        <v>23.58</v>
      </c>
      <c r="Q968" s="126">
        <f t="shared" ref="Q968:Q1031" si="217">I968*$Q$4</f>
        <v>23.58</v>
      </c>
      <c r="R968" s="126">
        <f t="shared" ref="R968:R1031" si="218">E968*$R$4</f>
        <v>7</v>
      </c>
      <c r="S968" s="126">
        <f t="shared" ref="S968:S1031" si="219">E968*$S$4</f>
        <v>7</v>
      </c>
      <c r="T968" s="126">
        <f t="shared" ref="T968:T1031" si="220">E968*$T$4</f>
        <v>7</v>
      </c>
      <c r="U968" s="128">
        <f t="shared" ref="U968:U1031" si="221">E968*$U$4</f>
        <v>3.5</v>
      </c>
      <c r="V968" s="157">
        <f t="shared" ref="V968:V1031" si="222">ROUND((J968+K968+L968+M968+N968+O968+P968+Q968+R968+S968+T968+U968),0)</f>
        <v>244</v>
      </c>
    </row>
    <row r="969" spans="1:22" ht="11.25" customHeight="1" x14ac:dyDescent="0.25">
      <c r="A969" s="130" t="s">
        <v>4450</v>
      </c>
      <c r="B969" s="131" t="s">
        <v>1236</v>
      </c>
      <c r="C969" s="132">
        <v>10300004728</v>
      </c>
      <c r="D969" s="132" t="s">
        <v>4508</v>
      </c>
      <c r="E969" s="133">
        <v>803.33333333333337</v>
      </c>
      <c r="F969" s="132">
        <v>6</v>
      </c>
      <c r="G969" s="132">
        <v>1</v>
      </c>
      <c r="H969" s="134">
        <v>1</v>
      </c>
      <c r="I969" s="135">
        <f t="shared" ref="I969:I1032" si="223">F969-G969-H969</f>
        <v>4</v>
      </c>
      <c r="J969" s="126">
        <f t="shared" si="211"/>
        <v>192.8</v>
      </c>
      <c r="K969" s="126">
        <f t="shared" si="210"/>
        <v>192.8</v>
      </c>
      <c r="L969" s="126">
        <f t="shared" si="212"/>
        <v>3.36</v>
      </c>
      <c r="M969" s="126">
        <f t="shared" si="213"/>
        <v>6.72</v>
      </c>
      <c r="N969" s="126">
        <f t="shared" si="214"/>
        <v>113.4</v>
      </c>
      <c r="O969" s="126">
        <f t="shared" si="215"/>
        <v>226.8</v>
      </c>
      <c r="P969" s="126">
        <f t="shared" si="216"/>
        <v>47.16</v>
      </c>
      <c r="Q969" s="126">
        <f t="shared" si="217"/>
        <v>94.32</v>
      </c>
      <c r="R969" s="126">
        <f t="shared" si="218"/>
        <v>48.2</v>
      </c>
      <c r="S969" s="126">
        <f t="shared" si="219"/>
        <v>48.2</v>
      </c>
      <c r="T969" s="126">
        <f t="shared" si="220"/>
        <v>48.2</v>
      </c>
      <c r="U969" s="128">
        <f t="shared" si="221"/>
        <v>24.1</v>
      </c>
      <c r="V969" s="157">
        <f t="shared" si="222"/>
        <v>1046</v>
      </c>
    </row>
    <row r="970" spans="1:22" ht="11.25" customHeight="1" x14ac:dyDescent="0.25">
      <c r="A970" s="130" t="s">
        <v>4450</v>
      </c>
      <c r="B970" s="131" t="s">
        <v>3139</v>
      </c>
      <c r="C970" s="132">
        <v>81980008095</v>
      </c>
      <c r="D970" s="132" t="s">
        <v>4509</v>
      </c>
      <c r="E970" s="133">
        <v>407.66666666666669</v>
      </c>
      <c r="F970" s="132">
        <v>3</v>
      </c>
      <c r="G970" s="132">
        <v>1</v>
      </c>
      <c r="H970" s="134">
        <v>0</v>
      </c>
      <c r="I970" s="135">
        <f t="shared" si="223"/>
        <v>2</v>
      </c>
      <c r="J970" s="126">
        <f t="shared" si="211"/>
        <v>97.84</v>
      </c>
      <c r="K970" s="126">
        <f t="shared" si="210"/>
        <v>97.84</v>
      </c>
      <c r="L970" s="126">
        <f t="shared" si="212"/>
        <v>1.68</v>
      </c>
      <c r="M970" s="126">
        <f t="shared" si="213"/>
        <v>3.36</v>
      </c>
      <c r="N970" s="126">
        <f t="shared" si="214"/>
        <v>56.7</v>
      </c>
      <c r="O970" s="126">
        <f t="shared" si="215"/>
        <v>113.4</v>
      </c>
      <c r="P970" s="126">
        <f t="shared" si="216"/>
        <v>23.58</v>
      </c>
      <c r="Q970" s="126">
        <f t="shared" si="217"/>
        <v>47.16</v>
      </c>
      <c r="R970" s="126">
        <f t="shared" si="218"/>
        <v>24.46</v>
      </c>
      <c r="S970" s="126">
        <f t="shared" si="219"/>
        <v>24.46</v>
      </c>
      <c r="T970" s="126">
        <f t="shared" si="220"/>
        <v>24.46</v>
      </c>
      <c r="U970" s="128">
        <f t="shared" si="221"/>
        <v>12.23</v>
      </c>
      <c r="V970" s="157">
        <f t="shared" si="222"/>
        <v>527</v>
      </c>
    </row>
    <row r="971" spans="1:22" ht="11.25" customHeight="1" x14ac:dyDescent="0.25">
      <c r="A971" s="130" t="s">
        <v>4450</v>
      </c>
      <c r="B971" s="131" t="s">
        <v>1822</v>
      </c>
      <c r="C971" s="132">
        <v>89550006129</v>
      </c>
      <c r="D971" s="132" t="s">
        <v>4510</v>
      </c>
      <c r="E971" s="133">
        <v>300</v>
      </c>
      <c r="F971" s="132">
        <v>5</v>
      </c>
      <c r="G971" s="132">
        <v>1</v>
      </c>
      <c r="H971" s="134">
        <v>0</v>
      </c>
      <c r="I971" s="135">
        <f t="shared" si="223"/>
        <v>4</v>
      </c>
      <c r="J971" s="126">
        <f t="shared" si="211"/>
        <v>72</v>
      </c>
      <c r="K971" s="126">
        <f t="shared" si="210"/>
        <v>72</v>
      </c>
      <c r="L971" s="126">
        <f t="shared" si="212"/>
        <v>1.68</v>
      </c>
      <c r="M971" s="126">
        <f t="shared" si="213"/>
        <v>6.72</v>
      </c>
      <c r="N971" s="126">
        <f t="shared" si="214"/>
        <v>56.7</v>
      </c>
      <c r="O971" s="126">
        <f t="shared" si="215"/>
        <v>226.8</v>
      </c>
      <c r="P971" s="126">
        <f t="shared" si="216"/>
        <v>23.58</v>
      </c>
      <c r="Q971" s="126">
        <f t="shared" si="217"/>
        <v>94.32</v>
      </c>
      <c r="R971" s="126">
        <f t="shared" si="218"/>
        <v>18</v>
      </c>
      <c r="S971" s="126">
        <f t="shared" si="219"/>
        <v>18</v>
      </c>
      <c r="T971" s="126">
        <f t="shared" si="220"/>
        <v>18</v>
      </c>
      <c r="U971" s="128">
        <f t="shared" si="221"/>
        <v>9</v>
      </c>
      <c r="V971" s="157">
        <f t="shared" si="222"/>
        <v>617</v>
      </c>
    </row>
    <row r="972" spans="1:22" ht="11.25" customHeight="1" x14ac:dyDescent="0.25">
      <c r="A972" s="130" t="s">
        <v>4450</v>
      </c>
      <c r="B972" s="131" t="s">
        <v>1238</v>
      </c>
      <c r="C972" s="132">
        <v>93170009369</v>
      </c>
      <c r="D972" s="132" t="s">
        <v>4511</v>
      </c>
      <c r="E972" s="133">
        <v>283.33333333333331</v>
      </c>
      <c r="F972" s="132">
        <v>3</v>
      </c>
      <c r="G972" s="132">
        <v>1</v>
      </c>
      <c r="H972" s="134">
        <v>0</v>
      </c>
      <c r="I972" s="135">
        <f t="shared" si="223"/>
        <v>2</v>
      </c>
      <c r="J972" s="126">
        <f t="shared" si="211"/>
        <v>68</v>
      </c>
      <c r="K972" s="126">
        <f t="shared" si="210"/>
        <v>68</v>
      </c>
      <c r="L972" s="126">
        <f t="shared" si="212"/>
        <v>1.68</v>
      </c>
      <c r="M972" s="126">
        <f t="shared" si="213"/>
        <v>3.36</v>
      </c>
      <c r="N972" s="126">
        <f t="shared" si="214"/>
        <v>56.7</v>
      </c>
      <c r="O972" s="126">
        <f t="shared" si="215"/>
        <v>113.4</v>
      </c>
      <c r="P972" s="126">
        <f t="shared" si="216"/>
        <v>23.58</v>
      </c>
      <c r="Q972" s="126">
        <f t="shared" si="217"/>
        <v>47.16</v>
      </c>
      <c r="R972" s="126">
        <f t="shared" si="218"/>
        <v>17</v>
      </c>
      <c r="S972" s="126">
        <f t="shared" si="219"/>
        <v>17</v>
      </c>
      <c r="T972" s="126">
        <f t="shared" si="220"/>
        <v>17</v>
      </c>
      <c r="U972" s="128">
        <f t="shared" si="221"/>
        <v>8.5</v>
      </c>
      <c r="V972" s="157">
        <f t="shared" si="222"/>
        <v>441</v>
      </c>
    </row>
    <row r="973" spans="1:22" ht="11.25" customHeight="1" x14ac:dyDescent="0.25">
      <c r="A973" s="130" t="s">
        <v>4450</v>
      </c>
      <c r="B973" s="131" t="s">
        <v>3141</v>
      </c>
      <c r="C973" s="132">
        <v>83900003437</v>
      </c>
      <c r="D973" s="132" t="s">
        <v>4512</v>
      </c>
      <c r="E973" s="133">
        <v>188.33333333333334</v>
      </c>
      <c r="F973" s="132">
        <v>3</v>
      </c>
      <c r="G973" s="132">
        <v>1</v>
      </c>
      <c r="H973" s="134">
        <v>0</v>
      </c>
      <c r="I973" s="135">
        <f t="shared" si="223"/>
        <v>2</v>
      </c>
      <c r="J973" s="126">
        <f t="shared" si="211"/>
        <v>45.2</v>
      </c>
      <c r="K973" s="126">
        <f t="shared" si="210"/>
        <v>45.2</v>
      </c>
      <c r="L973" s="126">
        <f t="shared" si="212"/>
        <v>1.68</v>
      </c>
      <c r="M973" s="126">
        <f t="shared" si="213"/>
        <v>3.36</v>
      </c>
      <c r="N973" s="126">
        <f t="shared" si="214"/>
        <v>56.7</v>
      </c>
      <c r="O973" s="126">
        <f t="shared" si="215"/>
        <v>113.4</v>
      </c>
      <c r="P973" s="126">
        <f t="shared" si="216"/>
        <v>23.58</v>
      </c>
      <c r="Q973" s="126">
        <f t="shared" si="217"/>
        <v>47.16</v>
      </c>
      <c r="R973" s="126">
        <f t="shared" si="218"/>
        <v>11.3</v>
      </c>
      <c r="S973" s="126">
        <f t="shared" si="219"/>
        <v>11.3</v>
      </c>
      <c r="T973" s="126">
        <f t="shared" si="220"/>
        <v>11.3</v>
      </c>
      <c r="U973" s="128">
        <f t="shared" si="221"/>
        <v>5.65</v>
      </c>
      <c r="V973" s="157">
        <f t="shared" si="222"/>
        <v>376</v>
      </c>
    </row>
    <row r="974" spans="1:22" ht="11.25" customHeight="1" x14ac:dyDescent="0.25">
      <c r="A974" s="130" t="s">
        <v>4450</v>
      </c>
      <c r="B974" s="131" t="s">
        <v>984</v>
      </c>
      <c r="C974" s="132">
        <v>63140005605</v>
      </c>
      <c r="D974" s="132" t="s">
        <v>4513</v>
      </c>
      <c r="E974" s="133">
        <v>386.33333333333331</v>
      </c>
      <c r="F974" s="132">
        <v>2</v>
      </c>
      <c r="G974" s="132">
        <v>1</v>
      </c>
      <c r="H974" s="134">
        <v>0</v>
      </c>
      <c r="I974" s="135">
        <f t="shared" si="223"/>
        <v>1</v>
      </c>
      <c r="J974" s="126">
        <f t="shared" si="211"/>
        <v>92.72</v>
      </c>
      <c r="K974" s="126">
        <f t="shared" si="210"/>
        <v>92.72</v>
      </c>
      <c r="L974" s="126">
        <f t="shared" si="212"/>
        <v>1.68</v>
      </c>
      <c r="M974" s="126">
        <f t="shared" si="213"/>
        <v>1.68</v>
      </c>
      <c r="N974" s="126">
        <f t="shared" si="214"/>
        <v>56.7</v>
      </c>
      <c r="O974" s="126">
        <f t="shared" si="215"/>
        <v>56.7</v>
      </c>
      <c r="P974" s="126">
        <f t="shared" si="216"/>
        <v>23.58</v>
      </c>
      <c r="Q974" s="126">
        <f t="shared" si="217"/>
        <v>23.58</v>
      </c>
      <c r="R974" s="126">
        <f t="shared" si="218"/>
        <v>23.18</v>
      </c>
      <c r="S974" s="126">
        <f t="shared" si="219"/>
        <v>23.18</v>
      </c>
      <c r="T974" s="126">
        <f t="shared" si="220"/>
        <v>23.18</v>
      </c>
      <c r="U974" s="128">
        <f t="shared" si="221"/>
        <v>11.59</v>
      </c>
      <c r="V974" s="157">
        <f t="shared" si="222"/>
        <v>430</v>
      </c>
    </row>
    <row r="975" spans="1:22" ht="11.25" customHeight="1" x14ac:dyDescent="0.25">
      <c r="A975" s="130" t="s">
        <v>4450</v>
      </c>
      <c r="B975" s="131" t="s">
        <v>3143</v>
      </c>
      <c r="C975" s="132">
        <v>53880000313</v>
      </c>
      <c r="D975" s="132" t="s">
        <v>4514</v>
      </c>
      <c r="E975" s="133">
        <v>620.33333333333337</v>
      </c>
      <c r="F975" s="132">
        <v>3</v>
      </c>
      <c r="G975" s="132">
        <v>1</v>
      </c>
      <c r="H975" s="134">
        <v>0</v>
      </c>
      <c r="I975" s="135">
        <f t="shared" si="223"/>
        <v>2</v>
      </c>
      <c r="J975" s="126">
        <f t="shared" si="211"/>
        <v>148.88</v>
      </c>
      <c r="K975" s="126">
        <f t="shared" si="210"/>
        <v>148.88</v>
      </c>
      <c r="L975" s="126">
        <f t="shared" si="212"/>
        <v>1.68</v>
      </c>
      <c r="M975" s="126">
        <f t="shared" si="213"/>
        <v>3.36</v>
      </c>
      <c r="N975" s="126">
        <f t="shared" si="214"/>
        <v>56.7</v>
      </c>
      <c r="O975" s="126">
        <f t="shared" si="215"/>
        <v>113.4</v>
      </c>
      <c r="P975" s="126">
        <f t="shared" si="216"/>
        <v>23.58</v>
      </c>
      <c r="Q975" s="126">
        <f t="shared" si="217"/>
        <v>47.16</v>
      </c>
      <c r="R975" s="126">
        <f t="shared" si="218"/>
        <v>37.22</v>
      </c>
      <c r="S975" s="126">
        <f t="shared" si="219"/>
        <v>37.22</v>
      </c>
      <c r="T975" s="126">
        <f t="shared" si="220"/>
        <v>37.22</v>
      </c>
      <c r="U975" s="128">
        <f t="shared" si="221"/>
        <v>18.61</v>
      </c>
      <c r="V975" s="157">
        <f t="shared" si="222"/>
        <v>674</v>
      </c>
    </row>
    <row r="976" spans="1:22" ht="11.25" customHeight="1" x14ac:dyDescent="0.25">
      <c r="A976" s="130" t="s">
        <v>4450</v>
      </c>
      <c r="B976" s="131" t="s">
        <v>3145</v>
      </c>
      <c r="C976" s="132">
        <v>99770010840</v>
      </c>
      <c r="D976" s="132" t="s">
        <v>4515</v>
      </c>
      <c r="E976" s="133">
        <v>205.66666666666666</v>
      </c>
      <c r="F976" s="132">
        <v>4</v>
      </c>
      <c r="G976" s="132">
        <v>1</v>
      </c>
      <c r="H976" s="134">
        <v>0</v>
      </c>
      <c r="I976" s="135">
        <f t="shared" si="223"/>
        <v>3</v>
      </c>
      <c r="J976" s="126">
        <f t="shared" si="211"/>
        <v>49.36</v>
      </c>
      <c r="K976" s="126">
        <f t="shared" si="210"/>
        <v>49.36</v>
      </c>
      <c r="L976" s="126">
        <f t="shared" si="212"/>
        <v>1.68</v>
      </c>
      <c r="M976" s="126">
        <f t="shared" si="213"/>
        <v>5.04</v>
      </c>
      <c r="N976" s="126">
        <f t="shared" si="214"/>
        <v>56.7</v>
      </c>
      <c r="O976" s="126">
        <f t="shared" si="215"/>
        <v>170.10000000000002</v>
      </c>
      <c r="P976" s="126">
        <f t="shared" si="216"/>
        <v>23.58</v>
      </c>
      <c r="Q976" s="126">
        <f t="shared" si="217"/>
        <v>70.739999999999995</v>
      </c>
      <c r="R976" s="126">
        <f t="shared" si="218"/>
        <v>12.34</v>
      </c>
      <c r="S976" s="126">
        <f t="shared" si="219"/>
        <v>12.34</v>
      </c>
      <c r="T976" s="126">
        <f t="shared" si="220"/>
        <v>12.34</v>
      </c>
      <c r="U976" s="128">
        <f t="shared" si="221"/>
        <v>6.17</v>
      </c>
      <c r="V976" s="157">
        <f t="shared" si="222"/>
        <v>470</v>
      </c>
    </row>
    <row r="977" spans="1:22" ht="11.25" customHeight="1" x14ac:dyDescent="0.25">
      <c r="A977" s="130" t="s">
        <v>4450</v>
      </c>
      <c r="B977" s="131" t="s">
        <v>986</v>
      </c>
      <c r="C977" s="132">
        <v>18180003203</v>
      </c>
      <c r="D977" s="132" t="s">
        <v>4516</v>
      </c>
      <c r="E977" s="133">
        <v>374</v>
      </c>
      <c r="F977" s="132">
        <v>3</v>
      </c>
      <c r="G977" s="132">
        <v>1</v>
      </c>
      <c r="H977" s="134">
        <v>0</v>
      </c>
      <c r="I977" s="135">
        <f t="shared" si="223"/>
        <v>2</v>
      </c>
      <c r="J977" s="126">
        <f t="shared" si="211"/>
        <v>89.759999999999991</v>
      </c>
      <c r="K977" s="126">
        <f t="shared" si="210"/>
        <v>89.759999999999991</v>
      </c>
      <c r="L977" s="126">
        <f t="shared" si="212"/>
        <v>1.68</v>
      </c>
      <c r="M977" s="126">
        <f t="shared" si="213"/>
        <v>3.36</v>
      </c>
      <c r="N977" s="126">
        <f t="shared" si="214"/>
        <v>56.7</v>
      </c>
      <c r="O977" s="126">
        <f t="shared" si="215"/>
        <v>113.4</v>
      </c>
      <c r="P977" s="126">
        <f t="shared" si="216"/>
        <v>23.58</v>
      </c>
      <c r="Q977" s="126">
        <f t="shared" si="217"/>
        <v>47.16</v>
      </c>
      <c r="R977" s="126">
        <f t="shared" si="218"/>
        <v>22.439999999999998</v>
      </c>
      <c r="S977" s="126">
        <f t="shared" si="219"/>
        <v>22.439999999999998</v>
      </c>
      <c r="T977" s="126">
        <f t="shared" si="220"/>
        <v>22.439999999999998</v>
      </c>
      <c r="U977" s="128">
        <f t="shared" si="221"/>
        <v>11.219999999999999</v>
      </c>
      <c r="V977" s="157">
        <f t="shared" si="222"/>
        <v>504</v>
      </c>
    </row>
    <row r="978" spans="1:22" ht="11.25" customHeight="1" x14ac:dyDescent="0.25">
      <c r="A978" s="130" t="s">
        <v>4450</v>
      </c>
      <c r="B978" s="131" t="s">
        <v>4517</v>
      </c>
      <c r="C978" s="132">
        <v>73220017337</v>
      </c>
      <c r="D978" s="132" t="s">
        <v>4518</v>
      </c>
      <c r="E978" s="133">
        <v>206.66666666666666</v>
      </c>
      <c r="F978" s="132">
        <v>3</v>
      </c>
      <c r="G978" s="132">
        <v>1</v>
      </c>
      <c r="H978" s="134">
        <v>0</v>
      </c>
      <c r="I978" s="135">
        <f t="shared" si="223"/>
        <v>2</v>
      </c>
      <c r="J978" s="126">
        <f t="shared" si="211"/>
        <v>49.599999999999994</v>
      </c>
      <c r="K978" s="126">
        <f t="shared" si="210"/>
        <v>49.599999999999994</v>
      </c>
      <c r="L978" s="126">
        <f t="shared" si="212"/>
        <v>1.68</v>
      </c>
      <c r="M978" s="126">
        <f t="shared" si="213"/>
        <v>3.36</v>
      </c>
      <c r="N978" s="126">
        <f t="shared" si="214"/>
        <v>56.7</v>
      </c>
      <c r="O978" s="126">
        <f t="shared" si="215"/>
        <v>113.4</v>
      </c>
      <c r="P978" s="126">
        <f t="shared" si="216"/>
        <v>23.58</v>
      </c>
      <c r="Q978" s="126">
        <f t="shared" si="217"/>
        <v>47.16</v>
      </c>
      <c r="R978" s="126">
        <f t="shared" si="218"/>
        <v>12.399999999999999</v>
      </c>
      <c r="S978" s="126">
        <f t="shared" si="219"/>
        <v>12.399999999999999</v>
      </c>
      <c r="T978" s="126">
        <f t="shared" si="220"/>
        <v>12.399999999999999</v>
      </c>
      <c r="U978" s="128">
        <f t="shared" si="221"/>
        <v>6.1999999999999993</v>
      </c>
      <c r="V978" s="157">
        <f t="shared" si="222"/>
        <v>388</v>
      </c>
    </row>
    <row r="979" spans="1:22" ht="11.25" customHeight="1" x14ac:dyDescent="0.25">
      <c r="A979" s="130" t="s">
        <v>4450</v>
      </c>
      <c r="B979" s="131" t="s">
        <v>3149</v>
      </c>
      <c r="C979" s="132">
        <v>33980008154</v>
      </c>
      <c r="D979" s="132" t="s">
        <v>4519</v>
      </c>
      <c r="E979" s="133">
        <v>871.33333333333337</v>
      </c>
      <c r="F979" s="132">
        <v>4</v>
      </c>
      <c r="G979" s="132">
        <v>1</v>
      </c>
      <c r="H979" s="134">
        <v>0</v>
      </c>
      <c r="I979" s="135">
        <f t="shared" si="223"/>
        <v>3</v>
      </c>
      <c r="J979" s="126">
        <f t="shared" si="211"/>
        <v>209.12</v>
      </c>
      <c r="K979" s="126">
        <f t="shared" si="210"/>
        <v>209.12</v>
      </c>
      <c r="L979" s="126">
        <f t="shared" si="212"/>
        <v>1.68</v>
      </c>
      <c r="M979" s="126">
        <f t="shared" si="213"/>
        <v>5.04</v>
      </c>
      <c r="N979" s="126">
        <f t="shared" si="214"/>
        <v>56.7</v>
      </c>
      <c r="O979" s="126">
        <f t="shared" si="215"/>
        <v>170.10000000000002</v>
      </c>
      <c r="P979" s="126">
        <f t="shared" si="216"/>
        <v>23.58</v>
      </c>
      <c r="Q979" s="126">
        <f t="shared" si="217"/>
        <v>70.739999999999995</v>
      </c>
      <c r="R979" s="126">
        <f t="shared" si="218"/>
        <v>52.28</v>
      </c>
      <c r="S979" s="126">
        <f t="shared" si="219"/>
        <v>52.28</v>
      </c>
      <c r="T979" s="126">
        <f t="shared" si="220"/>
        <v>52.28</v>
      </c>
      <c r="U979" s="128">
        <f t="shared" si="221"/>
        <v>26.14</v>
      </c>
      <c r="V979" s="157">
        <f t="shared" si="222"/>
        <v>929</v>
      </c>
    </row>
    <row r="980" spans="1:22" ht="11.25" customHeight="1" x14ac:dyDescent="0.25">
      <c r="A980" s="130" t="s">
        <v>4450</v>
      </c>
      <c r="B980" s="131" t="s">
        <v>3151</v>
      </c>
      <c r="C980" s="132">
        <v>10100001711</v>
      </c>
      <c r="D980" s="132" t="s">
        <v>4520</v>
      </c>
      <c r="E980" s="133">
        <v>297.33333333333331</v>
      </c>
      <c r="F980" s="132">
        <v>2</v>
      </c>
      <c r="G980" s="132">
        <v>1</v>
      </c>
      <c r="H980" s="134">
        <v>0</v>
      </c>
      <c r="I980" s="135">
        <f t="shared" si="223"/>
        <v>1</v>
      </c>
      <c r="J980" s="126">
        <f t="shared" si="211"/>
        <v>71.36</v>
      </c>
      <c r="K980" s="126">
        <f t="shared" si="210"/>
        <v>71.36</v>
      </c>
      <c r="L980" s="126">
        <f t="shared" si="212"/>
        <v>1.68</v>
      </c>
      <c r="M980" s="126">
        <f t="shared" si="213"/>
        <v>1.68</v>
      </c>
      <c r="N980" s="126">
        <f t="shared" si="214"/>
        <v>56.7</v>
      </c>
      <c r="O980" s="126">
        <f t="shared" si="215"/>
        <v>56.7</v>
      </c>
      <c r="P980" s="126">
        <f t="shared" si="216"/>
        <v>23.58</v>
      </c>
      <c r="Q980" s="126">
        <f t="shared" si="217"/>
        <v>23.58</v>
      </c>
      <c r="R980" s="126">
        <f t="shared" si="218"/>
        <v>17.84</v>
      </c>
      <c r="S980" s="126">
        <f t="shared" si="219"/>
        <v>17.84</v>
      </c>
      <c r="T980" s="126">
        <f t="shared" si="220"/>
        <v>17.84</v>
      </c>
      <c r="U980" s="128">
        <f t="shared" si="221"/>
        <v>8.92</v>
      </c>
      <c r="V980" s="157">
        <f t="shared" si="222"/>
        <v>369</v>
      </c>
    </row>
    <row r="981" spans="1:22" ht="11.25" customHeight="1" x14ac:dyDescent="0.25">
      <c r="A981" s="130" t="s">
        <v>4450</v>
      </c>
      <c r="B981" s="131" t="s">
        <v>3153</v>
      </c>
      <c r="C981" s="132">
        <v>62610006561</v>
      </c>
      <c r="D981" s="132" t="s">
        <v>4521</v>
      </c>
      <c r="E981" s="133">
        <v>250.33333333333334</v>
      </c>
      <c r="F981" s="132">
        <v>2</v>
      </c>
      <c r="G981" s="132">
        <v>1</v>
      </c>
      <c r="H981" s="134">
        <v>0</v>
      </c>
      <c r="I981" s="135">
        <f t="shared" si="223"/>
        <v>1</v>
      </c>
      <c r="J981" s="126">
        <f t="shared" si="211"/>
        <v>60.08</v>
      </c>
      <c r="K981" s="126">
        <f t="shared" si="210"/>
        <v>60.08</v>
      </c>
      <c r="L981" s="126">
        <f t="shared" si="212"/>
        <v>1.68</v>
      </c>
      <c r="M981" s="126">
        <f t="shared" si="213"/>
        <v>1.68</v>
      </c>
      <c r="N981" s="126">
        <f t="shared" si="214"/>
        <v>56.7</v>
      </c>
      <c r="O981" s="126">
        <f t="shared" si="215"/>
        <v>56.7</v>
      </c>
      <c r="P981" s="126">
        <f t="shared" si="216"/>
        <v>23.58</v>
      </c>
      <c r="Q981" s="126">
        <f t="shared" si="217"/>
        <v>23.58</v>
      </c>
      <c r="R981" s="126">
        <f t="shared" si="218"/>
        <v>15.02</v>
      </c>
      <c r="S981" s="126">
        <f t="shared" si="219"/>
        <v>15.02</v>
      </c>
      <c r="T981" s="126">
        <f t="shared" si="220"/>
        <v>15.02</v>
      </c>
      <c r="U981" s="128">
        <f t="shared" si="221"/>
        <v>7.51</v>
      </c>
      <c r="V981" s="157">
        <f t="shared" si="222"/>
        <v>337</v>
      </c>
    </row>
    <row r="982" spans="1:22" ht="11.25" customHeight="1" x14ac:dyDescent="0.25">
      <c r="A982" s="130" t="s">
        <v>4450</v>
      </c>
      <c r="B982" s="131" t="s">
        <v>3155</v>
      </c>
      <c r="C982" s="132">
        <v>26340008240</v>
      </c>
      <c r="D982" s="132" t="s">
        <v>4522</v>
      </c>
      <c r="E982" s="133">
        <v>915</v>
      </c>
      <c r="F982" s="132">
        <v>6</v>
      </c>
      <c r="G982" s="132">
        <v>1</v>
      </c>
      <c r="H982" s="134">
        <v>1</v>
      </c>
      <c r="I982" s="135">
        <f t="shared" si="223"/>
        <v>4</v>
      </c>
      <c r="J982" s="126">
        <f t="shared" si="211"/>
        <v>219.6</v>
      </c>
      <c r="K982" s="126">
        <f t="shared" si="210"/>
        <v>219.6</v>
      </c>
      <c r="L982" s="126">
        <f t="shared" si="212"/>
        <v>3.36</v>
      </c>
      <c r="M982" s="126">
        <f t="shared" si="213"/>
        <v>6.72</v>
      </c>
      <c r="N982" s="126">
        <f t="shared" si="214"/>
        <v>113.4</v>
      </c>
      <c r="O982" s="126">
        <f t="shared" si="215"/>
        <v>226.8</v>
      </c>
      <c r="P982" s="126">
        <f t="shared" si="216"/>
        <v>47.16</v>
      </c>
      <c r="Q982" s="126">
        <f t="shared" si="217"/>
        <v>94.32</v>
      </c>
      <c r="R982" s="126">
        <f t="shared" si="218"/>
        <v>54.9</v>
      </c>
      <c r="S982" s="126">
        <f t="shared" si="219"/>
        <v>54.9</v>
      </c>
      <c r="T982" s="126">
        <f t="shared" si="220"/>
        <v>54.9</v>
      </c>
      <c r="U982" s="128">
        <f t="shared" si="221"/>
        <v>27.45</v>
      </c>
      <c r="V982" s="157">
        <f t="shared" si="222"/>
        <v>1123</v>
      </c>
    </row>
    <row r="983" spans="1:22" ht="11.25" customHeight="1" x14ac:dyDescent="0.25">
      <c r="A983" s="130" t="s">
        <v>4450</v>
      </c>
      <c r="B983" s="131" t="s">
        <v>3157</v>
      </c>
      <c r="C983" s="132">
        <v>79120009291</v>
      </c>
      <c r="D983" s="132" t="s">
        <v>4523</v>
      </c>
      <c r="E983" s="133">
        <v>343.66666666666669</v>
      </c>
      <c r="F983" s="132">
        <v>2</v>
      </c>
      <c r="G983" s="132">
        <v>1</v>
      </c>
      <c r="H983" s="134">
        <v>0</v>
      </c>
      <c r="I983" s="135">
        <f t="shared" si="223"/>
        <v>1</v>
      </c>
      <c r="J983" s="126">
        <f t="shared" si="211"/>
        <v>82.48</v>
      </c>
      <c r="K983" s="126">
        <f t="shared" si="210"/>
        <v>82.48</v>
      </c>
      <c r="L983" s="126">
        <f t="shared" si="212"/>
        <v>1.68</v>
      </c>
      <c r="M983" s="126">
        <f t="shared" si="213"/>
        <v>1.68</v>
      </c>
      <c r="N983" s="126">
        <f t="shared" si="214"/>
        <v>56.7</v>
      </c>
      <c r="O983" s="126">
        <f t="shared" si="215"/>
        <v>56.7</v>
      </c>
      <c r="P983" s="126">
        <f t="shared" si="216"/>
        <v>23.58</v>
      </c>
      <c r="Q983" s="126">
        <f t="shared" si="217"/>
        <v>23.58</v>
      </c>
      <c r="R983" s="126">
        <f t="shared" si="218"/>
        <v>20.62</v>
      </c>
      <c r="S983" s="126">
        <f t="shared" si="219"/>
        <v>20.62</v>
      </c>
      <c r="T983" s="126">
        <f t="shared" si="220"/>
        <v>20.62</v>
      </c>
      <c r="U983" s="128">
        <f t="shared" si="221"/>
        <v>10.31</v>
      </c>
      <c r="V983" s="157">
        <f t="shared" si="222"/>
        <v>401</v>
      </c>
    </row>
    <row r="984" spans="1:22" ht="11.25" customHeight="1" x14ac:dyDescent="0.25">
      <c r="A984" s="130" t="s">
        <v>4450</v>
      </c>
      <c r="B984" s="131" t="s">
        <v>988</v>
      </c>
      <c r="C984" s="132">
        <v>50650006366</v>
      </c>
      <c r="D984" s="132" t="s">
        <v>4524</v>
      </c>
      <c r="E984" s="133">
        <v>560.33333333333337</v>
      </c>
      <c r="F984" s="132">
        <v>5</v>
      </c>
      <c r="G984" s="132">
        <v>2</v>
      </c>
      <c r="H984" s="134">
        <v>0</v>
      </c>
      <c r="I984" s="135">
        <f t="shared" si="223"/>
        <v>3</v>
      </c>
      <c r="J984" s="126">
        <f t="shared" si="211"/>
        <v>134.48000000000002</v>
      </c>
      <c r="K984" s="126">
        <f t="shared" si="210"/>
        <v>134.48000000000002</v>
      </c>
      <c r="L984" s="126">
        <f t="shared" si="212"/>
        <v>3.36</v>
      </c>
      <c r="M984" s="126">
        <f t="shared" si="213"/>
        <v>5.04</v>
      </c>
      <c r="N984" s="126">
        <f t="shared" si="214"/>
        <v>113.4</v>
      </c>
      <c r="O984" s="126">
        <f t="shared" si="215"/>
        <v>170.10000000000002</v>
      </c>
      <c r="P984" s="126">
        <f t="shared" si="216"/>
        <v>47.16</v>
      </c>
      <c r="Q984" s="126">
        <f t="shared" si="217"/>
        <v>70.739999999999995</v>
      </c>
      <c r="R984" s="126">
        <f t="shared" si="218"/>
        <v>33.620000000000005</v>
      </c>
      <c r="S984" s="126">
        <f t="shared" si="219"/>
        <v>33.620000000000005</v>
      </c>
      <c r="T984" s="126">
        <f t="shared" si="220"/>
        <v>33.620000000000005</v>
      </c>
      <c r="U984" s="128">
        <f t="shared" si="221"/>
        <v>16.810000000000002</v>
      </c>
      <c r="V984" s="157">
        <f t="shared" si="222"/>
        <v>796</v>
      </c>
    </row>
    <row r="985" spans="1:22" ht="11.25" customHeight="1" x14ac:dyDescent="0.25">
      <c r="A985" s="130" t="s">
        <v>4450</v>
      </c>
      <c r="B985" s="131" t="s">
        <v>3159</v>
      </c>
      <c r="C985" s="132">
        <v>41430007550</v>
      </c>
      <c r="D985" s="132" t="s">
        <v>4525</v>
      </c>
      <c r="E985" s="133">
        <v>294</v>
      </c>
      <c r="F985" s="132">
        <v>2</v>
      </c>
      <c r="G985" s="132">
        <v>1</v>
      </c>
      <c r="H985" s="134">
        <v>0</v>
      </c>
      <c r="I985" s="135">
        <f t="shared" si="223"/>
        <v>1</v>
      </c>
      <c r="J985" s="126">
        <f t="shared" si="211"/>
        <v>70.56</v>
      </c>
      <c r="K985" s="126">
        <f t="shared" si="210"/>
        <v>70.56</v>
      </c>
      <c r="L985" s="126">
        <f t="shared" si="212"/>
        <v>1.68</v>
      </c>
      <c r="M985" s="126">
        <f t="shared" si="213"/>
        <v>1.68</v>
      </c>
      <c r="N985" s="126">
        <f t="shared" si="214"/>
        <v>56.7</v>
      </c>
      <c r="O985" s="126">
        <f t="shared" si="215"/>
        <v>56.7</v>
      </c>
      <c r="P985" s="126">
        <f t="shared" si="216"/>
        <v>23.58</v>
      </c>
      <c r="Q985" s="126">
        <f t="shared" si="217"/>
        <v>23.58</v>
      </c>
      <c r="R985" s="126">
        <f t="shared" si="218"/>
        <v>17.64</v>
      </c>
      <c r="S985" s="126">
        <f t="shared" si="219"/>
        <v>17.64</v>
      </c>
      <c r="T985" s="126">
        <f t="shared" si="220"/>
        <v>17.64</v>
      </c>
      <c r="U985" s="128">
        <f t="shared" si="221"/>
        <v>8.82</v>
      </c>
      <c r="V985" s="157">
        <f t="shared" si="222"/>
        <v>367</v>
      </c>
    </row>
    <row r="986" spans="1:22" ht="11.25" customHeight="1" x14ac:dyDescent="0.25">
      <c r="A986" s="130" t="s">
        <v>4450</v>
      </c>
      <c r="B986" s="131" t="s">
        <v>1826</v>
      </c>
      <c r="C986" s="132">
        <v>98040011244</v>
      </c>
      <c r="D986" s="132" t="s">
        <v>4526</v>
      </c>
      <c r="E986" s="133">
        <v>388</v>
      </c>
      <c r="F986" s="132">
        <v>3</v>
      </c>
      <c r="G986" s="132">
        <v>1</v>
      </c>
      <c r="H986" s="134">
        <v>0</v>
      </c>
      <c r="I986" s="135">
        <f t="shared" si="223"/>
        <v>2</v>
      </c>
      <c r="J986" s="126">
        <f t="shared" si="211"/>
        <v>93.11999999999999</v>
      </c>
      <c r="K986" s="126">
        <f t="shared" si="210"/>
        <v>93.11999999999999</v>
      </c>
      <c r="L986" s="126">
        <f t="shared" si="212"/>
        <v>1.68</v>
      </c>
      <c r="M986" s="126">
        <f t="shared" si="213"/>
        <v>3.36</v>
      </c>
      <c r="N986" s="126">
        <f t="shared" si="214"/>
        <v>56.7</v>
      </c>
      <c r="O986" s="126">
        <f t="shared" si="215"/>
        <v>113.4</v>
      </c>
      <c r="P986" s="126">
        <f t="shared" si="216"/>
        <v>23.58</v>
      </c>
      <c r="Q986" s="126">
        <f t="shared" si="217"/>
        <v>47.16</v>
      </c>
      <c r="R986" s="126">
        <f t="shared" si="218"/>
        <v>23.279999999999998</v>
      </c>
      <c r="S986" s="126">
        <f t="shared" si="219"/>
        <v>23.279999999999998</v>
      </c>
      <c r="T986" s="126">
        <f t="shared" si="220"/>
        <v>23.279999999999998</v>
      </c>
      <c r="U986" s="128">
        <f t="shared" si="221"/>
        <v>11.639999999999999</v>
      </c>
      <c r="V986" s="157">
        <f t="shared" si="222"/>
        <v>514</v>
      </c>
    </row>
    <row r="987" spans="1:22" ht="11.25" customHeight="1" x14ac:dyDescent="0.25">
      <c r="A987" s="130" t="s">
        <v>4450</v>
      </c>
      <c r="B987" s="131" t="s">
        <v>3161</v>
      </c>
      <c r="C987" s="132">
        <v>47730004107</v>
      </c>
      <c r="D987" s="132" t="s">
        <v>4527</v>
      </c>
      <c r="E987" s="133">
        <v>338.33333333333331</v>
      </c>
      <c r="F987" s="132">
        <v>2</v>
      </c>
      <c r="G987" s="132">
        <v>1</v>
      </c>
      <c r="H987" s="134">
        <v>0</v>
      </c>
      <c r="I987" s="135">
        <f t="shared" si="223"/>
        <v>1</v>
      </c>
      <c r="J987" s="126">
        <f t="shared" si="211"/>
        <v>81.199999999999989</v>
      </c>
      <c r="K987" s="126">
        <f t="shared" si="210"/>
        <v>81.199999999999989</v>
      </c>
      <c r="L987" s="126">
        <f t="shared" si="212"/>
        <v>1.68</v>
      </c>
      <c r="M987" s="126">
        <f t="shared" si="213"/>
        <v>1.68</v>
      </c>
      <c r="N987" s="126">
        <f t="shared" si="214"/>
        <v>56.7</v>
      </c>
      <c r="O987" s="126">
        <f t="shared" si="215"/>
        <v>56.7</v>
      </c>
      <c r="P987" s="126">
        <f t="shared" si="216"/>
        <v>23.58</v>
      </c>
      <c r="Q987" s="126">
        <f t="shared" si="217"/>
        <v>23.58</v>
      </c>
      <c r="R987" s="126">
        <f t="shared" si="218"/>
        <v>20.299999999999997</v>
      </c>
      <c r="S987" s="126">
        <f t="shared" si="219"/>
        <v>20.299999999999997</v>
      </c>
      <c r="T987" s="126">
        <f t="shared" si="220"/>
        <v>20.299999999999997</v>
      </c>
      <c r="U987" s="128">
        <f t="shared" si="221"/>
        <v>10.149999999999999</v>
      </c>
      <c r="V987" s="157">
        <f t="shared" si="222"/>
        <v>397</v>
      </c>
    </row>
    <row r="988" spans="1:22" ht="11.25" customHeight="1" x14ac:dyDescent="0.25">
      <c r="A988" s="130" t="s">
        <v>4450</v>
      </c>
      <c r="B988" s="131" t="s">
        <v>990</v>
      </c>
      <c r="C988" s="132">
        <v>48600007343</v>
      </c>
      <c r="D988" s="132" t="s">
        <v>4528</v>
      </c>
      <c r="E988" s="133">
        <v>667</v>
      </c>
      <c r="F988" s="132">
        <v>3</v>
      </c>
      <c r="G988" s="132">
        <v>1</v>
      </c>
      <c r="H988" s="134">
        <v>1</v>
      </c>
      <c r="I988" s="135">
        <f t="shared" si="223"/>
        <v>1</v>
      </c>
      <c r="J988" s="126">
        <f t="shared" si="211"/>
        <v>160.07999999999998</v>
      </c>
      <c r="K988" s="126">
        <f t="shared" si="210"/>
        <v>160.07999999999998</v>
      </c>
      <c r="L988" s="126">
        <f t="shared" si="212"/>
        <v>3.36</v>
      </c>
      <c r="M988" s="126">
        <f t="shared" si="213"/>
        <v>1.68</v>
      </c>
      <c r="N988" s="126">
        <f t="shared" si="214"/>
        <v>113.4</v>
      </c>
      <c r="O988" s="126">
        <f t="shared" si="215"/>
        <v>56.7</v>
      </c>
      <c r="P988" s="126">
        <f t="shared" si="216"/>
        <v>47.16</v>
      </c>
      <c r="Q988" s="126">
        <f t="shared" si="217"/>
        <v>23.58</v>
      </c>
      <c r="R988" s="126">
        <f t="shared" si="218"/>
        <v>40.019999999999996</v>
      </c>
      <c r="S988" s="126">
        <f t="shared" si="219"/>
        <v>40.019999999999996</v>
      </c>
      <c r="T988" s="126">
        <f t="shared" si="220"/>
        <v>40.019999999999996</v>
      </c>
      <c r="U988" s="128">
        <f t="shared" si="221"/>
        <v>20.009999999999998</v>
      </c>
      <c r="V988" s="157">
        <f t="shared" si="222"/>
        <v>706</v>
      </c>
    </row>
    <row r="989" spans="1:22" ht="11.25" customHeight="1" x14ac:dyDescent="0.25">
      <c r="A989" s="130" t="s">
        <v>4450</v>
      </c>
      <c r="B989" s="131" t="s">
        <v>1240</v>
      </c>
      <c r="C989" s="132">
        <v>10250005536</v>
      </c>
      <c r="D989" s="132" t="s">
        <v>4529</v>
      </c>
      <c r="E989" s="133">
        <v>436</v>
      </c>
      <c r="F989" s="132">
        <v>3</v>
      </c>
      <c r="G989" s="132">
        <v>1</v>
      </c>
      <c r="H989" s="134">
        <v>0</v>
      </c>
      <c r="I989" s="135">
        <f t="shared" si="223"/>
        <v>2</v>
      </c>
      <c r="J989" s="126">
        <f t="shared" si="211"/>
        <v>104.64</v>
      </c>
      <c r="K989" s="126">
        <f t="shared" si="210"/>
        <v>104.64</v>
      </c>
      <c r="L989" s="126">
        <f t="shared" si="212"/>
        <v>1.68</v>
      </c>
      <c r="M989" s="126">
        <f t="shared" si="213"/>
        <v>3.36</v>
      </c>
      <c r="N989" s="126">
        <f t="shared" si="214"/>
        <v>56.7</v>
      </c>
      <c r="O989" s="126">
        <f t="shared" si="215"/>
        <v>113.4</v>
      </c>
      <c r="P989" s="126">
        <f t="shared" si="216"/>
        <v>23.58</v>
      </c>
      <c r="Q989" s="126">
        <f t="shared" si="217"/>
        <v>47.16</v>
      </c>
      <c r="R989" s="126">
        <f t="shared" si="218"/>
        <v>26.16</v>
      </c>
      <c r="S989" s="126">
        <f t="shared" si="219"/>
        <v>26.16</v>
      </c>
      <c r="T989" s="126">
        <f t="shared" si="220"/>
        <v>26.16</v>
      </c>
      <c r="U989" s="128">
        <f t="shared" si="221"/>
        <v>13.08</v>
      </c>
      <c r="V989" s="157">
        <f t="shared" si="222"/>
        <v>547</v>
      </c>
    </row>
    <row r="990" spans="1:22" ht="11.25" customHeight="1" x14ac:dyDescent="0.25">
      <c r="A990" s="130" t="s">
        <v>4450</v>
      </c>
      <c r="B990" s="131" t="s">
        <v>3163</v>
      </c>
      <c r="C990" s="132">
        <v>54550004201</v>
      </c>
      <c r="D990" s="132" t="s">
        <v>4530</v>
      </c>
      <c r="E990" s="133">
        <v>373.33333333333331</v>
      </c>
      <c r="F990" s="132">
        <v>3</v>
      </c>
      <c r="G990" s="132">
        <v>1</v>
      </c>
      <c r="H990" s="134">
        <v>0</v>
      </c>
      <c r="I990" s="135">
        <f t="shared" si="223"/>
        <v>2</v>
      </c>
      <c r="J990" s="126">
        <f t="shared" si="211"/>
        <v>89.6</v>
      </c>
      <c r="K990" s="126">
        <f t="shared" si="210"/>
        <v>89.6</v>
      </c>
      <c r="L990" s="126">
        <f t="shared" si="212"/>
        <v>1.68</v>
      </c>
      <c r="M990" s="126">
        <f t="shared" si="213"/>
        <v>3.36</v>
      </c>
      <c r="N990" s="126">
        <f t="shared" si="214"/>
        <v>56.7</v>
      </c>
      <c r="O990" s="126">
        <f t="shared" si="215"/>
        <v>113.4</v>
      </c>
      <c r="P990" s="126">
        <f t="shared" si="216"/>
        <v>23.58</v>
      </c>
      <c r="Q990" s="126">
        <f t="shared" si="217"/>
        <v>47.16</v>
      </c>
      <c r="R990" s="126">
        <f t="shared" si="218"/>
        <v>22.4</v>
      </c>
      <c r="S990" s="126">
        <f t="shared" si="219"/>
        <v>22.4</v>
      </c>
      <c r="T990" s="126">
        <f t="shared" si="220"/>
        <v>22.4</v>
      </c>
      <c r="U990" s="128">
        <f t="shared" si="221"/>
        <v>11.2</v>
      </c>
      <c r="V990" s="157">
        <f t="shared" si="222"/>
        <v>503</v>
      </c>
    </row>
    <row r="991" spans="1:22" ht="11.25" customHeight="1" x14ac:dyDescent="0.25">
      <c r="A991" s="130" t="s">
        <v>4450</v>
      </c>
      <c r="B991" s="131" t="s">
        <v>1836</v>
      </c>
      <c r="C991" s="132">
        <v>56940005996</v>
      </c>
      <c r="D991" s="132" t="s">
        <v>4531</v>
      </c>
      <c r="E991" s="133">
        <v>475.66666666666669</v>
      </c>
      <c r="F991" s="132">
        <v>5</v>
      </c>
      <c r="G991" s="132">
        <v>1</v>
      </c>
      <c r="H991" s="134">
        <v>1</v>
      </c>
      <c r="I991" s="135">
        <f t="shared" si="223"/>
        <v>3</v>
      </c>
      <c r="J991" s="126">
        <f t="shared" si="211"/>
        <v>114.16</v>
      </c>
      <c r="K991" s="126">
        <f t="shared" si="210"/>
        <v>114.16</v>
      </c>
      <c r="L991" s="126">
        <f t="shared" si="212"/>
        <v>3.36</v>
      </c>
      <c r="M991" s="126">
        <f t="shared" si="213"/>
        <v>5.04</v>
      </c>
      <c r="N991" s="126">
        <f t="shared" si="214"/>
        <v>113.4</v>
      </c>
      <c r="O991" s="126">
        <f t="shared" si="215"/>
        <v>170.10000000000002</v>
      </c>
      <c r="P991" s="126">
        <f t="shared" si="216"/>
        <v>47.16</v>
      </c>
      <c r="Q991" s="126">
        <f t="shared" si="217"/>
        <v>70.739999999999995</v>
      </c>
      <c r="R991" s="126">
        <f t="shared" si="218"/>
        <v>28.54</v>
      </c>
      <c r="S991" s="126">
        <f t="shared" si="219"/>
        <v>28.54</v>
      </c>
      <c r="T991" s="126">
        <f t="shared" si="220"/>
        <v>28.54</v>
      </c>
      <c r="U991" s="128">
        <f t="shared" si="221"/>
        <v>14.27</v>
      </c>
      <c r="V991" s="158">
        <f t="shared" si="222"/>
        <v>738</v>
      </c>
    </row>
    <row r="992" spans="1:22" ht="11.25" customHeight="1" x14ac:dyDescent="0.25">
      <c r="A992" s="130" t="s">
        <v>4450</v>
      </c>
      <c r="B992" s="131" t="s">
        <v>3165</v>
      </c>
      <c r="C992" s="132">
        <v>40400009758</v>
      </c>
      <c r="D992" s="132" t="s">
        <v>4532</v>
      </c>
      <c r="E992" s="133">
        <v>443</v>
      </c>
      <c r="F992" s="132">
        <v>5</v>
      </c>
      <c r="G992" s="132">
        <v>1</v>
      </c>
      <c r="H992" s="134">
        <v>0</v>
      </c>
      <c r="I992" s="135">
        <f t="shared" si="223"/>
        <v>4</v>
      </c>
      <c r="J992" s="126">
        <f t="shared" si="211"/>
        <v>106.32</v>
      </c>
      <c r="K992" s="126">
        <f t="shared" ref="K992:K1055" si="224">E992*$K$4</f>
        <v>106.32</v>
      </c>
      <c r="L992" s="126">
        <f t="shared" si="212"/>
        <v>1.68</v>
      </c>
      <c r="M992" s="126">
        <f t="shared" si="213"/>
        <v>6.72</v>
      </c>
      <c r="N992" s="126">
        <f t="shared" si="214"/>
        <v>56.7</v>
      </c>
      <c r="O992" s="126">
        <f t="shared" si="215"/>
        <v>226.8</v>
      </c>
      <c r="P992" s="126">
        <f t="shared" si="216"/>
        <v>23.58</v>
      </c>
      <c r="Q992" s="126">
        <f t="shared" si="217"/>
        <v>94.32</v>
      </c>
      <c r="R992" s="126">
        <f t="shared" si="218"/>
        <v>26.58</v>
      </c>
      <c r="S992" s="126">
        <f t="shared" si="219"/>
        <v>26.58</v>
      </c>
      <c r="T992" s="126">
        <f t="shared" si="220"/>
        <v>26.58</v>
      </c>
      <c r="U992" s="128">
        <f t="shared" si="221"/>
        <v>13.29</v>
      </c>
      <c r="V992" s="157">
        <f t="shared" si="222"/>
        <v>715</v>
      </c>
    </row>
    <row r="993" spans="1:22" ht="11.25" customHeight="1" x14ac:dyDescent="0.25">
      <c r="A993" s="130" t="s">
        <v>4450</v>
      </c>
      <c r="B993" s="131" t="s">
        <v>1838</v>
      </c>
      <c r="C993" s="132">
        <v>40230046993</v>
      </c>
      <c r="D993" s="132" t="s">
        <v>4533</v>
      </c>
      <c r="E993" s="133">
        <v>239.33333333333334</v>
      </c>
      <c r="F993" s="132">
        <v>2</v>
      </c>
      <c r="G993" s="132">
        <v>1</v>
      </c>
      <c r="H993" s="134">
        <v>0</v>
      </c>
      <c r="I993" s="135">
        <f t="shared" si="223"/>
        <v>1</v>
      </c>
      <c r="J993" s="126">
        <f t="shared" si="211"/>
        <v>57.44</v>
      </c>
      <c r="K993" s="126">
        <f t="shared" si="224"/>
        <v>57.44</v>
      </c>
      <c r="L993" s="126">
        <f t="shared" si="212"/>
        <v>1.68</v>
      </c>
      <c r="M993" s="126">
        <f t="shared" si="213"/>
        <v>1.68</v>
      </c>
      <c r="N993" s="126">
        <f t="shared" si="214"/>
        <v>56.7</v>
      </c>
      <c r="O993" s="126">
        <f t="shared" si="215"/>
        <v>56.7</v>
      </c>
      <c r="P993" s="126">
        <f t="shared" si="216"/>
        <v>23.58</v>
      </c>
      <c r="Q993" s="126">
        <f t="shared" si="217"/>
        <v>23.58</v>
      </c>
      <c r="R993" s="126">
        <f t="shared" si="218"/>
        <v>14.36</v>
      </c>
      <c r="S993" s="126">
        <f t="shared" si="219"/>
        <v>14.36</v>
      </c>
      <c r="T993" s="126">
        <f t="shared" si="220"/>
        <v>14.36</v>
      </c>
      <c r="U993" s="128">
        <f t="shared" si="221"/>
        <v>7.18</v>
      </c>
      <c r="V993" s="157">
        <f t="shared" si="222"/>
        <v>329</v>
      </c>
    </row>
    <row r="994" spans="1:22" ht="11.25" customHeight="1" x14ac:dyDescent="0.25">
      <c r="A994" s="130" t="s">
        <v>4450</v>
      </c>
      <c r="B994" s="131" t="s">
        <v>3167</v>
      </c>
      <c r="C994" s="132">
        <v>66040004392</v>
      </c>
      <c r="D994" s="132" t="s">
        <v>4534</v>
      </c>
      <c r="E994" s="133">
        <v>403.33333333333331</v>
      </c>
      <c r="F994" s="132">
        <v>3</v>
      </c>
      <c r="G994" s="132">
        <v>1</v>
      </c>
      <c r="H994" s="134">
        <v>0</v>
      </c>
      <c r="I994" s="135">
        <f t="shared" si="223"/>
        <v>2</v>
      </c>
      <c r="J994" s="126">
        <f t="shared" si="211"/>
        <v>96.8</v>
      </c>
      <c r="K994" s="126">
        <f t="shared" si="224"/>
        <v>96.8</v>
      </c>
      <c r="L994" s="126">
        <f t="shared" si="212"/>
        <v>1.68</v>
      </c>
      <c r="M994" s="126">
        <f t="shared" si="213"/>
        <v>3.36</v>
      </c>
      <c r="N994" s="126">
        <f t="shared" si="214"/>
        <v>56.7</v>
      </c>
      <c r="O994" s="126">
        <f t="shared" si="215"/>
        <v>113.4</v>
      </c>
      <c r="P994" s="126">
        <f t="shared" si="216"/>
        <v>23.58</v>
      </c>
      <c r="Q994" s="126">
        <f t="shared" si="217"/>
        <v>47.16</v>
      </c>
      <c r="R994" s="126">
        <f t="shared" si="218"/>
        <v>24.2</v>
      </c>
      <c r="S994" s="126">
        <f t="shared" si="219"/>
        <v>24.2</v>
      </c>
      <c r="T994" s="126">
        <f t="shared" si="220"/>
        <v>24.2</v>
      </c>
      <c r="U994" s="128">
        <f t="shared" si="221"/>
        <v>12.1</v>
      </c>
      <c r="V994" s="157">
        <f t="shared" si="222"/>
        <v>524</v>
      </c>
    </row>
    <row r="995" spans="1:22" ht="11.25" customHeight="1" x14ac:dyDescent="0.25">
      <c r="A995" s="130" t="s">
        <v>4450</v>
      </c>
      <c r="B995" s="131" t="s">
        <v>3169</v>
      </c>
      <c r="C995" s="132">
        <v>10440001208</v>
      </c>
      <c r="D995" s="132" t="s">
        <v>4535</v>
      </c>
      <c r="E995" s="133">
        <v>310.66666666666669</v>
      </c>
      <c r="F995" s="132">
        <v>2</v>
      </c>
      <c r="G995" s="132">
        <v>1</v>
      </c>
      <c r="H995" s="134">
        <v>0</v>
      </c>
      <c r="I995" s="135">
        <f t="shared" si="223"/>
        <v>1</v>
      </c>
      <c r="J995" s="126">
        <f t="shared" si="211"/>
        <v>74.56</v>
      </c>
      <c r="K995" s="126">
        <f t="shared" si="224"/>
        <v>74.56</v>
      </c>
      <c r="L995" s="126">
        <f t="shared" si="212"/>
        <v>1.68</v>
      </c>
      <c r="M995" s="126">
        <f t="shared" si="213"/>
        <v>1.68</v>
      </c>
      <c r="N995" s="126">
        <f t="shared" si="214"/>
        <v>56.7</v>
      </c>
      <c r="O995" s="126">
        <f t="shared" si="215"/>
        <v>56.7</v>
      </c>
      <c r="P995" s="126">
        <f t="shared" si="216"/>
        <v>23.58</v>
      </c>
      <c r="Q995" s="126">
        <f t="shared" si="217"/>
        <v>23.58</v>
      </c>
      <c r="R995" s="126">
        <f t="shared" si="218"/>
        <v>18.64</v>
      </c>
      <c r="S995" s="126">
        <f t="shared" si="219"/>
        <v>18.64</v>
      </c>
      <c r="T995" s="126">
        <f t="shared" si="220"/>
        <v>18.64</v>
      </c>
      <c r="U995" s="128">
        <f t="shared" si="221"/>
        <v>9.32</v>
      </c>
      <c r="V995" s="157">
        <f t="shared" si="222"/>
        <v>378</v>
      </c>
    </row>
    <row r="996" spans="1:22" ht="11.25" customHeight="1" x14ac:dyDescent="0.25">
      <c r="A996" s="130" t="s">
        <v>4450</v>
      </c>
      <c r="B996" s="131" t="s">
        <v>3171</v>
      </c>
      <c r="C996" s="132">
        <v>26570002230</v>
      </c>
      <c r="D996" s="132" t="s">
        <v>4536</v>
      </c>
      <c r="E996" s="133">
        <v>289</v>
      </c>
      <c r="F996" s="132">
        <v>3</v>
      </c>
      <c r="G996" s="132">
        <v>1</v>
      </c>
      <c r="H996" s="134">
        <v>0</v>
      </c>
      <c r="I996" s="135">
        <f t="shared" si="223"/>
        <v>2</v>
      </c>
      <c r="J996" s="126">
        <f t="shared" si="211"/>
        <v>69.36</v>
      </c>
      <c r="K996" s="126">
        <f t="shared" si="224"/>
        <v>69.36</v>
      </c>
      <c r="L996" s="126">
        <f t="shared" si="212"/>
        <v>1.68</v>
      </c>
      <c r="M996" s="126">
        <f t="shared" si="213"/>
        <v>3.36</v>
      </c>
      <c r="N996" s="126">
        <f t="shared" si="214"/>
        <v>56.7</v>
      </c>
      <c r="O996" s="126">
        <f t="shared" si="215"/>
        <v>113.4</v>
      </c>
      <c r="P996" s="126">
        <f t="shared" si="216"/>
        <v>23.58</v>
      </c>
      <c r="Q996" s="126">
        <f t="shared" si="217"/>
        <v>47.16</v>
      </c>
      <c r="R996" s="126">
        <f t="shared" si="218"/>
        <v>17.34</v>
      </c>
      <c r="S996" s="126">
        <f t="shared" si="219"/>
        <v>17.34</v>
      </c>
      <c r="T996" s="126">
        <f t="shared" si="220"/>
        <v>17.34</v>
      </c>
      <c r="U996" s="128">
        <f t="shared" si="221"/>
        <v>8.67</v>
      </c>
      <c r="V996" s="157">
        <f t="shared" si="222"/>
        <v>445</v>
      </c>
    </row>
    <row r="997" spans="1:22" ht="11.25" customHeight="1" x14ac:dyDescent="0.25">
      <c r="A997" s="130" t="s">
        <v>4450</v>
      </c>
      <c r="B997" s="131" t="s">
        <v>992</v>
      </c>
      <c r="C997" s="132">
        <v>15280009282</v>
      </c>
      <c r="D997" s="132" t="s">
        <v>4537</v>
      </c>
      <c r="E997" s="133">
        <v>707.33333333333337</v>
      </c>
      <c r="F997" s="132">
        <v>4</v>
      </c>
      <c r="G997" s="132">
        <v>1</v>
      </c>
      <c r="H997" s="134">
        <v>0</v>
      </c>
      <c r="I997" s="135">
        <f t="shared" si="223"/>
        <v>3</v>
      </c>
      <c r="J997" s="126">
        <f t="shared" si="211"/>
        <v>169.76</v>
      </c>
      <c r="K997" s="126">
        <f t="shared" si="224"/>
        <v>169.76</v>
      </c>
      <c r="L997" s="126">
        <f t="shared" si="212"/>
        <v>1.68</v>
      </c>
      <c r="M997" s="126">
        <f t="shared" si="213"/>
        <v>5.04</v>
      </c>
      <c r="N997" s="126">
        <f t="shared" si="214"/>
        <v>56.7</v>
      </c>
      <c r="O997" s="126">
        <f t="shared" si="215"/>
        <v>170.10000000000002</v>
      </c>
      <c r="P997" s="126">
        <f t="shared" si="216"/>
        <v>23.58</v>
      </c>
      <c r="Q997" s="126">
        <f t="shared" si="217"/>
        <v>70.739999999999995</v>
      </c>
      <c r="R997" s="126">
        <f t="shared" si="218"/>
        <v>42.44</v>
      </c>
      <c r="S997" s="126">
        <f t="shared" si="219"/>
        <v>42.44</v>
      </c>
      <c r="T997" s="126">
        <f t="shared" si="220"/>
        <v>42.44</v>
      </c>
      <c r="U997" s="128">
        <f t="shared" si="221"/>
        <v>21.22</v>
      </c>
      <c r="V997" s="157">
        <f t="shared" si="222"/>
        <v>816</v>
      </c>
    </row>
    <row r="998" spans="1:22" ht="11.25" customHeight="1" x14ac:dyDescent="0.25">
      <c r="A998" s="130" t="s">
        <v>4450</v>
      </c>
      <c r="B998" s="131" t="s">
        <v>3173</v>
      </c>
      <c r="C998" s="132">
        <v>99780009505</v>
      </c>
      <c r="D998" s="132" t="s">
        <v>4538</v>
      </c>
      <c r="E998" s="133">
        <v>754</v>
      </c>
      <c r="F998" s="132">
        <v>3</v>
      </c>
      <c r="G998" s="132">
        <v>1</v>
      </c>
      <c r="H998" s="134">
        <v>0</v>
      </c>
      <c r="I998" s="135">
        <f t="shared" si="223"/>
        <v>2</v>
      </c>
      <c r="J998" s="126">
        <f t="shared" si="211"/>
        <v>180.95999999999998</v>
      </c>
      <c r="K998" s="126">
        <f t="shared" si="224"/>
        <v>180.95999999999998</v>
      </c>
      <c r="L998" s="126">
        <f t="shared" si="212"/>
        <v>1.68</v>
      </c>
      <c r="M998" s="126">
        <f t="shared" si="213"/>
        <v>3.36</v>
      </c>
      <c r="N998" s="126">
        <f t="shared" si="214"/>
        <v>56.7</v>
      </c>
      <c r="O998" s="126">
        <f t="shared" si="215"/>
        <v>113.4</v>
      </c>
      <c r="P998" s="126">
        <f t="shared" si="216"/>
        <v>23.58</v>
      </c>
      <c r="Q998" s="126">
        <f t="shared" si="217"/>
        <v>47.16</v>
      </c>
      <c r="R998" s="126">
        <f t="shared" si="218"/>
        <v>45.239999999999995</v>
      </c>
      <c r="S998" s="126">
        <f t="shared" si="219"/>
        <v>45.239999999999995</v>
      </c>
      <c r="T998" s="126">
        <f t="shared" si="220"/>
        <v>45.239999999999995</v>
      </c>
      <c r="U998" s="128">
        <f t="shared" si="221"/>
        <v>22.619999999999997</v>
      </c>
      <c r="V998" s="157">
        <f t="shared" si="222"/>
        <v>766</v>
      </c>
    </row>
    <row r="999" spans="1:22" ht="11.25" customHeight="1" x14ac:dyDescent="0.25">
      <c r="A999" s="130" t="s">
        <v>4450</v>
      </c>
      <c r="B999" s="131" t="s">
        <v>1846</v>
      </c>
      <c r="C999" s="132">
        <v>98310000585</v>
      </c>
      <c r="D999" s="132" t="s">
        <v>4539</v>
      </c>
      <c r="E999" s="133">
        <v>437.33333333333331</v>
      </c>
      <c r="F999" s="132">
        <v>3</v>
      </c>
      <c r="G999" s="132">
        <v>1</v>
      </c>
      <c r="H999" s="134">
        <v>0</v>
      </c>
      <c r="I999" s="135">
        <f t="shared" si="223"/>
        <v>2</v>
      </c>
      <c r="J999" s="126">
        <f t="shared" si="211"/>
        <v>104.96</v>
      </c>
      <c r="K999" s="126">
        <f t="shared" si="224"/>
        <v>104.96</v>
      </c>
      <c r="L999" s="126">
        <f t="shared" si="212"/>
        <v>1.68</v>
      </c>
      <c r="M999" s="126">
        <f t="shared" si="213"/>
        <v>3.36</v>
      </c>
      <c r="N999" s="126">
        <f t="shared" si="214"/>
        <v>56.7</v>
      </c>
      <c r="O999" s="126">
        <f t="shared" si="215"/>
        <v>113.4</v>
      </c>
      <c r="P999" s="126">
        <f t="shared" si="216"/>
        <v>23.58</v>
      </c>
      <c r="Q999" s="126">
        <f t="shared" si="217"/>
        <v>47.16</v>
      </c>
      <c r="R999" s="126">
        <f t="shared" si="218"/>
        <v>26.24</v>
      </c>
      <c r="S999" s="126">
        <f t="shared" si="219"/>
        <v>26.24</v>
      </c>
      <c r="T999" s="126">
        <f t="shared" si="220"/>
        <v>26.24</v>
      </c>
      <c r="U999" s="128">
        <f t="shared" si="221"/>
        <v>13.12</v>
      </c>
      <c r="V999" s="157">
        <f t="shared" si="222"/>
        <v>548</v>
      </c>
    </row>
    <row r="1000" spans="1:22" ht="11.25" customHeight="1" x14ac:dyDescent="0.25">
      <c r="A1000" s="130" t="s">
        <v>4450</v>
      </c>
      <c r="B1000" s="131" t="s">
        <v>994</v>
      </c>
      <c r="C1000" s="132">
        <v>42150000256</v>
      </c>
      <c r="D1000" s="132" t="s">
        <v>4540</v>
      </c>
      <c r="E1000" s="133">
        <v>334.66666666666669</v>
      </c>
      <c r="F1000" s="132">
        <v>3</v>
      </c>
      <c r="G1000" s="132">
        <v>1</v>
      </c>
      <c r="H1000" s="134">
        <v>0</v>
      </c>
      <c r="I1000" s="135">
        <f t="shared" si="223"/>
        <v>2</v>
      </c>
      <c r="J1000" s="126">
        <f t="shared" si="211"/>
        <v>80.320000000000007</v>
      </c>
      <c r="K1000" s="126">
        <f t="shared" si="224"/>
        <v>80.320000000000007</v>
      </c>
      <c r="L1000" s="126">
        <f t="shared" si="212"/>
        <v>1.68</v>
      </c>
      <c r="M1000" s="126">
        <f t="shared" si="213"/>
        <v>3.36</v>
      </c>
      <c r="N1000" s="126">
        <f t="shared" si="214"/>
        <v>56.7</v>
      </c>
      <c r="O1000" s="126">
        <f t="shared" si="215"/>
        <v>113.4</v>
      </c>
      <c r="P1000" s="126">
        <f t="shared" si="216"/>
        <v>23.58</v>
      </c>
      <c r="Q1000" s="126">
        <f t="shared" si="217"/>
        <v>47.16</v>
      </c>
      <c r="R1000" s="126">
        <f t="shared" si="218"/>
        <v>20.080000000000002</v>
      </c>
      <c r="S1000" s="126">
        <f t="shared" si="219"/>
        <v>20.080000000000002</v>
      </c>
      <c r="T1000" s="126">
        <f t="shared" si="220"/>
        <v>20.080000000000002</v>
      </c>
      <c r="U1000" s="128">
        <f t="shared" si="221"/>
        <v>10.040000000000001</v>
      </c>
      <c r="V1000" s="157">
        <f t="shared" si="222"/>
        <v>477</v>
      </c>
    </row>
    <row r="1001" spans="1:22" ht="11.25" customHeight="1" x14ac:dyDescent="0.25">
      <c r="A1001" s="130" t="s">
        <v>4450</v>
      </c>
      <c r="B1001" s="131" t="s">
        <v>3175</v>
      </c>
      <c r="C1001" s="132">
        <v>82200008653</v>
      </c>
      <c r="D1001" s="132" t="s">
        <v>4541</v>
      </c>
      <c r="E1001" s="133">
        <v>628.33333333333337</v>
      </c>
      <c r="F1001" s="132">
        <v>3</v>
      </c>
      <c r="G1001" s="132">
        <v>1</v>
      </c>
      <c r="H1001" s="134">
        <v>0</v>
      </c>
      <c r="I1001" s="135">
        <f t="shared" si="223"/>
        <v>2</v>
      </c>
      <c r="J1001" s="126">
        <f t="shared" si="211"/>
        <v>150.80000000000001</v>
      </c>
      <c r="K1001" s="126">
        <f t="shared" si="224"/>
        <v>150.80000000000001</v>
      </c>
      <c r="L1001" s="126">
        <f t="shared" si="212"/>
        <v>1.68</v>
      </c>
      <c r="M1001" s="126">
        <f t="shared" si="213"/>
        <v>3.36</v>
      </c>
      <c r="N1001" s="126">
        <f t="shared" si="214"/>
        <v>56.7</v>
      </c>
      <c r="O1001" s="126">
        <f t="shared" si="215"/>
        <v>113.4</v>
      </c>
      <c r="P1001" s="126">
        <f t="shared" si="216"/>
        <v>23.58</v>
      </c>
      <c r="Q1001" s="126">
        <f t="shared" si="217"/>
        <v>47.16</v>
      </c>
      <c r="R1001" s="126">
        <f t="shared" si="218"/>
        <v>37.700000000000003</v>
      </c>
      <c r="S1001" s="126">
        <f t="shared" si="219"/>
        <v>37.700000000000003</v>
      </c>
      <c r="T1001" s="126">
        <f t="shared" si="220"/>
        <v>37.700000000000003</v>
      </c>
      <c r="U1001" s="128">
        <f t="shared" si="221"/>
        <v>18.850000000000001</v>
      </c>
      <c r="V1001" s="157">
        <f t="shared" si="222"/>
        <v>679</v>
      </c>
    </row>
    <row r="1002" spans="1:22" ht="11.25" customHeight="1" x14ac:dyDescent="0.25">
      <c r="A1002" s="130" t="s">
        <v>4450</v>
      </c>
      <c r="B1002" s="131" t="s">
        <v>3177</v>
      </c>
      <c r="C1002" s="132">
        <v>39280000969</v>
      </c>
      <c r="D1002" s="132" t="s">
        <v>4542</v>
      </c>
      <c r="E1002" s="133">
        <v>394</v>
      </c>
      <c r="F1002" s="132">
        <v>2</v>
      </c>
      <c r="G1002" s="132">
        <v>1</v>
      </c>
      <c r="H1002" s="134">
        <v>0</v>
      </c>
      <c r="I1002" s="135">
        <f t="shared" si="223"/>
        <v>1</v>
      </c>
      <c r="J1002" s="126">
        <f t="shared" si="211"/>
        <v>94.56</v>
      </c>
      <c r="K1002" s="126">
        <f t="shared" si="224"/>
        <v>94.56</v>
      </c>
      <c r="L1002" s="126">
        <f t="shared" si="212"/>
        <v>1.68</v>
      </c>
      <c r="M1002" s="126">
        <f t="shared" si="213"/>
        <v>1.68</v>
      </c>
      <c r="N1002" s="126">
        <f t="shared" si="214"/>
        <v>56.7</v>
      </c>
      <c r="O1002" s="126">
        <f t="shared" si="215"/>
        <v>56.7</v>
      </c>
      <c r="P1002" s="126">
        <f t="shared" si="216"/>
        <v>23.58</v>
      </c>
      <c r="Q1002" s="126">
        <f t="shared" si="217"/>
        <v>23.58</v>
      </c>
      <c r="R1002" s="126">
        <f t="shared" si="218"/>
        <v>23.64</v>
      </c>
      <c r="S1002" s="126">
        <f t="shared" si="219"/>
        <v>23.64</v>
      </c>
      <c r="T1002" s="126">
        <f t="shared" si="220"/>
        <v>23.64</v>
      </c>
      <c r="U1002" s="128">
        <f t="shared" si="221"/>
        <v>11.82</v>
      </c>
      <c r="V1002" s="157">
        <f t="shared" si="222"/>
        <v>436</v>
      </c>
    </row>
    <row r="1003" spans="1:22" ht="11.25" customHeight="1" x14ac:dyDescent="0.25">
      <c r="A1003" s="130" t="s">
        <v>4450</v>
      </c>
      <c r="B1003" s="131" t="s">
        <v>3179</v>
      </c>
      <c r="C1003" s="132">
        <v>48310005073</v>
      </c>
      <c r="D1003" s="132" t="s">
        <v>4543</v>
      </c>
      <c r="E1003" s="133">
        <v>191.66666666666666</v>
      </c>
      <c r="F1003" s="132">
        <v>3</v>
      </c>
      <c r="G1003" s="132">
        <v>1</v>
      </c>
      <c r="H1003" s="134">
        <v>0</v>
      </c>
      <c r="I1003" s="135">
        <f t="shared" si="223"/>
        <v>2</v>
      </c>
      <c r="J1003" s="126">
        <f t="shared" si="211"/>
        <v>45.999999999999993</v>
      </c>
      <c r="K1003" s="126">
        <f t="shared" si="224"/>
        <v>45.999999999999993</v>
      </c>
      <c r="L1003" s="126">
        <f t="shared" si="212"/>
        <v>1.68</v>
      </c>
      <c r="M1003" s="126">
        <f t="shared" si="213"/>
        <v>3.36</v>
      </c>
      <c r="N1003" s="126">
        <f t="shared" si="214"/>
        <v>56.7</v>
      </c>
      <c r="O1003" s="126">
        <f t="shared" si="215"/>
        <v>113.4</v>
      </c>
      <c r="P1003" s="126">
        <f t="shared" si="216"/>
        <v>23.58</v>
      </c>
      <c r="Q1003" s="126">
        <f t="shared" si="217"/>
        <v>47.16</v>
      </c>
      <c r="R1003" s="126">
        <f t="shared" si="218"/>
        <v>11.499999999999998</v>
      </c>
      <c r="S1003" s="126">
        <f t="shared" si="219"/>
        <v>11.499999999999998</v>
      </c>
      <c r="T1003" s="126">
        <f t="shared" si="220"/>
        <v>11.499999999999998</v>
      </c>
      <c r="U1003" s="128">
        <f t="shared" si="221"/>
        <v>5.7499999999999991</v>
      </c>
      <c r="V1003" s="157">
        <f t="shared" si="222"/>
        <v>378</v>
      </c>
    </row>
    <row r="1004" spans="1:22" ht="11.25" customHeight="1" x14ac:dyDescent="0.25">
      <c r="A1004" s="130" t="s">
        <v>4450</v>
      </c>
      <c r="B1004" s="131" t="s">
        <v>996</v>
      </c>
      <c r="C1004" s="132">
        <v>52480010642</v>
      </c>
      <c r="D1004" s="132" t="s">
        <v>4544</v>
      </c>
      <c r="E1004" s="133">
        <v>664.33333333333337</v>
      </c>
      <c r="F1004" s="132">
        <v>3</v>
      </c>
      <c r="G1004" s="132">
        <v>1</v>
      </c>
      <c r="H1004" s="134">
        <v>0</v>
      </c>
      <c r="I1004" s="135">
        <f t="shared" si="223"/>
        <v>2</v>
      </c>
      <c r="J1004" s="126">
        <f t="shared" si="211"/>
        <v>159.44</v>
      </c>
      <c r="K1004" s="126">
        <f t="shared" si="224"/>
        <v>159.44</v>
      </c>
      <c r="L1004" s="126">
        <f t="shared" si="212"/>
        <v>1.68</v>
      </c>
      <c r="M1004" s="126">
        <f t="shared" si="213"/>
        <v>3.36</v>
      </c>
      <c r="N1004" s="126">
        <f t="shared" si="214"/>
        <v>56.7</v>
      </c>
      <c r="O1004" s="126">
        <f t="shared" si="215"/>
        <v>113.4</v>
      </c>
      <c r="P1004" s="126">
        <f t="shared" si="216"/>
        <v>23.58</v>
      </c>
      <c r="Q1004" s="126">
        <f t="shared" si="217"/>
        <v>47.16</v>
      </c>
      <c r="R1004" s="126">
        <f t="shared" si="218"/>
        <v>39.86</v>
      </c>
      <c r="S1004" s="126">
        <f t="shared" si="219"/>
        <v>39.86</v>
      </c>
      <c r="T1004" s="126">
        <f t="shared" si="220"/>
        <v>39.86</v>
      </c>
      <c r="U1004" s="128">
        <f t="shared" si="221"/>
        <v>19.93</v>
      </c>
      <c r="V1004" s="157">
        <f t="shared" si="222"/>
        <v>704</v>
      </c>
    </row>
    <row r="1005" spans="1:22" ht="11.25" customHeight="1" x14ac:dyDescent="0.25">
      <c r="A1005" s="130" t="s">
        <v>4450</v>
      </c>
      <c r="B1005" s="131" t="s">
        <v>604</v>
      </c>
      <c r="C1005" s="132">
        <v>38040006031</v>
      </c>
      <c r="D1005" s="132" t="s">
        <v>4545</v>
      </c>
      <c r="E1005" s="133">
        <v>336.33333333333331</v>
      </c>
      <c r="F1005" s="132">
        <v>4</v>
      </c>
      <c r="G1005" s="132">
        <v>1</v>
      </c>
      <c r="H1005" s="134">
        <v>1</v>
      </c>
      <c r="I1005" s="135">
        <f t="shared" si="223"/>
        <v>2</v>
      </c>
      <c r="J1005" s="126">
        <f t="shared" si="211"/>
        <v>80.72</v>
      </c>
      <c r="K1005" s="126">
        <f t="shared" si="224"/>
        <v>80.72</v>
      </c>
      <c r="L1005" s="126">
        <f t="shared" si="212"/>
        <v>3.36</v>
      </c>
      <c r="M1005" s="126">
        <f t="shared" si="213"/>
        <v>3.36</v>
      </c>
      <c r="N1005" s="126">
        <f t="shared" si="214"/>
        <v>113.4</v>
      </c>
      <c r="O1005" s="126">
        <f t="shared" si="215"/>
        <v>113.4</v>
      </c>
      <c r="P1005" s="126">
        <f t="shared" si="216"/>
        <v>47.16</v>
      </c>
      <c r="Q1005" s="126">
        <f t="shared" si="217"/>
        <v>47.16</v>
      </c>
      <c r="R1005" s="126">
        <f t="shared" si="218"/>
        <v>20.18</v>
      </c>
      <c r="S1005" s="126">
        <f t="shared" si="219"/>
        <v>20.18</v>
      </c>
      <c r="T1005" s="126">
        <f t="shared" si="220"/>
        <v>20.18</v>
      </c>
      <c r="U1005" s="128">
        <f t="shared" si="221"/>
        <v>10.09</v>
      </c>
      <c r="V1005" s="157">
        <f t="shared" si="222"/>
        <v>560</v>
      </c>
    </row>
    <row r="1006" spans="1:22" ht="11.25" customHeight="1" x14ac:dyDescent="0.25">
      <c r="A1006" s="130" t="s">
        <v>4450</v>
      </c>
      <c r="B1006" s="131" t="s">
        <v>998</v>
      </c>
      <c r="C1006" s="132">
        <v>65530041972</v>
      </c>
      <c r="D1006" s="132" t="s">
        <v>4546</v>
      </c>
      <c r="E1006" s="133">
        <v>326.33333333333331</v>
      </c>
      <c r="F1006" s="132">
        <v>4</v>
      </c>
      <c r="G1006" s="132">
        <v>1</v>
      </c>
      <c r="H1006" s="134">
        <v>1</v>
      </c>
      <c r="I1006" s="135">
        <f t="shared" si="223"/>
        <v>2</v>
      </c>
      <c r="J1006" s="126">
        <f t="shared" si="211"/>
        <v>78.319999999999993</v>
      </c>
      <c r="K1006" s="126">
        <f t="shared" si="224"/>
        <v>78.319999999999993</v>
      </c>
      <c r="L1006" s="126">
        <f t="shared" si="212"/>
        <v>3.36</v>
      </c>
      <c r="M1006" s="126">
        <f t="shared" si="213"/>
        <v>3.36</v>
      </c>
      <c r="N1006" s="126">
        <f t="shared" si="214"/>
        <v>113.4</v>
      </c>
      <c r="O1006" s="126">
        <f t="shared" si="215"/>
        <v>113.4</v>
      </c>
      <c r="P1006" s="126">
        <f t="shared" si="216"/>
        <v>47.16</v>
      </c>
      <c r="Q1006" s="126">
        <f t="shared" si="217"/>
        <v>47.16</v>
      </c>
      <c r="R1006" s="126">
        <f t="shared" si="218"/>
        <v>19.579999999999998</v>
      </c>
      <c r="S1006" s="126">
        <f t="shared" si="219"/>
        <v>19.579999999999998</v>
      </c>
      <c r="T1006" s="126">
        <f t="shared" si="220"/>
        <v>19.579999999999998</v>
      </c>
      <c r="U1006" s="128">
        <f t="shared" si="221"/>
        <v>9.7899999999999991</v>
      </c>
      <c r="V1006" s="157">
        <f t="shared" si="222"/>
        <v>553</v>
      </c>
    </row>
    <row r="1007" spans="1:22" ht="11.25" customHeight="1" x14ac:dyDescent="0.25">
      <c r="A1007" s="130" t="s">
        <v>4450</v>
      </c>
      <c r="B1007" s="131" t="s">
        <v>4547</v>
      </c>
      <c r="C1007" s="132">
        <v>12240007412</v>
      </c>
      <c r="D1007" s="132" t="s">
        <v>4548</v>
      </c>
      <c r="E1007" s="133">
        <v>269</v>
      </c>
      <c r="F1007" s="132">
        <v>3</v>
      </c>
      <c r="G1007" s="132">
        <v>1</v>
      </c>
      <c r="H1007" s="134">
        <v>0</v>
      </c>
      <c r="I1007" s="135">
        <f t="shared" si="223"/>
        <v>2</v>
      </c>
      <c r="J1007" s="126">
        <f t="shared" si="211"/>
        <v>64.56</v>
      </c>
      <c r="K1007" s="126">
        <f t="shared" si="224"/>
        <v>64.56</v>
      </c>
      <c r="L1007" s="126">
        <f t="shared" si="212"/>
        <v>1.68</v>
      </c>
      <c r="M1007" s="126">
        <f t="shared" si="213"/>
        <v>3.36</v>
      </c>
      <c r="N1007" s="126">
        <f t="shared" si="214"/>
        <v>56.7</v>
      </c>
      <c r="O1007" s="126">
        <f t="shared" si="215"/>
        <v>113.4</v>
      </c>
      <c r="P1007" s="126">
        <f t="shared" si="216"/>
        <v>23.58</v>
      </c>
      <c r="Q1007" s="126">
        <f t="shared" si="217"/>
        <v>47.16</v>
      </c>
      <c r="R1007" s="126">
        <f t="shared" si="218"/>
        <v>16.14</v>
      </c>
      <c r="S1007" s="126">
        <f t="shared" si="219"/>
        <v>16.14</v>
      </c>
      <c r="T1007" s="126">
        <f t="shared" si="220"/>
        <v>16.14</v>
      </c>
      <c r="U1007" s="128">
        <f t="shared" si="221"/>
        <v>8.07</v>
      </c>
      <c r="V1007" s="157">
        <f t="shared" si="222"/>
        <v>431</v>
      </c>
    </row>
    <row r="1008" spans="1:22" ht="11.25" customHeight="1" x14ac:dyDescent="0.25">
      <c r="A1008" s="130" t="s">
        <v>4450</v>
      </c>
      <c r="B1008" s="131" t="s">
        <v>1242</v>
      </c>
      <c r="C1008" s="132">
        <v>66640011451</v>
      </c>
      <c r="D1008" s="132" t="s">
        <v>4549</v>
      </c>
      <c r="E1008" s="133">
        <v>589.33333333333337</v>
      </c>
      <c r="F1008" s="132">
        <v>3</v>
      </c>
      <c r="G1008" s="132">
        <v>1</v>
      </c>
      <c r="H1008" s="134">
        <v>0</v>
      </c>
      <c r="I1008" s="135">
        <f t="shared" si="223"/>
        <v>2</v>
      </c>
      <c r="J1008" s="126">
        <f t="shared" si="211"/>
        <v>141.44</v>
      </c>
      <c r="K1008" s="126">
        <f t="shared" si="224"/>
        <v>141.44</v>
      </c>
      <c r="L1008" s="126">
        <f t="shared" si="212"/>
        <v>1.68</v>
      </c>
      <c r="M1008" s="126">
        <f t="shared" si="213"/>
        <v>3.36</v>
      </c>
      <c r="N1008" s="126">
        <f t="shared" si="214"/>
        <v>56.7</v>
      </c>
      <c r="O1008" s="126">
        <f t="shared" si="215"/>
        <v>113.4</v>
      </c>
      <c r="P1008" s="126">
        <f t="shared" si="216"/>
        <v>23.58</v>
      </c>
      <c r="Q1008" s="126">
        <f t="shared" si="217"/>
        <v>47.16</v>
      </c>
      <c r="R1008" s="126">
        <f t="shared" si="218"/>
        <v>35.36</v>
      </c>
      <c r="S1008" s="126">
        <f t="shared" si="219"/>
        <v>35.36</v>
      </c>
      <c r="T1008" s="126">
        <f t="shared" si="220"/>
        <v>35.36</v>
      </c>
      <c r="U1008" s="128">
        <f t="shared" si="221"/>
        <v>17.68</v>
      </c>
      <c r="V1008" s="157">
        <f t="shared" si="222"/>
        <v>653</v>
      </c>
    </row>
    <row r="1009" spans="1:22" ht="11.25" customHeight="1" x14ac:dyDescent="0.25">
      <c r="A1009" s="130" t="s">
        <v>4450</v>
      </c>
      <c r="B1009" s="131" t="s">
        <v>4550</v>
      </c>
      <c r="C1009" s="132">
        <v>41440010603</v>
      </c>
      <c r="D1009" s="132" t="s">
        <v>4551</v>
      </c>
      <c r="E1009" s="133">
        <v>111.33333333333333</v>
      </c>
      <c r="F1009" s="132">
        <v>3</v>
      </c>
      <c r="G1009" s="132">
        <v>1</v>
      </c>
      <c r="H1009" s="134">
        <v>0</v>
      </c>
      <c r="I1009" s="135">
        <f t="shared" si="223"/>
        <v>2</v>
      </c>
      <c r="J1009" s="126">
        <f t="shared" si="211"/>
        <v>26.72</v>
      </c>
      <c r="K1009" s="126">
        <f t="shared" si="224"/>
        <v>26.72</v>
      </c>
      <c r="L1009" s="126">
        <f t="shared" si="212"/>
        <v>1.68</v>
      </c>
      <c r="M1009" s="126">
        <f t="shared" si="213"/>
        <v>3.36</v>
      </c>
      <c r="N1009" s="126">
        <f t="shared" si="214"/>
        <v>56.7</v>
      </c>
      <c r="O1009" s="126">
        <f t="shared" si="215"/>
        <v>113.4</v>
      </c>
      <c r="P1009" s="126">
        <f t="shared" si="216"/>
        <v>23.58</v>
      </c>
      <c r="Q1009" s="126">
        <f t="shared" si="217"/>
        <v>47.16</v>
      </c>
      <c r="R1009" s="126">
        <f t="shared" si="218"/>
        <v>6.68</v>
      </c>
      <c r="S1009" s="126">
        <f t="shared" si="219"/>
        <v>6.68</v>
      </c>
      <c r="T1009" s="126">
        <f t="shared" si="220"/>
        <v>6.68</v>
      </c>
      <c r="U1009" s="128">
        <f t="shared" si="221"/>
        <v>3.34</v>
      </c>
      <c r="V1009" s="157">
        <f t="shared" si="222"/>
        <v>323</v>
      </c>
    </row>
    <row r="1010" spans="1:22" ht="11.25" customHeight="1" x14ac:dyDescent="0.25">
      <c r="A1010" s="130" t="s">
        <v>4450</v>
      </c>
      <c r="B1010" s="131" t="s">
        <v>3181</v>
      </c>
      <c r="C1010" s="132">
        <v>68100006934</v>
      </c>
      <c r="D1010" s="132" t="s">
        <v>4552</v>
      </c>
      <c r="E1010" s="133">
        <v>361</v>
      </c>
      <c r="F1010" s="132">
        <v>3</v>
      </c>
      <c r="G1010" s="132">
        <v>1</v>
      </c>
      <c r="H1010" s="134">
        <v>0</v>
      </c>
      <c r="I1010" s="135">
        <f t="shared" si="223"/>
        <v>2</v>
      </c>
      <c r="J1010" s="126">
        <f t="shared" si="211"/>
        <v>86.64</v>
      </c>
      <c r="K1010" s="126">
        <f t="shared" si="224"/>
        <v>86.64</v>
      </c>
      <c r="L1010" s="126">
        <f t="shared" si="212"/>
        <v>1.68</v>
      </c>
      <c r="M1010" s="126">
        <f t="shared" si="213"/>
        <v>3.36</v>
      </c>
      <c r="N1010" s="126">
        <f t="shared" si="214"/>
        <v>56.7</v>
      </c>
      <c r="O1010" s="126">
        <f t="shared" si="215"/>
        <v>113.4</v>
      </c>
      <c r="P1010" s="126">
        <f t="shared" si="216"/>
        <v>23.58</v>
      </c>
      <c r="Q1010" s="126">
        <f t="shared" si="217"/>
        <v>47.16</v>
      </c>
      <c r="R1010" s="126">
        <f t="shared" si="218"/>
        <v>21.66</v>
      </c>
      <c r="S1010" s="126">
        <f t="shared" si="219"/>
        <v>21.66</v>
      </c>
      <c r="T1010" s="126">
        <f t="shared" si="220"/>
        <v>21.66</v>
      </c>
      <c r="U1010" s="128">
        <f t="shared" si="221"/>
        <v>10.83</v>
      </c>
      <c r="V1010" s="157">
        <f t="shared" si="222"/>
        <v>495</v>
      </c>
    </row>
    <row r="1011" spans="1:22" ht="11.25" customHeight="1" x14ac:dyDescent="0.25">
      <c r="A1011" s="130" t="s">
        <v>4450</v>
      </c>
      <c r="B1011" s="131" t="s">
        <v>1000</v>
      </c>
      <c r="C1011" s="132">
        <v>10550006583</v>
      </c>
      <c r="D1011" s="132" t="s">
        <v>4553</v>
      </c>
      <c r="E1011" s="133">
        <v>360.66666666666669</v>
      </c>
      <c r="F1011" s="132">
        <v>3</v>
      </c>
      <c r="G1011" s="132">
        <v>1</v>
      </c>
      <c r="H1011" s="134">
        <v>0</v>
      </c>
      <c r="I1011" s="135">
        <f t="shared" si="223"/>
        <v>2</v>
      </c>
      <c r="J1011" s="126">
        <f t="shared" si="211"/>
        <v>86.56</v>
      </c>
      <c r="K1011" s="126">
        <f t="shared" si="224"/>
        <v>86.56</v>
      </c>
      <c r="L1011" s="126">
        <f t="shared" si="212"/>
        <v>1.68</v>
      </c>
      <c r="M1011" s="126">
        <f t="shared" si="213"/>
        <v>3.36</v>
      </c>
      <c r="N1011" s="126">
        <f t="shared" si="214"/>
        <v>56.7</v>
      </c>
      <c r="O1011" s="126">
        <f t="shared" si="215"/>
        <v>113.4</v>
      </c>
      <c r="P1011" s="126">
        <f t="shared" si="216"/>
        <v>23.58</v>
      </c>
      <c r="Q1011" s="126">
        <f t="shared" si="217"/>
        <v>47.16</v>
      </c>
      <c r="R1011" s="126">
        <f t="shared" si="218"/>
        <v>21.64</v>
      </c>
      <c r="S1011" s="126">
        <f t="shared" si="219"/>
        <v>21.64</v>
      </c>
      <c r="T1011" s="126">
        <f t="shared" si="220"/>
        <v>21.64</v>
      </c>
      <c r="U1011" s="128">
        <f t="shared" si="221"/>
        <v>10.82</v>
      </c>
      <c r="V1011" s="157">
        <f t="shared" si="222"/>
        <v>495</v>
      </c>
    </row>
    <row r="1012" spans="1:22" ht="11.25" customHeight="1" x14ac:dyDescent="0.25">
      <c r="A1012" s="130" t="s">
        <v>4450</v>
      </c>
      <c r="B1012" s="131" t="s">
        <v>3183</v>
      </c>
      <c r="C1012" s="132">
        <v>54220005176</v>
      </c>
      <c r="D1012" s="132" t="s">
        <v>4554</v>
      </c>
      <c r="E1012" s="133">
        <v>252</v>
      </c>
      <c r="F1012" s="132">
        <v>2</v>
      </c>
      <c r="G1012" s="132">
        <v>1</v>
      </c>
      <c r="H1012" s="134">
        <v>0</v>
      </c>
      <c r="I1012" s="135">
        <f t="shared" si="223"/>
        <v>1</v>
      </c>
      <c r="J1012" s="126">
        <f t="shared" si="211"/>
        <v>60.48</v>
      </c>
      <c r="K1012" s="126">
        <f t="shared" si="224"/>
        <v>60.48</v>
      </c>
      <c r="L1012" s="126">
        <f t="shared" si="212"/>
        <v>1.68</v>
      </c>
      <c r="M1012" s="126">
        <f t="shared" si="213"/>
        <v>1.68</v>
      </c>
      <c r="N1012" s="126">
        <f t="shared" si="214"/>
        <v>56.7</v>
      </c>
      <c r="O1012" s="126">
        <f t="shared" si="215"/>
        <v>56.7</v>
      </c>
      <c r="P1012" s="126">
        <f t="shared" si="216"/>
        <v>23.58</v>
      </c>
      <c r="Q1012" s="126">
        <f t="shared" si="217"/>
        <v>23.58</v>
      </c>
      <c r="R1012" s="126">
        <f t="shared" si="218"/>
        <v>15.12</v>
      </c>
      <c r="S1012" s="126">
        <f t="shared" si="219"/>
        <v>15.12</v>
      </c>
      <c r="T1012" s="126">
        <f t="shared" si="220"/>
        <v>15.12</v>
      </c>
      <c r="U1012" s="128">
        <f t="shared" si="221"/>
        <v>7.56</v>
      </c>
      <c r="V1012" s="157">
        <f t="shared" si="222"/>
        <v>338</v>
      </c>
    </row>
    <row r="1013" spans="1:22" ht="11.25" customHeight="1" x14ac:dyDescent="0.25">
      <c r="A1013" s="130" t="s">
        <v>4450</v>
      </c>
      <c r="B1013" s="131" t="s">
        <v>3185</v>
      </c>
      <c r="C1013" s="132">
        <v>93180008868</v>
      </c>
      <c r="D1013" s="132" t="s">
        <v>4555</v>
      </c>
      <c r="E1013" s="133">
        <v>465</v>
      </c>
      <c r="F1013" s="132">
        <v>2</v>
      </c>
      <c r="G1013" s="132">
        <v>1</v>
      </c>
      <c r="H1013" s="134">
        <v>0</v>
      </c>
      <c r="I1013" s="135">
        <f t="shared" si="223"/>
        <v>1</v>
      </c>
      <c r="J1013" s="126">
        <f t="shared" si="211"/>
        <v>111.6</v>
      </c>
      <c r="K1013" s="126">
        <f t="shared" si="224"/>
        <v>111.6</v>
      </c>
      <c r="L1013" s="126">
        <f t="shared" si="212"/>
        <v>1.68</v>
      </c>
      <c r="M1013" s="126">
        <f t="shared" si="213"/>
        <v>1.68</v>
      </c>
      <c r="N1013" s="126">
        <f t="shared" si="214"/>
        <v>56.7</v>
      </c>
      <c r="O1013" s="126">
        <f t="shared" si="215"/>
        <v>56.7</v>
      </c>
      <c r="P1013" s="126">
        <f t="shared" si="216"/>
        <v>23.58</v>
      </c>
      <c r="Q1013" s="126">
        <f t="shared" si="217"/>
        <v>23.58</v>
      </c>
      <c r="R1013" s="126">
        <f t="shared" si="218"/>
        <v>27.9</v>
      </c>
      <c r="S1013" s="126">
        <f t="shared" si="219"/>
        <v>27.9</v>
      </c>
      <c r="T1013" s="126">
        <f t="shared" si="220"/>
        <v>27.9</v>
      </c>
      <c r="U1013" s="128">
        <f t="shared" si="221"/>
        <v>13.95</v>
      </c>
      <c r="V1013" s="157">
        <f t="shared" si="222"/>
        <v>485</v>
      </c>
    </row>
    <row r="1014" spans="1:22" ht="11.25" customHeight="1" x14ac:dyDescent="0.25">
      <c r="A1014" s="130" t="s">
        <v>4450</v>
      </c>
      <c r="B1014" s="131" t="s">
        <v>1002</v>
      </c>
      <c r="C1014" s="132">
        <v>10120042133</v>
      </c>
      <c r="D1014" s="132" t="s">
        <v>4556</v>
      </c>
      <c r="E1014" s="133">
        <v>426.33333333333331</v>
      </c>
      <c r="F1014" s="132">
        <v>2</v>
      </c>
      <c r="G1014" s="132">
        <v>1</v>
      </c>
      <c r="H1014" s="134">
        <v>0</v>
      </c>
      <c r="I1014" s="135">
        <f t="shared" si="223"/>
        <v>1</v>
      </c>
      <c r="J1014" s="126">
        <f t="shared" si="211"/>
        <v>102.32</v>
      </c>
      <c r="K1014" s="126">
        <f t="shared" si="224"/>
        <v>102.32</v>
      </c>
      <c r="L1014" s="126">
        <f t="shared" si="212"/>
        <v>1.68</v>
      </c>
      <c r="M1014" s="126">
        <f t="shared" si="213"/>
        <v>1.68</v>
      </c>
      <c r="N1014" s="126">
        <f t="shared" si="214"/>
        <v>56.7</v>
      </c>
      <c r="O1014" s="126">
        <f t="shared" si="215"/>
        <v>56.7</v>
      </c>
      <c r="P1014" s="126">
        <f t="shared" si="216"/>
        <v>23.58</v>
      </c>
      <c r="Q1014" s="126">
        <f t="shared" si="217"/>
        <v>23.58</v>
      </c>
      <c r="R1014" s="126">
        <f t="shared" si="218"/>
        <v>25.58</v>
      </c>
      <c r="S1014" s="126">
        <f t="shared" si="219"/>
        <v>25.58</v>
      </c>
      <c r="T1014" s="126">
        <f t="shared" si="220"/>
        <v>25.58</v>
      </c>
      <c r="U1014" s="128">
        <f t="shared" si="221"/>
        <v>12.79</v>
      </c>
      <c r="V1014" s="157">
        <f t="shared" si="222"/>
        <v>458</v>
      </c>
    </row>
    <row r="1015" spans="1:22" ht="11.25" customHeight="1" x14ac:dyDescent="0.25">
      <c r="A1015" s="130" t="s">
        <v>4450</v>
      </c>
      <c r="B1015" s="131" t="s">
        <v>1244</v>
      </c>
      <c r="C1015" s="132">
        <v>74590007565</v>
      </c>
      <c r="D1015" s="132" t="s">
        <v>4557</v>
      </c>
      <c r="E1015" s="133">
        <v>179.33333333333334</v>
      </c>
      <c r="F1015" s="132">
        <v>5</v>
      </c>
      <c r="G1015" s="132">
        <v>1</v>
      </c>
      <c r="H1015" s="134">
        <v>0</v>
      </c>
      <c r="I1015" s="135">
        <f t="shared" si="223"/>
        <v>4</v>
      </c>
      <c r="J1015" s="126">
        <f t="shared" si="211"/>
        <v>43.04</v>
      </c>
      <c r="K1015" s="126">
        <f t="shared" si="224"/>
        <v>43.04</v>
      </c>
      <c r="L1015" s="126">
        <f t="shared" si="212"/>
        <v>1.68</v>
      </c>
      <c r="M1015" s="126">
        <f t="shared" si="213"/>
        <v>6.72</v>
      </c>
      <c r="N1015" s="126">
        <f t="shared" si="214"/>
        <v>56.7</v>
      </c>
      <c r="O1015" s="126">
        <f t="shared" si="215"/>
        <v>226.8</v>
      </c>
      <c r="P1015" s="126">
        <f t="shared" si="216"/>
        <v>23.58</v>
      </c>
      <c r="Q1015" s="126">
        <f t="shared" si="217"/>
        <v>94.32</v>
      </c>
      <c r="R1015" s="126">
        <f t="shared" si="218"/>
        <v>10.76</v>
      </c>
      <c r="S1015" s="126">
        <f t="shared" si="219"/>
        <v>10.76</v>
      </c>
      <c r="T1015" s="126">
        <f t="shared" si="220"/>
        <v>10.76</v>
      </c>
      <c r="U1015" s="128">
        <f t="shared" si="221"/>
        <v>5.38</v>
      </c>
      <c r="V1015" s="157">
        <f t="shared" si="222"/>
        <v>534</v>
      </c>
    </row>
    <row r="1016" spans="1:22" ht="11.25" customHeight="1" x14ac:dyDescent="0.25">
      <c r="A1016" s="130" t="s">
        <v>4450</v>
      </c>
      <c r="B1016" s="131" t="s">
        <v>3187</v>
      </c>
      <c r="C1016" s="132">
        <v>86300002133</v>
      </c>
      <c r="D1016" s="132" t="s">
        <v>4558</v>
      </c>
      <c r="E1016" s="133">
        <v>238</v>
      </c>
      <c r="F1016" s="132">
        <v>4</v>
      </c>
      <c r="G1016" s="132">
        <v>1</v>
      </c>
      <c r="H1016" s="134">
        <v>1</v>
      </c>
      <c r="I1016" s="135">
        <f t="shared" si="223"/>
        <v>2</v>
      </c>
      <c r="J1016" s="126">
        <f t="shared" si="211"/>
        <v>57.12</v>
      </c>
      <c r="K1016" s="126">
        <f t="shared" si="224"/>
        <v>57.12</v>
      </c>
      <c r="L1016" s="126">
        <f t="shared" si="212"/>
        <v>3.36</v>
      </c>
      <c r="M1016" s="126">
        <f t="shared" si="213"/>
        <v>3.36</v>
      </c>
      <c r="N1016" s="126">
        <f t="shared" si="214"/>
        <v>113.4</v>
      </c>
      <c r="O1016" s="126">
        <f t="shared" si="215"/>
        <v>113.4</v>
      </c>
      <c r="P1016" s="126">
        <f t="shared" si="216"/>
        <v>47.16</v>
      </c>
      <c r="Q1016" s="126">
        <f t="shared" si="217"/>
        <v>47.16</v>
      </c>
      <c r="R1016" s="126">
        <f t="shared" si="218"/>
        <v>14.28</v>
      </c>
      <c r="S1016" s="126">
        <f t="shared" si="219"/>
        <v>14.28</v>
      </c>
      <c r="T1016" s="126">
        <f t="shared" si="220"/>
        <v>14.28</v>
      </c>
      <c r="U1016" s="128">
        <f t="shared" si="221"/>
        <v>7.14</v>
      </c>
      <c r="V1016" s="157">
        <f t="shared" si="222"/>
        <v>492</v>
      </c>
    </row>
    <row r="1017" spans="1:22" ht="11.25" customHeight="1" x14ac:dyDescent="0.25">
      <c r="A1017" s="130" t="s">
        <v>4450</v>
      </c>
      <c r="B1017" s="131" t="s">
        <v>3189</v>
      </c>
      <c r="C1017" s="132">
        <v>96840005649</v>
      </c>
      <c r="D1017" s="132" t="s">
        <v>4559</v>
      </c>
      <c r="E1017" s="133">
        <v>393</v>
      </c>
      <c r="F1017" s="132">
        <v>3</v>
      </c>
      <c r="G1017" s="132">
        <v>1</v>
      </c>
      <c r="H1017" s="134">
        <v>0</v>
      </c>
      <c r="I1017" s="135">
        <f t="shared" si="223"/>
        <v>2</v>
      </c>
      <c r="J1017" s="126">
        <f t="shared" si="211"/>
        <v>94.32</v>
      </c>
      <c r="K1017" s="126">
        <f t="shared" si="224"/>
        <v>94.32</v>
      </c>
      <c r="L1017" s="126">
        <f t="shared" si="212"/>
        <v>1.68</v>
      </c>
      <c r="M1017" s="126">
        <f t="shared" si="213"/>
        <v>3.36</v>
      </c>
      <c r="N1017" s="126">
        <f t="shared" si="214"/>
        <v>56.7</v>
      </c>
      <c r="O1017" s="126">
        <f t="shared" si="215"/>
        <v>113.4</v>
      </c>
      <c r="P1017" s="126">
        <f t="shared" si="216"/>
        <v>23.58</v>
      </c>
      <c r="Q1017" s="126">
        <f t="shared" si="217"/>
        <v>47.16</v>
      </c>
      <c r="R1017" s="126">
        <f t="shared" si="218"/>
        <v>23.58</v>
      </c>
      <c r="S1017" s="126">
        <f t="shared" si="219"/>
        <v>23.58</v>
      </c>
      <c r="T1017" s="126">
        <f t="shared" si="220"/>
        <v>23.58</v>
      </c>
      <c r="U1017" s="128">
        <f t="shared" si="221"/>
        <v>11.79</v>
      </c>
      <c r="V1017" s="157">
        <f t="shared" si="222"/>
        <v>517</v>
      </c>
    </row>
    <row r="1018" spans="1:22" ht="11.25" customHeight="1" x14ac:dyDescent="0.25">
      <c r="A1018" s="130" t="s">
        <v>4450</v>
      </c>
      <c r="B1018" s="131" t="s">
        <v>3191</v>
      </c>
      <c r="C1018" s="132">
        <v>30420000704</v>
      </c>
      <c r="D1018" s="132" t="s">
        <v>4560</v>
      </c>
      <c r="E1018" s="133">
        <v>194.33333333333334</v>
      </c>
      <c r="F1018" s="132">
        <v>3</v>
      </c>
      <c r="G1018" s="132">
        <v>1</v>
      </c>
      <c r="H1018" s="134">
        <v>0</v>
      </c>
      <c r="I1018" s="135">
        <f t="shared" si="223"/>
        <v>2</v>
      </c>
      <c r="J1018" s="126">
        <f t="shared" si="211"/>
        <v>46.64</v>
      </c>
      <c r="K1018" s="126">
        <f t="shared" si="224"/>
        <v>46.64</v>
      </c>
      <c r="L1018" s="126">
        <f t="shared" si="212"/>
        <v>1.68</v>
      </c>
      <c r="M1018" s="126">
        <f t="shared" si="213"/>
        <v>3.36</v>
      </c>
      <c r="N1018" s="126">
        <f t="shared" si="214"/>
        <v>56.7</v>
      </c>
      <c r="O1018" s="126">
        <f t="shared" si="215"/>
        <v>113.4</v>
      </c>
      <c r="P1018" s="126">
        <f t="shared" si="216"/>
        <v>23.58</v>
      </c>
      <c r="Q1018" s="126">
        <f t="shared" si="217"/>
        <v>47.16</v>
      </c>
      <c r="R1018" s="126">
        <f t="shared" si="218"/>
        <v>11.66</v>
      </c>
      <c r="S1018" s="126">
        <f t="shared" si="219"/>
        <v>11.66</v>
      </c>
      <c r="T1018" s="126">
        <f t="shared" si="220"/>
        <v>11.66</v>
      </c>
      <c r="U1018" s="128">
        <f t="shared" si="221"/>
        <v>5.83</v>
      </c>
      <c r="V1018" s="157">
        <f t="shared" si="222"/>
        <v>380</v>
      </c>
    </row>
    <row r="1019" spans="1:22" ht="11.25" customHeight="1" x14ac:dyDescent="0.25">
      <c r="A1019" s="130" t="s">
        <v>4450</v>
      </c>
      <c r="B1019" s="131" t="s">
        <v>3193</v>
      </c>
      <c r="C1019" s="132">
        <v>87660000861</v>
      </c>
      <c r="D1019" s="132" t="s">
        <v>4561</v>
      </c>
      <c r="E1019" s="133">
        <v>416</v>
      </c>
      <c r="F1019" s="132">
        <v>3</v>
      </c>
      <c r="G1019" s="132">
        <v>1</v>
      </c>
      <c r="H1019" s="134">
        <v>0</v>
      </c>
      <c r="I1019" s="135">
        <f t="shared" si="223"/>
        <v>2</v>
      </c>
      <c r="J1019" s="126">
        <f t="shared" si="211"/>
        <v>99.84</v>
      </c>
      <c r="K1019" s="126">
        <f t="shared" si="224"/>
        <v>99.84</v>
      </c>
      <c r="L1019" s="126">
        <f t="shared" si="212"/>
        <v>1.68</v>
      </c>
      <c r="M1019" s="126">
        <f t="shared" si="213"/>
        <v>3.36</v>
      </c>
      <c r="N1019" s="126">
        <f t="shared" si="214"/>
        <v>56.7</v>
      </c>
      <c r="O1019" s="126">
        <f t="shared" si="215"/>
        <v>113.4</v>
      </c>
      <c r="P1019" s="126">
        <f t="shared" si="216"/>
        <v>23.58</v>
      </c>
      <c r="Q1019" s="126">
        <f t="shared" si="217"/>
        <v>47.16</v>
      </c>
      <c r="R1019" s="126">
        <f t="shared" si="218"/>
        <v>24.96</v>
      </c>
      <c r="S1019" s="126">
        <f t="shared" si="219"/>
        <v>24.96</v>
      </c>
      <c r="T1019" s="126">
        <f t="shared" si="220"/>
        <v>24.96</v>
      </c>
      <c r="U1019" s="128">
        <f t="shared" si="221"/>
        <v>12.48</v>
      </c>
      <c r="V1019" s="157">
        <f t="shared" si="222"/>
        <v>533</v>
      </c>
    </row>
    <row r="1020" spans="1:22" ht="11.25" customHeight="1" x14ac:dyDescent="0.25">
      <c r="A1020" s="130" t="s">
        <v>4450</v>
      </c>
      <c r="B1020" s="131" t="s">
        <v>3195</v>
      </c>
      <c r="C1020" s="132">
        <v>43060009884</v>
      </c>
      <c r="D1020" s="132" t="s">
        <v>4562</v>
      </c>
      <c r="E1020" s="133">
        <v>388.66666666666669</v>
      </c>
      <c r="F1020" s="132">
        <v>4</v>
      </c>
      <c r="G1020" s="132">
        <v>1</v>
      </c>
      <c r="H1020" s="134">
        <v>0</v>
      </c>
      <c r="I1020" s="135">
        <f t="shared" si="223"/>
        <v>3</v>
      </c>
      <c r="J1020" s="126">
        <f t="shared" si="211"/>
        <v>93.28</v>
      </c>
      <c r="K1020" s="126">
        <f t="shared" si="224"/>
        <v>93.28</v>
      </c>
      <c r="L1020" s="126">
        <f t="shared" si="212"/>
        <v>1.68</v>
      </c>
      <c r="M1020" s="126">
        <f t="shared" si="213"/>
        <v>5.04</v>
      </c>
      <c r="N1020" s="126">
        <f t="shared" si="214"/>
        <v>56.7</v>
      </c>
      <c r="O1020" s="126">
        <f t="shared" si="215"/>
        <v>170.10000000000002</v>
      </c>
      <c r="P1020" s="126">
        <f t="shared" si="216"/>
        <v>23.58</v>
      </c>
      <c r="Q1020" s="126">
        <f t="shared" si="217"/>
        <v>70.739999999999995</v>
      </c>
      <c r="R1020" s="126">
        <f t="shared" si="218"/>
        <v>23.32</v>
      </c>
      <c r="S1020" s="126">
        <f t="shared" si="219"/>
        <v>23.32</v>
      </c>
      <c r="T1020" s="126">
        <f t="shared" si="220"/>
        <v>23.32</v>
      </c>
      <c r="U1020" s="128">
        <f t="shared" si="221"/>
        <v>11.66</v>
      </c>
      <c r="V1020" s="157">
        <f t="shared" si="222"/>
        <v>596</v>
      </c>
    </row>
    <row r="1021" spans="1:22" ht="11.25" customHeight="1" x14ac:dyDescent="0.25">
      <c r="A1021" s="130" t="s">
        <v>4450</v>
      </c>
      <c r="B1021" s="131" t="s">
        <v>3197</v>
      </c>
      <c r="C1021" s="132">
        <v>98020009035</v>
      </c>
      <c r="D1021" s="132" t="s">
        <v>4563</v>
      </c>
      <c r="E1021" s="133">
        <v>291.66666666666669</v>
      </c>
      <c r="F1021" s="132">
        <v>2</v>
      </c>
      <c r="G1021" s="132">
        <v>1</v>
      </c>
      <c r="H1021" s="134">
        <v>0</v>
      </c>
      <c r="I1021" s="135">
        <f t="shared" si="223"/>
        <v>1</v>
      </c>
      <c r="J1021" s="126">
        <f t="shared" si="211"/>
        <v>70</v>
      </c>
      <c r="K1021" s="126">
        <f t="shared" si="224"/>
        <v>70</v>
      </c>
      <c r="L1021" s="126">
        <f t="shared" si="212"/>
        <v>1.68</v>
      </c>
      <c r="M1021" s="126">
        <f t="shared" si="213"/>
        <v>1.68</v>
      </c>
      <c r="N1021" s="126">
        <f t="shared" si="214"/>
        <v>56.7</v>
      </c>
      <c r="O1021" s="126">
        <f t="shared" si="215"/>
        <v>56.7</v>
      </c>
      <c r="P1021" s="126">
        <f t="shared" si="216"/>
        <v>23.58</v>
      </c>
      <c r="Q1021" s="126">
        <f t="shared" si="217"/>
        <v>23.58</v>
      </c>
      <c r="R1021" s="126">
        <f t="shared" si="218"/>
        <v>17.5</v>
      </c>
      <c r="S1021" s="126">
        <f t="shared" si="219"/>
        <v>17.5</v>
      </c>
      <c r="T1021" s="126">
        <f t="shared" si="220"/>
        <v>17.5</v>
      </c>
      <c r="U1021" s="128">
        <f t="shared" si="221"/>
        <v>8.75</v>
      </c>
      <c r="V1021" s="157">
        <f t="shared" si="222"/>
        <v>365</v>
      </c>
    </row>
    <row r="1022" spans="1:22" ht="11.25" customHeight="1" x14ac:dyDescent="0.25">
      <c r="A1022" s="130" t="s">
        <v>4450</v>
      </c>
      <c r="B1022" s="131" t="s">
        <v>1246</v>
      </c>
      <c r="C1022" s="132">
        <v>45050009854</v>
      </c>
      <c r="D1022" s="132" t="s">
        <v>4564</v>
      </c>
      <c r="E1022" s="133">
        <v>345.66666666666669</v>
      </c>
      <c r="F1022" s="132">
        <v>3</v>
      </c>
      <c r="G1022" s="132">
        <v>1</v>
      </c>
      <c r="H1022" s="134">
        <v>0</v>
      </c>
      <c r="I1022" s="135">
        <f t="shared" si="223"/>
        <v>2</v>
      </c>
      <c r="J1022" s="126">
        <f t="shared" si="211"/>
        <v>82.960000000000008</v>
      </c>
      <c r="K1022" s="126">
        <f t="shared" si="224"/>
        <v>82.960000000000008</v>
      </c>
      <c r="L1022" s="126">
        <f t="shared" si="212"/>
        <v>1.68</v>
      </c>
      <c r="M1022" s="126">
        <f t="shared" si="213"/>
        <v>3.36</v>
      </c>
      <c r="N1022" s="126">
        <f t="shared" si="214"/>
        <v>56.7</v>
      </c>
      <c r="O1022" s="126">
        <f t="shared" si="215"/>
        <v>113.4</v>
      </c>
      <c r="P1022" s="126">
        <f t="shared" si="216"/>
        <v>23.58</v>
      </c>
      <c r="Q1022" s="126">
        <f t="shared" si="217"/>
        <v>47.16</v>
      </c>
      <c r="R1022" s="126">
        <f t="shared" si="218"/>
        <v>20.740000000000002</v>
      </c>
      <c r="S1022" s="126">
        <f t="shared" si="219"/>
        <v>20.740000000000002</v>
      </c>
      <c r="T1022" s="126">
        <f t="shared" si="220"/>
        <v>20.740000000000002</v>
      </c>
      <c r="U1022" s="128">
        <f t="shared" si="221"/>
        <v>10.370000000000001</v>
      </c>
      <c r="V1022" s="157">
        <f t="shared" si="222"/>
        <v>484</v>
      </c>
    </row>
    <row r="1023" spans="1:22" ht="11.25" customHeight="1" x14ac:dyDescent="0.25">
      <c r="A1023" s="130" t="s">
        <v>4450</v>
      </c>
      <c r="B1023" s="131" t="s">
        <v>728</v>
      </c>
      <c r="C1023" s="132">
        <v>10400006181</v>
      </c>
      <c r="D1023" s="132" t="s">
        <v>4565</v>
      </c>
      <c r="E1023" s="133">
        <v>88.666666666666671</v>
      </c>
      <c r="F1023" s="132">
        <v>3</v>
      </c>
      <c r="G1023" s="132">
        <v>1</v>
      </c>
      <c r="H1023" s="134">
        <v>0</v>
      </c>
      <c r="I1023" s="135">
        <f t="shared" si="223"/>
        <v>2</v>
      </c>
      <c r="J1023" s="126">
        <f t="shared" si="211"/>
        <v>21.28</v>
      </c>
      <c r="K1023" s="126">
        <f t="shared" si="224"/>
        <v>21.28</v>
      </c>
      <c r="L1023" s="126">
        <f t="shared" si="212"/>
        <v>1.68</v>
      </c>
      <c r="M1023" s="126">
        <f t="shared" si="213"/>
        <v>3.36</v>
      </c>
      <c r="N1023" s="126">
        <f t="shared" si="214"/>
        <v>56.7</v>
      </c>
      <c r="O1023" s="126">
        <f t="shared" si="215"/>
        <v>113.4</v>
      </c>
      <c r="P1023" s="126">
        <f t="shared" si="216"/>
        <v>23.58</v>
      </c>
      <c r="Q1023" s="126">
        <f t="shared" si="217"/>
        <v>47.16</v>
      </c>
      <c r="R1023" s="126">
        <f t="shared" si="218"/>
        <v>5.32</v>
      </c>
      <c r="S1023" s="126">
        <f t="shared" si="219"/>
        <v>5.32</v>
      </c>
      <c r="T1023" s="126">
        <f t="shared" si="220"/>
        <v>5.32</v>
      </c>
      <c r="U1023" s="128">
        <f t="shared" si="221"/>
        <v>2.66</v>
      </c>
      <c r="V1023" s="157">
        <f t="shared" si="222"/>
        <v>307</v>
      </c>
    </row>
    <row r="1024" spans="1:22" ht="11.25" customHeight="1" x14ac:dyDescent="0.25">
      <c r="A1024" s="130" t="s">
        <v>4450</v>
      </c>
      <c r="B1024" s="131" t="s">
        <v>1848</v>
      </c>
      <c r="C1024" s="132">
        <v>34320002908</v>
      </c>
      <c r="D1024" s="132" t="s">
        <v>4566</v>
      </c>
      <c r="E1024" s="133">
        <v>476.33333333333331</v>
      </c>
      <c r="F1024" s="132">
        <v>3</v>
      </c>
      <c r="G1024" s="132">
        <v>1</v>
      </c>
      <c r="H1024" s="134">
        <v>0</v>
      </c>
      <c r="I1024" s="135">
        <f t="shared" si="223"/>
        <v>2</v>
      </c>
      <c r="J1024" s="126">
        <f t="shared" si="211"/>
        <v>114.32</v>
      </c>
      <c r="K1024" s="126">
        <f t="shared" si="224"/>
        <v>114.32</v>
      </c>
      <c r="L1024" s="126">
        <f t="shared" si="212"/>
        <v>1.68</v>
      </c>
      <c r="M1024" s="126">
        <f t="shared" si="213"/>
        <v>3.36</v>
      </c>
      <c r="N1024" s="126">
        <f t="shared" si="214"/>
        <v>56.7</v>
      </c>
      <c r="O1024" s="126">
        <f t="shared" si="215"/>
        <v>113.4</v>
      </c>
      <c r="P1024" s="126">
        <f t="shared" si="216"/>
        <v>23.58</v>
      </c>
      <c r="Q1024" s="126">
        <f t="shared" si="217"/>
        <v>47.16</v>
      </c>
      <c r="R1024" s="126">
        <f t="shared" si="218"/>
        <v>28.58</v>
      </c>
      <c r="S1024" s="126">
        <f t="shared" si="219"/>
        <v>28.58</v>
      </c>
      <c r="T1024" s="126">
        <f t="shared" si="220"/>
        <v>28.58</v>
      </c>
      <c r="U1024" s="128">
        <f t="shared" si="221"/>
        <v>14.29</v>
      </c>
      <c r="V1024" s="157">
        <f t="shared" si="222"/>
        <v>575</v>
      </c>
    </row>
    <row r="1025" spans="1:22" ht="11.25" customHeight="1" x14ac:dyDescent="0.25">
      <c r="A1025" s="130" t="s">
        <v>4450</v>
      </c>
      <c r="B1025" s="131" t="s">
        <v>3199</v>
      </c>
      <c r="C1025" s="132">
        <v>79870002923</v>
      </c>
      <c r="D1025" s="132" t="s">
        <v>4567</v>
      </c>
      <c r="E1025" s="133">
        <v>226.66666666666666</v>
      </c>
      <c r="F1025" s="132">
        <v>3</v>
      </c>
      <c r="G1025" s="132">
        <v>1</v>
      </c>
      <c r="H1025" s="134">
        <v>0</v>
      </c>
      <c r="I1025" s="135">
        <f t="shared" si="223"/>
        <v>2</v>
      </c>
      <c r="J1025" s="126">
        <f t="shared" si="211"/>
        <v>54.4</v>
      </c>
      <c r="K1025" s="126">
        <f t="shared" si="224"/>
        <v>54.4</v>
      </c>
      <c r="L1025" s="126">
        <f t="shared" si="212"/>
        <v>1.68</v>
      </c>
      <c r="M1025" s="126">
        <f t="shared" si="213"/>
        <v>3.36</v>
      </c>
      <c r="N1025" s="126">
        <f t="shared" si="214"/>
        <v>56.7</v>
      </c>
      <c r="O1025" s="126">
        <f t="shared" si="215"/>
        <v>113.4</v>
      </c>
      <c r="P1025" s="126">
        <f t="shared" si="216"/>
        <v>23.58</v>
      </c>
      <c r="Q1025" s="126">
        <f t="shared" si="217"/>
        <v>47.16</v>
      </c>
      <c r="R1025" s="126">
        <f t="shared" si="218"/>
        <v>13.6</v>
      </c>
      <c r="S1025" s="126">
        <f t="shared" si="219"/>
        <v>13.6</v>
      </c>
      <c r="T1025" s="126">
        <f t="shared" si="220"/>
        <v>13.6</v>
      </c>
      <c r="U1025" s="128">
        <f t="shared" si="221"/>
        <v>6.8</v>
      </c>
      <c r="V1025" s="157">
        <f t="shared" si="222"/>
        <v>402</v>
      </c>
    </row>
    <row r="1026" spans="1:22" ht="11.25" customHeight="1" x14ac:dyDescent="0.25">
      <c r="A1026" s="130" t="s">
        <v>4450</v>
      </c>
      <c r="B1026" s="131" t="s">
        <v>3201</v>
      </c>
      <c r="C1026" s="132">
        <v>84700040098</v>
      </c>
      <c r="D1026" s="132" t="s">
        <v>4568</v>
      </c>
      <c r="E1026" s="133">
        <v>160.33333333333334</v>
      </c>
      <c r="F1026" s="132">
        <v>2</v>
      </c>
      <c r="G1026" s="132">
        <v>1</v>
      </c>
      <c r="H1026" s="134">
        <v>0</v>
      </c>
      <c r="I1026" s="135">
        <f t="shared" si="223"/>
        <v>1</v>
      </c>
      <c r="J1026" s="126">
        <f t="shared" si="211"/>
        <v>38.480000000000004</v>
      </c>
      <c r="K1026" s="126">
        <f t="shared" si="224"/>
        <v>38.480000000000004</v>
      </c>
      <c r="L1026" s="126">
        <f t="shared" si="212"/>
        <v>1.68</v>
      </c>
      <c r="M1026" s="126">
        <f t="shared" si="213"/>
        <v>1.68</v>
      </c>
      <c r="N1026" s="126">
        <f t="shared" si="214"/>
        <v>56.7</v>
      </c>
      <c r="O1026" s="126">
        <f t="shared" si="215"/>
        <v>56.7</v>
      </c>
      <c r="P1026" s="126">
        <f t="shared" si="216"/>
        <v>23.58</v>
      </c>
      <c r="Q1026" s="126">
        <f t="shared" si="217"/>
        <v>23.58</v>
      </c>
      <c r="R1026" s="126">
        <f t="shared" si="218"/>
        <v>9.620000000000001</v>
      </c>
      <c r="S1026" s="126">
        <f t="shared" si="219"/>
        <v>9.620000000000001</v>
      </c>
      <c r="T1026" s="126">
        <f t="shared" si="220"/>
        <v>9.620000000000001</v>
      </c>
      <c r="U1026" s="128">
        <f t="shared" si="221"/>
        <v>4.8100000000000005</v>
      </c>
      <c r="V1026" s="157">
        <f t="shared" si="222"/>
        <v>275</v>
      </c>
    </row>
    <row r="1027" spans="1:22" ht="11.25" customHeight="1" x14ac:dyDescent="0.25">
      <c r="A1027" s="130" t="s">
        <v>4450</v>
      </c>
      <c r="B1027" s="131" t="s">
        <v>3203</v>
      </c>
      <c r="C1027" s="132">
        <v>71110045095</v>
      </c>
      <c r="D1027" s="132" t="s">
        <v>4569</v>
      </c>
      <c r="E1027" s="133">
        <v>239.66666666666666</v>
      </c>
      <c r="F1027" s="132">
        <v>3</v>
      </c>
      <c r="G1027" s="132">
        <v>1</v>
      </c>
      <c r="H1027" s="134">
        <v>0</v>
      </c>
      <c r="I1027" s="135">
        <f t="shared" si="223"/>
        <v>2</v>
      </c>
      <c r="J1027" s="126">
        <f t="shared" si="211"/>
        <v>57.519999999999996</v>
      </c>
      <c r="K1027" s="126">
        <f t="shared" si="224"/>
        <v>57.519999999999996</v>
      </c>
      <c r="L1027" s="126">
        <f t="shared" si="212"/>
        <v>1.68</v>
      </c>
      <c r="M1027" s="126">
        <f t="shared" si="213"/>
        <v>3.36</v>
      </c>
      <c r="N1027" s="126">
        <f t="shared" si="214"/>
        <v>56.7</v>
      </c>
      <c r="O1027" s="126">
        <f t="shared" si="215"/>
        <v>113.4</v>
      </c>
      <c r="P1027" s="126">
        <f t="shared" si="216"/>
        <v>23.58</v>
      </c>
      <c r="Q1027" s="126">
        <f t="shared" si="217"/>
        <v>47.16</v>
      </c>
      <c r="R1027" s="126">
        <f t="shared" si="218"/>
        <v>14.379999999999999</v>
      </c>
      <c r="S1027" s="126">
        <f t="shared" si="219"/>
        <v>14.379999999999999</v>
      </c>
      <c r="T1027" s="126">
        <f t="shared" si="220"/>
        <v>14.379999999999999</v>
      </c>
      <c r="U1027" s="128">
        <f t="shared" si="221"/>
        <v>7.1899999999999995</v>
      </c>
      <c r="V1027" s="157">
        <f t="shared" si="222"/>
        <v>411</v>
      </c>
    </row>
    <row r="1028" spans="1:22" ht="11.25" customHeight="1" x14ac:dyDescent="0.25">
      <c r="A1028" s="130" t="s">
        <v>4450</v>
      </c>
      <c r="B1028" s="131" t="s">
        <v>1248</v>
      </c>
      <c r="C1028" s="132">
        <v>81280047302</v>
      </c>
      <c r="D1028" s="132" t="s">
        <v>4570</v>
      </c>
      <c r="E1028" s="133">
        <v>199.66666666666666</v>
      </c>
      <c r="F1028" s="132">
        <v>2</v>
      </c>
      <c r="G1028" s="132">
        <v>1</v>
      </c>
      <c r="H1028" s="134">
        <v>0</v>
      </c>
      <c r="I1028" s="135">
        <f t="shared" si="223"/>
        <v>1</v>
      </c>
      <c r="J1028" s="126">
        <f t="shared" si="211"/>
        <v>47.919999999999995</v>
      </c>
      <c r="K1028" s="126">
        <f t="shared" si="224"/>
        <v>47.919999999999995</v>
      </c>
      <c r="L1028" s="126">
        <f t="shared" si="212"/>
        <v>1.68</v>
      </c>
      <c r="M1028" s="126">
        <f t="shared" si="213"/>
        <v>1.68</v>
      </c>
      <c r="N1028" s="126">
        <f t="shared" si="214"/>
        <v>56.7</v>
      </c>
      <c r="O1028" s="126">
        <f t="shared" si="215"/>
        <v>56.7</v>
      </c>
      <c r="P1028" s="126">
        <f t="shared" si="216"/>
        <v>23.58</v>
      </c>
      <c r="Q1028" s="126">
        <f t="shared" si="217"/>
        <v>23.58</v>
      </c>
      <c r="R1028" s="126">
        <f t="shared" si="218"/>
        <v>11.979999999999999</v>
      </c>
      <c r="S1028" s="126">
        <f t="shared" si="219"/>
        <v>11.979999999999999</v>
      </c>
      <c r="T1028" s="126">
        <f t="shared" si="220"/>
        <v>11.979999999999999</v>
      </c>
      <c r="U1028" s="128">
        <f t="shared" si="221"/>
        <v>5.9899999999999993</v>
      </c>
      <c r="V1028" s="157">
        <f t="shared" si="222"/>
        <v>302</v>
      </c>
    </row>
    <row r="1029" spans="1:22" ht="11.25" customHeight="1" x14ac:dyDescent="0.25">
      <c r="A1029" s="130" t="s">
        <v>4450</v>
      </c>
      <c r="B1029" s="131" t="s">
        <v>3205</v>
      </c>
      <c r="C1029" s="132">
        <v>90660006109</v>
      </c>
      <c r="D1029" s="132" t="s">
        <v>4571</v>
      </c>
      <c r="E1029" s="133">
        <v>231.33333333333334</v>
      </c>
      <c r="F1029" s="132">
        <v>3</v>
      </c>
      <c r="G1029" s="132">
        <v>1</v>
      </c>
      <c r="H1029" s="134">
        <v>0</v>
      </c>
      <c r="I1029" s="135">
        <f t="shared" si="223"/>
        <v>2</v>
      </c>
      <c r="J1029" s="126">
        <f t="shared" si="211"/>
        <v>55.52</v>
      </c>
      <c r="K1029" s="126">
        <f t="shared" si="224"/>
        <v>55.52</v>
      </c>
      <c r="L1029" s="126">
        <f t="shared" si="212"/>
        <v>1.68</v>
      </c>
      <c r="M1029" s="126">
        <f t="shared" si="213"/>
        <v>3.36</v>
      </c>
      <c r="N1029" s="126">
        <f t="shared" si="214"/>
        <v>56.7</v>
      </c>
      <c r="O1029" s="126">
        <f t="shared" si="215"/>
        <v>113.4</v>
      </c>
      <c r="P1029" s="126">
        <f t="shared" si="216"/>
        <v>23.58</v>
      </c>
      <c r="Q1029" s="126">
        <f t="shared" si="217"/>
        <v>47.16</v>
      </c>
      <c r="R1029" s="126">
        <f t="shared" si="218"/>
        <v>13.88</v>
      </c>
      <c r="S1029" s="126">
        <f t="shared" si="219"/>
        <v>13.88</v>
      </c>
      <c r="T1029" s="126">
        <f t="shared" si="220"/>
        <v>13.88</v>
      </c>
      <c r="U1029" s="128">
        <f t="shared" si="221"/>
        <v>6.94</v>
      </c>
      <c r="V1029" s="157">
        <f t="shared" si="222"/>
        <v>406</v>
      </c>
    </row>
    <row r="1030" spans="1:22" ht="11.25" customHeight="1" x14ac:dyDescent="0.25">
      <c r="A1030" s="130" t="s">
        <v>4450</v>
      </c>
      <c r="B1030" s="131" t="s">
        <v>3207</v>
      </c>
      <c r="C1030" s="132">
        <v>91080004046</v>
      </c>
      <c r="D1030" s="132" t="s">
        <v>4572</v>
      </c>
      <c r="E1030" s="133">
        <v>773.66666666666663</v>
      </c>
      <c r="F1030" s="132">
        <v>3</v>
      </c>
      <c r="G1030" s="132">
        <v>1</v>
      </c>
      <c r="H1030" s="134">
        <v>0</v>
      </c>
      <c r="I1030" s="135">
        <f t="shared" si="223"/>
        <v>2</v>
      </c>
      <c r="J1030" s="126">
        <f t="shared" si="211"/>
        <v>185.67999999999998</v>
      </c>
      <c r="K1030" s="126">
        <f t="shared" si="224"/>
        <v>185.67999999999998</v>
      </c>
      <c r="L1030" s="126">
        <f t="shared" si="212"/>
        <v>1.68</v>
      </c>
      <c r="M1030" s="126">
        <f t="shared" si="213"/>
        <v>3.36</v>
      </c>
      <c r="N1030" s="126">
        <f t="shared" si="214"/>
        <v>56.7</v>
      </c>
      <c r="O1030" s="126">
        <f t="shared" si="215"/>
        <v>113.4</v>
      </c>
      <c r="P1030" s="126">
        <f t="shared" si="216"/>
        <v>23.58</v>
      </c>
      <c r="Q1030" s="126">
        <f t="shared" si="217"/>
        <v>47.16</v>
      </c>
      <c r="R1030" s="126">
        <f t="shared" si="218"/>
        <v>46.419999999999995</v>
      </c>
      <c r="S1030" s="126">
        <f t="shared" si="219"/>
        <v>46.419999999999995</v>
      </c>
      <c r="T1030" s="126">
        <f t="shared" si="220"/>
        <v>46.419999999999995</v>
      </c>
      <c r="U1030" s="128">
        <f t="shared" si="221"/>
        <v>23.209999999999997</v>
      </c>
      <c r="V1030" s="157">
        <f t="shared" si="222"/>
        <v>780</v>
      </c>
    </row>
    <row r="1031" spans="1:22" ht="11.25" customHeight="1" x14ac:dyDescent="0.25">
      <c r="A1031" s="130" t="s">
        <v>4450</v>
      </c>
      <c r="B1031" s="131" t="s">
        <v>3209</v>
      </c>
      <c r="C1031" s="132">
        <v>47800003601</v>
      </c>
      <c r="D1031" s="132" t="s">
        <v>4573</v>
      </c>
      <c r="E1031" s="133">
        <v>627</v>
      </c>
      <c r="F1031" s="132">
        <v>3</v>
      </c>
      <c r="G1031" s="132">
        <v>1</v>
      </c>
      <c r="H1031" s="134">
        <v>0</v>
      </c>
      <c r="I1031" s="135">
        <f t="shared" si="223"/>
        <v>2</v>
      </c>
      <c r="J1031" s="126">
        <f t="shared" si="211"/>
        <v>150.47999999999999</v>
      </c>
      <c r="K1031" s="126">
        <f t="shared" si="224"/>
        <v>150.47999999999999</v>
      </c>
      <c r="L1031" s="126">
        <f t="shared" si="212"/>
        <v>1.68</v>
      </c>
      <c r="M1031" s="126">
        <f t="shared" si="213"/>
        <v>3.36</v>
      </c>
      <c r="N1031" s="126">
        <f t="shared" si="214"/>
        <v>56.7</v>
      </c>
      <c r="O1031" s="126">
        <f t="shared" si="215"/>
        <v>113.4</v>
      </c>
      <c r="P1031" s="126">
        <f t="shared" si="216"/>
        <v>23.58</v>
      </c>
      <c r="Q1031" s="126">
        <f t="shared" si="217"/>
        <v>47.16</v>
      </c>
      <c r="R1031" s="126">
        <f t="shared" si="218"/>
        <v>37.619999999999997</v>
      </c>
      <c r="S1031" s="126">
        <f t="shared" si="219"/>
        <v>37.619999999999997</v>
      </c>
      <c r="T1031" s="126">
        <f t="shared" si="220"/>
        <v>37.619999999999997</v>
      </c>
      <c r="U1031" s="128">
        <f t="shared" si="221"/>
        <v>18.809999999999999</v>
      </c>
      <c r="V1031" s="157">
        <f t="shared" si="222"/>
        <v>679</v>
      </c>
    </row>
    <row r="1032" spans="1:22" ht="11.25" customHeight="1" x14ac:dyDescent="0.25">
      <c r="A1032" s="130" t="s">
        <v>4450</v>
      </c>
      <c r="B1032" s="131" t="s">
        <v>4574</v>
      </c>
      <c r="C1032" s="132">
        <v>37050007612</v>
      </c>
      <c r="D1032" s="132" t="s">
        <v>4575</v>
      </c>
      <c r="E1032" s="133">
        <v>520</v>
      </c>
      <c r="F1032" s="132">
        <v>3</v>
      </c>
      <c r="G1032" s="132">
        <v>1</v>
      </c>
      <c r="H1032" s="134">
        <v>0</v>
      </c>
      <c r="I1032" s="135">
        <f t="shared" si="223"/>
        <v>2</v>
      </c>
      <c r="J1032" s="126">
        <f t="shared" ref="J1032:J1095" si="225">E1032*$J$4</f>
        <v>124.8</v>
      </c>
      <c r="K1032" s="126">
        <f t="shared" si="224"/>
        <v>124.8</v>
      </c>
      <c r="L1032" s="126">
        <f t="shared" ref="L1032:L1095" si="226">(G1032+H1032)*$L$4</f>
        <v>1.68</v>
      </c>
      <c r="M1032" s="126">
        <f t="shared" ref="M1032:M1095" si="227">I1032*$M$4</f>
        <v>3.36</v>
      </c>
      <c r="N1032" s="126">
        <f t="shared" ref="N1032:N1095" si="228">(G1032+H1032)*$N$4</f>
        <v>56.7</v>
      </c>
      <c r="O1032" s="126">
        <f t="shared" ref="O1032:O1095" si="229">I1032*$O$4</f>
        <v>113.4</v>
      </c>
      <c r="P1032" s="126">
        <f t="shared" ref="P1032:P1095" si="230">(G1032+H1032)*$P$4</f>
        <v>23.58</v>
      </c>
      <c r="Q1032" s="126">
        <f t="shared" ref="Q1032:Q1095" si="231">I1032*$Q$4</f>
        <v>47.16</v>
      </c>
      <c r="R1032" s="126">
        <f t="shared" ref="R1032:R1095" si="232">E1032*$R$4</f>
        <v>31.2</v>
      </c>
      <c r="S1032" s="126">
        <f t="shared" ref="S1032:S1095" si="233">E1032*$S$4</f>
        <v>31.2</v>
      </c>
      <c r="T1032" s="126">
        <f t="shared" ref="T1032:T1095" si="234">E1032*$T$4</f>
        <v>31.2</v>
      </c>
      <c r="U1032" s="128">
        <f t="shared" ref="U1032:U1095" si="235">E1032*$U$4</f>
        <v>15.6</v>
      </c>
      <c r="V1032" s="157">
        <f t="shared" ref="V1032:V1095" si="236">ROUND((J1032+K1032+L1032+M1032+N1032+O1032+P1032+Q1032+R1032+S1032+T1032+U1032),0)</f>
        <v>605</v>
      </c>
    </row>
    <row r="1033" spans="1:22" ht="11.25" customHeight="1" x14ac:dyDescent="0.25">
      <c r="A1033" s="130" t="s">
        <v>4450</v>
      </c>
      <c r="B1033" s="131" t="s">
        <v>3213</v>
      </c>
      <c r="C1033" s="132">
        <v>16510002779</v>
      </c>
      <c r="D1033" s="132" t="s">
        <v>4576</v>
      </c>
      <c r="E1033" s="133">
        <v>460</v>
      </c>
      <c r="F1033" s="132">
        <v>3</v>
      </c>
      <c r="G1033" s="132">
        <v>1</v>
      </c>
      <c r="H1033" s="134">
        <v>0</v>
      </c>
      <c r="I1033" s="135">
        <f t="shared" ref="I1033:I1096" si="237">F1033-G1033-H1033</f>
        <v>2</v>
      </c>
      <c r="J1033" s="126">
        <f t="shared" si="225"/>
        <v>110.39999999999999</v>
      </c>
      <c r="K1033" s="126">
        <f t="shared" si="224"/>
        <v>110.39999999999999</v>
      </c>
      <c r="L1033" s="126">
        <f t="shared" si="226"/>
        <v>1.68</v>
      </c>
      <c r="M1033" s="126">
        <f t="shared" si="227"/>
        <v>3.36</v>
      </c>
      <c r="N1033" s="126">
        <f t="shared" si="228"/>
        <v>56.7</v>
      </c>
      <c r="O1033" s="126">
        <f t="shared" si="229"/>
        <v>113.4</v>
      </c>
      <c r="P1033" s="126">
        <f t="shared" si="230"/>
        <v>23.58</v>
      </c>
      <c r="Q1033" s="126">
        <f t="shared" si="231"/>
        <v>47.16</v>
      </c>
      <c r="R1033" s="126">
        <f t="shared" si="232"/>
        <v>27.599999999999998</v>
      </c>
      <c r="S1033" s="126">
        <f t="shared" si="233"/>
        <v>27.599999999999998</v>
      </c>
      <c r="T1033" s="126">
        <f t="shared" si="234"/>
        <v>27.599999999999998</v>
      </c>
      <c r="U1033" s="128">
        <f t="shared" si="235"/>
        <v>13.799999999999999</v>
      </c>
      <c r="V1033" s="157">
        <f t="shared" si="236"/>
        <v>563</v>
      </c>
    </row>
    <row r="1034" spans="1:22" ht="11.25" customHeight="1" x14ac:dyDescent="0.25">
      <c r="A1034" s="130" t="s">
        <v>4450</v>
      </c>
      <c r="B1034" s="131" t="s">
        <v>3215</v>
      </c>
      <c r="C1034" s="132">
        <v>85360011267</v>
      </c>
      <c r="D1034" s="132" t="s">
        <v>4577</v>
      </c>
      <c r="E1034" s="133">
        <v>204</v>
      </c>
      <c r="F1034" s="132">
        <v>2</v>
      </c>
      <c r="G1034" s="132">
        <v>1</v>
      </c>
      <c r="H1034" s="134">
        <v>0</v>
      </c>
      <c r="I1034" s="135">
        <f t="shared" si="237"/>
        <v>1</v>
      </c>
      <c r="J1034" s="126">
        <f t="shared" si="225"/>
        <v>48.96</v>
      </c>
      <c r="K1034" s="126">
        <f t="shared" si="224"/>
        <v>48.96</v>
      </c>
      <c r="L1034" s="126">
        <f t="shared" si="226"/>
        <v>1.68</v>
      </c>
      <c r="M1034" s="126">
        <f t="shared" si="227"/>
        <v>1.68</v>
      </c>
      <c r="N1034" s="126">
        <f t="shared" si="228"/>
        <v>56.7</v>
      </c>
      <c r="O1034" s="126">
        <f t="shared" si="229"/>
        <v>56.7</v>
      </c>
      <c r="P1034" s="126">
        <f t="shared" si="230"/>
        <v>23.58</v>
      </c>
      <c r="Q1034" s="126">
        <f t="shared" si="231"/>
        <v>23.58</v>
      </c>
      <c r="R1034" s="126">
        <f t="shared" si="232"/>
        <v>12.24</v>
      </c>
      <c r="S1034" s="126">
        <f t="shared" si="233"/>
        <v>12.24</v>
      </c>
      <c r="T1034" s="126">
        <f t="shared" si="234"/>
        <v>12.24</v>
      </c>
      <c r="U1034" s="128">
        <f t="shared" si="235"/>
        <v>6.12</v>
      </c>
      <c r="V1034" s="157">
        <f t="shared" si="236"/>
        <v>305</v>
      </c>
    </row>
    <row r="1035" spans="1:22" ht="11.25" customHeight="1" x14ac:dyDescent="0.25">
      <c r="A1035" s="130" t="s">
        <v>4450</v>
      </c>
      <c r="B1035" s="131" t="s">
        <v>4578</v>
      </c>
      <c r="C1035" s="132">
        <v>50610005399</v>
      </c>
      <c r="D1035" s="132" t="s">
        <v>4579</v>
      </c>
      <c r="E1035" s="133">
        <v>300.33333333333331</v>
      </c>
      <c r="F1035" s="132">
        <v>2</v>
      </c>
      <c r="G1035" s="132">
        <v>1</v>
      </c>
      <c r="H1035" s="134">
        <v>0</v>
      </c>
      <c r="I1035" s="135">
        <f t="shared" si="237"/>
        <v>1</v>
      </c>
      <c r="J1035" s="126">
        <f t="shared" si="225"/>
        <v>72.08</v>
      </c>
      <c r="K1035" s="126">
        <f t="shared" si="224"/>
        <v>72.08</v>
      </c>
      <c r="L1035" s="126">
        <f t="shared" si="226"/>
        <v>1.68</v>
      </c>
      <c r="M1035" s="126">
        <f t="shared" si="227"/>
        <v>1.68</v>
      </c>
      <c r="N1035" s="126">
        <f t="shared" si="228"/>
        <v>56.7</v>
      </c>
      <c r="O1035" s="126">
        <f t="shared" si="229"/>
        <v>56.7</v>
      </c>
      <c r="P1035" s="126">
        <f t="shared" si="230"/>
        <v>23.58</v>
      </c>
      <c r="Q1035" s="126">
        <f t="shared" si="231"/>
        <v>23.58</v>
      </c>
      <c r="R1035" s="126">
        <f t="shared" si="232"/>
        <v>18.02</v>
      </c>
      <c r="S1035" s="126">
        <f t="shared" si="233"/>
        <v>18.02</v>
      </c>
      <c r="T1035" s="126">
        <f t="shared" si="234"/>
        <v>18.02</v>
      </c>
      <c r="U1035" s="128">
        <f t="shared" si="235"/>
        <v>9.01</v>
      </c>
      <c r="V1035" s="157">
        <f t="shared" si="236"/>
        <v>371</v>
      </c>
    </row>
    <row r="1036" spans="1:22" ht="11.25" customHeight="1" x14ac:dyDescent="0.25">
      <c r="A1036" s="130" t="s">
        <v>4450</v>
      </c>
      <c r="B1036" s="131" t="s">
        <v>3217</v>
      </c>
      <c r="C1036" s="132">
        <v>69010006831</v>
      </c>
      <c r="D1036" s="132" t="s">
        <v>4580</v>
      </c>
      <c r="E1036" s="133">
        <v>396.33333333333331</v>
      </c>
      <c r="F1036" s="132">
        <v>2</v>
      </c>
      <c r="G1036" s="132">
        <v>1</v>
      </c>
      <c r="H1036" s="134">
        <v>0</v>
      </c>
      <c r="I1036" s="135">
        <f t="shared" si="237"/>
        <v>1</v>
      </c>
      <c r="J1036" s="126">
        <f t="shared" si="225"/>
        <v>95.11999999999999</v>
      </c>
      <c r="K1036" s="126">
        <f t="shared" si="224"/>
        <v>95.11999999999999</v>
      </c>
      <c r="L1036" s="126">
        <f t="shared" si="226"/>
        <v>1.68</v>
      </c>
      <c r="M1036" s="126">
        <f t="shared" si="227"/>
        <v>1.68</v>
      </c>
      <c r="N1036" s="126">
        <f t="shared" si="228"/>
        <v>56.7</v>
      </c>
      <c r="O1036" s="126">
        <f t="shared" si="229"/>
        <v>56.7</v>
      </c>
      <c r="P1036" s="126">
        <f t="shared" si="230"/>
        <v>23.58</v>
      </c>
      <c r="Q1036" s="126">
        <f t="shared" si="231"/>
        <v>23.58</v>
      </c>
      <c r="R1036" s="126">
        <f t="shared" si="232"/>
        <v>23.779999999999998</v>
      </c>
      <c r="S1036" s="126">
        <f t="shared" si="233"/>
        <v>23.779999999999998</v>
      </c>
      <c r="T1036" s="126">
        <f t="shared" si="234"/>
        <v>23.779999999999998</v>
      </c>
      <c r="U1036" s="128">
        <f t="shared" si="235"/>
        <v>11.889999999999999</v>
      </c>
      <c r="V1036" s="157">
        <f t="shared" si="236"/>
        <v>437</v>
      </c>
    </row>
    <row r="1037" spans="1:22" ht="11.25" customHeight="1" x14ac:dyDescent="0.25">
      <c r="A1037" s="130" t="s">
        <v>4450</v>
      </c>
      <c r="B1037" s="131" t="s">
        <v>1004</v>
      </c>
      <c r="C1037" s="132">
        <v>45680003559</v>
      </c>
      <c r="D1037" s="132" t="s">
        <v>4581</v>
      </c>
      <c r="E1037" s="133">
        <v>646.66666666666663</v>
      </c>
      <c r="F1037" s="132">
        <v>3</v>
      </c>
      <c r="G1037" s="132">
        <v>1</v>
      </c>
      <c r="H1037" s="134">
        <v>0</v>
      </c>
      <c r="I1037" s="135">
        <f t="shared" si="237"/>
        <v>2</v>
      </c>
      <c r="J1037" s="126">
        <f t="shared" si="225"/>
        <v>155.19999999999999</v>
      </c>
      <c r="K1037" s="126">
        <f t="shared" si="224"/>
        <v>155.19999999999999</v>
      </c>
      <c r="L1037" s="126">
        <f t="shared" si="226"/>
        <v>1.68</v>
      </c>
      <c r="M1037" s="126">
        <f t="shared" si="227"/>
        <v>3.36</v>
      </c>
      <c r="N1037" s="126">
        <f t="shared" si="228"/>
        <v>56.7</v>
      </c>
      <c r="O1037" s="126">
        <f t="shared" si="229"/>
        <v>113.4</v>
      </c>
      <c r="P1037" s="126">
        <f t="shared" si="230"/>
        <v>23.58</v>
      </c>
      <c r="Q1037" s="126">
        <f t="shared" si="231"/>
        <v>47.16</v>
      </c>
      <c r="R1037" s="126">
        <f t="shared" si="232"/>
        <v>38.799999999999997</v>
      </c>
      <c r="S1037" s="126">
        <f t="shared" si="233"/>
        <v>38.799999999999997</v>
      </c>
      <c r="T1037" s="126">
        <f t="shared" si="234"/>
        <v>38.799999999999997</v>
      </c>
      <c r="U1037" s="128">
        <f t="shared" si="235"/>
        <v>19.399999999999999</v>
      </c>
      <c r="V1037" s="157">
        <f t="shared" si="236"/>
        <v>692</v>
      </c>
    </row>
    <row r="1038" spans="1:22" ht="11.25" customHeight="1" x14ac:dyDescent="0.25">
      <c r="A1038" s="130" t="s">
        <v>4450</v>
      </c>
      <c r="B1038" s="131" t="s">
        <v>3219</v>
      </c>
      <c r="C1038" s="132">
        <v>96290004465</v>
      </c>
      <c r="D1038" s="132" t="s">
        <v>4582</v>
      </c>
      <c r="E1038" s="133">
        <v>380</v>
      </c>
      <c r="F1038" s="132">
        <v>3</v>
      </c>
      <c r="G1038" s="132">
        <v>1</v>
      </c>
      <c r="H1038" s="134">
        <v>0</v>
      </c>
      <c r="I1038" s="135">
        <f t="shared" si="237"/>
        <v>2</v>
      </c>
      <c r="J1038" s="126">
        <f t="shared" si="225"/>
        <v>91.2</v>
      </c>
      <c r="K1038" s="126">
        <f t="shared" si="224"/>
        <v>91.2</v>
      </c>
      <c r="L1038" s="126">
        <f t="shared" si="226"/>
        <v>1.68</v>
      </c>
      <c r="M1038" s="126">
        <f t="shared" si="227"/>
        <v>3.36</v>
      </c>
      <c r="N1038" s="126">
        <f t="shared" si="228"/>
        <v>56.7</v>
      </c>
      <c r="O1038" s="126">
        <f t="shared" si="229"/>
        <v>113.4</v>
      </c>
      <c r="P1038" s="126">
        <f t="shared" si="230"/>
        <v>23.58</v>
      </c>
      <c r="Q1038" s="126">
        <f t="shared" si="231"/>
        <v>47.16</v>
      </c>
      <c r="R1038" s="126">
        <f t="shared" si="232"/>
        <v>22.8</v>
      </c>
      <c r="S1038" s="126">
        <f t="shared" si="233"/>
        <v>22.8</v>
      </c>
      <c r="T1038" s="126">
        <f t="shared" si="234"/>
        <v>22.8</v>
      </c>
      <c r="U1038" s="128">
        <f t="shared" si="235"/>
        <v>11.4</v>
      </c>
      <c r="V1038" s="157">
        <f t="shared" si="236"/>
        <v>508</v>
      </c>
    </row>
    <row r="1039" spans="1:22" ht="11.25" customHeight="1" x14ac:dyDescent="0.25">
      <c r="A1039" s="130" t="s">
        <v>4450</v>
      </c>
      <c r="B1039" s="131" t="s">
        <v>3221</v>
      </c>
      <c r="C1039" s="132">
        <v>67480006712</v>
      </c>
      <c r="D1039" s="132" t="s">
        <v>4583</v>
      </c>
      <c r="E1039" s="133">
        <v>262.66666666666669</v>
      </c>
      <c r="F1039" s="132">
        <v>3</v>
      </c>
      <c r="G1039" s="132">
        <v>1</v>
      </c>
      <c r="H1039" s="134">
        <v>0</v>
      </c>
      <c r="I1039" s="135">
        <f t="shared" si="237"/>
        <v>2</v>
      </c>
      <c r="J1039" s="126">
        <f t="shared" si="225"/>
        <v>63.04</v>
      </c>
      <c r="K1039" s="126">
        <f t="shared" si="224"/>
        <v>63.04</v>
      </c>
      <c r="L1039" s="126">
        <f t="shared" si="226"/>
        <v>1.68</v>
      </c>
      <c r="M1039" s="126">
        <f t="shared" si="227"/>
        <v>3.36</v>
      </c>
      <c r="N1039" s="126">
        <f t="shared" si="228"/>
        <v>56.7</v>
      </c>
      <c r="O1039" s="126">
        <f t="shared" si="229"/>
        <v>113.4</v>
      </c>
      <c r="P1039" s="126">
        <f t="shared" si="230"/>
        <v>23.58</v>
      </c>
      <c r="Q1039" s="126">
        <f t="shared" si="231"/>
        <v>47.16</v>
      </c>
      <c r="R1039" s="126">
        <f t="shared" si="232"/>
        <v>15.76</v>
      </c>
      <c r="S1039" s="126">
        <f t="shared" si="233"/>
        <v>15.76</v>
      </c>
      <c r="T1039" s="126">
        <f t="shared" si="234"/>
        <v>15.76</v>
      </c>
      <c r="U1039" s="128">
        <f t="shared" si="235"/>
        <v>7.88</v>
      </c>
      <c r="V1039" s="157">
        <f t="shared" si="236"/>
        <v>427</v>
      </c>
    </row>
    <row r="1040" spans="1:22" ht="11.25" customHeight="1" x14ac:dyDescent="0.25">
      <c r="A1040" s="130" t="s">
        <v>4450</v>
      </c>
      <c r="B1040" s="131" t="s">
        <v>3223</v>
      </c>
      <c r="C1040" s="132">
        <v>10130004325</v>
      </c>
      <c r="D1040" s="132" t="s">
        <v>4584</v>
      </c>
      <c r="E1040" s="133">
        <v>257</v>
      </c>
      <c r="F1040" s="132">
        <v>2</v>
      </c>
      <c r="G1040" s="132">
        <v>1</v>
      </c>
      <c r="H1040" s="134">
        <v>0</v>
      </c>
      <c r="I1040" s="135">
        <f t="shared" si="237"/>
        <v>1</v>
      </c>
      <c r="J1040" s="126">
        <f t="shared" si="225"/>
        <v>61.68</v>
      </c>
      <c r="K1040" s="126">
        <f t="shared" si="224"/>
        <v>61.68</v>
      </c>
      <c r="L1040" s="126">
        <f t="shared" si="226"/>
        <v>1.68</v>
      </c>
      <c r="M1040" s="126">
        <f t="shared" si="227"/>
        <v>1.68</v>
      </c>
      <c r="N1040" s="126">
        <f t="shared" si="228"/>
        <v>56.7</v>
      </c>
      <c r="O1040" s="126">
        <f t="shared" si="229"/>
        <v>56.7</v>
      </c>
      <c r="P1040" s="126">
        <f t="shared" si="230"/>
        <v>23.58</v>
      </c>
      <c r="Q1040" s="126">
        <f t="shared" si="231"/>
        <v>23.58</v>
      </c>
      <c r="R1040" s="126">
        <f t="shared" si="232"/>
        <v>15.42</v>
      </c>
      <c r="S1040" s="126">
        <f t="shared" si="233"/>
        <v>15.42</v>
      </c>
      <c r="T1040" s="126">
        <f t="shared" si="234"/>
        <v>15.42</v>
      </c>
      <c r="U1040" s="128">
        <f t="shared" si="235"/>
        <v>7.71</v>
      </c>
      <c r="V1040" s="157">
        <f t="shared" si="236"/>
        <v>341</v>
      </c>
    </row>
    <row r="1041" spans="1:22" ht="11.25" customHeight="1" x14ac:dyDescent="0.25">
      <c r="A1041" s="130" t="s">
        <v>4450</v>
      </c>
      <c r="B1041" s="131" t="s">
        <v>1006</v>
      </c>
      <c r="C1041" s="132">
        <v>10800002477</v>
      </c>
      <c r="D1041" s="132" t="s">
        <v>4585</v>
      </c>
      <c r="E1041" s="133">
        <v>152</v>
      </c>
      <c r="F1041" s="132">
        <v>2</v>
      </c>
      <c r="G1041" s="132">
        <v>1</v>
      </c>
      <c r="H1041" s="134">
        <v>0</v>
      </c>
      <c r="I1041" s="135">
        <f t="shared" si="237"/>
        <v>1</v>
      </c>
      <c r="J1041" s="126">
        <f t="shared" si="225"/>
        <v>36.479999999999997</v>
      </c>
      <c r="K1041" s="126">
        <f t="shared" si="224"/>
        <v>36.479999999999997</v>
      </c>
      <c r="L1041" s="126">
        <f t="shared" si="226"/>
        <v>1.68</v>
      </c>
      <c r="M1041" s="126">
        <f t="shared" si="227"/>
        <v>1.68</v>
      </c>
      <c r="N1041" s="126">
        <f t="shared" si="228"/>
        <v>56.7</v>
      </c>
      <c r="O1041" s="126">
        <f t="shared" si="229"/>
        <v>56.7</v>
      </c>
      <c r="P1041" s="126">
        <f t="shared" si="230"/>
        <v>23.58</v>
      </c>
      <c r="Q1041" s="126">
        <f t="shared" si="231"/>
        <v>23.58</v>
      </c>
      <c r="R1041" s="126">
        <f t="shared" si="232"/>
        <v>9.1199999999999992</v>
      </c>
      <c r="S1041" s="126">
        <f t="shared" si="233"/>
        <v>9.1199999999999992</v>
      </c>
      <c r="T1041" s="126">
        <f t="shared" si="234"/>
        <v>9.1199999999999992</v>
      </c>
      <c r="U1041" s="128">
        <f t="shared" si="235"/>
        <v>4.5599999999999996</v>
      </c>
      <c r="V1041" s="157">
        <f t="shared" si="236"/>
        <v>269</v>
      </c>
    </row>
    <row r="1042" spans="1:22" ht="11.25" customHeight="1" x14ac:dyDescent="0.25">
      <c r="A1042" s="130" t="s">
        <v>4450</v>
      </c>
      <c r="B1042" s="131" t="s">
        <v>3225</v>
      </c>
      <c r="C1042" s="132">
        <v>10640007098</v>
      </c>
      <c r="D1042" s="132" t="s">
        <v>4586</v>
      </c>
      <c r="E1042" s="133">
        <v>439.66666666666669</v>
      </c>
      <c r="F1042" s="132">
        <v>2</v>
      </c>
      <c r="G1042" s="132">
        <v>1</v>
      </c>
      <c r="H1042" s="134">
        <v>0</v>
      </c>
      <c r="I1042" s="135">
        <f t="shared" si="237"/>
        <v>1</v>
      </c>
      <c r="J1042" s="126">
        <f t="shared" si="225"/>
        <v>105.52</v>
      </c>
      <c r="K1042" s="126">
        <f t="shared" si="224"/>
        <v>105.52</v>
      </c>
      <c r="L1042" s="126">
        <f t="shared" si="226"/>
        <v>1.68</v>
      </c>
      <c r="M1042" s="126">
        <f t="shared" si="227"/>
        <v>1.68</v>
      </c>
      <c r="N1042" s="126">
        <f t="shared" si="228"/>
        <v>56.7</v>
      </c>
      <c r="O1042" s="126">
        <f t="shared" si="229"/>
        <v>56.7</v>
      </c>
      <c r="P1042" s="126">
        <f t="shared" si="230"/>
        <v>23.58</v>
      </c>
      <c r="Q1042" s="126">
        <f t="shared" si="231"/>
        <v>23.58</v>
      </c>
      <c r="R1042" s="126">
        <f t="shared" si="232"/>
        <v>26.38</v>
      </c>
      <c r="S1042" s="126">
        <f t="shared" si="233"/>
        <v>26.38</v>
      </c>
      <c r="T1042" s="126">
        <f t="shared" si="234"/>
        <v>26.38</v>
      </c>
      <c r="U1042" s="128">
        <f t="shared" si="235"/>
        <v>13.19</v>
      </c>
      <c r="V1042" s="157">
        <f t="shared" si="236"/>
        <v>467</v>
      </c>
    </row>
    <row r="1043" spans="1:22" ht="11.25" customHeight="1" x14ac:dyDescent="0.25">
      <c r="A1043" s="130" t="s">
        <v>4450</v>
      </c>
      <c r="B1043" s="131" t="s">
        <v>3227</v>
      </c>
      <c r="C1043" s="132">
        <v>74310039685</v>
      </c>
      <c r="D1043" s="132" t="s">
        <v>4587</v>
      </c>
      <c r="E1043" s="133">
        <v>624.66666666666663</v>
      </c>
      <c r="F1043" s="132">
        <v>3</v>
      </c>
      <c r="G1043" s="132">
        <v>1</v>
      </c>
      <c r="H1043" s="134">
        <v>0</v>
      </c>
      <c r="I1043" s="135">
        <f t="shared" si="237"/>
        <v>2</v>
      </c>
      <c r="J1043" s="126">
        <f t="shared" si="225"/>
        <v>149.91999999999999</v>
      </c>
      <c r="K1043" s="126">
        <f t="shared" si="224"/>
        <v>149.91999999999999</v>
      </c>
      <c r="L1043" s="126">
        <f t="shared" si="226"/>
        <v>1.68</v>
      </c>
      <c r="M1043" s="126">
        <f t="shared" si="227"/>
        <v>3.36</v>
      </c>
      <c r="N1043" s="126">
        <f t="shared" si="228"/>
        <v>56.7</v>
      </c>
      <c r="O1043" s="126">
        <f t="shared" si="229"/>
        <v>113.4</v>
      </c>
      <c r="P1043" s="126">
        <f t="shared" si="230"/>
        <v>23.58</v>
      </c>
      <c r="Q1043" s="126">
        <f t="shared" si="231"/>
        <v>47.16</v>
      </c>
      <c r="R1043" s="126">
        <f t="shared" si="232"/>
        <v>37.479999999999997</v>
      </c>
      <c r="S1043" s="126">
        <f t="shared" si="233"/>
        <v>37.479999999999997</v>
      </c>
      <c r="T1043" s="126">
        <f t="shared" si="234"/>
        <v>37.479999999999997</v>
      </c>
      <c r="U1043" s="128">
        <f t="shared" si="235"/>
        <v>18.739999999999998</v>
      </c>
      <c r="V1043" s="157">
        <f t="shared" si="236"/>
        <v>677</v>
      </c>
    </row>
    <row r="1044" spans="1:22" ht="11.25" customHeight="1" x14ac:dyDescent="0.25">
      <c r="A1044" s="130" t="s">
        <v>4450</v>
      </c>
      <c r="B1044" s="131" t="s">
        <v>3229</v>
      </c>
      <c r="C1044" s="132">
        <v>48680010333</v>
      </c>
      <c r="D1044" s="132" t="s">
        <v>4588</v>
      </c>
      <c r="E1044" s="133">
        <v>172.33333333333334</v>
      </c>
      <c r="F1044" s="132">
        <v>2</v>
      </c>
      <c r="G1044" s="132">
        <v>1</v>
      </c>
      <c r="H1044" s="134">
        <v>0</v>
      </c>
      <c r="I1044" s="135">
        <f t="shared" si="237"/>
        <v>1</v>
      </c>
      <c r="J1044" s="126">
        <f t="shared" si="225"/>
        <v>41.36</v>
      </c>
      <c r="K1044" s="126">
        <f t="shared" si="224"/>
        <v>41.36</v>
      </c>
      <c r="L1044" s="126">
        <f t="shared" si="226"/>
        <v>1.68</v>
      </c>
      <c r="M1044" s="126">
        <f t="shared" si="227"/>
        <v>1.68</v>
      </c>
      <c r="N1044" s="126">
        <f t="shared" si="228"/>
        <v>56.7</v>
      </c>
      <c r="O1044" s="126">
        <f t="shared" si="229"/>
        <v>56.7</v>
      </c>
      <c r="P1044" s="126">
        <f t="shared" si="230"/>
        <v>23.58</v>
      </c>
      <c r="Q1044" s="126">
        <f t="shared" si="231"/>
        <v>23.58</v>
      </c>
      <c r="R1044" s="126">
        <f t="shared" si="232"/>
        <v>10.34</v>
      </c>
      <c r="S1044" s="126">
        <f t="shared" si="233"/>
        <v>10.34</v>
      </c>
      <c r="T1044" s="126">
        <f t="shared" si="234"/>
        <v>10.34</v>
      </c>
      <c r="U1044" s="128">
        <f t="shared" si="235"/>
        <v>5.17</v>
      </c>
      <c r="V1044" s="157">
        <f t="shared" si="236"/>
        <v>283</v>
      </c>
    </row>
    <row r="1045" spans="1:22" ht="11.25" customHeight="1" x14ac:dyDescent="0.25">
      <c r="A1045" s="130" t="s">
        <v>4450</v>
      </c>
      <c r="B1045" s="131" t="s">
        <v>3231</v>
      </c>
      <c r="C1045" s="132">
        <v>77260007165</v>
      </c>
      <c r="D1045" s="132" t="s">
        <v>4589</v>
      </c>
      <c r="E1045" s="133">
        <v>284</v>
      </c>
      <c r="F1045" s="132">
        <v>3</v>
      </c>
      <c r="G1045" s="132">
        <v>1</v>
      </c>
      <c r="H1045" s="134">
        <v>0</v>
      </c>
      <c r="I1045" s="135">
        <f t="shared" si="237"/>
        <v>2</v>
      </c>
      <c r="J1045" s="126">
        <f t="shared" si="225"/>
        <v>68.16</v>
      </c>
      <c r="K1045" s="126">
        <f t="shared" si="224"/>
        <v>68.16</v>
      </c>
      <c r="L1045" s="126">
        <f t="shared" si="226"/>
        <v>1.68</v>
      </c>
      <c r="M1045" s="126">
        <f t="shared" si="227"/>
        <v>3.36</v>
      </c>
      <c r="N1045" s="126">
        <f t="shared" si="228"/>
        <v>56.7</v>
      </c>
      <c r="O1045" s="126">
        <f t="shared" si="229"/>
        <v>113.4</v>
      </c>
      <c r="P1045" s="126">
        <f t="shared" si="230"/>
        <v>23.58</v>
      </c>
      <c r="Q1045" s="126">
        <f t="shared" si="231"/>
        <v>47.16</v>
      </c>
      <c r="R1045" s="126">
        <f t="shared" si="232"/>
        <v>17.04</v>
      </c>
      <c r="S1045" s="126">
        <f t="shared" si="233"/>
        <v>17.04</v>
      </c>
      <c r="T1045" s="126">
        <f t="shared" si="234"/>
        <v>17.04</v>
      </c>
      <c r="U1045" s="128">
        <f t="shared" si="235"/>
        <v>8.52</v>
      </c>
      <c r="V1045" s="157">
        <f t="shared" si="236"/>
        <v>442</v>
      </c>
    </row>
    <row r="1046" spans="1:22" ht="11.25" customHeight="1" x14ac:dyDescent="0.25">
      <c r="A1046" s="130" t="s">
        <v>4450</v>
      </c>
      <c r="B1046" s="131" t="s">
        <v>3233</v>
      </c>
      <c r="C1046" s="132">
        <v>57880002847</v>
      </c>
      <c r="D1046" s="132" t="s">
        <v>4590</v>
      </c>
      <c r="E1046" s="133">
        <v>229.66666666666666</v>
      </c>
      <c r="F1046" s="132">
        <v>3</v>
      </c>
      <c r="G1046" s="132">
        <v>1</v>
      </c>
      <c r="H1046" s="134">
        <v>0</v>
      </c>
      <c r="I1046" s="135">
        <f t="shared" si="237"/>
        <v>2</v>
      </c>
      <c r="J1046" s="126">
        <f t="shared" si="225"/>
        <v>55.12</v>
      </c>
      <c r="K1046" s="126">
        <f t="shared" si="224"/>
        <v>55.12</v>
      </c>
      <c r="L1046" s="126">
        <f t="shared" si="226"/>
        <v>1.68</v>
      </c>
      <c r="M1046" s="126">
        <f t="shared" si="227"/>
        <v>3.36</v>
      </c>
      <c r="N1046" s="126">
        <f t="shared" si="228"/>
        <v>56.7</v>
      </c>
      <c r="O1046" s="126">
        <f t="shared" si="229"/>
        <v>113.4</v>
      </c>
      <c r="P1046" s="126">
        <f t="shared" si="230"/>
        <v>23.58</v>
      </c>
      <c r="Q1046" s="126">
        <f t="shared" si="231"/>
        <v>47.16</v>
      </c>
      <c r="R1046" s="126">
        <f t="shared" si="232"/>
        <v>13.78</v>
      </c>
      <c r="S1046" s="126">
        <f t="shared" si="233"/>
        <v>13.78</v>
      </c>
      <c r="T1046" s="126">
        <f t="shared" si="234"/>
        <v>13.78</v>
      </c>
      <c r="U1046" s="128">
        <f t="shared" si="235"/>
        <v>6.89</v>
      </c>
      <c r="V1046" s="157">
        <f t="shared" si="236"/>
        <v>404</v>
      </c>
    </row>
    <row r="1047" spans="1:22" ht="11.25" customHeight="1" x14ac:dyDescent="0.25">
      <c r="A1047" s="130" t="s">
        <v>4450</v>
      </c>
      <c r="B1047" s="131" t="s">
        <v>1862</v>
      </c>
      <c r="C1047" s="132">
        <v>65460004934</v>
      </c>
      <c r="D1047" s="132" t="s">
        <v>4591</v>
      </c>
      <c r="E1047" s="133">
        <v>252.33333333333334</v>
      </c>
      <c r="F1047" s="132">
        <v>3</v>
      </c>
      <c r="G1047" s="132">
        <v>1</v>
      </c>
      <c r="H1047" s="134">
        <v>0</v>
      </c>
      <c r="I1047" s="135">
        <f t="shared" si="237"/>
        <v>2</v>
      </c>
      <c r="J1047" s="126">
        <f t="shared" si="225"/>
        <v>60.56</v>
      </c>
      <c r="K1047" s="126">
        <f t="shared" si="224"/>
        <v>60.56</v>
      </c>
      <c r="L1047" s="126">
        <f t="shared" si="226"/>
        <v>1.68</v>
      </c>
      <c r="M1047" s="126">
        <f t="shared" si="227"/>
        <v>3.36</v>
      </c>
      <c r="N1047" s="126">
        <f t="shared" si="228"/>
        <v>56.7</v>
      </c>
      <c r="O1047" s="126">
        <f t="shared" si="229"/>
        <v>113.4</v>
      </c>
      <c r="P1047" s="126">
        <f t="shared" si="230"/>
        <v>23.58</v>
      </c>
      <c r="Q1047" s="126">
        <f t="shared" si="231"/>
        <v>47.16</v>
      </c>
      <c r="R1047" s="126">
        <f t="shared" si="232"/>
        <v>15.14</v>
      </c>
      <c r="S1047" s="126">
        <f t="shared" si="233"/>
        <v>15.14</v>
      </c>
      <c r="T1047" s="126">
        <f t="shared" si="234"/>
        <v>15.14</v>
      </c>
      <c r="U1047" s="128">
        <f t="shared" si="235"/>
        <v>7.57</v>
      </c>
      <c r="V1047" s="157">
        <f t="shared" si="236"/>
        <v>420</v>
      </c>
    </row>
    <row r="1048" spans="1:22" ht="11.25" customHeight="1" x14ac:dyDescent="0.25">
      <c r="A1048" s="130" t="s">
        <v>4450</v>
      </c>
      <c r="B1048" s="131" t="s">
        <v>1008</v>
      </c>
      <c r="C1048" s="132">
        <v>10160002841</v>
      </c>
      <c r="D1048" s="132" t="s">
        <v>4592</v>
      </c>
      <c r="E1048" s="133">
        <v>302.66666666666669</v>
      </c>
      <c r="F1048" s="132">
        <v>4</v>
      </c>
      <c r="G1048" s="132">
        <v>1</v>
      </c>
      <c r="H1048" s="134">
        <v>0</v>
      </c>
      <c r="I1048" s="135">
        <f t="shared" si="237"/>
        <v>3</v>
      </c>
      <c r="J1048" s="126">
        <f t="shared" si="225"/>
        <v>72.64</v>
      </c>
      <c r="K1048" s="126">
        <f t="shared" si="224"/>
        <v>72.64</v>
      </c>
      <c r="L1048" s="126">
        <f t="shared" si="226"/>
        <v>1.68</v>
      </c>
      <c r="M1048" s="126">
        <f t="shared" si="227"/>
        <v>5.04</v>
      </c>
      <c r="N1048" s="126">
        <f t="shared" si="228"/>
        <v>56.7</v>
      </c>
      <c r="O1048" s="126">
        <f t="shared" si="229"/>
        <v>170.10000000000002</v>
      </c>
      <c r="P1048" s="126">
        <f t="shared" si="230"/>
        <v>23.58</v>
      </c>
      <c r="Q1048" s="126">
        <f t="shared" si="231"/>
        <v>70.739999999999995</v>
      </c>
      <c r="R1048" s="126">
        <f t="shared" si="232"/>
        <v>18.16</v>
      </c>
      <c r="S1048" s="126">
        <f t="shared" si="233"/>
        <v>18.16</v>
      </c>
      <c r="T1048" s="126">
        <f t="shared" si="234"/>
        <v>18.16</v>
      </c>
      <c r="U1048" s="128">
        <f t="shared" si="235"/>
        <v>9.08</v>
      </c>
      <c r="V1048" s="157">
        <f t="shared" si="236"/>
        <v>537</v>
      </c>
    </row>
    <row r="1049" spans="1:22" ht="11.25" customHeight="1" x14ac:dyDescent="0.25">
      <c r="A1049" s="130" t="s">
        <v>4450</v>
      </c>
      <c r="B1049" s="131" t="s">
        <v>1250</v>
      </c>
      <c r="C1049" s="132">
        <v>34920005413</v>
      </c>
      <c r="D1049" s="132" t="s">
        <v>4593</v>
      </c>
      <c r="E1049" s="133">
        <v>264.33333333333331</v>
      </c>
      <c r="F1049" s="132">
        <v>4</v>
      </c>
      <c r="G1049" s="132">
        <v>1</v>
      </c>
      <c r="H1049" s="134">
        <v>0</v>
      </c>
      <c r="I1049" s="135">
        <f t="shared" si="237"/>
        <v>3</v>
      </c>
      <c r="J1049" s="126">
        <f t="shared" si="225"/>
        <v>63.439999999999991</v>
      </c>
      <c r="K1049" s="126">
        <f t="shared" si="224"/>
        <v>63.439999999999991</v>
      </c>
      <c r="L1049" s="126">
        <f t="shared" si="226"/>
        <v>1.68</v>
      </c>
      <c r="M1049" s="126">
        <f t="shared" si="227"/>
        <v>5.04</v>
      </c>
      <c r="N1049" s="126">
        <f t="shared" si="228"/>
        <v>56.7</v>
      </c>
      <c r="O1049" s="126">
        <f t="shared" si="229"/>
        <v>170.10000000000002</v>
      </c>
      <c r="P1049" s="126">
        <f t="shared" si="230"/>
        <v>23.58</v>
      </c>
      <c r="Q1049" s="126">
        <f t="shared" si="231"/>
        <v>70.739999999999995</v>
      </c>
      <c r="R1049" s="126">
        <f t="shared" si="232"/>
        <v>15.859999999999998</v>
      </c>
      <c r="S1049" s="126">
        <f t="shared" si="233"/>
        <v>15.859999999999998</v>
      </c>
      <c r="T1049" s="126">
        <f t="shared" si="234"/>
        <v>15.859999999999998</v>
      </c>
      <c r="U1049" s="128">
        <f t="shared" si="235"/>
        <v>7.9299999999999988</v>
      </c>
      <c r="V1049" s="157">
        <f t="shared" si="236"/>
        <v>510</v>
      </c>
    </row>
    <row r="1050" spans="1:22" ht="11.25" customHeight="1" x14ac:dyDescent="0.25">
      <c r="A1050" s="130" t="s">
        <v>4450</v>
      </c>
      <c r="B1050" s="131" t="s">
        <v>1010</v>
      </c>
      <c r="C1050" s="132">
        <v>11490002300</v>
      </c>
      <c r="D1050" s="132" t="s">
        <v>4594</v>
      </c>
      <c r="E1050" s="133">
        <v>532</v>
      </c>
      <c r="F1050" s="132">
        <v>4</v>
      </c>
      <c r="G1050" s="132">
        <v>1</v>
      </c>
      <c r="H1050" s="134">
        <v>0</v>
      </c>
      <c r="I1050" s="135">
        <f t="shared" si="237"/>
        <v>3</v>
      </c>
      <c r="J1050" s="126">
        <f t="shared" si="225"/>
        <v>127.67999999999999</v>
      </c>
      <c r="K1050" s="126">
        <f t="shared" si="224"/>
        <v>127.67999999999999</v>
      </c>
      <c r="L1050" s="126">
        <f t="shared" si="226"/>
        <v>1.68</v>
      </c>
      <c r="M1050" s="126">
        <f t="shared" si="227"/>
        <v>5.04</v>
      </c>
      <c r="N1050" s="126">
        <f t="shared" si="228"/>
        <v>56.7</v>
      </c>
      <c r="O1050" s="126">
        <f t="shared" si="229"/>
        <v>170.10000000000002</v>
      </c>
      <c r="P1050" s="126">
        <f t="shared" si="230"/>
        <v>23.58</v>
      </c>
      <c r="Q1050" s="126">
        <f t="shared" si="231"/>
        <v>70.739999999999995</v>
      </c>
      <c r="R1050" s="126">
        <f t="shared" si="232"/>
        <v>31.919999999999998</v>
      </c>
      <c r="S1050" s="126">
        <f t="shared" si="233"/>
        <v>31.919999999999998</v>
      </c>
      <c r="T1050" s="126">
        <f t="shared" si="234"/>
        <v>31.919999999999998</v>
      </c>
      <c r="U1050" s="128">
        <f t="shared" si="235"/>
        <v>15.959999999999999</v>
      </c>
      <c r="V1050" s="157">
        <f t="shared" si="236"/>
        <v>695</v>
      </c>
    </row>
    <row r="1051" spans="1:22" ht="11.25" customHeight="1" x14ac:dyDescent="0.25">
      <c r="A1051" s="130" t="s">
        <v>4450</v>
      </c>
      <c r="B1051" s="131" t="s">
        <v>3235</v>
      </c>
      <c r="C1051" s="132">
        <v>91400049872</v>
      </c>
      <c r="D1051" s="132" t="s">
        <v>4595</v>
      </c>
      <c r="E1051" s="133">
        <v>741.66666666666663</v>
      </c>
      <c r="F1051" s="132">
        <v>4</v>
      </c>
      <c r="G1051" s="132">
        <v>1</v>
      </c>
      <c r="H1051" s="134">
        <v>0</v>
      </c>
      <c r="I1051" s="135">
        <f t="shared" si="237"/>
        <v>3</v>
      </c>
      <c r="J1051" s="126">
        <f t="shared" si="225"/>
        <v>177.99999999999997</v>
      </c>
      <c r="K1051" s="126">
        <f t="shared" si="224"/>
        <v>177.99999999999997</v>
      </c>
      <c r="L1051" s="126">
        <f t="shared" si="226"/>
        <v>1.68</v>
      </c>
      <c r="M1051" s="126">
        <f t="shared" si="227"/>
        <v>5.04</v>
      </c>
      <c r="N1051" s="126">
        <f t="shared" si="228"/>
        <v>56.7</v>
      </c>
      <c r="O1051" s="126">
        <f t="shared" si="229"/>
        <v>170.10000000000002</v>
      </c>
      <c r="P1051" s="126">
        <f t="shared" si="230"/>
        <v>23.58</v>
      </c>
      <c r="Q1051" s="126">
        <f t="shared" si="231"/>
        <v>70.739999999999995</v>
      </c>
      <c r="R1051" s="126">
        <f t="shared" si="232"/>
        <v>44.499999999999993</v>
      </c>
      <c r="S1051" s="126">
        <f t="shared" si="233"/>
        <v>44.499999999999993</v>
      </c>
      <c r="T1051" s="126">
        <f t="shared" si="234"/>
        <v>44.499999999999993</v>
      </c>
      <c r="U1051" s="128">
        <f t="shared" si="235"/>
        <v>22.249999999999996</v>
      </c>
      <c r="V1051" s="157">
        <f t="shared" si="236"/>
        <v>840</v>
      </c>
    </row>
    <row r="1052" spans="1:22" ht="11.25" customHeight="1" x14ac:dyDescent="0.25">
      <c r="A1052" s="130" t="s">
        <v>4450</v>
      </c>
      <c r="B1052" s="131" t="s">
        <v>4596</v>
      </c>
      <c r="C1052" s="132">
        <v>43600006767</v>
      </c>
      <c r="D1052" s="132" t="s">
        <v>4597</v>
      </c>
      <c r="E1052" s="133">
        <v>255</v>
      </c>
      <c r="F1052" s="132">
        <v>2</v>
      </c>
      <c r="G1052" s="132">
        <v>1</v>
      </c>
      <c r="H1052" s="134">
        <v>0</v>
      </c>
      <c r="I1052" s="135">
        <f t="shared" si="237"/>
        <v>1</v>
      </c>
      <c r="J1052" s="126">
        <f t="shared" si="225"/>
        <v>61.199999999999996</v>
      </c>
      <c r="K1052" s="126">
        <f t="shared" si="224"/>
        <v>61.199999999999996</v>
      </c>
      <c r="L1052" s="126">
        <f t="shared" si="226"/>
        <v>1.68</v>
      </c>
      <c r="M1052" s="126">
        <f t="shared" si="227"/>
        <v>1.68</v>
      </c>
      <c r="N1052" s="126">
        <f t="shared" si="228"/>
        <v>56.7</v>
      </c>
      <c r="O1052" s="126">
        <f t="shared" si="229"/>
        <v>56.7</v>
      </c>
      <c r="P1052" s="126">
        <f t="shared" si="230"/>
        <v>23.58</v>
      </c>
      <c r="Q1052" s="126">
        <f t="shared" si="231"/>
        <v>23.58</v>
      </c>
      <c r="R1052" s="126">
        <f t="shared" si="232"/>
        <v>15.299999999999999</v>
      </c>
      <c r="S1052" s="126">
        <f t="shared" si="233"/>
        <v>15.299999999999999</v>
      </c>
      <c r="T1052" s="126">
        <f t="shared" si="234"/>
        <v>15.299999999999999</v>
      </c>
      <c r="U1052" s="128">
        <f t="shared" si="235"/>
        <v>7.6499999999999995</v>
      </c>
      <c r="V1052" s="157">
        <f t="shared" si="236"/>
        <v>340</v>
      </c>
    </row>
    <row r="1053" spans="1:22" ht="11.25" customHeight="1" x14ac:dyDescent="0.25">
      <c r="A1053" s="130" t="s">
        <v>4450</v>
      </c>
      <c r="B1053" s="131" t="s">
        <v>3237</v>
      </c>
      <c r="C1053" s="132">
        <v>45690010057</v>
      </c>
      <c r="D1053" s="132" t="s">
        <v>4598</v>
      </c>
      <c r="E1053" s="133">
        <v>319.33333333333331</v>
      </c>
      <c r="F1053" s="132">
        <v>3</v>
      </c>
      <c r="G1053" s="132">
        <v>1</v>
      </c>
      <c r="H1053" s="134">
        <v>0</v>
      </c>
      <c r="I1053" s="135">
        <f t="shared" si="237"/>
        <v>2</v>
      </c>
      <c r="J1053" s="126">
        <f t="shared" si="225"/>
        <v>76.639999999999986</v>
      </c>
      <c r="K1053" s="126">
        <f t="shared" si="224"/>
        <v>76.639999999999986</v>
      </c>
      <c r="L1053" s="126">
        <f t="shared" si="226"/>
        <v>1.68</v>
      </c>
      <c r="M1053" s="126">
        <f t="shared" si="227"/>
        <v>3.36</v>
      </c>
      <c r="N1053" s="126">
        <f t="shared" si="228"/>
        <v>56.7</v>
      </c>
      <c r="O1053" s="126">
        <f t="shared" si="229"/>
        <v>113.4</v>
      </c>
      <c r="P1053" s="126">
        <f t="shared" si="230"/>
        <v>23.58</v>
      </c>
      <c r="Q1053" s="126">
        <f t="shared" si="231"/>
        <v>47.16</v>
      </c>
      <c r="R1053" s="126">
        <f t="shared" si="232"/>
        <v>19.159999999999997</v>
      </c>
      <c r="S1053" s="126">
        <f t="shared" si="233"/>
        <v>19.159999999999997</v>
      </c>
      <c r="T1053" s="126">
        <f t="shared" si="234"/>
        <v>19.159999999999997</v>
      </c>
      <c r="U1053" s="128">
        <f t="shared" si="235"/>
        <v>9.5799999999999983</v>
      </c>
      <c r="V1053" s="157">
        <f t="shared" si="236"/>
        <v>466</v>
      </c>
    </row>
    <row r="1054" spans="1:22" ht="11.25" customHeight="1" x14ac:dyDescent="0.25">
      <c r="A1054" s="130" t="s">
        <v>4450</v>
      </c>
      <c r="B1054" s="131" t="s">
        <v>1129</v>
      </c>
      <c r="C1054" s="132">
        <v>18380002715</v>
      </c>
      <c r="D1054" s="132" t="s">
        <v>4599</v>
      </c>
      <c r="E1054" s="133">
        <v>212.66666666666666</v>
      </c>
      <c r="F1054" s="132">
        <v>3</v>
      </c>
      <c r="G1054" s="132">
        <v>1</v>
      </c>
      <c r="H1054" s="134">
        <v>0</v>
      </c>
      <c r="I1054" s="135">
        <f t="shared" si="237"/>
        <v>2</v>
      </c>
      <c r="J1054" s="126">
        <f t="shared" si="225"/>
        <v>51.04</v>
      </c>
      <c r="K1054" s="126">
        <f t="shared" si="224"/>
        <v>51.04</v>
      </c>
      <c r="L1054" s="126">
        <f t="shared" si="226"/>
        <v>1.68</v>
      </c>
      <c r="M1054" s="126">
        <f t="shared" si="227"/>
        <v>3.36</v>
      </c>
      <c r="N1054" s="126">
        <f t="shared" si="228"/>
        <v>56.7</v>
      </c>
      <c r="O1054" s="126">
        <f t="shared" si="229"/>
        <v>113.4</v>
      </c>
      <c r="P1054" s="126">
        <f t="shared" si="230"/>
        <v>23.58</v>
      </c>
      <c r="Q1054" s="126">
        <f t="shared" si="231"/>
        <v>47.16</v>
      </c>
      <c r="R1054" s="126">
        <f t="shared" si="232"/>
        <v>12.76</v>
      </c>
      <c r="S1054" s="126">
        <f t="shared" si="233"/>
        <v>12.76</v>
      </c>
      <c r="T1054" s="126">
        <f t="shared" si="234"/>
        <v>12.76</v>
      </c>
      <c r="U1054" s="128">
        <f t="shared" si="235"/>
        <v>6.38</v>
      </c>
      <c r="V1054" s="157">
        <f t="shared" si="236"/>
        <v>393</v>
      </c>
    </row>
    <row r="1055" spans="1:22" ht="11.25" customHeight="1" x14ac:dyDescent="0.25">
      <c r="A1055" s="130" t="s">
        <v>4450</v>
      </c>
      <c r="B1055" s="131" t="s">
        <v>1129</v>
      </c>
      <c r="C1055" s="132">
        <v>89450008210</v>
      </c>
      <c r="D1055" s="132" t="s">
        <v>4600</v>
      </c>
      <c r="E1055" s="133">
        <v>169</v>
      </c>
      <c r="F1055" s="132">
        <v>3</v>
      </c>
      <c r="G1055" s="132">
        <v>1</v>
      </c>
      <c r="H1055" s="134">
        <v>0</v>
      </c>
      <c r="I1055" s="135">
        <f t="shared" si="237"/>
        <v>2</v>
      </c>
      <c r="J1055" s="126">
        <f t="shared" si="225"/>
        <v>40.559999999999995</v>
      </c>
      <c r="K1055" s="126">
        <f t="shared" si="224"/>
        <v>40.559999999999995</v>
      </c>
      <c r="L1055" s="126">
        <f t="shared" si="226"/>
        <v>1.68</v>
      </c>
      <c r="M1055" s="126">
        <f t="shared" si="227"/>
        <v>3.36</v>
      </c>
      <c r="N1055" s="126">
        <f t="shared" si="228"/>
        <v>56.7</v>
      </c>
      <c r="O1055" s="126">
        <f t="shared" si="229"/>
        <v>113.4</v>
      </c>
      <c r="P1055" s="126">
        <f t="shared" si="230"/>
        <v>23.58</v>
      </c>
      <c r="Q1055" s="126">
        <f t="shared" si="231"/>
        <v>47.16</v>
      </c>
      <c r="R1055" s="126">
        <f t="shared" si="232"/>
        <v>10.139999999999999</v>
      </c>
      <c r="S1055" s="126">
        <f t="shared" si="233"/>
        <v>10.139999999999999</v>
      </c>
      <c r="T1055" s="126">
        <f t="shared" si="234"/>
        <v>10.139999999999999</v>
      </c>
      <c r="U1055" s="128">
        <f t="shared" si="235"/>
        <v>5.0699999999999994</v>
      </c>
      <c r="V1055" s="157">
        <f t="shared" si="236"/>
        <v>362</v>
      </c>
    </row>
    <row r="1056" spans="1:22" ht="11.25" customHeight="1" x14ac:dyDescent="0.25">
      <c r="A1056" s="130" t="s">
        <v>4450</v>
      </c>
      <c r="B1056" s="131" t="s">
        <v>1129</v>
      </c>
      <c r="C1056" s="132">
        <v>92890011473</v>
      </c>
      <c r="D1056" s="132" t="s">
        <v>4601</v>
      </c>
      <c r="E1056" s="133">
        <v>213.33333333333334</v>
      </c>
      <c r="F1056" s="132">
        <v>3</v>
      </c>
      <c r="G1056" s="132">
        <v>1</v>
      </c>
      <c r="H1056" s="134">
        <v>0</v>
      </c>
      <c r="I1056" s="135">
        <f t="shared" si="237"/>
        <v>2</v>
      </c>
      <c r="J1056" s="126">
        <f t="shared" si="225"/>
        <v>51.2</v>
      </c>
      <c r="K1056" s="126">
        <f t="shared" ref="K1056:K1119" si="238">E1056*$K$4</f>
        <v>51.2</v>
      </c>
      <c r="L1056" s="126">
        <f t="shared" si="226"/>
        <v>1.68</v>
      </c>
      <c r="M1056" s="126">
        <f t="shared" si="227"/>
        <v>3.36</v>
      </c>
      <c r="N1056" s="126">
        <f t="shared" si="228"/>
        <v>56.7</v>
      </c>
      <c r="O1056" s="126">
        <f t="shared" si="229"/>
        <v>113.4</v>
      </c>
      <c r="P1056" s="126">
        <f t="shared" si="230"/>
        <v>23.58</v>
      </c>
      <c r="Q1056" s="126">
        <f t="shared" si="231"/>
        <v>47.16</v>
      </c>
      <c r="R1056" s="126">
        <f t="shared" si="232"/>
        <v>12.8</v>
      </c>
      <c r="S1056" s="126">
        <f t="shared" si="233"/>
        <v>12.8</v>
      </c>
      <c r="T1056" s="126">
        <f t="shared" si="234"/>
        <v>12.8</v>
      </c>
      <c r="U1056" s="128">
        <f t="shared" si="235"/>
        <v>6.4</v>
      </c>
      <c r="V1056" s="157">
        <f t="shared" si="236"/>
        <v>393</v>
      </c>
    </row>
    <row r="1057" spans="1:22" ht="11.25" customHeight="1" x14ac:dyDescent="0.25">
      <c r="A1057" s="130" t="s">
        <v>4450</v>
      </c>
      <c r="B1057" s="131" t="s">
        <v>1866</v>
      </c>
      <c r="C1057" s="132">
        <v>10250006343</v>
      </c>
      <c r="D1057" s="132" t="s">
        <v>4602</v>
      </c>
      <c r="E1057" s="133">
        <v>376.66666666666669</v>
      </c>
      <c r="F1057" s="132">
        <v>3</v>
      </c>
      <c r="G1057" s="132">
        <v>1</v>
      </c>
      <c r="H1057" s="134">
        <v>0</v>
      </c>
      <c r="I1057" s="135">
        <f t="shared" si="237"/>
        <v>2</v>
      </c>
      <c r="J1057" s="126">
        <f t="shared" si="225"/>
        <v>90.4</v>
      </c>
      <c r="K1057" s="126">
        <f t="shared" si="238"/>
        <v>90.4</v>
      </c>
      <c r="L1057" s="126">
        <f t="shared" si="226"/>
        <v>1.68</v>
      </c>
      <c r="M1057" s="126">
        <f t="shared" si="227"/>
        <v>3.36</v>
      </c>
      <c r="N1057" s="126">
        <f t="shared" si="228"/>
        <v>56.7</v>
      </c>
      <c r="O1057" s="126">
        <f t="shared" si="229"/>
        <v>113.4</v>
      </c>
      <c r="P1057" s="126">
        <f t="shared" si="230"/>
        <v>23.58</v>
      </c>
      <c r="Q1057" s="126">
        <f t="shared" si="231"/>
        <v>47.16</v>
      </c>
      <c r="R1057" s="126">
        <f t="shared" si="232"/>
        <v>22.6</v>
      </c>
      <c r="S1057" s="126">
        <f t="shared" si="233"/>
        <v>22.6</v>
      </c>
      <c r="T1057" s="126">
        <f t="shared" si="234"/>
        <v>22.6</v>
      </c>
      <c r="U1057" s="128">
        <f t="shared" si="235"/>
        <v>11.3</v>
      </c>
      <c r="V1057" s="157">
        <f t="shared" si="236"/>
        <v>506</v>
      </c>
    </row>
    <row r="1058" spans="1:22" ht="11.25" customHeight="1" x14ac:dyDescent="0.25">
      <c r="A1058" s="130" t="s">
        <v>4450</v>
      </c>
      <c r="B1058" s="131" t="s">
        <v>1868</v>
      </c>
      <c r="C1058" s="132">
        <v>42820000096</v>
      </c>
      <c r="D1058" s="132" t="s">
        <v>4603</v>
      </c>
      <c r="E1058" s="133">
        <v>320.66666666666669</v>
      </c>
      <c r="F1058" s="132">
        <v>3</v>
      </c>
      <c r="G1058" s="132">
        <v>1</v>
      </c>
      <c r="H1058" s="134">
        <v>0</v>
      </c>
      <c r="I1058" s="135">
        <f t="shared" si="237"/>
        <v>2</v>
      </c>
      <c r="J1058" s="126">
        <f t="shared" si="225"/>
        <v>76.960000000000008</v>
      </c>
      <c r="K1058" s="126">
        <f t="shared" si="238"/>
        <v>76.960000000000008</v>
      </c>
      <c r="L1058" s="126">
        <f t="shared" si="226"/>
        <v>1.68</v>
      </c>
      <c r="M1058" s="126">
        <f t="shared" si="227"/>
        <v>3.36</v>
      </c>
      <c r="N1058" s="126">
        <f t="shared" si="228"/>
        <v>56.7</v>
      </c>
      <c r="O1058" s="126">
        <f t="shared" si="229"/>
        <v>113.4</v>
      </c>
      <c r="P1058" s="126">
        <f t="shared" si="230"/>
        <v>23.58</v>
      </c>
      <c r="Q1058" s="126">
        <f t="shared" si="231"/>
        <v>47.16</v>
      </c>
      <c r="R1058" s="126">
        <f t="shared" si="232"/>
        <v>19.240000000000002</v>
      </c>
      <c r="S1058" s="126">
        <f t="shared" si="233"/>
        <v>19.240000000000002</v>
      </c>
      <c r="T1058" s="126">
        <f t="shared" si="234"/>
        <v>19.240000000000002</v>
      </c>
      <c r="U1058" s="128">
        <f t="shared" si="235"/>
        <v>9.620000000000001</v>
      </c>
      <c r="V1058" s="157">
        <f t="shared" si="236"/>
        <v>467</v>
      </c>
    </row>
    <row r="1059" spans="1:22" ht="11.25" customHeight="1" x14ac:dyDescent="0.25">
      <c r="A1059" s="130" t="s">
        <v>4450</v>
      </c>
      <c r="B1059" s="131" t="s">
        <v>1012</v>
      </c>
      <c r="C1059" s="132">
        <v>57320002205</v>
      </c>
      <c r="D1059" s="132" t="s">
        <v>4604</v>
      </c>
      <c r="E1059" s="133">
        <v>1348.3333333333333</v>
      </c>
      <c r="F1059" s="132">
        <v>4</v>
      </c>
      <c r="G1059" s="132">
        <v>1</v>
      </c>
      <c r="H1059" s="134">
        <v>0</v>
      </c>
      <c r="I1059" s="135">
        <f t="shared" si="237"/>
        <v>3</v>
      </c>
      <c r="J1059" s="126">
        <f t="shared" si="225"/>
        <v>323.59999999999997</v>
      </c>
      <c r="K1059" s="126">
        <f t="shared" si="238"/>
        <v>323.59999999999997</v>
      </c>
      <c r="L1059" s="126">
        <f t="shared" si="226"/>
        <v>1.68</v>
      </c>
      <c r="M1059" s="126">
        <f t="shared" si="227"/>
        <v>5.04</v>
      </c>
      <c r="N1059" s="126">
        <f t="shared" si="228"/>
        <v>56.7</v>
      </c>
      <c r="O1059" s="126">
        <f t="shared" si="229"/>
        <v>170.10000000000002</v>
      </c>
      <c r="P1059" s="126">
        <f t="shared" si="230"/>
        <v>23.58</v>
      </c>
      <c r="Q1059" s="126">
        <f t="shared" si="231"/>
        <v>70.739999999999995</v>
      </c>
      <c r="R1059" s="126">
        <f t="shared" si="232"/>
        <v>80.899999999999991</v>
      </c>
      <c r="S1059" s="126">
        <f t="shared" si="233"/>
        <v>80.899999999999991</v>
      </c>
      <c r="T1059" s="126">
        <f t="shared" si="234"/>
        <v>80.899999999999991</v>
      </c>
      <c r="U1059" s="128">
        <f t="shared" si="235"/>
        <v>40.449999999999996</v>
      </c>
      <c r="V1059" s="157">
        <f t="shared" si="236"/>
        <v>1258</v>
      </c>
    </row>
    <row r="1060" spans="1:22" ht="11.25" customHeight="1" x14ac:dyDescent="0.25">
      <c r="A1060" s="130" t="s">
        <v>4450</v>
      </c>
      <c r="B1060" s="131" t="s">
        <v>3239</v>
      </c>
      <c r="C1060" s="132">
        <v>10510001022</v>
      </c>
      <c r="D1060" s="132" t="s">
        <v>4605</v>
      </c>
      <c r="E1060" s="133">
        <v>341.66666666666669</v>
      </c>
      <c r="F1060" s="132">
        <v>3</v>
      </c>
      <c r="G1060" s="132">
        <v>1</v>
      </c>
      <c r="H1060" s="134">
        <v>0</v>
      </c>
      <c r="I1060" s="135">
        <f t="shared" si="237"/>
        <v>2</v>
      </c>
      <c r="J1060" s="126">
        <f t="shared" si="225"/>
        <v>82</v>
      </c>
      <c r="K1060" s="126">
        <f t="shared" si="238"/>
        <v>82</v>
      </c>
      <c r="L1060" s="126">
        <f t="shared" si="226"/>
        <v>1.68</v>
      </c>
      <c r="M1060" s="126">
        <f t="shared" si="227"/>
        <v>3.36</v>
      </c>
      <c r="N1060" s="126">
        <f t="shared" si="228"/>
        <v>56.7</v>
      </c>
      <c r="O1060" s="126">
        <f t="shared" si="229"/>
        <v>113.4</v>
      </c>
      <c r="P1060" s="126">
        <f t="shared" si="230"/>
        <v>23.58</v>
      </c>
      <c r="Q1060" s="126">
        <f t="shared" si="231"/>
        <v>47.16</v>
      </c>
      <c r="R1060" s="126">
        <f t="shared" si="232"/>
        <v>20.5</v>
      </c>
      <c r="S1060" s="126">
        <f t="shared" si="233"/>
        <v>20.5</v>
      </c>
      <c r="T1060" s="126">
        <f t="shared" si="234"/>
        <v>20.5</v>
      </c>
      <c r="U1060" s="128">
        <f t="shared" si="235"/>
        <v>10.25</v>
      </c>
      <c r="V1060" s="157">
        <f t="shared" si="236"/>
        <v>482</v>
      </c>
    </row>
    <row r="1061" spans="1:22" ht="11.25" customHeight="1" x14ac:dyDescent="0.25">
      <c r="A1061" s="130" t="s">
        <v>4450</v>
      </c>
      <c r="B1061" s="131" t="s">
        <v>1252</v>
      </c>
      <c r="C1061" s="132">
        <v>41490004387</v>
      </c>
      <c r="D1061" s="132" t="s">
        <v>4606</v>
      </c>
      <c r="E1061" s="133">
        <v>290.66666666666669</v>
      </c>
      <c r="F1061" s="132">
        <v>2</v>
      </c>
      <c r="G1061" s="132">
        <v>1</v>
      </c>
      <c r="H1061" s="134">
        <v>0</v>
      </c>
      <c r="I1061" s="135">
        <f t="shared" si="237"/>
        <v>1</v>
      </c>
      <c r="J1061" s="126">
        <f t="shared" si="225"/>
        <v>69.760000000000005</v>
      </c>
      <c r="K1061" s="126">
        <f t="shared" si="238"/>
        <v>69.760000000000005</v>
      </c>
      <c r="L1061" s="126">
        <f t="shared" si="226"/>
        <v>1.68</v>
      </c>
      <c r="M1061" s="126">
        <f t="shared" si="227"/>
        <v>1.68</v>
      </c>
      <c r="N1061" s="126">
        <f t="shared" si="228"/>
        <v>56.7</v>
      </c>
      <c r="O1061" s="126">
        <f t="shared" si="229"/>
        <v>56.7</v>
      </c>
      <c r="P1061" s="126">
        <f t="shared" si="230"/>
        <v>23.58</v>
      </c>
      <c r="Q1061" s="126">
        <f t="shared" si="231"/>
        <v>23.58</v>
      </c>
      <c r="R1061" s="126">
        <f t="shared" si="232"/>
        <v>17.440000000000001</v>
      </c>
      <c r="S1061" s="126">
        <f t="shared" si="233"/>
        <v>17.440000000000001</v>
      </c>
      <c r="T1061" s="126">
        <f t="shared" si="234"/>
        <v>17.440000000000001</v>
      </c>
      <c r="U1061" s="128">
        <f t="shared" si="235"/>
        <v>8.7200000000000006</v>
      </c>
      <c r="V1061" s="157">
        <f t="shared" si="236"/>
        <v>364</v>
      </c>
    </row>
    <row r="1062" spans="1:22" ht="11.25" customHeight="1" x14ac:dyDescent="0.25">
      <c r="A1062" s="130" t="s">
        <v>4450</v>
      </c>
      <c r="B1062" s="131" t="s">
        <v>1870</v>
      </c>
      <c r="C1062" s="132">
        <v>49210001519</v>
      </c>
      <c r="D1062" s="132" t="s">
        <v>4607</v>
      </c>
      <c r="E1062" s="133">
        <v>435</v>
      </c>
      <c r="F1062" s="132">
        <v>3</v>
      </c>
      <c r="G1062" s="132">
        <v>1</v>
      </c>
      <c r="H1062" s="134">
        <v>0</v>
      </c>
      <c r="I1062" s="135">
        <f t="shared" si="237"/>
        <v>2</v>
      </c>
      <c r="J1062" s="126">
        <f t="shared" si="225"/>
        <v>104.39999999999999</v>
      </c>
      <c r="K1062" s="126">
        <f t="shared" si="238"/>
        <v>104.39999999999999</v>
      </c>
      <c r="L1062" s="126">
        <f t="shared" si="226"/>
        <v>1.68</v>
      </c>
      <c r="M1062" s="126">
        <f t="shared" si="227"/>
        <v>3.36</v>
      </c>
      <c r="N1062" s="126">
        <f t="shared" si="228"/>
        <v>56.7</v>
      </c>
      <c r="O1062" s="126">
        <f t="shared" si="229"/>
        <v>113.4</v>
      </c>
      <c r="P1062" s="126">
        <f t="shared" si="230"/>
        <v>23.58</v>
      </c>
      <c r="Q1062" s="126">
        <f t="shared" si="231"/>
        <v>47.16</v>
      </c>
      <c r="R1062" s="126">
        <f t="shared" si="232"/>
        <v>26.099999999999998</v>
      </c>
      <c r="S1062" s="126">
        <f t="shared" si="233"/>
        <v>26.099999999999998</v>
      </c>
      <c r="T1062" s="126">
        <f t="shared" si="234"/>
        <v>26.099999999999998</v>
      </c>
      <c r="U1062" s="128">
        <f t="shared" si="235"/>
        <v>13.049999999999999</v>
      </c>
      <c r="V1062" s="157">
        <f t="shared" si="236"/>
        <v>546</v>
      </c>
    </row>
    <row r="1063" spans="1:22" ht="11.25" customHeight="1" x14ac:dyDescent="0.25">
      <c r="A1063" s="130" t="s">
        <v>4450</v>
      </c>
      <c r="B1063" s="131" t="s">
        <v>3241</v>
      </c>
      <c r="C1063" s="132">
        <v>32990009788</v>
      </c>
      <c r="D1063" s="132" t="s">
        <v>4608</v>
      </c>
      <c r="E1063" s="133">
        <v>289.33333333333331</v>
      </c>
      <c r="F1063" s="132">
        <v>3</v>
      </c>
      <c r="G1063" s="132">
        <v>1</v>
      </c>
      <c r="H1063" s="134">
        <v>0</v>
      </c>
      <c r="I1063" s="135">
        <f t="shared" si="237"/>
        <v>2</v>
      </c>
      <c r="J1063" s="126">
        <f t="shared" si="225"/>
        <v>69.44</v>
      </c>
      <c r="K1063" s="126">
        <f t="shared" si="238"/>
        <v>69.44</v>
      </c>
      <c r="L1063" s="126">
        <f t="shared" si="226"/>
        <v>1.68</v>
      </c>
      <c r="M1063" s="126">
        <f t="shared" si="227"/>
        <v>3.36</v>
      </c>
      <c r="N1063" s="126">
        <f t="shared" si="228"/>
        <v>56.7</v>
      </c>
      <c r="O1063" s="126">
        <f t="shared" si="229"/>
        <v>113.4</v>
      </c>
      <c r="P1063" s="126">
        <f t="shared" si="230"/>
        <v>23.58</v>
      </c>
      <c r="Q1063" s="126">
        <f t="shared" si="231"/>
        <v>47.16</v>
      </c>
      <c r="R1063" s="126">
        <f t="shared" si="232"/>
        <v>17.36</v>
      </c>
      <c r="S1063" s="126">
        <f t="shared" si="233"/>
        <v>17.36</v>
      </c>
      <c r="T1063" s="126">
        <f t="shared" si="234"/>
        <v>17.36</v>
      </c>
      <c r="U1063" s="128">
        <f t="shared" si="235"/>
        <v>8.68</v>
      </c>
      <c r="V1063" s="157">
        <f t="shared" si="236"/>
        <v>446</v>
      </c>
    </row>
    <row r="1064" spans="1:22" ht="11.25" customHeight="1" x14ac:dyDescent="0.25">
      <c r="A1064" s="130" t="s">
        <v>4450</v>
      </c>
      <c r="B1064" s="131" t="s">
        <v>3243</v>
      </c>
      <c r="C1064" s="132">
        <v>87300006713</v>
      </c>
      <c r="D1064" s="132" t="s">
        <v>4609</v>
      </c>
      <c r="E1064" s="133">
        <v>199.66666666666666</v>
      </c>
      <c r="F1064" s="132">
        <v>2</v>
      </c>
      <c r="G1064" s="132">
        <v>1</v>
      </c>
      <c r="H1064" s="134">
        <v>0</v>
      </c>
      <c r="I1064" s="135">
        <f t="shared" si="237"/>
        <v>1</v>
      </c>
      <c r="J1064" s="126">
        <f t="shared" si="225"/>
        <v>47.919999999999995</v>
      </c>
      <c r="K1064" s="126">
        <f t="shared" si="238"/>
        <v>47.919999999999995</v>
      </c>
      <c r="L1064" s="126">
        <f t="shared" si="226"/>
        <v>1.68</v>
      </c>
      <c r="M1064" s="126">
        <f t="shared" si="227"/>
        <v>1.68</v>
      </c>
      <c r="N1064" s="126">
        <f t="shared" si="228"/>
        <v>56.7</v>
      </c>
      <c r="O1064" s="126">
        <f t="shared" si="229"/>
        <v>56.7</v>
      </c>
      <c r="P1064" s="126">
        <f t="shared" si="230"/>
        <v>23.58</v>
      </c>
      <c r="Q1064" s="126">
        <f t="shared" si="231"/>
        <v>23.58</v>
      </c>
      <c r="R1064" s="126">
        <f t="shared" si="232"/>
        <v>11.979999999999999</v>
      </c>
      <c r="S1064" s="126">
        <f t="shared" si="233"/>
        <v>11.979999999999999</v>
      </c>
      <c r="T1064" s="126">
        <f t="shared" si="234"/>
        <v>11.979999999999999</v>
      </c>
      <c r="U1064" s="128">
        <f t="shared" si="235"/>
        <v>5.9899999999999993</v>
      </c>
      <c r="V1064" s="157">
        <f t="shared" si="236"/>
        <v>302</v>
      </c>
    </row>
    <row r="1065" spans="1:22" ht="11.25" customHeight="1" x14ac:dyDescent="0.25">
      <c r="A1065" s="130" t="s">
        <v>4450</v>
      </c>
      <c r="B1065" s="131" t="s">
        <v>3245</v>
      </c>
      <c r="C1065" s="132">
        <v>35440003269</v>
      </c>
      <c r="D1065" s="132" t="s">
        <v>4610</v>
      </c>
      <c r="E1065" s="133">
        <v>486.66666666666669</v>
      </c>
      <c r="F1065" s="132">
        <v>3</v>
      </c>
      <c r="G1065" s="132">
        <v>1</v>
      </c>
      <c r="H1065" s="134">
        <v>0</v>
      </c>
      <c r="I1065" s="135">
        <f t="shared" si="237"/>
        <v>2</v>
      </c>
      <c r="J1065" s="126">
        <f t="shared" si="225"/>
        <v>116.8</v>
      </c>
      <c r="K1065" s="126">
        <f t="shared" si="238"/>
        <v>116.8</v>
      </c>
      <c r="L1065" s="126">
        <f t="shared" si="226"/>
        <v>1.68</v>
      </c>
      <c r="M1065" s="126">
        <f t="shared" si="227"/>
        <v>3.36</v>
      </c>
      <c r="N1065" s="126">
        <f t="shared" si="228"/>
        <v>56.7</v>
      </c>
      <c r="O1065" s="126">
        <f t="shared" si="229"/>
        <v>113.4</v>
      </c>
      <c r="P1065" s="126">
        <f t="shared" si="230"/>
        <v>23.58</v>
      </c>
      <c r="Q1065" s="126">
        <f t="shared" si="231"/>
        <v>47.16</v>
      </c>
      <c r="R1065" s="126">
        <f t="shared" si="232"/>
        <v>29.2</v>
      </c>
      <c r="S1065" s="126">
        <f t="shared" si="233"/>
        <v>29.2</v>
      </c>
      <c r="T1065" s="126">
        <f t="shared" si="234"/>
        <v>29.2</v>
      </c>
      <c r="U1065" s="128">
        <f t="shared" si="235"/>
        <v>14.6</v>
      </c>
      <c r="V1065" s="157">
        <f t="shared" si="236"/>
        <v>582</v>
      </c>
    </row>
    <row r="1066" spans="1:22" ht="11.25" customHeight="1" x14ac:dyDescent="0.25">
      <c r="A1066" s="130" t="s">
        <v>4450</v>
      </c>
      <c r="B1066" s="131" t="s">
        <v>1872</v>
      </c>
      <c r="C1066" s="132">
        <v>90470001277</v>
      </c>
      <c r="D1066" s="132" t="s">
        <v>4611</v>
      </c>
      <c r="E1066" s="133">
        <v>189</v>
      </c>
      <c r="F1066" s="132">
        <v>2</v>
      </c>
      <c r="G1066" s="132">
        <v>1</v>
      </c>
      <c r="H1066" s="134">
        <v>0</v>
      </c>
      <c r="I1066" s="135">
        <f t="shared" si="237"/>
        <v>1</v>
      </c>
      <c r="J1066" s="126">
        <f t="shared" si="225"/>
        <v>45.36</v>
      </c>
      <c r="K1066" s="126">
        <f t="shared" si="238"/>
        <v>45.36</v>
      </c>
      <c r="L1066" s="126">
        <f t="shared" si="226"/>
        <v>1.68</v>
      </c>
      <c r="M1066" s="126">
        <f t="shared" si="227"/>
        <v>1.68</v>
      </c>
      <c r="N1066" s="126">
        <f t="shared" si="228"/>
        <v>56.7</v>
      </c>
      <c r="O1066" s="126">
        <f t="shared" si="229"/>
        <v>56.7</v>
      </c>
      <c r="P1066" s="126">
        <f t="shared" si="230"/>
        <v>23.58</v>
      </c>
      <c r="Q1066" s="126">
        <f t="shared" si="231"/>
        <v>23.58</v>
      </c>
      <c r="R1066" s="126">
        <f t="shared" si="232"/>
        <v>11.34</v>
      </c>
      <c r="S1066" s="126">
        <f t="shared" si="233"/>
        <v>11.34</v>
      </c>
      <c r="T1066" s="126">
        <f t="shared" si="234"/>
        <v>11.34</v>
      </c>
      <c r="U1066" s="128">
        <f t="shared" si="235"/>
        <v>5.67</v>
      </c>
      <c r="V1066" s="157">
        <f t="shared" si="236"/>
        <v>294</v>
      </c>
    </row>
    <row r="1067" spans="1:22" ht="11.25" customHeight="1" x14ac:dyDescent="0.25">
      <c r="A1067" s="130" t="s">
        <v>4450</v>
      </c>
      <c r="B1067" s="131" t="s">
        <v>4612</v>
      </c>
      <c r="C1067" s="132">
        <v>40850007043</v>
      </c>
      <c r="D1067" s="132" t="s">
        <v>4613</v>
      </c>
      <c r="E1067" s="133">
        <v>1346</v>
      </c>
      <c r="F1067" s="132">
        <v>4</v>
      </c>
      <c r="G1067" s="132">
        <v>1</v>
      </c>
      <c r="H1067" s="134">
        <v>0</v>
      </c>
      <c r="I1067" s="135">
        <f t="shared" si="237"/>
        <v>3</v>
      </c>
      <c r="J1067" s="126">
        <f t="shared" si="225"/>
        <v>323.03999999999996</v>
      </c>
      <c r="K1067" s="126">
        <f t="shared" si="238"/>
        <v>323.03999999999996</v>
      </c>
      <c r="L1067" s="126">
        <f t="shared" si="226"/>
        <v>1.68</v>
      </c>
      <c r="M1067" s="126">
        <f t="shared" si="227"/>
        <v>5.04</v>
      </c>
      <c r="N1067" s="126">
        <f t="shared" si="228"/>
        <v>56.7</v>
      </c>
      <c r="O1067" s="126">
        <f t="shared" si="229"/>
        <v>170.10000000000002</v>
      </c>
      <c r="P1067" s="126">
        <f t="shared" si="230"/>
        <v>23.58</v>
      </c>
      <c r="Q1067" s="126">
        <f t="shared" si="231"/>
        <v>70.739999999999995</v>
      </c>
      <c r="R1067" s="126">
        <f t="shared" si="232"/>
        <v>80.759999999999991</v>
      </c>
      <c r="S1067" s="126">
        <f t="shared" si="233"/>
        <v>80.759999999999991</v>
      </c>
      <c r="T1067" s="126">
        <f t="shared" si="234"/>
        <v>80.759999999999991</v>
      </c>
      <c r="U1067" s="128">
        <f t="shared" si="235"/>
        <v>40.379999999999995</v>
      </c>
      <c r="V1067" s="157">
        <f t="shared" si="236"/>
        <v>1257</v>
      </c>
    </row>
    <row r="1068" spans="1:22" ht="11.25" customHeight="1" x14ac:dyDescent="0.25">
      <c r="A1068" s="130" t="s">
        <v>4450</v>
      </c>
      <c r="B1068" s="131" t="s">
        <v>4612</v>
      </c>
      <c r="C1068" s="132">
        <v>93870006479</v>
      </c>
      <c r="D1068" s="132" t="s">
        <v>4614</v>
      </c>
      <c r="E1068" s="133">
        <v>408.33333333333331</v>
      </c>
      <c r="F1068" s="132">
        <v>2</v>
      </c>
      <c r="G1068" s="132">
        <v>1</v>
      </c>
      <c r="H1068" s="134">
        <v>0</v>
      </c>
      <c r="I1068" s="135">
        <f t="shared" si="237"/>
        <v>1</v>
      </c>
      <c r="J1068" s="126">
        <f t="shared" si="225"/>
        <v>97.999999999999986</v>
      </c>
      <c r="K1068" s="126">
        <f t="shared" si="238"/>
        <v>97.999999999999986</v>
      </c>
      <c r="L1068" s="126">
        <f t="shared" si="226"/>
        <v>1.68</v>
      </c>
      <c r="M1068" s="126">
        <f t="shared" si="227"/>
        <v>1.68</v>
      </c>
      <c r="N1068" s="126">
        <f t="shared" si="228"/>
        <v>56.7</v>
      </c>
      <c r="O1068" s="126">
        <f t="shared" si="229"/>
        <v>56.7</v>
      </c>
      <c r="P1068" s="126">
        <f t="shared" si="230"/>
        <v>23.58</v>
      </c>
      <c r="Q1068" s="126">
        <f t="shared" si="231"/>
        <v>23.58</v>
      </c>
      <c r="R1068" s="126">
        <f t="shared" si="232"/>
        <v>24.499999999999996</v>
      </c>
      <c r="S1068" s="126">
        <f t="shared" si="233"/>
        <v>24.499999999999996</v>
      </c>
      <c r="T1068" s="126">
        <f t="shared" si="234"/>
        <v>24.499999999999996</v>
      </c>
      <c r="U1068" s="128">
        <f t="shared" si="235"/>
        <v>12.249999999999998</v>
      </c>
      <c r="V1068" s="157">
        <f t="shared" si="236"/>
        <v>446</v>
      </c>
    </row>
    <row r="1069" spans="1:22" ht="11.25" customHeight="1" x14ac:dyDescent="0.25">
      <c r="A1069" s="130" t="s">
        <v>4450</v>
      </c>
      <c r="B1069" s="131" t="s">
        <v>1874</v>
      </c>
      <c r="C1069" s="132">
        <v>59890007779</v>
      </c>
      <c r="D1069" s="132" t="s">
        <v>4615</v>
      </c>
      <c r="E1069" s="133">
        <v>138.33333333333334</v>
      </c>
      <c r="F1069" s="132">
        <v>2</v>
      </c>
      <c r="G1069" s="132">
        <v>1</v>
      </c>
      <c r="H1069" s="134">
        <v>0</v>
      </c>
      <c r="I1069" s="135">
        <f t="shared" si="237"/>
        <v>1</v>
      </c>
      <c r="J1069" s="126">
        <f t="shared" si="225"/>
        <v>33.200000000000003</v>
      </c>
      <c r="K1069" s="126">
        <f t="shared" si="238"/>
        <v>33.200000000000003</v>
      </c>
      <c r="L1069" s="126">
        <f t="shared" si="226"/>
        <v>1.68</v>
      </c>
      <c r="M1069" s="126">
        <f t="shared" si="227"/>
        <v>1.68</v>
      </c>
      <c r="N1069" s="126">
        <f t="shared" si="228"/>
        <v>56.7</v>
      </c>
      <c r="O1069" s="126">
        <f t="shared" si="229"/>
        <v>56.7</v>
      </c>
      <c r="P1069" s="126">
        <f t="shared" si="230"/>
        <v>23.58</v>
      </c>
      <c r="Q1069" s="126">
        <f t="shared" si="231"/>
        <v>23.58</v>
      </c>
      <c r="R1069" s="126">
        <f t="shared" si="232"/>
        <v>8.3000000000000007</v>
      </c>
      <c r="S1069" s="126">
        <f t="shared" si="233"/>
        <v>8.3000000000000007</v>
      </c>
      <c r="T1069" s="126">
        <f t="shared" si="234"/>
        <v>8.3000000000000007</v>
      </c>
      <c r="U1069" s="128">
        <f t="shared" si="235"/>
        <v>4.1500000000000004</v>
      </c>
      <c r="V1069" s="157">
        <f t="shared" si="236"/>
        <v>259</v>
      </c>
    </row>
    <row r="1070" spans="1:22" ht="11.25" customHeight="1" x14ac:dyDescent="0.25">
      <c r="A1070" s="130" t="s">
        <v>4616</v>
      </c>
      <c r="B1070" s="131" t="s">
        <v>3247</v>
      </c>
      <c r="C1070" s="132">
        <v>35330008180</v>
      </c>
      <c r="D1070" s="132" t="s">
        <v>4617</v>
      </c>
      <c r="E1070" s="133">
        <v>535</v>
      </c>
      <c r="F1070" s="132">
        <v>4</v>
      </c>
      <c r="G1070" s="132">
        <v>1</v>
      </c>
      <c r="H1070" s="134">
        <v>0</v>
      </c>
      <c r="I1070" s="135">
        <f t="shared" si="237"/>
        <v>3</v>
      </c>
      <c r="J1070" s="126">
        <f t="shared" si="225"/>
        <v>128.4</v>
      </c>
      <c r="K1070" s="126">
        <f t="shared" si="238"/>
        <v>128.4</v>
      </c>
      <c r="L1070" s="126">
        <f t="shared" si="226"/>
        <v>1.68</v>
      </c>
      <c r="M1070" s="126">
        <f t="shared" si="227"/>
        <v>5.04</v>
      </c>
      <c r="N1070" s="126">
        <f t="shared" si="228"/>
        <v>56.7</v>
      </c>
      <c r="O1070" s="126">
        <f t="shared" si="229"/>
        <v>170.10000000000002</v>
      </c>
      <c r="P1070" s="126">
        <f t="shared" si="230"/>
        <v>23.58</v>
      </c>
      <c r="Q1070" s="126">
        <f t="shared" si="231"/>
        <v>70.739999999999995</v>
      </c>
      <c r="R1070" s="126">
        <f t="shared" si="232"/>
        <v>32.1</v>
      </c>
      <c r="S1070" s="126">
        <f t="shared" si="233"/>
        <v>32.1</v>
      </c>
      <c r="T1070" s="126">
        <f t="shared" si="234"/>
        <v>32.1</v>
      </c>
      <c r="U1070" s="128">
        <f t="shared" si="235"/>
        <v>16.05</v>
      </c>
      <c r="V1070" s="157">
        <f t="shared" si="236"/>
        <v>697</v>
      </c>
    </row>
    <row r="1071" spans="1:22" ht="11.25" customHeight="1" x14ac:dyDescent="0.25">
      <c r="A1071" s="130" t="s">
        <v>4616</v>
      </c>
      <c r="B1071" s="131" t="s">
        <v>3249</v>
      </c>
      <c r="C1071" s="132">
        <v>88320010903</v>
      </c>
      <c r="D1071" s="132" t="s">
        <v>4618</v>
      </c>
      <c r="E1071" s="133">
        <v>178.33333333333334</v>
      </c>
      <c r="F1071" s="132">
        <v>2</v>
      </c>
      <c r="G1071" s="132">
        <v>1</v>
      </c>
      <c r="H1071" s="134">
        <v>0</v>
      </c>
      <c r="I1071" s="135">
        <f t="shared" si="237"/>
        <v>1</v>
      </c>
      <c r="J1071" s="126">
        <f t="shared" si="225"/>
        <v>42.8</v>
      </c>
      <c r="K1071" s="126">
        <f t="shared" si="238"/>
        <v>42.8</v>
      </c>
      <c r="L1071" s="126">
        <f t="shared" si="226"/>
        <v>1.68</v>
      </c>
      <c r="M1071" s="126">
        <f t="shared" si="227"/>
        <v>1.68</v>
      </c>
      <c r="N1071" s="126">
        <f t="shared" si="228"/>
        <v>56.7</v>
      </c>
      <c r="O1071" s="126">
        <f t="shared" si="229"/>
        <v>56.7</v>
      </c>
      <c r="P1071" s="126">
        <f t="shared" si="230"/>
        <v>23.58</v>
      </c>
      <c r="Q1071" s="126">
        <f t="shared" si="231"/>
        <v>23.58</v>
      </c>
      <c r="R1071" s="126">
        <f t="shared" si="232"/>
        <v>10.7</v>
      </c>
      <c r="S1071" s="126">
        <f t="shared" si="233"/>
        <v>10.7</v>
      </c>
      <c r="T1071" s="126">
        <f t="shared" si="234"/>
        <v>10.7</v>
      </c>
      <c r="U1071" s="128">
        <f t="shared" si="235"/>
        <v>5.35</v>
      </c>
      <c r="V1071" s="157">
        <f t="shared" si="236"/>
        <v>287</v>
      </c>
    </row>
    <row r="1072" spans="1:22" ht="11.25" customHeight="1" x14ac:dyDescent="0.25">
      <c r="A1072" s="130" t="s">
        <v>4616</v>
      </c>
      <c r="B1072" s="131" t="s">
        <v>1876</v>
      </c>
      <c r="C1072" s="132">
        <v>56750009560</v>
      </c>
      <c r="D1072" s="132" t="s">
        <v>4619</v>
      </c>
      <c r="E1072" s="133">
        <v>603.33333333333337</v>
      </c>
      <c r="F1072" s="132">
        <v>3</v>
      </c>
      <c r="G1072" s="132">
        <v>1</v>
      </c>
      <c r="H1072" s="134">
        <v>0</v>
      </c>
      <c r="I1072" s="135">
        <f t="shared" si="237"/>
        <v>2</v>
      </c>
      <c r="J1072" s="126">
        <f t="shared" si="225"/>
        <v>144.80000000000001</v>
      </c>
      <c r="K1072" s="126">
        <f t="shared" si="238"/>
        <v>144.80000000000001</v>
      </c>
      <c r="L1072" s="126">
        <f t="shared" si="226"/>
        <v>1.68</v>
      </c>
      <c r="M1072" s="126">
        <f t="shared" si="227"/>
        <v>3.36</v>
      </c>
      <c r="N1072" s="126">
        <f t="shared" si="228"/>
        <v>56.7</v>
      </c>
      <c r="O1072" s="126">
        <f t="shared" si="229"/>
        <v>113.4</v>
      </c>
      <c r="P1072" s="126">
        <f t="shared" si="230"/>
        <v>23.58</v>
      </c>
      <c r="Q1072" s="126">
        <f t="shared" si="231"/>
        <v>47.16</v>
      </c>
      <c r="R1072" s="126">
        <f t="shared" si="232"/>
        <v>36.200000000000003</v>
      </c>
      <c r="S1072" s="126">
        <f t="shared" si="233"/>
        <v>36.200000000000003</v>
      </c>
      <c r="T1072" s="126">
        <f t="shared" si="234"/>
        <v>36.200000000000003</v>
      </c>
      <c r="U1072" s="128">
        <f t="shared" si="235"/>
        <v>18.100000000000001</v>
      </c>
      <c r="V1072" s="157">
        <f t="shared" si="236"/>
        <v>662</v>
      </c>
    </row>
    <row r="1073" spans="1:22" ht="11.25" customHeight="1" x14ac:dyDescent="0.25">
      <c r="A1073" s="130" t="s">
        <v>4616</v>
      </c>
      <c r="B1073" s="131" t="s">
        <v>3251</v>
      </c>
      <c r="C1073" s="132">
        <v>89820002082</v>
      </c>
      <c r="D1073" s="132" t="s">
        <v>4620</v>
      </c>
      <c r="E1073" s="133">
        <v>287.33333333333331</v>
      </c>
      <c r="F1073" s="132">
        <v>2</v>
      </c>
      <c r="G1073" s="132">
        <v>1</v>
      </c>
      <c r="H1073" s="134">
        <v>0</v>
      </c>
      <c r="I1073" s="135">
        <f t="shared" si="237"/>
        <v>1</v>
      </c>
      <c r="J1073" s="126">
        <f t="shared" si="225"/>
        <v>68.959999999999994</v>
      </c>
      <c r="K1073" s="126">
        <f t="shared" si="238"/>
        <v>68.959999999999994</v>
      </c>
      <c r="L1073" s="126">
        <f t="shared" si="226"/>
        <v>1.68</v>
      </c>
      <c r="M1073" s="126">
        <f t="shared" si="227"/>
        <v>1.68</v>
      </c>
      <c r="N1073" s="126">
        <f t="shared" si="228"/>
        <v>56.7</v>
      </c>
      <c r="O1073" s="126">
        <f t="shared" si="229"/>
        <v>56.7</v>
      </c>
      <c r="P1073" s="126">
        <f t="shared" si="230"/>
        <v>23.58</v>
      </c>
      <c r="Q1073" s="126">
        <f t="shared" si="231"/>
        <v>23.58</v>
      </c>
      <c r="R1073" s="126">
        <f t="shared" si="232"/>
        <v>17.239999999999998</v>
      </c>
      <c r="S1073" s="126">
        <f t="shared" si="233"/>
        <v>17.239999999999998</v>
      </c>
      <c r="T1073" s="126">
        <f t="shared" si="234"/>
        <v>17.239999999999998</v>
      </c>
      <c r="U1073" s="128">
        <f t="shared" si="235"/>
        <v>8.6199999999999992</v>
      </c>
      <c r="V1073" s="157">
        <f t="shared" si="236"/>
        <v>362</v>
      </c>
    </row>
    <row r="1074" spans="1:22" ht="11.25" customHeight="1" x14ac:dyDescent="0.25">
      <c r="A1074" s="130" t="s">
        <v>4616</v>
      </c>
      <c r="B1074" s="131" t="s">
        <v>1014</v>
      </c>
      <c r="C1074" s="132">
        <v>31210001120</v>
      </c>
      <c r="D1074" s="132" t="s">
        <v>4621</v>
      </c>
      <c r="E1074" s="133">
        <v>501</v>
      </c>
      <c r="F1074" s="132">
        <v>3</v>
      </c>
      <c r="G1074" s="132">
        <v>1</v>
      </c>
      <c r="H1074" s="134">
        <v>0</v>
      </c>
      <c r="I1074" s="135">
        <f t="shared" si="237"/>
        <v>2</v>
      </c>
      <c r="J1074" s="126">
        <f t="shared" si="225"/>
        <v>120.24</v>
      </c>
      <c r="K1074" s="126">
        <f t="shared" si="238"/>
        <v>120.24</v>
      </c>
      <c r="L1074" s="126">
        <f t="shared" si="226"/>
        <v>1.68</v>
      </c>
      <c r="M1074" s="126">
        <f t="shared" si="227"/>
        <v>3.36</v>
      </c>
      <c r="N1074" s="126">
        <f t="shared" si="228"/>
        <v>56.7</v>
      </c>
      <c r="O1074" s="126">
        <f t="shared" si="229"/>
        <v>113.4</v>
      </c>
      <c r="P1074" s="126">
        <f t="shared" si="230"/>
        <v>23.58</v>
      </c>
      <c r="Q1074" s="126">
        <f t="shared" si="231"/>
        <v>47.16</v>
      </c>
      <c r="R1074" s="126">
        <f t="shared" si="232"/>
        <v>30.06</v>
      </c>
      <c r="S1074" s="126">
        <f t="shared" si="233"/>
        <v>30.06</v>
      </c>
      <c r="T1074" s="126">
        <f t="shared" si="234"/>
        <v>30.06</v>
      </c>
      <c r="U1074" s="128">
        <f t="shared" si="235"/>
        <v>15.03</v>
      </c>
      <c r="V1074" s="157">
        <f t="shared" si="236"/>
        <v>592</v>
      </c>
    </row>
    <row r="1075" spans="1:22" ht="11.25" customHeight="1" x14ac:dyDescent="0.25">
      <c r="A1075" s="130" t="s">
        <v>4616</v>
      </c>
      <c r="B1075" s="131" t="s">
        <v>3253</v>
      </c>
      <c r="C1075" s="132">
        <v>90920006563</v>
      </c>
      <c r="D1075" s="132" t="s">
        <v>4622</v>
      </c>
      <c r="E1075" s="133">
        <v>267.66666666666669</v>
      </c>
      <c r="F1075" s="132">
        <v>2</v>
      </c>
      <c r="G1075" s="132">
        <v>1</v>
      </c>
      <c r="H1075" s="134">
        <v>0</v>
      </c>
      <c r="I1075" s="135">
        <f t="shared" si="237"/>
        <v>1</v>
      </c>
      <c r="J1075" s="126">
        <f t="shared" si="225"/>
        <v>64.240000000000009</v>
      </c>
      <c r="K1075" s="126">
        <f t="shared" si="238"/>
        <v>64.240000000000009</v>
      </c>
      <c r="L1075" s="126">
        <f t="shared" si="226"/>
        <v>1.68</v>
      </c>
      <c r="M1075" s="126">
        <f t="shared" si="227"/>
        <v>1.68</v>
      </c>
      <c r="N1075" s="126">
        <f t="shared" si="228"/>
        <v>56.7</v>
      </c>
      <c r="O1075" s="126">
        <f t="shared" si="229"/>
        <v>56.7</v>
      </c>
      <c r="P1075" s="126">
        <f t="shared" si="230"/>
        <v>23.58</v>
      </c>
      <c r="Q1075" s="126">
        <f t="shared" si="231"/>
        <v>23.58</v>
      </c>
      <c r="R1075" s="126">
        <f t="shared" si="232"/>
        <v>16.060000000000002</v>
      </c>
      <c r="S1075" s="126">
        <f t="shared" si="233"/>
        <v>16.060000000000002</v>
      </c>
      <c r="T1075" s="126">
        <f t="shared" si="234"/>
        <v>16.060000000000002</v>
      </c>
      <c r="U1075" s="128">
        <f t="shared" si="235"/>
        <v>8.0300000000000011</v>
      </c>
      <c r="V1075" s="157">
        <f t="shared" si="236"/>
        <v>349</v>
      </c>
    </row>
    <row r="1076" spans="1:22" ht="11.25" customHeight="1" x14ac:dyDescent="0.25">
      <c r="A1076" s="130" t="s">
        <v>4616</v>
      </c>
      <c r="B1076" s="131" t="s">
        <v>3255</v>
      </c>
      <c r="C1076" s="132">
        <v>65540000154</v>
      </c>
      <c r="D1076" s="132" t="s">
        <v>4623</v>
      </c>
      <c r="E1076" s="133">
        <v>364</v>
      </c>
      <c r="F1076" s="132">
        <v>3</v>
      </c>
      <c r="G1076" s="132">
        <v>1</v>
      </c>
      <c r="H1076" s="134">
        <v>0</v>
      </c>
      <c r="I1076" s="135">
        <f t="shared" si="237"/>
        <v>2</v>
      </c>
      <c r="J1076" s="126">
        <f t="shared" si="225"/>
        <v>87.36</v>
      </c>
      <c r="K1076" s="126">
        <f t="shared" si="238"/>
        <v>87.36</v>
      </c>
      <c r="L1076" s="126">
        <f t="shared" si="226"/>
        <v>1.68</v>
      </c>
      <c r="M1076" s="126">
        <f t="shared" si="227"/>
        <v>3.36</v>
      </c>
      <c r="N1076" s="126">
        <f t="shared" si="228"/>
        <v>56.7</v>
      </c>
      <c r="O1076" s="126">
        <f t="shared" si="229"/>
        <v>113.4</v>
      </c>
      <c r="P1076" s="126">
        <f t="shared" si="230"/>
        <v>23.58</v>
      </c>
      <c r="Q1076" s="126">
        <f t="shared" si="231"/>
        <v>47.16</v>
      </c>
      <c r="R1076" s="126">
        <f t="shared" si="232"/>
        <v>21.84</v>
      </c>
      <c r="S1076" s="126">
        <f t="shared" si="233"/>
        <v>21.84</v>
      </c>
      <c r="T1076" s="126">
        <f t="shared" si="234"/>
        <v>21.84</v>
      </c>
      <c r="U1076" s="128">
        <f t="shared" si="235"/>
        <v>10.92</v>
      </c>
      <c r="V1076" s="157">
        <f t="shared" si="236"/>
        <v>497</v>
      </c>
    </row>
    <row r="1077" spans="1:22" ht="11.25" customHeight="1" x14ac:dyDescent="0.25">
      <c r="A1077" s="130" t="s">
        <v>4616</v>
      </c>
      <c r="B1077" s="131" t="s">
        <v>3257</v>
      </c>
      <c r="C1077" s="132">
        <v>31320010813</v>
      </c>
      <c r="D1077" s="132" t="s">
        <v>4624</v>
      </c>
      <c r="E1077" s="133">
        <v>113.66666666666667</v>
      </c>
      <c r="F1077" s="132">
        <v>1</v>
      </c>
      <c r="G1077" s="132">
        <v>1</v>
      </c>
      <c r="H1077" s="134">
        <v>0</v>
      </c>
      <c r="I1077" s="135">
        <f t="shared" si="237"/>
        <v>0</v>
      </c>
      <c r="J1077" s="126">
        <f t="shared" si="225"/>
        <v>27.28</v>
      </c>
      <c r="K1077" s="126">
        <f t="shared" si="238"/>
        <v>27.28</v>
      </c>
      <c r="L1077" s="126">
        <f t="shared" si="226"/>
        <v>1.68</v>
      </c>
      <c r="M1077" s="126">
        <f t="shared" si="227"/>
        <v>0</v>
      </c>
      <c r="N1077" s="126">
        <f t="shared" si="228"/>
        <v>56.7</v>
      </c>
      <c r="O1077" s="126">
        <f t="shared" si="229"/>
        <v>0</v>
      </c>
      <c r="P1077" s="126">
        <f t="shared" si="230"/>
        <v>23.58</v>
      </c>
      <c r="Q1077" s="126">
        <f t="shared" si="231"/>
        <v>0</v>
      </c>
      <c r="R1077" s="126">
        <f t="shared" si="232"/>
        <v>6.82</v>
      </c>
      <c r="S1077" s="126">
        <f t="shared" si="233"/>
        <v>6.82</v>
      </c>
      <c r="T1077" s="126">
        <f t="shared" si="234"/>
        <v>6.82</v>
      </c>
      <c r="U1077" s="128">
        <f t="shared" si="235"/>
        <v>3.41</v>
      </c>
      <c r="V1077" s="157">
        <f t="shared" si="236"/>
        <v>160</v>
      </c>
    </row>
    <row r="1078" spans="1:22" ht="11.25" customHeight="1" x14ac:dyDescent="0.25">
      <c r="A1078" s="130" t="s">
        <v>4616</v>
      </c>
      <c r="B1078" s="131" t="s">
        <v>1016</v>
      </c>
      <c r="C1078" s="132">
        <v>76220037595</v>
      </c>
      <c r="D1078" s="132" t="s">
        <v>4625</v>
      </c>
      <c r="E1078" s="133">
        <v>880</v>
      </c>
      <c r="F1078" s="132">
        <v>3</v>
      </c>
      <c r="G1078" s="132">
        <v>1</v>
      </c>
      <c r="H1078" s="134">
        <v>0</v>
      </c>
      <c r="I1078" s="135">
        <f t="shared" si="237"/>
        <v>2</v>
      </c>
      <c r="J1078" s="126">
        <f t="shared" si="225"/>
        <v>211.2</v>
      </c>
      <c r="K1078" s="126">
        <f t="shared" si="238"/>
        <v>211.2</v>
      </c>
      <c r="L1078" s="126">
        <f t="shared" si="226"/>
        <v>1.68</v>
      </c>
      <c r="M1078" s="126">
        <f t="shared" si="227"/>
        <v>3.36</v>
      </c>
      <c r="N1078" s="126">
        <f t="shared" si="228"/>
        <v>56.7</v>
      </c>
      <c r="O1078" s="126">
        <f t="shared" si="229"/>
        <v>113.4</v>
      </c>
      <c r="P1078" s="126">
        <f t="shared" si="230"/>
        <v>23.58</v>
      </c>
      <c r="Q1078" s="126">
        <f t="shared" si="231"/>
        <v>47.16</v>
      </c>
      <c r="R1078" s="126">
        <f t="shared" si="232"/>
        <v>52.8</v>
      </c>
      <c r="S1078" s="126">
        <f t="shared" si="233"/>
        <v>52.8</v>
      </c>
      <c r="T1078" s="126">
        <f t="shared" si="234"/>
        <v>52.8</v>
      </c>
      <c r="U1078" s="128">
        <f t="shared" si="235"/>
        <v>26.4</v>
      </c>
      <c r="V1078" s="157">
        <f t="shared" si="236"/>
        <v>853</v>
      </c>
    </row>
    <row r="1079" spans="1:22" ht="11.25" customHeight="1" x14ac:dyDescent="0.25">
      <c r="A1079" s="130" t="s">
        <v>4616</v>
      </c>
      <c r="B1079" s="131" t="s">
        <v>3259</v>
      </c>
      <c r="C1079" s="132">
        <v>87290008348</v>
      </c>
      <c r="D1079" s="132" t="s">
        <v>4626</v>
      </c>
      <c r="E1079" s="133">
        <v>857.66666666666663</v>
      </c>
      <c r="F1079" s="132">
        <v>3</v>
      </c>
      <c r="G1079" s="132">
        <v>1</v>
      </c>
      <c r="H1079" s="134">
        <v>0</v>
      </c>
      <c r="I1079" s="135">
        <f t="shared" si="237"/>
        <v>2</v>
      </c>
      <c r="J1079" s="126">
        <f t="shared" si="225"/>
        <v>205.83999999999997</v>
      </c>
      <c r="K1079" s="126">
        <f t="shared" si="238"/>
        <v>205.83999999999997</v>
      </c>
      <c r="L1079" s="126">
        <f t="shared" si="226"/>
        <v>1.68</v>
      </c>
      <c r="M1079" s="126">
        <f t="shared" si="227"/>
        <v>3.36</v>
      </c>
      <c r="N1079" s="126">
        <f t="shared" si="228"/>
        <v>56.7</v>
      </c>
      <c r="O1079" s="126">
        <f t="shared" si="229"/>
        <v>113.4</v>
      </c>
      <c r="P1079" s="126">
        <f t="shared" si="230"/>
        <v>23.58</v>
      </c>
      <c r="Q1079" s="126">
        <f t="shared" si="231"/>
        <v>47.16</v>
      </c>
      <c r="R1079" s="126">
        <f t="shared" si="232"/>
        <v>51.459999999999994</v>
      </c>
      <c r="S1079" s="126">
        <f t="shared" si="233"/>
        <v>51.459999999999994</v>
      </c>
      <c r="T1079" s="126">
        <f t="shared" si="234"/>
        <v>51.459999999999994</v>
      </c>
      <c r="U1079" s="128">
        <f t="shared" si="235"/>
        <v>25.729999999999997</v>
      </c>
      <c r="V1079" s="157">
        <f t="shared" si="236"/>
        <v>838</v>
      </c>
    </row>
    <row r="1080" spans="1:22" ht="11.25" customHeight="1" x14ac:dyDescent="0.25">
      <c r="A1080" s="130" t="s">
        <v>4616</v>
      </c>
      <c r="B1080" s="131" t="s">
        <v>3261</v>
      </c>
      <c r="C1080" s="132">
        <v>32910003360</v>
      </c>
      <c r="D1080" s="132" t="s">
        <v>4627</v>
      </c>
      <c r="E1080" s="133">
        <v>660.33333333333337</v>
      </c>
      <c r="F1080" s="132">
        <v>4</v>
      </c>
      <c r="G1080" s="132">
        <v>1</v>
      </c>
      <c r="H1080" s="134">
        <v>0</v>
      </c>
      <c r="I1080" s="135">
        <f t="shared" si="237"/>
        <v>3</v>
      </c>
      <c r="J1080" s="126">
        <f t="shared" si="225"/>
        <v>158.47999999999999</v>
      </c>
      <c r="K1080" s="126">
        <f t="shared" si="238"/>
        <v>158.47999999999999</v>
      </c>
      <c r="L1080" s="126">
        <f t="shared" si="226"/>
        <v>1.68</v>
      </c>
      <c r="M1080" s="126">
        <f t="shared" si="227"/>
        <v>5.04</v>
      </c>
      <c r="N1080" s="126">
        <f t="shared" si="228"/>
        <v>56.7</v>
      </c>
      <c r="O1080" s="126">
        <f t="shared" si="229"/>
        <v>170.10000000000002</v>
      </c>
      <c r="P1080" s="126">
        <f t="shared" si="230"/>
        <v>23.58</v>
      </c>
      <c r="Q1080" s="126">
        <f t="shared" si="231"/>
        <v>70.739999999999995</v>
      </c>
      <c r="R1080" s="126">
        <f t="shared" si="232"/>
        <v>39.619999999999997</v>
      </c>
      <c r="S1080" s="126">
        <f t="shared" si="233"/>
        <v>39.619999999999997</v>
      </c>
      <c r="T1080" s="126">
        <f t="shared" si="234"/>
        <v>39.619999999999997</v>
      </c>
      <c r="U1080" s="128">
        <f t="shared" si="235"/>
        <v>19.809999999999999</v>
      </c>
      <c r="V1080" s="157">
        <f t="shared" si="236"/>
        <v>783</v>
      </c>
    </row>
    <row r="1081" spans="1:22" ht="11.25" customHeight="1" x14ac:dyDescent="0.25">
      <c r="A1081" s="130" t="s">
        <v>4616</v>
      </c>
      <c r="B1081" s="131" t="s">
        <v>1018</v>
      </c>
      <c r="C1081" s="132">
        <v>87730040355</v>
      </c>
      <c r="D1081" s="132" t="s">
        <v>4628</v>
      </c>
      <c r="E1081" s="133">
        <v>451.66666666666669</v>
      </c>
      <c r="F1081" s="132">
        <v>3</v>
      </c>
      <c r="G1081" s="132">
        <v>1</v>
      </c>
      <c r="H1081" s="134">
        <v>0</v>
      </c>
      <c r="I1081" s="135">
        <f t="shared" si="237"/>
        <v>2</v>
      </c>
      <c r="J1081" s="126">
        <f t="shared" si="225"/>
        <v>108.4</v>
      </c>
      <c r="K1081" s="126">
        <f t="shared" si="238"/>
        <v>108.4</v>
      </c>
      <c r="L1081" s="126">
        <f t="shared" si="226"/>
        <v>1.68</v>
      </c>
      <c r="M1081" s="126">
        <f t="shared" si="227"/>
        <v>3.36</v>
      </c>
      <c r="N1081" s="126">
        <f t="shared" si="228"/>
        <v>56.7</v>
      </c>
      <c r="O1081" s="126">
        <f t="shared" si="229"/>
        <v>113.4</v>
      </c>
      <c r="P1081" s="126">
        <f t="shared" si="230"/>
        <v>23.58</v>
      </c>
      <c r="Q1081" s="126">
        <f t="shared" si="231"/>
        <v>47.16</v>
      </c>
      <c r="R1081" s="126">
        <f t="shared" si="232"/>
        <v>27.1</v>
      </c>
      <c r="S1081" s="126">
        <f t="shared" si="233"/>
        <v>27.1</v>
      </c>
      <c r="T1081" s="126">
        <f t="shared" si="234"/>
        <v>27.1</v>
      </c>
      <c r="U1081" s="128">
        <f t="shared" si="235"/>
        <v>13.55</v>
      </c>
      <c r="V1081" s="157">
        <f t="shared" si="236"/>
        <v>558</v>
      </c>
    </row>
    <row r="1082" spans="1:22" ht="11.25" customHeight="1" x14ac:dyDescent="0.2">
      <c r="A1082" s="130" t="s">
        <v>4616</v>
      </c>
      <c r="B1082" s="131" t="s">
        <v>3263</v>
      </c>
      <c r="C1082" s="139">
        <v>32880044187</v>
      </c>
      <c r="D1082" s="139" t="s">
        <v>4629</v>
      </c>
      <c r="E1082" s="133">
        <v>156.33333333333334</v>
      </c>
      <c r="F1082" s="132">
        <v>2</v>
      </c>
      <c r="G1082" s="132">
        <v>1</v>
      </c>
      <c r="H1082" s="134">
        <v>0</v>
      </c>
      <c r="I1082" s="135">
        <f t="shared" si="237"/>
        <v>1</v>
      </c>
      <c r="J1082" s="126">
        <f t="shared" si="225"/>
        <v>37.520000000000003</v>
      </c>
      <c r="K1082" s="126">
        <f t="shared" si="238"/>
        <v>37.520000000000003</v>
      </c>
      <c r="L1082" s="126">
        <f t="shared" si="226"/>
        <v>1.68</v>
      </c>
      <c r="M1082" s="126">
        <f t="shared" si="227"/>
        <v>1.68</v>
      </c>
      <c r="N1082" s="126">
        <f t="shared" si="228"/>
        <v>56.7</v>
      </c>
      <c r="O1082" s="126">
        <f t="shared" si="229"/>
        <v>56.7</v>
      </c>
      <c r="P1082" s="126">
        <f t="shared" si="230"/>
        <v>23.58</v>
      </c>
      <c r="Q1082" s="126">
        <f t="shared" si="231"/>
        <v>23.58</v>
      </c>
      <c r="R1082" s="126">
        <f t="shared" si="232"/>
        <v>9.3800000000000008</v>
      </c>
      <c r="S1082" s="126">
        <f t="shared" si="233"/>
        <v>9.3800000000000008</v>
      </c>
      <c r="T1082" s="126">
        <f t="shared" si="234"/>
        <v>9.3800000000000008</v>
      </c>
      <c r="U1082" s="128">
        <f t="shared" si="235"/>
        <v>4.6900000000000004</v>
      </c>
      <c r="V1082" s="157">
        <f t="shared" si="236"/>
        <v>272</v>
      </c>
    </row>
    <row r="1083" spans="1:22" ht="11.25" customHeight="1" x14ac:dyDescent="0.25">
      <c r="A1083" s="130" t="s">
        <v>4616</v>
      </c>
      <c r="B1083" s="131" t="s">
        <v>3265</v>
      </c>
      <c r="C1083" s="132">
        <v>14660045376</v>
      </c>
      <c r="D1083" s="132" t="s">
        <v>4630</v>
      </c>
      <c r="E1083" s="133">
        <v>322.33333333333331</v>
      </c>
      <c r="F1083" s="132">
        <v>3</v>
      </c>
      <c r="G1083" s="132">
        <v>1</v>
      </c>
      <c r="H1083" s="134">
        <v>0</v>
      </c>
      <c r="I1083" s="135">
        <f t="shared" si="237"/>
        <v>2</v>
      </c>
      <c r="J1083" s="126">
        <f t="shared" si="225"/>
        <v>77.36</v>
      </c>
      <c r="K1083" s="126">
        <f t="shared" si="238"/>
        <v>77.36</v>
      </c>
      <c r="L1083" s="126">
        <f t="shared" si="226"/>
        <v>1.68</v>
      </c>
      <c r="M1083" s="126">
        <f t="shared" si="227"/>
        <v>3.36</v>
      </c>
      <c r="N1083" s="126">
        <f t="shared" si="228"/>
        <v>56.7</v>
      </c>
      <c r="O1083" s="126">
        <f t="shared" si="229"/>
        <v>113.4</v>
      </c>
      <c r="P1083" s="126">
        <f t="shared" si="230"/>
        <v>23.58</v>
      </c>
      <c r="Q1083" s="126">
        <f t="shared" si="231"/>
        <v>47.16</v>
      </c>
      <c r="R1083" s="126">
        <f t="shared" si="232"/>
        <v>19.34</v>
      </c>
      <c r="S1083" s="126">
        <f t="shared" si="233"/>
        <v>19.34</v>
      </c>
      <c r="T1083" s="126">
        <f t="shared" si="234"/>
        <v>19.34</v>
      </c>
      <c r="U1083" s="128">
        <f t="shared" si="235"/>
        <v>9.67</v>
      </c>
      <c r="V1083" s="157">
        <f t="shared" si="236"/>
        <v>468</v>
      </c>
    </row>
    <row r="1084" spans="1:22" ht="11.25" customHeight="1" x14ac:dyDescent="0.25">
      <c r="A1084" s="130" t="s">
        <v>4616</v>
      </c>
      <c r="B1084" s="131" t="s">
        <v>3267</v>
      </c>
      <c r="C1084" s="132">
        <v>95030009770</v>
      </c>
      <c r="D1084" s="132" t="s">
        <v>4631</v>
      </c>
      <c r="E1084" s="133">
        <v>138.66666666666666</v>
      </c>
      <c r="F1084" s="132">
        <v>2</v>
      </c>
      <c r="G1084" s="132">
        <v>1</v>
      </c>
      <c r="H1084" s="134">
        <v>0</v>
      </c>
      <c r="I1084" s="135">
        <f t="shared" si="237"/>
        <v>1</v>
      </c>
      <c r="J1084" s="126">
        <f t="shared" si="225"/>
        <v>33.279999999999994</v>
      </c>
      <c r="K1084" s="126">
        <f t="shared" si="238"/>
        <v>33.279999999999994</v>
      </c>
      <c r="L1084" s="126">
        <f t="shared" si="226"/>
        <v>1.68</v>
      </c>
      <c r="M1084" s="126">
        <f t="shared" si="227"/>
        <v>1.68</v>
      </c>
      <c r="N1084" s="126">
        <f t="shared" si="228"/>
        <v>56.7</v>
      </c>
      <c r="O1084" s="126">
        <f t="shared" si="229"/>
        <v>56.7</v>
      </c>
      <c r="P1084" s="126">
        <f t="shared" si="230"/>
        <v>23.58</v>
      </c>
      <c r="Q1084" s="126">
        <f t="shared" si="231"/>
        <v>23.58</v>
      </c>
      <c r="R1084" s="126">
        <f t="shared" si="232"/>
        <v>8.3199999999999985</v>
      </c>
      <c r="S1084" s="126">
        <f t="shared" si="233"/>
        <v>8.3199999999999985</v>
      </c>
      <c r="T1084" s="126">
        <f t="shared" si="234"/>
        <v>8.3199999999999985</v>
      </c>
      <c r="U1084" s="128">
        <f t="shared" si="235"/>
        <v>4.1599999999999993</v>
      </c>
      <c r="V1084" s="157">
        <f t="shared" si="236"/>
        <v>260</v>
      </c>
    </row>
    <row r="1085" spans="1:22" ht="11.25" customHeight="1" x14ac:dyDescent="0.25">
      <c r="A1085" s="130" t="s">
        <v>4616</v>
      </c>
      <c r="B1085" s="131" t="s">
        <v>1254</v>
      </c>
      <c r="C1085" s="132">
        <v>27220050242</v>
      </c>
      <c r="D1085" s="132" t="s">
        <v>4632</v>
      </c>
      <c r="E1085" s="133">
        <v>493.66666666666669</v>
      </c>
      <c r="F1085" s="132">
        <v>3</v>
      </c>
      <c r="G1085" s="132">
        <v>1</v>
      </c>
      <c r="H1085" s="134">
        <v>0</v>
      </c>
      <c r="I1085" s="135">
        <f t="shared" si="237"/>
        <v>2</v>
      </c>
      <c r="J1085" s="126">
        <f t="shared" si="225"/>
        <v>118.48</v>
      </c>
      <c r="K1085" s="126">
        <f t="shared" si="238"/>
        <v>118.48</v>
      </c>
      <c r="L1085" s="126">
        <f t="shared" si="226"/>
        <v>1.68</v>
      </c>
      <c r="M1085" s="126">
        <f t="shared" si="227"/>
        <v>3.36</v>
      </c>
      <c r="N1085" s="126">
        <f t="shared" si="228"/>
        <v>56.7</v>
      </c>
      <c r="O1085" s="126">
        <f t="shared" si="229"/>
        <v>113.4</v>
      </c>
      <c r="P1085" s="126">
        <f t="shared" si="230"/>
        <v>23.58</v>
      </c>
      <c r="Q1085" s="126">
        <f t="shared" si="231"/>
        <v>47.16</v>
      </c>
      <c r="R1085" s="126">
        <f t="shared" si="232"/>
        <v>29.62</v>
      </c>
      <c r="S1085" s="126">
        <f t="shared" si="233"/>
        <v>29.62</v>
      </c>
      <c r="T1085" s="126">
        <f t="shared" si="234"/>
        <v>29.62</v>
      </c>
      <c r="U1085" s="128">
        <f t="shared" si="235"/>
        <v>14.81</v>
      </c>
      <c r="V1085" s="157">
        <f t="shared" si="236"/>
        <v>587</v>
      </c>
    </row>
    <row r="1086" spans="1:22" ht="11.25" customHeight="1" x14ac:dyDescent="0.25">
      <c r="A1086" s="130" t="s">
        <v>4616</v>
      </c>
      <c r="B1086" s="131" t="s">
        <v>635</v>
      </c>
      <c r="C1086" s="132">
        <v>63720014648</v>
      </c>
      <c r="D1086" s="132" t="s">
        <v>4633</v>
      </c>
      <c r="E1086" s="133">
        <v>406.33333333333331</v>
      </c>
      <c r="F1086" s="132">
        <v>4</v>
      </c>
      <c r="G1086" s="132">
        <v>1</v>
      </c>
      <c r="H1086" s="134">
        <v>1</v>
      </c>
      <c r="I1086" s="135">
        <f t="shared" si="237"/>
        <v>2</v>
      </c>
      <c r="J1086" s="126">
        <f t="shared" si="225"/>
        <v>97.52</v>
      </c>
      <c r="K1086" s="126">
        <f t="shared" si="238"/>
        <v>97.52</v>
      </c>
      <c r="L1086" s="126">
        <f t="shared" si="226"/>
        <v>3.36</v>
      </c>
      <c r="M1086" s="126">
        <f t="shared" si="227"/>
        <v>3.36</v>
      </c>
      <c r="N1086" s="126">
        <f t="shared" si="228"/>
        <v>113.4</v>
      </c>
      <c r="O1086" s="126">
        <f t="shared" si="229"/>
        <v>113.4</v>
      </c>
      <c r="P1086" s="126">
        <f t="shared" si="230"/>
        <v>47.16</v>
      </c>
      <c r="Q1086" s="126">
        <f t="shared" si="231"/>
        <v>47.16</v>
      </c>
      <c r="R1086" s="126">
        <f t="shared" si="232"/>
        <v>24.38</v>
      </c>
      <c r="S1086" s="126">
        <f t="shared" si="233"/>
        <v>24.38</v>
      </c>
      <c r="T1086" s="126">
        <f t="shared" si="234"/>
        <v>24.38</v>
      </c>
      <c r="U1086" s="128">
        <f t="shared" si="235"/>
        <v>12.19</v>
      </c>
      <c r="V1086" s="157">
        <f t="shared" si="236"/>
        <v>608</v>
      </c>
    </row>
    <row r="1087" spans="1:22" ht="11.25" customHeight="1" x14ac:dyDescent="0.25">
      <c r="A1087" s="130" t="s">
        <v>4616</v>
      </c>
      <c r="B1087" s="131" t="s">
        <v>635</v>
      </c>
      <c r="C1087" s="132">
        <v>90310009460</v>
      </c>
      <c r="D1087" s="132" t="s">
        <v>4634</v>
      </c>
      <c r="E1087" s="133">
        <v>105.33333333333333</v>
      </c>
      <c r="F1087" s="132">
        <v>2</v>
      </c>
      <c r="G1087" s="132">
        <v>1</v>
      </c>
      <c r="H1087" s="134">
        <v>0</v>
      </c>
      <c r="I1087" s="135">
        <f t="shared" si="237"/>
        <v>1</v>
      </c>
      <c r="J1087" s="126">
        <f t="shared" si="225"/>
        <v>25.279999999999998</v>
      </c>
      <c r="K1087" s="126">
        <f t="shared" si="238"/>
        <v>25.279999999999998</v>
      </c>
      <c r="L1087" s="126">
        <f t="shared" si="226"/>
        <v>1.68</v>
      </c>
      <c r="M1087" s="126">
        <f t="shared" si="227"/>
        <v>1.68</v>
      </c>
      <c r="N1087" s="126">
        <f t="shared" si="228"/>
        <v>56.7</v>
      </c>
      <c r="O1087" s="126">
        <f t="shared" si="229"/>
        <v>56.7</v>
      </c>
      <c r="P1087" s="126">
        <f t="shared" si="230"/>
        <v>23.58</v>
      </c>
      <c r="Q1087" s="126">
        <f t="shared" si="231"/>
        <v>23.58</v>
      </c>
      <c r="R1087" s="126">
        <f t="shared" si="232"/>
        <v>6.3199999999999994</v>
      </c>
      <c r="S1087" s="126">
        <f t="shared" si="233"/>
        <v>6.3199999999999994</v>
      </c>
      <c r="T1087" s="126">
        <f t="shared" si="234"/>
        <v>6.3199999999999994</v>
      </c>
      <c r="U1087" s="128">
        <f t="shared" si="235"/>
        <v>3.1599999999999997</v>
      </c>
      <c r="V1087" s="157">
        <f t="shared" si="236"/>
        <v>237</v>
      </c>
    </row>
    <row r="1088" spans="1:22" ht="11.25" customHeight="1" x14ac:dyDescent="0.25">
      <c r="A1088" s="130" t="s">
        <v>4616</v>
      </c>
      <c r="B1088" s="131" t="s">
        <v>635</v>
      </c>
      <c r="C1088" s="132">
        <v>73560003179</v>
      </c>
      <c r="D1088" s="132" t="s">
        <v>4635</v>
      </c>
      <c r="E1088" s="133">
        <v>165</v>
      </c>
      <c r="F1088" s="132">
        <v>2</v>
      </c>
      <c r="G1088" s="132">
        <v>1</v>
      </c>
      <c r="H1088" s="134">
        <v>0</v>
      </c>
      <c r="I1088" s="135">
        <f t="shared" si="237"/>
        <v>1</v>
      </c>
      <c r="J1088" s="126">
        <f t="shared" si="225"/>
        <v>39.6</v>
      </c>
      <c r="K1088" s="126">
        <f t="shared" si="238"/>
        <v>39.6</v>
      </c>
      <c r="L1088" s="126">
        <f t="shared" si="226"/>
        <v>1.68</v>
      </c>
      <c r="M1088" s="126">
        <f t="shared" si="227"/>
        <v>1.68</v>
      </c>
      <c r="N1088" s="126">
        <f t="shared" si="228"/>
        <v>56.7</v>
      </c>
      <c r="O1088" s="126">
        <f t="shared" si="229"/>
        <v>56.7</v>
      </c>
      <c r="P1088" s="126">
        <f t="shared" si="230"/>
        <v>23.58</v>
      </c>
      <c r="Q1088" s="126">
        <f t="shared" si="231"/>
        <v>23.58</v>
      </c>
      <c r="R1088" s="126">
        <f t="shared" si="232"/>
        <v>9.9</v>
      </c>
      <c r="S1088" s="126">
        <f t="shared" si="233"/>
        <v>9.9</v>
      </c>
      <c r="T1088" s="126">
        <f t="shared" si="234"/>
        <v>9.9</v>
      </c>
      <c r="U1088" s="128">
        <f t="shared" si="235"/>
        <v>4.95</v>
      </c>
      <c r="V1088" s="157">
        <f t="shared" si="236"/>
        <v>278</v>
      </c>
    </row>
    <row r="1089" spans="1:22" ht="11.25" customHeight="1" x14ac:dyDescent="0.25">
      <c r="A1089" s="130" t="s">
        <v>4616</v>
      </c>
      <c r="B1089" s="131" t="s">
        <v>635</v>
      </c>
      <c r="C1089" s="132">
        <v>73710001245</v>
      </c>
      <c r="D1089" s="132" t="s">
        <v>4636</v>
      </c>
      <c r="E1089" s="133">
        <v>228</v>
      </c>
      <c r="F1089" s="132">
        <v>2</v>
      </c>
      <c r="G1089" s="132">
        <v>1</v>
      </c>
      <c r="H1089" s="134">
        <v>0</v>
      </c>
      <c r="I1089" s="135">
        <f t="shared" si="237"/>
        <v>1</v>
      </c>
      <c r="J1089" s="126">
        <f t="shared" si="225"/>
        <v>54.72</v>
      </c>
      <c r="K1089" s="126">
        <f t="shared" si="238"/>
        <v>54.72</v>
      </c>
      <c r="L1089" s="126">
        <f t="shared" si="226"/>
        <v>1.68</v>
      </c>
      <c r="M1089" s="126">
        <f t="shared" si="227"/>
        <v>1.68</v>
      </c>
      <c r="N1089" s="126">
        <f t="shared" si="228"/>
        <v>56.7</v>
      </c>
      <c r="O1089" s="126">
        <f t="shared" si="229"/>
        <v>56.7</v>
      </c>
      <c r="P1089" s="126">
        <f t="shared" si="230"/>
        <v>23.58</v>
      </c>
      <c r="Q1089" s="126">
        <f t="shared" si="231"/>
        <v>23.58</v>
      </c>
      <c r="R1089" s="126">
        <f t="shared" si="232"/>
        <v>13.68</v>
      </c>
      <c r="S1089" s="126">
        <f t="shared" si="233"/>
        <v>13.68</v>
      </c>
      <c r="T1089" s="126">
        <f t="shared" si="234"/>
        <v>13.68</v>
      </c>
      <c r="U1089" s="128">
        <f t="shared" si="235"/>
        <v>6.84</v>
      </c>
      <c r="V1089" s="157">
        <f t="shared" si="236"/>
        <v>321</v>
      </c>
    </row>
    <row r="1090" spans="1:22" ht="11.25" customHeight="1" x14ac:dyDescent="0.25">
      <c r="A1090" s="130" t="s">
        <v>4616</v>
      </c>
      <c r="B1090" s="131" t="s">
        <v>635</v>
      </c>
      <c r="C1090" s="132">
        <v>77710005305</v>
      </c>
      <c r="D1090" s="132" t="s">
        <v>4637</v>
      </c>
      <c r="E1090" s="133">
        <v>428</v>
      </c>
      <c r="F1090" s="132">
        <v>3</v>
      </c>
      <c r="G1090" s="132">
        <v>1</v>
      </c>
      <c r="H1090" s="134">
        <v>0</v>
      </c>
      <c r="I1090" s="135">
        <f t="shared" si="237"/>
        <v>2</v>
      </c>
      <c r="J1090" s="126">
        <f t="shared" si="225"/>
        <v>102.72</v>
      </c>
      <c r="K1090" s="126">
        <f t="shared" si="238"/>
        <v>102.72</v>
      </c>
      <c r="L1090" s="126">
        <f t="shared" si="226"/>
        <v>1.68</v>
      </c>
      <c r="M1090" s="126">
        <f t="shared" si="227"/>
        <v>3.36</v>
      </c>
      <c r="N1090" s="126">
        <f t="shared" si="228"/>
        <v>56.7</v>
      </c>
      <c r="O1090" s="126">
        <f t="shared" si="229"/>
        <v>113.4</v>
      </c>
      <c r="P1090" s="126">
        <f t="shared" si="230"/>
        <v>23.58</v>
      </c>
      <c r="Q1090" s="126">
        <f t="shared" si="231"/>
        <v>47.16</v>
      </c>
      <c r="R1090" s="126">
        <f t="shared" si="232"/>
        <v>25.68</v>
      </c>
      <c r="S1090" s="126">
        <f t="shared" si="233"/>
        <v>25.68</v>
      </c>
      <c r="T1090" s="126">
        <f t="shared" si="234"/>
        <v>25.68</v>
      </c>
      <c r="U1090" s="128">
        <f t="shared" si="235"/>
        <v>12.84</v>
      </c>
      <c r="V1090" s="157">
        <f t="shared" si="236"/>
        <v>541</v>
      </c>
    </row>
    <row r="1091" spans="1:22" ht="11.25" customHeight="1" x14ac:dyDescent="0.25">
      <c r="A1091" s="130" t="s">
        <v>4616</v>
      </c>
      <c r="B1091" s="131" t="s">
        <v>635</v>
      </c>
      <c r="C1091" s="132">
        <v>72850000562</v>
      </c>
      <c r="D1091" s="132" t="s">
        <v>4638</v>
      </c>
      <c r="E1091" s="133">
        <v>280.66666666666669</v>
      </c>
      <c r="F1091" s="132">
        <v>3</v>
      </c>
      <c r="G1091" s="132">
        <v>1</v>
      </c>
      <c r="H1091" s="134">
        <v>0</v>
      </c>
      <c r="I1091" s="135">
        <f t="shared" si="237"/>
        <v>2</v>
      </c>
      <c r="J1091" s="126">
        <f t="shared" si="225"/>
        <v>67.36</v>
      </c>
      <c r="K1091" s="126">
        <f t="shared" si="238"/>
        <v>67.36</v>
      </c>
      <c r="L1091" s="126">
        <f t="shared" si="226"/>
        <v>1.68</v>
      </c>
      <c r="M1091" s="126">
        <f t="shared" si="227"/>
        <v>3.36</v>
      </c>
      <c r="N1091" s="126">
        <f t="shared" si="228"/>
        <v>56.7</v>
      </c>
      <c r="O1091" s="126">
        <f t="shared" si="229"/>
        <v>113.4</v>
      </c>
      <c r="P1091" s="126">
        <f t="shared" si="230"/>
        <v>23.58</v>
      </c>
      <c r="Q1091" s="126">
        <f t="shared" si="231"/>
        <v>47.16</v>
      </c>
      <c r="R1091" s="126">
        <f t="shared" si="232"/>
        <v>16.84</v>
      </c>
      <c r="S1091" s="126">
        <f t="shared" si="233"/>
        <v>16.84</v>
      </c>
      <c r="T1091" s="126">
        <f t="shared" si="234"/>
        <v>16.84</v>
      </c>
      <c r="U1091" s="128">
        <f t="shared" si="235"/>
        <v>8.42</v>
      </c>
      <c r="V1091" s="157">
        <f t="shared" si="236"/>
        <v>440</v>
      </c>
    </row>
    <row r="1092" spans="1:22" ht="11.25" customHeight="1" x14ac:dyDescent="0.25">
      <c r="A1092" s="130" t="s">
        <v>4616</v>
      </c>
      <c r="B1092" s="131" t="s">
        <v>635</v>
      </c>
      <c r="C1092" s="132">
        <v>10530011172</v>
      </c>
      <c r="D1092" s="132" t="s">
        <v>4639</v>
      </c>
      <c r="E1092" s="133">
        <v>290.66666666666669</v>
      </c>
      <c r="F1092" s="132">
        <v>3</v>
      </c>
      <c r="G1092" s="132">
        <v>1</v>
      </c>
      <c r="H1092" s="134">
        <v>0</v>
      </c>
      <c r="I1092" s="135">
        <f t="shared" si="237"/>
        <v>2</v>
      </c>
      <c r="J1092" s="126">
        <f t="shared" si="225"/>
        <v>69.760000000000005</v>
      </c>
      <c r="K1092" s="126">
        <f t="shared" si="238"/>
        <v>69.760000000000005</v>
      </c>
      <c r="L1092" s="126">
        <f t="shared" si="226"/>
        <v>1.68</v>
      </c>
      <c r="M1092" s="126">
        <f t="shared" si="227"/>
        <v>3.36</v>
      </c>
      <c r="N1092" s="126">
        <f t="shared" si="228"/>
        <v>56.7</v>
      </c>
      <c r="O1092" s="126">
        <f t="shared" si="229"/>
        <v>113.4</v>
      </c>
      <c r="P1092" s="126">
        <f t="shared" si="230"/>
        <v>23.58</v>
      </c>
      <c r="Q1092" s="126">
        <f t="shared" si="231"/>
        <v>47.16</v>
      </c>
      <c r="R1092" s="126">
        <f t="shared" si="232"/>
        <v>17.440000000000001</v>
      </c>
      <c r="S1092" s="126">
        <f t="shared" si="233"/>
        <v>17.440000000000001</v>
      </c>
      <c r="T1092" s="126">
        <f t="shared" si="234"/>
        <v>17.440000000000001</v>
      </c>
      <c r="U1092" s="128">
        <f t="shared" si="235"/>
        <v>8.7200000000000006</v>
      </c>
      <c r="V1092" s="157">
        <f t="shared" si="236"/>
        <v>446</v>
      </c>
    </row>
    <row r="1093" spans="1:22" ht="11.25" customHeight="1" x14ac:dyDescent="0.25">
      <c r="A1093" s="130" t="s">
        <v>4616</v>
      </c>
      <c r="B1093" s="131" t="s">
        <v>635</v>
      </c>
      <c r="C1093" s="132">
        <v>39840024934</v>
      </c>
      <c r="D1093" s="132" t="s">
        <v>4640</v>
      </c>
      <c r="E1093" s="133">
        <v>268.33333333333331</v>
      </c>
      <c r="F1093" s="132">
        <v>2</v>
      </c>
      <c r="G1093" s="132">
        <v>1</v>
      </c>
      <c r="H1093" s="134">
        <v>0</v>
      </c>
      <c r="I1093" s="135">
        <f t="shared" si="237"/>
        <v>1</v>
      </c>
      <c r="J1093" s="126">
        <f t="shared" si="225"/>
        <v>64.399999999999991</v>
      </c>
      <c r="K1093" s="126">
        <f t="shared" si="238"/>
        <v>64.399999999999991</v>
      </c>
      <c r="L1093" s="126">
        <f t="shared" si="226"/>
        <v>1.68</v>
      </c>
      <c r="M1093" s="126">
        <f t="shared" si="227"/>
        <v>1.68</v>
      </c>
      <c r="N1093" s="126">
        <f t="shared" si="228"/>
        <v>56.7</v>
      </c>
      <c r="O1093" s="126">
        <f t="shared" si="229"/>
        <v>56.7</v>
      </c>
      <c r="P1093" s="126">
        <f t="shared" si="230"/>
        <v>23.58</v>
      </c>
      <c r="Q1093" s="126">
        <f t="shared" si="231"/>
        <v>23.58</v>
      </c>
      <c r="R1093" s="126">
        <f t="shared" si="232"/>
        <v>16.099999999999998</v>
      </c>
      <c r="S1093" s="126">
        <f t="shared" si="233"/>
        <v>16.099999999999998</v>
      </c>
      <c r="T1093" s="126">
        <f t="shared" si="234"/>
        <v>16.099999999999998</v>
      </c>
      <c r="U1093" s="128">
        <f t="shared" si="235"/>
        <v>8.0499999999999989</v>
      </c>
      <c r="V1093" s="157">
        <f t="shared" si="236"/>
        <v>349</v>
      </c>
    </row>
    <row r="1094" spans="1:22" ht="11.25" customHeight="1" x14ac:dyDescent="0.25">
      <c r="A1094" s="130" t="s">
        <v>4616</v>
      </c>
      <c r="B1094" s="131" t="s">
        <v>635</v>
      </c>
      <c r="C1094" s="132">
        <v>97600004904</v>
      </c>
      <c r="D1094" s="132" t="s">
        <v>4641</v>
      </c>
      <c r="E1094" s="133">
        <v>376.33333333333331</v>
      </c>
      <c r="F1094" s="132">
        <v>3</v>
      </c>
      <c r="G1094" s="132">
        <v>1</v>
      </c>
      <c r="H1094" s="134">
        <v>0</v>
      </c>
      <c r="I1094" s="135">
        <f t="shared" si="237"/>
        <v>2</v>
      </c>
      <c r="J1094" s="126">
        <f t="shared" si="225"/>
        <v>90.32</v>
      </c>
      <c r="K1094" s="126">
        <f t="shared" si="238"/>
        <v>90.32</v>
      </c>
      <c r="L1094" s="126">
        <f t="shared" si="226"/>
        <v>1.68</v>
      </c>
      <c r="M1094" s="126">
        <f t="shared" si="227"/>
        <v>3.36</v>
      </c>
      <c r="N1094" s="126">
        <f t="shared" si="228"/>
        <v>56.7</v>
      </c>
      <c r="O1094" s="126">
        <f t="shared" si="229"/>
        <v>113.4</v>
      </c>
      <c r="P1094" s="126">
        <f t="shared" si="230"/>
        <v>23.58</v>
      </c>
      <c r="Q1094" s="126">
        <f t="shared" si="231"/>
        <v>47.16</v>
      </c>
      <c r="R1094" s="126">
        <f t="shared" si="232"/>
        <v>22.58</v>
      </c>
      <c r="S1094" s="126">
        <f t="shared" si="233"/>
        <v>22.58</v>
      </c>
      <c r="T1094" s="126">
        <f t="shared" si="234"/>
        <v>22.58</v>
      </c>
      <c r="U1094" s="128">
        <f t="shared" si="235"/>
        <v>11.29</v>
      </c>
      <c r="V1094" s="157">
        <f t="shared" si="236"/>
        <v>506</v>
      </c>
    </row>
    <row r="1095" spans="1:22" ht="11.25" customHeight="1" x14ac:dyDescent="0.25">
      <c r="A1095" s="130" t="s">
        <v>4616</v>
      </c>
      <c r="B1095" s="131" t="s">
        <v>635</v>
      </c>
      <c r="C1095" s="132">
        <v>15570000876</v>
      </c>
      <c r="D1095" s="132" t="s">
        <v>4642</v>
      </c>
      <c r="E1095" s="133">
        <v>242</v>
      </c>
      <c r="F1095" s="132">
        <v>3</v>
      </c>
      <c r="G1095" s="132">
        <v>1</v>
      </c>
      <c r="H1095" s="134">
        <v>0</v>
      </c>
      <c r="I1095" s="135">
        <f t="shared" si="237"/>
        <v>2</v>
      </c>
      <c r="J1095" s="126">
        <f t="shared" si="225"/>
        <v>58.08</v>
      </c>
      <c r="K1095" s="126">
        <f t="shared" si="238"/>
        <v>58.08</v>
      </c>
      <c r="L1095" s="126">
        <f t="shared" si="226"/>
        <v>1.68</v>
      </c>
      <c r="M1095" s="126">
        <f t="shared" si="227"/>
        <v>3.36</v>
      </c>
      <c r="N1095" s="126">
        <f t="shared" si="228"/>
        <v>56.7</v>
      </c>
      <c r="O1095" s="126">
        <f t="shared" si="229"/>
        <v>113.4</v>
      </c>
      <c r="P1095" s="126">
        <f t="shared" si="230"/>
        <v>23.58</v>
      </c>
      <c r="Q1095" s="126">
        <f t="shared" si="231"/>
        <v>47.16</v>
      </c>
      <c r="R1095" s="126">
        <f t="shared" si="232"/>
        <v>14.52</v>
      </c>
      <c r="S1095" s="126">
        <f t="shared" si="233"/>
        <v>14.52</v>
      </c>
      <c r="T1095" s="126">
        <f t="shared" si="234"/>
        <v>14.52</v>
      </c>
      <c r="U1095" s="128">
        <f t="shared" si="235"/>
        <v>7.26</v>
      </c>
      <c r="V1095" s="157">
        <f t="shared" si="236"/>
        <v>413</v>
      </c>
    </row>
    <row r="1096" spans="1:22" ht="11.25" customHeight="1" x14ac:dyDescent="0.25">
      <c r="A1096" s="130" t="s">
        <v>4616</v>
      </c>
      <c r="B1096" s="131" t="s">
        <v>3269</v>
      </c>
      <c r="C1096" s="132">
        <v>40670000080</v>
      </c>
      <c r="D1096" s="132" t="s">
        <v>4643</v>
      </c>
      <c r="E1096" s="133">
        <v>537</v>
      </c>
      <c r="F1096" s="132">
        <v>3</v>
      </c>
      <c r="G1096" s="132">
        <v>1</v>
      </c>
      <c r="H1096" s="134">
        <v>0</v>
      </c>
      <c r="I1096" s="135">
        <f t="shared" si="237"/>
        <v>2</v>
      </c>
      <c r="J1096" s="126">
        <f t="shared" ref="J1096:J1159" si="239">E1096*$J$4</f>
        <v>128.88</v>
      </c>
      <c r="K1096" s="126">
        <f t="shared" si="238"/>
        <v>128.88</v>
      </c>
      <c r="L1096" s="126">
        <f t="shared" ref="L1096:L1159" si="240">(G1096+H1096)*$L$4</f>
        <v>1.68</v>
      </c>
      <c r="M1096" s="126">
        <f t="shared" ref="M1096:M1159" si="241">I1096*$M$4</f>
        <v>3.36</v>
      </c>
      <c r="N1096" s="126">
        <f t="shared" ref="N1096:N1159" si="242">(G1096+H1096)*$N$4</f>
        <v>56.7</v>
      </c>
      <c r="O1096" s="126">
        <f t="shared" ref="O1096:O1159" si="243">I1096*$O$4</f>
        <v>113.4</v>
      </c>
      <c r="P1096" s="126">
        <f t="shared" ref="P1096:P1159" si="244">(G1096+H1096)*$P$4</f>
        <v>23.58</v>
      </c>
      <c r="Q1096" s="126">
        <f t="shared" ref="Q1096:Q1159" si="245">I1096*$Q$4</f>
        <v>47.16</v>
      </c>
      <c r="R1096" s="126">
        <f t="shared" ref="R1096:R1159" si="246">E1096*$R$4</f>
        <v>32.22</v>
      </c>
      <c r="S1096" s="126">
        <f t="shared" ref="S1096:S1159" si="247">E1096*$S$4</f>
        <v>32.22</v>
      </c>
      <c r="T1096" s="126">
        <f t="shared" ref="T1096:T1159" si="248">E1096*$T$4</f>
        <v>32.22</v>
      </c>
      <c r="U1096" s="128">
        <f t="shared" ref="U1096:U1159" si="249">E1096*$U$4</f>
        <v>16.11</v>
      </c>
      <c r="V1096" s="157">
        <f t="shared" ref="V1096:V1159" si="250">ROUND((J1096+K1096+L1096+M1096+N1096+O1096+P1096+Q1096+R1096+S1096+T1096+U1096),0)</f>
        <v>616</v>
      </c>
    </row>
    <row r="1097" spans="1:22" ht="11.25" customHeight="1" x14ac:dyDescent="0.25">
      <c r="A1097" s="130" t="s">
        <v>4616</v>
      </c>
      <c r="B1097" s="131" t="s">
        <v>1020</v>
      </c>
      <c r="C1097" s="132">
        <v>32570006440</v>
      </c>
      <c r="D1097" s="132" t="s">
        <v>4644</v>
      </c>
      <c r="E1097" s="133">
        <v>477.33333333333331</v>
      </c>
      <c r="F1097" s="132">
        <v>3</v>
      </c>
      <c r="G1097" s="132">
        <v>1</v>
      </c>
      <c r="H1097" s="134">
        <v>0</v>
      </c>
      <c r="I1097" s="135">
        <f t="shared" ref="I1097:I1160" si="251">F1097-G1097-H1097</f>
        <v>2</v>
      </c>
      <c r="J1097" s="126">
        <f t="shared" si="239"/>
        <v>114.55999999999999</v>
      </c>
      <c r="K1097" s="126">
        <f t="shared" si="238"/>
        <v>114.55999999999999</v>
      </c>
      <c r="L1097" s="126">
        <f t="shared" si="240"/>
        <v>1.68</v>
      </c>
      <c r="M1097" s="126">
        <f t="shared" si="241"/>
        <v>3.36</v>
      </c>
      <c r="N1097" s="126">
        <f t="shared" si="242"/>
        <v>56.7</v>
      </c>
      <c r="O1097" s="126">
        <f t="shared" si="243"/>
        <v>113.4</v>
      </c>
      <c r="P1097" s="126">
        <f t="shared" si="244"/>
        <v>23.58</v>
      </c>
      <c r="Q1097" s="126">
        <f t="shared" si="245"/>
        <v>47.16</v>
      </c>
      <c r="R1097" s="126">
        <f t="shared" si="246"/>
        <v>28.639999999999997</v>
      </c>
      <c r="S1097" s="126">
        <f t="shared" si="247"/>
        <v>28.639999999999997</v>
      </c>
      <c r="T1097" s="126">
        <f t="shared" si="248"/>
        <v>28.639999999999997</v>
      </c>
      <c r="U1097" s="128">
        <f t="shared" si="249"/>
        <v>14.319999999999999</v>
      </c>
      <c r="V1097" s="157">
        <f t="shared" si="250"/>
        <v>575</v>
      </c>
    </row>
    <row r="1098" spans="1:22" ht="11.25" customHeight="1" x14ac:dyDescent="0.25">
      <c r="A1098" s="130" t="s">
        <v>4616</v>
      </c>
      <c r="B1098" s="131" t="s">
        <v>1020</v>
      </c>
      <c r="C1098" s="132">
        <v>36500008068</v>
      </c>
      <c r="D1098" s="132" t="s">
        <v>4645</v>
      </c>
      <c r="E1098" s="133">
        <v>519.66666666666663</v>
      </c>
      <c r="F1098" s="132">
        <v>3</v>
      </c>
      <c r="G1098" s="132">
        <v>1</v>
      </c>
      <c r="H1098" s="134">
        <v>0</v>
      </c>
      <c r="I1098" s="135">
        <f t="shared" si="251"/>
        <v>2</v>
      </c>
      <c r="J1098" s="126">
        <f t="shared" si="239"/>
        <v>124.71999999999998</v>
      </c>
      <c r="K1098" s="126">
        <f t="shared" si="238"/>
        <v>124.71999999999998</v>
      </c>
      <c r="L1098" s="126">
        <f t="shared" si="240"/>
        <v>1.68</v>
      </c>
      <c r="M1098" s="126">
        <f t="shared" si="241"/>
        <v>3.36</v>
      </c>
      <c r="N1098" s="126">
        <f t="shared" si="242"/>
        <v>56.7</v>
      </c>
      <c r="O1098" s="126">
        <f t="shared" si="243"/>
        <v>113.4</v>
      </c>
      <c r="P1098" s="126">
        <f t="shared" si="244"/>
        <v>23.58</v>
      </c>
      <c r="Q1098" s="126">
        <f t="shared" si="245"/>
        <v>47.16</v>
      </c>
      <c r="R1098" s="126">
        <f t="shared" si="246"/>
        <v>31.179999999999996</v>
      </c>
      <c r="S1098" s="126">
        <f t="shared" si="247"/>
        <v>31.179999999999996</v>
      </c>
      <c r="T1098" s="126">
        <f t="shared" si="248"/>
        <v>31.179999999999996</v>
      </c>
      <c r="U1098" s="128">
        <f t="shared" si="249"/>
        <v>15.589999999999998</v>
      </c>
      <c r="V1098" s="157">
        <f t="shared" si="250"/>
        <v>604</v>
      </c>
    </row>
    <row r="1099" spans="1:22" ht="11.25" customHeight="1" x14ac:dyDescent="0.25">
      <c r="A1099" s="130" t="s">
        <v>4616</v>
      </c>
      <c r="B1099" s="131" t="s">
        <v>3271</v>
      </c>
      <c r="C1099" s="132">
        <v>50680007425</v>
      </c>
      <c r="D1099" s="132" t="s">
        <v>4646</v>
      </c>
      <c r="E1099" s="133">
        <v>423.33333333333331</v>
      </c>
      <c r="F1099" s="132">
        <v>3</v>
      </c>
      <c r="G1099" s="132">
        <v>1</v>
      </c>
      <c r="H1099" s="134">
        <v>0</v>
      </c>
      <c r="I1099" s="135">
        <f t="shared" si="251"/>
        <v>2</v>
      </c>
      <c r="J1099" s="126">
        <f t="shared" si="239"/>
        <v>101.6</v>
      </c>
      <c r="K1099" s="126">
        <f t="shared" si="238"/>
        <v>101.6</v>
      </c>
      <c r="L1099" s="126">
        <f t="shared" si="240"/>
        <v>1.68</v>
      </c>
      <c r="M1099" s="126">
        <f t="shared" si="241"/>
        <v>3.36</v>
      </c>
      <c r="N1099" s="126">
        <f t="shared" si="242"/>
        <v>56.7</v>
      </c>
      <c r="O1099" s="126">
        <f t="shared" si="243"/>
        <v>113.4</v>
      </c>
      <c r="P1099" s="126">
        <f t="shared" si="244"/>
        <v>23.58</v>
      </c>
      <c r="Q1099" s="126">
        <f t="shared" si="245"/>
        <v>47.16</v>
      </c>
      <c r="R1099" s="126">
        <f t="shared" si="246"/>
        <v>25.4</v>
      </c>
      <c r="S1099" s="126">
        <f t="shared" si="247"/>
        <v>25.4</v>
      </c>
      <c r="T1099" s="126">
        <f t="shared" si="248"/>
        <v>25.4</v>
      </c>
      <c r="U1099" s="128">
        <f t="shared" si="249"/>
        <v>12.7</v>
      </c>
      <c r="V1099" s="157">
        <f t="shared" si="250"/>
        <v>538</v>
      </c>
    </row>
    <row r="1100" spans="1:22" ht="11.25" customHeight="1" x14ac:dyDescent="0.25">
      <c r="A1100" s="130" t="s">
        <v>4616</v>
      </c>
      <c r="B1100" s="131" t="s">
        <v>3273</v>
      </c>
      <c r="C1100" s="132">
        <v>65720002861</v>
      </c>
      <c r="D1100" s="132" t="s">
        <v>4647</v>
      </c>
      <c r="E1100" s="133">
        <v>350.66666666666669</v>
      </c>
      <c r="F1100" s="132">
        <v>3</v>
      </c>
      <c r="G1100" s="132">
        <v>1</v>
      </c>
      <c r="H1100" s="134">
        <v>0</v>
      </c>
      <c r="I1100" s="135">
        <f t="shared" si="251"/>
        <v>2</v>
      </c>
      <c r="J1100" s="126">
        <f t="shared" si="239"/>
        <v>84.16</v>
      </c>
      <c r="K1100" s="126">
        <f t="shared" si="238"/>
        <v>84.16</v>
      </c>
      <c r="L1100" s="126">
        <f t="shared" si="240"/>
        <v>1.68</v>
      </c>
      <c r="M1100" s="126">
        <f t="shared" si="241"/>
        <v>3.36</v>
      </c>
      <c r="N1100" s="126">
        <f t="shared" si="242"/>
        <v>56.7</v>
      </c>
      <c r="O1100" s="126">
        <f t="shared" si="243"/>
        <v>113.4</v>
      </c>
      <c r="P1100" s="126">
        <f t="shared" si="244"/>
        <v>23.58</v>
      </c>
      <c r="Q1100" s="126">
        <f t="shared" si="245"/>
        <v>47.16</v>
      </c>
      <c r="R1100" s="126">
        <f t="shared" si="246"/>
        <v>21.04</v>
      </c>
      <c r="S1100" s="126">
        <f t="shared" si="247"/>
        <v>21.04</v>
      </c>
      <c r="T1100" s="126">
        <f t="shared" si="248"/>
        <v>21.04</v>
      </c>
      <c r="U1100" s="128">
        <f t="shared" si="249"/>
        <v>10.52</v>
      </c>
      <c r="V1100" s="157">
        <f t="shared" si="250"/>
        <v>488</v>
      </c>
    </row>
    <row r="1101" spans="1:22" ht="11.25" customHeight="1" x14ac:dyDescent="0.25">
      <c r="A1101" s="130" t="s">
        <v>4616</v>
      </c>
      <c r="B1101" s="131" t="s">
        <v>3275</v>
      </c>
      <c r="C1101" s="132">
        <v>77800003597</v>
      </c>
      <c r="D1101" s="132" t="s">
        <v>4648</v>
      </c>
      <c r="E1101" s="133">
        <v>310.66666666666669</v>
      </c>
      <c r="F1101" s="132">
        <v>3</v>
      </c>
      <c r="G1101" s="132">
        <v>1</v>
      </c>
      <c r="H1101" s="134">
        <v>0</v>
      </c>
      <c r="I1101" s="135">
        <f t="shared" si="251"/>
        <v>2</v>
      </c>
      <c r="J1101" s="126">
        <f t="shared" si="239"/>
        <v>74.56</v>
      </c>
      <c r="K1101" s="126">
        <f t="shared" si="238"/>
        <v>74.56</v>
      </c>
      <c r="L1101" s="126">
        <f t="shared" si="240"/>
        <v>1.68</v>
      </c>
      <c r="M1101" s="126">
        <f t="shared" si="241"/>
        <v>3.36</v>
      </c>
      <c r="N1101" s="126">
        <f t="shared" si="242"/>
        <v>56.7</v>
      </c>
      <c r="O1101" s="126">
        <f t="shared" si="243"/>
        <v>113.4</v>
      </c>
      <c r="P1101" s="126">
        <f t="shared" si="244"/>
        <v>23.58</v>
      </c>
      <c r="Q1101" s="126">
        <f t="shared" si="245"/>
        <v>47.16</v>
      </c>
      <c r="R1101" s="126">
        <f t="shared" si="246"/>
        <v>18.64</v>
      </c>
      <c r="S1101" s="126">
        <f t="shared" si="247"/>
        <v>18.64</v>
      </c>
      <c r="T1101" s="126">
        <f t="shared" si="248"/>
        <v>18.64</v>
      </c>
      <c r="U1101" s="128">
        <f t="shared" si="249"/>
        <v>9.32</v>
      </c>
      <c r="V1101" s="157">
        <f t="shared" si="250"/>
        <v>460</v>
      </c>
    </row>
    <row r="1102" spans="1:22" ht="11.25" customHeight="1" x14ac:dyDescent="0.25">
      <c r="A1102" s="130" t="s">
        <v>4616</v>
      </c>
      <c r="B1102" s="131" t="s">
        <v>1022</v>
      </c>
      <c r="C1102" s="132">
        <v>10800039288</v>
      </c>
      <c r="D1102" s="132" t="s">
        <v>4649</v>
      </c>
      <c r="E1102" s="133">
        <v>353</v>
      </c>
      <c r="F1102" s="132">
        <v>3</v>
      </c>
      <c r="G1102" s="132">
        <v>1</v>
      </c>
      <c r="H1102" s="134">
        <v>0</v>
      </c>
      <c r="I1102" s="135">
        <f t="shared" si="251"/>
        <v>2</v>
      </c>
      <c r="J1102" s="126">
        <f t="shared" si="239"/>
        <v>84.72</v>
      </c>
      <c r="K1102" s="126">
        <f t="shared" si="238"/>
        <v>84.72</v>
      </c>
      <c r="L1102" s="126">
        <f t="shared" si="240"/>
        <v>1.68</v>
      </c>
      <c r="M1102" s="126">
        <f t="shared" si="241"/>
        <v>3.36</v>
      </c>
      <c r="N1102" s="126">
        <f t="shared" si="242"/>
        <v>56.7</v>
      </c>
      <c r="O1102" s="126">
        <f t="shared" si="243"/>
        <v>113.4</v>
      </c>
      <c r="P1102" s="126">
        <f t="shared" si="244"/>
        <v>23.58</v>
      </c>
      <c r="Q1102" s="126">
        <f t="shared" si="245"/>
        <v>47.16</v>
      </c>
      <c r="R1102" s="126">
        <f t="shared" si="246"/>
        <v>21.18</v>
      </c>
      <c r="S1102" s="126">
        <f t="shared" si="247"/>
        <v>21.18</v>
      </c>
      <c r="T1102" s="126">
        <f t="shared" si="248"/>
        <v>21.18</v>
      </c>
      <c r="U1102" s="128">
        <f t="shared" si="249"/>
        <v>10.59</v>
      </c>
      <c r="V1102" s="157">
        <f t="shared" si="250"/>
        <v>489</v>
      </c>
    </row>
    <row r="1103" spans="1:22" ht="11.25" customHeight="1" x14ac:dyDescent="0.25">
      <c r="A1103" s="130" t="s">
        <v>4616</v>
      </c>
      <c r="B1103" s="131" t="s">
        <v>3277</v>
      </c>
      <c r="C1103" s="132">
        <v>25540007370</v>
      </c>
      <c r="D1103" s="132" t="s">
        <v>4650</v>
      </c>
      <c r="E1103" s="133">
        <v>149.33333333333334</v>
      </c>
      <c r="F1103" s="132">
        <v>2</v>
      </c>
      <c r="G1103" s="132">
        <v>1</v>
      </c>
      <c r="H1103" s="134">
        <v>0</v>
      </c>
      <c r="I1103" s="135">
        <f t="shared" si="251"/>
        <v>1</v>
      </c>
      <c r="J1103" s="126">
        <f t="shared" si="239"/>
        <v>35.840000000000003</v>
      </c>
      <c r="K1103" s="126">
        <f t="shared" si="238"/>
        <v>35.840000000000003</v>
      </c>
      <c r="L1103" s="126">
        <f t="shared" si="240"/>
        <v>1.68</v>
      </c>
      <c r="M1103" s="126">
        <f t="shared" si="241"/>
        <v>1.68</v>
      </c>
      <c r="N1103" s="126">
        <f t="shared" si="242"/>
        <v>56.7</v>
      </c>
      <c r="O1103" s="126">
        <f t="shared" si="243"/>
        <v>56.7</v>
      </c>
      <c r="P1103" s="126">
        <f t="shared" si="244"/>
        <v>23.58</v>
      </c>
      <c r="Q1103" s="126">
        <f t="shared" si="245"/>
        <v>23.58</v>
      </c>
      <c r="R1103" s="126">
        <f t="shared" si="246"/>
        <v>8.9600000000000009</v>
      </c>
      <c r="S1103" s="126">
        <f t="shared" si="247"/>
        <v>8.9600000000000009</v>
      </c>
      <c r="T1103" s="126">
        <f t="shared" si="248"/>
        <v>8.9600000000000009</v>
      </c>
      <c r="U1103" s="128">
        <f t="shared" si="249"/>
        <v>4.4800000000000004</v>
      </c>
      <c r="V1103" s="157">
        <f t="shared" si="250"/>
        <v>267</v>
      </c>
    </row>
    <row r="1104" spans="1:22" ht="11.25" customHeight="1" x14ac:dyDescent="0.25">
      <c r="A1104" s="130" t="s">
        <v>4616</v>
      </c>
      <c r="B1104" s="131" t="s">
        <v>3279</v>
      </c>
      <c r="C1104" s="132">
        <v>57750001787</v>
      </c>
      <c r="D1104" s="132" t="s">
        <v>4651</v>
      </c>
      <c r="E1104" s="133">
        <v>488</v>
      </c>
      <c r="F1104" s="132">
        <v>2</v>
      </c>
      <c r="G1104" s="132">
        <v>1</v>
      </c>
      <c r="H1104" s="134">
        <v>0</v>
      </c>
      <c r="I1104" s="135">
        <f t="shared" si="251"/>
        <v>1</v>
      </c>
      <c r="J1104" s="126">
        <f t="shared" si="239"/>
        <v>117.11999999999999</v>
      </c>
      <c r="K1104" s="126">
        <f t="shared" si="238"/>
        <v>117.11999999999999</v>
      </c>
      <c r="L1104" s="126">
        <f t="shared" si="240"/>
        <v>1.68</v>
      </c>
      <c r="M1104" s="126">
        <f t="shared" si="241"/>
        <v>1.68</v>
      </c>
      <c r="N1104" s="126">
        <f t="shared" si="242"/>
        <v>56.7</v>
      </c>
      <c r="O1104" s="126">
        <f t="shared" si="243"/>
        <v>56.7</v>
      </c>
      <c r="P1104" s="126">
        <f t="shared" si="244"/>
        <v>23.58</v>
      </c>
      <c r="Q1104" s="126">
        <f t="shared" si="245"/>
        <v>23.58</v>
      </c>
      <c r="R1104" s="126">
        <f t="shared" si="246"/>
        <v>29.279999999999998</v>
      </c>
      <c r="S1104" s="126">
        <f t="shared" si="247"/>
        <v>29.279999999999998</v>
      </c>
      <c r="T1104" s="126">
        <f t="shared" si="248"/>
        <v>29.279999999999998</v>
      </c>
      <c r="U1104" s="128">
        <f t="shared" si="249"/>
        <v>14.639999999999999</v>
      </c>
      <c r="V1104" s="157">
        <f t="shared" si="250"/>
        <v>501</v>
      </c>
    </row>
    <row r="1105" spans="1:22" ht="11.25" customHeight="1" x14ac:dyDescent="0.25">
      <c r="A1105" s="130" t="s">
        <v>4616</v>
      </c>
      <c r="B1105" s="131" t="s">
        <v>1024</v>
      </c>
      <c r="C1105" s="132">
        <v>90610000209</v>
      </c>
      <c r="D1105" s="132" t="s">
        <v>4652</v>
      </c>
      <c r="E1105" s="133">
        <v>891.33333333333337</v>
      </c>
      <c r="F1105" s="132">
        <v>4</v>
      </c>
      <c r="G1105" s="132">
        <v>1</v>
      </c>
      <c r="H1105" s="134">
        <v>0</v>
      </c>
      <c r="I1105" s="135">
        <f t="shared" si="251"/>
        <v>3</v>
      </c>
      <c r="J1105" s="126">
        <f t="shared" si="239"/>
        <v>213.92</v>
      </c>
      <c r="K1105" s="126">
        <f t="shared" si="238"/>
        <v>213.92</v>
      </c>
      <c r="L1105" s="126">
        <f t="shared" si="240"/>
        <v>1.68</v>
      </c>
      <c r="M1105" s="126">
        <f t="shared" si="241"/>
        <v>5.04</v>
      </c>
      <c r="N1105" s="126">
        <f t="shared" si="242"/>
        <v>56.7</v>
      </c>
      <c r="O1105" s="126">
        <f t="shared" si="243"/>
        <v>170.10000000000002</v>
      </c>
      <c r="P1105" s="126">
        <f t="shared" si="244"/>
        <v>23.58</v>
      </c>
      <c r="Q1105" s="126">
        <f t="shared" si="245"/>
        <v>70.739999999999995</v>
      </c>
      <c r="R1105" s="126">
        <f t="shared" si="246"/>
        <v>53.48</v>
      </c>
      <c r="S1105" s="126">
        <f t="shared" si="247"/>
        <v>53.48</v>
      </c>
      <c r="T1105" s="126">
        <f t="shared" si="248"/>
        <v>53.48</v>
      </c>
      <c r="U1105" s="128">
        <f t="shared" si="249"/>
        <v>26.74</v>
      </c>
      <c r="V1105" s="157">
        <f t="shared" si="250"/>
        <v>943</v>
      </c>
    </row>
    <row r="1106" spans="1:22" ht="11.25" customHeight="1" x14ac:dyDescent="0.25">
      <c r="A1106" s="130" t="s">
        <v>4616</v>
      </c>
      <c r="B1106" s="131" t="s">
        <v>3281</v>
      </c>
      <c r="C1106" s="132">
        <v>24610003442</v>
      </c>
      <c r="D1106" s="132" t="s">
        <v>4653</v>
      </c>
      <c r="E1106" s="133">
        <v>549.33333333333337</v>
      </c>
      <c r="F1106" s="132">
        <v>3</v>
      </c>
      <c r="G1106" s="132">
        <v>1</v>
      </c>
      <c r="H1106" s="134">
        <v>0</v>
      </c>
      <c r="I1106" s="135">
        <f t="shared" si="251"/>
        <v>2</v>
      </c>
      <c r="J1106" s="126">
        <f t="shared" si="239"/>
        <v>131.84</v>
      </c>
      <c r="K1106" s="126">
        <f t="shared" si="238"/>
        <v>131.84</v>
      </c>
      <c r="L1106" s="126">
        <f t="shared" si="240"/>
        <v>1.68</v>
      </c>
      <c r="M1106" s="126">
        <f t="shared" si="241"/>
        <v>3.36</v>
      </c>
      <c r="N1106" s="126">
        <f t="shared" si="242"/>
        <v>56.7</v>
      </c>
      <c r="O1106" s="126">
        <f t="shared" si="243"/>
        <v>113.4</v>
      </c>
      <c r="P1106" s="126">
        <f t="shared" si="244"/>
        <v>23.58</v>
      </c>
      <c r="Q1106" s="126">
        <f t="shared" si="245"/>
        <v>47.16</v>
      </c>
      <c r="R1106" s="126">
        <f t="shared" si="246"/>
        <v>32.96</v>
      </c>
      <c r="S1106" s="126">
        <f t="shared" si="247"/>
        <v>32.96</v>
      </c>
      <c r="T1106" s="126">
        <f t="shared" si="248"/>
        <v>32.96</v>
      </c>
      <c r="U1106" s="128">
        <f t="shared" si="249"/>
        <v>16.48</v>
      </c>
      <c r="V1106" s="157">
        <f t="shared" si="250"/>
        <v>625</v>
      </c>
    </row>
    <row r="1107" spans="1:22" ht="11.25" customHeight="1" x14ac:dyDescent="0.25">
      <c r="A1107" s="130" t="s">
        <v>4616</v>
      </c>
      <c r="B1107" s="131" t="s">
        <v>3283</v>
      </c>
      <c r="C1107" s="132">
        <v>74790011097</v>
      </c>
      <c r="D1107" s="132" t="s">
        <v>4654</v>
      </c>
      <c r="E1107" s="133">
        <v>196.33333333333334</v>
      </c>
      <c r="F1107" s="132">
        <v>2</v>
      </c>
      <c r="G1107" s="132">
        <v>1</v>
      </c>
      <c r="H1107" s="134">
        <v>0</v>
      </c>
      <c r="I1107" s="135">
        <f t="shared" si="251"/>
        <v>1</v>
      </c>
      <c r="J1107" s="126">
        <f t="shared" si="239"/>
        <v>47.12</v>
      </c>
      <c r="K1107" s="126">
        <f t="shared" si="238"/>
        <v>47.12</v>
      </c>
      <c r="L1107" s="126">
        <f t="shared" si="240"/>
        <v>1.68</v>
      </c>
      <c r="M1107" s="126">
        <f t="shared" si="241"/>
        <v>1.68</v>
      </c>
      <c r="N1107" s="126">
        <f t="shared" si="242"/>
        <v>56.7</v>
      </c>
      <c r="O1107" s="126">
        <f t="shared" si="243"/>
        <v>56.7</v>
      </c>
      <c r="P1107" s="126">
        <f t="shared" si="244"/>
        <v>23.58</v>
      </c>
      <c r="Q1107" s="126">
        <f t="shared" si="245"/>
        <v>23.58</v>
      </c>
      <c r="R1107" s="126">
        <f t="shared" si="246"/>
        <v>11.78</v>
      </c>
      <c r="S1107" s="126">
        <f t="shared" si="247"/>
        <v>11.78</v>
      </c>
      <c r="T1107" s="126">
        <f t="shared" si="248"/>
        <v>11.78</v>
      </c>
      <c r="U1107" s="128">
        <f t="shared" si="249"/>
        <v>5.89</v>
      </c>
      <c r="V1107" s="157">
        <f t="shared" si="250"/>
        <v>299</v>
      </c>
    </row>
    <row r="1108" spans="1:22" ht="11.25" customHeight="1" x14ac:dyDescent="0.25">
      <c r="A1108" s="130" t="s">
        <v>4616</v>
      </c>
      <c r="B1108" s="131" t="s">
        <v>1256</v>
      </c>
      <c r="C1108" s="132">
        <v>10530000982</v>
      </c>
      <c r="D1108" s="132" t="s">
        <v>4655</v>
      </c>
      <c r="E1108" s="133">
        <v>615.33333333333337</v>
      </c>
      <c r="F1108" s="132">
        <v>4</v>
      </c>
      <c r="G1108" s="132">
        <v>1</v>
      </c>
      <c r="H1108" s="134">
        <v>0</v>
      </c>
      <c r="I1108" s="135">
        <f t="shared" si="251"/>
        <v>3</v>
      </c>
      <c r="J1108" s="126">
        <f t="shared" si="239"/>
        <v>147.68</v>
      </c>
      <c r="K1108" s="126">
        <f t="shared" si="238"/>
        <v>147.68</v>
      </c>
      <c r="L1108" s="126">
        <f t="shared" si="240"/>
        <v>1.68</v>
      </c>
      <c r="M1108" s="126">
        <f t="shared" si="241"/>
        <v>5.04</v>
      </c>
      <c r="N1108" s="126">
        <f t="shared" si="242"/>
        <v>56.7</v>
      </c>
      <c r="O1108" s="126">
        <f t="shared" si="243"/>
        <v>170.10000000000002</v>
      </c>
      <c r="P1108" s="126">
        <f t="shared" si="244"/>
        <v>23.58</v>
      </c>
      <c r="Q1108" s="126">
        <f t="shared" si="245"/>
        <v>70.739999999999995</v>
      </c>
      <c r="R1108" s="126">
        <f t="shared" si="246"/>
        <v>36.92</v>
      </c>
      <c r="S1108" s="126">
        <f t="shared" si="247"/>
        <v>36.92</v>
      </c>
      <c r="T1108" s="126">
        <f t="shared" si="248"/>
        <v>36.92</v>
      </c>
      <c r="U1108" s="128">
        <f t="shared" si="249"/>
        <v>18.46</v>
      </c>
      <c r="V1108" s="157">
        <f t="shared" si="250"/>
        <v>752</v>
      </c>
    </row>
    <row r="1109" spans="1:22" ht="11.25" customHeight="1" x14ac:dyDescent="0.25">
      <c r="A1109" s="130" t="s">
        <v>4616</v>
      </c>
      <c r="B1109" s="131" t="s">
        <v>1890</v>
      </c>
      <c r="C1109" s="132">
        <v>55010006716</v>
      </c>
      <c r="D1109" s="132" t="s">
        <v>4656</v>
      </c>
      <c r="E1109" s="133">
        <v>236.33333333333334</v>
      </c>
      <c r="F1109" s="132">
        <v>3</v>
      </c>
      <c r="G1109" s="132">
        <v>1</v>
      </c>
      <c r="H1109" s="134">
        <v>0</v>
      </c>
      <c r="I1109" s="135">
        <f t="shared" si="251"/>
        <v>2</v>
      </c>
      <c r="J1109" s="126">
        <f t="shared" si="239"/>
        <v>56.72</v>
      </c>
      <c r="K1109" s="126">
        <f t="shared" si="238"/>
        <v>56.72</v>
      </c>
      <c r="L1109" s="126">
        <f t="shared" si="240"/>
        <v>1.68</v>
      </c>
      <c r="M1109" s="126">
        <f t="shared" si="241"/>
        <v>3.36</v>
      </c>
      <c r="N1109" s="126">
        <f t="shared" si="242"/>
        <v>56.7</v>
      </c>
      <c r="O1109" s="126">
        <f t="shared" si="243"/>
        <v>113.4</v>
      </c>
      <c r="P1109" s="126">
        <f t="shared" si="244"/>
        <v>23.58</v>
      </c>
      <c r="Q1109" s="126">
        <f t="shared" si="245"/>
        <v>47.16</v>
      </c>
      <c r="R1109" s="126">
        <f t="shared" si="246"/>
        <v>14.18</v>
      </c>
      <c r="S1109" s="126">
        <f t="shared" si="247"/>
        <v>14.18</v>
      </c>
      <c r="T1109" s="126">
        <f t="shared" si="248"/>
        <v>14.18</v>
      </c>
      <c r="U1109" s="128">
        <f t="shared" si="249"/>
        <v>7.09</v>
      </c>
      <c r="V1109" s="157">
        <f t="shared" si="250"/>
        <v>409</v>
      </c>
    </row>
    <row r="1110" spans="1:22" ht="11.25" customHeight="1" x14ac:dyDescent="0.25">
      <c r="A1110" s="130" t="s">
        <v>4616</v>
      </c>
      <c r="B1110" s="131" t="s">
        <v>3285</v>
      </c>
      <c r="C1110" s="132">
        <v>10400000192</v>
      </c>
      <c r="D1110" s="132" t="s">
        <v>4657</v>
      </c>
      <c r="E1110" s="133">
        <v>199.33333333333334</v>
      </c>
      <c r="F1110" s="132">
        <v>4</v>
      </c>
      <c r="G1110" s="132">
        <v>1</v>
      </c>
      <c r="H1110" s="134">
        <v>0</v>
      </c>
      <c r="I1110" s="135">
        <f t="shared" si="251"/>
        <v>3</v>
      </c>
      <c r="J1110" s="126">
        <f t="shared" si="239"/>
        <v>47.84</v>
      </c>
      <c r="K1110" s="126">
        <f t="shared" si="238"/>
        <v>47.84</v>
      </c>
      <c r="L1110" s="126">
        <f t="shared" si="240"/>
        <v>1.68</v>
      </c>
      <c r="M1110" s="126">
        <f t="shared" si="241"/>
        <v>5.04</v>
      </c>
      <c r="N1110" s="126">
        <f t="shared" si="242"/>
        <v>56.7</v>
      </c>
      <c r="O1110" s="126">
        <f t="shared" si="243"/>
        <v>170.10000000000002</v>
      </c>
      <c r="P1110" s="126">
        <f t="shared" si="244"/>
        <v>23.58</v>
      </c>
      <c r="Q1110" s="126">
        <f t="shared" si="245"/>
        <v>70.739999999999995</v>
      </c>
      <c r="R1110" s="126">
        <f t="shared" si="246"/>
        <v>11.96</v>
      </c>
      <c r="S1110" s="126">
        <f t="shared" si="247"/>
        <v>11.96</v>
      </c>
      <c r="T1110" s="126">
        <f t="shared" si="248"/>
        <v>11.96</v>
      </c>
      <c r="U1110" s="128">
        <f t="shared" si="249"/>
        <v>5.98</v>
      </c>
      <c r="V1110" s="157">
        <f t="shared" si="250"/>
        <v>465</v>
      </c>
    </row>
    <row r="1111" spans="1:22" ht="11.25" customHeight="1" x14ac:dyDescent="0.25">
      <c r="A1111" s="130" t="s">
        <v>4616</v>
      </c>
      <c r="B1111" s="131" t="s">
        <v>1258</v>
      </c>
      <c r="C1111" s="132">
        <v>50510006195</v>
      </c>
      <c r="D1111" s="132" t="s">
        <v>4658</v>
      </c>
      <c r="E1111" s="133">
        <v>257.66666666666669</v>
      </c>
      <c r="F1111" s="132">
        <v>3</v>
      </c>
      <c r="G1111" s="132">
        <v>1</v>
      </c>
      <c r="H1111" s="134">
        <v>0</v>
      </c>
      <c r="I1111" s="135">
        <f t="shared" si="251"/>
        <v>2</v>
      </c>
      <c r="J1111" s="126">
        <f t="shared" si="239"/>
        <v>61.84</v>
      </c>
      <c r="K1111" s="126">
        <f t="shared" si="238"/>
        <v>61.84</v>
      </c>
      <c r="L1111" s="126">
        <f t="shared" si="240"/>
        <v>1.68</v>
      </c>
      <c r="M1111" s="126">
        <f t="shared" si="241"/>
        <v>3.36</v>
      </c>
      <c r="N1111" s="126">
        <f t="shared" si="242"/>
        <v>56.7</v>
      </c>
      <c r="O1111" s="126">
        <f t="shared" si="243"/>
        <v>113.4</v>
      </c>
      <c r="P1111" s="126">
        <f t="shared" si="244"/>
        <v>23.58</v>
      </c>
      <c r="Q1111" s="126">
        <f t="shared" si="245"/>
        <v>47.16</v>
      </c>
      <c r="R1111" s="126">
        <f t="shared" si="246"/>
        <v>15.46</v>
      </c>
      <c r="S1111" s="126">
        <f t="shared" si="247"/>
        <v>15.46</v>
      </c>
      <c r="T1111" s="126">
        <f t="shared" si="248"/>
        <v>15.46</v>
      </c>
      <c r="U1111" s="128">
        <f t="shared" si="249"/>
        <v>7.73</v>
      </c>
      <c r="V1111" s="157">
        <f t="shared" si="250"/>
        <v>424</v>
      </c>
    </row>
    <row r="1112" spans="1:22" ht="11.25" customHeight="1" x14ac:dyDescent="0.25">
      <c r="A1112" s="130" t="s">
        <v>4616</v>
      </c>
      <c r="B1112" s="131" t="s">
        <v>3287</v>
      </c>
      <c r="C1112" s="132">
        <v>40440006612</v>
      </c>
      <c r="D1112" s="132" t="s">
        <v>4659</v>
      </c>
      <c r="E1112" s="133">
        <v>324.66666666666669</v>
      </c>
      <c r="F1112" s="132">
        <v>2</v>
      </c>
      <c r="G1112" s="132">
        <v>1</v>
      </c>
      <c r="H1112" s="134">
        <v>0</v>
      </c>
      <c r="I1112" s="135">
        <f t="shared" si="251"/>
        <v>1</v>
      </c>
      <c r="J1112" s="126">
        <f t="shared" si="239"/>
        <v>77.92</v>
      </c>
      <c r="K1112" s="126">
        <f t="shared" si="238"/>
        <v>77.92</v>
      </c>
      <c r="L1112" s="126">
        <f t="shared" si="240"/>
        <v>1.68</v>
      </c>
      <c r="M1112" s="126">
        <f t="shared" si="241"/>
        <v>1.68</v>
      </c>
      <c r="N1112" s="126">
        <f t="shared" si="242"/>
        <v>56.7</v>
      </c>
      <c r="O1112" s="126">
        <f t="shared" si="243"/>
        <v>56.7</v>
      </c>
      <c r="P1112" s="126">
        <f t="shared" si="244"/>
        <v>23.58</v>
      </c>
      <c r="Q1112" s="126">
        <f t="shared" si="245"/>
        <v>23.58</v>
      </c>
      <c r="R1112" s="126">
        <f t="shared" si="246"/>
        <v>19.48</v>
      </c>
      <c r="S1112" s="126">
        <f t="shared" si="247"/>
        <v>19.48</v>
      </c>
      <c r="T1112" s="126">
        <f t="shared" si="248"/>
        <v>19.48</v>
      </c>
      <c r="U1112" s="128">
        <f t="shared" si="249"/>
        <v>9.74</v>
      </c>
      <c r="V1112" s="157">
        <f t="shared" si="250"/>
        <v>388</v>
      </c>
    </row>
    <row r="1113" spans="1:22" ht="11.25" customHeight="1" x14ac:dyDescent="0.25">
      <c r="A1113" s="130" t="s">
        <v>4616</v>
      </c>
      <c r="B1113" s="131" t="s">
        <v>3289</v>
      </c>
      <c r="C1113" s="132">
        <v>37460002245</v>
      </c>
      <c r="D1113" s="132" t="s">
        <v>4660</v>
      </c>
      <c r="E1113" s="133">
        <v>247.33333333333334</v>
      </c>
      <c r="F1113" s="132">
        <v>2</v>
      </c>
      <c r="G1113" s="132">
        <v>1</v>
      </c>
      <c r="H1113" s="134">
        <v>0</v>
      </c>
      <c r="I1113" s="135">
        <f t="shared" si="251"/>
        <v>1</v>
      </c>
      <c r="J1113" s="126">
        <f t="shared" si="239"/>
        <v>59.36</v>
      </c>
      <c r="K1113" s="126">
        <f t="shared" si="238"/>
        <v>59.36</v>
      </c>
      <c r="L1113" s="126">
        <f t="shared" si="240"/>
        <v>1.68</v>
      </c>
      <c r="M1113" s="126">
        <f t="shared" si="241"/>
        <v>1.68</v>
      </c>
      <c r="N1113" s="126">
        <f t="shared" si="242"/>
        <v>56.7</v>
      </c>
      <c r="O1113" s="126">
        <f t="shared" si="243"/>
        <v>56.7</v>
      </c>
      <c r="P1113" s="126">
        <f t="shared" si="244"/>
        <v>23.58</v>
      </c>
      <c r="Q1113" s="126">
        <f t="shared" si="245"/>
        <v>23.58</v>
      </c>
      <c r="R1113" s="126">
        <f t="shared" si="246"/>
        <v>14.84</v>
      </c>
      <c r="S1113" s="126">
        <f t="shared" si="247"/>
        <v>14.84</v>
      </c>
      <c r="T1113" s="126">
        <f t="shared" si="248"/>
        <v>14.84</v>
      </c>
      <c r="U1113" s="128">
        <f t="shared" si="249"/>
        <v>7.42</v>
      </c>
      <c r="V1113" s="157">
        <f t="shared" si="250"/>
        <v>335</v>
      </c>
    </row>
    <row r="1114" spans="1:22" ht="11.25" customHeight="1" x14ac:dyDescent="0.25">
      <c r="A1114" s="130" t="s">
        <v>4616</v>
      </c>
      <c r="B1114" s="131" t="s">
        <v>3291</v>
      </c>
      <c r="C1114" s="132">
        <v>88360001061</v>
      </c>
      <c r="D1114" s="132" t="s">
        <v>4661</v>
      </c>
      <c r="E1114" s="133">
        <v>385.66666666666669</v>
      </c>
      <c r="F1114" s="132">
        <v>2</v>
      </c>
      <c r="G1114" s="132">
        <v>1</v>
      </c>
      <c r="H1114" s="134">
        <v>0</v>
      </c>
      <c r="I1114" s="135">
        <f t="shared" si="251"/>
        <v>1</v>
      </c>
      <c r="J1114" s="126">
        <f t="shared" si="239"/>
        <v>92.56</v>
      </c>
      <c r="K1114" s="126">
        <f t="shared" si="238"/>
        <v>92.56</v>
      </c>
      <c r="L1114" s="126">
        <f t="shared" si="240"/>
        <v>1.68</v>
      </c>
      <c r="M1114" s="126">
        <f t="shared" si="241"/>
        <v>1.68</v>
      </c>
      <c r="N1114" s="126">
        <f t="shared" si="242"/>
        <v>56.7</v>
      </c>
      <c r="O1114" s="126">
        <f t="shared" si="243"/>
        <v>56.7</v>
      </c>
      <c r="P1114" s="126">
        <f t="shared" si="244"/>
        <v>23.58</v>
      </c>
      <c r="Q1114" s="126">
        <f t="shared" si="245"/>
        <v>23.58</v>
      </c>
      <c r="R1114" s="126">
        <f t="shared" si="246"/>
        <v>23.14</v>
      </c>
      <c r="S1114" s="126">
        <f t="shared" si="247"/>
        <v>23.14</v>
      </c>
      <c r="T1114" s="126">
        <f t="shared" si="248"/>
        <v>23.14</v>
      </c>
      <c r="U1114" s="128">
        <f t="shared" si="249"/>
        <v>11.57</v>
      </c>
      <c r="V1114" s="157">
        <f t="shared" si="250"/>
        <v>430</v>
      </c>
    </row>
    <row r="1115" spans="1:22" ht="11.25" customHeight="1" x14ac:dyDescent="0.25">
      <c r="A1115" s="130" t="s">
        <v>4616</v>
      </c>
      <c r="B1115" s="131" t="s">
        <v>3295</v>
      </c>
      <c r="C1115" s="132">
        <v>27830010948</v>
      </c>
      <c r="D1115" s="132" t="s">
        <v>4662</v>
      </c>
      <c r="E1115" s="133">
        <v>193.66666666666666</v>
      </c>
      <c r="F1115" s="132">
        <v>2</v>
      </c>
      <c r="G1115" s="132">
        <v>1</v>
      </c>
      <c r="H1115" s="134">
        <v>0</v>
      </c>
      <c r="I1115" s="135">
        <f t="shared" si="251"/>
        <v>1</v>
      </c>
      <c r="J1115" s="126">
        <f t="shared" si="239"/>
        <v>46.48</v>
      </c>
      <c r="K1115" s="126">
        <f t="shared" si="238"/>
        <v>46.48</v>
      </c>
      <c r="L1115" s="126">
        <f t="shared" si="240"/>
        <v>1.68</v>
      </c>
      <c r="M1115" s="126">
        <f t="shared" si="241"/>
        <v>1.68</v>
      </c>
      <c r="N1115" s="126">
        <f t="shared" si="242"/>
        <v>56.7</v>
      </c>
      <c r="O1115" s="126">
        <f t="shared" si="243"/>
        <v>56.7</v>
      </c>
      <c r="P1115" s="126">
        <f t="shared" si="244"/>
        <v>23.58</v>
      </c>
      <c r="Q1115" s="126">
        <f t="shared" si="245"/>
        <v>23.58</v>
      </c>
      <c r="R1115" s="126">
        <f t="shared" si="246"/>
        <v>11.62</v>
      </c>
      <c r="S1115" s="126">
        <f t="shared" si="247"/>
        <v>11.62</v>
      </c>
      <c r="T1115" s="126">
        <f t="shared" si="248"/>
        <v>11.62</v>
      </c>
      <c r="U1115" s="128">
        <f t="shared" si="249"/>
        <v>5.81</v>
      </c>
      <c r="V1115" s="157">
        <f t="shared" si="250"/>
        <v>298</v>
      </c>
    </row>
    <row r="1116" spans="1:22" ht="11.25" customHeight="1" x14ac:dyDescent="0.25">
      <c r="A1116" s="130" t="s">
        <v>4616</v>
      </c>
      <c r="B1116" s="131" t="s">
        <v>3297</v>
      </c>
      <c r="C1116" s="132">
        <v>17320001485</v>
      </c>
      <c r="D1116" s="132" t="s">
        <v>4663</v>
      </c>
      <c r="E1116" s="133">
        <v>443</v>
      </c>
      <c r="F1116" s="132">
        <v>2</v>
      </c>
      <c r="G1116" s="132">
        <v>1</v>
      </c>
      <c r="H1116" s="134">
        <v>0</v>
      </c>
      <c r="I1116" s="135">
        <f t="shared" si="251"/>
        <v>1</v>
      </c>
      <c r="J1116" s="126">
        <f t="shared" si="239"/>
        <v>106.32</v>
      </c>
      <c r="K1116" s="126">
        <f t="shared" si="238"/>
        <v>106.32</v>
      </c>
      <c r="L1116" s="126">
        <f t="shared" si="240"/>
        <v>1.68</v>
      </c>
      <c r="M1116" s="126">
        <f t="shared" si="241"/>
        <v>1.68</v>
      </c>
      <c r="N1116" s="126">
        <f t="shared" si="242"/>
        <v>56.7</v>
      </c>
      <c r="O1116" s="126">
        <f t="shared" si="243"/>
        <v>56.7</v>
      </c>
      <c r="P1116" s="126">
        <f t="shared" si="244"/>
        <v>23.58</v>
      </c>
      <c r="Q1116" s="126">
        <f t="shared" si="245"/>
        <v>23.58</v>
      </c>
      <c r="R1116" s="126">
        <f t="shared" si="246"/>
        <v>26.58</v>
      </c>
      <c r="S1116" s="126">
        <f t="shared" si="247"/>
        <v>26.58</v>
      </c>
      <c r="T1116" s="126">
        <f t="shared" si="248"/>
        <v>26.58</v>
      </c>
      <c r="U1116" s="128">
        <f t="shared" si="249"/>
        <v>13.29</v>
      </c>
      <c r="V1116" s="157">
        <f t="shared" si="250"/>
        <v>470</v>
      </c>
    </row>
    <row r="1117" spans="1:22" ht="11.25" customHeight="1" x14ac:dyDescent="0.25">
      <c r="A1117" s="130" t="s">
        <v>4616</v>
      </c>
      <c r="B1117" s="131" t="s">
        <v>3299</v>
      </c>
      <c r="C1117" s="132">
        <v>39950002323</v>
      </c>
      <c r="D1117" s="132" t="s">
        <v>4664</v>
      </c>
      <c r="E1117" s="133">
        <v>175.66666666666666</v>
      </c>
      <c r="F1117" s="132">
        <v>2</v>
      </c>
      <c r="G1117" s="132">
        <v>1</v>
      </c>
      <c r="H1117" s="134">
        <v>0</v>
      </c>
      <c r="I1117" s="135">
        <f t="shared" si="251"/>
        <v>1</v>
      </c>
      <c r="J1117" s="126">
        <f t="shared" si="239"/>
        <v>42.16</v>
      </c>
      <c r="K1117" s="126">
        <f t="shared" si="238"/>
        <v>42.16</v>
      </c>
      <c r="L1117" s="126">
        <f t="shared" si="240"/>
        <v>1.68</v>
      </c>
      <c r="M1117" s="126">
        <f t="shared" si="241"/>
        <v>1.68</v>
      </c>
      <c r="N1117" s="126">
        <f t="shared" si="242"/>
        <v>56.7</v>
      </c>
      <c r="O1117" s="126">
        <f t="shared" si="243"/>
        <v>56.7</v>
      </c>
      <c r="P1117" s="126">
        <f t="shared" si="244"/>
        <v>23.58</v>
      </c>
      <c r="Q1117" s="126">
        <f t="shared" si="245"/>
        <v>23.58</v>
      </c>
      <c r="R1117" s="126">
        <f t="shared" si="246"/>
        <v>10.54</v>
      </c>
      <c r="S1117" s="126">
        <f t="shared" si="247"/>
        <v>10.54</v>
      </c>
      <c r="T1117" s="126">
        <f t="shared" si="248"/>
        <v>10.54</v>
      </c>
      <c r="U1117" s="128">
        <f t="shared" si="249"/>
        <v>5.27</v>
      </c>
      <c r="V1117" s="157">
        <f t="shared" si="250"/>
        <v>285</v>
      </c>
    </row>
    <row r="1118" spans="1:22" ht="11.25" customHeight="1" x14ac:dyDescent="0.25">
      <c r="A1118" s="130" t="s">
        <v>4616</v>
      </c>
      <c r="B1118" s="131" t="s">
        <v>1026</v>
      </c>
      <c r="C1118" s="132">
        <v>33560038345</v>
      </c>
      <c r="D1118" s="132" t="s">
        <v>4665</v>
      </c>
      <c r="E1118" s="133">
        <v>748.33333333333337</v>
      </c>
      <c r="F1118" s="132">
        <v>3</v>
      </c>
      <c r="G1118" s="132">
        <v>1</v>
      </c>
      <c r="H1118" s="134">
        <v>0</v>
      </c>
      <c r="I1118" s="135">
        <f t="shared" si="251"/>
        <v>2</v>
      </c>
      <c r="J1118" s="126">
        <f t="shared" si="239"/>
        <v>179.6</v>
      </c>
      <c r="K1118" s="126">
        <f t="shared" si="238"/>
        <v>179.6</v>
      </c>
      <c r="L1118" s="126">
        <f t="shared" si="240"/>
        <v>1.68</v>
      </c>
      <c r="M1118" s="126">
        <f t="shared" si="241"/>
        <v>3.36</v>
      </c>
      <c r="N1118" s="126">
        <f t="shared" si="242"/>
        <v>56.7</v>
      </c>
      <c r="O1118" s="126">
        <f t="shared" si="243"/>
        <v>113.4</v>
      </c>
      <c r="P1118" s="126">
        <f t="shared" si="244"/>
        <v>23.58</v>
      </c>
      <c r="Q1118" s="126">
        <f t="shared" si="245"/>
        <v>47.16</v>
      </c>
      <c r="R1118" s="126">
        <f t="shared" si="246"/>
        <v>44.9</v>
      </c>
      <c r="S1118" s="126">
        <f t="shared" si="247"/>
        <v>44.9</v>
      </c>
      <c r="T1118" s="126">
        <f t="shared" si="248"/>
        <v>44.9</v>
      </c>
      <c r="U1118" s="128">
        <f t="shared" si="249"/>
        <v>22.45</v>
      </c>
      <c r="V1118" s="157">
        <f t="shared" si="250"/>
        <v>762</v>
      </c>
    </row>
    <row r="1119" spans="1:22" ht="11.25" customHeight="1" x14ac:dyDescent="0.25">
      <c r="A1119" s="130" t="s">
        <v>4616</v>
      </c>
      <c r="B1119" s="131" t="s">
        <v>3301</v>
      </c>
      <c r="C1119" s="132">
        <v>99420004756</v>
      </c>
      <c r="D1119" s="132" t="s">
        <v>4666</v>
      </c>
      <c r="E1119" s="133">
        <v>248</v>
      </c>
      <c r="F1119" s="132">
        <v>2</v>
      </c>
      <c r="G1119" s="132">
        <v>1</v>
      </c>
      <c r="H1119" s="134">
        <v>0</v>
      </c>
      <c r="I1119" s="135">
        <f t="shared" si="251"/>
        <v>1</v>
      </c>
      <c r="J1119" s="126">
        <f t="shared" si="239"/>
        <v>59.519999999999996</v>
      </c>
      <c r="K1119" s="126">
        <f t="shared" si="238"/>
        <v>59.519999999999996</v>
      </c>
      <c r="L1119" s="126">
        <f t="shared" si="240"/>
        <v>1.68</v>
      </c>
      <c r="M1119" s="126">
        <f t="shared" si="241"/>
        <v>1.68</v>
      </c>
      <c r="N1119" s="126">
        <f t="shared" si="242"/>
        <v>56.7</v>
      </c>
      <c r="O1119" s="126">
        <f t="shared" si="243"/>
        <v>56.7</v>
      </c>
      <c r="P1119" s="126">
        <f t="shared" si="244"/>
        <v>23.58</v>
      </c>
      <c r="Q1119" s="126">
        <f t="shared" si="245"/>
        <v>23.58</v>
      </c>
      <c r="R1119" s="126">
        <f t="shared" si="246"/>
        <v>14.879999999999999</v>
      </c>
      <c r="S1119" s="126">
        <f t="shared" si="247"/>
        <v>14.879999999999999</v>
      </c>
      <c r="T1119" s="126">
        <f t="shared" si="248"/>
        <v>14.879999999999999</v>
      </c>
      <c r="U1119" s="128">
        <f t="shared" si="249"/>
        <v>7.4399999999999995</v>
      </c>
      <c r="V1119" s="157">
        <f t="shared" si="250"/>
        <v>335</v>
      </c>
    </row>
    <row r="1120" spans="1:22" ht="11.25" customHeight="1" x14ac:dyDescent="0.25">
      <c r="A1120" s="130" t="s">
        <v>4616</v>
      </c>
      <c r="B1120" s="131" t="s">
        <v>3303</v>
      </c>
      <c r="C1120" s="132">
        <v>12170004710</v>
      </c>
      <c r="D1120" s="132" t="s">
        <v>4667</v>
      </c>
      <c r="E1120" s="133">
        <v>489.33333333333331</v>
      </c>
      <c r="F1120" s="132">
        <v>2</v>
      </c>
      <c r="G1120" s="132">
        <v>1</v>
      </c>
      <c r="H1120" s="134">
        <v>0</v>
      </c>
      <c r="I1120" s="135">
        <f t="shared" si="251"/>
        <v>1</v>
      </c>
      <c r="J1120" s="126">
        <f t="shared" si="239"/>
        <v>117.44</v>
      </c>
      <c r="K1120" s="126">
        <f t="shared" ref="K1120:K1183" si="252">E1120*$K$4</f>
        <v>117.44</v>
      </c>
      <c r="L1120" s="126">
        <f t="shared" si="240"/>
        <v>1.68</v>
      </c>
      <c r="M1120" s="126">
        <f t="shared" si="241"/>
        <v>1.68</v>
      </c>
      <c r="N1120" s="126">
        <f t="shared" si="242"/>
        <v>56.7</v>
      </c>
      <c r="O1120" s="126">
        <f t="shared" si="243"/>
        <v>56.7</v>
      </c>
      <c r="P1120" s="126">
        <f t="shared" si="244"/>
        <v>23.58</v>
      </c>
      <c r="Q1120" s="126">
        <f t="shared" si="245"/>
        <v>23.58</v>
      </c>
      <c r="R1120" s="126">
        <f t="shared" si="246"/>
        <v>29.36</v>
      </c>
      <c r="S1120" s="126">
        <f t="shared" si="247"/>
        <v>29.36</v>
      </c>
      <c r="T1120" s="126">
        <f t="shared" si="248"/>
        <v>29.36</v>
      </c>
      <c r="U1120" s="128">
        <f t="shared" si="249"/>
        <v>14.68</v>
      </c>
      <c r="V1120" s="157">
        <f t="shared" si="250"/>
        <v>502</v>
      </c>
    </row>
    <row r="1121" spans="1:22" ht="11.25" customHeight="1" x14ac:dyDescent="0.25">
      <c r="A1121" s="130" t="s">
        <v>4616</v>
      </c>
      <c r="B1121" s="131" t="s">
        <v>3305</v>
      </c>
      <c r="C1121" s="132">
        <v>57300003006</v>
      </c>
      <c r="D1121" s="132" t="s">
        <v>4668</v>
      </c>
      <c r="E1121" s="133">
        <v>421</v>
      </c>
      <c r="F1121" s="132">
        <v>3</v>
      </c>
      <c r="G1121" s="132">
        <v>1</v>
      </c>
      <c r="H1121" s="134">
        <v>0</v>
      </c>
      <c r="I1121" s="135">
        <f t="shared" si="251"/>
        <v>2</v>
      </c>
      <c r="J1121" s="126">
        <f t="shared" si="239"/>
        <v>101.03999999999999</v>
      </c>
      <c r="K1121" s="126">
        <f t="shared" si="252"/>
        <v>101.03999999999999</v>
      </c>
      <c r="L1121" s="126">
        <f t="shared" si="240"/>
        <v>1.68</v>
      </c>
      <c r="M1121" s="126">
        <f t="shared" si="241"/>
        <v>3.36</v>
      </c>
      <c r="N1121" s="126">
        <f t="shared" si="242"/>
        <v>56.7</v>
      </c>
      <c r="O1121" s="126">
        <f t="shared" si="243"/>
        <v>113.4</v>
      </c>
      <c r="P1121" s="126">
        <f t="shared" si="244"/>
        <v>23.58</v>
      </c>
      <c r="Q1121" s="126">
        <f t="shared" si="245"/>
        <v>47.16</v>
      </c>
      <c r="R1121" s="126">
        <f t="shared" si="246"/>
        <v>25.259999999999998</v>
      </c>
      <c r="S1121" s="126">
        <f t="shared" si="247"/>
        <v>25.259999999999998</v>
      </c>
      <c r="T1121" s="126">
        <f t="shared" si="248"/>
        <v>25.259999999999998</v>
      </c>
      <c r="U1121" s="128">
        <f t="shared" si="249"/>
        <v>12.629999999999999</v>
      </c>
      <c r="V1121" s="157">
        <f t="shared" si="250"/>
        <v>536</v>
      </c>
    </row>
    <row r="1122" spans="1:22" ht="11.25" customHeight="1" x14ac:dyDescent="0.25">
      <c r="A1122" s="130" t="s">
        <v>4616</v>
      </c>
      <c r="B1122" s="131" t="s">
        <v>3307</v>
      </c>
      <c r="C1122" s="132">
        <v>36900000557</v>
      </c>
      <c r="D1122" s="132" t="s">
        <v>4669</v>
      </c>
      <c r="E1122" s="133">
        <v>502.66666666666669</v>
      </c>
      <c r="F1122" s="132">
        <v>3</v>
      </c>
      <c r="G1122" s="132">
        <v>1</v>
      </c>
      <c r="H1122" s="134">
        <v>0</v>
      </c>
      <c r="I1122" s="135">
        <f t="shared" si="251"/>
        <v>2</v>
      </c>
      <c r="J1122" s="126">
        <f t="shared" si="239"/>
        <v>120.64</v>
      </c>
      <c r="K1122" s="126">
        <f t="shared" si="252"/>
        <v>120.64</v>
      </c>
      <c r="L1122" s="126">
        <f t="shared" si="240"/>
        <v>1.68</v>
      </c>
      <c r="M1122" s="126">
        <f t="shared" si="241"/>
        <v>3.36</v>
      </c>
      <c r="N1122" s="126">
        <f t="shared" si="242"/>
        <v>56.7</v>
      </c>
      <c r="O1122" s="126">
        <f t="shared" si="243"/>
        <v>113.4</v>
      </c>
      <c r="P1122" s="126">
        <f t="shared" si="244"/>
        <v>23.58</v>
      </c>
      <c r="Q1122" s="126">
        <f t="shared" si="245"/>
        <v>47.16</v>
      </c>
      <c r="R1122" s="126">
        <f t="shared" si="246"/>
        <v>30.16</v>
      </c>
      <c r="S1122" s="126">
        <f t="shared" si="247"/>
        <v>30.16</v>
      </c>
      <c r="T1122" s="126">
        <f t="shared" si="248"/>
        <v>30.16</v>
      </c>
      <c r="U1122" s="128">
        <f t="shared" si="249"/>
        <v>15.08</v>
      </c>
      <c r="V1122" s="157">
        <f t="shared" si="250"/>
        <v>593</v>
      </c>
    </row>
    <row r="1123" spans="1:22" ht="11.25" customHeight="1" x14ac:dyDescent="0.25">
      <c r="A1123" s="130" t="s">
        <v>4616</v>
      </c>
      <c r="B1123" s="131" t="s">
        <v>3309</v>
      </c>
      <c r="C1123" s="132">
        <v>33590001587</v>
      </c>
      <c r="D1123" s="132" t="s">
        <v>4670</v>
      </c>
      <c r="E1123" s="133">
        <v>153.66666666666666</v>
      </c>
      <c r="F1123" s="132">
        <v>2</v>
      </c>
      <c r="G1123" s="132">
        <v>1</v>
      </c>
      <c r="H1123" s="134">
        <v>0</v>
      </c>
      <c r="I1123" s="135">
        <f t="shared" si="251"/>
        <v>1</v>
      </c>
      <c r="J1123" s="126">
        <f t="shared" si="239"/>
        <v>36.879999999999995</v>
      </c>
      <c r="K1123" s="126">
        <f t="shared" si="252"/>
        <v>36.879999999999995</v>
      </c>
      <c r="L1123" s="126">
        <f t="shared" si="240"/>
        <v>1.68</v>
      </c>
      <c r="M1123" s="126">
        <f t="shared" si="241"/>
        <v>1.68</v>
      </c>
      <c r="N1123" s="126">
        <f t="shared" si="242"/>
        <v>56.7</v>
      </c>
      <c r="O1123" s="126">
        <f t="shared" si="243"/>
        <v>56.7</v>
      </c>
      <c r="P1123" s="126">
        <f t="shared" si="244"/>
        <v>23.58</v>
      </c>
      <c r="Q1123" s="126">
        <f t="shared" si="245"/>
        <v>23.58</v>
      </c>
      <c r="R1123" s="126">
        <f t="shared" si="246"/>
        <v>9.2199999999999989</v>
      </c>
      <c r="S1123" s="126">
        <f t="shared" si="247"/>
        <v>9.2199999999999989</v>
      </c>
      <c r="T1123" s="126">
        <f t="shared" si="248"/>
        <v>9.2199999999999989</v>
      </c>
      <c r="U1123" s="128">
        <f t="shared" si="249"/>
        <v>4.6099999999999994</v>
      </c>
      <c r="V1123" s="157">
        <f t="shared" si="250"/>
        <v>270</v>
      </c>
    </row>
    <row r="1124" spans="1:22" ht="11.25" customHeight="1" x14ac:dyDescent="0.25">
      <c r="A1124" s="130" t="s">
        <v>4616</v>
      </c>
      <c r="B1124" s="131" t="s">
        <v>1260</v>
      </c>
      <c r="C1124" s="132">
        <v>85010001425</v>
      </c>
      <c r="D1124" s="132" t="s">
        <v>4671</v>
      </c>
      <c r="E1124" s="133">
        <v>489</v>
      </c>
      <c r="F1124" s="132">
        <v>3</v>
      </c>
      <c r="G1124" s="132">
        <v>1</v>
      </c>
      <c r="H1124" s="134">
        <v>0</v>
      </c>
      <c r="I1124" s="135">
        <f t="shared" si="251"/>
        <v>2</v>
      </c>
      <c r="J1124" s="126">
        <f t="shared" si="239"/>
        <v>117.36</v>
      </c>
      <c r="K1124" s="126">
        <f t="shared" si="252"/>
        <v>117.36</v>
      </c>
      <c r="L1124" s="126">
        <f t="shared" si="240"/>
        <v>1.68</v>
      </c>
      <c r="M1124" s="126">
        <f t="shared" si="241"/>
        <v>3.36</v>
      </c>
      <c r="N1124" s="126">
        <f t="shared" si="242"/>
        <v>56.7</v>
      </c>
      <c r="O1124" s="126">
        <f t="shared" si="243"/>
        <v>113.4</v>
      </c>
      <c r="P1124" s="126">
        <f t="shared" si="244"/>
        <v>23.58</v>
      </c>
      <c r="Q1124" s="126">
        <f t="shared" si="245"/>
        <v>47.16</v>
      </c>
      <c r="R1124" s="126">
        <f t="shared" si="246"/>
        <v>29.34</v>
      </c>
      <c r="S1124" s="126">
        <f t="shared" si="247"/>
        <v>29.34</v>
      </c>
      <c r="T1124" s="126">
        <f t="shared" si="248"/>
        <v>29.34</v>
      </c>
      <c r="U1124" s="128">
        <f t="shared" si="249"/>
        <v>14.67</v>
      </c>
      <c r="V1124" s="157">
        <f t="shared" si="250"/>
        <v>583</v>
      </c>
    </row>
    <row r="1125" spans="1:22" ht="11.25" customHeight="1" x14ac:dyDescent="0.25">
      <c r="A1125" s="130" t="s">
        <v>4616</v>
      </c>
      <c r="B1125" s="131" t="s">
        <v>3311</v>
      </c>
      <c r="C1125" s="132">
        <v>88940003082</v>
      </c>
      <c r="D1125" s="132" t="s">
        <v>4672</v>
      </c>
      <c r="E1125" s="133">
        <v>274</v>
      </c>
      <c r="F1125" s="132">
        <v>2</v>
      </c>
      <c r="G1125" s="132">
        <v>1</v>
      </c>
      <c r="H1125" s="134">
        <v>0</v>
      </c>
      <c r="I1125" s="135">
        <f t="shared" si="251"/>
        <v>1</v>
      </c>
      <c r="J1125" s="126">
        <f t="shared" si="239"/>
        <v>65.759999999999991</v>
      </c>
      <c r="K1125" s="126">
        <f t="shared" si="252"/>
        <v>65.759999999999991</v>
      </c>
      <c r="L1125" s="126">
        <f t="shared" si="240"/>
        <v>1.68</v>
      </c>
      <c r="M1125" s="126">
        <f t="shared" si="241"/>
        <v>1.68</v>
      </c>
      <c r="N1125" s="126">
        <f t="shared" si="242"/>
        <v>56.7</v>
      </c>
      <c r="O1125" s="126">
        <f t="shared" si="243"/>
        <v>56.7</v>
      </c>
      <c r="P1125" s="126">
        <f t="shared" si="244"/>
        <v>23.58</v>
      </c>
      <c r="Q1125" s="126">
        <f t="shared" si="245"/>
        <v>23.58</v>
      </c>
      <c r="R1125" s="126">
        <f t="shared" si="246"/>
        <v>16.439999999999998</v>
      </c>
      <c r="S1125" s="126">
        <f t="shared" si="247"/>
        <v>16.439999999999998</v>
      </c>
      <c r="T1125" s="126">
        <f t="shared" si="248"/>
        <v>16.439999999999998</v>
      </c>
      <c r="U1125" s="128">
        <f t="shared" si="249"/>
        <v>8.2199999999999989</v>
      </c>
      <c r="V1125" s="157">
        <f t="shared" si="250"/>
        <v>353</v>
      </c>
    </row>
    <row r="1126" spans="1:22" ht="11.25" customHeight="1" x14ac:dyDescent="0.25">
      <c r="A1126" s="130" t="s">
        <v>4616</v>
      </c>
      <c r="B1126" s="131" t="s">
        <v>730</v>
      </c>
      <c r="C1126" s="132">
        <v>15180010869</v>
      </c>
      <c r="D1126" s="132" t="s">
        <v>4673</v>
      </c>
      <c r="E1126" s="133">
        <v>437</v>
      </c>
      <c r="F1126" s="132">
        <v>4</v>
      </c>
      <c r="G1126" s="132">
        <v>1</v>
      </c>
      <c r="H1126" s="134">
        <v>0</v>
      </c>
      <c r="I1126" s="135">
        <f t="shared" si="251"/>
        <v>3</v>
      </c>
      <c r="J1126" s="126">
        <f t="shared" si="239"/>
        <v>104.88</v>
      </c>
      <c r="K1126" s="126">
        <f t="shared" si="252"/>
        <v>104.88</v>
      </c>
      <c r="L1126" s="126">
        <f t="shared" si="240"/>
        <v>1.68</v>
      </c>
      <c r="M1126" s="126">
        <f t="shared" si="241"/>
        <v>5.04</v>
      </c>
      <c r="N1126" s="126">
        <f t="shared" si="242"/>
        <v>56.7</v>
      </c>
      <c r="O1126" s="126">
        <f t="shared" si="243"/>
        <v>170.10000000000002</v>
      </c>
      <c r="P1126" s="126">
        <f t="shared" si="244"/>
        <v>23.58</v>
      </c>
      <c r="Q1126" s="126">
        <f t="shared" si="245"/>
        <v>70.739999999999995</v>
      </c>
      <c r="R1126" s="126">
        <f t="shared" si="246"/>
        <v>26.22</v>
      </c>
      <c r="S1126" s="126">
        <f t="shared" si="247"/>
        <v>26.22</v>
      </c>
      <c r="T1126" s="126">
        <f t="shared" si="248"/>
        <v>26.22</v>
      </c>
      <c r="U1126" s="128">
        <f t="shared" si="249"/>
        <v>13.11</v>
      </c>
      <c r="V1126" s="157">
        <f t="shared" si="250"/>
        <v>629</v>
      </c>
    </row>
    <row r="1127" spans="1:22" ht="11.25" customHeight="1" x14ac:dyDescent="0.25">
      <c r="A1127" s="130" t="s">
        <v>4616</v>
      </c>
      <c r="B1127" s="131" t="s">
        <v>3313</v>
      </c>
      <c r="C1127" s="132">
        <v>10580011034</v>
      </c>
      <c r="D1127" s="132" t="s">
        <v>4674</v>
      </c>
      <c r="E1127" s="133">
        <v>239</v>
      </c>
      <c r="F1127" s="132">
        <v>2</v>
      </c>
      <c r="G1127" s="132">
        <v>1</v>
      </c>
      <c r="H1127" s="134">
        <v>0</v>
      </c>
      <c r="I1127" s="135">
        <f t="shared" si="251"/>
        <v>1</v>
      </c>
      <c r="J1127" s="126">
        <f t="shared" si="239"/>
        <v>57.36</v>
      </c>
      <c r="K1127" s="126">
        <f t="shared" si="252"/>
        <v>57.36</v>
      </c>
      <c r="L1127" s="126">
        <f t="shared" si="240"/>
        <v>1.68</v>
      </c>
      <c r="M1127" s="126">
        <f t="shared" si="241"/>
        <v>1.68</v>
      </c>
      <c r="N1127" s="126">
        <f t="shared" si="242"/>
        <v>56.7</v>
      </c>
      <c r="O1127" s="126">
        <f t="shared" si="243"/>
        <v>56.7</v>
      </c>
      <c r="P1127" s="126">
        <f t="shared" si="244"/>
        <v>23.58</v>
      </c>
      <c r="Q1127" s="126">
        <f t="shared" si="245"/>
        <v>23.58</v>
      </c>
      <c r="R1127" s="126">
        <f t="shared" si="246"/>
        <v>14.34</v>
      </c>
      <c r="S1127" s="126">
        <f t="shared" si="247"/>
        <v>14.34</v>
      </c>
      <c r="T1127" s="126">
        <f t="shared" si="248"/>
        <v>14.34</v>
      </c>
      <c r="U1127" s="128">
        <f t="shared" si="249"/>
        <v>7.17</v>
      </c>
      <c r="V1127" s="157">
        <f t="shared" si="250"/>
        <v>329</v>
      </c>
    </row>
    <row r="1128" spans="1:22" ht="11.25" customHeight="1" x14ac:dyDescent="0.25">
      <c r="A1128" s="130" t="s">
        <v>4616</v>
      </c>
      <c r="B1128" s="131" t="s">
        <v>1028</v>
      </c>
      <c r="C1128" s="132">
        <v>21330001704</v>
      </c>
      <c r="D1128" s="132" t="s">
        <v>4675</v>
      </c>
      <c r="E1128" s="133">
        <v>595.33333333333337</v>
      </c>
      <c r="F1128" s="132">
        <v>3</v>
      </c>
      <c r="G1128" s="132">
        <v>1</v>
      </c>
      <c r="H1128" s="134">
        <v>0</v>
      </c>
      <c r="I1128" s="135">
        <f t="shared" si="251"/>
        <v>2</v>
      </c>
      <c r="J1128" s="126">
        <f t="shared" si="239"/>
        <v>142.88</v>
      </c>
      <c r="K1128" s="126">
        <f t="shared" si="252"/>
        <v>142.88</v>
      </c>
      <c r="L1128" s="126">
        <f t="shared" si="240"/>
        <v>1.68</v>
      </c>
      <c r="M1128" s="126">
        <f t="shared" si="241"/>
        <v>3.36</v>
      </c>
      <c r="N1128" s="126">
        <f t="shared" si="242"/>
        <v>56.7</v>
      </c>
      <c r="O1128" s="126">
        <f t="shared" si="243"/>
        <v>113.4</v>
      </c>
      <c r="P1128" s="126">
        <f t="shared" si="244"/>
        <v>23.58</v>
      </c>
      <c r="Q1128" s="126">
        <f t="shared" si="245"/>
        <v>47.16</v>
      </c>
      <c r="R1128" s="126">
        <f t="shared" si="246"/>
        <v>35.72</v>
      </c>
      <c r="S1128" s="126">
        <f t="shared" si="247"/>
        <v>35.72</v>
      </c>
      <c r="T1128" s="126">
        <f t="shared" si="248"/>
        <v>35.72</v>
      </c>
      <c r="U1128" s="128">
        <f t="shared" si="249"/>
        <v>17.86</v>
      </c>
      <c r="V1128" s="157">
        <f t="shared" si="250"/>
        <v>657</v>
      </c>
    </row>
    <row r="1129" spans="1:22" ht="11.25" customHeight="1" x14ac:dyDescent="0.25">
      <c r="A1129" s="130" t="s">
        <v>4616</v>
      </c>
      <c r="B1129" s="131" t="s">
        <v>3315</v>
      </c>
      <c r="C1129" s="132">
        <v>70240005233</v>
      </c>
      <c r="D1129" s="132" t="s">
        <v>4676</v>
      </c>
      <c r="E1129" s="133">
        <v>379</v>
      </c>
      <c r="F1129" s="132">
        <v>3</v>
      </c>
      <c r="G1129" s="132">
        <v>1</v>
      </c>
      <c r="H1129" s="134">
        <v>0</v>
      </c>
      <c r="I1129" s="135">
        <f t="shared" si="251"/>
        <v>2</v>
      </c>
      <c r="J1129" s="126">
        <f t="shared" si="239"/>
        <v>90.96</v>
      </c>
      <c r="K1129" s="126">
        <f t="shared" si="252"/>
        <v>90.96</v>
      </c>
      <c r="L1129" s="126">
        <f t="shared" si="240"/>
        <v>1.68</v>
      </c>
      <c r="M1129" s="126">
        <f t="shared" si="241"/>
        <v>3.36</v>
      </c>
      <c r="N1129" s="126">
        <f t="shared" si="242"/>
        <v>56.7</v>
      </c>
      <c r="O1129" s="126">
        <f t="shared" si="243"/>
        <v>113.4</v>
      </c>
      <c r="P1129" s="126">
        <f t="shared" si="244"/>
        <v>23.58</v>
      </c>
      <c r="Q1129" s="126">
        <f t="shared" si="245"/>
        <v>47.16</v>
      </c>
      <c r="R1129" s="126">
        <f t="shared" si="246"/>
        <v>22.74</v>
      </c>
      <c r="S1129" s="126">
        <f t="shared" si="247"/>
        <v>22.74</v>
      </c>
      <c r="T1129" s="126">
        <f t="shared" si="248"/>
        <v>22.74</v>
      </c>
      <c r="U1129" s="128">
        <f t="shared" si="249"/>
        <v>11.37</v>
      </c>
      <c r="V1129" s="157">
        <f t="shared" si="250"/>
        <v>507</v>
      </c>
    </row>
    <row r="1130" spans="1:22" ht="11.25" customHeight="1" x14ac:dyDescent="0.25">
      <c r="A1130" s="130" t="s">
        <v>4616</v>
      </c>
      <c r="B1130" s="131" t="s">
        <v>1030</v>
      </c>
      <c r="C1130" s="132">
        <v>17940006128</v>
      </c>
      <c r="D1130" s="132" t="s">
        <v>4677</v>
      </c>
      <c r="E1130" s="133">
        <v>479</v>
      </c>
      <c r="F1130" s="132">
        <v>3</v>
      </c>
      <c r="G1130" s="132">
        <v>1</v>
      </c>
      <c r="H1130" s="134">
        <v>0</v>
      </c>
      <c r="I1130" s="135">
        <f t="shared" si="251"/>
        <v>2</v>
      </c>
      <c r="J1130" s="126">
        <f t="shared" si="239"/>
        <v>114.96</v>
      </c>
      <c r="K1130" s="126">
        <f t="shared" si="252"/>
        <v>114.96</v>
      </c>
      <c r="L1130" s="126">
        <f t="shared" si="240"/>
        <v>1.68</v>
      </c>
      <c r="M1130" s="126">
        <f t="shared" si="241"/>
        <v>3.36</v>
      </c>
      <c r="N1130" s="126">
        <f t="shared" si="242"/>
        <v>56.7</v>
      </c>
      <c r="O1130" s="126">
        <f t="shared" si="243"/>
        <v>113.4</v>
      </c>
      <c r="P1130" s="126">
        <f t="shared" si="244"/>
        <v>23.58</v>
      </c>
      <c r="Q1130" s="126">
        <f t="shared" si="245"/>
        <v>47.16</v>
      </c>
      <c r="R1130" s="126">
        <f t="shared" si="246"/>
        <v>28.74</v>
      </c>
      <c r="S1130" s="126">
        <f t="shared" si="247"/>
        <v>28.74</v>
      </c>
      <c r="T1130" s="126">
        <f t="shared" si="248"/>
        <v>28.74</v>
      </c>
      <c r="U1130" s="128">
        <f t="shared" si="249"/>
        <v>14.37</v>
      </c>
      <c r="V1130" s="157">
        <f t="shared" si="250"/>
        <v>576</v>
      </c>
    </row>
    <row r="1131" spans="1:22" ht="11.25" customHeight="1" x14ac:dyDescent="0.25">
      <c r="A1131" s="130" t="s">
        <v>4616</v>
      </c>
      <c r="B1131" s="131" t="s">
        <v>3317</v>
      </c>
      <c r="C1131" s="132">
        <v>58010009852</v>
      </c>
      <c r="D1131" s="132" t="s">
        <v>4678</v>
      </c>
      <c r="E1131" s="133">
        <v>291.66666666666669</v>
      </c>
      <c r="F1131" s="132">
        <v>3</v>
      </c>
      <c r="G1131" s="132">
        <v>1</v>
      </c>
      <c r="H1131" s="134">
        <v>0</v>
      </c>
      <c r="I1131" s="135">
        <f t="shared" si="251"/>
        <v>2</v>
      </c>
      <c r="J1131" s="126">
        <f t="shared" si="239"/>
        <v>70</v>
      </c>
      <c r="K1131" s="126">
        <f t="shared" si="252"/>
        <v>70</v>
      </c>
      <c r="L1131" s="126">
        <f t="shared" si="240"/>
        <v>1.68</v>
      </c>
      <c r="M1131" s="126">
        <f t="shared" si="241"/>
        <v>3.36</v>
      </c>
      <c r="N1131" s="126">
        <f t="shared" si="242"/>
        <v>56.7</v>
      </c>
      <c r="O1131" s="126">
        <f t="shared" si="243"/>
        <v>113.4</v>
      </c>
      <c r="P1131" s="126">
        <f t="shared" si="244"/>
        <v>23.58</v>
      </c>
      <c r="Q1131" s="126">
        <f t="shared" si="245"/>
        <v>47.16</v>
      </c>
      <c r="R1131" s="126">
        <f t="shared" si="246"/>
        <v>17.5</v>
      </c>
      <c r="S1131" s="126">
        <f t="shared" si="247"/>
        <v>17.5</v>
      </c>
      <c r="T1131" s="126">
        <f t="shared" si="248"/>
        <v>17.5</v>
      </c>
      <c r="U1131" s="128">
        <f t="shared" si="249"/>
        <v>8.75</v>
      </c>
      <c r="V1131" s="157">
        <f t="shared" si="250"/>
        <v>447</v>
      </c>
    </row>
    <row r="1132" spans="1:22" ht="11.25" customHeight="1" x14ac:dyDescent="0.25">
      <c r="A1132" s="130" t="s">
        <v>4616</v>
      </c>
      <c r="B1132" s="131" t="s">
        <v>1262</v>
      </c>
      <c r="C1132" s="132">
        <v>10430006304</v>
      </c>
      <c r="D1132" s="132" t="s">
        <v>4679</v>
      </c>
      <c r="E1132" s="133">
        <v>292.33333333333331</v>
      </c>
      <c r="F1132" s="132">
        <v>3</v>
      </c>
      <c r="G1132" s="132">
        <v>1</v>
      </c>
      <c r="H1132" s="134">
        <v>0</v>
      </c>
      <c r="I1132" s="135">
        <f t="shared" si="251"/>
        <v>2</v>
      </c>
      <c r="J1132" s="126">
        <f t="shared" si="239"/>
        <v>70.16</v>
      </c>
      <c r="K1132" s="126">
        <f t="shared" si="252"/>
        <v>70.16</v>
      </c>
      <c r="L1132" s="126">
        <f t="shared" si="240"/>
        <v>1.68</v>
      </c>
      <c r="M1132" s="126">
        <f t="shared" si="241"/>
        <v>3.36</v>
      </c>
      <c r="N1132" s="126">
        <f t="shared" si="242"/>
        <v>56.7</v>
      </c>
      <c r="O1132" s="126">
        <f t="shared" si="243"/>
        <v>113.4</v>
      </c>
      <c r="P1132" s="126">
        <f t="shared" si="244"/>
        <v>23.58</v>
      </c>
      <c r="Q1132" s="126">
        <f t="shared" si="245"/>
        <v>47.16</v>
      </c>
      <c r="R1132" s="126">
        <f t="shared" si="246"/>
        <v>17.54</v>
      </c>
      <c r="S1132" s="126">
        <f t="shared" si="247"/>
        <v>17.54</v>
      </c>
      <c r="T1132" s="126">
        <f t="shared" si="248"/>
        <v>17.54</v>
      </c>
      <c r="U1132" s="128">
        <f t="shared" si="249"/>
        <v>8.77</v>
      </c>
      <c r="V1132" s="157">
        <f t="shared" si="250"/>
        <v>448</v>
      </c>
    </row>
    <row r="1133" spans="1:22" ht="11.25" customHeight="1" x14ac:dyDescent="0.25">
      <c r="A1133" s="130" t="s">
        <v>4616</v>
      </c>
      <c r="B1133" s="131" t="s">
        <v>3319</v>
      </c>
      <c r="C1133" s="132">
        <v>34950004344</v>
      </c>
      <c r="D1133" s="132" t="s">
        <v>4680</v>
      </c>
      <c r="E1133" s="133">
        <v>174.66666666666666</v>
      </c>
      <c r="F1133" s="132">
        <v>2</v>
      </c>
      <c r="G1133" s="132">
        <v>1</v>
      </c>
      <c r="H1133" s="134">
        <v>0</v>
      </c>
      <c r="I1133" s="135">
        <f t="shared" si="251"/>
        <v>1</v>
      </c>
      <c r="J1133" s="126">
        <f t="shared" si="239"/>
        <v>41.919999999999995</v>
      </c>
      <c r="K1133" s="126">
        <f t="shared" si="252"/>
        <v>41.919999999999995</v>
      </c>
      <c r="L1133" s="126">
        <f t="shared" si="240"/>
        <v>1.68</v>
      </c>
      <c r="M1133" s="126">
        <f t="shared" si="241"/>
        <v>1.68</v>
      </c>
      <c r="N1133" s="126">
        <f t="shared" si="242"/>
        <v>56.7</v>
      </c>
      <c r="O1133" s="126">
        <f t="shared" si="243"/>
        <v>56.7</v>
      </c>
      <c r="P1133" s="126">
        <f t="shared" si="244"/>
        <v>23.58</v>
      </c>
      <c r="Q1133" s="126">
        <f t="shared" si="245"/>
        <v>23.58</v>
      </c>
      <c r="R1133" s="126">
        <f t="shared" si="246"/>
        <v>10.479999999999999</v>
      </c>
      <c r="S1133" s="126">
        <f t="shared" si="247"/>
        <v>10.479999999999999</v>
      </c>
      <c r="T1133" s="126">
        <f t="shared" si="248"/>
        <v>10.479999999999999</v>
      </c>
      <c r="U1133" s="128">
        <f t="shared" si="249"/>
        <v>5.2399999999999993</v>
      </c>
      <c r="V1133" s="157">
        <f t="shared" si="250"/>
        <v>284</v>
      </c>
    </row>
    <row r="1134" spans="1:22" ht="11.25" customHeight="1" x14ac:dyDescent="0.25">
      <c r="A1134" s="130" t="s">
        <v>4616</v>
      </c>
      <c r="B1134" s="131" t="s">
        <v>1264</v>
      </c>
      <c r="C1134" s="132">
        <v>10120006002</v>
      </c>
      <c r="D1134" s="132" t="s">
        <v>4681</v>
      </c>
      <c r="E1134" s="133">
        <v>200</v>
      </c>
      <c r="F1134" s="132">
        <v>4</v>
      </c>
      <c r="G1134" s="132">
        <v>1</v>
      </c>
      <c r="H1134" s="134">
        <v>0</v>
      </c>
      <c r="I1134" s="135">
        <f t="shared" si="251"/>
        <v>3</v>
      </c>
      <c r="J1134" s="126">
        <f t="shared" si="239"/>
        <v>48</v>
      </c>
      <c r="K1134" s="126">
        <f t="shared" si="252"/>
        <v>48</v>
      </c>
      <c r="L1134" s="126">
        <f t="shared" si="240"/>
        <v>1.68</v>
      </c>
      <c r="M1134" s="126">
        <f t="shared" si="241"/>
        <v>5.04</v>
      </c>
      <c r="N1134" s="126">
        <f t="shared" si="242"/>
        <v>56.7</v>
      </c>
      <c r="O1134" s="126">
        <f t="shared" si="243"/>
        <v>170.10000000000002</v>
      </c>
      <c r="P1134" s="126">
        <f t="shared" si="244"/>
        <v>23.58</v>
      </c>
      <c r="Q1134" s="126">
        <f t="shared" si="245"/>
        <v>70.739999999999995</v>
      </c>
      <c r="R1134" s="126">
        <f t="shared" si="246"/>
        <v>12</v>
      </c>
      <c r="S1134" s="126">
        <f t="shared" si="247"/>
        <v>12</v>
      </c>
      <c r="T1134" s="126">
        <f t="shared" si="248"/>
        <v>12</v>
      </c>
      <c r="U1134" s="128">
        <f t="shared" si="249"/>
        <v>6</v>
      </c>
      <c r="V1134" s="157">
        <f t="shared" si="250"/>
        <v>466</v>
      </c>
    </row>
    <row r="1135" spans="1:22" ht="11.25" customHeight="1" x14ac:dyDescent="0.25">
      <c r="A1135" s="130" t="s">
        <v>4616</v>
      </c>
      <c r="B1135" s="131" t="s">
        <v>1266</v>
      </c>
      <c r="C1135" s="132">
        <v>90720009184</v>
      </c>
      <c r="D1135" s="132" t="s">
        <v>4682</v>
      </c>
      <c r="E1135" s="133">
        <v>176.66666666666666</v>
      </c>
      <c r="F1135" s="132">
        <v>4</v>
      </c>
      <c r="G1135" s="132">
        <v>1</v>
      </c>
      <c r="H1135" s="134">
        <v>0</v>
      </c>
      <c r="I1135" s="135">
        <f t="shared" si="251"/>
        <v>3</v>
      </c>
      <c r="J1135" s="126">
        <f t="shared" si="239"/>
        <v>42.4</v>
      </c>
      <c r="K1135" s="126">
        <f t="shared" si="252"/>
        <v>42.4</v>
      </c>
      <c r="L1135" s="126">
        <f t="shared" si="240"/>
        <v>1.68</v>
      </c>
      <c r="M1135" s="126">
        <f t="shared" si="241"/>
        <v>5.04</v>
      </c>
      <c r="N1135" s="126">
        <f t="shared" si="242"/>
        <v>56.7</v>
      </c>
      <c r="O1135" s="126">
        <f t="shared" si="243"/>
        <v>170.10000000000002</v>
      </c>
      <c r="P1135" s="126">
        <f t="shared" si="244"/>
        <v>23.58</v>
      </c>
      <c r="Q1135" s="126">
        <f t="shared" si="245"/>
        <v>70.739999999999995</v>
      </c>
      <c r="R1135" s="126">
        <f t="shared" si="246"/>
        <v>10.6</v>
      </c>
      <c r="S1135" s="126">
        <f t="shared" si="247"/>
        <v>10.6</v>
      </c>
      <c r="T1135" s="126">
        <f t="shared" si="248"/>
        <v>10.6</v>
      </c>
      <c r="U1135" s="128">
        <f t="shared" si="249"/>
        <v>5.3</v>
      </c>
      <c r="V1135" s="157">
        <f t="shared" si="250"/>
        <v>450</v>
      </c>
    </row>
    <row r="1136" spans="1:22" ht="11.25" customHeight="1" x14ac:dyDescent="0.25">
      <c r="A1136" s="130" t="s">
        <v>4616</v>
      </c>
      <c r="B1136" s="131" t="s">
        <v>1032</v>
      </c>
      <c r="C1136" s="132">
        <v>75220002313</v>
      </c>
      <c r="D1136" s="132" t="s">
        <v>4683</v>
      </c>
      <c r="E1136" s="133">
        <v>320</v>
      </c>
      <c r="F1136" s="132">
        <v>3</v>
      </c>
      <c r="G1136" s="132">
        <v>1</v>
      </c>
      <c r="H1136" s="134">
        <v>0</v>
      </c>
      <c r="I1136" s="135">
        <f t="shared" si="251"/>
        <v>2</v>
      </c>
      <c r="J1136" s="126">
        <f t="shared" si="239"/>
        <v>76.8</v>
      </c>
      <c r="K1136" s="126">
        <f t="shared" si="252"/>
        <v>76.8</v>
      </c>
      <c r="L1136" s="126">
        <f t="shared" si="240"/>
        <v>1.68</v>
      </c>
      <c r="M1136" s="126">
        <f t="shared" si="241"/>
        <v>3.36</v>
      </c>
      <c r="N1136" s="126">
        <f t="shared" si="242"/>
        <v>56.7</v>
      </c>
      <c r="O1136" s="126">
        <f t="shared" si="243"/>
        <v>113.4</v>
      </c>
      <c r="P1136" s="126">
        <f t="shared" si="244"/>
        <v>23.58</v>
      </c>
      <c r="Q1136" s="126">
        <f t="shared" si="245"/>
        <v>47.16</v>
      </c>
      <c r="R1136" s="126">
        <f t="shared" si="246"/>
        <v>19.2</v>
      </c>
      <c r="S1136" s="126">
        <f t="shared" si="247"/>
        <v>19.2</v>
      </c>
      <c r="T1136" s="126">
        <f t="shared" si="248"/>
        <v>19.2</v>
      </c>
      <c r="U1136" s="128">
        <f t="shared" si="249"/>
        <v>9.6</v>
      </c>
      <c r="V1136" s="157">
        <f t="shared" si="250"/>
        <v>467</v>
      </c>
    </row>
    <row r="1137" spans="1:22" ht="11.25" customHeight="1" x14ac:dyDescent="0.25">
      <c r="A1137" s="130" t="s">
        <v>4616</v>
      </c>
      <c r="B1137" s="131" t="s">
        <v>3321</v>
      </c>
      <c r="C1137" s="132">
        <v>23270000943</v>
      </c>
      <c r="D1137" s="132" t="s">
        <v>4684</v>
      </c>
      <c r="E1137" s="133">
        <v>285</v>
      </c>
      <c r="F1137" s="132">
        <v>2</v>
      </c>
      <c r="G1137" s="132">
        <v>1</v>
      </c>
      <c r="H1137" s="134">
        <v>0</v>
      </c>
      <c r="I1137" s="135">
        <f t="shared" si="251"/>
        <v>1</v>
      </c>
      <c r="J1137" s="126">
        <f t="shared" si="239"/>
        <v>68.399999999999991</v>
      </c>
      <c r="K1137" s="126">
        <f t="shared" si="252"/>
        <v>68.399999999999991</v>
      </c>
      <c r="L1137" s="126">
        <f t="shared" si="240"/>
        <v>1.68</v>
      </c>
      <c r="M1137" s="126">
        <f t="shared" si="241"/>
        <v>1.68</v>
      </c>
      <c r="N1137" s="126">
        <f t="shared" si="242"/>
        <v>56.7</v>
      </c>
      <c r="O1137" s="126">
        <f t="shared" si="243"/>
        <v>56.7</v>
      </c>
      <c r="P1137" s="126">
        <f t="shared" si="244"/>
        <v>23.58</v>
      </c>
      <c r="Q1137" s="126">
        <f t="shared" si="245"/>
        <v>23.58</v>
      </c>
      <c r="R1137" s="126">
        <f t="shared" si="246"/>
        <v>17.099999999999998</v>
      </c>
      <c r="S1137" s="126">
        <f t="shared" si="247"/>
        <v>17.099999999999998</v>
      </c>
      <c r="T1137" s="126">
        <f t="shared" si="248"/>
        <v>17.099999999999998</v>
      </c>
      <c r="U1137" s="128">
        <f t="shared" si="249"/>
        <v>8.5499999999999989</v>
      </c>
      <c r="V1137" s="157">
        <f t="shared" si="250"/>
        <v>361</v>
      </c>
    </row>
    <row r="1138" spans="1:22" ht="11.25" customHeight="1" x14ac:dyDescent="0.25">
      <c r="A1138" s="130" t="s">
        <v>4616</v>
      </c>
      <c r="B1138" s="131" t="s">
        <v>3323</v>
      </c>
      <c r="C1138" s="132">
        <v>51220009794</v>
      </c>
      <c r="D1138" s="132" t="s">
        <v>4685</v>
      </c>
      <c r="E1138" s="133">
        <v>327.66666666666669</v>
      </c>
      <c r="F1138" s="132">
        <v>2</v>
      </c>
      <c r="G1138" s="132">
        <v>1</v>
      </c>
      <c r="H1138" s="134">
        <v>0</v>
      </c>
      <c r="I1138" s="135">
        <f t="shared" si="251"/>
        <v>1</v>
      </c>
      <c r="J1138" s="126">
        <f t="shared" si="239"/>
        <v>78.64</v>
      </c>
      <c r="K1138" s="126">
        <f t="shared" si="252"/>
        <v>78.64</v>
      </c>
      <c r="L1138" s="126">
        <f t="shared" si="240"/>
        <v>1.68</v>
      </c>
      <c r="M1138" s="126">
        <f t="shared" si="241"/>
        <v>1.68</v>
      </c>
      <c r="N1138" s="126">
        <f t="shared" si="242"/>
        <v>56.7</v>
      </c>
      <c r="O1138" s="126">
        <f t="shared" si="243"/>
        <v>56.7</v>
      </c>
      <c r="P1138" s="126">
        <f t="shared" si="244"/>
        <v>23.58</v>
      </c>
      <c r="Q1138" s="126">
        <f t="shared" si="245"/>
        <v>23.58</v>
      </c>
      <c r="R1138" s="126">
        <f t="shared" si="246"/>
        <v>19.66</v>
      </c>
      <c r="S1138" s="126">
        <f t="shared" si="247"/>
        <v>19.66</v>
      </c>
      <c r="T1138" s="126">
        <f t="shared" si="248"/>
        <v>19.66</v>
      </c>
      <c r="U1138" s="128">
        <f t="shared" si="249"/>
        <v>9.83</v>
      </c>
      <c r="V1138" s="157">
        <f t="shared" si="250"/>
        <v>390</v>
      </c>
    </row>
    <row r="1139" spans="1:22" ht="11.25" customHeight="1" x14ac:dyDescent="0.25">
      <c r="A1139" s="130" t="s">
        <v>4616</v>
      </c>
      <c r="B1139" s="131" t="s">
        <v>1034</v>
      </c>
      <c r="C1139" s="132">
        <v>62220003294</v>
      </c>
      <c r="D1139" s="132" t="s">
        <v>4686</v>
      </c>
      <c r="E1139" s="133">
        <v>392</v>
      </c>
      <c r="F1139" s="132">
        <v>2</v>
      </c>
      <c r="G1139" s="132">
        <v>1</v>
      </c>
      <c r="H1139" s="134">
        <v>0</v>
      </c>
      <c r="I1139" s="135">
        <f t="shared" si="251"/>
        <v>1</v>
      </c>
      <c r="J1139" s="126">
        <f t="shared" si="239"/>
        <v>94.08</v>
      </c>
      <c r="K1139" s="126">
        <f t="shared" si="252"/>
        <v>94.08</v>
      </c>
      <c r="L1139" s="126">
        <f t="shared" si="240"/>
        <v>1.68</v>
      </c>
      <c r="M1139" s="126">
        <f t="shared" si="241"/>
        <v>1.68</v>
      </c>
      <c r="N1139" s="126">
        <f t="shared" si="242"/>
        <v>56.7</v>
      </c>
      <c r="O1139" s="126">
        <f t="shared" si="243"/>
        <v>56.7</v>
      </c>
      <c r="P1139" s="126">
        <f t="shared" si="244"/>
        <v>23.58</v>
      </c>
      <c r="Q1139" s="126">
        <f t="shared" si="245"/>
        <v>23.58</v>
      </c>
      <c r="R1139" s="126">
        <f t="shared" si="246"/>
        <v>23.52</v>
      </c>
      <c r="S1139" s="126">
        <f t="shared" si="247"/>
        <v>23.52</v>
      </c>
      <c r="T1139" s="126">
        <f t="shared" si="248"/>
        <v>23.52</v>
      </c>
      <c r="U1139" s="128">
        <f t="shared" si="249"/>
        <v>11.76</v>
      </c>
      <c r="V1139" s="157">
        <f t="shared" si="250"/>
        <v>434</v>
      </c>
    </row>
    <row r="1140" spans="1:22" ht="11.25" customHeight="1" x14ac:dyDescent="0.25">
      <c r="A1140" s="130" t="s">
        <v>4616</v>
      </c>
      <c r="B1140" s="131" t="s">
        <v>3325</v>
      </c>
      <c r="C1140" s="132">
        <v>96710009965</v>
      </c>
      <c r="D1140" s="132" t="s">
        <v>4687</v>
      </c>
      <c r="E1140" s="133">
        <v>366.66666666666669</v>
      </c>
      <c r="F1140" s="132">
        <v>3</v>
      </c>
      <c r="G1140" s="132">
        <v>1</v>
      </c>
      <c r="H1140" s="134">
        <v>0</v>
      </c>
      <c r="I1140" s="135">
        <f t="shared" si="251"/>
        <v>2</v>
      </c>
      <c r="J1140" s="126">
        <f t="shared" si="239"/>
        <v>88</v>
      </c>
      <c r="K1140" s="126">
        <f t="shared" si="252"/>
        <v>88</v>
      </c>
      <c r="L1140" s="126">
        <f t="shared" si="240"/>
        <v>1.68</v>
      </c>
      <c r="M1140" s="126">
        <f t="shared" si="241"/>
        <v>3.36</v>
      </c>
      <c r="N1140" s="126">
        <f t="shared" si="242"/>
        <v>56.7</v>
      </c>
      <c r="O1140" s="126">
        <f t="shared" si="243"/>
        <v>113.4</v>
      </c>
      <c r="P1140" s="126">
        <f t="shared" si="244"/>
        <v>23.58</v>
      </c>
      <c r="Q1140" s="126">
        <f t="shared" si="245"/>
        <v>47.16</v>
      </c>
      <c r="R1140" s="126">
        <f t="shared" si="246"/>
        <v>22</v>
      </c>
      <c r="S1140" s="126">
        <f t="shared" si="247"/>
        <v>22</v>
      </c>
      <c r="T1140" s="126">
        <f t="shared" si="248"/>
        <v>22</v>
      </c>
      <c r="U1140" s="128">
        <f t="shared" si="249"/>
        <v>11</v>
      </c>
      <c r="V1140" s="157">
        <f t="shared" si="250"/>
        <v>499</v>
      </c>
    </row>
    <row r="1141" spans="1:22" ht="11.25" customHeight="1" x14ac:dyDescent="0.25">
      <c r="A1141" s="130" t="s">
        <v>4616</v>
      </c>
      <c r="B1141" s="131" t="s">
        <v>3327</v>
      </c>
      <c r="C1141" s="132">
        <v>95800010513</v>
      </c>
      <c r="D1141" s="132" t="s">
        <v>4688</v>
      </c>
      <c r="E1141" s="133">
        <v>368.66666666666669</v>
      </c>
      <c r="F1141" s="132">
        <v>3</v>
      </c>
      <c r="G1141" s="132">
        <v>1</v>
      </c>
      <c r="H1141" s="134">
        <v>0</v>
      </c>
      <c r="I1141" s="135">
        <f t="shared" si="251"/>
        <v>2</v>
      </c>
      <c r="J1141" s="126">
        <f t="shared" si="239"/>
        <v>88.48</v>
      </c>
      <c r="K1141" s="126">
        <f t="shared" si="252"/>
        <v>88.48</v>
      </c>
      <c r="L1141" s="126">
        <f t="shared" si="240"/>
        <v>1.68</v>
      </c>
      <c r="M1141" s="126">
        <f t="shared" si="241"/>
        <v>3.36</v>
      </c>
      <c r="N1141" s="126">
        <f t="shared" si="242"/>
        <v>56.7</v>
      </c>
      <c r="O1141" s="126">
        <f t="shared" si="243"/>
        <v>113.4</v>
      </c>
      <c r="P1141" s="126">
        <f t="shared" si="244"/>
        <v>23.58</v>
      </c>
      <c r="Q1141" s="126">
        <f t="shared" si="245"/>
        <v>47.16</v>
      </c>
      <c r="R1141" s="126">
        <f t="shared" si="246"/>
        <v>22.12</v>
      </c>
      <c r="S1141" s="126">
        <f t="shared" si="247"/>
        <v>22.12</v>
      </c>
      <c r="T1141" s="126">
        <f t="shared" si="248"/>
        <v>22.12</v>
      </c>
      <c r="U1141" s="128">
        <f t="shared" si="249"/>
        <v>11.06</v>
      </c>
      <c r="V1141" s="157">
        <f t="shared" si="250"/>
        <v>500</v>
      </c>
    </row>
    <row r="1142" spans="1:22" ht="11.25" customHeight="1" x14ac:dyDescent="0.25">
      <c r="A1142" s="130" t="s">
        <v>4616</v>
      </c>
      <c r="B1142" s="131" t="s">
        <v>1268</v>
      </c>
      <c r="C1142" s="132">
        <v>11120006024</v>
      </c>
      <c r="D1142" s="132" t="s">
        <v>4689</v>
      </c>
      <c r="E1142" s="133">
        <v>383.66666666666669</v>
      </c>
      <c r="F1142" s="132">
        <v>3</v>
      </c>
      <c r="G1142" s="132">
        <v>1</v>
      </c>
      <c r="H1142" s="134">
        <v>0</v>
      </c>
      <c r="I1142" s="135">
        <f t="shared" si="251"/>
        <v>2</v>
      </c>
      <c r="J1142" s="126">
        <f t="shared" si="239"/>
        <v>92.08</v>
      </c>
      <c r="K1142" s="126">
        <f t="shared" si="252"/>
        <v>92.08</v>
      </c>
      <c r="L1142" s="126">
        <f t="shared" si="240"/>
        <v>1.68</v>
      </c>
      <c r="M1142" s="126">
        <f t="shared" si="241"/>
        <v>3.36</v>
      </c>
      <c r="N1142" s="126">
        <f t="shared" si="242"/>
        <v>56.7</v>
      </c>
      <c r="O1142" s="126">
        <f t="shared" si="243"/>
        <v>113.4</v>
      </c>
      <c r="P1142" s="126">
        <f t="shared" si="244"/>
        <v>23.58</v>
      </c>
      <c r="Q1142" s="126">
        <f t="shared" si="245"/>
        <v>47.16</v>
      </c>
      <c r="R1142" s="126">
        <f t="shared" si="246"/>
        <v>23.02</v>
      </c>
      <c r="S1142" s="126">
        <f t="shared" si="247"/>
        <v>23.02</v>
      </c>
      <c r="T1142" s="126">
        <f t="shared" si="248"/>
        <v>23.02</v>
      </c>
      <c r="U1142" s="128">
        <f t="shared" si="249"/>
        <v>11.51</v>
      </c>
      <c r="V1142" s="157">
        <f t="shared" si="250"/>
        <v>511</v>
      </c>
    </row>
    <row r="1143" spans="1:22" ht="11.25" customHeight="1" x14ac:dyDescent="0.25">
      <c r="A1143" s="130" t="s">
        <v>4616</v>
      </c>
      <c r="B1143" s="131" t="s">
        <v>3329</v>
      </c>
      <c r="C1143" s="132">
        <v>62720009073</v>
      </c>
      <c r="D1143" s="132" t="s">
        <v>4690</v>
      </c>
      <c r="E1143" s="133">
        <v>180.33333333333334</v>
      </c>
      <c r="F1143" s="132">
        <v>2</v>
      </c>
      <c r="G1143" s="132">
        <v>1</v>
      </c>
      <c r="H1143" s="134">
        <v>0</v>
      </c>
      <c r="I1143" s="135">
        <f t="shared" si="251"/>
        <v>1</v>
      </c>
      <c r="J1143" s="126">
        <f t="shared" si="239"/>
        <v>43.28</v>
      </c>
      <c r="K1143" s="126">
        <f t="shared" si="252"/>
        <v>43.28</v>
      </c>
      <c r="L1143" s="126">
        <f t="shared" si="240"/>
        <v>1.68</v>
      </c>
      <c r="M1143" s="126">
        <f t="shared" si="241"/>
        <v>1.68</v>
      </c>
      <c r="N1143" s="126">
        <f t="shared" si="242"/>
        <v>56.7</v>
      </c>
      <c r="O1143" s="126">
        <f t="shared" si="243"/>
        <v>56.7</v>
      </c>
      <c r="P1143" s="126">
        <f t="shared" si="244"/>
        <v>23.58</v>
      </c>
      <c r="Q1143" s="126">
        <f t="shared" si="245"/>
        <v>23.58</v>
      </c>
      <c r="R1143" s="126">
        <f t="shared" si="246"/>
        <v>10.82</v>
      </c>
      <c r="S1143" s="126">
        <f t="shared" si="247"/>
        <v>10.82</v>
      </c>
      <c r="T1143" s="126">
        <f t="shared" si="248"/>
        <v>10.82</v>
      </c>
      <c r="U1143" s="128">
        <f t="shared" si="249"/>
        <v>5.41</v>
      </c>
      <c r="V1143" s="157">
        <f t="shared" si="250"/>
        <v>288</v>
      </c>
    </row>
    <row r="1144" spans="1:22" ht="11.25" customHeight="1" x14ac:dyDescent="0.25">
      <c r="A1144" s="130" t="s">
        <v>4616</v>
      </c>
      <c r="B1144" s="131" t="s">
        <v>1036</v>
      </c>
      <c r="C1144" s="132">
        <v>35640002004</v>
      </c>
      <c r="D1144" s="132" t="s">
        <v>4691</v>
      </c>
      <c r="E1144" s="133">
        <v>364.33333333333331</v>
      </c>
      <c r="F1144" s="132">
        <v>2</v>
      </c>
      <c r="G1144" s="132">
        <v>1</v>
      </c>
      <c r="H1144" s="134">
        <v>0</v>
      </c>
      <c r="I1144" s="135">
        <f t="shared" si="251"/>
        <v>1</v>
      </c>
      <c r="J1144" s="126">
        <f t="shared" si="239"/>
        <v>87.44</v>
      </c>
      <c r="K1144" s="126">
        <f t="shared" si="252"/>
        <v>87.44</v>
      </c>
      <c r="L1144" s="126">
        <f t="shared" si="240"/>
        <v>1.68</v>
      </c>
      <c r="M1144" s="126">
        <f t="shared" si="241"/>
        <v>1.68</v>
      </c>
      <c r="N1144" s="126">
        <f t="shared" si="242"/>
        <v>56.7</v>
      </c>
      <c r="O1144" s="126">
        <f t="shared" si="243"/>
        <v>56.7</v>
      </c>
      <c r="P1144" s="126">
        <f t="shared" si="244"/>
        <v>23.58</v>
      </c>
      <c r="Q1144" s="126">
        <f t="shared" si="245"/>
        <v>23.58</v>
      </c>
      <c r="R1144" s="126">
        <f t="shared" si="246"/>
        <v>21.86</v>
      </c>
      <c r="S1144" s="126">
        <f t="shared" si="247"/>
        <v>21.86</v>
      </c>
      <c r="T1144" s="126">
        <f t="shared" si="248"/>
        <v>21.86</v>
      </c>
      <c r="U1144" s="128">
        <f t="shared" si="249"/>
        <v>10.93</v>
      </c>
      <c r="V1144" s="157">
        <f t="shared" si="250"/>
        <v>415</v>
      </c>
    </row>
    <row r="1145" spans="1:22" ht="11.25" customHeight="1" x14ac:dyDescent="0.25">
      <c r="A1145" s="130" t="s">
        <v>4616</v>
      </c>
      <c r="B1145" s="148" t="s">
        <v>4692</v>
      </c>
      <c r="C1145" s="149">
        <v>10190053139</v>
      </c>
      <c r="D1145" s="149" t="s">
        <v>4693</v>
      </c>
      <c r="E1145" s="150">
        <v>513</v>
      </c>
      <c r="F1145" s="132">
        <v>4</v>
      </c>
      <c r="G1145" s="132">
        <v>2</v>
      </c>
      <c r="H1145" s="134">
        <v>0</v>
      </c>
      <c r="I1145" s="135">
        <f t="shared" si="251"/>
        <v>2</v>
      </c>
      <c r="J1145" s="126">
        <f t="shared" si="239"/>
        <v>123.11999999999999</v>
      </c>
      <c r="K1145" s="126">
        <f t="shared" si="252"/>
        <v>123.11999999999999</v>
      </c>
      <c r="L1145" s="126">
        <f t="shared" si="240"/>
        <v>3.36</v>
      </c>
      <c r="M1145" s="126">
        <f t="shared" si="241"/>
        <v>3.36</v>
      </c>
      <c r="N1145" s="126">
        <f t="shared" si="242"/>
        <v>113.4</v>
      </c>
      <c r="O1145" s="126">
        <f t="shared" si="243"/>
        <v>113.4</v>
      </c>
      <c r="P1145" s="126">
        <f t="shared" si="244"/>
        <v>47.16</v>
      </c>
      <c r="Q1145" s="126">
        <f t="shared" si="245"/>
        <v>47.16</v>
      </c>
      <c r="R1145" s="126">
        <f t="shared" si="246"/>
        <v>30.779999999999998</v>
      </c>
      <c r="S1145" s="126">
        <f t="shared" si="247"/>
        <v>30.779999999999998</v>
      </c>
      <c r="T1145" s="126">
        <f t="shared" si="248"/>
        <v>30.779999999999998</v>
      </c>
      <c r="U1145" s="128">
        <f t="shared" si="249"/>
        <v>15.389999999999999</v>
      </c>
      <c r="V1145" s="157">
        <f t="shared" si="250"/>
        <v>682</v>
      </c>
    </row>
    <row r="1146" spans="1:22" ht="11.25" customHeight="1" x14ac:dyDescent="0.25">
      <c r="A1146" s="130" t="s">
        <v>4616</v>
      </c>
      <c r="B1146" s="131" t="s">
        <v>3331</v>
      </c>
      <c r="C1146" s="132">
        <v>33310004035</v>
      </c>
      <c r="D1146" s="132" t="s">
        <v>4694</v>
      </c>
      <c r="E1146" s="133">
        <v>336.66666666666669</v>
      </c>
      <c r="F1146" s="132">
        <v>3</v>
      </c>
      <c r="G1146" s="132">
        <v>1</v>
      </c>
      <c r="H1146" s="134">
        <v>0</v>
      </c>
      <c r="I1146" s="135">
        <f t="shared" si="251"/>
        <v>2</v>
      </c>
      <c r="J1146" s="126">
        <f t="shared" si="239"/>
        <v>80.8</v>
      </c>
      <c r="K1146" s="126">
        <f t="shared" si="252"/>
        <v>80.8</v>
      </c>
      <c r="L1146" s="126">
        <f t="shared" si="240"/>
        <v>1.68</v>
      </c>
      <c r="M1146" s="126">
        <f t="shared" si="241"/>
        <v>3.36</v>
      </c>
      <c r="N1146" s="126">
        <f t="shared" si="242"/>
        <v>56.7</v>
      </c>
      <c r="O1146" s="126">
        <f t="shared" si="243"/>
        <v>113.4</v>
      </c>
      <c r="P1146" s="126">
        <f t="shared" si="244"/>
        <v>23.58</v>
      </c>
      <c r="Q1146" s="126">
        <f t="shared" si="245"/>
        <v>47.16</v>
      </c>
      <c r="R1146" s="126">
        <f t="shared" si="246"/>
        <v>20.2</v>
      </c>
      <c r="S1146" s="126">
        <f t="shared" si="247"/>
        <v>20.2</v>
      </c>
      <c r="T1146" s="126">
        <f t="shared" si="248"/>
        <v>20.2</v>
      </c>
      <c r="U1146" s="128">
        <f t="shared" si="249"/>
        <v>10.1</v>
      </c>
      <c r="V1146" s="157">
        <f t="shared" si="250"/>
        <v>478</v>
      </c>
    </row>
    <row r="1147" spans="1:22" ht="11.25" customHeight="1" x14ac:dyDescent="0.25">
      <c r="A1147" s="130" t="s">
        <v>4616</v>
      </c>
      <c r="B1147" s="131" t="s">
        <v>1038</v>
      </c>
      <c r="C1147" s="132">
        <v>24910001043</v>
      </c>
      <c r="D1147" s="132" t="s">
        <v>4695</v>
      </c>
      <c r="E1147" s="133">
        <v>246.66666666666666</v>
      </c>
      <c r="F1147" s="132">
        <v>3</v>
      </c>
      <c r="G1147" s="132">
        <v>1</v>
      </c>
      <c r="H1147" s="134">
        <v>0</v>
      </c>
      <c r="I1147" s="135">
        <f t="shared" si="251"/>
        <v>2</v>
      </c>
      <c r="J1147" s="126">
        <f t="shared" si="239"/>
        <v>59.199999999999996</v>
      </c>
      <c r="K1147" s="126">
        <f t="shared" si="252"/>
        <v>59.199999999999996</v>
      </c>
      <c r="L1147" s="126">
        <f t="shared" si="240"/>
        <v>1.68</v>
      </c>
      <c r="M1147" s="126">
        <f t="shared" si="241"/>
        <v>3.36</v>
      </c>
      <c r="N1147" s="126">
        <f t="shared" si="242"/>
        <v>56.7</v>
      </c>
      <c r="O1147" s="126">
        <f t="shared" si="243"/>
        <v>113.4</v>
      </c>
      <c r="P1147" s="126">
        <f t="shared" si="244"/>
        <v>23.58</v>
      </c>
      <c r="Q1147" s="126">
        <f t="shared" si="245"/>
        <v>47.16</v>
      </c>
      <c r="R1147" s="126">
        <f t="shared" si="246"/>
        <v>14.799999999999999</v>
      </c>
      <c r="S1147" s="126">
        <f t="shared" si="247"/>
        <v>14.799999999999999</v>
      </c>
      <c r="T1147" s="126">
        <f t="shared" si="248"/>
        <v>14.799999999999999</v>
      </c>
      <c r="U1147" s="128">
        <f t="shared" si="249"/>
        <v>7.3999999999999995</v>
      </c>
      <c r="V1147" s="157">
        <f t="shared" si="250"/>
        <v>416</v>
      </c>
    </row>
    <row r="1148" spans="1:22" ht="11.25" customHeight="1" x14ac:dyDescent="0.25">
      <c r="A1148" s="130" t="s">
        <v>4616</v>
      </c>
      <c r="B1148" s="131" t="s">
        <v>3333</v>
      </c>
      <c r="C1148" s="132">
        <v>48400008649</v>
      </c>
      <c r="D1148" s="132" t="s">
        <v>4696</v>
      </c>
      <c r="E1148" s="133">
        <v>219</v>
      </c>
      <c r="F1148" s="132">
        <v>2</v>
      </c>
      <c r="G1148" s="132">
        <v>1</v>
      </c>
      <c r="H1148" s="134">
        <v>0</v>
      </c>
      <c r="I1148" s="135">
        <f t="shared" si="251"/>
        <v>1</v>
      </c>
      <c r="J1148" s="126">
        <f t="shared" si="239"/>
        <v>52.559999999999995</v>
      </c>
      <c r="K1148" s="126">
        <f t="shared" si="252"/>
        <v>52.559999999999995</v>
      </c>
      <c r="L1148" s="126">
        <f t="shared" si="240"/>
        <v>1.68</v>
      </c>
      <c r="M1148" s="126">
        <f t="shared" si="241"/>
        <v>1.68</v>
      </c>
      <c r="N1148" s="126">
        <f t="shared" si="242"/>
        <v>56.7</v>
      </c>
      <c r="O1148" s="126">
        <f t="shared" si="243"/>
        <v>56.7</v>
      </c>
      <c r="P1148" s="126">
        <f t="shared" si="244"/>
        <v>23.58</v>
      </c>
      <c r="Q1148" s="126">
        <f t="shared" si="245"/>
        <v>23.58</v>
      </c>
      <c r="R1148" s="126">
        <f t="shared" si="246"/>
        <v>13.139999999999999</v>
      </c>
      <c r="S1148" s="126">
        <f t="shared" si="247"/>
        <v>13.139999999999999</v>
      </c>
      <c r="T1148" s="126">
        <f t="shared" si="248"/>
        <v>13.139999999999999</v>
      </c>
      <c r="U1148" s="128">
        <f t="shared" si="249"/>
        <v>6.5699999999999994</v>
      </c>
      <c r="V1148" s="157">
        <f t="shared" si="250"/>
        <v>315</v>
      </c>
    </row>
    <row r="1149" spans="1:22" ht="11.25" customHeight="1" x14ac:dyDescent="0.25">
      <c r="A1149" s="130" t="s">
        <v>4616</v>
      </c>
      <c r="B1149" s="131" t="s">
        <v>3335</v>
      </c>
      <c r="C1149" s="132">
        <v>95160007316</v>
      </c>
      <c r="D1149" s="132" t="s">
        <v>4697</v>
      </c>
      <c r="E1149" s="133">
        <v>234</v>
      </c>
      <c r="F1149" s="132">
        <v>3</v>
      </c>
      <c r="G1149" s="132">
        <v>1</v>
      </c>
      <c r="H1149" s="134">
        <v>0</v>
      </c>
      <c r="I1149" s="135">
        <f t="shared" si="251"/>
        <v>2</v>
      </c>
      <c r="J1149" s="126">
        <f t="shared" si="239"/>
        <v>56.16</v>
      </c>
      <c r="K1149" s="126">
        <f t="shared" si="252"/>
        <v>56.16</v>
      </c>
      <c r="L1149" s="126">
        <f t="shared" si="240"/>
        <v>1.68</v>
      </c>
      <c r="M1149" s="126">
        <f t="shared" si="241"/>
        <v>3.36</v>
      </c>
      <c r="N1149" s="126">
        <f t="shared" si="242"/>
        <v>56.7</v>
      </c>
      <c r="O1149" s="126">
        <f t="shared" si="243"/>
        <v>113.4</v>
      </c>
      <c r="P1149" s="126">
        <f t="shared" si="244"/>
        <v>23.58</v>
      </c>
      <c r="Q1149" s="126">
        <f t="shared" si="245"/>
        <v>47.16</v>
      </c>
      <c r="R1149" s="126">
        <f t="shared" si="246"/>
        <v>14.04</v>
      </c>
      <c r="S1149" s="126">
        <f t="shared" si="247"/>
        <v>14.04</v>
      </c>
      <c r="T1149" s="126">
        <f t="shared" si="248"/>
        <v>14.04</v>
      </c>
      <c r="U1149" s="128">
        <f t="shared" si="249"/>
        <v>7.02</v>
      </c>
      <c r="V1149" s="157">
        <f t="shared" si="250"/>
        <v>407</v>
      </c>
    </row>
    <row r="1150" spans="1:22" ht="11.25" customHeight="1" x14ac:dyDescent="0.25">
      <c r="A1150" s="130" t="s">
        <v>4616</v>
      </c>
      <c r="B1150" s="131" t="s">
        <v>3337</v>
      </c>
      <c r="C1150" s="132">
        <v>43190037013</v>
      </c>
      <c r="D1150" s="132" t="s">
        <v>4698</v>
      </c>
      <c r="E1150" s="133">
        <v>209.66666666666666</v>
      </c>
      <c r="F1150" s="132">
        <v>2</v>
      </c>
      <c r="G1150" s="132">
        <v>1</v>
      </c>
      <c r="H1150" s="134">
        <v>0</v>
      </c>
      <c r="I1150" s="135">
        <f t="shared" si="251"/>
        <v>1</v>
      </c>
      <c r="J1150" s="126">
        <f t="shared" si="239"/>
        <v>50.319999999999993</v>
      </c>
      <c r="K1150" s="126">
        <f t="shared" si="252"/>
        <v>50.319999999999993</v>
      </c>
      <c r="L1150" s="126">
        <f t="shared" si="240"/>
        <v>1.68</v>
      </c>
      <c r="M1150" s="126">
        <f t="shared" si="241"/>
        <v>1.68</v>
      </c>
      <c r="N1150" s="126">
        <f t="shared" si="242"/>
        <v>56.7</v>
      </c>
      <c r="O1150" s="126">
        <f t="shared" si="243"/>
        <v>56.7</v>
      </c>
      <c r="P1150" s="126">
        <f t="shared" si="244"/>
        <v>23.58</v>
      </c>
      <c r="Q1150" s="126">
        <f t="shared" si="245"/>
        <v>23.58</v>
      </c>
      <c r="R1150" s="126">
        <f t="shared" si="246"/>
        <v>12.579999999999998</v>
      </c>
      <c r="S1150" s="126">
        <f t="shared" si="247"/>
        <v>12.579999999999998</v>
      </c>
      <c r="T1150" s="126">
        <f t="shared" si="248"/>
        <v>12.579999999999998</v>
      </c>
      <c r="U1150" s="128">
        <f t="shared" si="249"/>
        <v>6.2899999999999991</v>
      </c>
      <c r="V1150" s="157">
        <f t="shared" si="250"/>
        <v>309</v>
      </c>
    </row>
    <row r="1151" spans="1:22" ht="11.25" customHeight="1" x14ac:dyDescent="0.25">
      <c r="A1151" s="130" t="s">
        <v>4616</v>
      </c>
      <c r="B1151" s="131" t="s">
        <v>1040</v>
      </c>
      <c r="C1151" s="132">
        <v>48980004954</v>
      </c>
      <c r="D1151" s="132" t="s">
        <v>4699</v>
      </c>
      <c r="E1151" s="133">
        <v>492</v>
      </c>
      <c r="F1151" s="132">
        <v>3</v>
      </c>
      <c r="G1151" s="132">
        <v>1</v>
      </c>
      <c r="H1151" s="134">
        <v>0</v>
      </c>
      <c r="I1151" s="135">
        <f t="shared" si="251"/>
        <v>2</v>
      </c>
      <c r="J1151" s="126">
        <f t="shared" si="239"/>
        <v>118.08</v>
      </c>
      <c r="K1151" s="126">
        <f t="shared" si="252"/>
        <v>118.08</v>
      </c>
      <c r="L1151" s="126">
        <f t="shared" si="240"/>
        <v>1.68</v>
      </c>
      <c r="M1151" s="126">
        <f t="shared" si="241"/>
        <v>3.36</v>
      </c>
      <c r="N1151" s="126">
        <f t="shared" si="242"/>
        <v>56.7</v>
      </c>
      <c r="O1151" s="126">
        <f t="shared" si="243"/>
        <v>113.4</v>
      </c>
      <c r="P1151" s="126">
        <f t="shared" si="244"/>
        <v>23.58</v>
      </c>
      <c r="Q1151" s="126">
        <f t="shared" si="245"/>
        <v>47.16</v>
      </c>
      <c r="R1151" s="126">
        <f t="shared" si="246"/>
        <v>29.52</v>
      </c>
      <c r="S1151" s="126">
        <f t="shared" si="247"/>
        <v>29.52</v>
      </c>
      <c r="T1151" s="126">
        <f t="shared" si="248"/>
        <v>29.52</v>
      </c>
      <c r="U1151" s="128">
        <f t="shared" si="249"/>
        <v>14.76</v>
      </c>
      <c r="V1151" s="157">
        <f t="shared" si="250"/>
        <v>585</v>
      </c>
    </row>
    <row r="1152" spans="1:22" ht="11.25" customHeight="1" x14ac:dyDescent="0.25">
      <c r="A1152" s="130" t="s">
        <v>4616</v>
      </c>
      <c r="B1152" s="131" t="s">
        <v>3339</v>
      </c>
      <c r="C1152" s="132">
        <v>26710000157</v>
      </c>
      <c r="D1152" s="132" t="s">
        <v>4700</v>
      </c>
      <c r="E1152" s="133">
        <v>842</v>
      </c>
      <c r="F1152" s="132">
        <v>2</v>
      </c>
      <c r="G1152" s="132">
        <v>1</v>
      </c>
      <c r="H1152" s="134">
        <v>0</v>
      </c>
      <c r="I1152" s="135">
        <f t="shared" si="251"/>
        <v>1</v>
      </c>
      <c r="J1152" s="126">
        <f t="shared" si="239"/>
        <v>202.07999999999998</v>
      </c>
      <c r="K1152" s="126">
        <f t="shared" si="252"/>
        <v>202.07999999999998</v>
      </c>
      <c r="L1152" s="126">
        <f t="shared" si="240"/>
        <v>1.68</v>
      </c>
      <c r="M1152" s="126">
        <f t="shared" si="241"/>
        <v>1.68</v>
      </c>
      <c r="N1152" s="126">
        <f t="shared" si="242"/>
        <v>56.7</v>
      </c>
      <c r="O1152" s="126">
        <f t="shared" si="243"/>
        <v>56.7</v>
      </c>
      <c r="P1152" s="126">
        <f t="shared" si="244"/>
        <v>23.58</v>
      </c>
      <c r="Q1152" s="126">
        <f t="shared" si="245"/>
        <v>23.58</v>
      </c>
      <c r="R1152" s="126">
        <f t="shared" si="246"/>
        <v>50.519999999999996</v>
      </c>
      <c r="S1152" s="126">
        <f t="shared" si="247"/>
        <v>50.519999999999996</v>
      </c>
      <c r="T1152" s="126">
        <f t="shared" si="248"/>
        <v>50.519999999999996</v>
      </c>
      <c r="U1152" s="128">
        <f t="shared" si="249"/>
        <v>25.259999999999998</v>
      </c>
      <c r="V1152" s="157">
        <f t="shared" si="250"/>
        <v>745</v>
      </c>
    </row>
    <row r="1153" spans="1:22" ht="11.25" customHeight="1" x14ac:dyDescent="0.25">
      <c r="A1153" s="130" t="s">
        <v>4616</v>
      </c>
      <c r="B1153" s="131" t="s">
        <v>3341</v>
      </c>
      <c r="C1153" s="132">
        <v>12610003161</v>
      </c>
      <c r="D1153" s="132" t="s">
        <v>4701</v>
      </c>
      <c r="E1153" s="133">
        <v>289.66666666666669</v>
      </c>
      <c r="F1153" s="132">
        <v>3</v>
      </c>
      <c r="G1153" s="132">
        <v>1</v>
      </c>
      <c r="H1153" s="134">
        <v>0</v>
      </c>
      <c r="I1153" s="135">
        <f t="shared" si="251"/>
        <v>2</v>
      </c>
      <c r="J1153" s="126">
        <f t="shared" si="239"/>
        <v>69.52</v>
      </c>
      <c r="K1153" s="126">
        <f t="shared" si="252"/>
        <v>69.52</v>
      </c>
      <c r="L1153" s="126">
        <f t="shared" si="240"/>
        <v>1.68</v>
      </c>
      <c r="M1153" s="126">
        <f t="shared" si="241"/>
        <v>3.36</v>
      </c>
      <c r="N1153" s="126">
        <f t="shared" si="242"/>
        <v>56.7</v>
      </c>
      <c r="O1153" s="126">
        <f t="shared" si="243"/>
        <v>113.4</v>
      </c>
      <c r="P1153" s="126">
        <f t="shared" si="244"/>
        <v>23.58</v>
      </c>
      <c r="Q1153" s="126">
        <f t="shared" si="245"/>
        <v>47.16</v>
      </c>
      <c r="R1153" s="126">
        <f t="shared" si="246"/>
        <v>17.38</v>
      </c>
      <c r="S1153" s="126">
        <f t="shared" si="247"/>
        <v>17.38</v>
      </c>
      <c r="T1153" s="126">
        <f t="shared" si="248"/>
        <v>17.38</v>
      </c>
      <c r="U1153" s="128">
        <f t="shared" si="249"/>
        <v>8.69</v>
      </c>
      <c r="V1153" s="157">
        <f t="shared" si="250"/>
        <v>446</v>
      </c>
    </row>
    <row r="1154" spans="1:22" ht="11.25" customHeight="1" x14ac:dyDescent="0.25">
      <c r="A1154" s="130" t="s">
        <v>4616</v>
      </c>
      <c r="B1154" s="131" t="s">
        <v>3343</v>
      </c>
      <c r="C1154" s="132">
        <v>92710004963</v>
      </c>
      <c r="D1154" s="132" t="s">
        <v>4702</v>
      </c>
      <c r="E1154" s="133">
        <v>803</v>
      </c>
      <c r="F1154" s="132">
        <v>3</v>
      </c>
      <c r="G1154" s="132">
        <v>1</v>
      </c>
      <c r="H1154" s="134">
        <v>0</v>
      </c>
      <c r="I1154" s="135">
        <f t="shared" si="251"/>
        <v>2</v>
      </c>
      <c r="J1154" s="126">
        <f t="shared" si="239"/>
        <v>192.72</v>
      </c>
      <c r="K1154" s="126">
        <f t="shared" si="252"/>
        <v>192.72</v>
      </c>
      <c r="L1154" s="126">
        <f t="shared" si="240"/>
        <v>1.68</v>
      </c>
      <c r="M1154" s="126">
        <f t="shared" si="241"/>
        <v>3.36</v>
      </c>
      <c r="N1154" s="126">
        <f t="shared" si="242"/>
        <v>56.7</v>
      </c>
      <c r="O1154" s="126">
        <f t="shared" si="243"/>
        <v>113.4</v>
      </c>
      <c r="P1154" s="126">
        <f t="shared" si="244"/>
        <v>23.58</v>
      </c>
      <c r="Q1154" s="126">
        <f t="shared" si="245"/>
        <v>47.16</v>
      </c>
      <c r="R1154" s="126">
        <f t="shared" si="246"/>
        <v>48.18</v>
      </c>
      <c r="S1154" s="126">
        <f t="shared" si="247"/>
        <v>48.18</v>
      </c>
      <c r="T1154" s="126">
        <f t="shared" si="248"/>
        <v>48.18</v>
      </c>
      <c r="U1154" s="128">
        <f t="shared" si="249"/>
        <v>24.09</v>
      </c>
      <c r="V1154" s="157">
        <f t="shared" si="250"/>
        <v>800</v>
      </c>
    </row>
    <row r="1155" spans="1:22" ht="11.25" customHeight="1" x14ac:dyDescent="0.25">
      <c r="A1155" s="130" t="s">
        <v>4616</v>
      </c>
      <c r="B1155" s="131" t="s">
        <v>3345</v>
      </c>
      <c r="C1155" s="132">
        <v>42960002993</v>
      </c>
      <c r="D1155" s="132" t="s">
        <v>4703</v>
      </c>
      <c r="E1155" s="133">
        <v>404</v>
      </c>
      <c r="F1155" s="132">
        <v>3</v>
      </c>
      <c r="G1155" s="132">
        <v>1</v>
      </c>
      <c r="H1155" s="134">
        <v>0</v>
      </c>
      <c r="I1155" s="135">
        <f t="shared" si="251"/>
        <v>2</v>
      </c>
      <c r="J1155" s="126">
        <f t="shared" si="239"/>
        <v>96.96</v>
      </c>
      <c r="K1155" s="126">
        <f t="shared" si="252"/>
        <v>96.96</v>
      </c>
      <c r="L1155" s="126">
        <f t="shared" si="240"/>
        <v>1.68</v>
      </c>
      <c r="M1155" s="126">
        <f t="shared" si="241"/>
        <v>3.36</v>
      </c>
      <c r="N1155" s="126">
        <f t="shared" si="242"/>
        <v>56.7</v>
      </c>
      <c r="O1155" s="126">
        <f t="shared" si="243"/>
        <v>113.4</v>
      </c>
      <c r="P1155" s="126">
        <f t="shared" si="244"/>
        <v>23.58</v>
      </c>
      <c r="Q1155" s="126">
        <f t="shared" si="245"/>
        <v>47.16</v>
      </c>
      <c r="R1155" s="126">
        <f t="shared" si="246"/>
        <v>24.24</v>
      </c>
      <c r="S1155" s="126">
        <f t="shared" si="247"/>
        <v>24.24</v>
      </c>
      <c r="T1155" s="126">
        <f t="shared" si="248"/>
        <v>24.24</v>
      </c>
      <c r="U1155" s="128">
        <f t="shared" si="249"/>
        <v>12.12</v>
      </c>
      <c r="V1155" s="157">
        <f t="shared" si="250"/>
        <v>525</v>
      </c>
    </row>
    <row r="1156" spans="1:22" ht="11.25" customHeight="1" x14ac:dyDescent="0.25">
      <c r="A1156" s="130" t="s">
        <v>4616</v>
      </c>
      <c r="B1156" s="131" t="s">
        <v>3347</v>
      </c>
      <c r="C1156" s="132">
        <v>87340003995</v>
      </c>
      <c r="D1156" s="132" t="s">
        <v>4704</v>
      </c>
      <c r="E1156" s="133">
        <v>218</v>
      </c>
      <c r="F1156" s="132">
        <v>2</v>
      </c>
      <c r="G1156" s="132">
        <v>1</v>
      </c>
      <c r="H1156" s="134">
        <v>0</v>
      </c>
      <c r="I1156" s="135">
        <f t="shared" si="251"/>
        <v>1</v>
      </c>
      <c r="J1156" s="126">
        <f t="shared" si="239"/>
        <v>52.32</v>
      </c>
      <c r="K1156" s="126">
        <f t="shared" si="252"/>
        <v>52.32</v>
      </c>
      <c r="L1156" s="126">
        <f t="shared" si="240"/>
        <v>1.68</v>
      </c>
      <c r="M1156" s="126">
        <f t="shared" si="241"/>
        <v>1.68</v>
      </c>
      <c r="N1156" s="126">
        <f t="shared" si="242"/>
        <v>56.7</v>
      </c>
      <c r="O1156" s="126">
        <f t="shared" si="243"/>
        <v>56.7</v>
      </c>
      <c r="P1156" s="126">
        <f t="shared" si="244"/>
        <v>23.58</v>
      </c>
      <c r="Q1156" s="126">
        <f t="shared" si="245"/>
        <v>23.58</v>
      </c>
      <c r="R1156" s="126">
        <f t="shared" si="246"/>
        <v>13.08</v>
      </c>
      <c r="S1156" s="126">
        <f t="shared" si="247"/>
        <v>13.08</v>
      </c>
      <c r="T1156" s="126">
        <f t="shared" si="248"/>
        <v>13.08</v>
      </c>
      <c r="U1156" s="128">
        <f t="shared" si="249"/>
        <v>6.54</v>
      </c>
      <c r="V1156" s="157">
        <f t="shared" si="250"/>
        <v>314</v>
      </c>
    </row>
    <row r="1157" spans="1:22" ht="11.25" customHeight="1" x14ac:dyDescent="0.25">
      <c r="A1157" s="130" t="s">
        <v>4616</v>
      </c>
      <c r="B1157" s="131" t="s">
        <v>3349</v>
      </c>
      <c r="C1157" s="132">
        <v>10740011480</v>
      </c>
      <c r="D1157" s="132" t="s">
        <v>4705</v>
      </c>
      <c r="E1157" s="133">
        <v>436</v>
      </c>
      <c r="F1157" s="132">
        <v>3</v>
      </c>
      <c r="G1157" s="132">
        <v>1</v>
      </c>
      <c r="H1157" s="134">
        <v>0</v>
      </c>
      <c r="I1157" s="135">
        <f t="shared" si="251"/>
        <v>2</v>
      </c>
      <c r="J1157" s="126">
        <f t="shared" si="239"/>
        <v>104.64</v>
      </c>
      <c r="K1157" s="126">
        <f t="shared" si="252"/>
        <v>104.64</v>
      </c>
      <c r="L1157" s="126">
        <f t="shared" si="240"/>
        <v>1.68</v>
      </c>
      <c r="M1157" s="126">
        <f t="shared" si="241"/>
        <v>3.36</v>
      </c>
      <c r="N1157" s="126">
        <f t="shared" si="242"/>
        <v>56.7</v>
      </c>
      <c r="O1157" s="126">
        <f t="shared" si="243"/>
        <v>113.4</v>
      </c>
      <c r="P1157" s="126">
        <f t="shared" si="244"/>
        <v>23.58</v>
      </c>
      <c r="Q1157" s="126">
        <f t="shared" si="245"/>
        <v>47.16</v>
      </c>
      <c r="R1157" s="126">
        <f t="shared" si="246"/>
        <v>26.16</v>
      </c>
      <c r="S1157" s="126">
        <f t="shared" si="247"/>
        <v>26.16</v>
      </c>
      <c r="T1157" s="126">
        <f t="shared" si="248"/>
        <v>26.16</v>
      </c>
      <c r="U1157" s="128">
        <f t="shared" si="249"/>
        <v>13.08</v>
      </c>
      <c r="V1157" s="157">
        <f t="shared" si="250"/>
        <v>547</v>
      </c>
    </row>
    <row r="1158" spans="1:22" ht="11.25" customHeight="1" x14ac:dyDescent="0.25">
      <c r="A1158" s="130" t="s">
        <v>4616</v>
      </c>
      <c r="B1158" s="131" t="s">
        <v>1908</v>
      </c>
      <c r="C1158" s="132">
        <v>80120011005</v>
      </c>
      <c r="D1158" s="132" t="s">
        <v>4706</v>
      </c>
      <c r="E1158" s="133">
        <v>381.66666666666669</v>
      </c>
      <c r="F1158" s="132">
        <v>4</v>
      </c>
      <c r="G1158" s="132">
        <v>1</v>
      </c>
      <c r="H1158" s="134">
        <v>0</v>
      </c>
      <c r="I1158" s="135">
        <f t="shared" si="251"/>
        <v>3</v>
      </c>
      <c r="J1158" s="126">
        <f t="shared" si="239"/>
        <v>91.6</v>
      </c>
      <c r="K1158" s="126">
        <f t="shared" si="252"/>
        <v>91.6</v>
      </c>
      <c r="L1158" s="126">
        <f t="shared" si="240"/>
        <v>1.68</v>
      </c>
      <c r="M1158" s="126">
        <f t="shared" si="241"/>
        <v>5.04</v>
      </c>
      <c r="N1158" s="126">
        <f t="shared" si="242"/>
        <v>56.7</v>
      </c>
      <c r="O1158" s="126">
        <f t="shared" si="243"/>
        <v>170.10000000000002</v>
      </c>
      <c r="P1158" s="126">
        <f t="shared" si="244"/>
        <v>23.58</v>
      </c>
      <c r="Q1158" s="126">
        <f t="shared" si="245"/>
        <v>70.739999999999995</v>
      </c>
      <c r="R1158" s="126">
        <f t="shared" si="246"/>
        <v>22.9</v>
      </c>
      <c r="S1158" s="126">
        <f t="shared" si="247"/>
        <v>22.9</v>
      </c>
      <c r="T1158" s="126">
        <f t="shared" si="248"/>
        <v>22.9</v>
      </c>
      <c r="U1158" s="128">
        <f t="shared" si="249"/>
        <v>11.45</v>
      </c>
      <c r="V1158" s="157">
        <f t="shared" si="250"/>
        <v>591</v>
      </c>
    </row>
    <row r="1159" spans="1:22" ht="11.25" customHeight="1" x14ac:dyDescent="0.25">
      <c r="A1159" s="130" t="s">
        <v>4616</v>
      </c>
      <c r="B1159" s="131" t="s">
        <v>1042</v>
      </c>
      <c r="C1159" s="132">
        <v>99640010015</v>
      </c>
      <c r="D1159" s="132" t="s">
        <v>4707</v>
      </c>
      <c r="E1159" s="133">
        <v>216.66666666666666</v>
      </c>
      <c r="F1159" s="132">
        <v>2</v>
      </c>
      <c r="G1159" s="132">
        <v>1</v>
      </c>
      <c r="H1159" s="134">
        <v>0</v>
      </c>
      <c r="I1159" s="135">
        <f t="shared" si="251"/>
        <v>1</v>
      </c>
      <c r="J1159" s="126">
        <f t="shared" si="239"/>
        <v>51.999999999999993</v>
      </c>
      <c r="K1159" s="126">
        <f t="shared" si="252"/>
        <v>51.999999999999993</v>
      </c>
      <c r="L1159" s="126">
        <f t="shared" si="240"/>
        <v>1.68</v>
      </c>
      <c r="M1159" s="126">
        <f t="shared" si="241"/>
        <v>1.68</v>
      </c>
      <c r="N1159" s="126">
        <f t="shared" si="242"/>
        <v>56.7</v>
      </c>
      <c r="O1159" s="126">
        <f t="shared" si="243"/>
        <v>56.7</v>
      </c>
      <c r="P1159" s="126">
        <f t="shared" si="244"/>
        <v>23.58</v>
      </c>
      <c r="Q1159" s="126">
        <f t="shared" si="245"/>
        <v>23.58</v>
      </c>
      <c r="R1159" s="126">
        <f t="shared" si="246"/>
        <v>12.999999999999998</v>
      </c>
      <c r="S1159" s="126">
        <f t="shared" si="247"/>
        <v>12.999999999999998</v>
      </c>
      <c r="T1159" s="126">
        <f t="shared" si="248"/>
        <v>12.999999999999998</v>
      </c>
      <c r="U1159" s="128">
        <f t="shared" si="249"/>
        <v>6.4999999999999991</v>
      </c>
      <c r="V1159" s="157">
        <f t="shared" si="250"/>
        <v>313</v>
      </c>
    </row>
    <row r="1160" spans="1:22" ht="11.25" customHeight="1" x14ac:dyDescent="0.25">
      <c r="A1160" s="130" t="s">
        <v>4616</v>
      </c>
      <c r="B1160" s="131" t="s">
        <v>3351</v>
      </c>
      <c r="C1160" s="132">
        <v>97300003682</v>
      </c>
      <c r="D1160" s="132" t="s">
        <v>4708</v>
      </c>
      <c r="E1160" s="133">
        <v>776</v>
      </c>
      <c r="F1160" s="132">
        <v>3</v>
      </c>
      <c r="G1160" s="132">
        <v>1</v>
      </c>
      <c r="H1160" s="134">
        <v>0</v>
      </c>
      <c r="I1160" s="135">
        <f t="shared" si="251"/>
        <v>2</v>
      </c>
      <c r="J1160" s="126">
        <f t="shared" ref="J1160:J1223" si="253">E1160*$J$4</f>
        <v>186.23999999999998</v>
      </c>
      <c r="K1160" s="126">
        <f t="shared" si="252"/>
        <v>186.23999999999998</v>
      </c>
      <c r="L1160" s="126">
        <f t="shared" ref="L1160:L1223" si="254">(G1160+H1160)*$L$4</f>
        <v>1.68</v>
      </c>
      <c r="M1160" s="126">
        <f t="shared" ref="M1160:M1223" si="255">I1160*$M$4</f>
        <v>3.36</v>
      </c>
      <c r="N1160" s="126">
        <f t="shared" ref="N1160:N1223" si="256">(G1160+H1160)*$N$4</f>
        <v>56.7</v>
      </c>
      <c r="O1160" s="126">
        <f t="shared" ref="O1160:O1223" si="257">I1160*$O$4</f>
        <v>113.4</v>
      </c>
      <c r="P1160" s="126">
        <f t="shared" ref="P1160:P1223" si="258">(G1160+H1160)*$P$4</f>
        <v>23.58</v>
      </c>
      <c r="Q1160" s="126">
        <f t="shared" ref="Q1160:Q1223" si="259">I1160*$Q$4</f>
        <v>47.16</v>
      </c>
      <c r="R1160" s="126">
        <f t="shared" ref="R1160:R1223" si="260">E1160*$R$4</f>
        <v>46.559999999999995</v>
      </c>
      <c r="S1160" s="126">
        <f t="shared" ref="S1160:S1223" si="261">E1160*$S$4</f>
        <v>46.559999999999995</v>
      </c>
      <c r="T1160" s="126">
        <f t="shared" ref="T1160:T1223" si="262">E1160*$T$4</f>
        <v>46.559999999999995</v>
      </c>
      <c r="U1160" s="128">
        <f t="shared" ref="U1160:U1223" si="263">E1160*$U$4</f>
        <v>23.279999999999998</v>
      </c>
      <c r="V1160" s="157">
        <f t="shared" ref="V1160:V1223" si="264">ROUND((J1160+K1160+L1160+M1160+N1160+O1160+P1160+Q1160+R1160+S1160+T1160+U1160),0)</f>
        <v>781</v>
      </c>
    </row>
    <row r="1161" spans="1:22" ht="11.25" customHeight="1" x14ac:dyDescent="0.25">
      <c r="A1161" s="130" t="s">
        <v>4616</v>
      </c>
      <c r="B1161" s="131" t="s">
        <v>3353</v>
      </c>
      <c r="C1161" s="132">
        <v>35050001412</v>
      </c>
      <c r="D1161" s="132" t="s">
        <v>4709</v>
      </c>
      <c r="E1161" s="133">
        <v>394</v>
      </c>
      <c r="F1161" s="132">
        <v>3</v>
      </c>
      <c r="G1161" s="132">
        <v>1</v>
      </c>
      <c r="H1161" s="134">
        <v>0</v>
      </c>
      <c r="I1161" s="135">
        <f t="shared" ref="I1161:I1224" si="265">F1161-G1161-H1161</f>
        <v>2</v>
      </c>
      <c r="J1161" s="126">
        <f t="shared" si="253"/>
        <v>94.56</v>
      </c>
      <c r="K1161" s="126">
        <f t="shared" si="252"/>
        <v>94.56</v>
      </c>
      <c r="L1161" s="126">
        <f t="shared" si="254"/>
        <v>1.68</v>
      </c>
      <c r="M1161" s="126">
        <f t="shared" si="255"/>
        <v>3.36</v>
      </c>
      <c r="N1161" s="126">
        <f t="shared" si="256"/>
        <v>56.7</v>
      </c>
      <c r="O1161" s="126">
        <f t="shared" si="257"/>
        <v>113.4</v>
      </c>
      <c r="P1161" s="126">
        <f t="shared" si="258"/>
        <v>23.58</v>
      </c>
      <c r="Q1161" s="126">
        <f t="shared" si="259"/>
        <v>47.16</v>
      </c>
      <c r="R1161" s="126">
        <f t="shared" si="260"/>
        <v>23.64</v>
      </c>
      <c r="S1161" s="126">
        <f t="shared" si="261"/>
        <v>23.64</v>
      </c>
      <c r="T1161" s="126">
        <f t="shared" si="262"/>
        <v>23.64</v>
      </c>
      <c r="U1161" s="128">
        <f t="shared" si="263"/>
        <v>11.82</v>
      </c>
      <c r="V1161" s="157">
        <f t="shared" si="264"/>
        <v>518</v>
      </c>
    </row>
    <row r="1162" spans="1:22" ht="11.25" customHeight="1" x14ac:dyDescent="0.25">
      <c r="A1162" s="130" t="s">
        <v>4616</v>
      </c>
      <c r="B1162" s="131" t="s">
        <v>3355</v>
      </c>
      <c r="C1162" s="132">
        <v>15830011300</v>
      </c>
      <c r="D1162" s="132" t="s">
        <v>4710</v>
      </c>
      <c r="E1162" s="133">
        <v>316.33333333333331</v>
      </c>
      <c r="F1162" s="132">
        <v>3</v>
      </c>
      <c r="G1162" s="132">
        <v>1</v>
      </c>
      <c r="H1162" s="134">
        <v>0</v>
      </c>
      <c r="I1162" s="135">
        <f t="shared" si="265"/>
        <v>2</v>
      </c>
      <c r="J1162" s="126">
        <f t="shared" si="253"/>
        <v>75.919999999999987</v>
      </c>
      <c r="K1162" s="126">
        <f t="shared" si="252"/>
        <v>75.919999999999987</v>
      </c>
      <c r="L1162" s="126">
        <f t="shared" si="254"/>
        <v>1.68</v>
      </c>
      <c r="M1162" s="126">
        <f t="shared" si="255"/>
        <v>3.36</v>
      </c>
      <c r="N1162" s="126">
        <f t="shared" si="256"/>
        <v>56.7</v>
      </c>
      <c r="O1162" s="126">
        <f t="shared" si="257"/>
        <v>113.4</v>
      </c>
      <c r="P1162" s="126">
        <f t="shared" si="258"/>
        <v>23.58</v>
      </c>
      <c r="Q1162" s="126">
        <f t="shared" si="259"/>
        <v>47.16</v>
      </c>
      <c r="R1162" s="126">
        <f t="shared" si="260"/>
        <v>18.979999999999997</v>
      </c>
      <c r="S1162" s="126">
        <f t="shared" si="261"/>
        <v>18.979999999999997</v>
      </c>
      <c r="T1162" s="126">
        <f t="shared" si="262"/>
        <v>18.979999999999997</v>
      </c>
      <c r="U1162" s="128">
        <f t="shared" si="263"/>
        <v>9.4899999999999984</v>
      </c>
      <c r="V1162" s="157">
        <f t="shared" si="264"/>
        <v>464</v>
      </c>
    </row>
    <row r="1163" spans="1:22" ht="11.25" customHeight="1" x14ac:dyDescent="0.25">
      <c r="A1163" s="130" t="s">
        <v>4616</v>
      </c>
      <c r="B1163" s="131" t="s">
        <v>1910</v>
      </c>
      <c r="C1163" s="132">
        <v>10640051261</v>
      </c>
      <c r="D1163" s="132" t="s">
        <v>4711</v>
      </c>
      <c r="E1163" s="133">
        <v>259</v>
      </c>
      <c r="F1163" s="132">
        <v>3</v>
      </c>
      <c r="G1163" s="132">
        <v>1</v>
      </c>
      <c r="H1163" s="134">
        <v>0</v>
      </c>
      <c r="I1163" s="135">
        <f t="shared" si="265"/>
        <v>2</v>
      </c>
      <c r="J1163" s="126">
        <f t="shared" si="253"/>
        <v>62.16</v>
      </c>
      <c r="K1163" s="126">
        <f t="shared" si="252"/>
        <v>62.16</v>
      </c>
      <c r="L1163" s="126">
        <f t="shared" si="254"/>
        <v>1.68</v>
      </c>
      <c r="M1163" s="126">
        <f t="shared" si="255"/>
        <v>3.36</v>
      </c>
      <c r="N1163" s="126">
        <f t="shared" si="256"/>
        <v>56.7</v>
      </c>
      <c r="O1163" s="126">
        <f t="shared" si="257"/>
        <v>113.4</v>
      </c>
      <c r="P1163" s="126">
        <f t="shared" si="258"/>
        <v>23.58</v>
      </c>
      <c r="Q1163" s="126">
        <f t="shared" si="259"/>
        <v>47.16</v>
      </c>
      <c r="R1163" s="126">
        <f t="shared" si="260"/>
        <v>15.54</v>
      </c>
      <c r="S1163" s="126">
        <f t="shared" si="261"/>
        <v>15.54</v>
      </c>
      <c r="T1163" s="126">
        <f t="shared" si="262"/>
        <v>15.54</v>
      </c>
      <c r="U1163" s="128">
        <f t="shared" si="263"/>
        <v>7.77</v>
      </c>
      <c r="V1163" s="157">
        <f t="shared" si="264"/>
        <v>425</v>
      </c>
    </row>
    <row r="1164" spans="1:22" ht="11.25" customHeight="1" x14ac:dyDescent="0.25">
      <c r="A1164" s="130" t="s">
        <v>4616</v>
      </c>
      <c r="B1164" s="131" t="s">
        <v>1910</v>
      </c>
      <c r="C1164" s="132">
        <v>37760001548</v>
      </c>
      <c r="D1164" s="132" t="s">
        <v>4712</v>
      </c>
      <c r="E1164" s="133">
        <v>257</v>
      </c>
      <c r="F1164" s="132">
        <v>3</v>
      </c>
      <c r="G1164" s="132">
        <v>1</v>
      </c>
      <c r="H1164" s="134">
        <v>0</v>
      </c>
      <c r="I1164" s="135">
        <f t="shared" si="265"/>
        <v>2</v>
      </c>
      <c r="J1164" s="126">
        <f t="shared" si="253"/>
        <v>61.68</v>
      </c>
      <c r="K1164" s="126">
        <f t="shared" si="252"/>
        <v>61.68</v>
      </c>
      <c r="L1164" s="126">
        <f t="shared" si="254"/>
        <v>1.68</v>
      </c>
      <c r="M1164" s="126">
        <f t="shared" si="255"/>
        <v>3.36</v>
      </c>
      <c r="N1164" s="126">
        <f t="shared" si="256"/>
        <v>56.7</v>
      </c>
      <c r="O1164" s="126">
        <f t="shared" si="257"/>
        <v>113.4</v>
      </c>
      <c r="P1164" s="126">
        <f t="shared" si="258"/>
        <v>23.58</v>
      </c>
      <c r="Q1164" s="126">
        <f t="shared" si="259"/>
        <v>47.16</v>
      </c>
      <c r="R1164" s="126">
        <f t="shared" si="260"/>
        <v>15.42</v>
      </c>
      <c r="S1164" s="126">
        <f t="shared" si="261"/>
        <v>15.42</v>
      </c>
      <c r="T1164" s="126">
        <f t="shared" si="262"/>
        <v>15.42</v>
      </c>
      <c r="U1164" s="128">
        <f t="shared" si="263"/>
        <v>7.71</v>
      </c>
      <c r="V1164" s="157">
        <f t="shared" si="264"/>
        <v>423</v>
      </c>
    </row>
    <row r="1165" spans="1:22" ht="11.25" customHeight="1" x14ac:dyDescent="0.25">
      <c r="A1165" s="130" t="s">
        <v>4616</v>
      </c>
      <c r="B1165" s="131" t="s">
        <v>1910</v>
      </c>
      <c r="C1165" s="132">
        <v>91340049792</v>
      </c>
      <c r="D1165" s="132" t="s">
        <v>4713</v>
      </c>
      <c r="E1165" s="133">
        <v>552</v>
      </c>
      <c r="F1165" s="132">
        <v>3</v>
      </c>
      <c r="G1165" s="132">
        <v>1</v>
      </c>
      <c r="H1165" s="134">
        <v>0</v>
      </c>
      <c r="I1165" s="135">
        <f t="shared" si="265"/>
        <v>2</v>
      </c>
      <c r="J1165" s="126">
        <f t="shared" si="253"/>
        <v>132.47999999999999</v>
      </c>
      <c r="K1165" s="126">
        <f t="shared" si="252"/>
        <v>132.47999999999999</v>
      </c>
      <c r="L1165" s="126">
        <f t="shared" si="254"/>
        <v>1.68</v>
      </c>
      <c r="M1165" s="126">
        <f t="shared" si="255"/>
        <v>3.36</v>
      </c>
      <c r="N1165" s="126">
        <f t="shared" si="256"/>
        <v>56.7</v>
      </c>
      <c r="O1165" s="126">
        <f t="shared" si="257"/>
        <v>113.4</v>
      </c>
      <c r="P1165" s="126">
        <f t="shared" si="258"/>
        <v>23.58</v>
      </c>
      <c r="Q1165" s="126">
        <f t="shared" si="259"/>
        <v>47.16</v>
      </c>
      <c r="R1165" s="126">
        <f t="shared" si="260"/>
        <v>33.119999999999997</v>
      </c>
      <c r="S1165" s="126">
        <f t="shared" si="261"/>
        <v>33.119999999999997</v>
      </c>
      <c r="T1165" s="126">
        <f t="shared" si="262"/>
        <v>33.119999999999997</v>
      </c>
      <c r="U1165" s="128">
        <f t="shared" si="263"/>
        <v>16.559999999999999</v>
      </c>
      <c r="V1165" s="157">
        <f t="shared" si="264"/>
        <v>627</v>
      </c>
    </row>
    <row r="1166" spans="1:22" ht="11.25" customHeight="1" x14ac:dyDescent="0.25">
      <c r="A1166" s="130" t="s">
        <v>4616</v>
      </c>
      <c r="B1166" s="131" t="s">
        <v>3357</v>
      </c>
      <c r="C1166" s="132">
        <v>47500009885</v>
      </c>
      <c r="D1166" s="132" t="s">
        <v>4714</v>
      </c>
      <c r="E1166" s="133">
        <v>487.66666666666669</v>
      </c>
      <c r="F1166" s="132">
        <v>3</v>
      </c>
      <c r="G1166" s="132">
        <v>1</v>
      </c>
      <c r="H1166" s="134">
        <v>0</v>
      </c>
      <c r="I1166" s="135">
        <f t="shared" si="265"/>
        <v>2</v>
      </c>
      <c r="J1166" s="126">
        <f t="shared" si="253"/>
        <v>117.04</v>
      </c>
      <c r="K1166" s="126">
        <f t="shared" si="252"/>
        <v>117.04</v>
      </c>
      <c r="L1166" s="126">
        <f t="shared" si="254"/>
        <v>1.68</v>
      </c>
      <c r="M1166" s="126">
        <f t="shared" si="255"/>
        <v>3.36</v>
      </c>
      <c r="N1166" s="126">
        <f t="shared" si="256"/>
        <v>56.7</v>
      </c>
      <c r="O1166" s="126">
        <f t="shared" si="257"/>
        <v>113.4</v>
      </c>
      <c r="P1166" s="126">
        <f t="shared" si="258"/>
        <v>23.58</v>
      </c>
      <c r="Q1166" s="126">
        <f t="shared" si="259"/>
        <v>47.16</v>
      </c>
      <c r="R1166" s="126">
        <f t="shared" si="260"/>
        <v>29.26</v>
      </c>
      <c r="S1166" s="126">
        <f t="shared" si="261"/>
        <v>29.26</v>
      </c>
      <c r="T1166" s="126">
        <f t="shared" si="262"/>
        <v>29.26</v>
      </c>
      <c r="U1166" s="128">
        <f t="shared" si="263"/>
        <v>14.63</v>
      </c>
      <c r="V1166" s="157">
        <f t="shared" si="264"/>
        <v>582</v>
      </c>
    </row>
    <row r="1167" spans="1:22" ht="11.25" customHeight="1" x14ac:dyDescent="0.25">
      <c r="A1167" s="130" t="s">
        <v>4616</v>
      </c>
      <c r="B1167" s="131" t="s">
        <v>3359</v>
      </c>
      <c r="C1167" s="132">
        <v>50910001592</v>
      </c>
      <c r="D1167" s="132" t="s">
        <v>4715</v>
      </c>
      <c r="E1167" s="133">
        <v>219</v>
      </c>
      <c r="F1167" s="132">
        <v>3</v>
      </c>
      <c r="G1167" s="132">
        <v>1</v>
      </c>
      <c r="H1167" s="134">
        <v>0</v>
      </c>
      <c r="I1167" s="135">
        <f t="shared" si="265"/>
        <v>2</v>
      </c>
      <c r="J1167" s="126">
        <f t="shared" si="253"/>
        <v>52.559999999999995</v>
      </c>
      <c r="K1167" s="126">
        <f t="shared" si="252"/>
        <v>52.559999999999995</v>
      </c>
      <c r="L1167" s="126">
        <f t="shared" si="254"/>
        <v>1.68</v>
      </c>
      <c r="M1167" s="126">
        <f t="shared" si="255"/>
        <v>3.36</v>
      </c>
      <c r="N1167" s="126">
        <f t="shared" si="256"/>
        <v>56.7</v>
      </c>
      <c r="O1167" s="126">
        <f t="shared" si="257"/>
        <v>113.4</v>
      </c>
      <c r="P1167" s="126">
        <f t="shared" si="258"/>
        <v>23.58</v>
      </c>
      <c r="Q1167" s="126">
        <f t="shared" si="259"/>
        <v>47.16</v>
      </c>
      <c r="R1167" s="126">
        <f t="shared" si="260"/>
        <v>13.139999999999999</v>
      </c>
      <c r="S1167" s="126">
        <f t="shared" si="261"/>
        <v>13.139999999999999</v>
      </c>
      <c r="T1167" s="126">
        <f t="shared" si="262"/>
        <v>13.139999999999999</v>
      </c>
      <c r="U1167" s="128">
        <f t="shared" si="263"/>
        <v>6.5699999999999994</v>
      </c>
      <c r="V1167" s="157">
        <f t="shared" si="264"/>
        <v>397</v>
      </c>
    </row>
    <row r="1168" spans="1:22" ht="11.25" customHeight="1" x14ac:dyDescent="0.25">
      <c r="A1168" s="130" t="s">
        <v>4616</v>
      </c>
      <c r="B1168" s="131" t="s">
        <v>3361</v>
      </c>
      <c r="C1168" s="132">
        <v>14260004796</v>
      </c>
      <c r="D1168" s="132" t="s">
        <v>4716</v>
      </c>
      <c r="E1168" s="133">
        <v>367</v>
      </c>
      <c r="F1168" s="132">
        <v>2</v>
      </c>
      <c r="G1168" s="132">
        <v>1</v>
      </c>
      <c r="H1168" s="134">
        <v>0</v>
      </c>
      <c r="I1168" s="135">
        <f t="shared" si="265"/>
        <v>1</v>
      </c>
      <c r="J1168" s="126">
        <f t="shared" si="253"/>
        <v>88.08</v>
      </c>
      <c r="K1168" s="126">
        <f t="shared" si="252"/>
        <v>88.08</v>
      </c>
      <c r="L1168" s="126">
        <f t="shared" si="254"/>
        <v>1.68</v>
      </c>
      <c r="M1168" s="126">
        <f t="shared" si="255"/>
        <v>1.68</v>
      </c>
      <c r="N1168" s="126">
        <f t="shared" si="256"/>
        <v>56.7</v>
      </c>
      <c r="O1168" s="126">
        <f t="shared" si="257"/>
        <v>56.7</v>
      </c>
      <c r="P1168" s="126">
        <f t="shared" si="258"/>
        <v>23.58</v>
      </c>
      <c r="Q1168" s="126">
        <f t="shared" si="259"/>
        <v>23.58</v>
      </c>
      <c r="R1168" s="126">
        <f t="shared" si="260"/>
        <v>22.02</v>
      </c>
      <c r="S1168" s="126">
        <f t="shared" si="261"/>
        <v>22.02</v>
      </c>
      <c r="T1168" s="126">
        <f t="shared" si="262"/>
        <v>22.02</v>
      </c>
      <c r="U1168" s="128">
        <f t="shared" si="263"/>
        <v>11.01</v>
      </c>
      <c r="V1168" s="157">
        <f t="shared" si="264"/>
        <v>417</v>
      </c>
    </row>
    <row r="1169" spans="1:22" ht="11.25" customHeight="1" x14ac:dyDescent="0.25">
      <c r="A1169" s="130" t="s">
        <v>4616</v>
      </c>
      <c r="B1169" s="131" t="s">
        <v>1044</v>
      </c>
      <c r="C1169" s="132">
        <v>87370006185</v>
      </c>
      <c r="D1169" s="132" t="s">
        <v>4717</v>
      </c>
      <c r="E1169" s="133">
        <v>390.66666666666669</v>
      </c>
      <c r="F1169" s="132">
        <v>3</v>
      </c>
      <c r="G1169" s="132">
        <v>1</v>
      </c>
      <c r="H1169" s="134">
        <v>0</v>
      </c>
      <c r="I1169" s="135">
        <f t="shared" si="265"/>
        <v>2</v>
      </c>
      <c r="J1169" s="126">
        <f t="shared" si="253"/>
        <v>93.76</v>
      </c>
      <c r="K1169" s="126">
        <f t="shared" si="252"/>
        <v>93.76</v>
      </c>
      <c r="L1169" s="126">
        <f t="shared" si="254"/>
        <v>1.68</v>
      </c>
      <c r="M1169" s="126">
        <f t="shared" si="255"/>
        <v>3.36</v>
      </c>
      <c r="N1169" s="126">
        <f t="shared" si="256"/>
        <v>56.7</v>
      </c>
      <c r="O1169" s="126">
        <f t="shared" si="257"/>
        <v>113.4</v>
      </c>
      <c r="P1169" s="126">
        <f t="shared" si="258"/>
        <v>23.58</v>
      </c>
      <c r="Q1169" s="126">
        <f t="shared" si="259"/>
        <v>47.16</v>
      </c>
      <c r="R1169" s="126">
        <f t="shared" si="260"/>
        <v>23.44</v>
      </c>
      <c r="S1169" s="126">
        <f t="shared" si="261"/>
        <v>23.44</v>
      </c>
      <c r="T1169" s="126">
        <f t="shared" si="262"/>
        <v>23.44</v>
      </c>
      <c r="U1169" s="128">
        <f t="shared" si="263"/>
        <v>11.72</v>
      </c>
      <c r="V1169" s="157">
        <f t="shared" si="264"/>
        <v>515</v>
      </c>
    </row>
    <row r="1170" spans="1:22" ht="11.25" customHeight="1" x14ac:dyDescent="0.25">
      <c r="A1170" s="130" t="s">
        <v>4616</v>
      </c>
      <c r="B1170" s="131" t="s">
        <v>3363</v>
      </c>
      <c r="C1170" s="132">
        <v>58810009935</v>
      </c>
      <c r="D1170" s="132" t="s">
        <v>4718</v>
      </c>
      <c r="E1170" s="133">
        <v>255</v>
      </c>
      <c r="F1170" s="132">
        <v>2</v>
      </c>
      <c r="G1170" s="132">
        <v>1</v>
      </c>
      <c r="H1170" s="134">
        <v>0</v>
      </c>
      <c r="I1170" s="135">
        <f t="shared" si="265"/>
        <v>1</v>
      </c>
      <c r="J1170" s="126">
        <f t="shared" si="253"/>
        <v>61.199999999999996</v>
      </c>
      <c r="K1170" s="126">
        <f t="shared" si="252"/>
        <v>61.199999999999996</v>
      </c>
      <c r="L1170" s="126">
        <f t="shared" si="254"/>
        <v>1.68</v>
      </c>
      <c r="M1170" s="126">
        <f t="shared" si="255"/>
        <v>1.68</v>
      </c>
      <c r="N1170" s="126">
        <f t="shared" si="256"/>
        <v>56.7</v>
      </c>
      <c r="O1170" s="126">
        <f t="shared" si="257"/>
        <v>56.7</v>
      </c>
      <c r="P1170" s="126">
        <f t="shared" si="258"/>
        <v>23.58</v>
      </c>
      <c r="Q1170" s="126">
        <f t="shared" si="259"/>
        <v>23.58</v>
      </c>
      <c r="R1170" s="126">
        <f t="shared" si="260"/>
        <v>15.299999999999999</v>
      </c>
      <c r="S1170" s="126">
        <f t="shared" si="261"/>
        <v>15.299999999999999</v>
      </c>
      <c r="T1170" s="126">
        <f t="shared" si="262"/>
        <v>15.299999999999999</v>
      </c>
      <c r="U1170" s="128">
        <f t="shared" si="263"/>
        <v>7.6499999999999995</v>
      </c>
      <c r="V1170" s="157">
        <f t="shared" si="264"/>
        <v>340</v>
      </c>
    </row>
    <row r="1171" spans="1:22" ht="11.25" customHeight="1" x14ac:dyDescent="0.25">
      <c r="A1171" s="130" t="s">
        <v>4616</v>
      </c>
      <c r="B1171" s="131" t="s">
        <v>3365</v>
      </c>
      <c r="C1171" s="132">
        <v>77060008126</v>
      </c>
      <c r="D1171" s="132" t="s">
        <v>4719</v>
      </c>
      <c r="E1171" s="133">
        <v>306</v>
      </c>
      <c r="F1171" s="132">
        <v>3</v>
      </c>
      <c r="G1171" s="132">
        <v>1</v>
      </c>
      <c r="H1171" s="134">
        <v>0</v>
      </c>
      <c r="I1171" s="135">
        <f t="shared" si="265"/>
        <v>2</v>
      </c>
      <c r="J1171" s="126">
        <f t="shared" si="253"/>
        <v>73.44</v>
      </c>
      <c r="K1171" s="126">
        <f t="shared" si="252"/>
        <v>73.44</v>
      </c>
      <c r="L1171" s="126">
        <f t="shared" si="254"/>
        <v>1.68</v>
      </c>
      <c r="M1171" s="126">
        <f t="shared" si="255"/>
        <v>3.36</v>
      </c>
      <c r="N1171" s="126">
        <f t="shared" si="256"/>
        <v>56.7</v>
      </c>
      <c r="O1171" s="126">
        <f t="shared" si="257"/>
        <v>113.4</v>
      </c>
      <c r="P1171" s="126">
        <f t="shared" si="258"/>
        <v>23.58</v>
      </c>
      <c r="Q1171" s="126">
        <f t="shared" si="259"/>
        <v>47.16</v>
      </c>
      <c r="R1171" s="126">
        <f t="shared" si="260"/>
        <v>18.36</v>
      </c>
      <c r="S1171" s="126">
        <f t="shared" si="261"/>
        <v>18.36</v>
      </c>
      <c r="T1171" s="126">
        <f t="shared" si="262"/>
        <v>18.36</v>
      </c>
      <c r="U1171" s="128">
        <f t="shared" si="263"/>
        <v>9.18</v>
      </c>
      <c r="V1171" s="157">
        <f t="shared" si="264"/>
        <v>457</v>
      </c>
    </row>
    <row r="1172" spans="1:22" ht="11.25" customHeight="1" x14ac:dyDescent="0.25">
      <c r="A1172" s="130" t="s">
        <v>4616</v>
      </c>
      <c r="B1172" s="131" t="s">
        <v>1046</v>
      </c>
      <c r="C1172" s="132">
        <v>83610002347</v>
      </c>
      <c r="D1172" s="132" t="s">
        <v>4720</v>
      </c>
      <c r="E1172" s="133">
        <v>325</v>
      </c>
      <c r="F1172" s="132">
        <v>2</v>
      </c>
      <c r="G1172" s="132">
        <v>1</v>
      </c>
      <c r="H1172" s="134">
        <v>0</v>
      </c>
      <c r="I1172" s="135">
        <f t="shared" si="265"/>
        <v>1</v>
      </c>
      <c r="J1172" s="126">
        <f t="shared" si="253"/>
        <v>78</v>
      </c>
      <c r="K1172" s="126">
        <f t="shared" si="252"/>
        <v>78</v>
      </c>
      <c r="L1172" s="126">
        <f t="shared" si="254"/>
        <v>1.68</v>
      </c>
      <c r="M1172" s="126">
        <f t="shared" si="255"/>
        <v>1.68</v>
      </c>
      <c r="N1172" s="126">
        <f t="shared" si="256"/>
        <v>56.7</v>
      </c>
      <c r="O1172" s="126">
        <f t="shared" si="257"/>
        <v>56.7</v>
      </c>
      <c r="P1172" s="126">
        <f t="shared" si="258"/>
        <v>23.58</v>
      </c>
      <c r="Q1172" s="126">
        <f t="shared" si="259"/>
        <v>23.58</v>
      </c>
      <c r="R1172" s="126">
        <f t="shared" si="260"/>
        <v>19.5</v>
      </c>
      <c r="S1172" s="126">
        <f t="shared" si="261"/>
        <v>19.5</v>
      </c>
      <c r="T1172" s="126">
        <f t="shared" si="262"/>
        <v>19.5</v>
      </c>
      <c r="U1172" s="128">
        <f t="shared" si="263"/>
        <v>9.75</v>
      </c>
      <c r="V1172" s="157">
        <f t="shared" si="264"/>
        <v>388</v>
      </c>
    </row>
    <row r="1173" spans="1:22" ht="11.25" customHeight="1" x14ac:dyDescent="0.25">
      <c r="A1173" s="130" t="s">
        <v>4616</v>
      </c>
      <c r="B1173" s="131" t="s">
        <v>3367</v>
      </c>
      <c r="C1173" s="132">
        <v>47550000609</v>
      </c>
      <c r="D1173" s="132" t="s">
        <v>4721</v>
      </c>
      <c r="E1173" s="133">
        <v>327.66666666666669</v>
      </c>
      <c r="F1173" s="132">
        <v>2</v>
      </c>
      <c r="G1173" s="132">
        <v>1</v>
      </c>
      <c r="H1173" s="134">
        <v>0</v>
      </c>
      <c r="I1173" s="135">
        <f t="shared" si="265"/>
        <v>1</v>
      </c>
      <c r="J1173" s="126">
        <f t="shared" si="253"/>
        <v>78.64</v>
      </c>
      <c r="K1173" s="126">
        <f t="shared" si="252"/>
        <v>78.64</v>
      </c>
      <c r="L1173" s="126">
        <f t="shared" si="254"/>
        <v>1.68</v>
      </c>
      <c r="M1173" s="126">
        <f t="shared" si="255"/>
        <v>1.68</v>
      </c>
      <c r="N1173" s="126">
        <f t="shared" si="256"/>
        <v>56.7</v>
      </c>
      <c r="O1173" s="126">
        <f t="shared" si="257"/>
        <v>56.7</v>
      </c>
      <c r="P1173" s="126">
        <f t="shared" si="258"/>
        <v>23.58</v>
      </c>
      <c r="Q1173" s="126">
        <f t="shared" si="259"/>
        <v>23.58</v>
      </c>
      <c r="R1173" s="126">
        <f t="shared" si="260"/>
        <v>19.66</v>
      </c>
      <c r="S1173" s="126">
        <f t="shared" si="261"/>
        <v>19.66</v>
      </c>
      <c r="T1173" s="126">
        <f t="shared" si="262"/>
        <v>19.66</v>
      </c>
      <c r="U1173" s="128">
        <f t="shared" si="263"/>
        <v>9.83</v>
      </c>
      <c r="V1173" s="157">
        <f t="shared" si="264"/>
        <v>390</v>
      </c>
    </row>
    <row r="1174" spans="1:22" ht="11.25" customHeight="1" x14ac:dyDescent="0.25">
      <c r="A1174" s="130" t="s">
        <v>4616</v>
      </c>
      <c r="B1174" s="131" t="s">
        <v>3369</v>
      </c>
      <c r="C1174" s="132">
        <v>32740008558</v>
      </c>
      <c r="D1174" s="132" t="s">
        <v>4722</v>
      </c>
      <c r="E1174" s="133">
        <v>250.33333333333334</v>
      </c>
      <c r="F1174" s="132">
        <v>2</v>
      </c>
      <c r="G1174" s="132">
        <v>1</v>
      </c>
      <c r="H1174" s="134">
        <v>0</v>
      </c>
      <c r="I1174" s="135">
        <f t="shared" si="265"/>
        <v>1</v>
      </c>
      <c r="J1174" s="126">
        <f t="shared" si="253"/>
        <v>60.08</v>
      </c>
      <c r="K1174" s="126">
        <f t="shared" si="252"/>
        <v>60.08</v>
      </c>
      <c r="L1174" s="126">
        <f t="shared" si="254"/>
        <v>1.68</v>
      </c>
      <c r="M1174" s="126">
        <f t="shared" si="255"/>
        <v>1.68</v>
      </c>
      <c r="N1174" s="126">
        <f t="shared" si="256"/>
        <v>56.7</v>
      </c>
      <c r="O1174" s="126">
        <f t="shared" si="257"/>
        <v>56.7</v>
      </c>
      <c r="P1174" s="126">
        <f t="shared" si="258"/>
        <v>23.58</v>
      </c>
      <c r="Q1174" s="126">
        <f t="shared" si="259"/>
        <v>23.58</v>
      </c>
      <c r="R1174" s="126">
        <f t="shared" si="260"/>
        <v>15.02</v>
      </c>
      <c r="S1174" s="126">
        <f t="shared" si="261"/>
        <v>15.02</v>
      </c>
      <c r="T1174" s="126">
        <f t="shared" si="262"/>
        <v>15.02</v>
      </c>
      <c r="U1174" s="128">
        <f t="shared" si="263"/>
        <v>7.51</v>
      </c>
      <c r="V1174" s="157">
        <f t="shared" si="264"/>
        <v>337</v>
      </c>
    </row>
    <row r="1175" spans="1:22" ht="11.25" customHeight="1" x14ac:dyDescent="0.25">
      <c r="A1175" s="130" t="s">
        <v>4616</v>
      </c>
      <c r="B1175" s="131" t="s">
        <v>3371</v>
      </c>
      <c r="C1175" s="132">
        <v>98110003260</v>
      </c>
      <c r="D1175" s="132" t="s">
        <v>4723</v>
      </c>
      <c r="E1175" s="133">
        <v>270</v>
      </c>
      <c r="F1175" s="132">
        <v>2</v>
      </c>
      <c r="G1175" s="132">
        <v>1</v>
      </c>
      <c r="H1175" s="134">
        <v>0</v>
      </c>
      <c r="I1175" s="135">
        <f t="shared" si="265"/>
        <v>1</v>
      </c>
      <c r="J1175" s="126">
        <f t="shared" si="253"/>
        <v>64.8</v>
      </c>
      <c r="K1175" s="126">
        <f t="shared" si="252"/>
        <v>64.8</v>
      </c>
      <c r="L1175" s="126">
        <f t="shared" si="254"/>
        <v>1.68</v>
      </c>
      <c r="M1175" s="126">
        <f t="shared" si="255"/>
        <v>1.68</v>
      </c>
      <c r="N1175" s="126">
        <f t="shared" si="256"/>
        <v>56.7</v>
      </c>
      <c r="O1175" s="126">
        <f t="shared" si="257"/>
        <v>56.7</v>
      </c>
      <c r="P1175" s="126">
        <f t="shared" si="258"/>
        <v>23.58</v>
      </c>
      <c r="Q1175" s="126">
        <f t="shared" si="259"/>
        <v>23.58</v>
      </c>
      <c r="R1175" s="126">
        <f t="shared" si="260"/>
        <v>16.2</v>
      </c>
      <c r="S1175" s="126">
        <f t="shared" si="261"/>
        <v>16.2</v>
      </c>
      <c r="T1175" s="126">
        <f t="shared" si="262"/>
        <v>16.2</v>
      </c>
      <c r="U1175" s="128">
        <f t="shared" si="263"/>
        <v>8.1</v>
      </c>
      <c r="V1175" s="157">
        <f t="shared" si="264"/>
        <v>350</v>
      </c>
    </row>
    <row r="1176" spans="1:22" ht="11.25" customHeight="1" x14ac:dyDescent="0.25">
      <c r="A1176" s="130" t="s">
        <v>4616</v>
      </c>
      <c r="B1176" s="131" t="s">
        <v>3373</v>
      </c>
      <c r="C1176" s="132">
        <v>21630005065</v>
      </c>
      <c r="D1176" s="132" t="s">
        <v>4724</v>
      </c>
      <c r="E1176" s="133">
        <v>224</v>
      </c>
      <c r="F1176" s="132">
        <v>2</v>
      </c>
      <c r="G1176" s="132">
        <v>1</v>
      </c>
      <c r="H1176" s="134">
        <v>0</v>
      </c>
      <c r="I1176" s="135">
        <f t="shared" si="265"/>
        <v>1</v>
      </c>
      <c r="J1176" s="126">
        <f t="shared" si="253"/>
        <v>53.76</v>
      </c>
      <c r="K1176" s="126">
        <f t="shared" si="252"/>
        <v>53.76</v>
      </c>
      <c r="L1176" s="126">
        <f t="shared" si="254"/>
        <v>1.68</v>
      </c>
      <c r="M1176" s="126">
        <f t="shared" si="255"/>
        <v>1.68</v>
      </c>
      <c r="N1176" s="126">
        <f t="shared" si="256"/>
        <v>56.7</v>
      </c>
      <c r="O1176" s="126">
        <f t="shared" si="257"/>
        <v>56.7</v>
      </c>
      <c r="P1176" s="126">
        <f t="shared" si="258"/>
        <v>23.58</v>
      </c>
      <c r="Q1176" s="126">
        <f t="shared" si="259"/>
        <v>23.58</v>
      </c>
      <c r="R1176" s="126">
        <f t="shared" si="260"/>
        <v>13.44</v>
      </c>
      <c r="S1176" s="126">
        <f t="shared" si="261"/>
        <v>13.44</v>
      </c>
      <c r="T1176" s="126">
        <f t="shared" si="262"/>
        <v>13.44</v>
      </c>
      <c r="U1176" s="128">
        <f t="shared" si="263"/>
        <v>6.72</v>
      </c>
      <c r="V1176" s="157">
        <f t="shared" si="264"/>
        <v>318</v>
      </c>
    </row>
    <row r="1177" spans="1:22" ht="11.25" customHeight="1" x14ac:dyDescent="0.25">
      <c r="A1177" s="130" t="s">
        <v>4616</v>
      </c>
      <c r="B1177" s="131" t="s">
        <v>3375</v>
      </c>
      <c r="C1177" s="132">
        <v>22650040642</v>
      </c>
      <c r="D1177" s="132" t="s">
        <v>4725</v>
      </c>
      <c r="E1177" s="133">
        <v>438</v>
      </c>
      <c r="F1177" s="132">
        <v>2</v>
      </c>
      <c r="G1177" s="132">
        <v>1</v>
      </c>
      <c r="H1177" s="134">
        <v>0</v>
      </c>
      <c r="I1177" s="135">
        <f t="shared" si="265"/>
        <v>1</v>
      </c>
      <c r="J1177" s="126">
        <f t="shared" si="253"/>
        <v>105.11999999999999</v>
      </c>
      <c r="K1177" s="126">
        <f t="shared" si="252"/>
        <v>105.11999999999999</v>
      </c>
      <c r="L1177" s="126">
        <f t="shared" si="254"/>
        <v>1.68</v>
      </c>
      <c r="M1177" s="126">
        <f t="shared" si="255"/>
        <v>1.68</v>
      </c>
      <c r="N1177" s="126">
        <f t="shared" si="256"/>
        <v>56.7</v>
      </c>
      <c r="O1177" s="126">
        <f t="shared" si="257"/>
        <v>56.7</v>
      </c>
      <c r="P1177" s="126">
        <f t="shared" si="258"/>
        <v>23.58</v>
      </c>
      <c r="Q1177" s="126">
        <f t="shared" si="259"/>
        <v>23.58</v>
      </c>
      <c r="R1177" s="126">
        <f t="shared" si="260"/>
        <v>26.279999999999998</v>
      </c>
      <c r="S1177" s="126">
        <f t="shared" si="261"/>
        <v>26.279999999999998</v>
      </c>
      <c r="T1177" s="126">
        <f t="shared" si="262"/>
        <v>26.279999999999998</v>
      </c>
      <c r="U1177" s="128">
        <f t="shared" si="263"/>
        <v>13.139999999999999</v>
      </c>
      <c r="V1177" s="157">
        <f t="shared" si="264"/>
        <v>466</v>
      </c>
    </row>
    <row r="1178" spans="1:22" ht="11.25" customHeight="1" x14ac:dyDescent="0.25">
      <c r="A1178" s="130" t="s">
        <v>4616</v>
      </c>
      <c r="B1178" s="131" t="s">
        <v>3377</v>
      </c>
      <c r="C1178" s="132">
        <v>45810000774</v>
      </c>
      <c r="D1178" s="132" t="s">
        <v>4726</v>
      </c>
      <c r="E1178" s="133">
        <v>296.33333333333331</v>
      </c>
      <c r="F1178" s="132">
        <v>3</v>
      </c>
      <c r="G1178" s="132">
        <v>1</v>
      </c>
      <c r="H1178" s="134">
        <v>0</v>
      </c>
      <c r="I1178" s="135">
        <f t="shared" si="265"/>
        <v>2</v>
      </c>
      <c r="J1178" s="126">
        <f t="shared" si="253"/>
        <v>71.11999999999999</v>
      </c>
      <c r="K1178" s="126">
        <f t="shared" si="252"/>
        <v>71.11999999999999</v>
      </c>
      <c r="L1178" s="126">
        <f t="shared" si="254"/>
        <v>1.68</v>
      </c>
      <c r="M1178" s="126">
        <f t="shared" si="255"/>
        <v>3.36</v>
      </c>
      <c r="N1178" s="126">
        <f t="shared" si="256"/>
        <v>56.7</v>
      </c>
      <c r="O1178" s="126">
        <f t="shared" si="257"/>
        <v>113.4</v>
      </c>
      <c r="P1178" s="126">
        <f t="shared" si="258"/>
        <v>23.58</v>
      </c>
      <c r="Q1178" s="126">
        <f t="shared" si="259"/>
        <v>47.16</v>
      </c>
      <c r="R1178" s="126">
        <f t="shared" si="260"/>
        <v>17.779999999999998</v>
      </c>
      <c r="S1178" s="126">
        <f t="shared" si="261"/>
        <v>17.779999999999998</v>
      </c>
      <c r="T1178" s="126">
        <f t="shared" si="262"/>
        <v>17.779999999999998</v>
      </c>
      <c r="U1178" s="128">
        <f t="shared" si="263"/>
        <v>8.8899999999999988</v>
      </c>
      <c r="V1178" s="157">
        <f t="shared" si="264"/>
        <v>450</v>
      </c>
    </row>
    <row r="1179" spans="1:22" ht="11.25" customHeight="1" x14ac:dyDescent="0.25">
      <c r="A1179" s="130" t="s">
        <v>4616</v>
      </c>
      <c r="B1179" s="131" t="s">
        <v>1048</v>
      </c>
      <c r="C1179" s="132">
        <v>80820008656</v>
      </c>
      <c r="D1179" s="132" t="s">
        <v>4727</v>
      </c>
      <c r="E1179" s="133">
        <v>260.33333333333331</v>
      </c>
      <c r="F1179" s="132">
        <v>2</v>
      </c>
      <c r="G1179" s="132">
        <v>1</v>
      </c>
      <c r="H1179" s="134">
        <v>0</v>
      </c>
      <c r="I1179" s="135">
        <f t="shared" si="265"/>
        <v>1</v>
      </c>
      <c r="J1179" s="126">
        <f t="shared" si="253"/>
        <v>62.47999999999999</v>
      </c>
      <c r="K1179" s="126">
        <f t="shared" si="252"/>
        <v>62.47999999999999</v>
      </c>
      <c r="L1179" s="126">
        <f t="shared" si="254"/>
        <v>1.68</v>
      </c>
      <c r="M1179" s="126">
        <f t="shared" si="255"/>
        <v>1.68</v>
      </c>
      <c r="N1179" s="126">
        <f t="shared" si="256"/>
        <v>56.7</v>
      </c>
      <c r="O1179" s="126">
        <f t="shared" si="257"/>
        <v>56.7</v>
      </c>
      <c r="P1179" s="126">
        <f t="shared" si="258"/>
        <v>23.58</v>
      </c>
      <c r="Q1179" s="126">
        <f t="shared" si="259"/>
        <v>23.58</v>
      </c>
      <c r="R1179" s="126">
        <f t="shared" si="260"/>
        <v>15.619999999999997</v>
      </c>
      <c r="S1179" s="126">
        <f t="shared" si="261"/>
        <v>15.619999999999997</v>
      </c>
      <c r="T1179" s="126">
        <f t="shared" si="262"/>
        <v>15.619999999999997</v>
      </c>
      <c r="U1179" s="128">
        <f t="shared" si="263"/>
        <v>7.8099999999999987</v>
      </c>
      <c r="V1179" s="157">
        <f t="shared" si="264"/>
        <v>344</v>
      </c>
    </row>
    <row r="1180" spans="1:22" ht="11.25" customHeight="1" x14ac:dyDescent="0.25">
      <c r="A1180" s="130" t="s">
        <v>4616</v>
      </c>
      <c r="B1180" s="131" t="s">
        <v>1270</v>
      </c>
      <c r="C1180" s="132">
        <v>79570007125</v>
      </c>
      <c r="D1180" s="132" t="s">
        <v>4728</v>
      </c>
      <c r="E1180" s="133">
        <v>305</v>
      </c>
      <c r="F1180" s="132">
        <v>3</v>
      </c>
      <c r="G1180" s="132">
        <v>1</v>
      </c>
      <c r="H1180" s="134">
        <v>0</v>
      </c>
      <c r="I1180" s="135">
        <f t="shared" si="265"/>
        <v>2</v>
      </c>
      <c r="J1180" s="126">
        <f t="shared" si="253"/>
        <v>73.2</v>
      </c>
      <c r="K1180" s="126">
        <f t="shared" si="252"/>
        <v>73.2</v>
      </c>
      <c r="L1180" s="126">
        <f t="shared" si="254"/>
        <v>1.68</v>
      </c>
      <c r="M1180" s="126">
        <f t="shared" si="255"/>
        <v>3.36</v>
      </c>
      <c r="N1180" s="126">
        <f t="shared" si="256"/>
        <v>56.7</v>
      </c>
      <c r="O1180" s="126">
        <f t="shared" si="257"/>
        <v>113.4</v>
      </c>
      <c r="P1180" s="126">
        <f t="shared" si="258"/>
        <v>23.58</v>
      </c>
      <c r="Q1180" s="126">
        <f t="shared" si="259"/>
        <v>47.16</v>
      </c>
      <c r="R1180" s="126">
        <f t="shared" si="260"/>
        <v>18.3</v>
      </c>
      <c r="S1180" s="126">
        <f t="shared" si="261"/>
        <v>18.3</v>
      </c>
      <c r="T1180" s="126">
        <f t="shared" si="262"/>
        <v>18.3</v>
      </c>
      <c r="U1180" s="128">
        <f t="shared" si="263"/>
        <v>9.15</v>
      </c>
      <c r="V1180" s="157">
        <f t="shared" si="264"/>
        <v>456</v>
      </c>
    </row>
    <row r="1181" spans="1:22" ht="11.25" customHeight="1" x14ac:dyDescent="0.25">
      <c r="A1181" s="130" t="s">
        <v>4616</v>
      </c>
      <c r="B1181" s="131" t="s">
        <v>3379</v>
      </c>
      <c r="C1181" s="132">
        <v>42770037527</v>
      </c>
      <c r="D1181" s="132" t="s">
        <v>4729</v>
      </c>
      <c r="E1181" s="133">
        <v>428.66666666666669</v>
      </c>
      <c r="F1181" s="132">
        <v>3</v>
      </c>
      <c r="G1181" s="132">
        <v>1</v>
      </c>
      <c r="H1181" s="134">
        <v>0</v>
      </c>
      <c r="I1181" s="135">
        <f t="shared" si="265"/>
        <v>2</v>
      </c>
      <c r="J1181" s="126">
        <f t="shared" si="253"/>
        <v>102.88</v>
      </c>
      <c r="K1181" s="126">
        <f t="shared" si="252"/>
        <v>102.88</v>
      </c>
      <c r="L1181" s="126">
        <f t="shared" si="254"/>
        <v>1.68</v>
      </c>
      <c r="M1181" s="126">
        <f t="shared" si="255"/>
        <v>3.36</v>
      </c>
      <c r="N1181" s="126">
        <f t="shared" si="256"/>
        <v>56.7</v>
      </c>
      <c r="O1181" s="126">
        <f t="shared" si="257"/>
        <v>113.4</v>
      </c>
      <c r="P1181" s="126">
        <f t="shared" si="258"/>
        <v>23.58</v>
      </c>
      <c r="Q1181" s="126">
        <f t="shared" si="259"/>
        <v>47.16</v>
      </c>
      <c r="R1181" s="126">
        <f t="shared" si="260"/>
        <v>25.72</v>
      </c>
      <c r="S1181" s="126">
        <f t="shared" si="261"/>
        <v>25.72</v>
      </c>
      <c r="T1181" s="126">
        <f t="shared" si="262"/>
        <v>25.72</v>
      </c>
      <c r="U1181" s="128">
        <f t="shared" si="263"/>
        <v>12.86</v>
      </c>
      <c r="V1181" s="157">
        <f t="shared" si="264"/>
        <v>542</v>
      </c>
    </row>
    <row r="1182" spans="1:22" ht="11.25" customHeight="1" x14ac:dyDescent="0.25">
      <c r="A1182" s="130" t="s">
        <v>4616</v>
      </c>
      <c r="B1182" s="131" t="s">
        <v>3381</v>
      </c>
      <c r="C1182" s="132">
        <v>58880040833</v>
      </c>
      <c r="D1182" s="132" t="s">
        <v>4730</v>
      </c>
      <c r="E1182" s="133">
        <v>405.66666666666669</v>
      </c>
      <c r="F1182" s="132">
        <v>3</v>
      </c>
      <c r="G1182" s="132">
        <v>1</v>
      </c>
      <c r="H1182" s="134">
        <v>0</v>
      </c>
      <c r="I1182" s="135">
        <f t="shared" si="265"/>
        <v>2</v>
      </c>
      <c r="J1182" s="126">
        <f t="shared" si="253"/>
        <v>97.36</v>
      </c>
      <c r="K1182" s="126">
        <f t="shared" si="252"/>
        <v>97.36</v>
      </c>
      <c r="L1182" s="126">
        <f t="shared" si="254"/>
        <v>1.68</v>
      </c>
      <c r="M1182" s="126">
        <f t="shared" si="255"/>
        <v>3.36</v>
      </c>
      <c r="N1182" s="126">
        <f t="shared" si="256"/>
        <v>56.7</v>
      </c>
      <c r="O1182" s="126">
        <f t="shared" si="257"/>
        <v>113.4</v>
      </c>
      <c r="P1182" s="126">
        <f t="shared" si="258"/>
        <v>23.58</v>
      </c>
      <c r="Q1182" s="126">
        <f t="shared" si="259"/>
        <v>47.16</v>
      </c>
      <c r="R1182" s="126">
        <f t="shared" si="260"/>
        <v>24.34</v>
      </c>
      <c r="S1182" s="126">
        <f t="shared" si="261"/>
        <v>24.34</v>
      </c>
      <c r="T1182" s="126">
        <f t="shared" si="262"/>
        <v>24.34</v>
      </c>
      <c r="U1182" s="128">
        <f t="shared" si="263"/>
        <v>12.17</v>
      </c>
      <c r="V1182" s="157">
        <f t="shared" si="264"/>
        <v>526</v>
      </c>
    </row>
    <row r="1183" spans="1:22" ht="11.25" customHeight="1" x14ac:dyDescent="0.25">
      <c r="A1183" s="130" t="s">
        <v>4616</v>
      </c>
      <c r="B1183" s="131" t="s">
        <v>3383</v>
      </c>
      <c r="C1183" s="132">
        <v>38210001767</v>
      </c>
      <c r="D1183" s="132" t="s">
        <v>4731</v>
      </c>
      <c r="E1183" s="133">
        <v>322.66666666666669</v>
      </c>
      <c r="F1183" s="132">
        <v>3</v>
      </c>
      <c r="G1183" s="132">
        <v>1</v>
      </c>
      <c r="H1183" s="134">
        <v>0</v>
      </c>
      <c r="I1183" s="135">
        <f t="shared" si="265"/>
        <v>2</v>
      </c>
      <c r="J1183" s="126">
        <f t="shared" si="253"/>
        <v>77.44</v>
      </c>
      <c r="K1183" s="126">
        <f t="shared" si="252"/>
        <v>77.44</v>
      </c>
      <c r="L1183" s="126">
        <f t="shared" si="254"/>
        <v>1.68</v>
      </c>
      <c r="M1183" s="126">
        <f t="shared" si="255"/>
        <v>3.36</v>
      </c>
      <c r="N1183" s="126">
        <f t="shared" si="256"/>
        <v>56.7</v>
      </c>
      <c r="O1183" s="126">
        <f t="shared" si="257"/>
        <v>113.4</v>
      </c>
      <c r="P1183" s="126">
        <f t="shared" si="258"/>
        <v>23.58</v>
      </c>
      <c r="Q1183" s="126">
        <f t="shared" si="259"/>
        <v>47.16</v>
      </c>
      <c r="R1183" s="126">
        <f t="shared" si="260"/>
        <v>19.36</v>
      </c>
      <c r="S1183" s="126">
        <f t="shared" si="261"/>
        <v>19.36</v>
      </c>
      <c r="T1183" s="126">
        <f t="shared" si="262"/>
        <v>19.36</v>
      </c>
      <c r="U1183" s="128">
        <f t="shared" si="263"/>
        <v>9.68</v>
      </c>
      <c r="V1183" s="157">
        <f t="shared" si="264"/>
        <v>469</v>
      </c>
    </row>
    <row r="1184" spans="1:22" ht="11.25" customHeight="1" x14ac:dyDescent="0.25">
      <c r="A1184" s="130" t="s">
        <v>4616</v>
      </c>
      <c r="B1184" s="131" t="s">
        <v>1050</v>
      </c>
      <c r="C1184" s="132">
        <v>19490006691</v>
      </c>
      <c r="D1184" s="132" t="s">
        <v>4732</v>
      </c>
      <c r="E1184" s="133">
        <v>427.33333333333331</v>
      </c>
      <c r="F1184" s="132">
        <v>3</v>
      </c>
      <c r="G1184" s="132">
        <v>1</v>
      </c>
      <c r="H1184" s="134">
        <v>0</v>
      </c>
      <c r="I1184" s="135">
        <f t="shared" si="265"/>
        <v>2</v>
      </c>
      <c r="J1184" s="126">
        <f t="shared" si="253"/>
        <v>102.55999999999999</v>
      </c>
      <c r="K1184" s="126">
        <f t="shared" ref="K1184:K1247" si="266">E1184*$K$4</f>
        <v>102.55999999999999</v>
      </c>
      <c r="L1184" s="126">
        <f t="shared" si="254"/>
        <v>1.68</v>
      </c>
      <c r="M1184" s="126">
        <f t="shared" si="255"/>
        <v>3.36</v>
      </c>
      <c r="N1184" s="126">
        <f t="shared" si="256"/>
        <v>56.7</v>
      </c>
      <c r="O1184" s="126">
        <f t="shared" si="257"/>
        <v>113.4</v>
      </c>
      <c r="P1184" s="126">
        <f t="shared" si="258"/>
        <v>23.58</v>
      </c>
      <c r="Q1184" s="126">
        <f t="shared" si="259"/>
        <v>47.16</v>
      </c>
      <c r="R1184" s="126">
        <f t="shared" si="260"/>
        <v>25.639999999999997</v>
      </c>
      <c r="S1184" s="126">
        <f t="shared" si="261"/>
        <v>25.639999999999997</v>
      </c>
      <c r="T1184" s="126">
        <f t="shared" si="262"/>
        <v>25.639999999999997</v>
      </c>
      <c r="U1184" s="128">
        <f t="shared" si="263"/>
        <v>12.819999999999999</v>
      </c>
      <c r="V1184" s="157">
        <f t="shared" si="264"/>
        <v>541</v>
      </c>
    </row>
    <row r="1185" spans="1:22" ht="11.25" customHeight="1" x14ac:dyDescent="0.25">
      <c r="A1185" s="130" t="s">
        <v>4616</v>
      </c>
      <c r="B1185" s="131" t="s">
        <v>1918</v>
      </c>
      <c r="C1185" s="132">
        <v>10380041835</v>
      </c>
      <c r="D1185" s="132" t="s">
        <v>4733</v>
      </c>
      <c r="E1185" s="133">
        <v>355.66666666666669</v>
      </c>
      <c r="F1185" s="132">
        <v>3</v>
      </c>
      <c r="G1185" s="132">
        <v>1</v>
      </c>
      <c r="H1185" s="134">
        <v>0</v>
      </c>
      <c r="I1185" s="135">
        <f t="shared" si="265"/>
        <v>2</v>
      </c>
      <c r="J1185" s="126">
        <f t="shared" si="253"/>
        <v>85.36</v>
      </c>
      <c r="K1185" s="126">
        <f t="shared" si="266"/>
        <v>85.36</v>
      </c>
      <c r="L1185" s="126">
        <f t="shared" si="254"/>
        <v>1.68</v>
      </c>
      <c r="M1185" s="126">
        <f t="shared" si="255"/>
        <v>3.36</v>
      </c>
      <c r="N1185" s="126">
        <f t="shared" si="256"/>
        <v>56.7</v>
      </c>
      <c r="O1185" s="126">
        <f t="shared" si="257"/>
        <v>113.4</v>
      </c>
      <c r="P1185" s="126">
        <f t="shared" si="258"/>
        <v>23.58</v>
      </c>
      <c r="Q1185" s="126">
        <f t="shared" si="259"/>
        <v>47.16</v>
      </c>
      <c r="R1185" s="126">
        <f t="shared" si="260"/>
        <v>21.34</v>
      </c>
      <c r="S1185" s="126">
        <f t="shared" si="261"/>
        <v>21.34</v>
      </c>
      <c r="T1185" s="126">
        <f t="shared" si="262"/>
        <v>21.34</v>
      </c>
      <c r="U1185" s="128">
        <f t="shared" si="263"/>
        <v>10.67</v>
      </c>
      <c r="V1185" s="157">
        <f t="shared" si="264"/>
        <v>491</v>
      </c>
    </row>
    <row r="1186" spans="1:22" ht="11.25" customHeight="1" x14ac:dyDescent="0.25">
      <c r="A1186" s="130" t="s">
        <v>4616</v>
      </c>
      <c r="B1186" s="131" t="s">
        <v>3385</v>
      </c>
      <c r="C1186" s="132">
        <v>55130050086</v>
      </c>
      <c r="D1186" s="132" t="s">
        <v>4734</v>
      </c>
      <c r="E1186" s="133">
        <v>355</v>
      </c>
      <c r="F1186" s="132">
        <v>3</v>
      </c>
      <c r="G1186" s="132">
        <v>1</v>
      </c>
      <c r="H1186" s="134">
        <v>0</v>
      </c>
      <c r="I1186" s="135">
        <f t="shared" si="265"/>
        <v>2</v>
      </c>
      <c r="J1186" s="126">
        <f t="shared" si="253"/>
        <v>85.2</v>
      </c>
      <c r="K1186" s="126">
        <f t="shared" si="266"/>
        <v>85.2</v>
      </c>
      <c r="L1186" s="126">
        <f t="shared" si="254"/>
        <v>1.68</v>
      </c>
      <c r="M1186" s="126">
        <f t="shared" si="255"/>
        <v>3.36</v>
      </c>
      <c r="N1186" s="126">
        <f t="shared" si="256"/>
        <v>56.7</v>
      </c>
      <c r="O1186" s="126">
        <f t="shared" si="257"/>
        <v>113.4</v>
      </c>
      <c r="P1186" s="126">
        <f t="shared" si="258"/>
        <v>23.58</v>
      </c>
      <c r="Q1186" s="126">
        <f t="shared" si="259"/>
        <v>47.16</v>
      </c>
      <c r="R1186" s="126">
        <f t="shared" si="260"/>
        <v>21.3</v>
      </c>
      <c r="S1186" s="126">
        <f t="shared" si="261"/>
        <v>21.3</v>
      </c>
      <c r="T1186" s="126">
        <f t="shared" si="262"/>
        <v>21.3</v>
      </c>
      <c r="U1186" s="128">
        <f t="shared" si="263"/>
        <v>10.65</v>
      </c>
      <c r="V1186" s="157">
        <f t="shared" si="264"/>
        <v>491</v>
      </c>
    </row>
    <row r="1187" spans="1:22" ht="11.25" customHeight="1" x14ac:dyDescent="0.25">
      <c r="A1187" s="130" t="s">
        <v>4616</v>
      </c>
      <c r="B1187" s="131" t="s">
        <v>1052</v>
      </c>
      <c r="C1187" s="132">
        <v>61830008855</v>
      </c>
      <c r="D1187" s="132" t="s">
        <v>4735</v>
      </c>
      <c r="E1187" s="133">
        <v>333</v>
      </c>
      <c r="F1187" s="132">
        <v>2</v>
      </c>
      <c r="G1187" s="132">
        <v>1</v>
      </c>
      <c r="H1187" s="134">
        <v>0</v>
      </c>
      <c r="I1187" s="135">
        <f t="shared" si="265"/>
        <v>1</v>
      </c>
      <c r="J1187" s="126">
        <f t="shared" si="253"/>
        <v>79.92</v>
      </c>
      <c r="K1187" s="126">
        <f t="shared" si="266"/>
        <v>79.92</v>
      </c>
      <c r="L1187" s="126">
        <f t="shared" si="254"/>
        <v>1.68</v>
      </c>
      <c r="M1187" s="126">
        <f t="shared" si="255"/>
        <v>1.68</v>
      </c>
      <c r="N1187" s="126">
        <f t="shared" si="256"/>
        <v>56.7</v>
      </c>
      <c r="O1187" s="126">
        <f t="shared" si="257"/>
        <v>56.7</v>
      </c>
      <c r="P1187" s="126">
        <f t="shared" si="258"/>
        <v>23.58</v>
      </c>
      <c r="Q1187" s="126">
        <f t="shared" si="259"/>
        <v>23.58</v>
      </c>
      <c r="R1187" s="126">
        <f t="shared" si="260"/>
        <v>19.98</v>
      </c>
      <c r="S1187" s="126">
        <f t="shared" si="261"/>
        <v>19.98</v>
      </c>
      <c r="T1187" s="126">
        <f t="shared" si="262"/>
        <v>19.98</v>
      </c>
      <c r="U1187" s="128">
        <f t="shared" si="263"/>
        <v>9.99</v>
      </c>
      <c r="V1187" s="157">
        <f t="shared" si="264"/>
        <v>394</v>
      </c>
    </row>
    <row r="1188" spans="1:22" ht="11.25" customHeight="1" x14ac:dyDescent="0.25">
      <c r="A1188" s="130" t="s">
        <v>4616</v>
      </c>
      <c r="B1188" s="131" t="s">
        <v>1054</v>
      </c>
      <c r="C1188" s="132">
        <v>52670008461</v>
      </c>
      <c r="D1188" s="132" t="s">
        <v>4736</v>
      </c>
      <c r="E1188" s="133">
        <v>213.66666666666666</v>
      </c>
      <c r="F1188" s="132">
        <v>2</v>
      </c>
      <c r="G1188" s="132">
        <v>1</v>
      </c>
      <c r="H1188" s="134">
        <v>0</v>
      </c>
      <c r="I1188" s="135">
        <f t="shared" si="265"/>
        <v>1</v>
      </c>
      <c r="J1188" s="126">
        <f t="shared" si="253"/>
        <v>51.279999999999994</v>
      </c>
      <c r="K1188" s="126">
        <f t="shared" si="266"/>
        <v>51.279999999999994</v>
      </c>
      <c r="L1188" s="126">
        <f t="shared" si="254"/>
        <v>1.68</v>
      </c>
      <c r="M1188" s="126">
        <f t="shared" si="255"/>
        <v>1.68</v>
      </c>
      <c r="N1188" s="126">
        <f t="shared" si="256"/>
        <v>56.7</v>
      </c>
      <c r="O1188" s="126">
        <f t="shared" si="257"/>
        <v>56.7</v>
      </c>
      <c r="P1188" s="126">
        <f t="shared" si="258"/>
        <v>23.58</v>
      </c>
      <c r="Q1188" s="126">
        <f t="shared" si="259"/>
        <v>23.58</v>
      </c>
      <c r="R1188" s="126">
        <f t="shared" si="260"/>
        <v>12.819999999999999</v>
      </c>
      <c r="S1188" s="126">
        <f t="shared" si="261"/>
        <v>12.819999999999999</v>
      </c>
      <c r="T1188" s="126">
        <f t="shared" si="262"/>
        <v>12.819999999999999</v>
      </c>
      <c r="U1188" s="128">
        <f t="shared" si="263"/>
        <v>6.4099999999999993</v>
      </c>
      <c r="V1188" s="157">
        <f t="shared" si="264"/>
        <v>311</v>
      </c>
    </row>
    <row r="1189" spans="1:22" ht="11.25" customHeight="1" x14ac:dyDescent="0.25">
      <c r="A1189" s="130" t="s">
        <v>4616</v>
      </c>
      <c r="B1189" s="131" t="s">
        <v>3387</v>
      </c>
      <c r="C1189" s="132">
        <v>52890000688</v>
      </c>
      <c r="D1189" s="132" t="s">
        <v>4737</v>
      </c>
      <c r="E1189" s="133">
        <v>486</v>
      </c>
      <c r="F1189" s="132">
        <v>2</v>
      </c>
      <c r="G1189" s="132">
        <v>1</v>
      </c>
      <c r="H1189" s="134">
        <v>0</v>
      </c>
      <c r="I1189" s="135">
        <f t="shared" si="265"/>
        <v>1</v>
      </c>
      <c r="J1189" s="126">
        <f t="shared" si="253"/>
        <v>116.64</v>
      </c>
      <c r="K1189" s="126">
        <f t="shared" si="266"/>
        <v>116.64</v>
      </c>
      <c r="L1189" s="126">
        <f t="shared" si="254"/>
        <v>1.68</v>
      </c>
      <c r="M1189" s="126">
        <f t="shared" si="255"/>
        <v>1.68</v>
      </c>
      <c r="N1189" s="126">
        <f t="shared" si="256"/>
        <v>56.7</v>
      </c>
      <c r="O1189" s="126">
        <f t="shared" si="257"/>
        <v>56.7</v>
      </c>
      <c r="P1189" s="126">
        <f t="shared" si="258"/>
        <v>23.58</v>
      </c>
      <c r="Q1189" s="126">
        <f t="shared" si="259"/>
        <v>23.58</v>
      </c>
      <c r="R1189" s="126">
        <f t="shared" si="260"/>
        <v>29.16</v>
      </c>
      <c r="S1189" s="126">
        <f t="shared" si="261"/>
        <v>29.16</v>
      </c>
      <c r="T1189" s="126">
        <f t="shared" si="262"/>
        <v>29.16</v>
      </c>
      <c r="U1189" s="128">
        <f t="shared" si="263"/>
        <v>14.58</v>
      </c>
      <c r="V1189" s="157">
        <f t="shared" si="264"/>
        <v>499</v>
      </c>
    </row>
    <row r="1190" spans="1:22" ht="11.25" customHeight="1" x14ac:dyDescent="0.25">
      <c r="A1190" s="130" t="s">
        <v>4616</v>
      </c>
      <c r="B1190" s="131" t="s">
        <v>3389</v>
      </c>
      <c r="C1190" s="132">
        <v>31530006265</v>
      </c>
      <c r="D1190" s="132" t="s">
        <v>4738</v>
      </c>
      <c r="E1190" s="133">
        <v>464.66666666666669</v>
      </c>
      <c r="F1190" s="132">
        <v>2</v>
      </c>
      <c r="G1190" s="132">
        <v>1</v>
      </c>
      <c r="H1190" s="134">
        <v>0</v>
      </c>
      <c r="I1190" s="135">
        <f t="shared" si="265"/>
        <v>1</v>
      </c>
      <c r="J1190" s="126">
        <f t="shared" si="253"/>
        <v>111.52</v>
      </c>
      <c r="K1190" s="126">
        <f t="shared" si="266"/>
        <v>111.52</v>
      </c>
      <c r="L1190" s="126">
        <f t="shared" si="254"/>
        <v>1.68</v>
      </c>
      <c r="M1190" s="126">
        <f t="shared" si="255"/>
        <v>1.68</v>
      </c>
      <c r="N1190" s="126">
        <f t="shared" si="256"/>
        <v>56.7</v>
      </c>
      <c r="O1190" s="126">
        <f t="shared" si="257"/>
        <v>56.7</v>
      </c>
      <c r="P1190" s="126">
        <f t="shared" si="258"/>
        <v>23.58</v>
      </c>
      <c r="Q1190" s="126">
        <f t="shared" si="259"/>
        <v>23.58</v>
      </c>
      <c r="R1190" s="126">
        <f t="shared" si="260"/>
        <v>27.88</v>
      </c>
      <c r="S1190" s="126">
        <f t="shared" si="261"/>
        <v>27.88</v>
      </c>
      <c r="T1190" s="126">
        <f t="shared" si="262"/>
        <v>27.88</v>
      </c>
      <c r="U1190" s="128">
        <f t="shared" si="263"/>
        <v>13.94</v>
      </c>
      <c r="V1190" s="157">
        <f t="shared" si="264"/>
        <v>485</v>
      </c>
    </row>
    <row r="1191" spans="1:22" ht="11.25" customHeight="1" x14ac:dyDescent="0.25">
      <c r="A1191" s="130" t="s">
        <v>4616</v>
      </c>
      <c r="B1191" s="131" t="s">
        <v>3391</v>
      </c>
      <c r="C1191" s="132">
        <v>10470011114</v>
      </c>
      <c r="D1191" s="132" t="s">
        <v>4739</v>
      </c>
      <c r="E1191" s="133">
        <v>157.33333333333334</v>
      </c>
      <c r="F1191" s="132">
        <v>2</v>
      </c>
      <c r="G1191" s="132">
        <v>1</v>
      </c>
      <c r="H1191" s="134">
        <v>0</v>
      </c>
      <c r="I1191" s="135">
        <f t="shared" si="265"/>
        <v>1</v>
      </c>
      <c r="J1191" s="126">
        <f t="shared" si="253"/>
        <v>37.76</v>
      </c>
      <c r="K1191" s="126">
        <f t="shared" si="266"/>
        <v>37.76</v>
      </c>
      <c r="L1191" s="126">
        <f t="shared" si="254"/>
        <v>1.68</v>
      </c>
      <c r="M1191" s="126">
        <f t="shared" si="255"/>
        <v>1.68</v>
      </c>
      <c r="N1191" s="126">
        <f t="shared" si="256"/>
        <v>56.7</v>
      </c>
      <c r="O1191" s="126">
        <f t="shared" si="257"/>
        <v>56.7</v>
      </c>
      <c r="P1191" s="126">
        <f t="shared" si="258"/>
        <v>23.58</v>
      </c>
      <c r="Q1191" s="126">
        <f t="shared" si="259"/>
        <v>23.58</v>
      </c>
      <c r="R1191" s="126">
        <f t="shared" si="260"/>
        <v>9.44</v>
      </c>
      <c r="S1191" s="126">
        <f t="shared" si="261"/>
        <v>9.44</v>
      </c>
      <c r="T1191" s="126">
        <f t="shared" si="262"/>
        <v>9.44</v>
      </c>
      <c r="U1191" s="128">
        <f t="shared" si="263"/>
        <v>4.72</v>
      </c>
      <c r="V1191" s="157">
        <f t="shared" si="264"/>
        <v>272</v>
      </c>
    </row>
    <row r="1192" spans="1:22" ht="11.25" customHeight="1" x14ac:dyDescent="0.25">
      <c r="A1192" s="130" t="s">
        <v>4616</v>
      </c>
      <c r="B1192" s="131" t="s">
        <v>3391</v>
      </c>
      <c r="C1192" s="132">
        <v>54090004552</v>
      </c>
      <c r="D1192" s="132" t="s">
        <v>4740</v>
      </c>
      <c r="E1192" s="133">
        <v>261.33333333333331</v>
      </c>
      <c r="F1192" s="132">
        <v>2</v>
      </c>
      <c r="G1192" s="132">
        <v>1</v>
      </c>
      <c r="H1192" s="134">
        <v>0</v>
      </c>
      <c r="I1192" s="135">
        <f t="shared" si="265"/>
        <v>1</v>
      </c>
      <c r="J1192" s="126">
        <f t="shared" si="253"/>
        <v>62.719999999999992</v>
      </c>
      <c r="K1192" s="126">
        <f t="shared" si="266"/>
        <v>62.719999999999992</v>
      </c>
      <c r="L1192" s="126">
        <f t="shared" si="254"/>
        <v>1.68</v>
      </c>
      <c r="M1192" s="126">
        <f t="shared" si="255"/>
        <v>1.68</v>
      </c>
      <c r="N1192" s="126">
        <f t="shared" si="256"/>
        <v>56.7</v>
      </c>
      <c r="O1192" s="126">
        <f t="shared" si="257"/>
        <v>56.7</v>
      </c>
      <c r="P1192" s="126">
        <f t="shared" si="258"/>
        <v>23.58</v>
      </c>
      <c r="Q1192" s="126">
        <f t="shared" si="259"/>
        <v>23.58</v>
      </c>
      <c r="R1192" s="126">
        <f t="shared" si="260"/>
        <v>15.679999999999998</v>
      </c>
      <c r="S1192" s="126">
        <f t="shared" si="261"/>
        <v>15.679999999999998</v>
      </c>
      <c r="T1192" s="126">
        <f t="shared" si="262"/>
        <v>15.679999999999998</v>
      </c>
      <c r="U1192" s="128">
        <f t="shared" si="263"/>
        <v>7.839999999999999</v>
      </c>
      <c r="V1192" s="157">
        <f t="shared" si="264"/>
        <v>344</v>
      </c>
    </row>
    <row r="1193" spans="1:22" ht="11.25" customHeight="1" x14ac:dyDescent="0.25">
      <c r="A1193" s="130" t="s">
        <v>4616</v>
      </c>
      <c r="B1193" s="131" t="s">
        <v>3393</v>
      </c>
      <c r="C1193" s="132">
        <v>10260010083</v>
      </c>
      <c r="D1193" s="132" t="s">
        <v>4741</v>
      </c>
      <c r="E1193" s="133">
        <v>323.66666666666669</v>
      </c>
      <c r="F1193" s="132">
        <v>2</v>
      </c>
      <c r="G1193" s="132">
        <v>1</v>
      </c>
      <c r="H1193" s="134">
        <v>0</v>
      </c>
      <c r="I1193" s="135">
        <f t="shared" si="265"/>
        <v>1</v>
      </c>
      <c r="J1193" s="126">
        <f t="shared" si="253"/>
        <v>77.680000000000007</v>
      </c>
      <c r="K1193" s="126">
        <f t="shared" si="266"/>
        <v>77.680000000000007</v>
      </c>
      <c r="L1193" s="126">
        <f t="shared" si="254"/>
        <v>1.68</v>
      </c>
      <c r="M1193" s="126">
        <f t="shared" si="255"/>
        <v>1.68</v>
      </c>
      <c r="N1193" s="126">
        <f t="shared" si="256"/>
        <v>56.7</v>
      </c>
      <c r="O1193" s="126">
        <f t="shared" si="257"/>
        <v>56.7</v>
      </c>
      <c r="P1193" s="126">
        <f t="shared" si="258"/>
        <v>23.58</v>
      </c>
      <c r="Q1193" s="126">
        <f t="shared" si="259"/>
        <v>23.58</v>
      </c>
      <c r="R1193" s="126">
        <f t="shared" si="260"/>
        <v>19.420000000000002</v>
      </c>
      <c r="S1193" s="126">
        <f t="shared" si="261"/>
        <v>19.420000000000002</v>
      </c>
      <c r="T1193" s="126">
        <f t="shared" si="262"/>
        <v>19.420000000000002</v>
      </c>
      <c r="U1193" s="128">
        <f t="shared" si="263"/>
        <v>9.7100000000000009</v>
      </c>
      <c r="V1193" s="157">
        <f t="shared" si="264"/>
        <v>387</v>
      </c>
    </row>
    <row r="1194" spans="1:22" ht="11.25" customHeight="1" x14ac:dyDescent="0.25">
      <c r="A1194" s="130" t="s">
        <v>4616</v>
      </c>
      <c r="B1194" s="131" t="s">
        <v>3395</v>
      </c>
      <c r="C1194" s="132">
        <v>72800012142</v>
      </c>
      <c r="D1194" s="132" t="s">
        <v>4742</v>
      </c>
      <c r="E1194" s="133">
        <v>363</v>
      </c>
      <c r="F1194" s="132">
        <v>2</v>
      </c>
      <c r="G1194" s="132">
        <v>1</v>
      </c>
      <c r="H1194" s="134">
        <v>0</v>
      </c>
      <c r="I1194" s="135">
        <f t="shared" si="265"/>
        <v>1</v>
      </c>
      <c r="J1194" s="126">
        <f t="shared" si="253"/>
        <v>87.11999999999999</v>
      </c>
      <c r="K1194" s="126">
        <f t="shared" si="266"/>
        <v>87.11999999999999</v>
      </c>
      <c r="L1194" s="126">
        <f t="shared" si="254"/>
        <v>1.68</v>
      </c>
      <c r="M1194" s="126">
        <f t="shared" si="255"/>
        <v>1.68</v>
      </c>
      <c r="N1194" s="126">
        <f t="shared" si="256"/>
        <v>56.7</v>
      </c>
      <c r="O1194" s="126">
        <f t="shared" si="257"/>
        <v>56.7</v>
      </c>
      <c r="P1194" s="126">
        <f t="shared" si="258"/>
        <v>23.58</v>
      </c>
      <c r="Q1194" s="126">
        <f t="shared" si="259"/>
        <v>23.58</v>
      </c>
      <c r="R1194" s="126">
        <f t="shared" si="260"/>
        <v>21.779999999999998</v>
      </c>
      <c r="S1194" s="126">
        <f t="shared" si="261"/>
        <v>21.779999999999998</v>
      </c>
      <c r="T1194" s="126">
        <f t="shared" si="262"/>
        <v>21.779999999999998</v>
      </c>
      <c r="U1194" s="128">
        <f t="shared" si="263"/>
        <v>10.889999999999999</v>
      </c>
      <c r="V1194" s="157">
        <f t="shared" si="264"/>
        <v>414</v>
      </c>
    </row>
    <row r="1195" spans="1:22" ht="11.25" customHeight="1" x14ac:dyDescent="0.25">
      <c r="A1195" s="130" t="s">
        <v>4616</v>
      </c>
      <c r="B1195" s="131" t="s">
        <v>3397</v>
      </c>
      <c r="C1195" s="132">
        <v>56190010294</v>
      </c>
      <c r="D1195" s="132" t="s">
        <v>4743</v>
      </c>
      <c r="E1195" s="133">
        <v>420.66666666666669</v>
      </c>
      <c r="F1195" s="132">
        <v>4</v>
      </c>
      <c r="G1195" s="132">
        <v>1</v>
      </c>
      <c r="H1195" s="134">
        <v>0</v>
      </c>
      <c r="I1195" s="135">
        <f t="shared" si="265"/>
        <v>3</v>
      </c>
      <c r="J1195" s="126">
        <f t="shared" si="253"/>
        <v>100.96</v>
      </c>
      <c r="K1195" s="126">
        <f t="shared" si="266"/>
        <v>100.96</v>
      </c>
      <c r="L1195" s="126">
        <f t="shared" si="254"/>
        <v>1.68</v>
      </c>
      <c r="M1195" s="126">
        <f t="shared" si="255"/>
        <v>5.04</v>
      </c>
      <c r="N1195" s="126">
        <f t="shared" si="256"/>
        <v>56.7</v>
      </c>
      <c r="O1195" s="126">
        <f t="shared" si="257"/>
        <v>170.10000000000002</v>
      </c>
      <c r="P1195" s="126">
        <f t="shared" si="258"/>
        <v>23.58</v>
      </c>
      <c r="Q1195" s="126">
        <f t="shared" si="259"/>
        <v>70.739999999999995</v>
      </c>
      <c r="R1195" s="126">
        <f t="shared" si="260"/>
        <v>25.24</v>
      </c>
      <c r="S1195" s="126">
        <f t="shared" si="261"/>
        <v>25.24</v>
      </c>
      <c r="T1195" s="126">
        <f t="shared" si="262"/>
        <v>25.24</v>
      </c>
      <c r="U1195" s="128">
        <f t="shared" si="263"/>
        <v>12.62</v>
      </c>
      <c r="V1195" s="157">
        <f t="shared" si="264"/>
        <v>618</v>
      </c>
    </row>
    <row r="1196" spans="1:22" ht="11.25" customHeight="1" x14ac:dyDescent="0.25">
      <c r="A1196" s="130" t="s">
        <v>4616</v>
      </c>
      <c r="B1196" s="131" t="s">
        <v>4744</v>
      </c>
      <c r="C1196" s="132">
        <v>87450008217</v>
      </c>
      <c r="D1196" s="132" t="s">
        <v>4745</v>
      </c>
      <c r="E1196" s="133">
        <v>163.33333333333334</v>
      </c>
      <c r="F1196" s="132">
        <v>1</v>
      </c>
      <c r="G1196" s="132">
        <v>1</v>
      </c>
      <c r="H1196" s="134">
        <v>0</v>
      </c>
      <c r="I1196" s="135">
        <f t="shared" si="265"/>
        <v>0</v>
      </c>
      <c r="J1196" s="126">
        <f t="shared" si="253"/>
        <v>39.200000000000003</v>
      </c>
      <c r="K1196" s="126">
        <f t="shared" si="266"/>
        <v>39.200000000000003</v>
      </c>
      <c r="L1196" s="126">
        <f t="shared" si="254"/>
        <v>1.68</v>
      </c>
      <c r="M1196" s="126">
        <f t="shared" si="255"/>
        <v>0</v>
      </c>
      <c r="N1196" s="126">
        <f t="shared" si="256"/>
        <v>56.7</v>
      </c>
      <c r="O1196" s="126">
        <f t="shared" si="257"/>
        <v>0</v>
      </c>
      <c r="P1196" s="126">
        <f t="shared" si="258"/>
        <v>23.58</v>
      </c>
      <c r="Q1196" s="126">
        <f t="shared" si="259"/>
        <v>0</v>
      </c>
      <c r="R1196" s="126">
        <f t="shared" si="260"/>
        <v>9.8000000000000007</v>
      </c>
      <c r="S1196" s="126">
        <f t="shared" si="261"/>
        <v>9.8000000000000007</v>
      </c>
      <c r="T1196" s="126">
        <f t="shared" si="262"/>
        <v>9.8000000000000007</v>
      </c>
      <c r="U1196" s="128">
        <f t="shared" si="263"/>
        <v>4.9000000000000004</v>
      </c>
      <c r="V1196" s="157">
        <f t="shared" si="264"/>
        <v>195</v>
      </c>
    </row>
    <row r="1197" spans="1:22" ht="11.25" customHeight="1" x14ac:dyDescent="0.25">
      <c r="A1197" s="130" t="s">
        <v>4616</v>
      </c>
      <c r="B1197" s="131" t="s">
        <v>3399</v>
      </c>
      <c r="C1197" s="132">
        <v>12380007000</v>
      </c>
      <c r="D1197" s="132" t="s">
        <v>4746</v>
      </c>
      <c r="E1197" s="133">
        <v>289.33333333333331</v>
      </c>
      <c r="F1197" s="132">
        <v>3</v>
      </c>
      <c r="G1197" s="132">
        <v>1</v>
      </c>
      <c r="H1197" s="134">
        <v>0</v>
      </c>
      <c r="I1197" s="135">
        <f t="shared" si="265"/>
        <v>2</v>
      </c>
      <c r="J1197" s="126">
        <f t="shared" si="253"/>
        <v>69.44</v>
      </c>
      <c r="K1197" s="126">
        <f t="shared" si="266"/>
        <v>69.44</v>
      </c>
      <c r="L1197" s="126">
        <f t="shared" si="254"/>
        <v>1.68</v>
      </c>
      <c r="M1197" s="126">
        <f t="shared" si="255"/>
        <v>3.36</v>
      </c>
      <c r="N1197" s="126">
        <f t="shared" si="256"/>
        <v>56.7</v>
      </c>
      <c r="O1197" s="126">
        <f t="shared" si="257"/>
        <v>113.4</v>
      </c>
      <c r="P1197" s="126">
        <f t="shared" si="258"/>
        <v>23.58</v>
      </c>
      <c r="Q1197" s="126">
        <f t="shared" si="259"/>
        <v>47.16</v>
      </c>
      <c r="R1197" s="126">
        <f t="shared" si="260"/>
        <v>17.36</v>
      </c>
      <c r="S1197" s="126">
        <f t="shared" si="261"/>
        <v>17.36</v>
      </c>
      <c r="T1197" s="126">
        <f t="shared" si="262"/>
        <v>17.36</v>
      </c>
      <c r="U1197" s="128">
        <f t="shared" si="263"/>
        <v>8.68</v>
      </c>
      <c r="V1197" s="157">
        <f t="shared" si="264"/>
        <v>446</v>
      </c>
    </row>
    <row r="1198" spans="1:22" ht="11.25" customHeight="1" x14ac:dyDescent="0.25">
      <c r="A1198" s="130" t="s">
        <v>4616</v>
      </c>
      <c r="B1198" s="131" t="s">
        <v>3401</v>
      </c>
      <c r="C1198" s="132">
        <v>71180010808</v>
      </c>
      <c r="D1198" s="132" t="s">
        <v>4747</v>
      </c>
      <c r="E1198" s="133">
        <v>275.66666666666669</v>
      </c>
      <c r="F1198" s="132">
        <v>2</v>
      </c>
      <c r="G1198" s="132">
        <v>1</v>
      </c>
      <c r="H1198" s="134">
        <v>0</v>
      </c>
      <c r="I1198" s="135">
        <f t="shared" si="265"/>
        <v>1</v>
      </c>
      <c r="J1198" s="126">
        <f t="shared" si="253"/>
        <v>66.16</v>
      </c>
      <c r="K1198" s="126">
        <f t="shared" si="266"/>
        <v>66.16</v>
      </c>
      <c r="L1198" s="126">
        <f t="shared" si="254"/>
        <v>1.68</v>
      </c>
      <c r="M1198" s="126">
        <f t="shared" si="255"/>
        <v>1.68</v>
      </c>
      <c r="N1198" s="126">
        <f t="shared" si="256"/>
        <v>56.7</v>
      </c>
      <c r="O1198" s="126">
        <f t="shared" si="257"/>
        <v>56.7</v>
      </c>
      <c r="P1198" s="126">
        <f t="shared" si="258"/>
        <v>23.58</v>
      </c>
      <c r="Q1198" s="126">
        <f t="shared" si="259"/>
        <v>23.58</v>
      </c>
      <c r="R1198" s="126">
        <f t="shared" si="260"/>
        <v>16.54</v>
      </c>
      <c r="S1198" s="126">
        <f t="shared" si="261"/>
        <v>16.54</v>
      </c>
      <c r="T1198" s="126">
        <f t="shared" si="262"/>
        <v>16.54</v>
      </c>
      <c r="U1198" s="128">
        <f t="shared" si="263"/>
        <v>8.27</v>
      </c>
      <c r="V1198" s="157">
        <f t="shared" si="264"/>
        <v>354</v>
      </c>
    </row>
    <row r="1199" spans="1:22" ht="11.25" customHeight="1" x14ac:dyDescent="0.25">
      <c r="A1199" s="130" t="s">
        <v>4616</v>
      </c>
      <c r="B1199" s="131" t="s">
        <v>3403</v>
      </c>
      <c r="C1199" s="132">
        <v>66570001940</v>
      </c>
      <c r="D1199" s="132" t="s">
        <v>4748</v>
      </c>
      <c r="E1199" s="133">
        <v>286.33333333333331</v>
      </c>
      <c r="F1199" s="132">
        <v>3</v>
      </c>
      <c r="G1199" s="132">
        <v>1</v>
      </c>
      <c r="H1199" s="134">
        <v>0</v>
      </c>
      <c r="I1199" s="135">
        <f t="shared" si="265"/>
        <v>2</v>
      </c>
      <c r="J1199" s="126">
        <f t="shared" si="253"/>
        <v>68.72</v>
      </c>
      <c r="K1199" s="126">
        <f t="shared" si="266"/>
        <v>68.72</v>
      </c>
      <c r="L1199" s="126">
        <f t="shared" si="254"/>
        <v>1.68</v>
      </c>
      <c r="M1199" s="126">
        <f t="shared" si="255"/>
        <v>3.36</v>
      </c>
      <c r="N1199" s="126">
        <f t="shared" si="256"/>
        <v>56.7</v>
      </c>
      <c r="O1199" s="126">
        <f t="shared" si="257"/>
        <v>113.4</v>
      </c>
      <c r="P1199" s="126">
        <f t="shared" si="258"/>
        <v>23.58</v>
      </c>
      <c r="Q1199" s="126">
        <f t="shared" si="259"/>
        <v>47.16</v>
      </c>
      <c r="R1199" s="126">
        <f t="shared" si="260"/>
        <v>17.18</v>
      </c>
      <c r="S1199" s="126">
        <f t="shared" si="261"/>
        <v>17.18</v>
      </c>
      <c r="T1199" s="126">
        <f t="shared" si="262"/>
        <v>17.18</v>
      </c>
      <c r="U1199" s="128">
        <f t="shared" si="263"/>
        <v>8.59</v>
      </c>
      <c r="V1199" s="157">
        <f t="shared" si="264"/>
        <v>443</v>
      </c>
    </row>
    <row r="1200" spans="1:22" ht="11.25" customHeight="1" x14ac:dyDescent="0.25">
      <c r="A1200" s="130" t="s">
        <v>4616</v>
      </c>
      <c r="B1200" s="131" t="s">
        <v>3405</v>
      </c>
      <c r="C1200" s="132">
        <v>64060005761</v>
      </c>
      <c r="D1200" s="132" t="s">
        <v>4749</v>
      </c>
      <c r="E1200" s="133">
        <v>221.66666666666666</v>
      </c>
      <c r="F1200" s="132">
        <v>2</v>
      </c>
      <c r="G1200" s="132">
        <v>1</v>
      </c>
      <c r="H1200" s="134">
        <v>0</v>
      </c>
      <c r="I1200" s="135">
        <f t="shared" si="265"/>
        <v>1</v>
      </c>
      <c r="J1200" s="126">
        <f t="shared" si="253"/>
        <v>53.199999999999996</v>
      </c>
      <c r="K1200" s="126">
        <f t="shared" si="266"/>
        <v>53.199999999999996</v>
      </c>
      <c r="L1200" s="126">
        <f t="shared" si="254"/>
        <v>1.68</v>
      </c>
      <c r="M1200" s="126">
        <f t="shared" si="255"/>
        <v>1.68</v>
      </c>
      <c r="N1200" s="126">
        <f t="shared" si="256"/>
        <v>56.7</v>
      </c>
      <c r="O1200" s="126">
        <f t="shared" si="257"/>
        <v>56.7</v>
      </c>
      <c r="P1200" s="126">
        <f t="shared" si="258"/>
        <v>23.58</v>
      </c>
      <c r="Q1200" s="126">
        <f t="shared" si="259"/>
        <v>23.58</v>
      </c>
      <c r="R1200" s="126">
        <f t="shared" si="260"/>
        <v>13.299999999999999</v>
      </c>
      <c r="S1200" s="126">
        <f t="shared" si="261"/>
        <v>13.299999999999999</v>
      </c>
      <c r="T1200" s="126">
        <f t="shared" si="262"/>
        <v>13.299999999999999</v>
      </c>
      <c r="U1200" s="128">
        <f t="shared" si="263"/>
        <v>6.6499999999999995</v>
      </c>
      <c r="V1200" s="157">
        <f t="shared" si="264"/>
        <v>317</v>
      </c>
    </row>
    <row r="1201" spans="1:22" ht="11.25" customHeight="1" x14ac:dyDescent="0.25">
      <c r="A1201" s="130" t="s">
        <v>4616</v>
      </c>
      <c r="B1201" s="131" t="s">
        <v>3407</v>
      </c>
      <c r="C1201" s="132">
        <v>65470000589</v>
      </c>
      <c r="D1201" s="132" t="s">
        <v>4750</v>
      </c>
      <c r="E1201" s="133">
        <v>430</v>
      </c>
      <c r="F1201" s="132">
        <v>2</v>
      </c>
      <c r="G1201" s="132">
        <v>1</v>
      </c>
      <c r="H1201" s="134">
        <v>0</v>
      </c>
      <c r="I1201" s="135">
        <f t="shared" si="265"/>
        <v>1</v>
      </c>
      <c r="J1201" s="126">
        <f t="shared" si="253"/>
        <v>103.2</v>
      </c>
      <c r="K1201" s="126">
        <f t="shared" si="266"/>
        <v>103.2</v>
      </c>
      <c r="L1201" s="126">
        <f t="shared" si="254"/>
        <v>1.68</v>
      </c>
      <c r="M1201" s="126">
        <f t="shared" si="255"/>
        <v>1.68</v>
      </c>
      <c r="N1201" s="126">
        <f t="shared" si="256"/>
        <v>56.7</v>
      </c>
      <c r="O1201" s="126">
        <f t="shared" si="257"/>
        <v>56.7</v>
      </c>
      <c r="P1201" s="126">
        <f t="shared" si="258"/>
        <v>23.58</v>
      </c>
      <c r="Q1201" s="126">
        <f t="shared" si="259"/>
        <v>23.58</v>
      </c>
      <c r="R1201" s="126">
        <f t="shared" si="260"/>
        <v>25.8</v>
      </c>
      <c r="S1201" s="126">
        <f t="shared" si="261"/>
        <v>25.8</v>
      </c>
      <c r="T1201" s="126">
        <f t="shared" si="262"/>
        <v>25.8</v>
      </c>
      <c r="U1201" s="128">
        <f t="shared" si="263"/>
        <v>12.9</v>
      </c>
      <c r="V1201" s="157">
        <f t="shared" si="264"/>
        <v>461</v>
      </c>
    </row>
    <row r="1202" spans="1:22" ht="11.25" customHeight="1" x14ac:dyDescent="0.25">
      <c r="A1202" s="130" t="s">
        <v>4616</v>
      </c>
      <c r="B1202" s="148" t="s">
        <v>4751</v>
      </c>
      <c r="C1202" s="149">
        <v>10250051244</v>
      </c>
      <c r="D1202" s="149" t="s">
        <v>4752</v>
      </c>
      <c r="E1202" s="133">
        <v>351</v>
      </c>
      <c r="F1202" s="132">
        <v>3</v>
      </c>
      <c r="G1202" s="132">
        <v>1</v>
      </c>
      <c r="H1202" s="134">
        <v>0</v>
      </c>
      <c r="I1202" s="135">
        <f t="shared" si="265"/>
        <v>2</v>
      </c>
      <c r="J1202" s="126">
        <f t="shared" si="253"/>
        <v>84.24</v>
      </c>
      <c r="K1202" s="126">
        <f t="shared" si="266"/>
        <v>84.24</v>
      </c>
      <c r="L1202" s="126">
        <f t="shared" si="254"/>
        <v>1.68</v>
      </c>
      <c r="M1202" s="126">
        <f t="shared" si="255"/>
        <v>3.36</v>
      </c>
      <c r="N1202" s="126">
        <f t="shared" si="256"/>
        <v>56.7</v>
      </c>
      <c r="O1202" s="126">
        <f t="shared" si="257"/>
        <v>113.4</v>
      </c>
      <c r="P1202" s="126">
        <f t="shared" si="258"/>
        <v>23.58</v>
      </c>
      <c r="Q1202" s="126">
        <f t="shared" si="259"/>
        <v>47.16</v>
      </c>
      <c r="R1202" s="126">
        <f t="shared" si="260"/>
        <v>21.06</v>
      </c>
      <c r="S1202" s="126">
        <f t="shared" si="261"/>
        <v>21.06</v>
      </c>
      <c r="T1202" s="126">
        <f t="shared" si="262"/>
        <v>21.06</v>
      </c>
      <c r="U1202" s="128">
        <f t="shared" si="263"/>
        <v>10.53</v>
      </c>
      <c r="V1202" s="157">
        <f t="shared" si="264"/>
        <v>488</v>
      </c>
    </row>
    <row r="1203" spans="1:22" ht="11.25" customHeight="1" x14ac:dyDescent="0.25">
      <c r="A1203" s="130" t="s">
        <v>4616</v>
      </c>
      <c r="B1203" s="131" t="s">
        <v>3409</v>
      </c>
      <c r="C1203" s="132">
        <v>47440001812</v>
      </c>
      <c r="D1203" s="132" t="s">
        <v>4753</v>
      </c>
      <c r="E1203" s="133">
        <v>324</v>
      </c>
      <c r="F1203" s="132">
        <v>3</v>
      </c>
      <c r="G1203" s="132">
        <v>1</v>
      </c>
      <c r="H1203" s="134">
        <v>0</v>
      </c>
      <c r="I1203" s="135">
        <f t="shared" si="265"/>
        <v>2</v>
      </c>
      <c r="J1203" s="126">
        <f t="shared" si="253"/>
        <v>77.759999999999991</v>
      </c>
      <c r="K1203" s="126">
        <f t="shared" si="266"/>
        <v>77.759999999999991</v>
      </c>
      <c r="L1203" s="126">
        <f t="shared" si="254"/>
        <v>1.68</v>
      </c>
      <c r="M1203" s="126">
        <f t="shared" si="255"/>
        <v>3.36</v>
      </c>
      <c r="N1203" s="126">
        <f t="shared" si="256"/>
        <v>56.7</v>
      </c>
      <c r="O1203" s="126">
        <f t="shared" si="257"/>
        <v>113.4</v>
      </c>
      <c r="P1203" s="126">
        <f t="shared" si="258"/>
        <v>23.58</v>
      </c>
      <c r="Q1203" s="126">
        <f t="shared" si="259"/>
        <v>47.16</v>
      </c>
      <c r="R1203" s="126">
        <f t="shared" si="260"/>
        <v>19.439999999999998</v>
      </c>
      <c r="S1203" s="126">
        <f t="shared" si="261"/>
        <v>19.439999999999998</v>
      </c>
      <c r="T1203" s="126">
        <f t="shared" si="262"/>
        <v>19.439999999999998</v>
      </c>
      <c r="U1203" s="128">
        <f t="shared" si="263"/>
        <v>9.7199999999999989</v>
      </c>
      <c r="V1203" s="157">
        <f t="shared" si="264"/>
        <v>469</v>
      </c>
    </row>
    <row r="1204" spans="1:22" ht="11.25" customHeight="1" x14ac:dyDescent="0.25">
      <c r="A1204" s="130" t="s">
        <v>4616</v>
      </c>
      <c r="B1204" s="131" t="s">
        <v>1922</v>
      </c>
      <c r="C1204" s="132">
        <v>33160004293</v>
      </c>
      <c r="D1204" s="132" t="s">
        <v>4754</v>
      </c>
      <c r="E1204" s="133">
        <v>440.66666666666669</v>
      </c>
      <c r="F1204" s="132">
        <v>3</v>
      </c>
      <c r="G1204" s="132">
        <v>1</v>
      </c>
      <c r="H1204" s="134">
        <v>0</v>
      </c>
      <c r="I1204" s="135">
        <f t="shared" si="265"/>
        <v>2</v>
      </c>
      <c r="J1204" s="126">
        <f t="shared" si="253"/>
        <v>105.76</v>
      </c>
      <c r="K1204" s="126">
        <f t="shared" si="266"/>
        <v>105.76</v>
      </c>
      <c r="L1204" s="126">
        <f t="shared" si="254"/>
        <v>1.68</v>
      </c>
      <c r="M1204" s="126">
        <f t="shared" si="255"/>
        <v>3.36</v>
      </c>
      <c r="N1204" s="126">
        <f t="shared" si="256"/>
        <v>56.7</v>
      </c>
      <c r="O1204" s="126">
        <f t="shared" si="257"/>
        <v>113.4</v>
      </c>
      <c r="P1204" s="126">
        <f t="shared" si="258"/>
        <v>23.58</v>
      </c>
      <c r="Q1204" s="126">
        <f t="shared" si="259"/>
        <v>47.16</v>
      </c>
      <c r="R1204" s="126">
        <f t="shared" si="260"/>
        <v>26.44</v>
      </c>
      <c r="S1204" s="126">
        <f t="shared" si="261"/>
        <v>26.44</v>
      </c>
      <c r="T1204" s="126">
        <f t="shared" si="262"/>
        <v>26.44</v>
      </c>
      <c r="U1204" s="128">
        <f t="shared" si="263"/>
        <v>13.22</v>
      </c>
      <c r="V1204" s="157">
        <f t="shared" si="264"/>
        <v>550</v>
      </c>
    </row>
    <row r="1205" spans="1:22" ht="11.25" customHeight="1" x14ac:dyDescent="0.25">
      <c r="A1205" s="130" t="s">
        <v>4616</v>
      </c>
      <c r="B1205" s="131" t="s">
        <v>3411</v>
      </c>
      <c r="C1205" s="132">
        <v>53520009384</v>
      </c>
      <c r="D1205" s="132" t="s">
        <v>4755</v>
      </c>
      <c r="E1205" s="133">
        <v>418.33333333333331</v>
      </c>
      <c r="F1205" s="132">
        <v>3</v>
      </c>
      <c r="G1205" s="132">
        <v>1</v>
      </c>
      <c r="H1205" s="134">
        <v>0</v>
      </c>
      <c r="I1205" s="135">
        <f t="shared" si="265"/>
        <v>2</v>
      </c>
      <c r="J1205" s="126">
        <f t="shared" si="253"/>
        <v>100.39999999999999</v>
      </c>
      <c r="K1205" s="126">
        <f t="shared" si="266"/>
        <v>100.39999999999999</v>
      </c>
      <c r="L1205" s="126">
        <f t="shared" si="254"/>
        <v>1.68</v>
      </c>
      <c r="M1205" s="126">
        <f t="shared" si="255"/>
        <v>3.36</v>
      </c>
      <c r="N1205" s="126">
        <f t="shared" si="256"/>
        <v>56.7</v>
      </c>
      <c r="O1205" s="126">
        <f t="shared" si="257"/>
        <v>113.4</v>
      </c>
      <c r="P1205" s="126">
        <f t="shared" si="258"/>
        <v>23.58</v>
      </c>
      <c r="Q1205" s="126">
        <f t="shared" si="259"/>
        <v>47.16</v>
      </c>
      <c r="R1205" s="126">
        <f t="shared" si="260"/>
        <v>25.099999999999998</v>
      </c>
      <c r="S1205" s="126">
        <f t="shared" si="261"/>
        <v>25.099999999999998</v>
      </c>
      <c r="T1205" s="126">
        <f t="shared" si="262"/>
        <v>25.099999999999998</v>
      </c>
      <c r="U1205" s="128">
        <f t="shared" si="263"/>
        <v>12.549999999999999</v>
      </c>
      <c r="V1205" s="157">
        <f t="shared" si="264"/>
        <v>535</v>
      </c>
    </row>
    <row r="1206" spans="1:22" ht="11.25" customHeight="1" x14ac:dyDescent="0.25">
      <c r="A1206" s="130" t="s">
        <v>4616</v>
      </c>
      <c r="B1206" s="131" t="s">
        <v>1056</v>
      </c>
      <c r="C1206" s="132">
        <v>54790033702</v>
      </c>
      <c r="D1206" s="132" t="s">
        <v>4756</v>
      </c>
      <c r="E1206" s="133">
        <v>417</v>
      </c>
      <c r="F1206" s="132">
        <v>3</v>
      </c>
      <c r="G1206" s="132">
        <v>1</v>
      </c>
      <c r="H1206" s="134">
        <v>0</v>
      </c>
      <c r="I1206" s="135">
        <f t="shared" si="265"/>
        <v>2</v>
      </c>
      <c r="J1206" s="126">
        <f t="shared" si="253"/>
        <v>100.08</v>
      </c>
      <c r="K1206" s="126">
        <f t="shared" si="266"/>
        <v>100.08</v>
      </c>
      <c r="L1206" s="126">
        <f t="shared" si="254"/>
        <v>1.68</v>
      </c>
      <c r="M1206" s="126">
        <f t="shared" si="255"/>
        <v>3.36</v>
      </c>
      <c r="N1206" s="126">
        <f t="shared" si="256"/>
        <v>56.7</v>
      </c>
      <c r="O1206" s="126">
        <f t="shared" si="257"/>
        <v>113.4</v>
      </c>
      <c r="P1206" s="126">
        <f t="shared" si="258"/>
        <v>23.58</v>
      </c>
      <c r="Q1206" s="126">
        <f t="shared" si="259"/>
        <v>47.16</v>
      </c>
      <c r="R1206" s="126">
        <f t="shared" si="260"/>
        <v>25.02</v>
      </c>
      <c r="S1206" s="126">
        <f t="shared" si="261"/>
        <v>25.02</v>
      </c>
      <c r="T1206" s="126">
        <f t="shared" si="262"/>
        <v>25.02</v>
      </c>
      <c r="U1206" s="128">
        <f t="shared" si="263"/>
        <v>12.51</v>
      </c>
      <c r="V1206" s="157">
        <f t="shared" si="264"/>
        <v>534</v>
      </c>
    </row>
    <row r="1207" spans="1:22" ht="11.25" customHeight="1" x14ac:dyDescent="0.25">
      <c r="A1207" s="130" t="s">
        <v>4616</v>
      </c>
      <c r="B1207" s="131" t="s">
        <v>3415</v>
      </c>
      <c r="C1207" s="132">
        <v>81930001306</v>
      </c>
      <c r="D1207" s="132" t="s">
        <v>4757</v>
      </c>
      <c r="E1207" s="133">
        <v>553.33333333333337</v>
      </c>
      <c r="F1207" s="132">
        <v>3</v>
      </c>
      <c r="G1207" s="132">
        <v>1</v>
      </c>
      <c r="H1207" s="134">
        <v>0</v>
      </c>
      <c r="I1207" s="135">
        <f t="shared" si="265"/>
        <v>2</v>
      </c>
      <c r="J1207" s="126">
        <f t="shared" si="253"/>
        <v>132.80000000000001</v>
      </c>
      <c r="K1207" s="126">
        <f t="shared" si="266"/>
        <v>132.80000000000001</v>
      </c>
      <c r="L1207" s="126">
        <f t="shared" si="254"/>
        <v>1.68</v>
      </c>
      <c r="M1207" s="126">
        <f t="shared" si="255"/>
        <v>3.36</v>
      </c>
      <c r="N1207" s="126">
        <f t="shared" si="256"/>
        <v>56.7</v>
      </c>
      <c r="O1207" s="126">
        <f t="shared" si="257"/>
        <v>113.4</v>
      </c>
      <c r="P1207" s="126">
        <f t="shared" si="258"/>
        <v>23.58</v>
      </c>
      <c r="Q1207" s="126">
        <f t="shared" si="259"/>
        <v>47.16</v>
      </c>
      <c r="R1207" s="126">
        <f t="shared" si="260"/>
        <v>33.200000000000003</v>
      </c>
      <c r="S1207" s="126">
        <f t="shared" si="261"/>
        <v>33.200000000000003</v>
      </c>
      <c r="T1207" s="126">
        <f t="shared" si="262"/>
        <v>33.200000000000003</v>
      </c>
      <c r="U1207" s="128">
        <f t="shared" si="263"/>
        <v>16.600000000000001</v>
      </c>
      <c r="V1207" s="157">
        <f t="shared" si="264"/>
        <v>628</v>
      </c>
    </row>
    <row r="1208" spans="1:22" ht="11.25" customHeight="1" x14ac:dyDescent="0.25">
      <c r="A1208" s="130" t="s">
        <v>4616</v>
      </c>
      <c r="B1208" s="131" t="s">
        <v>1058</v>
      </c>
      <c r="C1208" s="132">
        <v>50780028225</v>
      </c>
      <c r="D1208" s="132" t="s">
        <v>4758</v>
      </c>
      <c r="E1208" s="133">
        <v>300.33333333333331</v>
      </c>
      <c r="F1208" s="132">
        <v>2</v>
      </c>
      <c r="G1208" s="132">
        <v>1</v>
      </c>
      <c r="H1208" s="134">
        <v>0</v>
      </c>
      <c r="I1208" s="135">
        <f t="shared" si="265"/>
        <v>1</v>
      </c>
      <c r="J1208" s="126">
        <f t="shared" si="253"/>
        <v>72.08</v>
      </c>
      <c r="K1208" s="126">
        <f t="shared" si="266"/>
        <v>72.08</v>
      </c>
      <c r="L1208" s="126">
        <f t="shared" si="254"/>
        <v>1.68</v>
      </c>
      <c r="M1208" s="126">
        <f t="shared" si="255"/>
        <v>1.68</v>
      </c>
      <c r="N1208" s="126">
        <f t="shared" si="256"/>
        <v>56.7</v>
      </c>
      <c r="O1208" s="126">
        <f t="shared" si="257"/>
        <v>56.7</v>
      </c>
      <c r="P1208" s="126">
        <f t="shared" si="258"/>
        <v>23.58</v>
      </c>
      <c r="Q1208" s="126">
        <f t="shared" si="259"/>
        <v>23.58</v>
      </c>
      <c r="R1208" s="126">
        <f t="shared" si="260"/>
        <v>18.02</v>
      </c>
      <c r="S1208" s="126">
        <f t="shared" si="261"/>
        <v>18.02</v>
      </c>
      <c r="T1208" s="126">
        <f t="shared" si="262"/>
        <v>18.02</v>
      </c>
      <c r="U1208" s="128">
        <f t="shared" si="263"/>
        <v>9.01</v>
      </c>
      <c r="V1208" s="157">
        <f t="shared" si="264"/>
        <v>371</v>
      </c>
    </row>
    <row r="1209" spans="1:22" ht="11.25" customHeight="1" x14ac:dyDescent="0.25">
      <c r="A1209" s="130" t="s">
        <v>4616</v>
      </c>
      <c r="B1209" s="131" t="s">
        <v>3417</v>
      </c>
      <c r="C1209" s="132">
        <v>26390046469</v>
      </c>
      <c r="D1209" s="132" t="s">
        <v>4759</v>
      </c>
      <c r="E1209" s="133">
        <v>592.33333333333337</v>
      </c>
      <c r="F1209" s="132">
        <v>3</v>
      </c>
      <c r="G1209" s="132">
        <v>1</v>
      </c>
      <c r="H1209" s="134">
        <v>0</v>
      </c>
      <c r="I1209" s="135">
        <f t="shared" si="265"/>
        <v>2</v>
      </c>
      <c r="J1209" s="126">
        <f t="shared" si="253"/>
        <v>142.16</v>
      </c>
      <c r="K1209" s="126">
        <f t="shared" si="266"/>
        <v>142.16</v>
      </c>
      <c r="L1209" s="126">
        <f t="shared" si="254"/>
        <v>1.68</v>
      </c>
      <c r="M1209" s="126">
        <f t="shared" si="255"/>
        <v>3.36</v>
      </c>
      <c r="N1209" s="126">
        <f t="shared" si="256"/>
        <v>56.7</v>
      </c>
      <c r="O1209" s="126">
        <f t="shared" si="257"/>
        <v>113.4</v>
      </c>
      <c r="P1209" s="126">
        <f t="shared" si="258"/>
        <v>23.58</v>
      </c>
      <c r="Q1209" s="126">
        <f t="shared" si="259"/>
        <v>47.16</v>
      </c>
      <c r="R1209" s="126">
        <f t="shared" si="260"/>
        <v>35.54</v>
      </c>
      <c r="S1209" s="126">
        <f t="shared" si="261"/>
        <v>35.54</v>
      </c>
      <c r="T1209" s="126">
        <f t="shared" si="262"/>
        <v>35.54</v>
      </c>
      <c r="U1209" s="128">
        <f t="shared" si="263"/>
        <v>17.77</v>
      </c>
      <c r="V1209" s="157">
        <f t="shared" si="264"/>
        <v>655</v>
      </c>
    </row>
    <row r="1210" spans="1:22" ht="11.25" customHeight="1" x14ac:dyDescent="0.25">
      <c r="A1210" s="130" t="s">
        <v>4616</v>
      </c>
      <c r="B1210" s="131" t="s">
        <v>3419</v>
      </c>
      <c r="C1210" s="132">
        <v>98480046534</v>
      </c>
      <c r="D1210" s="132" t="s">
        <v>4760</v>
      </c>
      <c r="E1210" s="133">
        <v>474.33333333333331</v>
      </c>
      <c r="F1210" s="132">
        <v>3</v>
      </c>
      <c r="G1210" s="132">
        <v>1</v>
      </c>
      <c r="H1210" s="134">
        <v>0</v>
      </c>
      <c r="I1210" s="135">
        <f t="shared" si="265"/>
        <v>2</v>
      </c>
      <c r="J1210" s="126">
        <f t="shared" si="253"/>
        <v>113.83999999999999</v>
      </c>
      <c r="K1210" s="126">
        <f t="shared" si="266"/>
        <v>113.83999999999999</v>
      </c>
      <c r="L1210" s="126">
        <f t="shared" si="254"/>
        <v>1.68</v>
      </c>
      <c r="M1210" s="126">
        <f t="shared" si="255"/>
        <v>3.36</v>
      </c>
      <c r="N1210" s="126">
        <f t="shared" si="256"/>
        <v>56.7</v>
      </c>
      <c r="O1210" s="126">
        <f t="shared" si="257"/>
        <v>113.4</v>
      </c>
      <c r="P1210" s="126">
        <f t="shared" si="258"/>
        <v>23.58</v>
      </c>
      <c r="Q1210" s="126">
        <f t="shared" si="259"/>
        <v>47.16</v>
      </c>
      <c r="R1210" s="126">
        <f t="shared" si="260"/>
        <v>28.459999999999997</v>
      </c>
      <c r="S1210" s="126">
        <f t="shared" si="261"/>
        <v>28.459999999999997</v>
      </c>
      <c r="T1210" s="126">
        <f t="shared" si="262"/>
        <v>28.459999999999997</v>
      </c>
      <c r="U1210" s="128">
        <f t="shared" si="263"/>
        <v>14.229999999999999</v>
      </c>
      <c r="V1210" s="157">
        <f t="shared" si="264"/>
        <v>573</v>
      </c>
    </row>
    <row r="1211" spans="1:22" ht="11.25" customHeight="1" x14ac:dyDescent="0.25">
      <c r="A1211" s="130" t="s">
        <v>4616</v>
      </c>
      <c r="B1211" s="131" t="s">
        <v>3421</v>
      </c>
      <c r="C1211" s="132">
        <v>70970000404</v>
      </c>
      <c r="D1211" s="132" t="s">
        <v>4761</v>
      </c>
      <c r="E1211" s="133">
        <v>488</v>
      </c>
      <c r="F1211" s="132">
        <v>3</v>
      </c>
      <c r="G1211" s="132">
        <v>1</v>
      </c>
      <c r="H1211" s="134">
        <v>0</v>
      </c>
      <c r="I1211" s="135">
        <f t="shared" si="265"/>
        <v>2</v>
      </c>
      <c r="J1211" s="126">
        <f t="shared" si="253"/>
        <v>117.11999999999999</v>
      </c>
      <c r="K1211" s="126">
        <f t="shared" si="266"/>
        <v>117.11999999999999</v>
      </c>
      <c r="L1211" s="126">
        <f t="shared" si="254"/>
        <v>1.68</v>
      </c>
      <c r="M1211" s="126">
        <f t="shared" si="255"/>
        <v>3.36</v>
      </c>
      <c r="N1211" s="126">
        <f t="shared" si="256"/>
        <v>56.7</v>
      </c>
      <c r="O1211" s="126">
        <f t="shared" si="257"/>
        <v>113.4</v>
      </c>
      <c r="P1211" s="126">
        <f t="shared" si="258"/>
        <v>23.58</v>
      </c>
      <c r="Q1211" s="126">
        <f t="shared" si="259"/>
        <v>47.16</v>
      </c>
      <c r="R1211" s="126">
        <f t="shared" si="260"/>
        <v>29.279999999999998</v>
      </c>
      <c r="S1211" s="126">
        <f t="shared" si="261"/>
        <v>29.279999999999998</v>
      </c>
      <c r="T1211" s="126">
        <f t="shared" si="262"/>
        <v>29.279999999999998</v>
      </c>
      <c r="U1211" s="128">
        <f t="shared" si="263"/>
        <v>14.639999999999999</v>
      </c>
      <c r="V1211" s="157">
        <f t="shared" si="264"/>
        <v>583</v>
      </c>
    </row>
    <row r="1212" spans="1:22" ht="11.25" customHeight="1" x14ac:dyDescent="0.25">
      <c r="A1212" s="130" t="s">
        <v>4616</v>
      </c>
      <c r="B1212" s="131" t="s">
        <v>3423</v>
      </c>
      <c r="C1212" s="132">
        <v>66810009215</v>
      </c>
      <c r="D1212" s="132" t="s">
        <v>4762</v>
      </c>
      <c r="E1212" s="133">
        <v>280.66666666666669</v>
      </c>
      <c r="F1212" s="132">
        <v>4</v>
      </c>
      <c r="G1212" s="132">
        <v>1</v>
      </c>
      <c r="H1212" s="134">
        <v>0</v>
      </c>
      <c r="I1212" s="135">
        <f t="shared" si="265"/>
        <v>3</v>
      </c>
      <c r="J1212" s="126">
        <f t="shared" si="253"/>
        <v>67.36</v>
      </c>
      <c r="K1212" s="126">
        <f t="shared" si="266"/>
        <v>67.36</v>
      </c>
      <c r="L1212" s="126">
        <f t="shared" si="254"/>
        <v>1.68</v>
      </c>
      <c r="M1212" s="126">
        <f t="shared" si="255"/>
        <v>5.04</v>
      </c>
      <c r="N1212" s="126">
        <f t="shared" si="256"/>
        <v>56.7</v>
      </c>
      <c r="O1212" s="126">
        <f t="shared" si="257"/>
        <v>170.10000000000002</v>
      </c>
      <c r="P1212" s="126">
        <f t="shared" si="258"/>
        <v>23.58</v>
      </c>
      <c r="Q1212" s="126">
        <f t="shared" si="259"/>
        <v>70.739999999999995</v>
      </c>
      <c r="R1212" s="126">
        <f t="shared" si="260"/>
        <v>16.84</v>
      </c>
      <c r="S1212" s="126">
        <f t="shared" si="261"/>
        <v>16.84</v>
      </c>
      <c r="T1212" s="126">
        <f t="shared" si="262"/>
        <v>16.84</v>
      </c>
      <c r="U1212" s="128">
        <f t="shared" si="263"/>
        <v>8.42</v>
      </c>
      <c r="V1212" s="157">
        <f t="shared" si="264"/>
        <v>522</v>
      </c>
    </row>
    <row r="1213" spans="1:22" ht="11.25" customHeight="1" x14ac:dyDescent="0.25">
      <c r="A1213" s="130" t="s">
        <v>4616</v>
      </c>
      <c r="B1213" s="131" t="s">
        <v>3425</v>
      </c>
      <c r="C1213" s="132">
        <v>84200010248</v>
      </c>
      <c r="D1213" s="132" t="s">
        <v>4763</v>
      </c>
      <c r="E1213" s="133">
        <v>264</v>
      </c>
      <c r="F1213" s="132">
        <v>2</v>
      </c>
      <c r="G1213" s="132">
        <v>1</v>
      </c>
      <c r="H1213" s="134">
        <v>0</v>
      </c>
      <c r="I1213" s="135">
        <f t="shared" si="265"/>
        <v>1</v>
      </c>
      <c r="J1213" s="126">
        <f t="shared" si="253"/>
        <v>63.36</v>
      </c>
      <c r="K1213" s="126">
        <f t="shared" si="266"/>
        <v>63.36</v>
      </c>
      <c r="L1213" s="126">
        <f t="shared" si="254"/>
        <v>1.68</v>
      </c>
      <c r="M1213" s="126">
        <f t="shared" si="255"/>
        <v>1.68</v>
      </c>
      <c r="N1213" s="126">
        <f t="shared" si="256"/>
        <v>56.7</v>
      </c>
      <c r="O1213" s="126">
        <f t="shared" si="257"/>
        <v>56.7</v>
      </c>
      <c r="P1213" s="126">
        <f t="shared" si="258"/>
        <v>23.58</v>
      </c>
      <c r="Q1213" s="126">
        <f t="shared" si="259"/>
        <v>23.58</v>
      </c>
      <c r="R1213" s="126">
        <f t="shared" si="260"/>
        <v>15.84</v>
      </c>
      <c r="S1213" s="126">
        <f t="shared" si="261"/>
        <v>15.84</v>
      </c>
      <c r="T1213" s="126">
        <f t="shared" si="262"/>
        <v>15.84</v>
      </c>
      <c r="U1213" s="128">
        <f t="shared" si="263"/>
        <v>7.92</v>
      </c>
      <c r="V1213" s="157">
        <f t="shared" si="264"/>
        <v>346</v>
      </c>
    </row>
    <row r="1214" spans="1:22" ht="11.25" customHeight="1" x14ac:dyDescent="0.25">
      <c r="A1214" s="130" t="s">
        <v>4616</v>
      </c>
      <c r="B1214" s="131" t="s">
        <v>3427</v>
      </c>
      <c r="C1214" s="132">
        <v>74050003488</v>
      </c>
      <c r="D1214" s="132" t="s">
        <v>4764</v>
      </c>
      <c r="E1214" s="133">
        <v>249.66666666666666</v>
      </c>
      <c r="F1214" s="132">
        <v>2</v>
      </c>
      <c r="G1214" s="132">
        <v>1</v>
      </c>
      <c r="H1214" s="134">
        <v>0</v>
      </c>
      <c r="I1214" s="135">
        <f t="shared" si="265"/>
        <v>1</v>
      </c>
      <c r="J1214" s="126">
        <f t="shared" si="253"/>
        <v>59.919999999999995</v>
      </c>
      <c r="K1214" s="126">
        <f t="shared" si="266"/>
        <v>59.919999999999995</v>
      </c>
      <c r="L1214" s="126">
        <f t="shared" si="254"/>
        <v>1.68</v>
      </c>
      <c r="M1214" s="126">
        <f t="shared" si="255"/>
        <v>1.68</v>
      </c>
      <c r="N1214" s="126">
        <f t="shared" si="256"/>
        <v>56.7</v>
      </c>
      <c r="O1214" s="126">
        <f t="shared" si="257"/>
        <v>56.7</v>
      </c>
      <c r="P1214" s="126">
        <f t="shared" si="258"/>
        <v>23.58</v>
      </c>
      <c r="Q1214" s="126">
        <f t="shared" si="259"/>
        <v>23.58</v>
      </c>
      <c r="R1214" s="126">
        <f t="shared" si="260"/>
        <v>14.979999999999999</v>
      </c>
      <c r="S1214" s="126">
        <f t="shared" si="261"/>
        <v>14.979999999999999</v>
      </c>
      <c r="T1214" s="126">
        <f t="shared" si="262"/>
        <v>14.979999999999999</v>
      </c>
      <c r="U1214" s="128">
        <f t="shared" si="263"/>
        <v>7.4899999999999993</v>
      </c>
      <c r="V1214" s="157">
        <f t="shared" si="264"/>
        <v>336</v>
      </c>
    </row>
    <row r="1215" spans="1:22" ht="11.25" customHeight="1" x14ac:dyDescent="0.25">
      <c r="A1215" s="130" t="s">
        <v>4616</v>
      </c>
      <c r="B1215" s="131" t="s">
        <v>3429</v>
      </c>
      <c r="C1215" s="132">
        <v>72110006973</v>
      </c>
      <c r="D1215" s="132" t="s">
        <v>4765</v>
      </c>
      <c r="E1215" s="133">
        <v>220</v>
      </c>
      <c r="F1215" s="132">
        <v>2</v>
      </c>
      <c r="G1215" s="132">
        <v>1</v>
      </c>
      <c r="H1215" s="134">
        <v>0</v>
      </c>
      <c r="I1215" s="135">
        <f t="shared" si="265"/>
        <v>1</v>
      </c>
      <c r="J1215" s="126">
        <f t="shared" si="253"/>
        <v>52.8</v>
      </c>
      <c r="K1215" s="126">
        <f t="shared" si="266"/>
        <v>52.8</v>
      </c>
      <c r="L1215" s="126">
        <f t="shared" si="254"/>
        <v>1.68</v>
      </c>
      <c r="M1215" s="126">
        <f t="shared" si="255"/>
        <v>1.68</v>
      </c>
      <c r="N1215" s="126">
        <f t="shared" si="256"/>
        <v>56.7</v>
      </c>
      <c r="O1215" s="126">
        <f t="shared" si="257"/>
        <v>56.7</v>
      </c>
      <c r="P1215" s="126">
        <f t="shared" si="258"/>
        <v>23.58</v>
      </c>
      <c r="Q1215" s="126">
        <f t="shared" si="259"/>
        <v>23.58</v>
      </c>
      <c r="R1215" s="126">
        <f t="shared" si="260"/>
        <v>13.2</v>
      </c>
      <c r="S1215" s="126">
        <f t="shared" si="261"/>
        <v>13.2</v>
      </c>
      <c r="T1215" s="126">
        <f t="shared" si="262"/>
        <v>13.2</v>
      </c>
      <c r="U1215" s="128">
        <f t="shared" si="263"/>
        <v>6.6</v>
      </c>
      <c r="V1215" s="157">
        <f t="shared" si="264"/>
        <v>316</v>
      </c>
    </row>
    <row r="1216" spans="1:22" ht="11.25" customHeight="1" x14ac:dyDescent="0.25">
      <c r="A1216" s="130" t="s">
        <v>4616</v>
      </c>
      <c r="B1216" s="131" t="s">
        <v>3431</v>
      </c>
      <c r="C1216" s="132">
        <v>65900005723</v>
      </c>
      <c r="D1216" s="132" t="s">
        <v>4766</v>
      </c>
      <c r="E1216" s="133">
        <v>425.66666666666669</v>
      </c>
      <c r="F1216" s="132">
        <v>2</v>
      </c>
      <c r="G1216" s="132">
        <v>1</v>
      </c>
      <c r="H1216" s="134">
        <v>0</v>
      </c>
      <c r="I1216" s="135">
        <f t="shared" si="265"/>
        <v>1</v>
      </c>
      <c r="J1216" s="126">
        <f t="shared" si="253"/>
        <v>102.16</v>
      </c>
      <c r="K1216" s="126">
        <f t="shared" si="266"/>
        <v>102.16</v>
      </c>
      <c r="L1216" s="126">
        <f t="shared" si="254"/>
        <v>1.68</v>
      </c>
      <c r="M1216" s="126">
        <f t="shared" si="255"/>
        <v>1.68</v>
      </c>
      <c r="N1216" s="126">
        <f t="shared" si="256"/>
        <v>56.7</v>
      </c>
      <c r="O1216" s="126">
        <f t="shared" si="257"/>
        <v>56.7</v>
      </c>
      <c r="P1216" s="126">
        <f t="shared" si="258"/>
        <v>23.58</v>
      </c>
      <c r="Q1216" s="126">
        <f t="shared" si="259"/>
        <v>23.58</v>
      </c>
      <c r="R1216" s="126">
        <f t="shared" si="260"/>
        <v>25.54</v>
      </c>
      <c r="S1216" s="126">
        <f t="shared" si="261"/>
        <v>25.54</v>
      </c>
      <c r="T1216" s="126">
        <f t="shared" si="262"/>
        <v>25.54</v>
      </c>
      <c r="U1216" s="128">
        <f t="shared" si="263"/>
        <v>12.77</v>
      </c>
      <c r="V1216" s="157">
        <f t="shared" si="264"/>
        <v>458</v>
      </c>
    </row>
    <row r="1217" spans="1:22" ht="11.25" customHeight="1" x14ac:dyDescent="0.25">
      <c r="A1217" s="130" t="s">
        <v>4616</v>
      </c>
      <c r="B1217" s="131" t="s">
        <v>3433</v>
      </c>
      <c r="C1217" s="132">
        <v>10500003659</v>
      </c>
      <c r="D1217" s="132" t="s">
        <v>4767</v>
      </c>
      <c r="E1217" s="133">
        <v>337.33333333333331</v>
      </c>
      <c r="F1217" s="132">
        <v>3</v>
      </c>
      <c r="G1217" s="132">
        <v>1</v>
      </c>
      <c r="H1217" s="134">
        <v>0</v>
      </c>
      <c r="I1217" s="135">
        <f t="shared" si="265"/>
        <v>2</v>
      </c>
      <c r="J1217" s="126">
        <f t="shared" si="253"/>
        <v>80.959999999999994</v>
      </c>
      <c r="K1217" s="126">
        <f t="shared" si="266"/>
        <v>80.959999999999994</v>
      </c>
      <c r="L1217" s="126">
        <f t="shared" si="254"/>
        <v>1.68</v>
      </c>
      <c r="M1217" s="126">
        <f t="shared" si="255"/>
        <v>3.36</v>
      </c>
      <c r="N1217" s="126">
        <f t="shared" si="256"/>
        <v>56.7</v>
      </c>
      <c r="O1217" s="126">
        <f t="shared" si="257"/>
        <v>113.4</v>
      </c>
      <c r="P1217" s="126">
        <f t="shared" si="258"/>
        <v>23.58</v>
      </c>
      <c r="Q1217" s="126">
        <f t="shared" si="259"/>
        <v>47.16</v>
      </c>
      <c r="R1217" s="126">
        <f t="shared" si="260"/>
        <v>20.239999999999998</v>
      </c>
      <c r="S1217" s="126">
        <f t="shared" si="261"/>
        <v>20.239999999999998</v>
      </c>
      <c r="T1217" s="126">
        <f t="shared" si="262"/>
        <v>20.239999999999998</v>
      </c>
      <c r="U1217" s="128">
        <f t="shared" si="263"/>
        <v>10.119999999999999</v>
      </c>
      <c r="V1217" s="157">
        <f t="shared" si="264"/>
        <v>479</v>
      </c>
    </row>
    <row r="1218" spans="1:22" ht="11.25" customHeight="1" x14ac:dyDescent="0.25">
      <c r="A1218" s="130" t="s">
        <v>4616</v>
      </c>
      <c r="B1218" s="131" t="s">
        <v>4768</v>
      </c>
      <c r="C1218" s="132">
        <v>19290005443</v>
      </c>
      <c r="D1218" s="132" t="s">
        <v>4769</v>
      </c>
      <c r="E1218" s="133">
        <v>402.33333333333331</v>
      </c>
      <c r="F1218" s="132">
        <v>3</v>
      </c>
      <c r="G1218" s="132">
        <v>1</v>
      </c>
      <c r="H1218" s="134">
        <v>0</v>
      </c>
      <c r="I1218" s="135">
        <f t="shared" si="265"/>
        <v>2</v>
      </c>
      <c r="J1218" s="126">
        <f t="shared" si="253"/>
        <v>96.559999999999988</v>
      </c>
      <c r="K1218" s="126">
        <f t="shared" si="266"/>
        <v>96.559999999999988</v>
      </c>
      <c r="L1218" s="126">
        <f t="shared" si="254"/>
        <v>1.68</v>
      </c>
      <c r="M1218" s="126">
        <f t="shared" si="255"/>
        <v>3.36</v>
      </c>
      <c r="N1218" s="126">
        <f t="shared" si="256"/>
        <v>56.7</v>
      </c>
      <c r="O1218" s="126">
        <f t="shared" si="257"/>
        <v>113.4</v>
      </c>
      <c r="P1218" s="126">
        <f t="shared" si="258"/>
        <v>23.58</v>
      </c>
      <c r="Q1218" s="126">
        <f t="shared" si="259"/>
        <v>47.16</v>
      </c>
      <c r="R1218" s="126">
        <f t="shared" si="260"/>
        <v>24.139999999999997</v>
      </c>
      <c r="S1218" s="126">
        <f t="shared" si="261"/>
        <v>24.139999999999997</v>
      </c>
      <c r="T1218" s="126">
        <f t="shared" si="262"/>
        <v>24.139999999999997</v>
      </c>
      <c r="U1218" s="128">
        <f t="shared" si="263"/>
        <v>12.069999999999999</v>
      </c>
      <c r="V1218" s="157">
        <f t="shared" si="264"/>
        <v>523</v>
      </c>
    </row>
    <row r="1219" spans="1:22" ht="11.25" customHeight="1" x14ac:dyDescent="0.25">
      <c r="A1219" s="130" t="s">
        <v>4616</v>
      </c>
      <c r="B1219" s="131" t="s">
        <v>1272</v>
      </c>
      <c r="C1219" s="132">
        <v>35730002871</v>
      </c>
      <c r="D1219" s="132" t="s">
        <v>4770</v>
      </c>
      <c r="E1219" s="133">
        <v>172.66666666666666</v>
      </c>
      <c r="F1219" s="132">
        <v>3</v>
      </c>
      <c r="G1219" s="132">
        <v>1</v>
      </c>
      <c r="H1219" s="134">
        <v>0</v>
      </c>
      <c r="I1219" s="135">
        <f t="shared" si="265"/>
        <v>2</v>
      </c>
      <c r="J1219" s="126">
        <f t="shared" si="253"/>
        <v>41.44</v>
      </c>
      <c r="K1219" s="126">
        <f t="shared" si="266"/>
        <v>41.44</v>
      </c>
      <c r="L1219" s="126">
        <f t="shared" si="254"/>
        <v>1.68</v>
      </c>
      <c r="M1219" s="126">
        <f t="shared" si="255"/>
        <v>3.36</v>
      </c>
      <c r="N1219" s="126">
        <f t="shared" si="256"/>
        <v>56.7</v>
      </c>
      <c r="O1219" s="126">
        <f t="shared" si="257"/>
        <v>113.4</v>
      </c>
      <c r="P1219" s="126">
        <f t="shared" si="258"/>
        <v>23.58</v>
      </c>
      <c r="Q1219" s="126">
        <f t="shared" si="259"/>
        <v>47.16</v>
      </c>
      <c r="R1219" s="126">
        <f t="shared" si="260"/>
        <v>10.36</v>
      </c>
      <c r="S1219" s="126">
        <f t="shared" si="261"/>
        <v>10.36</v>
      </c>
      <c r="T1219" s="126">
        <f t="shared" si="262"/>
        <v>10.36</v>
      </c>
      <c r="U1219" s="128">
        <f t="shared" si="263"/>
        <v>5.18</v>
      </c>
      <c r="V1219" s="157">
        <f t="shared" si="264"/>
        <v>365</v>
      </c>
    </row>
    <row r="1220" spans="1:22" ht="11.25" customHeight="1" x14ac:dyDescent="0.25">
      <c r="A1220" s="130" t="s">
        <v>4616</v>
      </c>
      <c r="B1220" s="131" t="s">
        <v>3435</v>
      </c>
      <c r="C1220" s="132">
        <v>44030004388</v>
      </c>
      <c r="D1220" s="132" t="s">
        <v>4771</v>
      </c>
      <c r="E1220" s="133">
        <v>171.66666666666666</v>
      </c>
      <c r="F1220" s="132">
        <v>2</v>
      </c>
      <c r="G1220" s="132">
        <v>1</v>
      </c>
      <c r="H1220" s="134">
        <v>0</v>
      </c>
      <c r="I1220" s="135">
        <f t="shared" si="265"/>
        <v>1</v>
      </c>
      <c r="J1220" s="126">
        <f t="shared" si="253"/>
        <v>41.199999999999996</v>
      </c>
      <c r="K1220" s="126">
        <f t="shared" si="266"/>
        <v>41.199999999999996</v>
      </c>
      <c r="L1220" s="126">
        <f t="shared" si="254"/>
        <v>1.68</v>
      </c>
      <c r="M1220" s="126">
        <f t="shared" si="255"/>
        <v>1.68</v>
      </c>
      <c r="N1220" s="126">
        <f t="shared" si="256"/>
        <v>56.7</v>
      </c>
      <c r="O1220" s="126">
        <f t="shared" si="257"/>
        <v>56.7</v>
      </c>
      <c r="P1220" s="126">
        <f t="shared" si="258"/>
        <v>23.58</v>
      </c>
      <c r="Q1220" s="126">
        <f t="shared" si="259"/>
        <v>23.58</v>
      </c>
      <c r="R1220" s="126">
        <f t="shared" si="260"/>
        <v>10.299999999999999</v>
      </c>
      <c r="S1220" s="126">
        <f t="shared" si="261"/>
        <v>10.299999999999999</v>
      </c>
      <c r="T1220" s="126">
        <f t="shared" si="262"/>
        <v>10.299999999999999</v>
      </c>
      <c r="U1220" s="128">
        <f t="shared" si="263"/>
        <v>5.1499999999999995</v>
      </c>
      <c r="V1220" s="157">
        <f t="shared" si="264"/>
        <v>282</v>
      </c>
    </row>
    <row r="1221" spans="1:22" ht="11.25" customHeight="1" x14ac:dyDescent="0.25">
      <c r="A1221" s="130" t="s">
        <v>4616</v>
      </c>
      <c r="B1221" s="131" t="s">
        <v>1060</v>
      </c>
      <c r="C1221" s="132">
        <v>10230009553</v>
      </c>
      <c r="D1221" s="132" t="s">
        <v>4772</v>
      </c>
      <c r="E1221" s="133">
        <v>208</v>
      </c>
      <c r="F1221" s="132">
        <v>3</v>
      </c>
      <c r="G1221" s="132">
        <v>1</v>
      </c>
      <c r="H1221" s="134">
        <v>0</v>
      </c>
      <c r="I1221" s="135">
        <f t="shared" si="265"/>
        <v>2</v>
      </c>
      <c r="J1221" s="126">
        <f t="shared" si="253"/>
        <v>49.92</v>
      </c>
      <c r="K1221" s="126">
        <f t="shared" si="266"/>
        <v>49.92</v>
      </c>
      <c r="L1221" s="126">
        <f t="shared" si="254"/>
        <v>1.68</v>
      </c>
      <c r="M1221" s="126">
        <f t="shared" si="255"/>
        <v>3.36</v>
      </c>
      <c r="N1221" s="126">
        <f t="shared" si="256"/>
        <v>56.7</v>
      </c>
      <c r="O1221" s="126">
        <f t="shared" si="257"/>
        <v>113.4</v>
      </c>
      <c r="P1221" s="126">
        <f t="shared" si="258"/>
        <v>23.58</v>
      </c>
      <c r="Q1221" s="126">
        <f t="shared" si="259"/>
        <v>47.16</v>
      </c>
      <c r="R1221" s="126">
        <f t="shared" si="260"/>
        <v>12.48</v>
      </c>
      <c r="S1221" s="126">
        <f t="shared" si="261"/>
        <v>12.48</v>
      </c>
      <c r="T1221" s="126">
        <f t="shared" si="262"/>
        <v>12.48</v>
      </c>
      <c r="U1221" s="128">
        <f t="shared" si="263"/>
        <v>6.24</v>
      </c>
      <c r="V1221" s="157">
        <f t="shared" si="264"/>
        <v>389</v>
      </c>
    </row>
    <row r="1222" spans="1:22" ht="11.25" customHeight="1" x14ac:dyDescent="0.25">
      <c r="A1222" s="130" t="s">
        <v>4616</v>
      </c>
      <c r="B1222" s="131" t="s">
        <v>4773</v>
      </c>
      <c r="C1222" s="132">
        <v>48030009529</v>
      </c>
      <c r="D1222" s="132" t="s">
        <v>4774</v>
      </c>
      <c r="E1222" s="133">
        <v>253.33333333333334</v>
      </c>
      <c r="F1222" s="132">
        <v>2</v>
      </c>
      <c r="G1222" s="132">
        <v>1</v>
      </c>
      <c r="H1222" s="134">
        <v>0</v>
      </c>
      <c r="I1222" s="135">
        <f t="shared" si="265"/>
        <v>1</v>
      </c>
      <c r="J1222" s="126">
        <f t="shared" si="253"/>
        <v>60.8</v>
      </c>
      <c r="K1222" s="126">
        <f t="shared" si="266"/>
        <v>60.8</v>
      </c>
      <c r="L1222" s="126">
        <f t="shared" si="254"/>
        <v>1.68</v>
      </c>
      <c r="M1222" s="126">
        <f t="shared" si="255"/>
        <v>1.68</v>
      </c>
      <c r="N1222" s="126">
        <f t="shared" si="256"/>
        <v>56.7</v>
      </c>
      <c r="O1222" s="126">
        <f t="shared" si="257"/>
        <v>56.7</v>
      </c>
      <c r="P1222" s="126">
        <f t="shared" si="258"/>
        <v>23.58</v>
      </c>
      <c r="Q1222" s="126">
        <f t="shared" si="259"/>
        <v>23.58</v>
      </c>
      <c r="R1222" s="126">
        <f t="shared" si="260"/>
        <v>15.2</v>
      </c>
      <c r="S1222" s="126">
        <f t="shared" si="261"/>
        <v>15.2</v>
      </c>
      <c r="T1222" s="126">
        <f t="shared" si="262"/>
        <v>15.2</v>
      </c>
      <c r="U1222" s="128">
        <f t="shared" si="263"/>
        <v>7.6</v>
      </c>
      <c r="V1222" s="157">
        <f t="shared" si="264"/>
        <v>339</v>
      </c>
    </row>
    <row r="1223" spans="1:22" ht="11.25" customHeight="1" x14ac:dyDescent="0.25">
      <c r="A1223" s="130" t="s">
        <v>4616</v>
      </c>
      <c r="B1223" s="131" t="s">
        <v>3437</v>
      </c>
      <c r="C1223" s="132">
        <v>10430003089</v>
      </c>
      <c r="D1223" s="132" t="s">
        <v>4775</v>
      </c>
      <c r="E1223" s="133">
        <v>414</v>
      </c>
      <c r="F1223" s="132">
        <v>2</v>
      </c>
      <c r="G1223" s="132">
        <v>1</v>
      </c>
      <c r="H1223" s="134">
        <v>0</v>
      </c>
      <c r="I1223" s="135">
        <f t="shared" si="265"/>
        <v>1</v>
      </c>
      <c r="J1223" s="126">
        <f t="shared" si="253"/>
        <v>99.36</v>
      </c>
      <c r="K1223" s="126">
        <f t="shared" si="266"/>
        <v>99.36</v>
      </c>
      <c r="L1223" s="126">
        <f t="shared" si="254"/>
        <v>1.68</v>
      </c>
      <c r="M1223" s="126">
        <f t="shared" si="255"/>
        <v>1.68</v>
      </c>
      <c r="N1223" s="126">
        <f t="shared" si="256"/>
        <v>56.7</v>
      </c>
      <c r="O1223" s="126">
        <f t="shared" si="257"/>
        <v>56.7</v>
      </c>
      <c r="P1223" s="126">
        <f t="shared" si="258"/>
        <v>23.58</v>
      </c>
      <c r="Q1223" s="126">
        <f t="shared" si="259"/>
        <v>23.58</v>
      </c>
      <c r="R1223" s="126">
        <f t="shared" si="260"/>
        <v>24.84</v>
      </c>
      <c r="S1223" s="126">
        <f t="shared" si="261"/>
        <v>24.84</v>
      </c>
      <c r="T1223" s="126">
        <f t="shared" si="262"/>
        <v>24.84</v>
      </c>
      <c r="U1223" s="128">
        <f t="shared" si="263"/>
        <v>12.42</v>
      </c>
      <c r="V1223" s="157">
        <f t="shared" si="264"/>
        <v>450</v>
      </c>
    </row>
    <row r="1224" spans="1:22" ht="11.25" customHeight="1" x14ac:dyDescent="0.25">
      <c r="A1224" s="130" t="s">
        <v>4616</v>
      </c>
      <c r="B1224" s="131" t="s">
        <v>3439</v>
      </c>
      <c r="C1224" s="132">
        <v>37470010107</v>
      </c>
      <c r="D1224" s="132" t="s">
        <v>4776</v>
      </c>
      <c r="E1224" s="133">
        <v>285</v>
      </c>
      <c r="F1224" s="132">
        <v>2</v>
      </c>
      <c r="G1224" s="132">
        <v>1</v>
      </c>
      <c r="H1224" s="134">
        <v>0</v>
      </c>
      <c r="I1224" s="135">
        <f t="shared" si="265"/>
        <v>1</v>
      </c>
      <c r="J1224" s="126">
        <f t="shared" ref="J1224:J1257" si="267">E1224*$J$4</f>
        <v>68.399999999999991</v>
      </c>
      <c r="K1224" s="126">
        <f t="shared" si="266"/>
        <v>68.399999999999991</v>
      </c>
      <c r="L1224" s="126">
        <f t="shared" ref="L1224:L1257" si="268">(G1224+H1224)*$L$4</f>
        <v>1.68</v>
      </c>
      <c r="M1224" s="126">
        <f t="shared" ref="M1224:M1257" si="269">I1224*$M$4</f>
        <v>1.68</v>
      </c>
      <c r="N1224" s="126">
        <f t="shared" ref="N1224:N1257" si="270">(G1224+H1224)*$N$4</f>
        <v>56.7</v>
      </c>
      <c r="O1224" s="126">
        <f t="shared" ref="O1224:O1257" si="271">I1224*$O$4</f>
        <v>56.7</v>
      </c>
      <c r="P1224" s="126">
        <f t="shared" ref="P1224:P1257" si="272">(G1224+H1224)*$P$4</f>
        <v>23.58</v>
      </c>
      <c r="Q1224" s="126">
        <f t="shared" ref="Q1224:Q1257" si="273">I1224*$Q$4</f>
        <v>23.58</v>
      </c>
      <c r="R1224" s="126">
        <f t="shared" ref="R1224:R1257" si="274">E1224*$R$4</f>
        <v>17.099999999999998</v>
      </c>
      <c r="S1224" s="126">
        <f t="shared" ref="S1224:S1257" si="275">E1224*$S$4</f>
        <v>17.099999999999998</v>
      </c>
      <c r="T1224" s="126">
        <f t="shared" ref="T1224:T1257" si="276">E1224*$T$4</f>
        <v>17.099999999999998</v>
      </c>
      <c r="U1224" s="128">
        <f t="shared" ref="U1224:U1257" si="277">E1224*$U$4</f>
        <v>8.5499999999999989</v>
      </c>
      <c r="V1224" s="157">
        <f t="shared" ref="V1224:V1257" si="278">ROUND((J1224+K1224+L1224+M1224+N1224+O1224+P1224+Q1224+R1224+S1224+T1224+U1224),0)</f>
        <v>361</v>
      </c>
    </row>
    <row r="1225" spans="1:22" ht="11.25" customHeight="1" x14ac:dyDescent="0.25">
      <c r="A1225" s="130" t="s">
        <v>4616</v>
      </c>
      <c r="B1225" s="131" t="s">
        <v>1062</v>
      </c>
      <c r="C1225" s="132">
        <v>21510000101</v>
      </c>
      <c r="D1225" s="132" t="s">
        <v>4777</v>
      </c>
      <c r="E1225" s="133">
        <v>373.66666666666669</v>
      </c>
      <c r="F1225" s="132">
        <v>3</v>
      </c>
      <c r="G1225" s="132">
        <v>1</v>
      </c>
      <c r="H1225" s="134">
        <v>0</v>
      </c>
      <c r="I1225" s="135">
        <f t="shared" ref="I1225:I1257" si="279">F1225-G1225-H1225</f>
        <v>2</v>
      </c>
      <c r="J1225" s="126">
        <f t="shared" si="267"/>
        <v>89.68</v>
      </c>
      <c r="K1225" s="126">
        <f t="shared" si="266"/>
        <v>89.68</v>
      </c>
      <c r="L1225" s="126">
        <f t="shared" si="268"/>
        <v>1.68</v>
      </c>
      <c r="M1225" s="126">
        <f t="shared" si="269"/>
        <v>3.36</v>
      </c>
      <c r="N1225" s="126">
        <f t="shared" si="270"/>
        <v>56.7</v>
      </c>
      <c r="O1225" s="126">
        <f t="shared" si="271"/>
        <v>113.4</v>
      </c>
      <c r="P1225" s="126">
        <f t="shared" si="272"/>
        <v>23.58</v>
      </c>
      <c r="Q1225" s="126">
        <f t="shared" si="273"/>
        <v>47.16</v>
      </c>
      <c r="R1225" s="126">
        <f t="shared" si="274"/>
        <v>22.42</v>
      </c>
      <c r="S1225" s="126">
        <f t="shared" si="275"/>
        <v>22.42</v>
      </c>
      <c r="T1225" s="126">
        <f t="shared" si="276"/>
        <v>22.42</v>
      </c>
      <c r="U1225" s="128">
        <f t="shared" si="277"/>
        <v>11.21</v>
      </c>
      <c r="V1225" s="157">
        <f t="shared" si="278"/>
        <v>504</v>
      </c>
    </row>
    <row r="1226" spans="1:22" ht="11.25" customHeight="1" x14ac:dyDescent="0.25">
      <c r="A1226" s="130" t="s">
        <v>4616</v>
      </c>
      <c r="B1226" s="131" t="s">
        <v>3441</v>
      </c>
      <c r="C1226" s="132">
        <v>37180005955</v>
      </c>
      <c r="D1226" s="132" t="s">
        <v>4778</v>
      </c>
      <c r="E1226" s="133">
        <v>170.33333333333334</v>
      </c>
      <c r="F1226" s="132">
        <v>2</v>
      </c>
      <c r="G1226" s="132">
        <v>1</v>
      </c>
      <c r="H1226" s="134">
        <v>0</v>
      </c>
      <c r="I1226" s="135">
        <f t="shared" si="279"/>
        <v>1</v>
      </c>
      <c r="J1226" s="126">
        <f t="shared" si="267"/>
        <v>40.880000000000003</v>
      </c>
      <c r="K1226" s="126">
        <f t="shared" si="266"/>
        <v>40.880000000000003</v>
      </c>
      <c r="L1226" s="126">
        <f t="shared" si="268"/>
        <v>1.68</v>
      </c>
      <c r="M1226" s="126">
        <f t="shared" si="269"/>
        <v>1.68</v>
      </c>
      <c r="N1226" s="126">
        <f t="shared" si="270"/>
        <v>56.7</v>
      </c>
      <c r="O1226" s="126">
        <f t="shared" si="271"/>
        <v>56.7</v>
      </c>
      <c r="P1226" s="126">
        <f t="shared" si="272"/>
        <v>23.58</v>
      </c>
      <c r="Q1226" s="126">
        <f t="shared" si="273"/>
        <v>23.58</v>
      </c>
      <c r="R1226" s="126">
        <f t="shared" si="274"/>
        <v>10.220000000000001</v>
      </c>
      <c r="S1226" s="126">
        <f t="shared" si="275"/>
        <v>10.220000000000001</v>
      </c>
      <c r="T1226" s="126">
        <f t="shared" si="276"/>
        <v>10.220000000000001</v>
      </c>
      <c r="U1226" s="128">
        <f t="shared" si="277"/>
        <v>5.1100000000000003</v>
      </c>
      <c r="V1226" s="157">
        <f t="shared" si="278"/>
        <v>281</v>
      </c>
    </row>
    <row r="1227" spans="1:22" ht="11.25" customHeight="1" x14ac:dyDescent="0.25">
      <c r="A1227" s="130" t="s">
        <v>4616</v>
      </c>
      <c r="B1227" s="131" t="s">
        <v>3443</v>
      </c>
      <c r="C1227" s="132">
        <v>17220000537</v>
      </c>
      <c r="D1227" s="132" t="s">
        <v>4779</v>
      </c>
      <c r="E1227" s="133">
        <v>278.66666666666669</v>
      </c>
      <c r="F1227" s="132">
        <v>2</v>
      </c>
      <c r="G1227" s="132">
        <v>1</v>
      </c>
      <c r="H1227" s="134">
        <v>0</v>
      </c>
      <c r="I1227" s="135">
        <f t="shared" si="279"/>
        <v>1</v>
      </c>
      <c r="J1227" s="126">
        <f t="shared" si="267"/>
        <v>66.88</v>
      </c>
      <c r="K1227" s="126">
        <f t="shared" si="266"/>
        <v>66.88</v>
      </c>
      <c r="L1227" s="126">
        <f t="shared" si="268"/>
        <v>1.68</v>
      </c>
      <c r="M1227" s="126">
        <f t="shared" si="269"/>
        <v>1.68</v>
      </c>
      <c r="N1227" s="126">
        <f t="shared" si="270"/>
        <v>56.7</v>
      </c>
      <c r="O1227" s="126">
        <f t="shared" si="271"/>
        <v>56.7</v>
      </c>
      <c r="P1227" s="126">
        <f t="shared" si="272"/>
        <v>23.58</v>
      </c>
      <c r="Q1227" s="126">
        <f t="shared" si="273"/>
        <v>23.58</v>
      </c>
      <c r="R1227" s="126">
        <f t="shared" si="274"/>
        <v>16.72</v>
      </c>
      <c r="S1227" s="126">
        <f t="shared" si="275"/>
        <v>16.72</v>
      </c>
      <c r="T1227" s="126">
        <f t="shared" si="276"/>
        <v>16.72</v>
      </c>
      <c r="U1227" s="128">
        <f t="shared" si="277"/>
        <v>8.36</v>
      </c>
      <c r="V1227" s="157">
        <f t="shared" si="278"/>
        <v>356</v>
      </c>
    </row>
    <row r="1228" spans="1:22" ht="11.25" customHeight="1" x14ac:dyDescent="0.25">
      <c r="A1228" s="130" t="s">
        <v>4616</v>
      </c>
      <c r="B1228" s="131" t="s">
        <v>3445</v>
      </c>
      <c r="C1228" s="132">
        <v>21100006804</v>
      </c>
      <c r="D1228" s="132" t="s">
        <v>4780</v>
      </c>
      <c r="E1228" s="133">
        <v>247</v>
      </c>
      <c r="F1228" s="132">
        <v>2</v>
      </c>
      <c r="G1228" s="132">
        <v>1</v>
      </c>
      <c r="H1228" s="134">
        <v>0</v>
      </c>
      <c r="I1228" s="135">
        <f t="shared" si="279"/>
        <v>1</v>
      </c>
      <c r="J1228" s="126">
        <f t="shared" si="267"/>
        <v>59.28</v>
      </c>
      <c r="K1228" s="126">
        <f t="shared" si="266"/>
        <v>59.28</v>
      </c>
      <c r="L1228" s="126">
        <f t="shared" si="268"/>
        <v>1.68</v>
      </c>
      <c r="M1228" s="126">
        <f t="shared" si="269"/>
        <v>1.68</v>
      </c>
      <c r="N1228" s="126">
        <f t="shared" si="270"/>
        <v>56.7</v>
      </c>
      <c r="O1228" s="126">
        <f t="shared" si="271"/>
        <v>56.7</v>
      </c>
      <c r="P1228" s="126">
        <f t="shared" si="272"/>
        <v>23.58</v>
      </c>
      <c r="Q1228" s="126">
        <f t="shared" si="273"/>
        <v>23.58</v>
      </c>
      <c r="R1228" s="126">
        <f t="shared" si="274"/>
        <v>14.82</v>
      </c>
      <c r="S1228" s="126">
        <f t="shared" si="275"/>
        <v>14.82</v>
      </c>
      <c r="T1228" s="126">
        <f t="shared" si="276"/>
        <v>14.82</v>
      </c>
      <c r="U1228" s="128">
        <f t="shared" si="277"/>
        <v>7.41</v>
      </c>
      <c r="V1228" s="157">
        <f t="shared" si="278"/>
        <v>334</v>
      </c>
    </row>
    <row r="1229" spans="1:22" ht="11.25" customHeight="1" x14ac:dyDescent="0.25">
      <c r="A1229" s="130" t="s">
        <v>4616</v>
      </c>
      <c r="B1229" s="131" t="s">
        <v>1064</v>
      </c>
      <c r="C1229" s="132">
        <v>23390007375</v>
      </c>
      <c r="D1229" s="132" t="s">
        <v>4781</v>
      </c>
      <c r="E1229" s="133">
        <v>259.66666666666669</v>
      </c>
      <c r="F1229" s="132">
        <v>2</v>
      </c>
      <c r="G1229" s="132">
        <v>1</v>
      </c>
      <c r="H1229" s="134">
        <v>0</v>
      </c>
      <c r="I1229" s="135">
        <f t="shared" si="279"/>
        <v>1</v>
      </c>
      <c r="J1229" s="126">
        <f t="shared" si="267"/>
        <v>62.32</v>
      </c>
      <c r="K1229" s="126">
        <f t="shared" si="266"/>
        <v>62.32</v>
      </c>
      <c r="L1229" s="126">
        <f t="shared" si="268"/>
        <v>1.68</v>
      </c>
      <c r="M1229" s="126">
        <f t="shared" si="269"/>
        <v>1.68</v>
      </c>
      <c r="N1229" s="126">
        <f t="shared" si="270"/>
        <v>56.7</v>
      </c>
      <c r="O1229" s="126">
        <f t="shared" si="271"/>
        <v>56.7</v>
      </c>
      <c r="P1229" s="126">
        <f t="shared" si="272"/>
        <v>23.58</v>
      </c>
      <c r="Q1229" s="126">
        <f t="shared" si="273"/>
        <v>23.58</v>
      </c>
      <c r="R1229" s="126">
        <f t="shared" si="274"/>
        <v>15.58</v>
      </c>
      <c r="S1229" s="126">
        <f t="shared" si="275"/>
        <v>15.58</v>
      </c>
      <c r="T1229" s="126">
        <f t="shared" si="276"/>
        <v>15.58</v>
      </c>
      <c r="U1229" s="128">
        <f t="shared" si="277"/>
        <v>7.79</v>
      </c>
      <c r="V1229" s="157">
        <f t="shared" si="278"/>
        <v>343</v>
      </c>
    </row>
    <row r="1230" spans="1:22" ht="11.25" customHeight="1" x14ac:dyDescent="0.25">
      <c r="A1230" s="130" t="s">
        <v>4616</v>
      </c>
      <c r="B1230" s="131" t="s">
        <v>1066</v>
      </c>
      <c r="C1230" s="132">
        <v>67650003615</v>
      </c>
      <c r="D1230" s="132" t="s">
        <v>4782</v>
      </c>
      <c r="E1230" s="133">
        <v>433.66666666666669</v>
      </c>
      <c r="F1230" s="132">
        <v>3</v>
      </c>
      <c r="G1230" s="132">
        <v>1</v>
      </c>
      <c r="H1230" s="134">
        <v>0</v>
      </c>
      <c r="I1230" s="135">
        <f t="shared" si="279"/>
        <v>2</v>
      </c>
      <c r="J1230" s="126">
        <f t="shared" si="267"/>
        <v>104.08</v>
      </c>
      <c r="K1230" s="126">
        <f t="shared" si="266"/>
        <v>104.08</v>
      </c>
      <c r="L1230" s="126">
        <f t="shared" si="268"/>
        <v>1.68</v>
      </c>
      <c r="M1230" s="126">
        <f t="shared" si="269"/>
        <v>3.36</v>
      </c>
      <c r="N1230" s="126">
        <f t="shared" si="270"/>
        <v>56.7</v>
      </c>
      <c r="O1230" s="126">
        <f t="shared" si="271"/>
        <v>113.4</v>
      </c>
      <c r="P1230" s="126">
        <f t="shared" si="272"/>
        <v>23.58</v>
      </c>
      <c r="Q1230" s="126">
        <f t="shared" si="273"/>
        <v>47.16</v>
      </c>
      <c r="R1230" s="126">
        <f t="shared" si="274"/>
        <v>26.02</v>
      </c>
      <c r="S1230" s="126">
        <f t="shared" si="275"/>
        <v>26.02</v>
      </c>
      <c r="T1230" s="126">
        <f t="shared" si="276"/>
        <v>26.02</v>
      </c>
      <c r="U1230" s="128">
        <f t="shared" si="277"/>
        <v>13.01</v>
      </c>
      <c r="V1230" s="157">
        <f t="shared" si="278"/>
        <v>545</v>
      </c>
    </row>
    <row r="1231" spans="1:22" ht="11.25" customHeight="1" x14ac:dyDescent="0.25">
      <c r="A1231" s="130" t="s">
        <v>4616</v>
      </c>
      <c r="B1231" s="131" t="s">
        <v>1068</v>
      </c>
      <c r="C1231" s="132">
        <v>81260007787</v>
      </c>
      <c r="D1231" s="132" t="s">
        <v>4783</v>
      </c>
      <c r="E1231" s="133">
        <v>594.66666666666663</v>
      </c>
      <c r="F1231" s="132">
        <v>3</v>
      </c>
      <c r="G1231" s="132">
        <v>1</v>
      </c>
      <c r="H1231" s="134">
        <v>0</v>
      </c>
      <c r="I1231" s="135">
        <f t="shared" si="279"/>
        <v>2</v>
      </c>
      <c r="J1231" s="126">
        <f t="shared" si="267"/>
        <v>142.72</v>
      </c>
      <c r="K1231" s="126">
        <f t="shared" si="266"/>
        <v>142.72</v>
      </c>
      <c r="L1231" s="126">
        <f t="shared" si="268"/>
        <v>1.68</v>
      </c>
      <c r="M1231" s="126">
        <f t="shared" si="269"/>
        <v>3.36</v>
      </c>
      <c r="N1231" s="126">
        <f t="shared" si="270"/>
        <v>56.7</v>
      </c>
      <c r="O1231" s="126">
        <f t="shared" si="271"/>
        <v>113.4</v>
      </c>
      <c r="P1231" s="126">
        <f t="shared" si="272"/>
        <v>23.58</v>
      </c>
      <c r="Q1231" s="126">
        <f t="shared" si="273"/>
        <v>47.16</v>
      </c>
      <c r="R1231" s="126">
        <f t="shared" si="274"/>
        <v>35.68</v>
      </c>
      <c r="S1231" s="126">
        <f t="shared" si="275"/>
        <v>35.68</v>
      </c>
      <c r="T1231" s="126">
        <f t="shared" si="276"/>
        <v>35.68</v>
      </c>
      <c r="U1231" s="128">
        <f t="shared" si="277"/>
        <v>17.84</v>
      </c>
      <c r="V1231" s="157">
        <f t="shared" si="278"/>
        <v>656</v>
      </c>
    </row>
    <row r="1232" spans="1:22" ht="11.25" customHeight="1" x14ac:dyDescent="0.25">
      <c r="A1232" s="130" t="s">
        <v>4616</v>
      </c>
      <c r="B1232" s="131" t="s">
        <v>4784</v>
      </c>
      <c r="C1232" s="132">
        <v>54940010863</v>
      </c>
      <c r="D1232" s="132" t="s">
        <v>4785</v>
      </c>
      <c r="E1232" s="133">
        <v>400</v>
      </c>
      <c r="F1232" s="132">
        <v>2</v>
      </c>
      <c r="G1232" s="132">
        <v>1</v>
      </c>
      <c r="H1232" s="134">
        <v>0</v>
      </c>
      <c r="I1232" s="135">
        <f t="shared" si="279"/>
        <v>1</v>
      </c>
      <c r="J1232" s="126">
        <f t="shared" si="267"/>
        <v>96</v>
      </c>
      <c r="K1232" s="126">
        <f t="shared" si="266"/>
        <v>96</v>
      </c>
      <c r="L1232" s="126">
        <f t="shared" si="268"/>
        <v>1.68</v>
      </c>
      <c r="M1232" s="126">
        <f t="shared" si="269"/>
        <v>1.68</v>
      </c>
      <c r="N1232" s="126">
        <f t="shared" si="270"/>
        <v>56.7</v>
      </c>
      <c r="O1232" s="126">
        <f t="shared" si="271"/>
        <v>56.7</v>
      </c>
      <c r="P1232" s="126">
        <f t="shared" si="272"/>
        <v>23.58</v>
      </c>
      <c r="Q1232" s="126">
        <f t="shared" si="273"/>
        <v>23.58</v>
      </c>
      <c r="R1232" s="126">
        <f t="shared" si="274"/>
        <v>24</v>
      </c>
      <c r="S1232" s="126">
        <f t="shared" si="275"/>
        <v>24</v>
      </c>
      <c r="T1232" s="126">
        <f t="shared" si="276"/>
        <v>24</v>
      </c>
      <c r="U1232" s="128">
        <f t="shared" si="277"/>
        <v>12</v>
      </c>
      <c r="V1232" s="157">
        <f t="shared" si="278"/>
        <v>440</v>
      </c>
    </row>
    <row r="1233" spans="1:22" ht="11.25" customHeight="1" x14ac:dyDescent="0.25">
      <c r="A1233" s="130" t="s">
        <v>4616</v>
      </c>
      <c r="B1233" s="131" t="s">
        <v>3447</v>
      </c>
      <c r="C1233" s="132">
        <v>72990002317</v>
      </c>
      <c r="D1233" s="132" t="s">
        <v>4786</v>
      </c>
      <c r="E1233" s="133">
        <v>671.66666666666663</v>
      </c>
      <c r="F1233" s="132">
        <v>3</v>
      </c>
      <c r="G1233" s="132">
        <v>1</v>
      </c>
      <c r="H1233" s="134">
        <v>0</v>
      </c>
      <c r="I1233" s="135">
        <f t="shared" si="279"/>
        <v>2</v>
      </c>
      <c r="J1233" s="126">
        <f t="shared" si="267"/>
        <v>161.19999999999999</v>
      </c>
      <c r="K1233" s="126">
        <f t="shared" si="266"/>
        <v>161.19999999999999</v>
      </c>
      <c r="L1233" s="126">
        <f t="shared" si="268"/>
        <v>1.68</v>
      </c>
      <c r="M1233" s="126">
        <f t="shared" si="269"/>
        <v>3.36</v>
      </c>
      <c r="N1233" s="126">
        <f t="shared" si="270"/>
        <v>56.7</v>
      </c>
      <c r="O1233" s="126">
        <f t="shared" si="271"/>
        <v>113.4</v>
      </c>
      <c r="P1233" s="126">
        <f t="shared" si="272"/>
        <v>23.58</v>
      </c>
      <c r="Q1233" s="126">
        <f t="shared" si="273"/>
        <v>47.16</v>
      </c>
      <c r="R1233" s="126">
        <f t="shared" si="274"/>
        <v>40.299999999999997</v>
      </c>
      <c r="S1233" s="126">
        <f t="shared" si="275"/>
        <v>40.299999999999997</v>
      </c>
      <c r="T1233" s="126">
        <f t="shared" si="276"/>
        <v>40.299999999999997</v>
      </c>
      <c r="U1233" s="128">
        <f t="shared" si="277"/>
        <v>20.149999999999999</v>
      </c>
      <c r="V1233" s="157">
        <f t="shared" si="278"/>
        <v>709</v>
      </c>
    </row>
    <row r="1234" spans="1:22" ht="11.25" customHeight="1" x14ac:dyDescent="0.25">
      <c r="A1234" s="130" t="s">
        <v>4616</v>
      </c>
      <c r="B1234" s="131" t="s">
        <v>3449</v>
      </c>
      <c r="C1234" s="132">
        <v>94810006026</v>
      </c>
      <c r="D1234" s="132" t="s">
        <v>4787</v>
      </c>
      <c r="E1234" s="133">
        <v>208</v>
      </c>
      <c r="F1234" s="132">
        <v>2</v>
      </c>
      <c r="G1234" s="132">
        <v>1</v>
      </c>
      <c r="H1234" s="134">
        <v>0</v>
      </c>
      <c r="I1234" s="135">
        <f t="shared" si="279"/>
        <v>1</v>
      </c>
      <c r="J1234" s="126">
        <f t="shared" si="267"/>
        <v>49.92</v>
      </c>
      <c r="K1234" s="126">
        <f t="shared" si="266"/>
        <v>49.92</v>
      </c>
      <c r="L1234" s="126">
        <f t="shared" si="268"/>
        <v>1.68</v>
      </c>
      <c r="M1234" s="126">
        <f t="shared" si="269"/>
        <v>1.68</v>
      </c>
      <c r="N1234" s="126">
        <f t="shared" si="270"/>
        <v>56.7</v>
      </c>
      <c r="O1234" s="126">
        <f t="shared" si="271"/>
        <v>56.7</v>
      </c>
      <c r="P1234" s="126">
        <f t="shared" si="272"/>
        <v>23.58</v>
      </c>
      <c r="Q1234" s="126">
        <f t="shared" si="273"/>
        <v>23.58</v>
      </c>
      <c r="R1234" s="126">
        <f t="shared" si="274"/>
        <v>12.48</v>
      </c>
      <c r="S1234" s="126">
        <f t="shared" si="275"/>
        <v>12.48</v>
      </c>
      <c r="T1234" s="126">
        <f t="shared" si="276"/>
        <v>12.48</v>
      </c>
      <c r="U1234" s="128">
        <f t="shared" si="277"/>
        <v>6.24</v>
      </c>
      <c r="V1234" s="157">
        <f t="shared" si="278"/>
        <v>307</v>
      </c>
    </row>
    <row r="1235" spans="1:22" ht="11.25" customHeight="1" x14ac:dyDescent="0.25">
      <c r="A1235" s="130" t="s">
        <v>4616</v>
      </c>
      <c r="B1235" s="131" t="s">
        <v>3451</v>
      </c>
      <c r="C1235" s="132">
        <v>48300010497</v>
      </c>
      <c r="D1235" s="132" t="s">
        <v>4788</v>
      </c>
      <c r="E1235" s="133">
        <v>262.66666666666669</v>
      </c>
      <c r="F1235" s="132">
        <v>1</v>
      </c>
      <c r="G1235" s="132">
        <v>1</v>
      </c>
      <c r="H1235" s="134">
        <v>0</v>
      </c>
      <c r="I1235" s="135">
        <f t="shared" si="279"/>
        <v>0</v>
      </c>
      <c r="J1235" s="126">
        <f t="shared" si="267"/>
        <v>63.04</v>
      </c>
      <c r="K1235" s="126">
        <f t="shared" si="266"/>
        <v>63.04</v>
      </c>
      <c r="L1235" s="126">
        <f t="shared" si="268"/>
        <v>1.68</v>
      </c>
      <c r="M1235" s="126">
        <f t="shared" si="269"/>
        <v>0</v>
      </c>
      <c r="N1235" s="126">
        <f t="shared" si="270"/>
        <v>56.7</v>
      </c>
      <c r="O1235" s="126">
        <f t="shared" si="271"/>
        <v>0</v>
      </c>
      <c r="P1235" s="126">
        <f t="shared" si="272"/>
        <v>23.58</v>
      </c>
      <c r="Q1235" s="126">
        <f t="shared" si="273"/>
        <v>0</v>
      </c>
      <c r="R1235" s="126">
        <f t="shared" si="274"/>
        <v>15.76</v>
      </c>
      <c r="S1235" s="126">
        <f t="shared" si="275"/>
        <v>15.76</v>
      </c>
      <c r="T1235" s="126">
        <f t="shared" si="276"/>
        <v>15.76</v>
      </c>
      <c r="U1235" s="128">
        <f t="shared" si="277"/>
        <v>7.88</v>
      </c>
      <c r="V1235" s="157">
        <f t="shared" si="278"/>
        <v>263</v>
      </c>
    </row>
    <row r="1236" spans="1:22" ht="11.25" customHeight="1" x14ac:dyDescent="0.25">
      <c r="A1236" s="130" t="s">
        <v>4616</v>
      </c>
      <c r="B1236" s="131" t="s">
        <v>3453</v>
      </c>
      <c r="C1236" s="132">
        <v>47840007555</v>
      </c>
      <c r="D1236" s="132" t="s">
        <v>4789</v>
      </c>
      <c r="E1236" s="133">
        <v>213.33333333333334</v>
      </c>
      <c r="F1236" s="132">
        <v>3</v>
      </c>
      <c r="G1236" s="132">
        <v>1</v>
      </c>
      <c r="H1236" s="134">
        <v>0</v>
      </c>
      <c r="I1236" s="135">
        <f t="shared" si="279"/>
        <v>2</v>
      </c>
      <c r="J1236" s="126">
        <f t="shared" si="267"/>
        <v>51.2</v>
      </c>
      <c r="K1236" s="126">
        <f t="shared" si="266"/>
        <v>51.2</v>
      </c>
      <c r="L1236" s="126">
        <f t="shared" si="268"/>
        <v>1.68</v>
      </c>
      <c r="M1236" s="126">
        <f t="shared" si="269"/>
        <v>3.36</v>
      </c>
      <c r="N1236" s="126">
        <f t="shared" si="270"/>
        <v>56.7</v>
      </c>
      <c r="O1236" s="126">
        <f t="shared" si="271"/>
        <v>113.4</v>
      </c>
      <c r="P1236" s="126">
        <f t="shared" si="272"/>
        <v>23.58</v>
      </c>
      <c r="Q1236" s="126">
        <f t="shared" si="273"/>
        <v>47.16</v>
      </c>
      <c r="R1236" s="126">
        <f t="shared" si="274"/>
        <v>12.8</v>
      </c>
      <c r="S1236" s="126">
        <f t="shared" si="275"/>
        <v>12.8</v>
      </c>
      <c r="T1236" s="126">
        <f t="shared" si="276"/>
        <v>12.8</v>
      </c>
      <c r="U1236" s="128">
        <f t="shared" si="277"/>
        <v>6.4</v>
      </c>
      <c r="V1236" s="157">
        <f t="shared" si="278"/>
        <v>393</v>
      </c>
    </row>
    <row r="1237" spans="1:22" ht="11.25" customHeight="1" x14ac:dyDescent="0.25">
      <c r="A1237" s="130" t="s">
        <v>4616</v>
      </c>
      <c r="B1237" s="131" t="s">
        <v>3455</v>
      </c>
      <c r="C1237" s="132">
        <v>19320037405</v>
      </c>
      <c r="D1237" s="132" t="s">
        <v>4790</v>
      </c>
      <c r="E1237" s="133">
        <v>210.66666666666666</v>
      </c>
      <c r="F1237" s="132">
        <v>2</v>
      </c>
      <c r="G1237" s="132">
        <v>1</v>
      </c>
      <c r="H1237" s="134">
        <v>0</v>
      </c>
      <c r="I1237" s="135">
        <f t="shared" si="279"/>
        <v>1</v>
      </c>
      <c r="J1237" s="126">
        <f t="shared" si="267"/>
        <v>50.559999999999995</v>
      </c>
      <c r="K1237" s="126">
        <f t="shared" si="266"/>
        <v>50.559999999999995</v>
      </c>
      <c r="L1237" s="126">
        <f t="shared" si="268"/>
        <v>1.68</v>
      </c>
      <c r="M1237" s="126">
        <f t="shared" si="269"/>
        <v>1.68</v>
      </c>
      <c r="N1237" s="126">
        <f t="shared" si="270"/>
        <v>56.7</v>
      </c>
      <c r="O1237" s="126">
        <f t="shared" si="271"/>
        <v>56.7</v>
      </c>
      <c r="P1237" s="126">
        <f t="shared" si="272"/>
        <v>23.58</v>
      </c>
      <c r="Q1237" s="126">
        <f t="shared" si="273"/>
        <v>23.58</v>
      </c>
      <c r="R1237" s="126">
        <f t="shared" si="274"/>
        <v>12.639999999999999</v>
      </c>
      <c r="S1237" s="126">
        <f t="shared" si="275"/>
        <v>12.639999999999999</v>
      </c>
      <c r="T1237" s="126">
        <f t="shared" si="276"/>
        <v>12.639999999999999</v>
      </c>
      <c r="U1237" s="128">
        <f t="shared" si="277"/>
        <v>6.3199999999999994</v>
      </c>
      <c r="V1237" s="157">
        <f t="shared" si="278"/>
        <v>309</v>
      </c>
    </row>
    <row r="1238" spans="1:22" ht="11.25" customHeight="1" x14ac:dyDescent="0.25">
      <c r="A1238" s="130" t="s">
        <v>4616</v>
      </c>
      <c r="B1238" s="131" t="s">
        <v>1930</v>
      </c>
      <c r="C1238" s="132">
        <v>77830002934</v>
      </c>
      <c r="D1238" s="132" t="s">
        <v>4791</v>
      </c>
      <c r="E1238" s="133">
        <v>364.33333333333331</v>
      </c>
      <c r="F1238" s="132">
        <v>3</v>
      </c>
      <c r="G1238" s="132">
        <v>1</v>
      </c>
      <c r="H1238" s="134">
        <v>0</v>
      </c>
      <c r="I1238" s="135">
        <f t="shared" si="279"/>
        <v>2</v>
      </c>
      <c r="J1238" s="126">
        <f t="shared" si="267"/>
        <v>87.44</v>
      </c>
      <c r="K1238" s="126">
        <f t="shared" si="266"/>
        <v>87.44</v>
      </c>
      <c r="L1238" s="126">
        <f t="shared" si="268"/>
        <v>1.68</v>
      </c>
      <c r="M1238" s="126">
        <f t="shared" si="269"/>
        <v>3.36</v>
      </c>
      <c r="N1238" s="126">
        <f t="shared" si="270"/>
        <v>56.7</v>
      </c>
      <c r="O1238" s="126">
        <f t="shared" si="271"/>
        <v>113.4</v>
      </c>
      <c r="P1238" s="126">
        <f t="shared" si="272"/>
        <v>23.58</v>
      </c>
      <c r="Q1238" s="126">
        <f t="shared" si="273"/>
        <v>47.16</v>
      </c>
      <c r="R1238" s="126">
        <f t="shared" si="274"/>
        <v>21.86</v>
      </c>
      <c r="S1238" s="126">
        <f t="shared" si="275"/>
        <v>21.86</v>
      </c>
      <c r="T1238" s="126">
        <f t="shared" si="276"/>
        <v>21.86</v>
      </c>
      <c r="U1238" s="128">
        <f t="shared" si="277"/>
        <v>10.93</v>
      </c>
      <c r="V1238" s="157">
        <f t="shared" si="278"/>
        <v>497</v>
      </c>
    </row>
    <row r="1239" spans="1:22" ht="11.25" customHeight="1" x14ac:dyDescent="0.25">
      <c r="A1239" s="130" t="s">
        <v>4616</v>
      </c>
      <c r="B1239" s="131" t="s">
        <v>3457</v>
      </c>
      <c r="C1239" s="132">
        <v>63640001584</v>
      </c>
      <c r="D1239" s="132" t="s">
        <v>4792</v>
      </c>
      <c r="E1239" s="133">
        <v>257.66666666666669</v>
      </c>
      <c r="F1239" s="132">
        <v>3</v>
      </c>
      <c r="G1239" s="132">
        <v>1</v>
      </c>
      <c r="H1239" s="134">
        <v>0</v>
      </c>
      <c r="I1239" s="135">
        <f t="shared" si="279"/>
        <v>2</v>
      </c>
      <c r="J1239" s="126">
        <f t="shared" si="267"/>
        <v>61.84</v>
      </c>
      <c r="K1239" s="126">
        <f t="shared" si="266"/>
        <v>61.84</v>
      </c>
      <c r="L1239" s="126">
        <f t="shared" si="268"/>
        <v>1.68</v>
      </c>
      <c r="M1239" s="126">
        <f t="shared" si="269"/>
        <v>3.36</v>
      </c>
      <c r="N1239" s="126">
        <f t="shared" si="270"/>
        <v>56.7</v>
      </c>
      <c r="O1239" s="126">
        <f t="shared" si="271"/>
        <v>113.4</v>
      </c>
      <c r="P1239" s="126">
        <f t="shared" si="272"/>
        <v>23.58</v>
      </c>
      <c r="Q1239" s="126">
        <f t="shared" si="273"/>
        <v>47.16</v>
      </c>
      <c r="R1239" s="126">
        <f t="shared" si="274"/>
        <v>15.46</v>
      </c>
      <c r="S1239" s="126">
        <f t="shared" si="275"/>
        <v>15.46</v>
      </c>
      <c r="T1239" s="126">
        <f t="shared" si="276"/>
        <v>15.46</v>
      </c>
      <c r="U1239" s="128">
        <f t="shared" si="277"/>
        <v>7.73</v>
      </c>
      <c r="V1239" s="157">
        <f t="shared" si="278"/>
        <v>424</v>
      </c>
    </row>
    <row r="1240" spans="1:22" ht="11.25" customHeight="1" x14ac:dyDescent="0.25">
      <c r="A1240" s="130" t="s">
        <v>4616</v>
      </c>
      <c r="B1240" s="131" t="s">
        <v>1070</v>
      </c>
      <c r="C1240" s="132">
        <v>91580005107</v>
      </c>
      <c r="D1240" s="132" t="s">
        <v>4793</v>
      </c>
      <c r="E1240" s="133">
        <v>344.33333333333331</v>
      </c>
      <c r="F1240" s="132">
        <v>3</v>
      </c>
      <c r="G1240" s="132">
        <v>1</v>
      </c>
      <c r="H1240" s="134">
        <v>0</v>
      </c>
      <c r="I1240" s="135">
        <f t="shared" si="279"/>
        <v>2</v>
      </c>
      <c r="J1240" s="126">
        <f t="shared" si="267"/>
        <v>82.639999999999986</v>
      </c>
      <c r="K1240" s="126">
        <f t="shared" si="266"/>
        <v>82.639999999999986</v>
      </c>
      <c r="L1240" s="126">
        <f t="shared" si="268"/>
        <v>1.68</v>
      </c>
      <c r="M1240" s="126">
        <f t="shared" si="269"/>
        <v>3.36</v>
      </c>
      <c r="N1240" s="126">
        <f t="shared" si="270"/>
        <v>56.7</v>
      </c>
      <c r="O1240" s="126">
        <f t="shared" si="271"/>
        <v>113.4</v>
      </c>
      <c r="P1240" s="126">
        <f t="shared" si="272"/>
        <v>23.58</v>
      </c>
      <c r="Q1240" s="126">
        <f t="shared" si="273"/>
        <v>47.16</v>
      </c>
      <c r="R1240" s="126">
        <f t="shared" si="274"/>
        <v>20.659999999999997</v>
      </c>
      <c r="S1240" s="126">
        <f t="shared" si="275"/>
        <v>20.659999999999997</v>
      </c>
      <c r="T1240" s="126">
        <f t="shared" si="276"/>
        <v>20.659999999999997</v>
      </c>
      <c r="U1240" s="128">
        <f t="shared" si="277"/>
        <v>10.329999999999998</v>
      </c>
      <c r="V1240" s="157">
        <f t="shared" si="278"/>
        <v>483</v>
      </c>
    </row>
    <row r="1241" spans="1:22" ht="11.25" customHeight="1" x14ac:dyDescent="0.25">
      <c r="A1241" s="130" t="s">
        <v>4616</v>
      </c>
      <c r="B1241" s="131" t="s">
        <v>3459</v>
      </c>
      <c r="C1241" s="132">
        <v>10620005298</v>
      </c>
      <c r="D1241" s="132" t="s">
        <v>4794</v>
      </c>
      <c r="E1241" s="133">
        <v>429.33333333333331</v>
      </c>
      <c r="F1241" s="132">
        <v>3</v>
      </c>
      <c r="G1241" s="132">
        <v>1</v>
      </c>
      <c r="H1241" s="134">
        <v>0</v>
      </c>
      <c r="I1241" s="135">
        <f t="shared" si="279"/>
        <v>2</v>
      </c>
      <c r="J1241" s="126">
        <f t="shared" si="267"/>
        <v>103.03999999999999</v>
      </c>
      <c r="K1241" s="126">
        <f t="shared" si="266"/>
        <v>103.03999999999999</v>
      </c>
      <c r="L1241" s="126">
        <f t="shared" si="268"/>
        <v>1.68</v>
      </c>
      <c r="M1241" s="126">
        <f t="shared" si="269"/>
        <v>3.36</v>
      </c>
      <c r="N1241" s="126">
        <f t="shared" si="270"/>
        <v>56.7</v>
      </c>
      <c r="O1241" s="126">
        <f t="shared" si="271"/>
        <v>113.4</v>
      </c>
      <c r="P1241" s="126">
        <f t="shared" si="272"/>
        <v>23.58</v>
      </c>
      <c r="Q1241" s="126">
        <f t="shared" si="273"/>
        <v>47.16</v>
      </c>
      <c r="R1241" s="126">
        <f t="shared" si="274"/>
        <v>25.759999999999998</v>
      </c>
      <c r="S1241" s="126">
        <f t="shared" si="275"/>
        <v>25.759999999999998</v>
      </c>
      <c r="T1241" s="126">
        <f t="shared" si="276"/>
        <v>25.759999999999998</v>
      </c>
      <c r="U1241" s="128">
        <f t="shared" si="277"/>
        <v>12.879999999999999</v>
      </c>
      <c r="V1241" s="157">
        <f t="shared" si="278"/>
        <v>542</v>
      </c>
    </row>
    <row r="1242" spans="1:22" ht="11.25" customHeight="1" x14ac:dyDescent="0.25">
      <c r="A1242" s="130" t="s">
        <v>4616</v>
      </c>
      <c r="B1242" s="131" t="s">
        <v>3461</v>
      </c>
      <c r="C1242" s="132">
        <v>84880003490</v>
      </c>
      <c r="D1242" s="132" t="s">
        <v>4795</v>
      </c>
      <c r="E1242" s="133">
        <v>525</v>
      </c>
      <c r="F1242" s="132">
        <v>5</v>
      </c>
      <c r="G1242" s="132">
        <v>1</v>
      </c>
      <c r="H1242" s="134">
        <v>0</v>
      </c>
      <c r="I1242" s="135">
        <f t="shared" si="279"/>
        <v>4</v>
      </c>
      <c r="J1242" s="126">
        <f t="shared" si="267"/>
        <v>126</v>
      </c>
      <c r="K1242" s="126">
        <f t="shared" si="266"/>
        <v>126</v>
      </c>
      <c r="L1242" s="126">
        <f t="shared" si="268"/>
        <v>1.68</v>
      </c>
      <c r="M1242" s="126">
        <f t="shared" si="269"/>
        <v>6.72</v>
      </c>
      <c r="N1242" s="126">
        <f t="shared" si="270"/>
        <v>56.7</v>
      </c>
      <c r="O1242" s="126">
        <f t="shared" si="271"/>
        <v>226.8</v>
      </c>
      <c r="P1242" s="126">
        <f t="shared" si="272"/>
        <v>23.58</v>
      </c>
      <c r="Q1242" s="126">
        <f t="shared" si="273"/>
        <v>94.32</v>
      </c>
      <c r="R1242" s="126">
        <f t="shared" si="274"/>
        <v>31.5</v>
      </c>
      <c r="S1242" s="126">
        <f t="shared" si="275"/>
        <v>31.5</v>
      </c>
      <c r="T1242" s="126">
        <f t="shared" si="276"/>
        <v>31.5</v>
      </c>
      <c r="U1242" s="128">
        <f t="shared" si="277"/>
        <v>15.75</v>
      </c>
      <c r="V1242" s="157">
        <f t="shared" si="278"/>
        <v>772</v>
      </c>
    </row>
    <row r="1243" spans="1:22" ht="11.25" customHeight="1" x14ac:dyDescent="0.25">
      <c r="A1243" s="130" t="s">
        <v>4616</v>
      </c>
      <c r="B1243" s="131" t="s">
        <v>3463</v>
      </c>
      <c r="C1243" s="132">
        <v>57810011143</v>
      </c>
      <c r="D1243" s="132" t="s">
        <v>4796</v>
      </c>
      <c r="E1243" s="133">
        <v>463.33333333333331</v>
      </c>
      <c r="F1243" s="132">
        <v>3</v>
      </c>
      <c r="G1243" s="132">
        <v>1</v>
      </c>
      <c r="H1243" s="134">
        <v>0</v>
      </c>
      <c r="I1243" s="135">
        <f t="shared" si="279"/>
        <v>2</v>
      </c>
      <c r="J1243" s="126">
        <f t="shared" si="267"/>
        <v>111.19999999999999</v>
      </c>
      <c r="K1243" s="126">
        <f t="shared" si="266"/>
        <v>111.19999999999999</v>
      </c>
      <c r="L1243" s="126">
        <f t="shared" si="268"/>
        <v>1.68</v>
      </c>
      <c r="M1243" s="126">
        <f t="shared" si="269"/>
        <v>3.36</v>
      </c>
      <c r="N1243" s="126">
        <f t="shared" si="270"/>
        <v>56.7</v>
      </c>
      <c r="O1243" s="126">
        <f t="shared" si="271"/>
        <v>113.4</v>
      </c>
      <c r="P1243" s="126">
        <f t="shared" si="272"/>
        <v>23.58</v>
      </c>
      <c r="Q1243" s="126">
        <f t="shared" si="273"/>
        <v>47.16</v>
      </c>
      <c r="R1243" s="126">
        <f t="shared" si="274"/>
        <v>27.799999999999997</v>
      </c>
      <c r="S1243" s="126">
        <f t="shared" si="275"/>
        <v>27.799999999999997</v>
      </c>
      <c r="T1243" s="126">
        <f t="shared" si="276"/>
        <v>27.799999999999997</v>
      </c>
      <c r="U1243" s="128">
        <f t="shared" si="277"/>
        <v>13.899999999999999</v>
      </c>
      <c r="V1243" s="157">
        <f t="shared" si="278"/>
        <v>566</v>
      </c>
    </row>
    <row r="1244" spans="1:22" ht="11.25" customHeight="1" x14ac:dyDescent="0.25">
      <c r="A1244" s="130" t="s">
        <v>4616</v>
      </c>
      <c r="B1244" s="131" t="s">
        <v>1074</v>
      </c>
      <c r="C1244" s="132">
        <v>95420011375</v>
      </c>
      <c r="D1244" s="132" t="s">
        <v>4797</v>
      </c>
      <c r="E1244" s="133">
        <v>322.33333333333331</v>
      </c>
      <c r="F1244" s="132">
        <v>4</v>
      </c>
      <c r="G1244" s="132">
        <v>2</v>
      </c>
      <c r="H1244" s="134">
        <v>0</v>
      </c>
      <c r="I1244" s="135">
        <f t="shared" si="279"/>
        <v>2</v>
      </c>
      <c r="J1244" s="126">
        <f t="shared" si="267"/>
        <v>77.36</v>
      </c>
      <c r="K1244" s="126">
        <f t="shared" si="266"/>
        <v>77.36</v>
      </c>
      <c r="L1244" s="126">
        <f t="shared" si="268"/>
        <v>3.36</v>
      </c>
      <c r="M1244" s="126">
        <f t="shared" si="269"/>
        <v>3.36</v>
      </c>
      <c r="N1244" s="126">
        <f t="shared" si="270"/>
        <v>113.4</v>
      </c>
      <c r="O1244" s="126">
        <f t="shared" si="271"/>
        <v>113.4</v>
      </c>
      <c r="P1244" s="126">
        <f t="shared" si="272"/>
        <v>47.16</v>
      </c>
      <c r="Q1244" s="126">
        <f t="shared" si="273"/>
        <v>47.16</v>
      </c>
      <c r="R1244" s="126">
        <f t="shared" si="274"/>
        <v>19.34</v>
      </c>
      <c r="S1244" s="126">
        <f t="shared" si="275"/>
        <v>19.34</v>
      </c>
      <c r="T1244" s="126">
        <f t="shared" si="276"/>
        <v>19.34</v>
      </c>
      <c r="U1244" s="128">
        <f t="shared" si="277"/>
        <v>9.67</v>
      </c>
      <c r="V1244" s="157">
        <f t="shared" si="278"/>
        <v>550</v>
      </c>
    </row>
    <row r="1245" spans="1:22" ht="11.25" customHeight="1" x14ac:dyDescent="0.25">
      <c r="A1245" s="130" t="s">
        <v>4616</v>
      </c>
      <c r="B1245" s="131" t="s">
        <v>3465</v>
      </c>
      <c r="C1245" s="132">
        <v>22740007268</v>
      </c>
      <c r="D1245" s="132" t="s">
        <v>4798</v>
      </c>
      <c r="E1245" s="133">
        <v>406.66666666666669</v>
      </c>
      <c r="F1245" s="132">
        <v>3</v>
      </c>
      <c r="G1245" s="132">
        <v>1</v>
      </c>
      <c r="H1245" s="134">
        <v>0</v>
      </c>
      <c r="I1245" s="135">
        <f t="shared" si="279"/>
        <v>2</v>
      </c>
      <c r="J1245" s="126">
        <f t="shared" si="267"/>
        <v>97.6</v>
      </c>
      <c r="K1245" s="126">
        <f t="shared" si="266"/>
        <v>97.6</v>
      </c>
      <c r="L1245" s="126">
        <f t="shared" si="268"/>
        <v>1.68</v>
      </c>
      <c r="M1245" s="126">
        <f t="shared" si="269"/>
        <v>3.36</v>
      </c>
      <c r="N1245" s="126">
        <f t="shared" si="270"/>
        <v>56.7</v>
      </c>
      <c r="O1245" s="126">
        <f t="shared" si="271"/>
        <v>113.4</v>
      </c>
      <c r="P1245" s="126">
        <f t="shared" si="272"/>
        <v>23.58</v>
      </c>
      <c r="Q1245" s="126">
        <f t="shared" si="273"/>
        <v>47.16</v>
      </c>
      <c r="R1245" s="126">
        <f t="shared" si="274"/>
        <v>24.4</v>
      </c>
      <c r="S1245" s="126">
        <f t="shared" si="275"/>
        <v>24.4</v>
      </c>
      <c r="T1245" s="126">
        <f t="shared" si="276"/>
        <v>24.4</v>
      </c>
      <c r="U1245" s="128">
        <f t="shared" si="277"/>
        <v>12.2</v>
      </c>
      <c r="V1245" s="157">
        <f t="shared" si="278"/>
        <v>526</v>
      </c>
    </row>
    <row r="1246" spans="1:22" ht="11.25" customHeight="1" x14ac:dyDescent="0.25">
      <c r="A1246" s="130" t="s">
        <v>4616</v>
      </c>
      <c r="B1246" s="131" t="s">
        <v>1076</v>
      </c>
      <c r="C1246" s="132">
        <v>84940043307</v>
      </c>
      <c r="D1246" s="132" t="s">
        <v>4799</v>
      </c>
      <c r="E1246" s="133">
        <v>447</v>
      </c>
      <c r="F1246" s="132">
        <v>4</v>
      </c>
      <c r="G1246" s="132">
        <v>2</v>
      </c>
      <c r="H1246" s="134">
        <v>0</v>
      </c>
      <c r="I1246" s="135">
        <f t="shared" si="279"/>
        <v>2</v>
      </c>
      <c r="J1246" s="126">
        <f t="shared" si="267"/>
        <v>107.28</v>
      </c>
      <c r="K1246" s="126">
        <f t="shared" si="266"/>
        <v>107.28</v>
      </c>
      <c r="L1246" s="126">
        <f t="shared" si="268"/>
        <v>3.36</v>
      </c>
      <c r="M1246" s="126">
        <f t="shared" si="269"/>
        <v>3.36</v>
      </c>
      <c r="N1246" s="126">
        <f t="shared" si="270"/>
        <v>113.4</v>
      </c>
      <c r="O1246" s="126">
        <f t="shared" si="271"/>
        <v>113.4</v>
      </c>
      <c r="P1246" s="126">
        <f t="shared" si="272"/>
        <v>47.16</v>
      </c>
      <c r="Q1246" s="126">
        <f t="shared" si="273"/>
        <v>47.16</v>
      </c>
      <c r="R1246" s="126">
        <f t="shared" si="274"/>
        <v>26.82</v>
      </c>
      <c r="S1246" s="126">
        <f t="shared" si="275"/>
        <v>26.82</v>
      </c>
      <c r="T1246" s="126">
        <f t="shared" si="276"/>
        <v>26.82</v>
      </c>
      <c r="U1246" s="128">
        <f t="shared" si="277"/>
        <v>13.41</v>
      </c>
      <c r="V1246" s="157">
        <f t="shared" si="278"/>
        <v>636</v>
      </c>
    </row>
    <row r="1247" spans="1:22" ht="11.25" customHeight="1" x14ac:dyDescent="0.25">
      <c r="A1247" s="130" t="s">
        <v>4616</v>
      </c>
      <c r="B1247" s="131" t="s">
        <v>1078</v>
      </c>
      <c r="C1247" s="132">
        <v>49470009737</v>
      </c>
      <c r="D1247" s="132" t="s">
        <v>4800</v>
      </c>
      <c r="E1247" s="133">
        <v>416.66666666666669</v>
      </c>
      <c r="F1247" s="132">
        <v>3</v>
      </c>
      <c r="G1247" s="132">
        <v>1</v>
      </c>
      <c r="H1247" s="134">
        <v>0</v>
      </c>
      <c r="I1247" s="135">
        <f t="shared" si="279"/>
        <v>2</v>
      </c>
      <c r="J1247" s="126">
        <f t="shared" si="267"/>
        <v>100</v>
      </c>
      <c r="K1247" s="126">
        <f t="shared" si="266"/>
        <v>100</v>
      </c>
      <c r="L1247" s="126">
        <f t="shared" si="268"/>
        <v>1.68</v>
      </c>
      <c r="M1247" s="126">
        <f t="shared" si="269"/>
        <v>3.36</v>
      </c>
      <c r="N1247" s="126">
        <f t="shared" si="270"/>
        <v>56.7</v>
      </c>
      <c r="O1247" s="126">
        <f t="shared" si="271"/>
        <v>113.4</v>
      </c>
      <c r="P1247" s="126">
        <f t="shared" si="272"/>
        <v>23.58</v>
      </c>
      <c r="Q1247" s="126">
        <f t="shared" si="273"/>
        <v>47.16</v>
      </c>
      <c r="R1247" s="126">
        <f t="shared" si="274"/>
        <v>25</v>
      </c>
      <c r="S1247" s="126">
        <f t="shared" si="275"/>
        <v>25</v>
      </c>
      <c r="T1247" s="126">
        <f t="shared" si="276"/>
        <v>25</v>
      </c>
      <c r="U1247" s="128">
        <f t="shared" si="277"/>
        <v>12.5</v>
      </c>
      <c r="V1247" s="157">
        <f t="shared" si="278"/>
        <v>533</v>
      </c>
    </row>
    <row r="1248" spans="1:22" ht="11.25" customHeight="1" x14ac:dyDescent="0.25">
      <c r="A1248" s="130" t="s">
        <v>4616</v>
      </c>
      <c r="B1248" s="131" t="s">
        <v>3467</v>
      </c>
      <c r="C1248" s="132">
        <v>54250002656</v>
      </c>
      <c r="D1248" s="132" t="s">
        <v>4801</v>
      </c>
      <c r="E1248" s="133">
        <v>196</v>
      </c>
      <c r="F1248" s="132">
        <v>3</v>
      </c>
      <c r="G1248" s="132">
        <v>1</v>
      </c>
      <c r="H1248" s="134">
        <v>0</v>
      </c>
      <c r="I1248" s="135">
        <f t="shared" si="279"/>
        <v>2</v>
      </c>
      <c r="J1248" s="126">
        <f t="shared" si="267"/>
        <v>47.04</v>
      </c>
      <c r="K1248" s="126">
        <f t="shared" ref="K1248:K1257" si="280">E1248*$K$4</f>
        <v>47.04</v>
      </c>
      <c r="L1248" s="126">
        <f t="shared" si="268"/>
        <v>1.68</v>
      </c>
      <c r="M1248" s="126">
        <f t="shared" si="269"/>
        <v>3.36</v>
      </c>
      <c r="N1248" s="126">
        <f t="shared" si="270"/>
        <v>56.7</v>
      </c>
      <c r="O1248" s="126">
        <f t="shared" si="271"/>
        <v>113.4</v>
      </c>
      <c r="P1248" s="126">
        <f t="shared" si="272"/>
        <v>23.58</v>
      </c>
      <c r="Q1248" s="126">
        <f t="shared" si="273"/>
        <v>47.16</v>
      </c>
      <c r="R1248" s="126">
        <f t="shared" si="274"/>
        <v>11.76</v>
      </c>
      <c r="S1248" s="126">
        <f t="shared" si="275"/>
        <v>11.76</v>
      </c>
      <c r="T1248" s="126">
        <f t="shared" si="276"/>
        <v>11.76</v>
      </c>
      <c r="U1248" s="128">
        <f t="shared" si="277"/>
        <v>5.88</v>
      </c>
      <c r="V1248" s="157">
        <f t="shared" si="278"/>
        <v>381</v>
      </c>
    </row>
    <row r="1249" spans="1:22" ht="11.25" customHeight="1" x14ac:dyDescent="0.25">
      <c r="A1249" s="130" t="s">
        <v>4616</v>
      </c>
      <c r="B1249" s="131" t="s">
        <v>1080</v>
      </c>
      <c r="C1249" s="132">
        <v>53540030989</v>
      </c>
      <c r="D1249" s="132" t="s">
        <v>4802</v>
      </c>
      <c r="E1249" s="133">
        <v>587</v>
      </c>
      <c r="F1249" s="132">
        <v>3</v>
      </c>
      <c r="G1249" s="132">
        <v>1</v>
      </c>
      <c r="H1249" s="134">
        <v>0</v>
      </c>
      <c r="I1249" s="135">
        <f t="shared" si="279"/>
        <v>2</v>
      </c>
      <c r="J1249" s="126">
        <f t="shared" si="267"/>
        <v>140.88</v>
      </c>
      <c r="K1249" s="126">
        <f t="shared" si="280"/>
        <v>140.88</v>
      </c>
      <c r="L1249" s="126">
        <f t="shared" si="268"/>
        <v>1.68</v>
      </c>
      <c r="M1249" s="126">
        <f t="shared" si="269"/>
        <v>3.36</v>
      </c>
      <c r="N1249" s="126">
        <f t="shared" si="270"/>
        <v>56.7</v>
      </c>
      <c r="O1249" s="126">
        <f t="shared" si="271"/>
        <v>113.4</v>
      </c>
      <c r="P1249" s="126">
        <f t="shared" si="272"/>
        <v>23.58</v>
      </c>
      <c r="Q1249" s="126">
        <f t="shared" si="273"/>
        <v>47.16</v>
      </c>
      <c r="R1249" s="126">
        <f t="shared" si="274"/>
        <v>35.22</v>
      </c>
      <c r="S1249" s="126">
        <f t="shared" si="275"/>
        <v>35.22</v>
      </c>
      <c r="T1249" s="126">
        <f t="shared" si="276"/>
        <v>35.22</v>
      </c>
      <c r="U1249" s="128">
        <f t="shared" si="277"/>
        <v>17.61</v>
      </c>
      <c r="V1249" s="157">
        <f t="shared" si="278"/>
        <v>651</v>
      </c>
    </row>
    <row r="1250" spans="1:22" ht="11.25" customHeight="1" x14ac:dyDescent="0.25">
      <c r="A1250" s="130" t="s">
        <v>4616</v>
      </c>
      <c r="B1250" s="131" t="s">
        <v>1274</v>
      </c>
      <c r="C1250" s="132">
        <v>10580007426</v>
      </c>
      <c r="D1250" s="132" t="s">
        <v>4803</v>
      </c>
      <c r="E1250" s="133">
        <v>469.66666666666669</v>
      </c>
      <c r="F1250" s="132">
        <v>3</v>
      </c>
      <c r="G1250" s="132">
        <v>1</v>
      </c>
      <c r="H1250" s="134">
        <v>0</v>
      </c>
      <c r="I1250" s="135">
        <f t="shared" si="279"/>
        <v>2</v>
      </c>
      <c r="J1250" s="126">
        <f t="shared" si="267"/>
        <v>112.72</v>
      </c>
      <c r="K1250" s="126">
        <f t="shared" si="280"/>
        <v>112.72</v>
      </c>
      <c r="L1250" s="126">
        <f t="shared" si="268"/>
        <v>1.68</v>
      </c>
      <c r="M1250" s="126">
        <f t="shared" si="269"/>
        <v>3.36</v>
      </c>
      <c r="N1250" s="126">
        <f t="shared" si="270"/>
        <v>56.7</v>
      </c>
      <c r="O1250" s="126">
        <f t="shared" si="271"/>
        <v>113.4</v>
      </c>
      <c r="P1250" s="126">
        <f t="shared" si="272"/>
        <v>23.58</v>
      </c>
      <c r="Q1250" s="126">
        <f t="shared" si="273"/>
        <v>47.16</v>
      </c>
      <c r="R1250" s="126">
        <f t="shared" si="274"/>
        <v>28.18</v>
      </c>
      <c r="S1250" s="126">
        <f t="shared" si="275"/>
        <v>28.18</v>
      </c>
      <c r="T1250" s="126">
        <f t="shared" si="276"/>
        <v>28.18</v>
      </c>
      <c r="U1250" s="128">
        <f t="shared" si="277"/>
        <v>14.09</v>
      </c>
      <c r="V1250" s="157">
        <f t="shared" si="278"/>
        <v>570</v>
      </c>
    </row>
    <row r="1251" spans="1:22" ht="11.25" customHeight="1" x14ac:dyDescent="0.25">
      <c r="A1251" s="130" t="s">
        <v>4616</v>
      </c>
      <c r="B1251" s="131" t="s">
        <v>1932</v>
      </c>
      <c r="C1251" s="132">
        <v>85300010509</v>
      </c>
      <c r="D1251" s="132" t="s">
        <v>4804</v>
      </c>
      <c r="E1251" s="133">
        <v>372.66666666666669</v>
      </c>
      <c r="F1251" s="132">
        <v>3</v>
      </c>
      <c r="G1251" s="132">
        <v>1</v>
      </c>
      <c r="H1251" s="134">
        <v>0</v>
      </c>
      <c r="I1251" s="135">
        <f t="shared" si="279"/>
        <v>2</v>
      </c>
      <c r="J1251" s="126">
        <f t="shared" si="267"/>
        <v>89.44</v>
      </c>
      <c r="K1251" s="126">
        <f t="shared" si="280"/>
        <v>89.44</v>
      </c>
      <c r="L1251" s="126">
        <f t="shared" si="268"/>
        <v>1.68</v>
      </c>
      <c r="M1251" s="126">
        <f t="shared" si="269"/>
        <v>3.36</v>
      </c>
      <c r="N1251" s="126">
        <f t="shared" si="270"/>
        <v>56.7</v>
      </c>
      <c r="O1251" s="126">
        <f t="shared" si="271"/>
        <v>113.4</v>
      </c>
      <c r="P1251" s="126">
        <f t="shared" si="272"/>
        <v>23.58</v>
      </c>
      <c r="Q1251" s="126">
        <f t="shared" si="273"/>
        <v>47.16</v>
      </c>
      <c r="R1251" s="126">
        <f t="shared" si="274"/>
        <v>22.36</v>
      </c>
      <c r="S1251" s="126">
        <f t="shared" si="275"/>
        <v>22.36</v>
      </c>
      <c r="T1251" s="126">
        <f t="shared" si="276"/>
        <v>22.36</v>
      </c>
      <c r="U1251" s="128">
        <f t="shared" si="277"/>
        <v>11.18</v>
      </c>
      <c r="V1251" s="157">
        <f t="shared" si="278"/>
        <v>503</v>
      </c>
    </row>
    <row r="1252" spans="1:22" ht="11.25" customHeight="1" x14ac:dyDescent="0.25">
      <c r="A1252" s="130" t="s">
        <v>4616</v>
      </c>
      <c r="B1252" s="131" t="s">
        <v>3469</v>
      </c>
      <c r="C1252" s="132">
        <v>10360009285</v>
      </c>
      <c r="D1252" s="132" t="s">
        <v>4805</v>
      </c>
      <c r="E1252" s="133">
        <v>216</v>
      </c>
      <c r="F1252" s="132">
        <v>3</v>
      </c>
      <c r="G1252" s="132">
        <v>1</v>
      </c>
      <c r="H1252" s="134">
        <v>0</v>
      </c>
      <c r="I1252" s="135">
        <f t="shared" si="279"/>
        <v>2</v>
      </c>
      <c r="J1252" s="126">
        <f t="shared" si="267"/>
        <v>51.839999999999996</v>
      </c>
      <c r="K1252" s="126">
        <f t="shared" si="280"/>
        <v>51.839999999999996</v>
      </c>
      <c r="L1252" s="126">
        <f t="shared" si="268"/>
        <v>1.68</v>
      </c>
      <c r="M1252" s="126">
        <f t="shared" si="269"/>
        <v>3.36</v>
      </c>
      <c r="N1252" s="126">
        <f t="shared" si="270"/>
        <v>56.7</v>
      </c>
      <c r="O1252" s="126">
        <f t="shared" si="271"/>
        <v>113.4</v>
      </c>
      <c r="P1252" s="126">
        <f t="shared" si="272"/>
        <v>23.58</v>
      </c>
      <c r="Q1252" s="126">
        <f t="shared" si="273"/>
        <v>47.16</v>
      </c>
      <c r="R1252" s="126">
        <f t="shared" si="274"/>
        <v>12.959999999999999</v>
      </c>
      <c r="S1252" s="126">
        <f t="shared" si="275"/>
        <v>12.959999999999999</v>
      </c>
      <c r="T1252" s="126">
        <f t="shared" si="276"/>
        <v>12.959999999999999</v>
      </c>
      <c r="U1252" s="128">
        <f t="shared" si="277"/>
        <v>6.4799999999999995</v>
      </c>
      <c r="V1252" s="157">
        <f t="shared" si="278"/>
        <v>395</v>
      </c>
    </row>
    <row r="1253" spans="1:22" ht="11.25" customHeight="1" x14ac:dyDescent="0.25">
      <c r="A1253" s="130" t="s">
        <v>4616</v>
      </c>
      <c r="B1253" s="131" t="s">
        <v>3471</v>
      </c>
      <c r="C1253" s="132">
        <v>11910037404</v>
      </c>
      <c r="D1253" s="132" t="s">
        <v>4806</v>
      </c>
      <c r="E1253" s="133">
        <v>566</v>
      </c>
      <c r="F1253" s="132">
        <v>3</v>
      </c>
      <c r="G1253" s="132">
        <v>1</v>
      </c>
      <c r="H1253" s="134">
        <v>0</v>
      </c>
      <c r="I1253" s="135">
        <f t="shared" si="279"/>
        <v>2</v>
      </c>
      <c r="J1253" s="126">
        <f t="shared" si="267"/>
        <v>135.84</v>
      </c>
      <c r="K1253" s="126">
        <f t="shared" si="280"/>
        <v>135.84</v>
      </c>
      <c r="L1253" s="126">
        <f t="shared" si="268"/>
        <v>1.68</v>
      </c>
      <c r="M1253" s="126">
        <f t="shared" si="269"/>
        <v>3.36</v>
      </c>
      <c r="N1253" s="126">
        <f t="shared" si="270"/>
        <v>56.7</v>
      </c>
      <c r="O1253" s="126">
        <f t="shared" si="271"/>
        <v>113.4</v>
      </c>
      <c r="P1253" s="126">
        <f t="shared" si="272"/>
        <v>23.58</v>
      </c>
      <c r="Q1253" s="126">
        <f t="shared" si="273"/>
        <v>47.16</v>
      </c>
      <c r="R1253" s="126">
        <f t="shared" si="274"/>
        <v>33.96</v>
      </c>
      <c r="S1253" s="126">
        <f t="shared" si="275"/>
        <v>33.96</v>
      </c>
      <c r="T1253" s="126">
        <f t="shared" si="276"/>
        <v>33.96</v>
      </c>
      <c r="U1253" s="128">
        <f t="shared" si="277"/>
        <v>16.98</v>
      </c>
      <c r="V1253" s="157">
        <f t="shared" si="278"/>
        <v>636</v>
      </c>
    </row>
    <row r="1254" spans="1:22" ht="11.25" customHeight="1" x14ac:dyDescent="0.25">
      <c r="A1254" s="130" t="s">
        <v>4616</v>
      </c>
      <c r="B1254" s="131" t="s">
        <v>3473</v>
      </c>
      <c r="C1254" s="132">
        <v>28880008366</v>
      </c>
      <c r="D1254" s="132" t="s">
        <v>4807</v>
      </c>
      <c r="E1254" s="133">
        <v>126.33333333333333</v>
      </c>
      <c r="F1254" s="132">
        <v>2</v>
      </c>
      <c r="G1254" s="132">
        <v>1</v>
      </c>
      <c r="H1254" s="134">
        <v>0</v>
      </c>
      <c r="I1254" s="135">
        <f t="shared" si="279"/>
        <v>1</v>
      </c>
      <c r="J1254" s="126">
        <f t="shared" si="267"/>
        <v>30.319999999999997</v>
      </c>
      <c r="K1254" s="126">
        <f t="shared" si="280"/>
        <v>30.319999999999997</v>
      </c>
      <c r="L1254" s="126">
        <f t="shared" si="268"/>
        <v>1.68</v>
      </c>
      <c r="M1254" s="126">
        <f t="shared" si="269"/>
        <v>1.68</v>
      </c>
      <c r="N1254" s="126">
        <f t="shared" si="270"/>
        <v>56.7</v>
      </c>
      <c r="O1254" s="126">
        <f t="shared" si="271"/>
        <v>56.7</v>
      </c>
      <c r="P1254" s="126">
        <f t="shared" si="272"/>
        <v>23.58</v>
      </c>
      <c r="Q1254" s="126">
        <f t="shared" si="273"/>
        <v>23.58</v>
      </c>
      <c r="R1254" s="126">
        <f t="shared" si="274"/>
        <v>7.5799999999999992</v>
      </c>
      <c r="S1254" s="126">
        <f t="shared" si="275"/>
        <v>7.5799999999999992</v>
      </c>
      <c r="T1254" s="126">
        <f t="shared" si="276"/>
        <v>7.5799999999999992</v>
      </c>
      <c r="U1254" s="128">
        <f t="shared" si="277"/>
        <v>3.7899999999999996</v>
      </c>
      <c r="V1254" s="157">
        <f t="shared" si="278"/>
        <v>251</v>
      </c>
    </row>
    <row r="1255" spans="1:22" ht="11.25" customHeight="1" x14ac:dyDescent="0.25">
      <c r="A1255" s="130" t="s">
        <v>4616</v>
      </c>
      <c r="B1255" s="131" t="s">
        <v>1276</v>
      </c>
      <c r="C1255" s="132">
        <v>46320004044</v>
      </c>
      <c r="D1255" s="132" t="s">
        <v>4808</v>
      </c>
      <c r="E1255" s="133">
        <v>531</v>
      </c>
      <c r="F1255" s="132">
        <v>3</v>
      </c>
      <c r="G1255" s="132">
        <v>1</v>
      </c>
      <c r="H1255" s="134">
        <v>0</v>
      </c>
      <c r="I1255" s="135">
        <f t="shared" si="279"/>
        <v>2</v>
      </c>
      <c r="J1255" s="126">
        <f t="shared" si="267"/>
        <v>127.44</v>
      </c>
      <c r="K1255" s="126">
        <f t="shared" si="280"/>
        <v>127.44</v>
      </c>
      <c r="L1255" s="126">
        <f t="shared" si="268"/>
        <v>1.68</v>
      </c>
      <c r="M1255" s="126">
        <f t="shared" si="269"/>
        <v>3.36</v>
      </c>
      <c r="N1255" s="126">
        <f t="shared" si="270"/>
        <v>56.7</v>
      </c>
      <c r="O1255" s="126">
        <f t="shared" si="271"/>
        <v>113.4</v>
      </c>
      <c r="P1255" s="126">
        <f t="shared" si="272"/>
        <v>23.58</v>
      </c>
      <c r="Q1255" s="126">
        <f t="shared" si="273"/>
        <v>47.16</v>
      </c>
      <c r="R1255" s="126">
        <f t="shared" si="274"/>
        <v>31.86</v>
      </c>
      <c r="S1255" s="126">
        <f t="shared" si="275"/>
        <v>31.86</v>
      </c>
      <c r="T1255" s="126">
        <f t="shared" si="276"/>
        <v>31.86</v>
      </c>
      <c r="U1255" s="128">
        <f t="shared" si="277"/>
        <v>15.93</v>
      </c>
      <c r="V1255" s="157">
        <f t="shared" si="278"/>
        <v>612</v>
      </c>
    </row>
    <row r="1256" spans="1:22" ht="11.25" customHeight="1" x14ac:dyDescent="0.25">
      <c r="A1256" s="130" t="s">
        <v>4616</v>
      </c>
      <c r="B1256" s="131" t="s">
        <v>1082</v>
      </c>
      <c r="C1256" s="132">
        <v>56240004305</v>
      </c>
      <c r="D1256" s="132" t="s">
        <v>4809</v>
      </c>
      <c r="E1256" s="133">
        <v>207.33333333333334</v>
      </c>
      <c r="F1256" s="132">
        <v>3</v>
      </c>
      <c r="G1256" s="132">
        <v>1</v>
      </c>
      <c r="H1256" s="140">
        <v>0</v>
      </c>
      <c r="I1256" s="135">
        <f t="shared" si="279"/>
        <v>2</v>
      </c>
      <c r="J1256" s="126">
        <f t="shared" si="267"/>
        <v>49.76</v>
      </c>
      <c r="K1256" s="126">
        <f t="shared" si="280"/>
        <v>49.76</v>
      </c>
      <c r="L1256" s="126">
        <f t="shared" si="268"/>
        <v>1.68</v>
      </c>
      <c r="M1256" s="126">
        <f t="shared" si="269"/>
        <v>3.36</v>
      </c>
      <c r="N1256" s="126">
        <f t="shared" si="270"/>
        <v>56.7</v>
      </c>
      <c r="O1256" s="126">
        <f t="shared" si="271"/>
        <v>113.4</v>
      </c>
      <c r="P1256" s="126">
        <f t="shared" si="272"/>
        <v>23.58</v>
      </c>
      <c r="Q1256" s="126">
        <f t="shared" si="273"/>
        <v>47.16</v>
      </c>
      <c r="R1256" s="126">
        <f t="shared" si="274"/>
        <v>12.44</v>
      </c>
      <c r="S1256" s="126">
        <f t="shared" si="275"/>
        <v>12.44</v>
      </c>
      <c r="T1256" s="126">
        <f t="shared" si="276"/>
        <v>12.44</v>
      </c>
      <c r="U1256" s="128">
        <f t="shared" si="277"/>
        <v>6.22</v>
      </c>
      <c r="V1256" s="157">
        <f t="shared" si="278"/>
        <v>389</v>
      </c>
    </row>
    <row r="1257" spans="1:22" ht="12" customHeight="1" thickBot="1" x14ac:dyDescent="0.3">
      <c r="A1257" s="141" t="s">
        <v>4616</v>
      </c>
      <c r="B1257" s="142" t="s">
        <v>3475</v>
      </c>
      <c r="C1257" s="143">
        <v>49150046311</v>
      </c>
      <c r="D1257" s="143" t="s">
        <v>4810</v>
      </c>
      <c r="E1257" s="144">
        <v>347</v>
      </c>
      <c r="F1257" s="143">
        <v>2</v>
      </c>
      <c r="G1257" s="143">
        <v>1</v>
      </c>
      <c r="H1257" s="145">
        <v>0</v>
      </c>
      <c r="I1257" s="146">
        <f t="shared" si="279"/>
        <v>1</v>
      </c>
      <c r="J1257" s="143">
        <f t="shared" si="267"/>
        <v>83.28</v>
      </c>
      <c r="K1257" s="143">
        <f t="shared" si="280"/>
        <v>83.28</v>
      </c>
      <c r="L1257" s="143">
        <f t="shared" si="268"/>
        <v>1.68</v>
      </c>
      <c r="M1257" s="143">
        <f t="shared" si="269"/>
        <v>1.68</v>
      </c>
      <c r="N1257" s="143">
        <f t="shared" si="270"/>
        <v>56.7</v>
      </c>
      <c r="O1257" s="143">
        <f t="shared" si="271"/>
        <v>56.7</v>
      </c>
      <c r="P1257" s="143">
        <f t="shared" si="272"/>
        <v>23.58</v>
      </c>
      <c r="Q1257" s="143">
        <f t="shared" si="273"/>
        <v>23.58</v>
      </c>
      <c r="R1257" s="143">
        <f t="shared" si="274"/>
        <v>20.82</v>
      </c>
      <c r="S1257" s="143">
        <f t="shared" si="275"/>
        <v>20.82</v>
      </c>
      <c r="T1257" s="143">
        <f t="shared" si="276"/>
        <v>20.82</v>
      </c>
      <c r="U1257" s="159">
        <f t="shared" si="277"/>
        <v>10.41</v>
      </c>
      <c r="V1257" s="160">
        <f t="shared" si="278"/>
        <v>403</v>
      </c>
    </row>
    <row r="1258" spans="1:22" x14ac:dyDescent="0.25">
      <c r="U1258" s="161" t="s">
        <v>3</v>
      </c>
      <c r="V1258" s="162">
        <f>SUM(V6:V1257)</f>
        <v>598538</v>
      </c>
    </row>
  </sheetData>
  <mergeCells count="3">
    <mergeCell ref="A3:F3"/>
    <mergeCell ref="A2:U2"/>
    <mergeCell ref="S1:V1"/>
  </mergeCells>
  <pageMargins left="0.11811023622047245" right="0.19685039370078741" top="0.15748031496062992" bottom="0.15748031496062992" header="0.31496062992125984" footer="0.31496062992125984"/>
  <pageSetup paperSize="9" scale="70" orientation="landscape" verticalDpi="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34DA-D848-4455-B8EE-2D776543C06C}">
  <sheetPr>
    <tabColor theme="8" tint="0.39997558519241921"/>
  </sheetPr>
  <dimension ref="A1:X1262"/>
  <sheetViews>
    <sheetView topLeftCell="F1" zoomScale="62" zoomScaleNormal="62" workbookViewId="0">
      <selection activeCell="I24" sqref="I24:I29"/>
    </sheetView>
  </sheetViews>
  <sheetFormatPr defaultColWidth="9.140625" defaultRowHeight="12.75" x14ac:dyDescent="0.25"/>
  <cols>
    <col min="1" max="1" width="15" style="1253" customWidth="1"/>
    <col min="2" max="2" width="13" style="1253" customWidth="1"/>
    <col min="3" max="3" width="27.42578125" style="1254" customWidth="1"/>
    <col min="4" max="4" width="16.28515625" style="1225" customWidth="1"/>
    <col min="5" max="5" width="18.85546875" style="1225" customWidth="1"/>
    <col min="6" max="6" width="10.5703125" style="1225" customWidth="1"/>
    <col min="7" max="7" width="8.140625" style="1225" customWidth="1"/>
    <col min="8" max="8" width="8.5703125" style="1225" customWidth="1"/>
    <col min="9" max="9" width="10.140625" style="1225" customWidth="1"/>
    <col min="10" max="10" width="12.28515625" style="1225" customWidth="1"/>
    <col min="11" max="14" width="9.140625" style="1225"/>
    <col min="15" max="15" width="10.140625" style="1225" customWidth="1"/>
    <col min="16" max="16" width="11.140625" style="1225" customWidth="1"/>
    <col min="17" max="18" width="9.140625" style="1225"/>
    <col min="19" max="20" width="10.5703125" style="1225" customWidth="1"/>
    <col min="21" max="21" width="11.42578125" style="1225" customWidth="1"/>
    <col min="22" max="22" width="10.85546875" style="1225" customWidth="1"/>
    <col min="23" max="23" width="13.42578125" style="1255" customWidth="1"/>
    <col min="24" max="16384" width="9.140625" style="1255"/>
  </cols>
  <sheetData>
    <row r="1" spans="1:23" ht="80.25" customHeight="1" x14ac:dyDescent="0.25">
      <c r="M1" s="1384" t="s">
        <v>5417</v>
      </c>
      <c r="N1" s="1384"/>
      <c r="O1" s="1384"/>
      <c r="P1" s="1384"/>
    </row>
    <row r="2" spans="1:23" ht="17.25" customHeight="1" thickBot="1" x14ac:dyDescent="0.3">
      <c r="A2" s="1383" t="s">
        <v>5318</v>
      </c>
      <c r="B2" s="1383"/>
      <c r="C2" s="1383"/>
      <c r="D2" s="1383"/>
      <c r="E2" s="1383"/>
      <c r="F2" s="1383"/>
      <c r="G2" s="1383"/>
      <c r="H2" s="1383"/>
      <c r="I2" s="1383"/>
      <c r="J2" s="1383"/>
      <c r="K2" s="1383"/>
      <c r="L2" s="1383"/>
      <c r="M2" s="1383"/>
      <c r="N2" s="1383"/>
      <c r="O2" s="1256"/>
      <c r="P2" s="1256"/>
      <c r="Q2" s="1256"/>
      <c r="R2" s="1256"/>
      <c r="S2" s="1256"/>
      <c r="T2" s="1256"/>
      <c r="U2" s="1256"/>
      <c r="V2" s="1256"/>
    </row>
    <row r="3" spans="1:23" s="1257" customFormat="1" ht="55.5" customHeight="1" x14ac:dyDescent="0.25">
      <c r="H3" s="1211"/>
      <c r="I3" s="1211"/>
      <c r="J3" s="1258" t="s">
        <v>4971</v>
      </c>
      <c r="K3" s="1259" t="s">
        <v>4972</v>
      </c>
      <c r="L3" s="1259" t="s">
        <v>4973</v>
      </c>
      <c r="M3" s="1259" t="s">
        <v>4974</v>
      </c>
      <c r="N3" s="1259" t="s">
        <v>4975</v>
      </c>
      <c r="O3" s="1259" t="s">
        <v>4976</v>
      </c>
      <c r="P3" s="1259" t="s">
        <v>4977</v>
      </c>
      <c r="Q3" s="1259" t="s">
        <v>4978</v>
      </c>
      <c r="R3" s="1259" t="s">
        <v>4979</v>
      </c>
      <c r="S3" s="1259" t="s">
        <v>4980</v>
      </c>
      <c r="T3" s="1259" t="s">
        <v>4981</v>
      </c>
      <c r="U3" s="1259" t="s">
        <v>4982</v>
      </c>
      <c r="V3" s="1260" t="s">
        <v>4983</v>
      </c>
    </row>
    <row r="4" spans="1:23" s="1257" customFormat="1" ht="36.75" customHeight="1" thickBot="1" x14ac:dyDescent="0.3">
      <c r="A4" s="1211"/>
      <c r="B4" s="1211"/>
      <c r="C4" s="1211"/>
      <c r="D4" s="1211"/>
      <c r="E4" s="1180"/>
      <c r="F4" s="1190"/>
      <c r="G4" s="1211"/>
      <c r="H4" s="1261"/>
      <c r="I4" s="1211"/>
      <c r="J4" s="1262" t="s">
        <v>4984</v>
      </c>
      <c r="K4" s="1263">
        <v>0.24</v>
      </c>
      <c r="L4" s="1263">
        <v>0.24</v>
      </c>
      <c r="M4" s="1263">
        <v>1.68</v>
      </c>
      <c r="N4" s="1263">
        <v>1.68</v>
      </c>
      <c r="O4" s="1263">
        <v>56.7</v>
      </c>
      <c r="P4" s="1263">
        <v>56.7</v>
      </c>
      <c r="Q4" s="1263">
        <v>23.58</v>
      </c>
      <c r="R4" s="1263">
        <v>23.58</v>
      </c>
      <c r="S4" s="1263">
        <v>0.06</v>
      </c>
      <c r="T4" s="1263">
        <v>0.06</v>
      </c>
      <c r="U4" s="1263">
        <v>0.06</v>
      </c>
      <c r="V4" s="1264">
        <v>0.03</v>
      </c>
    </row>
    <row r="5" spans="1:23" s="1271" customFormat="1" ht="49.5" customHeight="1" thickBot="1" x14ac:dyDescent="0.3">
      <c r="A5" s="1265" t="s">
        <v>3485</v>
      </c>
      <c r="B5" s="1266" t="s">
        <v>263</v>
      </c>
      <c r="C5" s="1266" t="s">
        <v>264</v>
      </c>
      <c r="D5" s="1266" t="s">
        <v>3486</v>
      </c>
      <c r="E5" s="1266" t="s">
        <v>3487</v>
      </c>
      <c r="F5" s="1266" t="s">
        <v>4985</v>
      </c>
      <c r="G5" s="1266" t="s">
        <v>4986</v>
      </c>
      <c r="H5" s="1266" t="s">
        <v>4987</v>
      </c>
      <c r="I5" s="1267" t="s">
        <v>4988</v>
      </c>
      <c r="J5" s="1265" t="s">
        <v>4989</v>
      </c>
      <c r="K5" s="1268"/>
      <c r="L5" s="1268"/>
      <c r="M5" s="1268"/>
      <c r="N5" s="1268"/>
      <c r="O5" s="1268"/>
      <c r="P5" s="1268"/>
      <c r="Q5" s="1268"/>
      <c r="R5" s="1268"/>
      <c r="S5" s="1268"/>
      <c r="T5" s="1268"/>
      <c r="U5" s="1268"/>
      <c r="V5" s="1269"/>
      <c r="W5" s="1270" t="s">
        <v>3488</v>
      </c>
    </row>
    <row r="6" spans="1:23" s="1271" customFormat="1" ht="13.5" customHeight="1" thickBot="1" x14ac:dyDescent="0.3">
      <c r="A6" s="1272" t="s">
        <v>3</v>
      </c>
      <c r="B6" s="1273"/>
      <c r="C6" s="1273"/>
      <c r="D6" s="1273"/>
      <c r="E6" s="1273"/>
      <c r="F6" s="1273"/>
      <c r="G6" s="1273"/>
      <c r="H6" s="1273"/>
      <c r="I6" s="1273"/>
      <c r="J6" s="1273"/>
      <c r="K6" s="1274"/>
      <c r="L6" s="1274"/>
      <c r="M6" s="1274"/>
      <c r="N6" s="1274"/>
      <c r="O6" s="1274"/>
      <c r="P6" s="1274"/>
      <c r="Q6" s="1274"/>
      <c r="R6" s="1274"/>
      <c r="S6" s="1274"/>
      <c r="T6" s="1274"/>
      <c r="U6" s="1274"/>
      <c r="V6" s="1275"/>
      <c r="W6" s="1276">
        <f>SUM(W7:W1261)</f>
        <v>599889</v>
      </c>
    </row>
    <row r="7" spans="1:23" ht="11.25" customHeight="1" x14ac:dyDescent="0.25">
      <c r="A7" s="1227" t="s">
        <v>3489</v>
      </c>
      <c r="B7" s="1227">
        <v>170000017</v>
      </c>
      <c r="C7" s="1228" t="s">
        <v>1962</v>
      </c>
      <c r="D7" s="1227">
        <v>36630001428</v>
      </c>
      <c r="E7" s="1227" t="s">
        <v>3490</v>
      </c>
      <c r="F7" s="1230">
        <v>525.33333333333337</v>
      </c>
      <c r="G7" s="1229">
        <v>3</v>
      </c>
      <c r="H7" s="1229">
        <v>1</v>
      </c>
      <c r="I7" s="1231">
        <v>0</v>
      </c>
      <c r="J7" s="1232">
        <f>G7-H7-I7</f>
        <v>2</v>
      </c>
      <c r="K7" s="1229">
        <f>F7*$K$4</f>
        <v>126.08</v>
      </c>
      <c r="L7" s="1229">
        <f>F7*$L$4</f>
        <v>126.08</v>
      </c>
      <c r="M7" s="1229">
        <f>(H7+I7)*$M$4</f>
        <v>1.68</v>
      </c>
      <c r="N7" s="1229">
        <f>J7*$N$4</f>
        <v>3.36</v>
      </c>
      <c r="O7" s="1229">
        <f>(H7+I7)*$O$4</f>
        <v>56.7</v>
      </c>
      <c r="P7" s="1229">
        <f>J7*$P$4</f>
        <v>113.4</v>
      </c>
      <c r="Q7" s="1229">
        <f>(H7+I7)*$Q$4</f>
        <v>23.58</v>
      </c>
      <c r="R7" s="1229">
        <f>J7*$R$4</f>
        <v>47.16</v>
      </c>
      <c r="S7" s="1229">
        <f>F7*$S$4</f>
        <v>31.52</v>
      </c>
      <c r="T7" s="1229">
        <f>F7*$T$4</f>
        <v>31.52</v>
      </c>
      <c r="U7" s="1229">
        <f>F7*$U$4</f>
        <v>31.52</v>
      </c>
      <c r="V7" s="1233">
        <f>F7*$V$4</f>
        <v>15.76</v>
      </c>
      <c r="W7" s="1248">
        <f t="shared" ref="W7:W70" si="0">ROUND((K7+L7+M7+N7+O7+P7+Q7+R7+S7+T7+U7+V7),0)</f>
        <v>608</v>
      </c>
    </row>
    <row r="8" spans="1:23" ht="11.25" customHeight="1" x14ac:dyDescent="0.25">
      <c r="A8" s="1234" t="s">
        <v>3489</v>
      </c>
      <c r="B8" s="1234">
        <v>170000116</v>
      </c>
      <c r="C8" s="1235" t="s">
        <v>1136</v>
      </c>
      <c r="D8" s="1234">
        <v>49860008772</v>
      </c>
      <c r="E8" s="1234" t="s">
        <v>3491</v>
      </c>
      <c r="F8" s="1237">
        <v>510.33333333333331</v>
      </c>
      <c r="G8" s="1229">
        <v>2</v>
      </c>
      <c r="H8" s="1236">
        <v>1</v>
      </c>
      <c r="I8" s="1238">
        <v>0</v>
      </c>
      <c r="J8" s="1239">
        <f t="shared" ref="J8:J71" si="1">G8-H8-I8</f>
        <v>1</v>
      </c>
      <c r="K8" s="1229">
        <f t="shared" ref="K8:K71" si="2">F8*$K$4</f>
        <v>122.47999999999999</v>
      </c>
      <c r="L8" s="1229">
        <f t="shared" ref="L8:L71" si="3">F8*$L$4</f>
        <v>122.47999999999999</v>
      </c>
      <c r="M8" s="1229">
        <f t="shared" ref="M8:M71" si="4">(H8+I8)*$M$4</f>
        <v>1.68</v>
      </c>
      <c r="N8" s="1229">
        <f t="shared" ref="N8:N71" si="5">J8*$N$4</f>
        <v>1.68</v>
      </c>
      <c r="O8" s="1229">
        <f t="shared" ref="O8:O71" si="6">(H8+I8)*$O$4</f>
        <v>56.7</v>
      </c>
      <c r="P8" s="1229">
        <f t="shared" ref="P8:P71" si="7">J8*$P$4</f>
        <v>56.7</v>
      </c>
      <c r="Q8" s="1229">
        <f t="shared" ref="Q8:Q71" si="8">(H8+I8)*$Q$4</f>
        <v>23.58</v>
      </c>
      <c r="R8" s="1229">
        <f t="shared" ref="R8:R71" si="9">J8*$R$4</f>
        <v>23.58</v>
      </c>
      <c r="S8" s="1229">
        <f t="shared" ref="S8:S71" si="10">F8*$S$4</f>
        <v>30.619999999999997</v>
      </c>
      <c r="T8" s="1229">
        <f t="shared" ref="T8:T71" si="11">F8*$T$4</f>
        <v>30.619999999999997</v>
      </c>
      <c r="U8" s="1229">
        <f t="shared" ref="U8:U71" si="12">F8*$U$4</f>
        <v>30.619999999999997</v>
      </c>
      <c r="V8" s="1233">
        <f t="shared" ref="V8:V71" si="13">F8*$V$4</f>
        <v>15.309999999999999</v>
      </c>
      <c r="W8" s="1248">
        <f t="shared" si="0"/>
        <v>516</v>
      </c>
    </row>
    <row r="9" spans="1:23" ht="11.25" customHeight="1" x14ac:dyDescent="0.25">
      <c r="A9" s="1234" t="s">
        <v>3489</v>
      </c>
      <c r="B9" s="1234">
        <v>170000124</v>
      </c>
      <c r="C9" s="1235" t="s">
        <v>1966</v>
      </c>
      <c r="D9" s="1234">
        <v>16180043571</v>
      </c>
      <c r="E9" s="1234" t="s">
        <v>3492</v>
      </c>
      <c r="F9" s="1237">
        <v>343.66666666666669</v>
      </c>
      <c r="G9" s="1229">
        <v>2</v>
      </c>
      <c r="H9" s="1236">
        <v>1</v>
      </c>
      <c r="I9" s="1238">
        <v>0</v>
      </c>
      <c r="J9" s="1239">
        <f t="shared" si="1"/>
        <v>1</v>
      </c>
      <c r="K9" s="1229">
        <f t="shared" si="2"/>
        <v>82.48</v>
      </c>
      <c r="L9" s="1229">
        <f t="shared" si="3"/>
        <v>82.48</v>
      </c>
      <c r="M9" s="1229">
        <f t="shared" si="4"/>
        <v>1.68</v>
      </c>
      <c r="N9" s="1229">
        <f t="shared" si="5"/>
        <v>1.68</v>
      </c>
      <c r="O9" s="1229">
        <f t="shared" si="6"/>
        <v>56.7</v>
      </c>
      <c r="P9" s="1229">
        <f t="shared" si="7"/>
        <v>56.7</v>
      </c>
      <c r="Q9" s="1229">
        <f t="shared" si="8"/>
        <v>23.58</v>
      </c>
      <c r="R9" s="1229">
        <f t="shared" si="9"/>
        <v>23.58</v>
      </c>
      <c r="S9" s="1229">
        <f t="shared" si="10"/>
        <v>20.62</v>
      </c>
      <c r="T9" s="1229">
        <f t="shared" si="11"/>
        <v>20.62</v>
      </c>
      <c r="U9" s="1229">
        <f t="shared" si="12"/>
        <v>20.62</v>
      </c>
      <c r="V9" s="1233">
        <f t="shared" si="13"/>
        <v>10.31</v>
      </c>
      <c r="W9" s="1248">
        <f t="shared" si="0"/>
        <v>401</v>
      </c>
    </row>
    <row r="10" spans="1:23" ht="11.25" customHeight="1" x14ac:dyDescent="0.25">
      <c r="A10" s="1234" t="s">
        <v>3489</v>
      </c>
      <c r="B10" s="1234">
        <v>170000138</v>
      </c>
      <c r="C10" s="1235" t="s">
        <v>1968</v>
      </c>
      <c r="D10" s="1234">
        <v>87920044959</v>
      </c>
      <c r="E10" s="1234" t="s">
        <v>3493</v>
      </c>
      <c r="F10" s="1237">
        <v>185.33333333333334</v>
      </c>
      <c r="G10" s="1229">
        <v>4</v>
      </c>
      <c r="H10" s="1236">
        <v>1</v>
      </c>
      <c r="I10" s="1238">
        <v>1</v>
      </c>
      <c r="J10" s="1239">
        <f t="shared" si="1"/>
        <v>2</v>
      </c>
      <c r="K10" s="1229">
        <f t="shared" si="2"/>
        <v>44.480000000000004</v>
      </c>
      <c r="L10" s="1229">
        <f t="shared" si="3"/>
        <v>44.480000000000004</v>
      </c>
      <c r="M10" s="1229">
        <f t="shared" si="4"/>
        <v>3.36</v>
      </c>
      <c r="N10" s="1229">
        <f t="shared" si="5"/>
        <v>3.36</v>
      </c>
      <c r="O10" s="1229">
        <f t="shared" si="6"/>
        <v>113.4</v>
      </c>
      <c r="P10" s="1229">
        <f t="shared" si="7"/>
        <v>113.4</v>
      </c>
      <c r="Q10" s="1229">
        <f t="shared" si="8"/>
        <v>47.16</v>
      </c>
      <c r="R10" s="1229">
        <f t="shared" si="9"/>
        <v>47.16</v>
      </c>
      <c r="S10" s="1229">
        <f t="shared" si="10"/>
        <v>11.120000000000001</v>
      </c>
      <c r="T10" s="1229">
        <f t="shared" si="11"/>
        <v>11.120000000000001</v>
      </c>
      <c r="U10" s="1229">
        <f t="shared" si="12"/>
        <v>11.120000000000001</v>
      </c>
      <c r="V10" s="1233">
        <f t="shared" si="13"/>
        <v>5.5600000000000005</v>
      </c>
      <c r="W10" s="1248">
        <f t="shared" si="0"/>
        <v>456</v>
      </c>
    </row>
    <row r="11" spans="1:23" ht="11.25" customHeight="1" x14ac:dyDescent="0.25">
      <c r="A11" s="1234" t="s">
        <v>3489</v>
      </c>
      <c r="B11" s="1234">
        <v>170000170</v>
      </c>
      <c r="C11" s="1235" t="s">
        <v>1297</v>
      </c>
      <c r="D11" s="1234">
        <v>14230030829</v>
      </c>
      <c r="E11" s="1234" t="s">
        <v>3494</v>
      </c>
      <c r="F11" s="1237">
        <v>494.66666666666669</v>
      </c>
      <c r="G11" s="1229">
        <v>3</v>
      </c>
      <c r="H11" s="1236">
        <v>1</v>
      </c>
      <c r="I11" s="1238">
        <v>0</v>
      </c>
      <c r="J11" s="1239">
        <f t="shared" si="1"/>
        <v>2</v>
      </c>
      <c r="K11" s="1229">
        <f t="shared" si="2"/>
        <v>118.72</v>
      </c>
      <c r="L11" s="1229">
        <f t="shared" si="3"/>
        <v>118.72</v>
      </c>
      <c r="M11" s="1229">
        <f t="shared" si="4"/>
        <v>1.68</v>
      </c>
      <c r="N11" s="1229">
        <f t="shared" si="5"/>
        <v>3.36</v>
      </c>
      <c r="O11" s="1229">
        <f t="shared" si="6"/>
        <v>56.7</v>
      </c>
      <c r="P11" s="1229">
        <f t="shared" si="7"/>
        <v>113.4</v>
      </c>
      <c r="Q11" s="1229">
        <f t="shared" si="8"/>
        <v>23.58</v>
      </c>
      <c r="R11" s="1229">
        <f t="shared" si="9"/>
        <v>47.16</v>
      </c>
      <c r="S11" s="1229">
        <f t="shared" si="10"/>
        <v>29.68</v>
      </c>
      <c r="T11" s="1229">
        <f t="shared" si="11"/>
        <v>29.68</v>
      </c>
      <c r="U11" s="1229">
        <f t="shared" si="12"/>
        <v>29.68</v>
      </c>
      <c r="V11" s="1233">
        <f t="shared" si="13"/>
        <v>14.84</v>
      </c>
      <c r="W11" s="1248">
        <f t="shared" si="0"/>
        <v>587</v>
      </c>
    </row>
    <row r="12" spans="1:23" ht="11.25" customHeight="1" x14ac:dyDescent="0.25">
      <c r="A12" s="1234" t="s">
        <v>3489</v>
      </c>
      <c r="B12" s="1234">
        <v>170000171</v>
      </c>
      <c r="C12" s="1235" t="s">
        <v>1138</v>
      </c>
      <c r="D12" s="1234">
        <v>13520042277</v>
      </c>
      <c r="E12" s="1234" t="s">
        <v>3495</v>
      </c>
      <c r="F12" s="1237">
        <v>414</v>
      </c>
      <c r="G12" s="1229">
        <v>3</v>
      </c>
      <c r="H12" s="1236">
        <v>1</v>
      </c>
      <c r="I12" s="1238">
        <v>0</v>
      </c>
      <c r="J12" s="1239">
        <f t="shared" si="1"/>
        <v>2</v>
      </c>
      <c r="K12" s="1229">
        <f t="shared" si="2"/>
        <v>99.36</v>
      </c>
      <c r="L12" s="1229">
        <f t="shared" si="3"/>
        <v>99.36</v>
      </c>
      <c r="M12" s="1229">
        <f t="shared" si="4"/>
        <v>1.68</v>
      </c>
      <c r="N12" s="1229">
        <f t="shared" si="5"/>
        <v>3.36</v>
      </c>
      <c r="O12" s="1229">
        <f t="shared" si="6"/>
        <v>56.7</v>
      </c>
      <c r="P12" s="1229">
        <f t="shared" si="7"/>
        <v>113.4</v>
      </c>
      <c r="Q12" s="1229">
        <f t="shared" si="8"/>
        <v>23.58</v>
      </c>
      <c r="R12" s="1229">
        <f t="shared" si="9"/>
        <v>47.16</v>
      </c>
      <c r="S12" s="1229">
        <f t="shared" si="10"/>
        <v>24.84</v>
      </c>
      <c r="T12" s="1229">
        <f t="shared" si="11"/>
        <v>24.84</v>
      </c>
      <c r="U12" s="1229">
        <f t="shared" si="12"/>
        <v>24.84</v>
      </c>
      <c r="V12" s="1233">
        <f t="shared" si="13"/>
        <v>12.42</v>
      </c>
      <c r="W12" s="1248">
        <f t="shared" si="0"/>
        <v>532</v>
      </c>
    </row>
    <row r="13" spans="1:23" ht="11.25" customHeight="1" x14ac:dyDescent="0.25">
      <c r="A13" s="1234" t="s">
        <v>3489</v>
      </c>
      <c r="B13" s="1234">
        <v>170000173</v>
      </c>
      <c r="C13" s="1235" t="s">
        <v>733</v>
      </c>
      <c r="D13" s="1234">
        <v>97580051350</v>
      </c>
      <c r="E13" s="1234" t="s">
        <v>3496</v>
      </c>
      <c r="F13" s="1237">
        <v>318</v>
      </c>
      <c r="G13" s="1229">
        <v>3</v>
      </c>
      <c r="H13" s="1236">
        <v>1</v>
      </c>
      <c r="I13" s="1238">
        <v>0</v>
      </c>
      <c r="J13" s="1239">
        <f t="shared" si="1"/>
        <v>2</v>
      </c>
      <c r="K13" s="1229">
        <f t="shared" si="2"/>
        <v>76.319999999999993</v>
      </c>
      <c r="L13" s="1229">
        <f t="shared" si="3"/>
        <v>76.319999999999993</v>
      </c>
      <c r="M13" s="1229">
        <f t="shared" si="4"/>
        <v>1.68</v>
      </c>
      <c r="N13" s="1229">
        <f t="shared" si="5"/>
        <v>3.36</v>
      </c>
      <c r="O13" s="1229">
        <f t="shared" si="6"/>
        <v>56.7</v>
      </c>
      <c r="P13" s="1229">
        <f t="shared" si="7"/>
        <v>113.4</v>
      </c>
      <c r="Q13" s="1229">
        <f t="shared" si="8"/>
        <v>23.58</v>
      </c>
      <c r="R13" s="1229">
        <f t="shared" si="9"/>
        <v>47.16</v>
      </c>
      <c r="S13" s="1229">
        <f t="shared" si="10"/>
        <v>19.079999999999998</v>
      </c>
      <c r="T13" s="1229">
        <f t="shared" si="11"/>
        <v>19.079999999999998</v>
      </c>
      <c r="U13" s="1229">
        <f t="shared" si="12"/>
        <v>19.079999999999998</v>
      </c>
      <c r="V13" s="1233">
        <f t="shared" si="13"/>
        <v>9.5399999999999991</v>
      </c>
      <c r="W13" s="1248">
        <f t="shared" si="0"/>
        <v>465</v>
      </c>
    </row>
    <row r="14" spans="1:23" ht="11.25" customHeight="1" x14ac:dyDescent="0.25">
      <c r="A14" s="1234" t="s">
        <v>3489</v>
      </c>
      <c r="B14" s="1234">
        <v>170000183</v>
      </c>
      <c r="C14" s="1235" t="s">
        <v>1299</v>
      </c>
      <c r="D14" s="1234">
        <v>64540000971</v>
      </c>
      <c r="E14" s="1234" t="s">
        <v>3497</v>
      </c>
      <c r="F14" s="1237">
        <v>231</v>
      </c>
      <c r="G14" s="1229">
        <v>2</v>
      </c>
      <c r="H14" s="1236">
        <v>1</v>
      </c>
      <c r="I14" s="1238">
        <v>0</v>
      </c>
      <c r="J14" s="1239">
        <f t="shared" si="1"/>
        <v>1</v>
      </c>
      <c r="K14" s="1229">
        <f t="shared" si="2"/>
        <v>55.44</v>
      </c>
      <c r="L14" s="1229">
        <f t="shared" si="3"/>
        <v>55.44</v>
      </c>
      <c r="M14" s="1229">
        <f t="shared" si="4"/>
        <v>1.68</v>
      </c>
      <c r="N14" s="1229">
        <f t="shared" si="5"/>
        <v>1.68</v>
      </c>
      <c r="O14" s="1229">
        <f t="shared" si="6"/>
        <v>56.7</v>
      </c>
      <c r="P14" s="1229">
        <f t="shared" si="7"/>
        <v>56.7</v>
      </c>
      <c r="Q14" s="1229">
        <f t="shared" si="8"/>
        <v>23.58</v>
      </c>
      <c r="R14" s="1229">
        <f t="shared" si="9"/>
        <v>23.58</v>
      </c>
      <c r="S14" s="1229">
        <f t="shared" si="10"/>
        <v>13.86</v>
      </c>
      <c r="T14" s="1229">
        <f t="shared" si="11"/>
        <v>13.86</v>
      </c>
      <c r="U14" s="1229">
        <f t="shared" si="12"/>
        <v>13.86</v>
      </c>
      <c r="V14" s="1233">
        <f t="shared" si="13"/>
        <v>6.93</v>
      </c>
      <c r="W14" s="1248">
        <f t="shared" si="0"/>
        <v>323</v>
      </c>
    </row>
    <row r="15" spans="1:23" ht="11.25" customHeight="1" x14ac:dyDescent="0.25">
      <c r="A15" s="1234" t="s">
        <v>3489</v>
      </c>
      <c r="B15" s="1234">
        <v>170000186</v>
      </c>
      <c r="C15" s="1235" t="s">
        <v>1971</v>
      </c>
      <c r="D15" s="1234">
        <v>56930053006</v>
      </c>
      <c r="E15" s="1234" t="s">
        <v>3498</v>
      </c>
      <c r="F15" s="1237">
        <v>309.33333333333331</v>
      </c>
      <c r="G15" s="1229">
        <v>2</v>
      </c>
      <c r="H15" s="1236">
        <v>1</v>
      </c>
      <c r="I15" s="1238">
        <v>0</v>
      </c>
      <c r="J15" s="1239">
        <f t="shared" si="1"/>
        <v>1</v>
      </c>
      <c r="K15" s="1229">
        <f t="shared" si="2"/>
        <v>74.239999999999995</v>
      </c>
      <c r="L15" s="1229">
        <f t="shared" si="3"/>
        <v>74.239999999999995</v>
      </c>
      <c r="M15" s="1229">
        <f t="shared" si="4"/>
        <v>1.68</v>
      </c>
      <c r="N15" s="1229">
        <f t="shared" si="5"/>
        <v>1.68</v>
      </c>
      <c r="O15" s="1229">
        <f t="shared" si="6"/>
        <v>56.7</v>
      </c>
      <c r="P15" s="1229">
        <f t="shared" si="7"/>
        <v>56.7</v>
      </c>
      <c r="Q15" s="1229">
        <f t="shared" si="8"/>
        <v>23.58</v>
      </c>
      <c r="R15" s="1229">
        <f t="shared" si="9"/>
        <v>23.58</v>
      </c>
      <c r="S15" s="1229">
        <f t="shared" si="10"/>
        <v>18.559999999999999</v>
      </c>
      <c r="T15" s="1229">
        <f t="shared" si="11"/>
        <v>18.559999999999999</v>
      </c>
      <c r="U15" s="1229">
        <f t="shared" si="12"/>
        <v>18.559999999999999</v>
      </c>
      <c r="V15" s="1233">
        <f t="shared" si="13"/>
        <v>9.2799999999999994</v>
      </c>
      <c r="W15" s="1248">
        <f t="shared" si="0"/>
        <v>377</v>
      </c>
    </row>
    <row r="16" spans="1:23" ht="11.25" customHeight="1" x14ac:dyDescent="0.25">
      <c r="A16" s="1234" t="s">
        <v>3489</v>
      </c>
      <c r="B16" s="1234">
        <v>170000188</v>
      </c>
      <c r="C16" s="1235" t="s">
        <v>1973</v>
      </c>
      <c r="D16" s="1234">
        <v>42370051229</v>
      </c>
      <c r="E16" s="1234" t="s">
        <v>3499</v>
      </c>
      <c r="F16" s="1237">
        <v>421.33333333333331</v>
      </c>
      <c r="G16" s="1229">
        <v>3</v>
      </c>
      <c r="H16" s="1236">
        <v>1</v>
      </c>
      <c r="I16" s="1238">
        <v>0</v>
      </c>
      <c r="J16" s="1239">
        <f t="shared" si="1"/>
        <v>2</v>
      </c>
      <c r="K16" s="1229">
        <f t="shared" si="2"/>
        <v>101.11999999999999</v>
      </c>
      <c r="L16" s="1229">
        <f t="shared" si="3"/>
        <v>101.11999999999999</v>
      </c>
      <c r="M16" s="1229">
        <f t="shared" si="4"/>
        <v>1.68</v>
      </c>
      <c r="N16" s="1229">
        <f t="shared" si="5"/>
        <v>3.36</v>
      </c>
      <c r="O16" s="1229">
        <f t="shared" si="6"/>
        <v>56.7</v>
      </c>
      <c r="P16" s="1229">
        <f t="shared" si="7"/>
        <v>113.4</v>
      </c>
      <c r="Q16" s="1229">
        <f t="shared" si="8"/>
        <v>23.58</v>
      </c>
      <c r="R16" s="1229">
        <f t="shared" si="9"/>
        <v>47.16</v>
      </c>
      <c r="S16" s="1229">
        <f t="shared" si="10"/>
        <v>25.279999999999998</v>
      </c>
      <c r="T16" s="1229">
        <f t="shared" si="11"/>
        <v>25.279999999999998</v>
      </c>
      <c r="U16" s="1229">
        <f t="shared" si="12"/>
        <v>25.279999999999998</v>
      </c>
      <c r="V16" s="1233">
        <f t="shared" si="13"/>
        <v>12.639999999999999</v>
      </c>
      <c r="W16" s="1248">
        <f t="shared" si="0"/>
        <v>537</v>
      </c>
    </row>
    <row r="17" spans="1:23" ht="11.25" customHeight="1" x14ac:dyDescent="0.25">
      <c r="A17" s="1234" t="s">
        <v>3489</v>
      </c>
      <c r="B17" s="1234">
        <v>170075405</v>
      </c>
      <c r="C17" s="1235" t="s">
        <v>1975</v>
      </c>
      <c r="D17" s="1234">
        <v>10290006471</v>
      </c>
      <c r="E17" s="1234" t="s">
        <v>3500</v>
      </c>
      <c r="F17" s="1237">
        <v>625.33333333333337</v>
      </c>
      <c r="G17" s="1229">
        <v>3</v>
      </c>
      <c r="H17" s="1236">
        <v>1</v>
      </c>
      <c r="I17" s="1238">
        <v>0</v>
      </c>
      <c r="J17" s="1239">
        <f t="shared" si="1"/>
        <v>2</v>
      </c>
      <c r="K17" s="1229">
        <f t="shared" si="2"/>
        <v>150.08000000000001</v>
      </c>
      <c r="L17" s="1229">
        <f t="shared" si="3"/>
        <v>150.08000000000001</v>
      </c>
      <c r="M17" s="1229">
        <f t="shared" si="4"/>
        <v>1.68</v>
      </c>
      <c r="N17" s="1229">
        <f t="shared" si="5"/>
        <v>3.36</v>
      </c>
      <c r="O17" s="1229">
        <f t="shared" si="6"/>
        <v>56.7</v>
      </c>
      <c r="P17" s="1229">
        <f t="shared" si="7"/>
        <v>113.4</v>
      </c>
      <c r="Q17" s="1229">
        <f t="shared" si="8"/>
        <v>23.58</v>
      </c>
      <c r="R17" s="1229">
        <f t="shared" si="9"/>
        <v>47.16</v>
      </c>
      <c r="S17" s="1229">
        <f t="shared" si="10"/>
        <v>37.520000000000003</v>
      </c>
      <c r="T17" s="1229">
        <f t="shared" si="11"/>
        <v>37.520000000000003</v>
      </c>
      <c r="U17" s="1229">
        <f t="shared" si="12"/>
        <v>37.520000000000003</v>
      </c>
      <c r="V17" s="1233">
        <f t="shared" si="13"/>
        <v>18.760000000000002</v>
      </c>
      <c r="W17" s="1248">
        <f t="shared" si="0"/>
        <v>677</v>
      </c>
    </row>
    <row r="18" spans="1:23" ht="11.25" customHeight="1" x14ac:dyDescent="0.25">
      <c r="A18" s="1234" t="s">
        <v>3489</v>
      </c>
      <c r="B18" s="1234">
        <v>170075406</v>
      </c>
      <c r="C18" s="1235" t="s">
        <v>738</v>
      </c>
      <c r="D18" s="1234">
        <v>64600008661</v>
      </c>
      <c r="E18" s="1234" t="s">
        <v>3501</v>
      </c>
      <c r="F18" s="1237">
        <v>524.66666666666663</v>
      </c>
      <c r="G18" s="1229">
        <v>3</v>
      </c>
      <c r="H18" s="1236">
        <v>1</v>
      </c>
      <c r="I18" s="1238">
        <v>0</v>
      </c>
      <c r="J18" s="1239">
        <f t="shared" si="1"/>
        <v>2</v>
      </c>
      <c r="K18" s="1229">
        <f t="shared" si="2"/>
        <v>125.91999999999999</v>
      </c>
      <c r="L18" s="1229">
        <f t="shared" si="3"/>
        <v>125.91999999999999</v>
      </c>
      <c r="M18" s="1229">
        <f t="shared" si="4"/>
        <v>1.68</v>
      </c>
      <c r="N18" s="1229">
        <f t="shared" si="5"/>
        <v>3.36</v>
      </c>
      <c r="O18" s="1229">
        <f t="shared" si="6"/>
        <v>56.7</v>
      </c>
      <c r="P18" s="1229">
        <f t="shared" si="7"/>
        <v>113.4</v>
      </c>
      <c r="Q18" s="1229">
        <f t="shared" si="8"/>
        <v>23.58</v>
      </c>
      <c r="R18" s="1229">
        <f t="shared" si="9"/>
        <v>47.16</v>
      </c>
      <c r="S18" s="1229">
        <f t="shared" si="10"/>
        <v>31.479999999999997</v>
      </c>
      <c r="T18" s="1229">
        <f t="shared" si="11"/>
        <v>31.479999999999997</v>
      </c>
      <c r="U18" s="1229">
        <f t="shared" si="12"/>
        <v>31.479999999999997</v>
      </c>
      <c r="V18" s="1233">
        <f t="shared" si="13"/>
        <v>15.739999999999998</v>
      </c>
      <c r="W18" s="1248">
        <f t="shared" si="0"/>
        <v>608</v>
      </c>
    </row>
    <row r="19" spans="1:23" ht="11.25" customHeight="1" x14ac:dyDescent="0.25">
      <c r="A19" s="1234" t="s">
        <v>3489</v>
      </c>
      <c r="B19" s="1234">
        <v>170075408</v>
      </c>
      <c r="C19" s="1235" t="s">
        <v>1978</v>
      </c>
      <c r="D19" s="1234">
        <v>59430010063</v>
      </c>
      <c r="E19" s="1234" t="s">
        <v>3502</v>
      </c>
      <c r="F19" s="1237">
        <v>199.66666666666666</v>
      </c>
      <c r="G19" s="1229">
        <v>3</v>
      </c>
      <c r="H19" s="1236">
        <v>1</v>
      </c>
      <c r="I19" s="1238">
        <v>0</v>
      </c>
      <c r="J19" s="1239">
        <f t="shared" si="1"/>
        <v>2</v>
      </c>
      <c r="K19" s="1229">
        <f t="shared" si="2"/>
        <v>47.919999999999995</v>
      </c>
      <c r="L19" s="1229">
        <f t="shared" si="3"/>
        <v>47.919999999999995</v>
      </c>
      <c r="M19" s="1229">
        <f t="shared" si="4"/>
        <v>1.68</v>
      </c>
      <c r="N19" s="1229">
        <f t="shared" si="5"/>
        <v>3.36</v>
      </c>
      <c r="O19" s="1229">
        <f t="shared" si="6"/>
        <v>56.7</v>
      </c>
      <c r="P19" s="1229">
        <f t="shared" si="7"/>
        <v>113.4</v>
      </c>
      <c r="Q19" s="1229">
        <f t="shared" si="8"/>
        <v>23.58</v>
      </c>
      <c r="R19" s="1229">
        <f t="shared" si="9"/>
        <v>47.16</v>
      </c>
      <c r="S19" s="1229">
        <f t="shared" si="10"/>
        <v>11.979999999999999</v>
      </c>
      <c r="T19" s="1229">
        <f t="shared" si="11"/>
        <v>11.979999999999999</v>
      </c>
      <c r="U19" s="1229">
        <f t="shared" si="12"/>
        <v>11.979999999999999</v>
      </c>
      <c r="V19" s="1233">
        <f t="shared" si="13"/>
        <v>5.9899999999999993</v>
      </c>
      <c r="W19" s="1248">
        <f t="shared" si="0"/>
        <v>384</v>
      </c>
    </row>
    <row r="20" spans="1:23" ht="11.25" customHeight="1" x14ac:dyDescent="0.25">
      <c r="A20" s="1234" t="s">
        <v>3489</v>
      </c>
      <c r="B20" s="1234">
        <v>170075409</v>
      </c>
      <c r="C20" s="1235" t="s">
        <v>1980</v>
      </c>
      <c r="D20" s="1234">
        <v>73880006827</v>
      </c>
      <c r="E20" s="1234" t="s">
        <v>3503</v>
      </c>
      <c r="F20" s="1237">
        <v>154.33333333333334</v>
      </c>
      <c r="G20" s="1229">
        <v>2</v>
      </c>
      <c r="H20" s="1236">
        <v>1</v>
      </c>
      <c r="I20" s="1238">
        <v>0</v>
      </c>
      <c r="J20" s="1239">
        <f t="shared" si="1"/>
        <v>1</v>
      </c>
      <c r="K20" s="1229">
        <f t="shared" si="2"/>
        <v>37.04</v>
      </c>
      <c r="L20" s="1229">
        <f t="shared" si="3"/>
        <v>37.04</v>
      </c>
      <c r="M20" s="1229">
        <f t="shared" si="4"/>
        <v>1.68</v>
      </c>
      <c r="N20" s="1229">
        <f t="shared" si="5"/>
        <v>1.68</v>
      </c>
      <c r="O20" s="1229">
        <f t="shared" si="6"/>
        <v>56.7</v>
      </c>
      <c r="P20" s="1229">
        <f t="shared" si="7"/>
        <v>56.7</v>
      </c>
      <c r="Q20" s="1229">
        <f t="shared" si="8"/>
        <v>23.58</v>
      </c>
      <c r="R20" s="1229">
        <f t="shared" si="9"/>
        <v>23.58</v>
      </c>
      <c r="S20" s="1229">
        <f t="shared" si="10"/>
        <v>9.26</v>
      </c>
      <c r="T20" s="1229">
        <f t="shared" si="11"/>
        <v>9.26</v>
      </c>
      <c r="U20" s="1229">
        <f t="shared" si="12"/>
        <v>9.26</v>
      </c>
      <c r="V20" s="1233">
        <f t="shared" si="13"/>
        <v>4.63</v>
      </c>
      <c r="W20" s="1248">
        <f t="shared" si="0"/>
        <v>270</v>
      </c>
    </row>
    <row r="21" spans="1:23" ht="11.25" customHeight="1" x14ac:dyDescent="0.25">
      <c r="A21" s="1234" t="s">
        <v>3489</v>
      </c>
      <c r="B21" s="1234">
        <v>170075410</v>
      </c>
      <c r="C21" s="1235" t="s">
        <v>1982</v>
      </c>
      <c r="D21" s="1234">
        <v>72090002988</v>
      </c>
      <c r="E21" s="1234" t="s">
        <v>3504</v>
      </c>
      <c r="F21" s="1237">
        <v>658.66666666666663</v>
      </c>
      <c r="G21" s="1229">
        <v>3</v>
      </c>
      <c r="H21" s="1236">
        <v>1</v>
      </c>
      <c r="I21" s="1238">
        <v>0</v>
      </c>
      <c r="J21" s="1239">
        <f t="shared" si="1"/>
        <v>2</v>
      </c>
      <c r="K21" s="1229">
        <f t="shared" si="2"/>
        <v>158.07999999999998</v>
      </c>
      <c r="L21" s="1229">
        <f t="shared" si="3"/>
        <v>158.07999999999998</v>
      </c>
      <c r="M21" s="1229">
        <f t="shared" si="4"/>
        <v>1.68</v>
      </c>
      <c r="N21" s="1229">
        <f t="shared" si="5"/>
        <v>3.36</v>
      </c>
      <c r="O21" s="1229">
        <f t="shared" si="6"/>
        <v>56.7</v>
      </c>
      <c r="P21" s="1229">
        <f t="shared" si="7"/>
        <v>113.4</v>
      </c>
      <c r="Q21" s="1229">
        <f t="shared" si="8"/>
        <v>23.58</v>
      </c>
      <c r="R21" s="1229">
        <f t="shared" si="9"/>
        <v>47.16</v>
      </c>
      <c r="S21" s="1229">
        <f t="shared" si="10"/>
        <v>39.519999999999996</v>
      </c>
      <c r="T21" s="1229">
        <f t="shared" si="11"/>
        <v>39.519999999999996</v>
      </c>
      <c r="U21" s="1229">
        <f t="shared" si="12"/>
        <v>39.519999999999996</v>
      </c>
      <c r="V21" s="1233">
        <f t="shared" si="13"/>
        <v>19.759999999999998</v>
      </c>
      <c r="W21" s="1248">
        <f t="shared" si="0"/>
        <v>700</v>
      </c>
    </row>
    <row r="22" spans="1:23" ht="11.25" customHeight="1" x14ac:dyDescent="0.25">
      <c r="A22" s="1234" t="s">
        <v>3489</v>
      </c>
      <c r="B22" s="1234">
        <v>170075411</v>
      </c>
      <c r="C22" s="1235" t="s">
        <v>1984</v>
      </c>
      <c r="D22" s="1234">
        <v>84680006331</v>
      </c>
      <c r="E22" s="1234" t="s">
        <v>3505</v>
      </c>
      <c r="F22" s="1237">
        <v>257.66666666666669</v>
      </c>
      <c r="G22" s="1229">
        <v>2</v>
      </c>
      <c r="H22" s="1236">
        <v>1</v>
      </c>
      <c r="I22" s="1238">
        <v>0</v>
      </c>
      <c r="J22" s="1239">
        <f t="shared" si="1"/>
        <v>1</v>
      </c>
      <c r="K22" s="1229">
        <f t="shared" si="2"/>
        <v>61.84</v>
      </c>
      <c r="L22" s="1229">
        <f t="shared" si="3"/>
        <v>61.84</v>
      </c>
      <c r="M22" s="1229">
        <f t="shared" si="4"/>
        <v>1.68</v>
      </c>
      <c r="N22" s="1229">
        <f t="shared" si="5"/>
        <v>1.68</v>
      </c>
      <c r="O22" s="1229">
        <f t="shared" si="6"/>
        <v>56.7</v>
      </c>
      <c r="P22" s="1229">
        <f t="shared" si="7"/>
        <v>56.7</v>
      </c>
      <c r="Q22" s="1229">
        <f t="shared" si="8"/>
        <v>23.58</v>
      </c>
      <c r="R22" s="1229">
        <f t="shared" si="9"/>
        <v>23.58</v>
      </c>
      <c r="S22" s="1229">
        <f t="shared" si="10"/>
        <v>15.46</v>
      </c>
      <c r="T22" s="1229">
        <f t="shared" si="11"/>
        <v>15.46</v>
      </c>
      <c r="U22" s="1229">
        <f t="shared" si="12"/>
        <v>15.46</v>
      </c>
      <c r="V22" s="1233">
        <f t="shared" si="13"/>
        <v>7.73</v>
      </c>
      <c r="W22" s="1248">
        <f t="shared" si="0"/>
        <v>342</v>
      </c>
    </row>
    <row r="23" spans="1:23" ht="11.25" customHeight="1" x14ac:dyDescent="0.25">
      <c r="A23" s="1234" t="s">
        <v>3489</v>
      </c>
      <c r="B23" s="1234">
        <v>170075412</v>
      </c>
      <c r="C23" s="1235" t="s">
        <v>1986</v>
      </c>
      <c r="D23" s="1234">
        <v>30500000863</v>
      </c>
      <c r="E23" s="1234" t="s">
        <v>3506</v>
      </c>
      <c r="F23" s="1237">
        <v>310</v>
      </c>
      <c r="G23" s="1229">
        <v>3</v>
      </c>
      <c r="H23" s="1236">
        <v>1</v>
      </c>
      <c r="I23" s="1238">
        <v>0</v>
      </c>
      <c r="J23" s="1239">
        <f t="shared" si="1"/>
        <v>2</v>
      </c>
      <c r="K23" s="1229">
        <f t="shared" si="2"/>
        <v>74.399999999999991</v>
      </c>
      <c r="L23" s="1229">
        <f t="shared" si="3"/>
        <v>74.399999999999991</v>
      </c>
      <c r="M23" s="1229">
        <f t="shared" si="4"/>
        <v>1.68</v>
      </c>
      <c r="N23" s="1229">
        <f t="shared" si="5"/>
        <v>3.36</v>
      </c>
      <c r="O23" s="1229">
        <f t="shared" si="6"/>
        <v>56.7</v>
      </c>
      <c r="P23" s="1229">
        <f t="shared" si="7"/>
        <v>113.4</v>
      </c>
      <c r="Q23" s="1229">
        <f t="shared" si="8"/>
        <v>23.58</v>
      </c>
      <c r="R23" s="1229">
        <f t="shared" si="9"/>
        <v>47.16</v>
      </c>
      <c r="S23" s="1229">
        <f t="shared" si="10"/>
        <v>18.599999999999998</v>
      </c>
      <c r="T23" s="1229">
        <f t="shared" si="11"/>
        <v>18.599999999999998</v>
      </c>
      <c r="U23" s="1229">
        <f t="shared" si="12"/>
        <v>18.599999999999998</v>
      </c>
      <c r="V23" s="1233">
        <f t="shared" si="13"/>
        <v>9.2999999999999989</v>
      </c>
      <c r="W23" s="1248">
        <f t="shared" si="0"/>
        <v>460</v>
      </c>
    </row>
    <row r="24" spans="1:23" ht="11.25" customHeight="1" x14ac:dyDescent="0.25">
      <c r="A24" s="1234" t="s">
        <v>3489</v>
      </c>
      <c r="B24" s="1234">
        <v>170075413</v>
      </c>
      <c r="C24" s="1235" t="s">
        <v>1988</v>
      </c>
      <c r="D24" s="1234">
        <v>15510001624</v>
      </c>
      <c r="E24" s="1234" t="s">
        <v>3507</v>
      </c>
      <c r="F24" s="1237">
        <v>454.66666666666669</v>
      </c>
      <c r="G24" s="1229">
        <v>3</v>
      </c>
      <c r="H24" s="1236">
        <v>1</v>
      </c>
      <c r="I24" s="1238">
        <v>0</v>
      </c>
      <c r="J24" s="1239">
        <f t="shared" si="1"/>
        <v>2</v>
      </c>
      <c r="K24" s="1229">
        <f t="shared" si="2"/>
        <v>109.12</v>
      </c>
      <c r="L24" s="1229">
        <f t="shared" si="3"/>
        <v>109.12</v>
      </c>
      <c r="M24" s="1229">
        <f t="shared" si="4"/>
        <v>1.68</v>
      </c>
      <c r="N24" s="1229">
        <f t="shared" si="5"/>
        <v>3.36</v>
      </c>
      <c r="O24" s="1229">
        <f t="shared" si="6"/>
        <v>56.7</v>
      </c>
      <c r="P24" s="1229">
        <f t="shared" si="7"/>
        <v>113.4</v>
      </c>
      <c r="Q24" s="1229">
        <f t="shared" si="8"/>
        <v>23.58</v>
      </c>
      <c r="R24" s="1229">
        <f t="shared" si="9"/>
        <v>47.16</v>
      </c>
      <c r="S24" s="1229">
        <f t="shared" si="10"/>
        <v>27.28</v>
      </c>
      <c r="T24" s="1229">
        <f t="shared" si="11"/>
        <v>27.28</v>
      </c>
      <c r="U24" s="1229">
        <f t="shared" si="12"/>
        <v>27.28</v>
      </c>
      <c r="V24" s="1233">
        <f t="shared" si="13"/>
        <v>13.64</v>
      </c>
      <c r="W24" s="1248">
        <f t="shared" si="0"/>
        <v>560</v>
      </c>
    </row>
    <row r="25" spans="1:23" ht="11.25" customHeight="1" x14ac:dyDescent="0.25">
      <c r="A25" s="1234" t="s">
        <v>3489</v>
      </c>
      <c r="B25" s="1234">
        <v>170075414</v>
      </c>
      <c r="C25" s="1235" t="s">
        <v>1991</v>
      </c>
      <c r="D25" s="1234">
        <v>22810002745</v>
      </c>
      <c r="E25" s="1234" t="s">
        <v>3508</v>
      </c>
      <c r="F25" s="1237">
        <v>392.33333333333331</v>
      </c>
      <c r="G25" s="1229">
        <v>3</v>
      </c>
      <c r="H25" s="1236">
        <v>1</v>
      </c>
      <c r="I25" s="1238">
        <v>0</v>
      </c>
      <c r="J25" s="1239">
        <f t="shared" si="1"/>
        <v>2</v>
      </c>
      <c r="K25" s="1229">
        <f t="shared" si="2"/>
        <v>94.16</v>
      </c>
      <c r="L25" s="1229">
        <f t="shared" si="3"/>
        <v>94.16</v>
      </c>
      <c r="M25" s="1229">
        <f t="shared" si="4"/>
        <v>1.68</v>
      </c>
      <c r="N25" s="1229">
        <f t="shared" si="5"/>
        <v>3.36</v>
      </c>
      <c r="O25" s="1229">
        <f t="shared" si="6"/>
        <v>56.7</v>
      </c>
      <c r="P25" s="1229">
        <f t="shared" si="7"/>
        <v>113.4</v>
      </c>
      <c r="Q25" s="1229">
        <f t="shared" si="8"/>
        <v>23.58</v>
      </c>
      <c r="R25" s="1229">
        <f t="shared" si="9"/>
        <v>47.16</v>
      </c>
      <c r="S25" s="1229">
        <f t="shared" si="10"/>
        <v>23.54</v>
      </c>
      <c r="T25" s="1229">
        <f t="shared" si="11"/>
        <v>23.54</v>
      </c>
      <c r="U25" s="1229">
        <f t="shared" si="12"/>
        <v>23.54</v>
      </c>
      <c r="V25" s="1233">
        <f t="shared" si="13"/>
        <v>11.77</v>
      </c>
      <c r="W25" s="1248">
        <f t="shared" si="0"/>
        <v>517</v>
      </c>
    </row>
    <row r="26" spans="1:23" ht="11.25" customHeight="1" x14ac:dyDescent="0.25">
      <c r="A26" s="1234" t="s">
        <v>3489</v>
      </c>
      <c r="B26" s="1234">
        <v>170075415</v>
      </c>
      <c r="C26" s="1235" t="s">
        <v>1140</v>
      </c>
      <c r="D26" s="1234">
        <v>63890003589</v>
      </c>
      <c r="E26" s="1234" t="s">
        <v>3509</v>
      </c>
      <c r="F26" s="1237">
        <v>328.66666666666669</v>
      </c>
      <c r="G26" s="1229">
        <v>3</v>
      </c>
      <c r="H26" s="1236">
        <v>1</v>
      </c>
      <c r="I26" s="1238">
        <v>0</v>
      </c>
      <c r="J26" s="1239">
        <f t="shared" si="1"/>
        <v>2</v>
      </c>
      <c r="K26" s="1229">
        <f t="shared" si="2"/>
        <v>78.88</v>
      </c>
      <c r="L26" s="1229">
        <f t="shared" si="3"/>
        <v>78.88</v>
      </c>
      <c r="M26" s="1229">
        <f t="shared" si="4"/>
        <v>1.68</v>
      </c>
      <c r="N26" s="1229">
        <f t="shared" si="5"/>
        <v>3.36</v>
      </c>
      <c r="O26" s="1229">
        <f t="shared" si="6"/>
        <v>56.7</v>
      </c>
      <c r="P26" s="1229">
        <f t="shared" si="7"/>
        <v>113.4</v>
      </c>
      <c r="Q26" s="1229">
        <f t="shared" si="8"/>
        <v>23.58</v>
      </c>
      <c r="R26" s="1229">
        <f t="shared" si="9"/>
        <v>47.16</v>
      </c>
      <c r="S26" s="1229">
        <f t="shared" si="10"/>
        <v>19.72</v>
      </c>
      <c r="T26" s="1229">
        <f t="shared" si="11"/>
        <v>19.72</v>
      </c>
      <c r="U26" s="1229">
        <f t="shared" si="12"/>
        <v>19.72</v>
      </c>
      <c r="V26" s="1233">
        <f t="shared" si="13"/>
        <v>9.86</v>
      </c>
      <c r="W26" s="1248">
        <f t="shared" si="0"/>
        <v>473</v>
      </c>
    </row>
    <row r="27" spans="1:23" ht="11.25" customHeight="1" x14ac:dyDescent="0.25">
      <c r="A27" s="1234" t="s">
        <v>3489</v>
      </c>
      <c r="B27" s="1234">
        <v>170075416</v>
      </c>
      <c r="C27" s="1235" t="s">
        <v>1993</v>
      </c>
      <c r="D27" s="1234">
        <v>82770003276</v>
      </c>
      <c r="E27" s="1234" t="s">
        <v>3510</v>
      </c>
      <c r="F27" s="1237">
        <v>435</v>
      </c>
      <c r="G27" s="1229">
        <v>3</v>
      </c>
      <c r="H27" s="1236">
        <v>1</v>
      </c>
      <c r="I27" s="1238">
        <v>0</v>
      </c>
      <c r="J27" s="1239">
        <f t="shared" si="1"/>
        <v>2</v>
      </c>
      <c r="K27" s="1229">
        <f t="shared" si="2"/>
        <v>104.39999999999999</v>
      </c>
      <c r="L27" s="1229">
        <f t="shared" si="3"/>
        <v>104.39999999999999</v>
      </c>
      <c r="M27" s="1229">
        <f t="shared" si="4"/>
        <v>1.68</v>
      </c>
      <c r="N27" s="1229">
        <f t="shared" si="5"/>
        <v>3.36</v>
      </c>
      <c r="O27" s="1229">
        <f t="shared" si="6"/>
        <v>56.7</v>
      </c>
      <c r="P27" s="1229">
        <f t="shared" si="7"/>
        <v>113.4</v>
      </c>
      <c r="Q27" s="1229">
        <f t="shared" si="8"/>
        <v>23.58</v>
      </c>
      <c r="R27" s="1229">
        <f t="shared" si="9"/>
        <v>47.16</v>
      </c>
      <c r="S27" s="1229">
        <f t="shared" si="10"/>
        <v>26.099999999999998</v>
      </c>
      <c r="T27" s="1229">
        <f t="shared" si="11"/>
        <v>26.099999999999998</v>
      </c>
      <c r="U27" s="1229">
        <f t="shared" si="12"/>
        <v>26.099999999999998</v>
      </c>
      <c r="V27" s="1233">
        <f t="shared" si="13"/>
        <v>13.049999999999999</v>
      </c>
      <c r="W27" s="1248">
        <f t="shared" si="0"/>
        <v>546</v>
      </c>
    </row>
    <row r="28" spans="1:23" ht="11.25" customHeight="1" x14ac:dyDescent="0.25">
      <c r="A28" s="1234" t="s">
        <v>3489</v>
      </c>
      <c r="B28" s="1234">
        <v>170075417</v>
      </c>
      <c r="C28" s="1235" t="s">
        <v>1310</v>
      </c>
      <c r="D28" s="1234">
        <v>11990006071</v>
      </c>
      <c r="E28" s="1234" t="s">
        <v>3511</v>
      </c>
      <c r="F28" s="1237">
        <v>206.66666666666666</v>
      </c>
      <c r="G28" s="1229">
        <v>3</v>
      </c>
      <c r="H28" s="1236">
        <v>1</v>
      </c>
      <c r="I28" s="1238">
        <v>0</v>
      </c>
      <c r="J28" s="1239">
        <f t="shared" si="1"/>
        <v>2</v>
      </c>
      <c r="K28" s="1229">
        <f t="shared" si="2"/>
        <v>49.599999999999994</v>
      </c>
      <c r="L28" s="1229">
        <f t="shared" si="3"/>
        <v>49.599999999999994</v>
      </c>
      <c r="M28" s="1229">
        <f t="shared" si="4"/>
        <v>1.68</v>
      </c>
      <c r="N28" s="1229">
        <f t="shared" si="5"/>
        <v>3.36</v>
      </c>
      <c r="O28" s="1229">
        <f t="shared" si="6"/>
        <v>56.7</v>
      </c>
      <c r="P28" s="1229">
        <f t="shared" si="7"/>
        <v>113.4</v>
      </c>
      <c r="Q28" s="1229">
        <f t="shared" si="8"/>
        <v>23.58</v>
      </c>
      <c r="R28" s="1229">
        <f t="shared" si="9"/>
        <v>47.16</v>
      </c>
      <c r="S28" s="1229">
        <f t="shared" si="10"/>
        <v>12.399999999999999</v>
      </c>
      <c r="T28" s="1229">
        <f t="shared" si="11"/>
        <v>12.399999999999999</v>
      </c>
      <c r="U28" s="1229">
        <f t="shared" si="12"/>
        <v>12.399999999999999</v>
      </c>
      <c r="V28" s="1233">
        <f t="shared" si="13"/>
        <v>6.1999999999999993</v>
      </c>
      <c r="W28" s="1248">
        <f t="shared" si="0"/>
        <v>388</v>
      </c>
    </row>
    <row r="29" spans="1:23" ht="11.25" customHeight="1" x14ac:dyDescent="0.25">
      <c r="A29" s="1234" t="s">
        <v>3489</v>
      </c>
      <c r="B29" s="1234">
        <v>170075418</v>
      </c>
      <c r="C29" s="1235" t="s">
        <v>1995</v>
      </c>
      <c r="D29" s="1234">
        <v>17270002173</v>
      </c>
      <c r="E29" s="1234" t="s">
        <v>3512</v>
      </c>
      <c r="F29" s="1237">
        <v>291</v>
      </c>
      <c r="G29" s="1229">
        <v>3</v>
      </c>
      <c r="H29" s="1236">
        <v>1</v>
      </c>
      <c r="I29" s="1238">
        <v>0</v>
      </c>
      <c r="J29" s="1239">
        <f t="shared" si="1"/>
        <v>2</v>
      </c>
      <c r="K29" s="1229">
        <f t="shared" si="2"/>
        <v>69.84</v>
      </c>
      <c r="L29" s="1229">
        <f t="shared" si="3"/>
        <v>69.84</v>
      </c>
      <c r="M29" s="1229">
        <f t="shared" si="4"/>
        <v>1.68</v>
      </c>
      <c r="N29" s="1229">
        <f t="shared" si="5"/>
        <v>3.36</v>
      </c>
      <c r="O29" s="1229">
        <f t="shared" si="6"/>
        <v>56.7</v>
      </c>
      <c r="P29" s="1229">
        <f t="shared" si="7"/>
        <v>113.4</v>
      </c>
      <c r="Q29" s="1229">
        <f t="shared" si="8"/>
        <v>23.58</v>
      </c>
      <c r="R29" s="1229">
        <f t="shared" si="9"/>
        <v>47.16</v>
      </c>
      <c r="S29" s="1229">
        <f t="shared" si="10"/>
        <v>17.46</v>
      </c>
      <c r="T29" s="1229">
        <f t="shared" si="11"/>
        <v>17.46</v>
      </c>
      <c r="U29" s="1229">
        <f t="shared" si="12"/>
        <v>17.46</v>
      </c>
      <c r="V29" s="1233">
        <f t="shared" si="13"/>
        <v>8.73</v>
      </c>
      <c r="W29" s="1248">
        <f t="shared" si="0"/>
        <v>447</v>
      </c>
    </row>
    <row r="30" spans="1:23" ht="11.25" customHeight="1" x14ac:dyDescent="0.25">
      <c r="A30" s="1234" t="s">
        <v>3489</v>
      </c>
      <c r="B30" s="1234">
        <v>170075420</v>
      </c>
      <c r="C30" s="1235" t="s">
        <v>1997</v>
      </c>
      <c r="D30" s="1234">
        <v>71740008663</v>
      </c>
      <c r="E30" s="1234" t="s">
        <v>3513</v>
      </c>
      <c r="F30" s="1237">
        <v>395.33333333333331</v>
      </c>
      <c r="G30" s="1229">
        <v>2</v>
      </c>
      <c r="H30" s="1236">
        <v>1</v>
      </c>
      <c r="I30" s="1238">
        <v>0</v>
      </c>
      <c r="J30" s="1239">
        <f t="shared" si="1"/>
        <v>1</v>
      </c>
      <c r="K30" s="1229">
        <f t="shared" si="2"/>
        <v>94.88</v>
      </c>
      <c r="L30" s="1229">
        <f t="shared" si="3"/>
        <v>94.88</v>
      </c>
      <c r="M30" s="1229">
        <f t="shared" si="4"/>
        <v>1.68</v>
      </c>
      <c r="N30" s="1229">
        <f t="shared" si="5"/>
        <v>1.68</v>
      </c>
      <c r="O30" s="1229">
        <f t="shared" si="6"/>
        <v>56.7</v>
      </c>
      <c r="P30" s="1229">
        <f t="shared" si="7"/>
        <v>56.7</v>
      </c>
      <c r="Q30" s="1229">
        <f t="shared" si="8"/>
        <v>23.58</v>
      </c>
      <c r="R30" s="1229">
        <f t="shared" si="9"/>
        <v>23.58</v>
      </c>
      <c r="S30" s="1229">
        <f t="shared" si="10"/>
        <v>23.72</v>
      </c>
      <c r="T30" s="1229">
        <f t="shared" si="11"/>
        <v>23.72</v>
      </c>
      <c r="U30" s="1229">
        <f t="shared" si="12"/>
        <v>23.72</v>
      </c>
      <c r="V30" s="1233">
        <f t="shared" si="13"/>
        <v>11.86</v>
      </c>
      <c r="W30" s="1248">
        <f t="shared" si="0"/>
        <v>437</v>
      </c>
    </row>
    <row r="31" spans="1:23" ht="11.25" customHeight="1" x14ac:dyDescent="0.25">
      <c r="A31" s="1234" t="s">
        <v>3489</v>
      </c>
      <c r="B31" s="1234">
        <v>170075423</v>
      </c>
      <c r="C31" s="1235" t="s">
        <v>740</v>
      </c>
      <c r="D31" s="1234">
        <v>84020007643</v>
      </c>
      <c r="E31" s="1234" t="s">
        <v>3514</v>
      </c>
      <c r="F31" s="1237">
        <v>382.66666666666669</v>
      </c>
      <c r="G31" s="1229">
        <v>3</v>
      </c>
      <c r="H31" s="1236">
        <v>1</v>
      </c>
      <c r="I31" s="1238">
        <v>0</v>
      </c>
      <c r="J31" s="1239">
        <f t="shared" si="1"/>
        <v>2</v>
      </c>
      <c r="K31" s="1229">
        <f t="shared" si="2"/>
        <v>91.84</v>
      </c>
      <c r="L31" s="1229">
        <f t="shared" si="3"/>
        <v>91.84</v>
      </c>
      <c r="M31" s="1229">
        <f t="shared" si="4"/>
        <v>1.68</v>
      </c>
      <c r="N31" s="1229">
        <f t="shared" si="5"/>
        <v>3.36</v>
      </c>
      <c r="O31" s="1229">
        <f t="shared" si="6"/>
        <v>56.7</v>
      </c>
      <c r="P31" s="1229">
        <f t="shared" si="7"/>
        <v>113.4</v>
      </c>
      <c r="Q31" s="1229">
        <f t="shared" si="8"/>
        <v>23.58</v>
      </c>
      <c r="R31" s="1229">
        <f t="shared" si="9"/>
        <v>47.16</v>
      </c>
      <c r="S31" s="1229">
        <f t="shared" si="10"/>
        <v>22.96</v>
      </c>
      <c r="T31" s="1229">
        <f t="shared" si="11"/>
        <v>22.96</v>
      </c>
      <c r="U31" s="1229">
        <f t="shared" si="12"/>
        <v>22.96</v>
      </c>
      <c r="V31" s="1233">
        <f t="shared" si="13"/>
        <v>11.48</v>
      </c>
      <c r="W31" s="1248">
        <f t="shared" si="0"/>
        <v>510</v>
      </c>
    </row>
    <row r="32" spans="1:23" ht="11.25" customHeight="1" x14ac:dyDescent="0.25">
      <c r="A32" s="1234" t="s">
        <v>3489</v>
      </c>
      <c r="B32" s="1234">
        <v>170075424</v>
      </c>
      <c r="C32" s="1235" t="s">
        <v>1999</v>
      </c>
      <c r="D32" s="1234">
        <v>28070007639</v>
      </c>
      <c r="E32" s="1234" t="s">
        <v>3515</v>
      </c>
      <c r="F32" s="1237">
        <v>514.66666666666663</v>
      </c>
      <c r="G32" s="1229">
        <v>3</v>
      </c>
      <c r="H32" s="1236">
        <v>1</v>
      </c>
      <c r="I32" s="1238">
        <v>0</v>
      </c>
      <c r="J32" s="1239">
        <f t="shared" si="1"/>
        <v>2</v>
      </c>
      <c r="K32" s="1229">
        <f t="shared" si="2"/>
        <v>123.51999999999998</v>
      </c>
      <c r="L32" s="1229">
        <f t="shared" si="3"/>
        <v>123.51999999999998</v>
      </c>
      <c r="M32" s="1229">
        <f t="shared" si="4"/>
        <v>1.68</v>
      </c>
      <c r="N32" s="1229">
        <f t="shared" si="5"/>
        <v>3.36</v>
      </c>
      <c r="O32" s="1229">
        <f t="shared" si="6"/>
        <v>56.7</v>
      </c>
      <c r="P32" s="1229">
        <f t="shared" si="7"/>
        <v>113.4</v>
      </c>
      <c r="Q32" s="1229">
        <f t="shared" si="8"/>
        <v>23.58</v>
      </c>
      <c r="R32" s="1229">
        <f t="shared" si="9"/>
        <v>47.16</v>
      </c>
      <c r="S32" s="1229">
        <f t="shared" si="10"/>
        <v>30.879999999999995</v>
      </c>
      <c r="T32" s="1229">
        <f t="shared" si="11"/>
        <v>30.879999999999995</v>
      </c>
      <c r="U32" s="1229">
        <f t="shared" si="12"/>
        <v>30.879999999999995</v>
      </c>
      <c r="V32" s="1233">
        <f t="shared" si="13"/>
        <v>15.439999999999998</v>
      </c>
      <c r="W32" s="1248">
        <f t="shared" si="0"/>
        <v>601</v>
      </c>
    </row>
    <row r="33" spans="1:23" ht="11.25" customHeight="1" x14ac:dyDescent="0.25">
      <c r="A33" s="1234" t="s">
        <v>3489</v>
      </c>
      <c r="B33" s="1234">
        <v>170075425</v>
      </c>
      <c r="C33" s="1235" t="s">
        <v>2001</v>
      </c>
      <c r="D33" s="1234">
        <v>22920005205</v>
      </c>
      <c r="E33" s="1234" t="s">
        <v>3516</v>
      </c>
      <c r="F33" s="1237">
        <v>405.33333333333331</v>
      </c>
      <c r="G33" s="1229">
        <v>3</v>
      </c>
      <c r="H33" s="1236">
        <v>1</v>
      </c>
      <c r="I33" s="1238">
        <v>0</v>
      </c>
      <c r="J33" s="1239">
        <f t="shared" si="1"/>
        <v>2</v>
      </c>
      <c r="K33" s="1229">
        <f t="shared" si="2"/>
        <v>97.279999999999987</v>
      </c>
      <c r="L33" s="1229">
        <f t="shared" si="3"/>
        <v>97.279999999999987</v>
      </c>
      <c r="M33" s="1229">
        <f t="shared" si="4"/>
        <v>1.68</v>
      </c>
      <c r="N33" s="1229">
        <f t="shared" si="5"/>
        <v>3.36</v>
      </c>
      <c r="O33" s="1229">
        <f t="shared" si="6"/>
        <v>56.7</v>
      </c>
      <c r="P33" s="1229">
        <f t="shared" si="7"/>
        <v>113.4</v>
      </c>
      <c r="Q33" s="1229">
        <f t="shared" si="8"/>
        <v>23.58</v>
      </c>
      <c r="R33" s="1229">
        <f t="shared" si="9"/>
        <v>47.16</v>
      </c>
      <c r="S33" s="1229">
        <f t="shared" si="10"/>
        <v>24.319999999999997</v>
      </c>
      <c r="T33" s="1229">
        <f t="shared" si="11"/>
        <v>24.319999999999997</v>
      </c>
      <c r="U33" s="1229">
        <f t="shared" si="12"/>
        <v>24.319999999999997</v>
      </c>
      <c r="V33" s="1233">
        <f t="shared" si="13"/>
        <v>12.159999999999998</v>
      </c>
      <c r="W33" s="1248">
        <f t="shared" si="0"/>
        <v>526</v>
      </c>
    </row>
    <row r="34" spans="1:23" ht="11.25" customHeight="1" x14ac:dyDescent="0.25">
      <c r="A34" s="1234" t="s">
        <v>3489</v>
      </c>
      <c r="B34" s="1234">
        <v>170075426</v>
      </c>
      <c r="C34" s="1235" t="s">
        <v>2003</v>
      </c>
      <c r="D34" s="1234">
        <v>72510008363</v>
      </c>
      <c r="E34" s="1234" t="s">
        <v>3517</v>
      </c>
      <c r="F34" s="1237">
        <v>449.66666666666669</v>
      </c>
      <c r="G34" s="1229">
        <v>3</v>
      </c>
      <c r="H34" s="1236">
        <v>1</v>
      </c>
      <c r="I34" s="1238">
        <v>0</v>
      </c>
      <c r="J34" s="1239">
        <f t="shared" si="1"/>
        <v>2</v>
      </c>
      <c r="K34" s="1229">
        <f t="shared" si="2"/>
        <v>107.92</v>
      </c>
      <c r="L34" s="1229">
        <f t="shared" si="3"/>
        <v>107.92</v>
      </c>
      <c r="M34" s="1229">
        <f t="shared" si="4"/>
        <v>1.68</v>
      </c>
      <c r="N34" s="1229">
        <f t="shared" si="5"/>
        <v>3.36</v>
      </c>
      <c r="O34" s="1229">
        <f t="shared" si="6"/>
        <v>56.7</v>
      </c>
      <c r="P34" s="1229">
        <f t="shared" si="7"/>
        <v>113.4</v>
      </c>
      <c r="Q34" s="1229">
        <f t="shared" si="8"/>
        <v>23.58</v>
      </c>
      <c r="R34" s="1229">
        <f t="shared" si="9"/>
        <v>47.16</v>
      </c>
      <c r="S34" s="1229">
        <f t="shared" si="10"/>
        <v>26.98</v>
      </c>
      <c r="T34" s="1229">
        <f t="shared" si="11"/>
        <v>26.98</v>
      </c>
      <c r="U34" s="1229">
        <f t="shared" si="12"/>
        <v>26.98</v>
      </c>
      <c r="V34" s="1233">
        <f t="shared" si="13"/>
        <v>13.49</v>
      </c>
      <c r="W34" s="1248">
        <f t="shared" si="0"/>
        <v>556</v>
      </c>
    </row>
    <row r="35" spans="1:23" ht="11.25" customHeight="1" x14ac:dyDescent="0.25">
      <c r="A35" s="1234" t="s">
        <v>3489</v>
      </c>
      <c r="B35" s="1234">
        <v>170075427</v>
      </c>
      <c r="C35" s="1235" t="s">
        <v>2005</v>
      </c>
      <c r="D35" s="1234">
        <v>53270008485</v>
      </c>
      <c r="E35" s="1234" t="s">
        <v>3518</v>
      </c>
      <c r="F35" s="1237">
        <v>906.66666666666663</v>
      </c>
      <c r="G35" s="1229">
        <v>4</v>
      </c>
      <c r="H35" s="1236">
        <v>1</v>
      </c>
      <c r="I35" s="1238">
        <v>0</v>
      </c>
      <c r="J35" s="1239">
        <f t="shared" si="1"/>
        <v>3</v>
      </c>
      <c r="K35" s="1229">
        <f t="shared" si="2"/>
        <v>217.6</v>
      </c>
      <c r="L35" s="1229">
        <f t="shared" si="3"/>
        <v>217.6</v>
      </c>
      <c r="M35" s="1229">
        <f t="shared" si="4"/>
        <v>1.68</v>
      </c>
      <c r="N35" s="1229">
        <f t="shared" si="5"/>
        <v>5.04</v>
      </c>
      <c r="O35" s="1229">
        <f t="shared" si="6"/>
        <v>56.7</v>
      </c>
      <c r="P35" s="1229">
        <f t="shared" si="7"/>
        <v>170.10000000000002</v>
      </c>
      <c r="Q35" s="1229">
        <f t="shared" si="8"/>
        <v>23.58</v>
      </c>
      <c r="R35" s="1229">
        <f t="shared" si="9"/>
        <v>70.739999999999995</v>
      </c>
      <c r="S35" s="1229">
        <f t="shared" si="10"/>
        <v>54.4</v>
      </c>
      <c r="T35" s="1229">
        <f t="shared" si="11"/>
        <v>54.4</v>
      </c>
      <c r="U35" s="1229">
        <f t="shared" si="12"/>
        <v>54.4</v>
      </c>
      <c r="V35" s="1233">
        <f t="shared" si="13"/>
        <v>27.2</v>
      </c>
      <c r="W35" s="1248">
        <f t="shared" si="0"/>
        <v>953</v>
      </c>
    </row>
    <row r="36" spans="1:23" ht="11.25" customHeight="1" x14ac:dyDescent="0.2">
      <c r="A36" s="1234" t="s">
        <v>3489</v>
      </c>
      <c r="B36" s="1234">
        <v>170000190</v>
      </c>
      <c r="C36" s="1207" t="s">
        <v>736</v>
      </c>
      <c r="D36" s="1234">
        <v>23490052975</v>
      </c>
      <c r="E36" s="1234" t="s">
        <v>3519</v>
      </c>
      <c r="F36" s="1237">
        <v>362</v>
      </c>
      <c r="G36" s="1229">
        <v>3</v>
      </c>
      <c r="H36" s="1236">
        <v>1</v>
      </c>
      <c r="I36" s="1238">
        <v>0</v>
      </c>
      <c r="J36" s="1239">
        <f t="shared" si="1"/>
        <v>2</v>
      </c>
      <c r="K36" s="1229">
        <f t="shared" si="2"/>
        <v>86.88</v>
      </c>
      <c r="L36" s="1229">
        <f t="shared" si="3"/>
        <v>86.88</v>
      </c>
      <c r="M36" s="1229">
        <f t="shared" si="4"/>
        <v>1.68</v>
      </c>
      <c r="N36" s="1229">
        <f t="shared" si="5"/>
        <v>3.36</v>
      </c>
      <c r="O36" s="1229">
        <f t="shared" si="6"/>
        <v>56.7</v>
      </c>
      <c r="P36" s="1229">
        <f t="shared" si="7"/>
        <v>113.4</v>
      </c>
      <c r="Q36" s="1229">
        <f t="shared" si="8"/>
        <v>23.58</v>
      </c>
      <c r="R36" s="1229">
        <f t="shared" si="9"/>
        <v>47.16</v>
      </c>
      <c r="S36" s="1229">
        <f t="shared" si="10"/>
        <v>21.72</v>
      </c>
      <c r="T36" s="1229">
        <f t="shared" si="11"/>
        <v>21.72</v>
      </c>
      <c r="U36" s="1229">
        <f t="shared" si="12"/>
        <v>21.72</v>
      </c>
      <c r="V36" s="1233">
        <f t="shared" si="13"/>
        <v>10.86</v>
      </c>
      <c r="W36" s="1248">
        <f t="shared" si="0"/>
        <v>496</v>
      </c>
    </row>
    <row r="37" spans="1:23" ht="11.25" customHeight="1" x14ac:dyDescent="0.25">
      <c r="A37" s="1234" t="s">
        <v>3489</v>
      </c>
      <c r="B37" s="1234">
        <v>170075430</v>
      </c>
      <c r="C37" s="1235" t="s">
        <v>2007</v>
      </c>
      <c r="D37" s="1234">
        <v>37650001972</v>
      </c>
      <c r="E37" s="1234" t="s">
        <v>3520</v>
      </c>
      <c r="F37" s="1237">
        <v>260.33333333333331</v>
      </c>
      <c r="G37" s="1229">
        <v>3</v>
      </c>
      <c r="H37" s="1236">
        <v>1</v>
      </c>
      <c r="I37" s="1238">
        <v>0</v>
      </c>
      <c r="J37" s="1239">
        <f t="shared" si="1"/>
        <v>2</v>
      </c>
      <c r="K37" s="1229">
        <f t="shared" si="2"/>
        <v>62.47999999999999</v>
      </c>
      <c r="L37" s="1229">
        <f t="shared" si="3"/>
        <v>62.47999999999999</v>
      </c>
      <c r="M37" s="1229">
        <f t="shared" si="4"/>
        <v>1.68</v>
      </c>
      <c r="N37" s="1229">
        <f t="shared" si="5"/>
        <v>3.36</v>
      </c>
      <c r="O37" s="1229">
        <f t="shared" si="6"/>
        <v>56.7</v>
      </c>
      <c r="P37" s="1229">
        <f t="shared" si="7"/>
        <v>113.4</v>
      </c>
      <c r="Q37" s="1229">
        <f t="shared" si="8"/>
        <v>23.58</v>
      </c>
      <c r="R37" s="1229">
        <f t="shared" si="9"/>
        <v>47.16</v>
      </c>
      <c r="S37" s="1229">
        <f t="shared" si="10"/>
        <v>15.619999999999997</v>
      </c>
      <c r="T37" s="1229">
        <f t="shared" si="11"/>
        <v>15.619999999999997</v>
      </c>
      <c r="U37" s="1229">
        <f t="shared" si="12"/>
        <v>15.619999999999997</v>
      </c>
      <c r="V37" s="1233">
        <f t="shared" si="13"/>
        <v>7.8099999999999987</v>
      </c>
      <c r="W37" s="1248">
        <f t="shared" si="0"/>
        <v>426</v>
      </c>
    </row>
    <row r="38" spans="1:23" ht="11.25" customHeight="1" x14ac:dyDescent="0.25">
      <c r="A38" s="1234" t="s">
        <v>3489</v>
      </c>
      <c r="B38" s="1234">
        <v>170075432</v>
      </c>
      <c r="C38" s="1235" t="s">
        <v>742</v>
      </c>
      <c r="D38" s="1234">
        <v>10300009704</v>
      </c>
      <c r="E38" s="1234" t="s">
        <v>3521</v>
      </c>
      <c r="F38" s="1237">
        <v>533</v>
      </c>
      <c r="G38" s="1229">
        <v>4</v>
      </c>
      <c r="H38" s="1236">
        <v>1</v>
      </c>
      <c r="I38" s="1238">
        <v>0</v>
      </c>
      <c r="J38" s="1239">
        <f t="shared" si="1"/>
        <v>3</v>
      </c>
      <c r="K38" s="1229">
        <f t="shared" si="2"/>
        <v>127.92</v>
      </c>
      <c r="L38" s="1229">
        <f t="shared" si="3"/>
        <v>127.92</v>
      </c>
      <c r="M38" s="1229">
        <f t="shared" si="4"/>
        <v>1.68</v>
      </c>
      <c r="N38" s="1229">
        <f t="shared" si="5"/>
        <v>5.04</v>
      </c>
      <c r="O38" s="1229">
        <f t="shared" si="6"/>
        <v>56.7</v>
      </c>
      <c r="P38" s="1229">
        <f t="shared" si="7"/>
        <v>170.10000000000002</v>
      </c>
      <c r="Q38" s="1229">
        <f t="shared" si="8"/>
        <v>23.58</v>
      </c>
      <c r="R38" s="1229">
        <f t="shared" si="9"/>
        <v>70.739999999999995</v>
      </c>
      <c r="S38" s="1229">
        <f t="shared" si="10"/>
        <v>31.98</v>
      </c>
      <c r="T38" s="1229">
        <f t="shared" si="11"/>
        <v>31.98</v>
      </c>
      <c r="U38" s="1229">
        <f t="shared" si="12"/>
        <v>31.98</v>
      </c>
      <c r="V38" s="1233">
        <f t="shared" si="13"/>
        <v>15.99</v>
      </c>
      <c r="W38" s="1248">
        <f t="shared" si="0"/>
        <v>696</v>
      </c>
    </row>
    <row r="39" spans="1:23" ht="11.25" customHeight="1" x14ac:dyDescent="0.25">
      <c r="A39" s="1234" t="s">
        <v>3489</v>
      </c>
      <c r="B39" s="1234">
        <v>170075435</v>
      </c>
      <c r="C39" s="1235" t="s">
        <v>2009</v>
      </c>
      <c r="D39" s="1234">
        <v>48530009107</v>
      </c>
      <c r="E39" s="1234" t="s">
        <v>3522</v>
      </c>
      <c r="F39" s="1237">
        <v>576</v>
      </c>
      <c r="G39" s="1229">
        <v>3</v>
      </c>
      <c r="H39" s="1236">
        <v>1</v>
      </c>
      <c r="I39" s="1238">
        <v>0</v>
      </c>
      <c r="J39" s="1239">
        <f t="shared" si="1"/>
        <v>2</v>
      </c>
      <c r="K39" s="1229">
        <f t="shared" si="2"/>
        <v>138.24</v>
      </c>
      <c r="L39" s="1229">
        <f t="shared" si="3"/>
        <v>138.24</v>
      </c>
      <c r="M39" s="1229">
        <f t="shared" si="4"/>
        <v>1.68</v>
      </c>
      <c r="N39" s="1229">
        <f t="shared" si="5"/>
        <v>3.36</v>
      </c>
      <c r="O39" s="1229">
        <f t="shared" si="6"/>
        <v>56.7</v>
      </c>
      <c r="P39" s="1229">
        <f t="shared" si="7"/>
        <v>113.4</v>
      </c>
      <c r="Q39" s="1229">
        <f t="shared" si="8"/>
        <v>23.58</v>
      </c>
      <c r="R39" s="1229">
        <f t="shared" si="9"/>
        <v>47.16</v>
      </c>
      <c r="S39" s="1229">
        <f t="shared" si="10"/>
        <v>34.56</v>
      </c>
      <c r="T39" s="1229">
        <f t="shared" si="11"/>
        <v>34.56</v>
      </c>
      <c r="U39" s="1229">
        <f t="shared" si="12"/>
        <v>34.56</v>
      </c>
      <c r="V39" s="1233">
        <f t="shared" si="13"/>
        <v>17.28</v>
      </c>
      <c r="W39" s="1248">
        <f t="shared" si="0"/>
        <v>643</v>
      </c>
    </row>
    <row r="40" spans="1:23" ht="11.25" customHeight="1" x14ac:dyDescent="0.25">
      <c r="A40" s="1234" t="s">
        <v>3489</v>
      </c>
      <c r="B40" s="1234">
        <v>170075436</v>
      </c>
      <c r="C40" s="1235" t="s">
        <v>3523</v>
      </c>
      <c r="D40" s="1234">
        <v>30650001338</v>
      </c>
      <c r="E40" s="1234" t="s">
        <v>3524</v>
      </c>
      <c r="F40" s="1237">
        <v>245</v>
      </c>
      <c r="G40" s="1229">
        <v>3</v>
      </c>
      <c r="H40" s="1236">
        <v>1</v>
      </c>
      <c r="I40" s="1238">
        <v>0</v>
      </c>
      <c r="J40" s="1239">
        <f t="shared" si="1"/>
        <v>2</v>
      </c>
      <c r="K40" s="1229">
        <f t="shared" si="2"/>
        <v>58.8</v>
      </c>
      <c r="L40" s="1229">
        <f t="shared" si="3"/>
        <v>58.8</v>
      </c>
      <c r="M40" s="1229">
        <f t="shared" si="4"/>
        <v>1.68</v>
      </c>
      <c r="N40" s="1229">
        <f t="shared" si="5"/>
        <v>3.36</v>
      </c>
      <c r="O40" s="1229">
        <f t="shared" si="6"/>
        <v>56.7</v>
      </c>
      <c r="P40" s="1229">
        <f t="shared" si="7"/>
        <v>113.4</v>
      </c>
      <c r="Q40" s="1229">
        <f t="shared" si="8"/>
        <v>23.58</v>
      </c>
      <c r="R40" s="1229">
        <f t="shared" si="9"/>
        <v>47.16</v>
      </c>
      <c r="S40" s="1229">
        <f t="shared" si="10"/>
        <v>14.7</v>
      </c>
      <c r="T40" s="1229">
        <f t="shared" si="11"/>
        <v>14.7</v>
      </c>
      <c r="U40" s="1229">
        <f t="shared" si="12"/>
        <v>14.7</v>
      </c>
      <c r="V40" s="1233">
        <f t="shared" si="13"/>
        <v>7.35</v>
      </c>
      <c r="W40" s="1248">
        <f t="shared" si="0"/>
        <v>415</v>
      </c>
    </row>
    <row r="41" spans="1:23" ht="11.25" customHeight="1" x14ac:dyDescent="0.25">
      <c r="A41" s="1234" t="s">
        <v>3489</v>
      </c>
      <c r="B41" s="1234">
        <v>170075437</v>
      </c>
      <c r="C41" s="1235" t="s">
        <v>1088</v>
      </c>
      <c r="D41" s="1234">
        <v>96420010971</v>
      </c>
      <c r="E41" s="1234" t="s">
        <v>3525</v>
      </c>
      <c r="F41" s="1237">
        <v>493.33333333333331</v>
      </c>
      <c r="G41" s="1229">
        <v>3</v>
      </c>
      <c r="H41" s="1236">
        <v>1</v>
      </c>
      <c r="I41" s="1238">
        <v>0</v>
      </c>
      <c r="J41" s="1239">
        <f t="shared" si="1"/>
        <v>2</v>
      </c>
      <c r="K41" s="1229">
        <f t="shared" si="2"/>
        <v>118.39999999999999</v>
      </c>
      <c r="L41" s="1229">
        <f t="shared" si="3"/>
        <v>118.39999999999999</v>
      </c>
      <c r="M41" s="1229">
        <f t="shared" si="4"/>
        <v>1.68</v>
      </c>
      <c r="N41" s="1229">
        <f t="shared" si="5"/>
        <v>3.36</v>
      </c>
      <c r="O41" s="1229">
        <f t="shared" si="6"/>
        <v>56.7</v>
      </c>
      <c r="P41" s="1229">
        <f t="shared" si="7"/>
        <v>113.4</v>
      </c>
      <c r="Q41" s="1229">
        <f t="shared" si="8"/>
        <v>23.58</v>
      </c>
      <c r="R41" s="1229">
        <f t="shared" si="9"/>
        <v>47.16</v>
      </c>
      <c r="S41" s="1229">
        <f t="shared" si="10"/>
        <v>29.599999999999998</v>
      </c>
      <c r="T41" s="1229">
        <f t="shared" si="11"/>
        <v>29.599999999999998</v>
      </c>
      <c r="U41" s="1229">
        <f t="shared" si="12"/>
        <v>29.599999999999998</v>
      </c>
      <c r="V41" s="1233">
        <f t="shared" si="13"/>
        <v>14.799999999999999</v>
      </c>
      <c r="W41" s="1248">
        <f t="shared" si="0"/>
        <v>586</v>
      </c>
    </row>
    <row r="42" spans="1:23" ht="11.25" customHeight="1" x14ac:dyDescent="0.25">
      <c r="A42" s="1234" t="s">
        <v>3489</v>
      </c>
      <c r="B42" s="1234">
        <v>170075438</v>
      </c>
      <c r="C42" s="1235" t="s">
        <v>3526</v>
      </c>
      <c r="D42" s="1234">
        <v>73180005208</v>
      </c>
      <c r="E42" s="1234" t="s">
        <v>3527</v>
      </c>
      <c r="F42" s="1237">
        <v>144.66666666666666</v>
      </c>
      <c r="G42" s="1229">
        <v>2</v>
      </c>
      <c r="H42" s="1236">
        <v>1</v>
      </c>
      <c r="I42" s="1238">
        <v>0</v>
      </c>
      <c r="J42" s="1239">
        <f t="shared" si="1"/>
        <v>1</v>
      </c>
      <c r="K42" s="1229">
        <f t="shared" si="2"/>
        <v>34.72</v>
      </c>
      <c r="L42" s="1229">
        <f t="shared" si="3"/>
        <v>34.72</v>
      </c>
      <c r="M42" s="1229">
        <f t="shared" si="4"/>
        <v>1.68</v>
      </c>
      <c r="N42" s="1229">
        <f t="shared" si="5"/>
        <v>1.68</v>
      </c>
      <c r="O42" s="1229">
        <f t="shared" si="6"/>
        <v>56.7</v>
      </c>
      <c r="P42" s="1229">
        <f t="shared" si="7"/>
        <v>56.7</v>
      </c>
      <c r="Q42" s="1229">
        <f t="shared" si="8"/>
        <v>23.58</v>
      </c>
      <c r="R42" s="1229">
        <f t="shared" si="9"/>
        <v>23.58</v>
      </c>
      <c r="S42" s="1229">
        <f t="shared" si="10"/>
        <v>8.68</v>
      </c>
      <c r="T42" s="1229">
        <f t="shared" si="11"/>
        <v>8.68</v>
      </c>
      <c r="U42" s="1229">
        <f t="shared" si="12"/>
        <v>8.68</v>
      </c>
      <c r="V42" s="1233">
        <f t="shared" si="13"/>
        <v>4.34</v>
      </c>
      <c r="W42" s="1248">
        <f t="shared" si="0"/>
        <v>264</v>
      </c>
    </row>
    <row r="43" spans="1:23" ht="11.25" customHeight="1" x14ac:dyDescent="0.25">
      <c r="A43" s="1234" t="s">
        <v>3489</v>
      </c>
      <c r="B43" s="1234">
        <v>170075439</v>
      </c>
      <c r="C43" s="1235" t="s">
        <v>3528</v>
      </c>
      <c r="D43" s="1234">
        <v>58030008900</v>
      </c>
      <c r="E43" s="1234" t="s">
        <v>3529</v>
      </c>
      <c r="F43" s="1237">
        <v>141</v>
      </c>
      <c r="G43" s="1229">
        <v>3</v>
      </c>
      <c r="H43" s="1236">
        <v>1</v>
      </c>
      <c r="I43" s="1238">
        <v>0</v>
      </c>
      <c r="J43" s="1239">
        <f t="shared" si="1"/>
        <v>2</v>
      </c>
      <c r="K43" s="1229">
        <f t="shared" si="2"/>
        <v>33.839999999999996</v>
      </c>
      <c r="L43" s="1229">
        <f t="shared" si="3"/>
        <v>33.839999999999996</v>
      </c>
      <c r="M43" s="1229">
        <f t="shared" si="4"/>
        <v>1.68</v>
      </c>
      <c r="N43" s="1229">
        <f t="shared" si="5"/>
        <v>3.36</v>
      </c>
      <c r="O43" s="1229">
        <f t="shared" si="6"/>
        <v>56.7</v>
      </c>
      <c r="P43" s="1229">
        <f t="shared" si="7"/>
        <v>113.4</v>
      </c>
      <c r="Q43" s="1229">
        <f t="shared" si="8"/>
        <v>23.58</v>
      </c>
      <c r="R43" s="1229">
        <f t="shared" si="9"/>
        <v>47.16</v>
      </c>
      <c r="S43" s="1229">
        <f t="shared" si="10"/>
        <v>8.4599999999999991</v>
      </c>
      <c r="T43" s="1229">
        <f t="shared" si="11"/>
        <v>8.4599999999999991</v>
      </c>
      <c r="U43" s="1229">
        <f t="shared" si="12"/>
        <v>8.4599999999999991</v>
      </c>
      <c r="V43" s="1233">
        <f t="shared" si="13"/>
        <v>4.2299999999999995</v>
      </c>
      <c r="W43" s="1248">
        <f t="shared" si="0"/>
        <v>343</v>
      </c>
    </row>
    <row r="44" spans="1:23" ht="11.25" customHeight="1" x14ac:dyDescent="0.25">
      <c r="A44" s="1234" t="s">
        <v>3489</v>
      </c>
      <c r="B44" s="1234">
        <v>170075441</v>
      </c>
      <c r="C44" s="1235" t="s">
        <v>2011</v>
      </c>
      <c r="D44" s="1234">
        <v>64120005459</v>
      </c>
      <c r="E44" s="1234" t="s">
        <v>3530</v>
      </c>
      <c r="F44" s="1237">
        <v>270.66666666666669</v>
      </c>
      <c r="G44" s="1229">
        <v>3</v>
      </c>
      <c r="H44" s="1236">
        <v>1</v>
      </c>
      <c r="I44" s="1238">
        <v>0</v>
      </c>
      <c r="J44" s="1239">
        <f t="shared" si="1"/>
        <v>2</v>
      </c>
      <c r="K44" s="1229">
        <f t="shared" si="2"/>
        <v>64.960000000000008</v>
      </c>
      <c r="L44" s="1229">
        <f t="shared" si="3"/>
        <v>64.960000000000008</v>
      </c>
      <c r="M44" s="1229">
        <f t="shared" si="4"/>
        <v>1.68</v>
      </c>
      <c r="N44" s="1229">
        <f t="shared" si="5"/>
        <v>3.36</v>
      </c>
      <c r="O44" s="1229">
        <f t="shared" si="6"/>
        <v>56.7</v>
      </c>
      <c r="P44" s="1229">
        <f t="shared" si="7"/>
        <v>113.4</v>
      </c>
      <c r="Q44" s="1229">
        <f t="shared" si="8"/>
        <v>23.58</v>
      </c>
      <c r="R44" s="1229">
        <f t="shared" si="9"/>
        <v>47.16</v>
      </c>
      <c r="S44" s="1229">
        <f t="shared" si="10"/>
        <v>16.240000000000002</v>
      </c>
      <c r="T44" s="1229">
        <f t="shared" si="11"/>
        <v>16.240000000000002</v>
      </c>
      <c r="U44" s="1229">
        <f t="shared" si="12"/>
        <v>16.240000000000002</v>
      </c>
      <c r="V44" s="1233">
        <f t="shared" si="13"/>
        <v>8.120000000000001</v>
      </c>
      <c r="W44" s="1248">
        <f t="shared" si="0"/>
        <v>433</v>
      </c>
    </row>
    <row r="45" spans="1:23" ht="11.25" customHeight="1" x14ac:dyDescent="0.25">
      <c r="A45" s="1234" t="s">
        <v>3489</v>
      </c>
      <c r="B45" s="1234">
        <v>170075442</v>
      </c>
      <c r="C45" s="1235" t="s">
        <v>2013</v>
      </c>
      <c r="D45" s="1234">
        <v>55360007096</v>
      </c>
      <c r="E45" s="1234" t="s">
        <v>3531</v>
      </c>
      <c r="F45" s="1237">
        <v>76.333333333333329</v>
      </c>
      <c r="G45" s="1229">
        <v>2</v>
      </c>
      <c r="H45" s="1236">
        <v>1</v>
      </c>
      <c r="I45" s="1238">
        <v>0</v>
      </c>
      <c r="J45" s="1239">
        <f t="shared" si="1"/>
        <v>1</v>
      </c>
      <c r="K45" s="1229">
        <f t="shared" si="2"/>
        <v>18.319999999999997</v>
      </c>
      <c r="L45" s="1229">
        <f t="shared" si="3"/>
        <v>18.319999999999997</v>
      </c>
      <c r="M45" s="1229">
        <f t="shared" si="4"/>
        <v>1.68</v>
      </c>
      <c r="N45" s="1229">
        <f t="shared" si="5"/>
        <v>1.68</v>
      </c>
      <c r="O45" s="1229">
        <f t="shared" si="6"/>
        <v>56.7</v>
      </c>
      <c r="P45" s="1229">
        <f t="shared" si="7"/>
        <v>56.7</v>
      </c>
      <c r="Q45" s="1229">
        <f t="shared" si="8"/>
        <v>23.58</v>
      </c>
      <c r="R45" s="1229">
        <f t="shared" si="9"/>
        <v>23.58</v>
      </c>
      <c r="S45" s="1229">
        <f t="shared" si="10"/>
        <v>4.5799999999999992</v>
      </c>
      <c r="T45" s="1229">
        <f t="shared" si="11"/>
        <v>4.5799999999999992</v>
      </c>
      <c r="U45" s="1229">
        <f t="shared" si="12"/>
        <v>4.5799999999999992</v>
      </c>
      <c r="V45" s="1233">
        <f t="shared" si="13"/>
        <v>2.2899999999999996</v>
      </c>
      <c r="W45" s="1248">
        <f t="shared" si="0"/>
        <v>217</v>
      </c>
    </row>
    <row r="46" spans="1:23" ht="11.25" customHeight="1" x14ac:dyDescent="0.25">
      <c r="A46" s="1234" t="s">
        <v>3489</v>
      </c>
      <c r="B46" s="1234">
        <v>170075443</v>
      </c>
      <c r="C46" s="1235" t="s">
        <v>2015</v>
      </c>
      <c r="D46" s="1234">
        <v>52060003165</v>
      </c>
      <c r="E46" s="1234" t="s">
        <v>3532</v>
      </c>
      <c r="F46" s="1237">
        <v>489</v>
      </c>
      <c r="G46" s="1229">
        <v>3</v>
      </c>
      <c r="H46" s="1236">
        <v>1</v>
      </c>
      <c r="I46" s="1238">
        <v>0</v>
      </c>
      <c r="J46" s="1239">
        <f t="shared" si="1"/>
        <v>2</v>
      </c>
      <c r="K46" s="1229">
        <f t="shared" si="2"/>
        <v>117.36</v>
      </c>
      <c r="L46" s="1229">
        <f t="shared" si="3"/>
        <v>117.36</v>
      </c>
      <c r="M46" s="1229">
        <f t="shared" si="4"/>
        <v>1.68</v>
      </c>
      <c r="N46" s="1229">
        <f t="shared" si="5"/>
        <v>3.36</v>
      </c>
      <c r="O46" s="1229">
        <f t="shared" si="6"/>
        <v>56.7</v>
      </c>
      <c r="P46" s="1229">
        <f t="shared" si="7"/>
        <v>113.4</v>
      </c>
      <c r="Q46" s="1229">
        <f t="shared" si="8"/>
        <v>23.58</v>
      </c>
      <c r="R46" s="1229">
        <f t="shared" si="9"/>
        <v>47.16</v>
      </c>
      <c r="S46" s="1229">
        <f t="shared" si="10"/>
        <v>29.34</v>
      </c>
      <c r="T46" s="1229">
        <f t="shared" si="11"/>
        <v>29.34</v>
      </c>
      <c r="U46" s="1229">
        <f t="shared" si="12"/>
        <v>29.34</v>
      </c>
      <c r="V46" s="1233">
        <f t="shared" si="13"/>
        <v>14.67</v>
      </c>
      <c r="W46" s="1248">
        <f t="shared" si="0"/>
        <v>583</v>
      </c>
    </row>
    <row r="47" spans="1:23" ht="11.25" customHeight="1" x14ac:dyDescent="0.25">
      <c r="A47" s="1234" t="s">
        <v>3489</v>
      </c>
      <c r="B47" s="1234">
        <v>170075444</v>
      </c>
      <c r="C47" s="1235" t="s">
        <v>2017</v>
      </c>
      <c r="D47" s="1234">
        <v>38320007101</v>
      </c>
      <c r="E47" s="1234" t="s">
        <v>3533</v>
      </c>
      <c r="F47" s="1237">
        <v>208.66666666666666</v>
      </c>
      <c r="G47" s="1229">
        <v>3</v>
      </c>
      <c r="H47" s="1236">
        <v>1</v>
      </c>
      <c r="I47" s="1238">
        <v>0</v>
      </c>
      <c r="J47" s="1239">
        <f t="shared" si="1"/>
        <v>2</v>
      </c>
      <c r="K47" s="1229">
        <f t="shared" si="2"/>
        <v>50.08</v>
      </c>
      <c r="L47" s="1229">
        <f t="shared" si="3"/>
        <v>50.08</v>
      </c>
      <c r="M47" s="1229">
        <f t="shared" si="4"/>
        <v>1.68</v>
      </c>
      <c r="N47" s="1229">
        <f t="shared" si="5"/>
        <v>3.36</v>
      </c>
      <c r="O47" s="1229">
        <f t="shared" si="6"/>
        <v>56.7</v>
      </c>
      <c r="P47" s="1229">
        <f t="shared" si="7"/>
        <v>113.4</v>
      </c>
      <c r="Q47" s="1229">
        <f t="shared" si="8"/>
        <v>23.58</v>
      </c>
      <c r="R47" s="1229">
        <f t="shared" si="9"/>
        <v>47.16</v>
      </c>
      <c r="S47" s="1229">
        <f t="shared" si="10"/>
        <v>12.52</v>
      </c>
      <c r="T47" s="1229">
        <f t="shared" si="11"/>
        <v>12.52</v>
      </c>
      <c r="U47" s="1229">
        <f t="shared" si="12"/>
        <v>12.52</v>
      </c>
      <c r="V47" s="1233">
        <f t="shared" si="13"/>
        <v>6.26</v>
      </c>
      <c r="W47" s="1248">
        <f t="shared" si="0"/>
        <v>390</v>
      </c>
    </row>
    <row r="48" spans="1:23" ht="11.25" customHeight="1" x14ac:dyDescent="0.25">
      <c r="A48" s="1234" t="s">
        <v>3489</v>
      </c>
      <c r="B48" s="1234">
        <v>170075446</v>
      </c>
      <c r="C48" s="1235" t="s">
        <v>2019</v>
      </c>
      <c r="D48" s="1234">
        <v>66170008519</v>
      </c>
      <c r="E48" s="1234" t="s">
        <v>3534</v>
      </c>
      <c r="F48" s="1237">
        <v>493.66666666666669</v>
      </c>
      <c r="G48" s="1229">
        <v>3</v>
      </c>
      <c r="H48" s="1236">
        <v>1</v>
      </c>
      <c r="I48" s="1238">
        <v>0</v>
      </c>
      <c r="J48" s="1239">
        <f t="shared" si="1"/>
        <v>2</v>
      </c>
      <c r="K48" s="1229">
        <f t="shared" si="2"/>
        <v>118.48</v>
      </c>
      <c r="L48" s="1229">
        <f t="shared" si="3"/>
        <v>118.48</v>
      </c>
      <c r="M48" s="1229">
        <f t="shared" si="4"/>
        <v>1.68</v>
      </c>
      <c r="N48" s="1229">
        <f t="shared" si="5"/>
        <v>3.36</v>
      </c>
      <c r="O48" s="1229">
        <f t="shared" si="6"/>
        <v>56.7</v>
      </c>
      <c r="P48" s="1229">
        <f t="shared" si="7"/>
        <v>113.4</v>
      </c>
      <c r="Q48" s="1229">
        <f t="shared" si="8"/>
        <v>23.58</v>
      </c>
      <c r="R48" s="1229">
        <f t="shared" si="9"/>
        <v>47.16</v>
      </c>
      <c r="S48" s="1229">
        <f t="shared" si="10"/>
        <v>29.62</v>
      </c>
      <c r="T48" s="1229">
        <f t="shared" si="11"/>
        <v>29.62</v>
      </c>
      <c r="U48" s="1229">
        <f t="shared" si="12"/>
        <v>29.62</v>
      </c>
      <c r="V48" s="1233">
        <f t="shared" si="13"/>
        <v>14.81</v>
      </c>
      <c r="W48" s="1248">
        <f t="shared" si="0"/>
        <v>587</v>
      </c>
    </row>
    <row r="49" spans="1:23" ht="11.25" customHeight="1" x14ac:dyDescent="0.25">
      <c r="A49" s="1234" t="s">
        <v>3489</v>
      </c>
      <c r="B49" s="1234">
        <v>170077439</v>
      </c>
      <c r="C49" s="1235" t="s">
        <v>744</v>
      </c>
      <c r="D49" s="1234">
        <v>98360005342</v>
      </c>
      <c r="E49" s="1234" t="s">
        <v>3535</v>
      </c>
      <c r="F49" s="1237">
        <v>346.66666666666669</v>
      </c>
      <c r="G49" s="1229">
        <v>4</v>
      </c>
      <c r="H49" s="1236">
        <v>1</v>
      </c>
      <c r="I49" s="1238">
        <v>0</v>
      </c>
      <c r="J49" s="1239">
        <f t="shared" si="1"/>
        <v>3</v>
      </c>
      <c r="K49" s="1229">
        <f t="shared" si="2"/>
        <v>83.2</v>
      </c>
      <c r="L49" s="1229">
        <f t="shared" si="3"/>
        <v>83.2</v>
      </c>
      <c r="M49" s="1229">
        <f t="shared" si="4"/>
        <v>1.68</v>
      </c>
      <c r="N49" s="1229">
        <f t="shared" si="5"/>
        <v>5.04</v>
      </c>
      <c r="O49" s="1229">
        <f t="shared" si="6"/>
        <v>56.7</v>
      </c>
      <c r="P49" s="1229">
        <f t="shared" si="7"/>
        <v>170.10000000000002</v>
      </c>
      <c r="Q49" s="1229">
        <f t="shared" si="8"/>
        <v>23.58</v>
      </c>
      <c r="R49" s="1229">
        <f t="shared" si="9"/>
        <v>70.739999999999995</v>
      </c>
      <c r="S49" s="1229">
        <f t="shared" si="10"/>
        <v>20.8</v>
      </c>
      <c r="T49" s="1229">
        <f t="shared" si="11"/>
        <v>20.8</v>
      </c>
      <c r="U49" s="1229">
        <f t="shared" si="12"/>
        <v>20.8</v>
      </c>
      <c r="V49" s="1233">
        <f t="shared" si="13"/>
        <v>10.4</v>
      </c>
      <c r="W49" s="1248">
        <f t="shared" si="0"/>
        <v>567</v>
      </c>
    </row>
    <row r="50" spans="1:23" ht="11.25" customHeight="1" x14ac:dyDescent="0.25">
      <c r="A50" s="1234" t="s">
        <v>3489</v>
      </c>
      <c r="B50" s="1234">
        <v>170077441</v>
      </c>
      <c r="C50" s="1235" t="s">
        <v>1316</v>
      </c>
      <c r="D50" s="1234">
        <v>60410008478</v>
      </c>
      <c r="E50" s="1234" t="s">
        <v>3536</v>
      </c>
      <c r="F50" s="1237">
        <v>552</v>
      </c>
      <c r="G50" s="1229">
        <v>4</v>
      </c>
      <c r="H50" s="1236">
        <v>1</v>
      </c>
      <c r="I50" s="1238">
        <v>1</v>
      </c>
      <c r="J50" s="1239">
        <f t="shared" si="1"/>
        <v>2</v>
      </c>
      <c r="K50" s="1229">
        <f t="shared" si="2"/>
        <v>132.47999999999999</v>
      </c>
      <c r="L50" s="1229">
        <f t="shared" si="3"/>
        <v>132.47999999999999</v>
      </c>
      <c r="M50" s="1229">
        <f t="shared" si="4"/>
        <v>3.36</v>
      </c>
      <c r="N50" s="1229">
        <f t="shared" si="5"/>
        <v>3.36</v>
      </c>
      <c r="O50" s="1229">
        <f t="shared" si="6"/>
        <v>113.4</v>
      </c>
      <c r="P50" s="1229">
        <f t="shared" si="7"/>
        <v>113.4</v>
      </c>
      <c r="Q50" s="1229">
        <f t="shared" si="8"/>
        <v>47.16</v>
      </c>
      <c r="R50" s="1229">
        <f t="shared" si="9"/>
        <v>47.16</v>
      </c>
      <c r="S50" s="1229">
        <f t="shared" si="10"/>
        <v>33.119999999999997</v>
      </c>
      <c r="T50" s="1229">
        <f t="shared" si="11"/>
        <v>33.119999999999997</v>
      </c>
      <c r="U50" s="1229">
        <f t="shared" si="12"/>
        <v>33.119999999999997</v>
      </c>
      <c r="V50" s="1233">
        <f t="shared" si="13"/>
        <v>16.559999999999999</v>
      </c>
      <c r="W50" s="1248">
        <f t="shared" si="0"/>
        <v>709</v>
      </c>
    </row>
    <row r="51" spans="1:23" ht="11.25" customHeight="1" x14ac:dyDescent="0.25">
      <c r="A51" s="1234" t="s">
        <v>3489</v>
      </c>
      <c r="B51" s="1234">
        <v>170077457</v>
      </c>
      <c r="C51" s="1235" t="s">
        <v>2021</v>
      </c>
      <c r="D51" s="1234">
        <v>13080009173</v>
      </c>
      <c r="E51" s="1234" t="s">
        <v>3537</v>
      </c>
      <c r="F51" s="1237">
        <v>171.66666666666666</v>
      </c>
      <c r="G51" s="1229">
        <v>3</v>
      </c>
      <c r="H51" s="1236">
        <v>1</v>
      </c>
      <c r="I51" s="1238">
        <v>0</v>
      </c>
      <c r="J51" s="1239">
        <f t="shared" si="1"/>
        <v>2</v>
      </c>
      <c r="K51" s="1229">
        <f t="shared" si="2"/>
        <v>41.199999999999996</v>
      </c>
      <c r="L51" s="1229">
        <f t="shared" si="3"/>
        <v>41.199999999999996</v>
      </c>
      <c r="M51" s="1229">
        <f t="shared" si="4"/>
        <v>1.68</v>
      </c>
      <c r="N51" s="1229">
        <f t="shared" si="5"/>
        <v>3.36</v>
      </c>
      <c r="O51" s="1229">
        <f t="shared" si="6"/>
        <v>56.7</v>
      </c>
      <c r="P51" s="1229">
        <f t="shared" si="7"/>
        <v>113.4</v>
      </c>
      <c r="Q51" s="1229">
        <f t="shared" si="8"/>
        <v>23.58</v>
      </c>
      <c r="R51" s="1229">
        <f t="shared" si="9"/>
        <v>47.16</v>
      </c>
      <c r="S51" s="1229">
        <f t="shared" si="10"/>
        <v>10.299999999999999</v>
      </c>
      <c r="T51" s="1229">
        <f t="shared" si="11"/>
        <v>10.299999999999999</v>
      </c>
      <c r="U51" s="1229">
        <f t="shared" si="12"/>
        <v>10.299999999999999</v>
      </c>
      <c r="V51" s="1233">
        <f t="shared" si="13"/>
        <v>5.1499999999999995</v>
      </c>
      <c r="W51" s="1248">
        <f t="shared" si="0"/>
        <v>364</v>
      </c>
    </row>
    <row r="52" spans="1:23" ht="11.25" customHeight="1" x14ac:dyDescent="0.25">
      <c r="A52" s="1234" t="s">
        <v>3489</v>
      </c>
      <c r="B52" s="1234">
        <v>170077458</v>
      </c>
      <c r="C52" s="1235" t="s">
        <v>1322</v>
      </c>
      <c r="D52" s="1234">
        <v>93240001200</v>
      </c>
      <c r="E52" s="1234" t="s">
        <v>3538</v>
      </c>
      <c r="F52" s="1237">
        <v>449.66666666666669</v>
      </c>
      <c r="G52" s="1229">
        <v>3</v>
      </c>
      <c r="H52" s="1236">
        <v>1</v>
      </c>
      <c r="I52" s="1238">
        <v>0</v>
      </c>
      <c r="J52" s="1239">
        <f t="shared" si="1"/>
        <v>2</v>
      </c>
      <c r="K52" s="1229">
        <f t="shared" si="2"/>
        <v>107.92</v>
      </c>
      <c r="L52" s="1229">
        <f t="shared" si="3"/>
        <v>107.92</v>
      </c>
      <c r="M52" s="1229">
        <f t="shared" si="4"/>
        <v>1.68</v>
      </c>
      <c r="N52" s="1229">
        <f t="shared" si="5"/>
        <v>3.36</v>
      </c>
      <c r="O52" s="1229">
        <f t="shared" si="6"/>
        <v>56.7</v>
      </c>
      <c r="P52" s="1229">
        <f t="shared" si="7"/>
        <v>113.4</v>
      </c>
      <c r="Q52" s="1229">
        <f t="shared" si="8"/>
        <v>23.58</v>
      </c>
      <c r="R52" s="1229">
        <f t="shared" si="9"/>
        <v>47.16</v>
      </c>
      <c r="S52" s="1229">
        <f t="shared" si="10"/>
        <v>26.98</v>
      </c>
      <c r="T52" s="1229">
        <f t="shared" si="11"/>
        <v>26.98</v>
      </c>
      <c r="U52" s="1229">
        <f t="shared" si="12"/>
        <v>26.98</v>
      </c>
      <c r="V52" s="1233">
        <f t="shared" si="13"/>
        <v>13.49</v>
      </c>
      <c r="W52" s="1248">
        <f t="shared" si="0"/>
        <v>556</v>
      </c>
    </row>
    <row r="53" spans="1:23" ht="11.25" customHeight="1" x14ac:dyDescent="0.25">
      <c r="A53" s="1234" t="s">
        <v>3489</v>
      </c>
      <c r="B53" s="1234">
        <v>270000004</v>
      </c>
      <c r="C53" s="1235" t="s">
        <v>2023</v>
      </c>
      <c r="D53" s="1234">
        <v>90150003324</v>
      </c>
      <c r="E53" s="1234" t="s">
        <v>3539</v>
      </c>
      <c r="F53" s="1237">
        <v>234.66666666666666</v>
      </c>
      <c r="G53" s="1229">
        <v>2</v>
      </c>
      <c r="H53" s="1236">
        <v>1</v>
      </c>
      <c r="I53" s="1238">
        <v>0</v>
      </c>
      <c r="J53" s="1239">
        <f t="shared" si="1"/>
        <v>1</v>
      </c>
      <c r="K53" s="1229">
        <f t="shared" si="2"/>
        <v>56.319999999999993</v>
      </c>
      <c r="L53" s="1229">
        <f t="shared" si="3"/>
        <v>56.319999999999993</v>
      </c>
      <c r="M53" s="1229">
        <f t="shared" si="4"/>
        <v>1.68</v>
      </c>
      <c r="N53" s="1229">
        <f t="shared" si="5"/>
        <v>1.68</v>
      </c>
      <c r="O53" s="1229">
        <f t="shared" si="6"/>
        <v>56.7</v>
      </c>
      <c r="P53" s="1229">
        <f t="shared" si="7"/>
        <v>56.7</v>
      </c>
      <c r="Q53" s="1229">
        <f t="shared" si="8"/>
        <v>23.58</v>
      </c>
      <c r="R53" s="1229">
        <f t="shared" si="9"/>
        <v>23.58</v>
      </c>
      <c r="S53" s="1229">
        <f t="shared" si="10"/>
        <v>14.079999999999998</v>
      </c>
      <c r="T53" s="1229">
        <f t="shared" si="11"/>
        <v>14.079999999999998</v>
      </c>
      <c r="U53" s="1229">
        <f t="shared" si="12"/>
        <v>14.079999999999998</v>
      </c>
      <c r="V53" s="1233">
        <f t="shared" si="13"/>
        <v>7.0399999999999991</v>
      </c>
      <c r="W53" s="1248">
        <f t="shared" si="0"/>
        <v>326</v>
      </c>
    </row>
    <row r="54" spans="1:23" ht="11.25" customHeight="1" x14ac:dyDescent="0.25">
      <c r="A54" s="1234" t="s">
        <v>3489</v>
      </c>
      <c r="B54" s="1234">
        <v>270000011</v>
      </c>
      <c r="C54" s="1235" t="s">
        <v>2025</v>
      </c>
      <c r="D54" s="1234">
        <v>33800008534</v>
      </c>
      <c r="E54" s="1234" t="s">
        <v>3540</v>
      </c>
      <c r="F54" s="1237">
        <v>266.33333333333331</v>
      </c>
      <c r="G54" s="1229">
        <v>3</v>
      </c>
      <c r="H54" s="1236">
        <v>1</v>
      </c>
      <c r="I54" s="1238">
        <v>0</v>
      </c>
      <c r="J54" s="1239">
        <f t="shared" si="1"/>
        <v>2</v>
      </c>
      <c r="K54" s="1229">
        <f t="shared" si="2"/>
        <v>63.919999999999995</v>
      </c>
      <c r="L54" s="1229">
        <f t="shared" si="3"/>
        <v>63.919999999999995</v>
      </c>
      <c r="M54" s="1229">
        <f t="shared" si="4"/>
        <v>1.68</v>
      </c>
      <c r="N54" s="1229">
        <f t="shared" si="5"/>
        <v>3.36</v>
      </c>
      <c r="O54" s="1229">
        <f t="shared" si="6"/>
        <v>56.7</v>
      </c>
      <c r="P54" s="1229">
        <f t="shared" si="7"/>
        <v>113.4</v>
      </c>
      <c r="Q54" s="1229">
        <f t="shared" si="8"/>
        <v>23.58</v>
      </c>
      <c r="R54" s="1229">
        <f t="shared" si="9"/>
        <v>47.16</v>
      </c>
      <c r="S54" s="1229">
        <f t="shared" si="10"/>
        <v>15.979999999999999</v>
      </c>
      <c r="T54" s="1229">
        <f t="shared" si="11"/>
        <v>15.979999999999999</v>
      </c>
      <c r="U54" s="1229">
        <f t="shared" si="12"/>
        <v>15.979999999999999</v>
      </c>
      <c r="V54" s="1233">
        <f t="shared" si="13"/>
        <v>7.9899999999999993</v>
      </c>
      <c r="W54" s="1248">
        <f t="shared" si="0"/>
        <v>430</v>
      </c>
    </row>
    <row r="55" spans="1:23" ht="11.25" customHeight="1" x14ac:dyDescent="0.25">
      <c r="A55" s="1234" t="s">
        <v>3489</v>
      </c>
      <c r="B55" s="1234">
        <v>270000015</v>
      </c>
      <c r="C55" s="1235" t="s">
        <v>2027</v>
      </c>
      <c r="D55" s="1234">
        <v>54950000717</v>
      </c>
      <c r="E55" s="1234" t="s">
        <v>3541</v>
      </c>
      <c r="F55" s="1237">
        <v>342.66666666666669</v>
      </c>
      <c r="G55" s="1229">
        <v>3</v>
      </c>
      <c r="H55" s="1236">
        <v>1</v>
      </c>
      <c r="I55" s="1238">
        <v>0</v>
      </c>
      <c r="J55" s="1239">
        <f t="shared" si="1"/>
        <v>2</v>
      </c>
      <c r="K55" s="1229">
        <f t="shared" si="2"/>
        <v>82.24</v>
      </c>
      <c r="L55" s="1229">
        <f t="shared" si="3"/>
        <v>82.24</v>
      </c>
      <c r="M55" s="1229">
        <f t="shared" si="4"/>
        <v>1.68</v>
      </c>
      <c r="N55" s="1229">
        <f t="shared" si="5"/>
        <v>3.36</v>
      </c>
      <c r="O55" s="1229">
        <f t="shared" si="6"/>
        <v>56.7</v>
      </c>
      <c r="P55" s="1229">
        <f t="shared" si="7"/>
        <v>113.4</v>
      </c>
      <c r="Q55" s="1229">
        <f t="shared" si="8"/>
        <v>23.58</v>
      </c>
      <c r="R55" s="1229">
        <f t="shared" si="9"/>
        <v>47.16</v>
      </c>
      <c r="S55" s="1229">
        <f t="shared" si="10"/>
        <v>20.56</v>
      </c>
      <c r="T55" s="1229">
        <f t="shared" si="11"/>
        <v>20.56</v>
      </c>
      <c r="U55" s="1229">
        <f t="shared" si="12"/>
        <v>20.56</v>
      </c>
      <c r="V55" s="1233">
        <f t="shared" si="13"/>
        <v>10.28</v>
      </c>
      <c r="W55" s="1248">
        <f t="shared" si="0"/>
        <v>482</v>
      </c>
    </row>
    <row r="56" spans="1:23" ht="11.25" customHeight="1" x14ac:dyDescent="0.25">
      <c r="A56" s="1234" t="s">
        <v>3489</v>
      </c>
      <c r="B56" s="1234">
        <v>270000016</v>
      </c>
      <c r="C56" s="1235" t="s">
        <v>2029</v>
      </c>
      <c r="D56" s="1234">
        <v>13850004254</v>
      </c>
      <c r="E56" s="1234" t="s">
        <v>3542</v>
      </c>
      <c r="F56" s="1237">
        <v>413.33333333333331</v>
      </c>
      <c r="G56" s="1229">
        <v>3</v>
      </c>
      <c r="H56" s="1236">
        <v>1</v>
      </c>
      <c r="I56" s="1238">
        <v>0</v>
      </c>
      <c r="J56" s="1239">
        <f t="shared" si="1"/>
        <v>2</v>
      </c>
      <c r="K56" s="1229">
        <f t="shared" si="2"/>
        <v>99.199999999999989</v>
      </c>
      <c r="L56" s="1229">
        <f t="shared" si="3"/>
        <v>99.199999999999989</v>
      </c>
      <c r="M56" s="1229">
        <f t="shared" si="4"/>
        <v>1.68</v>
      </c>
      <c r="N56" s="1229">
        <f t="shared" si="5"/>
        <v>3.36</v>
      </c>
      <c r="O56" s="1229">
        <f t="shared" si="6"/>
        <v>56.7</v>
      </c>
      <c r="P56" s="1229">
        <f t="shared" si="7"/>
        <v>113.4</v>
      </c>
      <c r="Q56" s="1229">
        <f t="shared" si="8"/>
        <v>23.58</v>
      </c>
      <c r="R56" s="1229">
        <f t="shared" si="9"/>
        <v>47.16</v>
      </c>
      <c r="S56" s="1229">
        <f t="shared" si="10"/>
        <v>24.799999999999997</v>
      </c>
      <c r="T56" s="1229">
        <f t="shared" si="11"/>
        <v>24.799999999999997</v>
      </c>
      <c r="U56" s="1229">
        <f t="shared" si="12"/>
        <v>24.799999999999997</v>
      </c>
      <c r="V56" s="1233">
        <f t="shared" si="13"/>
        <v>12.399999999999999</v>
      </c>
      <c r="W56" s="1248">
        <f t="shared" si="0"/>
        <v>531</v>
      </c>
    </row>
    <row r="57" spans="1:23" ht="11.25" customHeight="1" x14ac:dyDescent="0.25">
      <c r="A57" s="1234" t="s">
        <v>3489</v>
      </c>
      <c r="B57" s="1234">
        <v>270000031</v>
      </c>
      <c r="C57" s="1235" t="s">
        <v>2031</v>
      </c>
      <c r="D57" s="1234">
        <v>97270006982</v>
      </c>
      <c r="E57" s="1234" t="s">
        <v>3543</v>
      </c>
      <c r="F57" s="1237">
        <v>583.66666666666663</v>
      </c>
      <c r="G57" s="1229">
        <v>3</v>
      </c>
      <c r="H57" s="1236">
        <v>1</v>
      </c>
      <c r="I57" s="1238">
        <v>0</v>
      </c>
      <c r="J57" s="1239">
        <f t="shared" si="1"/>
        <v>2</v>
      </c>
      <c r="K57" s="1229">
        <f t="shared" si="2"/>
        <v>140.07999999999998</v>
      </c>
      <c r="L57" s="1229">
        <f t="shared" si="3"/>
        <v>140.07999999999998</v>
      </c>
      <c r="M57" s="1229">
        <f t="shared" si="4"/>
        <v>1.68</v>
      </c>
      <c r="N57" s="1229">
        <f t="shared" si="5"/>
        <v>3.36</v>
      </c>
      <c r="O57" s="1229">
        <f t="shared" si="6"/>
        <v>56.7</v>
      </c>
      <c r="P57" s="1229">
        <f t="shared" si="7"/>
        <v>113.4</v>
      </c>
      <c r="Q57" s="1229">
        <f t="shared" si="8"/>
        <v>23.58</v>
      </c>
      <c r="R57" s="1229">
        <f t="shared" si="9"/>
        <v>47.16</v>
      </c>
      <c r="S57" s="1229">
        <f t="shared" si="10"/>
        <v>35.019999999999996</v>
      </c>
      <c r="T57" s="1229">
        <f t="shared" si="11"/>
        <v>35.019999999999996</v>
      </c>
      <c r="U57" s="1229">
        <f t="shared" si="12"/>
        <v>35.019999999999996</v>
      </c>
      <c r="V57" s="1233">
        <f t="shared" si="13"/>
        <v>17.509999999999998</v>
      </c>
      <c r="W57" s="1248">
        <f t="shared" si="0"/>
        <v>649</v>
      </c>
    </row>
    <row r="58" spans="1:23" ht="11.25" customHeight="1" x14ac:dyDescent="0.25">
      <c r="A58" s="1234" t="s">
        <v>3489</v>
      </c>
      <c r="B58" s="1234">
        <v>270000032</v>
      </c>
      <c r="C58" s="1235" t="s">
        <v>2033</v>
      </c>
      <c r="D58" s="1234">
        <v>99260037945</v>
      </c>
      <c r="E58" s="1234" t="s">
        <v>3544</v>
      </c>
      <c r="F58" s="1237">
        <v>305</v>
      </c>
      <c r="G58" s="1229">
        <v>3</v>
      </c>
      <c r="H58" s="1236">
        <v>1</v>
      </c>
      <c r="I58" s="1238">
        <v>0</v>
      </c>
      <c r="J58" s="1239">
        <f t="shared" si="1"/>
        <v>2</v>
      </c>
      <c r="K58" s="1229">
        <f t="shared" si="2"/>
        <v>73.2</v>
      </c>
      <c r="L58" s="1229">
        <f t="shared" si="3"/>
        <v>73.2</v>
      </c>
      <c r="M58" s="1229">
        <f t="shared" si="4"/>
        <v>1.68</v>
      </c>
      <c r="N58" s="1229">
        <f t="shared" si="5"/>
        <v>3.36</v>
      </c>
      <c r="O58" s="1229">
        <f t="shared" si="6"/>
        <v>56.7</v>
      </c>
      <c r="P58" s="1229">
        <f t="shared" si="7"/>
        <v>113.4</v>
      </c>
      <c r="Q58" s="1229">
        <f t="shared" si="8"/>
        <v>23.58</v>
      </c>
      <c r="R58" s="1229">
        <f t="shared" si="9"/>
        <v>47.16</v>
      </c>
      <c r="S58" s="1229">
        <f t="shared" si="10"/>
        <v>18.3</v>
      </c>
      <c r="T58" s="1229">
        <f t="shared" si="11"/>
        <v>18.3</v>
      </c>
      <c r="U58" s="1229">
        <f t="shared" si="12"/>
        <v>18.3</v>
      </c>
      <c r="V58" s="1233">
        <f t="shared" si="13"/>
        <v>9.15</v>
      </c>
      <c r="W58" s="1248">
        <f t="shared" si="0"/>
        <v>456</v>
      </c>
    </row>
    <row r="59" spans="1:23" ht="11.25" customHeight="1" x14ac:dyDescent="0.25">
      <c r="A59" s="1234" t="s">
        <v>3489</v>
      </c>
      <c r="B59" s="1234">
        <v>270000040</v>
      </c>
      <c r="C59" s="1235" t="s">
        <v>1328</v>
      </c>
      <c r="D59" s="1234">
        <v>47050000916</v>
      </c>
      <c r="E59" s="1234" t="s">
        <v>3545</v>
      </c>
      <c r="F59" s="1237">
        <v>343</v>
      </c>
      <c r="G59" s="1229">
        <v>3</v>
      </c>
      <c r="H59" s="1236">
        <v>1</v>
      </c>
      <c r="I59" s="1238">
        <v>0</v>
      </c>
      <c r="J59" s="1239">
        <f t="shared" si="1"/>
        <v>2</v>
      </c>
      <c r="K59" s="1229">
        <f t="shared" si="2"/>
        <v>82.32</v>
      </c>
      <c r="L59" s="1229">
        <f t="shared" si="3"/>
        <v>82.32</v>
      </c>
      <c r="M59" s="1229">
        <f t="shared" si="4"/>
        <v>1.68</v>
      </c>
      <c r="N59" s="1229">
        <f t="shared" si="5"/>
        <v>3.36</v>
      </c>
      <c r="O59" s="1229">
        <f t="shared" si="6"/>
        <v>56.7</v>
      </c>
      <c r="P59" s="1229">
        <f t="shared" si="7"/>
        <v>113.4</v>
      </c>
      <c r="Q59" s="1229">
        <f t="shared" si="8"/>
        <v>23.58</v>
      </c>
      <c r="R59" s="1229">
        <f t="shared" si="9"/>
        <v>47.16</v>
      </c>
      <c r="S59" s="1229">
        <f t="shared" si="10"/>
        <v>20.58</v>
      </c>
      <c r="T59" s="1229">
        <f t="shared" si="11"/>
        <v>20.58</v>
      </c>
      <c r="U59" s="1229">
        <f t="shared" si="12"/>
        <v>20.58</v>
      </c>
      <c r="V59" s="1233">
        <f t="shared" si="13"/>
        <v>10.29</v>
      </c>
      <c r="W59" s="1248">
        <f t="shared" si="0"/>
        <v>483</v>
      </c>
    </row>
    <row r="60" spans="1:23" ht="11.25" customHeight="1" x14ac:dyDescent="0.25">
      <c r="A60" s="1234" t="s">
        <v>3489</v>
      </c>
      <c r="B60" s="1234">
        <v>270000041</v>
      </c>
      <c r="C60" s="1235" t="s">
        <v>2035</v>
      </c>
      <c r="D60" s="1234">
        <v>97660007377</v>
      </c>
      <c r="E60" s="1234" t="s">
        <v>3546</v>
      </c>
      <c r="F60" s="1237">
        <v>710</v>
      </c>
      <c r="G60" s="1229">
        <v>3</v>
      </c>
      <c r="H60" s="1236">
        <v>1</v>
      </c>
      <c r="I60" s="1238">
        <v>0</v>
      </c>
      <c r="J60" s="1239">
        <f t="shared" si="1"/>
        <v>2</v>
      </c>
      <c r="K60" s="1229">
        <f t="shared" si="2"/>
        <v>170.4</v>
      </c>
      <c r="L60" s="1229">
        <f t="shared" si="3"/>
        <v>170.4</v>
      </c>
      <c r="M60" s="1229">
        <f t="shared" si="4"/>
        <v>1.68</v>
      </c>
      <c r="N60" s="1229">
        <f t="shared" si="5"/>
        <v>3.36</v>
      </c>
      <c r="O60" s="1229">
        <f t="shared" si="6"/>
        <v>56.7</v>
      </c>
      <c r="P60" s="1229">
        <f t="shared" si="7"/>
        <v>113.4</v>
      </c>
      <c r="Q60" s="1229">
        <f t="shared" si="8"/>
        <v>23.58</v>
      </c>
      <c r="R60" s="1229">
        <f t="shared" si="9"/>
        <v>47.16</v>
      </c>
      <c r="S60" s="1229">
        <f t="shared" si="10"/>
        <v>42.6</v>
      </c>
      <c r="T60" s="1229">
        <f t="shared" si="11"/>
        <v>42.6</v>
      </c>
      <c r="U60" s="1229">
        <f t="shared" si="12"/>
        <v>42.6</v>
      </c>
      <c r="V60" s="1233">
        <f t="shared" si="13"/>
        <v>21.3</v>
      </c>
      <c r="W60" s="1248">
        <f t="shared" si="0"/>
        <v>736</v>
      </c>
    </row>
    <row r="61" spans="1:23" ht="11.25" customHeight="1" x14ac:dyDescent="0.25">
      <c r="A61" s="1234" t="s">
        <v>3489</v>
      </c>
      <c r="B61" s="1234">
        <v>270000079</v>
      </c>
      <c r="C61" s="1235" t="s">
        <v>2037</v>
      </c>
      <c r="D61" s="1234">
        <v>29280008347</v>
      </c>
      <c r="E61" s="1234" t="s">
        <v>3547</v>
      </c>
      <c r="F61" s="1237">
        <v>507.33333333333331</v>
      </c>
      <c r="G61" s="1229">
        <v>3</v>
      </c>
      <c r="H61" s="1236">
        <v>1</v>
      </c>
      <c r="I61" s="1238">
        <v>0</v>
      </c>
      <c r="J61" s="1239">
        <f t="shared" si="1"/>
        <v>2</v>
      </c>
      <c r="K61" s="1229">
        <f t="shared" si="2"/>
        <v>121.75999999999999</v>
      </c>
      <c r="L61" s="1229">
        <f t="shared" si="3"/>
        <v>121.75999999999999</v>
      </c>
      <c r="M61" s="1229">
        <f t="shared" si="4"/>
        <v>1.68</v>
      </c>
      <c r="N61" s="1229">
        <f t="shared" si="5"/>
        <v>3.36</v>
      </c>
      <c r="O61" s="1229">
        <f t="shared" si="6"/>
        <v>56.7</v>
      </c>
      <c r="P61" s="1229">
        <f t="shared" si="7"/>
        <v>113.4</v>
      </c>
      <c r="Q61" s="1229">
        <f t="shared" si="8"/>
        <v>23.58</v>
      </c>
      <c r="R61" s="1229">
        <f t="shared" si="9"/>
        <v>47.16</v>
      </c>
      <c r="S61" s="1229">
        <f t="shared" si="10"/>
        <v>30.439999999999998</v>
      </c>
      <c r="T61" s="1229">
        <f t="shared" si="11"/>
        <v>30.439999999999998</v>
      </c>
      <c r="U61" s="1229">
        <f t="shared" si="12"/>
        <v>30.439999999999998</v>
      </c>
      <c r="V61" s="1233">
        <f t="shared" si="13"/>
        <v>15.219999999999999</v>
      </c>
      <c r="W61" s="1248">
        <f t="shared" si="0"/>
        <v>596</v>
      </c>
    </row>
    <row r="62" spans="1:23" ht="11.25" customHeight="1" x14ac:dyDescent="0.25">
      <c r="A62" s="1234" t="s">
        <v>3489</v>
      </c>
      <c r="B62" s="1234">
        <v>270024101</v>
      </c>
      <c r="C62" s="1235" t="s">
        <v>710</v>
      </c>
      <c r="D62" s="1234">
        <v>27400037519</v>
      </c>
      <c r="E62" s="1234" t="s">
        <v>3548</v>
      </c>
      <c r="F62" s="1237">
        <v>318.33333333333331</v>
      </c>
      <c r="G62" s="1229">
        <v>3</v>
      </c>
      <c r="H62" s="1236">
        <v>1</v>
      </c>
      <c r="I62" s="1238">
        <v>0</v>
      </c>
      <c r="J62" s="1239">
        <f t="shared" si="1"/>
        <v>2</v>
      </c>
      <c r="K62" s="1229">
        <f t="shared" si="2"/>
        <v>76.399999999999991</v>
      </c>
      <c r="L62" s="1229">
        <f t="shared" si="3"/>
        <v>76.399999999999991</v>
      </c>
      <c r="M62" s="1229">
        <f t="shared" si="4"/>
        <v>1.68</v>
      </c>
      <c r="N62" s="1229">
        <f t="shared" si="5"/>
        <v>3.36</v>
      </c>
      <c r="O62" s="1229">
        <f t="shared" si="6"/>
        <v>56.7</v>
      </c>
      <c r="P62" s="1229">
        <f t="shared" si="7"/>
        <v>113.4</v>
      </c>
      <c r="Q62" s="1229">
        <f t="shared" si="8"/>
        <v>23.58</v>
      </c>
      <c r="R62" s="1229">
        <f t="shared" si="9"/>
        <v>47.16</v>
      </c>
      <c r="S62" s="1229">
        <f t="shared" si="10"/>
        <v>19.099999999999998</v>
      </c>
      <c r="T62" s="1229">
        <f t="shared" si="11"/>
        <v>19.099999999999998</v>
      </c>
      <c r="U62" s="1229">
        <f t="shared" si="12"/>
        <v>19.099999999999998</v>
      </c>
      <c r="V62" s="1233">
        <f t="shared" si="13"/>
        <v>9.5499999999999989</v>
      </c>
      <c r="W62" s="1248">
        <f t="shared" si="0"/>
        <v>466</v>
      </c>
    </row>
    <row r="63" spans="1:23" ht="11.25" customHeight="1" x14ac:dyDescent="0.25">
      <c r="A63" s="1234" t="s">
        <v>3489</v>
      </c>
      <c r="B63" s="1234">
        <v>270024101</v>
      </c>
      <c r="C63" s="1235" t="s">
        <v>710</v>
      </c>
      <c r="D63" s="1234">
        <v>34740009101</v>
      </c>
      <c r="E63" s="1234" t="s">
        <v>3549</v>
      </c>
      <c r="F63" s="1237">
        <v>534.66666666666663</v>
      </c>
      <c r="G63" s="1229">
        <v>3</v>
      </c>
      <c r="H63" s="1236">
        <v>1</v>
      </c>
      <c r="I63" s="1238">
        <v>0</v>
      </c>
      <c r="J63" s="1239">
        <f t="shared" si="1"/>
        <v>2</v>
      </c>
      <c r="K63" s="1229">
        <f t="shared" si="2"/>
        <v>128.32</v>
      </c>
      <c r="L63" s="1229">
        <f t="shared" si="3"/>
        <v>128.32</v>
      </c>
      <c r="M63" s="1229">
        <f t="shared" si="4"/>
        <v>1.68</v>
      </c>
      <c r="N63" s="1229">
        <f t="shared" si="5"/>
        <v>3.36</v>
      </c>
      <c r="O63" s="1229">
        <f t="shared" si="6"/>
        <v>56.7</v>
      </c>
      <c r="P63" s="1229">
        <f t="shared" si="7"/>
        <v>113.4</v>
      </c>
      <c r="Q63" s="1229">
        <f t="shared" si="8"/>
        <v>23.58</v>
      </c>
      <c r="R63" s="1229">
        <f t="shared" si="9"/>
        <v>47.16</v>
      </c>
      <c r="S63" s="1229">
        <f t="shared" si="10"/>
        <v>32.08</v>
      </c>
      <c r="T63" s="1229">
        <f t="shared" si="11"/>
        <v>32.08</v>
      </c>
      <c r="U63" s="1229">
        <f t="shared" si="12"/>
        <v>32.08</v>
      </c>
      <c r="V63" s="1233">
        <f t="shared" si="13"/>
        <v>16.04</v>
      </c>
      <c r="W63" s="1248">
        <f t="shared" si="0"/>
        <v>615</v>
      </c>
    </row>
    <row r="64" spans="1:23" ht="11.25" customHeight="1" x14ac:dyDescent="0.25">
      <c r="A64" s="1234" t="s">
        <v>3489</v>
      </c>
      <c r="B64" s="1234">
        <v>270024101</v>
      </c>
      <c r="C64" s="1235" t="s">
        <v>710</v>
      </c>
      <c r="D64" s="1234">
        <v>76740048914</v>
      </c>
      <c r="E64" s="1234" t="s">
        <v>3550</v>
      </c>
      <c r="F64" s="1237">
        <v>391.66666666666669</v>
      </c>
      <c r="G64" s="1229">
        <v>3</v>
      </c>
      <c r="H64" s="1236">
        <v>1</v>
      </c>
      <c r="I64" s="1238">
        <v>0</v>
      </c>
      <c r="J64" s="1239">
        <f t="shared" si="1"/>
        <v>2</v>
      </c>
      <c r="K64" s="1229">
        <f t="shared" si="2"/>
        <v>94</v>
      </c>
      <c r="L64" s="1229">
        <f t="shared" si="3"/>
        <v>94</v>
      </c>
      <c r="M64" s="1229">
        <f t="shared" si="4"/>
        <v>1.68</v>
      </c>
      <c r="N64" s="1229">
        <f t="shared" si="5"/>
        <v>3.36</v>
      </c>
      <c r="O64" s="1229">
        <f t="shared" si="6"/>
        <v>56.7</v>
      </c>
      <c r="P64" s="1229">
        <f t="shared" si="7"/>
        <v>113.4</v>
      </c>
      <c r="Q64" s="1229">
        <f t="shared" si="8"/>
        <v>23.58</v>
      </c>
      <c r="R64" s="1229">
        <f t="shared" si="9"/>
        <v>47.16</v>
      </c>
      <c r="S64" s="1229">
        <f t="shared" si="10"/>
        <v>23.5</v>
      </c>
      <c r="T64" s="1229">
        <f t="shared" si="11"/>
        <v>23.5</v>
      </c>
      <c r="U64" s="1229">
        <f t="shared" si="12"/>
        <v>23.5</v>
      </c>
      <c r="V64" s="1233">
        <f t="shared" si="13"/>
        <v>11.75</v>
      </c>
      <c r="W64" s="1248">
        <f t="shared" si="0"/>
        <v>516</v>
      </c>
    </row>
    <row r="65" spans="1:23" ht="11.25" customHeight="1" x14ac:dyDescent="0.25">
      <c r="A65" s="1234" t="s">
        <v>3489</v>
      </c>
      <c r="B65" s="1234">
        <v>270024101</v>
      </c>
      <c r="C65" s="1235" t="s">
        <v>710</v>
      </c>
      <c r="D65" s="1234">
        <v>82270047954</v>
      </c>
      <c r="E65" s="1234" t="s">
        <v>3551</v>
      </c>
      <c r="F65" s="1237">
        <v>437.66666666666669</v>
      </c>
      <c r="G65" s="1229">
        <v>2</v>
      </c>
      <c r="H65" s="1236">
        <v>1</v>
      </c>
      <c r="I65" s="1238">
        <v>0</v>
      </c>
      <c r="J65" s="1239">
        <f t="shared" si="1"/>
        <v>1</v>
      </c>
      <c r="K65" s="1229">
        <f t="shared" si="2"/>
        <v>105.04</v>
      </c>
      <c r="L65" s="1229">
        <f t="shared" si="3"/>
        <v>105.04</v>
      </c>
      <c r="M65" s="1229">
        <f t="shared" si="4"/>
        <v>1.68</v>
      </c>
      <c r="N65" s="1229">
        <f t="shared" si="5"/>
        <v>1.68</v>
      </c>
      <c r="O65" s="1229">
        <f t="shared" si="6"/>
        <v>56.7</v>
      </c>
      <c r="P65" s="1229">
        <f t="shared" si="7"/>
        <v>56.7</v>
      </c>
      <c r="Q65" s="1229">
        <f t="shared" si="8"/>
        <v>23.58</v>
      </c>
      <c r="R65" s="1229">
        <f t="shared" si="9"/>
        <v>23.58</v>
      </c>
      <c r="S65" s="1229">
        <f t="shared" si="10"/>
        <v>26.26</v>
      </c>
      <c r="T65" s="1229">
        <f t="shared" si="11"/>
        <v>26.26</v>
      </c>
      <c r="U65" s="1229">
        <f t="shared" si="12"/>
        <v>26.26</v>
      </c>
      <c r="V65" s="1233">
        <f t="shared" si="13"/>
        <v>13.13</v>
      </c>
      <c r="W65" s="1248">
        <f t="shared" si="0"/>
        <v>466</v>
      </c>
    </row>
    <row r="66" spans="1:23" ht="11.25" customHeight="1" x14ac:dyDescent="0.25">
      <c r="A66" s="1234" t="s">
        <v>3489</v>
      </c>
      <c r="B66" s="1234">
        <v>270024101</v>
      </c>
      <c r="C66" s="1235" t="s">
        <v>710</v>
      </c>
      <c r="D66" s="1234">
        <v>86440004332</v>
      </c>
      <c r="E66" s="1234" t="s">
        <v>3552</v>
      </c>
      <c r="F66" s="1237">
        <v>318</v>
      </c>
      <c r="G66" s="1229">
        <v>3</v>
      </c>
      <c r="H66" s="1236">
        <v>1</v>
      </c>
      <c r="I66" s="1238">
        <v>0</v>
      </c>
      <c r="J66" s="1239">
        <f t="shared" si="1"/>
        <v>2</v>
      </c>
      <c r="K66" s="1229">
        <f t="shared" si="2"/>
        <v>76.319999999999993</v>
      </c>
      <c r="L66" s="1229">
        <f t="shared" si="3"/>
        <v>76.319999999999993</v>
      </c>
      <c r="M66" s="1229">
        <f t="shared" si="4"/>
        <v>1.68</v>
      </c>
      <c r="N66" s="1229">
        <f t="shared" si="5"/>
        <v>3.36</v>
      </c>
      <c r="O66" s="1229">
        <f t="shared" si="6"/>
        <v>56.7</v>
      </c>
      <c r="P66" s="1229">
        <f t="shared" si="7"/>
        <v>113.4</v>
      </c>
      <c r="Q66" s="1229">
        <f t="shared" si="8"/>
        <v>23.58</v>
      </c>
      <c r="R66" s="1229">
        <f t="shared" si="9"/>
        <v>47.16</v>
      </c>
      <c r="S66" s="1229">
        <f t="shared" si="10"/>
        <v>19.079999999999998</v>
      </c>
      <c r="T66" s="1229">
        <f t="shared" si="11"/>
        <v>19.079999999999998</v>
      </c>
      <c r="U66" s="1229">
        <f t="shared" si="12"/>
        <v>19.079999999999998</v>
      </c>
      <c r="V66" s="1233">
        <f t="shared" si="13"/>
        <v>9.5399999999999991</v>
      </c>
      <c r="W66" s="1248">
        <f t="shared" si="0"/>
        <v>465</v>
      </c>
    </row>
    <row r="67" spans="1:23" ht="11.25" customHeight="1" x14ac:dyDescent="0.25">
      <c r="A67" s="1234" t="s">
        <v>3489</v>
      </c>
      <c r="B67" s="1234">
        <v>270024101</v>
      </c>
      <c r="C67" s="1235" t="s">
        <v>710</v>
      </c>
      <c r="D67" s="1234">
        <v>99500005598</v>
      </c>
      <c r="E67" s="1234" t="s">
        <v>3553</v>
      </c>
      <c r="F67" s="1237">
        <v>335</v>
      </c>
      <c r="G67" s="1229">
        <v>3</v>
      </c>
      <c r="H67" s="1236">
        <v>1</v>
      </c>
      <c r="I67" s="1238">
        <v>0</v>
      </c>
      <c r="J67" s="1239">
        <f t="shared" si="1"/>
        <v>2</v>
      </c>
      <c r="K67" s="1229">
        <f t="shared" si="2"/>
        <v>80.399999999999991</v>
      </c>
      <c r="L67" s="1229">
        <f t="shared" si="3"/>
        <v>80.399999999999991</v>
      </c>
      <c r="M67" s="1229">
        <f t="shared" si="4"/>
        <v>1.68</v>
      </c>
      <c r="N67" s="1229">
        <f t="shared" si="5"/>
        <v>3.36</v>
      </c>
      <c r="O67" s="1229">
        <f t="shared" si="6"/>
        <v>56.7</v>
      </c>
      <c r="P67" s="1229">
        <f t="shared" si="7"/>
        <v>113.4</v>
      </c>
      <c r="Q67" s="1229">
        <f t="shared" si="8"/>
        <v>23.58</v>
      </c>
      <c r="R67" s="1229">
        <f t="shared" si="9"/>
        <v>47.16</v>
      </c>
      <c r="S67" s="1229">
        <f t="shared" si="10"/>
        <v>20.099999999999998</v>
      </c>
      <c r="T67" s="1229">
        <f t="shared" si="11"/>
        <v>20.099999999999998</v>
      </c>
      <c r="U67" s="1229">
        <f t="shared" si="12"/>
        <v>20.099999999999998</v>
      </c>
      <c r="V67" s="1233">
        <f t="shared" si="13"/>
        <v>10.049999999999999</v>
      </c>
      <c r="W67" s="1248">
        <f t="shared" si="0"/>
        <v>477</v>
      </c>
    </row>
    <row r="68" spans="1:23" ht="11.25" customHeight="1" x14ac:dyDescent="0.25">
      <c r="A68" s="1234" t="s">
        <v>3489</v>
      </c>
      <c r="B68" s="1234">
        <v>270064101</v>
      </c>
      <c r="C68" s="1235" t="s">
        <v>1334</v>
      </c>
      <c r="D68" s="1234">
        <v>23810002026</v>
      </c>
      <c r="E68" s="1234" t="s">
        <v>3554</v>
      </c>
      <c r="F68" s="1237">
        <v>358</v>
      </c>
      <c r="G68" s="1229">
        <v>3</v>
      </c>
      <c r="H68" s="1236">
        <v>1</v>
      </c>
      <c r="I68" s="1238">
        <v>0</v>
      </c>
      <c r="J68" s="1239">
        <f t="shared" si="1"/>
        <v>2</v>
      </c>
      <c r="K68" s="1229">
        <f t="shared" si="2"/>
        <v>85.92</v>
      </c>
      <c r="L68" s="1229">
        <f t="shared" si="3"/>
        <v>85.92</v>
      </c>
      <c r="M68" s="1229">
        <f t="shared" si="4"/>
        <v>1.68</v>
      </c>
      <c r="N68" s="1229">
        <f t="shared" si="5"/>
        <v>3.36</v>
      </c>
      <c r="O68" s="1229">
        <f t="shared" si="6"/>
        <v>56.7</v>
      </c>
      <c r="P68" s="1229">
        <f t="shared" si="7"/>
        <v>113.4</v>
      </c>
      <c r="Q68" s="1229">
        <f t="shared" si="8"/>
        <v>23.58</v>
      </c>
      <c r="R68" s="1229">
        <f t="shared" si="9"/>
        <v>47.16</v>
      </c>
      <c r="S68" s="1229">
        <f t="shared" si="10"/>
        <v>21.48</v>
      </c>
      <c r="T68" s="1229">
        <f t="shared" si="11"/>
        <v>21.48</v>
      </c>
      <c r="U68" s="1229">
        <f t="shared" si="12"/>
        <v>21.48</v>
      </c>
      <c r="V68" s="1233">
        <f t="shared" si="13"/>
        <v>10.74</v>
      </c>
      <c r="W68" s="1248">
        <f t="shared" si="0"/>
        <v>493</v>
      </c>
    </row>
    <row r="69" spans="1:23" ht="11.25" customHeight="1" x14ac:dyDescent="0.25">
      <c r="A69" s="1234" t="s">
        <v>3489</v>
      </c>
      <c r="B69" s="1234">
        <v>270064101</v>
      </c>
      <c r="C69" s="1235" t="s">
        <v>1334</v>
      </c>
      <c r="D69" s="1234">
        <v>40940004507</v>
      </c>
      <c r="E69" s="1234" t="s">
        <v>3555</v>
      </c>
      <c r="F69" s="1237">
        <v>287.66666666666669</v>
      </c>
      <c r="G69" s="1229">
        <v>3</v>
      </c>
      <c r="H69" s="1236">
        <v>1</v>
      </c>
      <c r="I69" s="1238">
        <v>0</v>
      </c>
      <c r="J69" s="1239">
        <f t="shared" si="1"/>
        <v>2</v>
      </c>
      <c r="K69" s="1229">
        <f t="shared" si="2"/>
        <v>69.040000000000006</v>
      </c>
      <c r="L69" s="1229">
        <f t="shared" si="3"/>
        <v>69.040000000000006</v>
      </c>
      <c r="M69" s="1229">
        <f t="shared" si="4"/>
        <v>1.68</v>
      </c>
      <c r="N69" s="1229">
        <f t="shared" si="5"/>
        <v>3.36</v>
      </c>
      <c r="O69" s="1229">
        <f t="shared" si="6"/>
        <v>56.7</v>
      </c>
      <c r="P69" s="1229">
        <f t="shared" si="7"/>
        <v>113.4</v>
      </c>
      <c r="Q69" s="1229">
        <f t="shared" si="8"/>
        <v>23.58</v>
      </c>
      <c r="R69" s="1229">
        <f t="shared" si="9"/>
        <v>47.16</v>
      </c>
      <c r="S69" s="1229">
        <f t="shared" si="10"/>
        <v>17.260000000000002</v>
      </c>
      <c r="T69" s="1229">
        <f t="shared" si="11"/>
        <v>17.260000000000002</v>
      </c>
      <c r="U69" s="1229">
        <f t="shared" si="12"/>
        <v>17.260000000000002</v>
      </c>
      <c r="V69" s="1233">
        <f t="shared" si="13"/>
        <v>8.6300000000000008</v>
      </c>
      <c r="W69" s="1248">
        <f t="shared" si="0"/>
        <v>444</v>
      </c>
    </row>
    <row r="70" spans="1:23" ht="11.25" customHeight="1" x14ac:dyDescent="0.25">
      <c r="A70" s="1234" t="s">
        <v>3489</v>
      </c>
      <c r="B70" s="1234">
        <v>270064101</v>
      </c>
      <c r="C70" s="1235" t="s">
        <v>1334</v>
      </c>
      <c r="D70" s="1234">
        <v>67950047141</v>
      </c>
      <c r="E70" s="1234" t="s">
        <v>3556</v>
      </c>
      <c r="F70" s="1237">
        <v>367.33333333333331</v>
      </c>
      <c r="G70" s="1229">
        <v>3</v>
      </c>
      <c r="H70" s="1236">
        <v>1</v>
      </c>
      <c r="I70" s="1238">
        <v>0</v>
      </c>
      <c r="J70" s="1239">
        <f t="shared" si="1"/>
        <v>2</v>
      </c>
      <c r="K70" s="1229">
        <f t="shared" si="2"/>
        <v>88.16</v>
      </c>
      <c r="L70" s="1229">
        <f t="shared" si="3"/>
        <v>88.16</v>
      </c>
      <c r="M70" s="1229">
        <f t="shared" si="4"/>
        <v>1.68</v>
      </c>
      <c r="N70" s="1229">
        <f t="shared" si="5"/>
        <v>3.36</v>
      </c>
      <c r="O70" s="1229">
        <f t="shared" si="6"/>
        <v>56.7</v>
      </c>
      <c r="P70" s="1229">
        <f t="shared" si="7"/>
        <v>113.4</v>
      </c>
      <c r="Q70" s="1229">
        <f t="shared" si="8"/>
        <v>23.58</v>
      </c>
      <c r="R70" s="1229">
        <f t="shared" si="9"/>
        <v>47.16</v>
      </c>
      <c r="S70" s="1229">
        <f t="shared" si="10"/>
        <v>22.04</v>
      </c>
      <c r="T70" s="1229">
        <f t="shared" si="11"/>
        <v>22.04</v>
      </c>
      <c r="U70" s="1229">
        <f t="shared" si="12"/>
        <v>22.04</v>
      </c>
      <c r="V70" s="1233">
        <f t="shared" si="13"/>
        <v>11.02</v>
      </c>
      <c r="W70" s="1248">
        <f t="shared" si="0"/>
        <v>499</v>
      </c>
    </row>
    <row r="71" spans="1:23" ht="11.25" customHeight="1" x14ac:dyDescent="0.25">
      <c r="A71" s="1234" t="s">
        <v>3489</v>
      </c>
      <c r="B71" s="1234">
        <v>270065201</v>
      </c>
      <c r="C71" s="1235" t="s">
        <v>1336</v>
      </c>
      <c r="D71" s="1234">
        <v>51040000403</v>
      </c>
      <c r="E71" s="1234" t="s">
        <v>3557</v>
      </c>
      <c r="F71" s="1237">
        <v>239</v>
      </c>
      <c r="G71" s="1229">
        <v>3</v>
      </c>
      <c r="H71" s="1236">
        <v>1</v>
      </c>
      <c r="I71" s="1238">
        <v>0</v>
      </c>
      <c r="J71" s="1239">
        <f t="shared" si="1"/>
        <v>2</v>
      </c>
      <c r="K71" s="1229">
        <f t="shared" si="2"/>
        <v>57.36</v>
      </c>
      <c r="L71" s="1229">
        <f t="shared" si="3"/>
        <v>57.36</v>
      </c>
      <c r="M71" s="1229">
        <f t="shared" si="4"/>
        <v>1.68</v>
      </c>
      <c r="N71" s="1229">
        <f t="shared" si="5"/>
        <v>3.36</v>
      </c>
      <c r="O71" s="1229">
        <f t="shared" si="6"/>
        <v>56.7</v>
      </c>
      <c r="P71" s="1229">
        <f t="shared" si="7"/>
        <v>113.4</v>
      </c>
      <c r="Q71" s="1229">
        <f t="shared" si="8"/>
        <v>23.58</v>
      </c>
      <c r="R71" s="1229">
        <f t="shared" si="9"/>
        <v>47.16</v>
      </c>
      <c r="S71" s="1229">
        <f t="shared" si="10"/>
        <v>14.34</v>
      </c>
      <c r="T71" s="1229">
        <f t="shared" si="11"/>
        <v>14.34</v>
      </c>
      <c r="U71" s="1229">
        <f t="shared" si="12"/>
        <v>14.34</v>
      </c>
      <c r="V71" s="1233">
        <f t="shared" si="13"/>
        <v>7.17</v>
      </c>
      <c r="W71" s="1248">
        <f t="shared" ref="W71:W134" si="14">ROUND((K71+L71+M71+N71+O71+P71+Q71+R71+S71+T71+U71+V71),0)</f>
        <v>411</v>
      </c>
    </row>
    <row r="72" spans="1:23" ht="11.25" customHeight="1" x14ac:dyDescent="0.25">
      <c r="A72" s="1234" t="s">
        <v>3489</v>
      </c>
      <c r="B72" s="1234">
        <v>270065201</v>
      </c>
      <c r="C72" s="1235" t="s">
        <v>1336</v>
      </c>
      <c r="D72" s="1234">
        <v>73600000602</v>
      </c>
      <c r="E72" s="1234" t="s">
        <v>3558</v>
      </c>
      <c r="F72" s="1237">
        <v>114</v>
      </c>
      <c r="G72" s="1229">
        <v>3</v>
      </c>
      <c r="H72" s="1236">
        <v>1</v>
      </c>
      <c r="I72" s="1238">
        <v>0</v>
      </c>
      <c r="J72" s="1239">
        <f t="shared" ref="J72:J135" si="15">G72-H72-I72</f>
        <v>2</v>
      </c>
      <c r="K72" s="1229">
        <f t="shared" ref="K72:K135" si="16">F72*$K$4</f>
        <v>27.36</v>
      </c>
      <c r="L72" s="1229">
        <f t="shared" ref="L72:L135" si="17">F72*$L$4</f>
        <v>27.36</v>
      </c>
      <c r="M72" s="1229">
        <f t="shared" ref="M72:M135" si="18">(H72+I72)*$M$4</f>
        <v>1.68</v>
      </c>
      <c r="N72" s="1229">
        <f t="shared" ref="N72:N135" si="19">J72*$N$4</f>
        <v>3.36</v>
      </c>
      <c r="O72" s="1229">
        <f t="shared" ref="O72:O135" si="20">(H72+I72)*$O$4</f>
        <v>56.7</v>
      </c>
      <c r="P72" s="1229">
        <f t="shared" ref="P72:P135" si="21">J72*$P$4</f>
        <v>113.4</v>
      </c>
      <c r="Q72" s="1229">
        <f t="shared" ref="Q72:Q135" si="22">(H72+I72)*$Q$4</f>
        <v>23.58</v>
      </c>
      <c r="R72" s="1229">
        <f t="shared" ref="R72:R135" si="23">J72*$R$4</f>
        <v>47.16</v>
      </c>
      <c r="S72" s="1229">
        <f t="shared" ref="S72:S135" si="24">F72*$S$4</f>
        <v>6.84</v>
      </c>
      <c r="T72" s="1229">
        <f t="shared" ref="T72:T135" si="25">F72*$T$4</f>
        <v>6.84</v>
      </c>
      <c r="U72" s="1229">
        <f t="shared" ref="U72:U135" si="26">F72*$U$4</f>
        <v>6.84</v>
      </c>
      <c r="V72" s="1233">
        <f t="shared" ref="V72:V135" si="27">F72*$V$4</f>
        <v>3.42</v>
      </c>
      <c r="W72" s="1248">
        <f t="shared" si="14"/>
        <v>325</v>
      </c>
    </row>
    <row r="73" spans="1:23" ht="11.25" customHeight="1" x14ac:dyDescent="0.25">
      <c r="A73" s="1234" t="s">
        <v>3489</v>
      </c>
      <c r="B73" s="1234">
        <v>270065201</v>
      </c>
      <c r="C73" s="1235" t="s">
        <v>1336</v>
      </c>
      <c r="D73" s="1234">
        <v>75050040150</v>
      </c>
      <c r="E73" s="1234" t="s">
        <v>3559</v>
      </c>
      <c r="F73" s="1237">
        <v>384.33333333333331</v>
      </c>
      <c r="G73" s="1229">
        <v>3</v>
      </c>
      <c r="H73" s="1236">
        <v>1</v>
      </c>
      <c r="I73" s="1238">
        <v>0</v>
      </c>
      <c r="J73" s="1239">
        <f t="shared" si="15"/>
        <v>2</v>
      </c>
      <c r="K73" s="1229">
        <f t="shared" si="16"/>
        <v>92.24</v>
      </c>
      <c r="L73" s="1229">
        <f t="shared" si="17"/>
        <v>92.24</v>
      </c>
      <c r="M73" s="1229">
        <f t="shared" si="18"/>
        <v>1.68</v>
      </c>
      <c r="N73" s="1229">
        <f t="shared" si="19"/>
        <v>3.36</v>
      </c>
      <c r="O73" s="1229">
        <f t="shared" si="20"/>
        <v>56.7</v>
      </c>
      <c r="P73" s="1229">
        <f t="shared" si="21"/>
        <v>113.4</v>
      </c>
      <c r="Q73" s="1229">
        <f t="shared" si="22"/>
        <v>23.58</v>
      </c>
      <c r="R73" s="1229">
        <f t="shared" si="23"/>
        <v>47.16</v>
      </c>
      <c r="S73" s="1229">
        <f t="shared" si="24"/>
        <v>23.06</v>
      </c>
      <c r="T73" s="1229">
        <f t="shared" si="25"/>
        <v>23.06</v>
      </c>
      <c r="U73" s="1229">
        <f t="shared" si="26"/>
        <v>23.06</v>
      </c>
      <c r="V73" s="1233">
        <f t="shared" si="27"/>
        <v>11.53</v>
      </c>
      <c r="W73" s="1248">
        <f t="shared" si="14"/>
        <v>511</v>
      </c>
    </row>
    <row r="74" spans="1:23" ht="11.25" customHeight="1" x14ac:dyDescent="0.25">
      <c r="A74" s="1234" t="s">
        <v>3489</v>
      </c>
      <c r="B74" s="1234">
        <v>270065201</v>
      </c>
      <c r="C74" s="1235" t="s">
        <v>1336</v>
      </c>
      <c r="D74" s="1234">
        <v>88020040863</v>
      </c>
      <c r="E74" s="1234" t="s">
        <v>3560</v>
      </c>
      <c r="F74" s="1237">
        <v>300.66666666666669</v>
      </c>
      <c r="G74" s="1229">
        <v>3</v>
      </c>
      <c r="H74" s="1236">
        <v>1</v>
      </c>
      <c r="I74" s="1238">
        <v>0</v>
      </c>
      <c r="J74" s="1239">
        <f t="shared" si="15"/>
        <v>2</v>
      </c>
      <c r="K74" s="1229">
        <f t="shared" si="16"/>
        <v>72.16</v>
      </c>
      <c r="L74" s="1229">
        <f t="shared" si="17"/>
        <v>72.16</v>
      </c>
      <c r="M74" s="1229">
        <f t="shared" si="18"/>
        <v>1.68</v>
      </c>
      <c r="N74" s="1229">
        <f t="shared" si="19"/>
        <v>3.36</v>
      </c>
      <c r="O74" s="1229">
        <f t="shared" si="20"/>
        <v>56.7</v>
      </c>
      <c r="P74" s="1229">
        <f t="shared" si="21"/>
        <v>113.4</v>
      </c>
      <c r="Q74" s="1229">
        <f t="shared" si="22"/>
        <v>23.58</v>
      </c>
      <c r="R74" s="1229">
        <f t="shared" si="23"/>
        <v>47.16</v>
      </c>
      <c r="S74" s="1229">
        <f t="shared" si="24"/>
        <v>18.04</v>
      </c>
      <c r="T74" s="1229">
        <f t="shared" si="25"/>
        <v>18.04</v>
      </c>
      <c r="U74" s="1229">
        <f t="shared" si="26"/>
        <v>18.04</v>
      </c>
      <c r="V74" s="1233">
        <f t="shared" si="27"/>
        <v>9.02</v>
      </c>
      <c r="W74" s="1248">
        <f t="shared" si="14"/>
        <v>453</v>
      </c>
    </row>
    <row r="75" spans="1:23" ht="11.25" customHeight="1" x14ac:dyDescent="0.25">
      <c r="A75" s="1234" t="s">
        <v>3489</v>
      </c>
      <c r="B75" s="1234">
        <v>270065201</v>
      </c>
      <c r="C75" s="1235" t="s">
        <v>1336</v>
      </c>
      <c r="D75" s="1234">
        <v>89650007955</v>
      </c>
      <c r="E75" s="1234" t="s">
        <v>3561</v>
      </c>
      <c r="F75" s="1237">
        <v>362.33333333333331</v>
      </c>
      <c r="G75" s="1229">
        <v>3</v>
      </c>
      <c r="H75" s="1236">
        <v>1</v>
      </c>
      <c r="I75" s="1238">
        <v>0</v>
      </c>
      <c r="J75" s="1239">
        <f t="shared" si="15"/>
        <v>2</v>
      </c>
      <c r="K75" s="1229">
        <f t="shared" si="16"/>
        <v>86.96</v>
      </c>
      <c r="L75" s="1229">
        <f t="shared" si="17"/>
        <v>86.96</v>
      </c>
      <c r="M75" s="1229">
        <f t="shared" si="18"/>
        <v>1.68</v>
      </c>
      <c r="N75" s="1229">
        <f t="shared" si="19"/>
        <v>3.36</v>
      </c>
      <c r="O75" s="1229">
        <f t="shared" si="20"/>
        <v>56.7</v>
      </c>
      <c r="P75" s="1229">
        <f t="shared" si="21"/>
        <v>113.4</v>
      </c>
      <c r="Q75" s="1229">
        <f t="shared" si="22"/>
        <v>23.58</v>
      </c>
      <c r="R75" s="1229">
        <f t="shared" si="23"/>
        <v>47.16</v>
      </c>
      <c r="S75" s="1229">
        <f t="shared" si="24"/>
        <v>21.74</v>
      </c>
      <c r="T75" s="1229">
        <f t="shared" si="25"/>
        <v>21.74</v>
      </c>
      <c r="U75" s="1229">
        <f t="shared" si="26"/>
        <v>21.74</v>
      </c>
      <c r="V75" s="1233">
        <f t="shared" si="27"/>
        <v>10.87</v>
      </c>
      <c r="W75" s="1248">
        <f t="shared" si="14"/>
        <v>496</v>
      </c>
    </row>
    <row r="76" spans="1:23" ht="11.25" customHeight="1" x14ac:dyDescent="0.25">
      <c r="A76" s="1234" t="s">
        <v>3489</v>
      </c>
      <c r="B76" s="1234">
        <v>270075401</v>
      </c>
      <c r="C76" s="1235" t="s">
        <v>746</v>
      </c>
      <c r="D76" s="1234">
        <v>21640005676</v>
      </c>
      <c r="E76" s="1234" t="s">
        <v>3562</v>
      </c>
      <c r="F76" s="1237">
        <v>338</v>
      </c>
      <c r="G76" s="1229">
        <v>2</v>
      </c>
      <c r="H76" s="1236">
        <v>1</v>
      </c>
      <c r="I76" s="1238">
        <v>0</v>
      </c>
      <c r="J76" s="1239">
        <f t="shared" si="15"/>
        <v>1</v>
      </c>
      <c r="K76" s="1229">
        <f t="shared" si="16"/>
        <v>81.11999999999999</v>
      </c>
      <c r="L76" s="1229">
        <f t="shared" si="17"/>
        <v>81.11999999999999</v>
      </c>
      <c r="M76" s="1229">
        <f t="shared" si="18"/>
        <v>1.68</v>
      </c>
      <c r="N76" s="1229">
        <f t="shared" si="19"/>
        <v>1.68</v>
      </c>
      <c r="O76" s="1229">
        <f t="shared" si="20"/>
        <v>56.7</v>
      </c>
      <c r="P76" s="1229">
        <f t="shared" si="21"/>
        <v>56.7</v>
      </c>
      <c r="Q76" s="1229">
        <f t="shared" si="22"/>
        <v>23.58</v>
      </c>
      <c r="R76" s="1229">
        <f t="shared" si="23"/>
        <v>23.58</v>
      </c>
      <c r="S76" s="1229">
        <f t="shared" si="24"/>
        <v>20.279999999999998</v>
      </c>
      <c r="T76" s="1229">
        <f t="shared" si="25"/>
        <v>20.279999999999998</v>
      </c>
      <c r="U76" s="1229">
        <f t="shared" si="26"/>
        <v>20.279999999999998</v>
      </c>
      <c r="V76" s="1233">
        <f t="shared" si="27"/>
        <v>10.139999999999999</v>
      </c>
      <c r="W76" s="1248">
        <f t="shared" si="14"/>
        <v>397</v>
      </c>
    </row>
    <row r="77" spans="1:23" ht="11.25" customHeight="1" x14ac:dyDescent="0.25">
      <c r="A77" s="1234" t="s">
        <v>3489</v>
      </c>
      <c r="B77" s="1234">
        <v>270075402</v>
      </c>
      <c r="C77" s="1235" t="s">
        <v>3563</v>
      </c>
      <c r="D77" s="1234">
        <v>66120004850</v>
      </c>
      <c r="E77" s="1234" t="s">
        <v>3564</v>
      </c>
      <c r="F77" s="1237">
        <v>278.66666666666669</v>
      </c>
      <c r="G77" s="1229">
        <v>2</v>
      </c>
      <c r="H77" s="1236">
        <v>1</v>
      </c>
      <c r="I77" s="1238">
        <v>0</v>
      </c>
      <c r="J77" s="1239">
        <f t="shared" si="15"/>
        <v>1</v>
      </c>
      <c r="K77" s="1229">
        <f t="shared" si="16"/>
        <v>66.88</v>
      </c>
      <c r="L77" s="1229">
        <f t="shared" si="17"/>
        <v>66.88</v>
      </c>
      <c r="M77" s="1229">
        <f t="shared" si="18"/>
        <v>1.68</v>
      </c>
      <c r="N77" s="1229">
        <f t="shared" si="19"/>
        <v>1.68</v>
      </c>
      <c r="O77" s="1229">
        <f t="shared" si="20"/>
        <v>56.7</v>
      </c>
      <c r="P77" s="1229">
        <f t="shared" si="21"/>
        <v>56.7</v>
      </c>
      <c r="Q77" s="1229">
        <f t="shared" si="22"/>
        <v>23.58</v>
      </c>
      <c r="R77" s="1229">
        <f t="shared" si="23"/>
        <v>23.58</v>
      </c>
      <c r="S77" s="1229">
        <f t="shared" si="24"/>
        <v>16.72</v>
      </c>
      <c r="T77" s="1229">
        <f t="shared" si="25"/>
        <v>16.72</v>
      </c>
      <c r="U77" s="1229">
        <f t="shared" si="26"/>
        <v>16.72</v>
      </c>
      <c r="V77" s="1233">
        <f t="shared" si="27"/>
        <v>8.36</v>
      </c>
      <c r="W77" s="1248">
        <f t="shared" si="14"/>
        <v>356</v>
      </c>
    </row>
    <row r="78" spans="1:23" ht="11.25" customHeight="1" x14ac:dyDescent="0.25">
      <c r="A78" s="1234" t="s">
        <v>3489</v>
      </c>
      <c r="B78" s="1234">
        <v>270075405</v>
      </c>
      <c r="C78" s="1235" t="s">
        <v>1340</v>
      </c>
      <c r="D78" s="1234">
        <v>12760000197</v>
      </c>
      <c r="E78" s="1234" t="s">
        <v>3565</v>
      </c>
      <c r="F78" s="1237">
        <v>272.66666666666669</v>
      </c>
      <c r="G78" s="1229">
        <v>3</v>
      </c>
      <c r="H78" s="1236">
        <v>1</v>
      </c>
      <c r="I78" s="1238">
        <v>0</v>
      </c>
      <c r="J78" s="1239">
        <f t="shared" si="15"/>
        <v>2</v>
      </c>
      <c r="K78" s="1229">
        <f t="shared" si="16"/>
        <v>65.44</v>
      </c>
      <c r="L78" s="1229">
        <f t="shared" si="17"/>
        <v>65.44</v>
      </c>
      <c r="M78" s="1229">
        <f t="shared" si="18"/>
        <v>1.68</v>
      </c>
      <c r="N78" s="1229">
        <f t="shared" si="19"/>
        <v>3.36</v>
      </c>
      <c r="O78" s="1229">
        <f t="shared" si="20"/>
        <v>56.7</v>
      </c>
      <c r="P78" s="1229">
        <f t="shared" si="21"/>
        <v>113.4</v>
      </c>
      <c r="Q78" s="1229">
        <f t="shared" si="22"/>
        <v>23.58</v>
      </c>
      <c r="R78" s="1229">
        <f t="shared" si="23"/>
        <v>47.16</v>
      </c>
      <c r="S78" s="1229">
        <f t="shared" si="24"/>
        <v>16.36</v>
      </c>
      <c r="T78" s="1229">
        <f t="shared" si="25"/>
        <v>16.36</v>
      </c>
      <c r="U78" s="1229">
        <f t="shared" si="26"/>
        <v>16.36</v>
      </c>
      <c r="V78" s="1233">
        <f t="shared" si="27"/>
        <v>8.18</v>
      </c>
      <c r="W78" s="1248">
        <f t="shared" si="14"/>
        <v>434</v>
      </c>
    </row>
    <row r="79" spans="1:23" ht="11.25" customHeight="1" x14ac:dyDescent="0.25">
      <c r="A79" s="1234" t="s">
        <v>3489</v>
      </c>
      <c r="B79" s="1234">
        <v>270075406</v>
      </c>
      <c r="C79" s="1235" t="s">
        <v>2039</v>
      </c>
      <c r="D79" s="1234">
        <v>89310005089</v>
      </c>
      <c r="E79" s="1234" t="s">
        <v>3566</v>
      </c>
      <c r="F79" s="1237">
        <v>279</v>
      </c>
      <c r="G79" s="1229">
        <v>2</v>
      </c>
      <c r="H79" s="1236">
        <v>1</v>
      </c>
      <c r="I79" s="1238">
        <v>0</v>
      </c>
      <c r="J79" s="1239">
        <f t="shared" si="15"/>
        <v>1</v>
      </c>
      <c r="K79" s="1229">
        <f t="shared" si="16"/>
        <v>66.959999999999994</v>
      </c>
      <c r="L79" s="1229">
        <f t="shared" si="17"/>
        <v>66.959999999999994</v>
      </c>
      <c r="M79" s="1229">
        <f t="shared" si="18"/>
        <v>1.68</v>
      </c>
      <c r="N79" s="1229">
        <f t="shared" si="19"/>
        <v>1.68</v>
      </c>
      <c r="O79" s="1229">
        <f t="shared" si="20"/>
        <v>56.7</v>
      </c>
      <c r="P79" s="1229">
        <f t="shared" si="21"/>
        <v>56.7</v>
      </c>
      <c r="Q79" s="1229">
        <f t="shared" si="22"/>
        <v>23.58</v>
      </c>
      <c r="R79" s="1229">
        <f t="shared" si="23"/>
        <v>23.58</v>
      </c>
      <c r="S79" s="1229">
        <f t="shared" si="24"/>
        <v>16.739999999999998</v>
      </c>
      <c r="T79" s="1229">
        <f t="shared" si="25"/>
        <v>16.739999999999998</v>
      </c>
      <c r="U79" s="1229">
        <f t="shared" si="26"/>
        <v>16.739999999999998</v>
      </c>
      <c r="V79" s="1233">
        <f t="shared" si="27"/>
        <v>8.3699999999999992</v>
      </c>
      <c r="W79" s="1248">
        <f t="shared" si="14"/>
        <v>356</v>
      </c>
    </row>
    <row r="80" spans="1:23" ht="11.25" customHeight="1" x14ac:dyDescent="0.25">
      <c r="A80" s="1234" t="s">
        <v>3489</v>
      </c>
      <c r="B80" s="1234">
        <v>270077408</v>
      </c>
      <c r="C80" s="1235" t="s">
        <v>2041</v>
      </c>
      <c r="D80" s="1234">
        <v>27610004252</v>
      </c>
      <c r="E80" s="1234" t="s">
        <v>3567</v>
      </c>
      <c r="F80" s="1237">
        <v>315.33333333333331</v>
      </c>
      <c r="G80" s="1229">
        <v>2</v>
      </c>
      <c r="H80" s="1236">
        <v>1</v>
      </c>
      <c r="I80" s="1238">
        <v>0</v>
      </c>
      <c r="J80" s="1239">
        <f t="shared" si="15"/>
        <v>1</v>
      </c>
      <c r="K80" s="1229">
        <f t="shared" si="16"/>
        <v>75.679999999999993</v>
      </c>
      <c r="L80" s="1229">
        <f t="shared" si="17"/>
        <v>75.679999999999993</v>
      </c>
      <c r="M80" s="1229">
        <f t="shared" si="18"/>
        <v>1.68</v>
      </c>
      <c r="N80" s="1229">
        <f t="shared" si="19"/>
        <v>1.68</v>
      </c>
      <c r="O80" s="1229">
        <f t="shared" si="20"/>
        <v>56.7</v>
      </c>
      <c r="P80" s="1229">
        <f t="shared" si="21"/>
        <v>56.7</v>
      </c>
      <c r="Q80" s="1229">
        <f t="shared" si="22"/>
        <v>23.58</v>
      </c>
      <c r="R80" s="1229">
        <f t="shared" si="23"/>
        <v>23.58</v>
      </c>
      <c r="S80" s="1229">
        <f t="shared" si="24"/>
        <v>18.919999999999998</v>
      </c>
      <c r="T80" s="1229">
        <f t="shared" si="25"/>
        <v>18.919999999999998</v>
      </c>
      <c r="U80" s="1229">
        <f t="shared" si="26"/>
        <v>18.919999999999998</v>
      </c>
      <c r="V80" s="1233">
        <f t="shared" si="27"/>
        <v>9.4599999999999991</v>
      </c>
      <c r="W80" s="1248">
        <f t="shared" si="14"/>
        <v>382</v>
      </c>
    </row>
    <row r="81" spans="1:23" ht="11.25" customHeight="1" x14ac:dyDescent="0.25">
      <c r="A81" s="1234" t="s">
        <v>3489</v>
      </c>
      <c r="B81" s="1234">
        <v>620200001</v>
      </c>
      <c r="C81" s="1235" t="s">
        <v>2043</v>
      </c>
      <c r="D81" s="1234">
        <v>10600003487</v>
      </c>
      <c r="E81" s="1234" t="s">
        <v>3568</v>
      </c>
      <c r="F81" s="1237">
        <v>196.66666666666666</v>
      </c>
      <c r="G81" s="1229">
        <v>2</v>
      </c>
      <c r="H81" s="1236">
        <v>1</v>
      </c>
      <c r="I81" s="1238">
        <v>0</v>
      </c>
      <c r="J81" s="1239">
        <f t="shared" si="15"/>
        <v>1</v>
      </c>
      <c r="K81" s="1229">
        <f t="shared" si="16"/>
        <v>47.199999999999996</v>
      </c>
      <c r="L81" s="1229">
        <f t="shared" si="17"/>
        <v>47.199999999999996</v>
      </c>
      <c r="M81" s="1229">
        <f t="shared" si="18"/>
        <v>1.68</v>
      </c>
      <c r="N81" s="1229">
        <f t="shared" si="19"/>
        <v>1.68</v>
      </c>
      <c r="O81" s="1229">
        <f t="shared" si="20"/>
        <v>56.7</v>
      </c>
      <c r="P81" s="1229">
        <f t="shared" si="21"/>
        <v>56.7</v>
      </c>
      <c r="Q81" s="1229">
        <f t="shared" si="22"/>
        <v>23.58</v>
      </c>
      <c r="R81" s="1229">
        <f t="shared" si="23"/>
        <v>23.58</v>
      </c>
      <c r="S81" s="1229">
        <f t="shared" si="24"/>
        <v>11.799999999999999</v>
      </c>
      <c r="T81" s="1229">
        <f t="shared" si="25"/>
        <v>11.799999999999999</v>
      </c>
      <c r="U81" s="1229">
        <f t="shared" si="26"/>
        <v>11.799999999999999</v>
      </c>
      <c r="V81" s="1233">
        <f t="shared" si="27"/>
        <v>5.8999999999999995</v>
      </c>
      <c r="W81" s="1248">
        <f t="shared" si="14"/>
        <v>300</v>
      </c>
    </row>
    <row r="82" spans="1:23" ht="11.25" customHeight="1" x14ac:dyDescent="0.25">
      <c r="A82" s="1234" t="s">
        <v>3489</v>
      </c>
      <c r="B82" s="1234">
        <v>620200002</v>
      </c>
      <c r="C82" s="1235" t="s">
        <v>2045</v>
      </c>
      <c r="D82" s="1234">
        <v>77820004173</v>
      </c>
      <c r="E82" s="1234" t="s">
        <v>3569</v>
      </c>
      <c r="F82" s="1237">
        <v>287</v>
      </c>
      <c r="G82" s="1229">
        <v>2</v>
      </c>
      <c r="H82" s="1236">
        <v>1</v>
      </c>
      <c r="I82" s="1238">
        <v>0</v>
      </c>
      <c r="J82" s="1239">
        <f t="shared" si="15"/>
        <v>1</v>
      </c>
      <c r="K82" s="1229">
        <f t="shared" si="16"/>
        <v>68.88</v>
      </c>
      <c r="L82" s="1229">
        <f t="shared" si="17"/>
        <v>68.88</v>
      </c>
      <c r="M82" s="1229">
        <f t="shared" si="18"/>
        <v>1.68</v>
      </c>
      <c r="N82" s="1229">
        <f t="shared" si="19"/>
        <v>1.68</v>
      </c>
      <c r="O82" s="1229">
        <f t="shared" si="20"/>
        <v>56.7</v>
      </c>
      <c r="P82" s="1229">
        <f t="shared" si="21"/>
        <v>56.7</v>
      </c>
      <c r="Q82" s="1229">
        <f t="shared" si="22"/>
        <v>23.58</v>
      </c>
      <c r="R82" s="1229">
        <f t="shared" si="23"/>
        <v>23.58</v>
      </c>
      <c r="S82" s="1229">
        <f t="shared" si="24"/>
        <v>17.22</v>
      </c>
      <c r="T82" s="1229">
        <f t="shared" si="25"/>
        <v>17.22</v>
      </c>
      <c r="U82" s="1229">
        <f t="shared" si="26"/>
        <v>17.22</v>
      </c>
      <c r="V82" s="1233">
        <f t="shared" si="27"/>
        <v>8.61</v>
      </c>
      <c r="W82" s="1248">
        <f t="shared" si="14"/>
        <v>362</v>
      </c>
    </row>
    <row r="83" spans="1:23" ht="11.25" customHeight="1" x14ac:dyDescent="0.25">
      <c r="A83" s="1234" t="s">
        <v>3489</v>
      </c>
      <c r="B83" s="1234">
        <v>620200003</v>
      </c>
      <c r="C83" s="1235" t="s">
        <v>2047</v>
      </c>
      <c r="D83" s="1234">
        <v>86930010633</v>
      </c>
      <c r="E83" s="1234" t="s">
        <v>3570</v>
      </c>
      <c r="F83" s="1237">
        <v>321.66666666666669</v>
      </c>
      <c r="G83" s="1229">
        <v>2</v>
      </c>
      <c r="H83" s="1236">
        <v>1</v>
      </c>
      <c r="I83" s="1238">
        <v>0</v>
      </c>
      <c r="J83" s="1239">
        <f t="shared" si="15"/>
        <v>1</v>
      </c>
      <c r="K83" s="1229">
        <f t="shared" si="16"/>
        <v>77.2</v>
      </c>
      <c r="L83" s="1229">
        <f t="shared" si="17"/>
        <v>77.2</v>
      </c>
      <c r="M83" s="1229">
        <f t="shared" si="18"/>
        <v>1.68</v>
      </c>
      <c r="N83" s="1229">
        <f t="shared" si="19"/>
        <v>1.68</v>
      </c>
      <c r="O83" s="1229">
        <f t="shared" si="20"/>
        <v>56.7</v>
      </c>
      <c r="P83" s="1229">
        <f t="shared" si="21"/>
        <v>56.7</v>
      </c>
      <c r="Q83" s="1229">
        <f t="shared" si="22"/>
        <v>23.58</v>
      </c>
      <c r="R83" s="1229">
        <f t="shared" si="23"/>
        <v>23.58</v>
      </c>
      <c r="S83" s="1229">
        <f t="shared" si="24"/>
        <v>19.3</v>
      </c>
      <c r="T83" s="1229">
        <f t="shared" si="25"/>
        <v>19.3</v>
      </c>
      <c r="U83" s="1229">
        <f t="shared" si="26"/>
        <v>19.3</v>
      </c>
      <c r="V83" s="1233">
        <f t="shared" si="27"/>
        <v>9.65</v>
      </c>
      <c r="W83" s="1248">
        <f t="shared" si="14"/>
        <v>386</v>
      </c>
    </row>
    <row r="84" spans="1:23" ht="11.25" customHeight="1" x14ac:dyDescent="0.25">
      <c r="A84" s="1234" t="s">
        <v>3489</v>
      </c>
      <c r="B84" s="1234">
        <v>620200004</v>
      </c>
      <c r="C84" s="1235" t="s">
        <v>2049</v>
      </c>
      <c r="D84" s="1234">
        <v>48890002501</v>
      </c>
      <c r="E84" s="1234" t="s">
        <v>3571</v>
      </c>
      <c r="F84" s="1237">
        <v>211.66666666666666</v>
      </c>
      <c r="G84" s="1229">
        <v>2</v>
      </c>
      <c r="H84" s="1236">
        <v>1</v>
      </c>
      <c r="I84" s="1238">
        <v>0</v>
      </c>
      <c r="J84" s="1239">
        <f t="shared" si="15"/>
        <v>1</v>
      </c>
      <c r="K84" s="1229">
        <f t="shared" si="16"/>
        <v>50.8</v>
      </c>
      <c r="L84" s="1229">
        <f t="shared" si="17"/>
        <v>50.8</v>
      </c>
      <c r="M84" s="1229">
        <f t="shared" si="18"/>
        <v>1.68</v>
      </c>
      <c r="N84" s="1229">
        <f t="shared" si="19"/>
        <v>1.68</v>
      </c>
      <c r="O84" s="1229">
        <f t="shared" si="20"/>
        <v>56.7</v>
      </c>
      <c r="P84" s="1229">
        <f t="shared" si="21"/>
        <v>56.7</v>
      </c>
      <c r="Q84" s="1229">
        <f t="shared" si="22"/>
        <v>23.58</v>
      </c>
      <c r="R84" s="1229">
        <f t="shared" si="23"/>
        <v>23.58</v>
      </c>
      <c r="S84" s="1229">
        <f t="shared" si="24"/>
        <v>12.7</v>
      </c>
      <c r="T84" s="1229">
        <f t="shared" si="25"/>
        <v>12.7</v>
      </c>
      <c r="U84" s="1229">
        <f t="shared" si="26"/>
        <v>12.7</v>
      </c>
      <c r="V84" s="1233">
        <f t="shared" si="27"/>
        <v>6.35</v>
      </c>
      <c r="W84" s="1248">
        <f t="shared" si="14"/>
        <v>310</v>
      </c>
    </row>
    <row r="85" spans="1:23" ht="11.25" customHeight="1" x14ac:dyDescent="0.25">
      <c r="A85" s="1234" t="s">
        <v>3489</v>
      </c>
      <c r="B85" s="1234">
        <v>620200013</v>
      </c>
      <c r="C85" s="1235" t="s">
        <v>748</v>
      </c>
      <c r="D85" s="1234">
        <v>78960001276</v>
      </c>
      <c r="E85" s="1234" t="s">
        <v>3572</v>
      </c>
      <c r="F85" s="1237">
        <v>280</v>
      </c>
      <c r="G85" s="1229">
        <v>3</v>
      </c>
      <c r="H85" s="1236">
        <v>1</v>
      </c>
      <c r="I85" s="1238">
        <v>0</v>
      </c>
      <c r="J85" s="1239">
        <f t="shared" si="15"/>
        <v>2</v>
      </c>
      <c r="K85" s="1229">
        <f t="shared" si="16"/>
        <v>67.2</v>
      </c>
      <c r="L85" s="1229">
        <f t="shared" si="17"/>
        <v>67.2</v>
      </c>
      <c r="M85" s="1229">
        <f t="shared" si="18"/>
        <v>1.68</v>
      </c>
      <c r="N85" s="1229">
        <f t="shared" si="19"/>
        <v>3.36</v>
      </c>
      <c r="O85" s="1229">
        <f t="shared" si="20"/>
        <v>56.7</v>
      </c>
      <c r="P85" s="1229">
        <f t="shared" si="21"/>
        <v>113.4</v>
      </c>
      <c r="Q85" s="1229">
        <f t="shared" si="22"/>
        <v>23.58</v>
      </c>
      <c r="R85" s="1229">
        <f t="shared" si="23"/>
        <v>47.16</v>
      </c>
      <c r="S85" s="1229">
        <f t="shared" si="24"/>
        <v>16.8</v>
      </c>
      <c r="T85" s="1229">
        <f t="shared" si="25"/>
        <v>16.8</v>
      </c>
      <c r="U85" s="1229">
        <f t="shared" si="26"/>
        <v>16.8</v>
      </c>
      <c r="V85" s="1233">
        <f t="shared" si="27"/>
        <v>8.4</v>
      </c>
      <c r="W85" s="1248">
        <f t="shared" si="14"/>
        <v>439</v>
      </c>
    </row>
    <row r="86" spans="1:23" ht="11.25" customHeight="1" x14ac:dyDescent="0.25">
      <c r="A86" s="1234" t="s">
        <v>3489</v>
      </c>
      <c r="B86" s="1234">
        <v>620200015</v>
      </c>
      <c r="C86" s="1235" t="s">
        <v>2051</v>
      </c>
      <c r="D86" s="1234">
        <v>92780006038</v>
      </c>
      <c r="E86" s="1234" t="s">
        <v>3573</v>
      </c>
      <c r="F86" s="1237">
        <v>367</v>
      </c>
      <c r="G86" s="1229">
        <v>3</v>
      </c>
      <c r="H86" s="1236">
        <v>1</v>
      </c>
      <c r="I86" s="1238">
        <v>0</v>
      </c>
      <c r="J86" s="1239">
        <f t="shared" si="15"/>
        <v>2</v>
      </c>
      <c r="K86" s="1229">
        <f t="shared" si="16"/>
        <v>88.08</v>
      </c>
      <c r="L86" s="1229">
        <f t="shared" si="17"/>
        <v>88.08</v>
      </c>
      <c r="M86" s="1229">
        <f t="shared" si="18"/>
        <v>1.68</v>
      </c>
      <c r="N86" s="1229">
        <f t="shared" si="19"/>
        <v>3.36</v>
      </c>
      <c r="O86" s="1229">
        <f t="shared" si="20"/>
        <v>56.7</v>
      </c>
      <c r="P86" s="1229">
        <f t="shared" si="21"/>
        <v>113.4</v>
      </c>
      <c r="Q86" s="1229">
        <f t="shared" si="22"/>
        <v>23.58</v>
      </c>
      <c r="R86" s="1229">
        <f t="shared" si="23"/>
        <v>47.16</v>
      </c>
      <c r="S86" s="1229">
        <f t="shared" si="24"/>
        <v>22.02</v>
      </c>
      <c r="T86" s="1229">
        <f t="shared" si="25"/>
        <v>22.02</v>
      </c>
      <c r="U86" s="1229">
        <f t="shared" si="26"/>
        <v>22.02</v>
      </c>
      <c r="V86" s="1233">
        <f t="shared" si="27"/>
        <v>11.01</v>
      </c>
      <c r="W86" s="1248">
        <f t="shared" si="14"/>
        <v>499</v>
      </c>
    </row>
    <row r="87" spans="1:23" ht="11.25" customHeight="1" x14ac:dyDescent="0.25">
      <c r="A87" s="1234" t="s">
        <v>3489</v>
      </c>
      <c r="B87" s="1234">
        <v>620200017</v>
      </c>
      <c r="C87" s="1235" t="s">
        <v>2053</v>
      </c>
      <c r="D87" s="1234">
        <v>15890004883</v>
      </c>
      <c r="E87" s="1234" t="s">
        <v>3574</v>
      </c>
      <c r="F87" s="1237">
        <v>254.33333333333334</v>
      </c>
      <c r="G87" s="1229">
        <v>3</v>
      </c>
      <c r="H87" s="1236">
        <v>1</v>
      </c>
      <c r="I87" s="1238">
        <v>0</v>
      </c>
      <c r="J87" s="1239">
        <f t="shared" si="15"/>
        <v>2</v>
      </c>
      <c r="K87" s="1229">
        <f t="shared" si="16"/>
        <v>61.04</v>
      </c>
      <c r="L87" s="1229">
        <f t="shared" si="17"/>
        <v>61.04</v>
      </c>
      <c r="M87" s="1229">
        <f t="shared" si="18"/>
        <v>1.68</v>
      </c>
      <c r="N87" s="1229">
        <f t="shared" si="19"/>
        <v>3.36</v>
      </c>
      <c r="O87" s="1229">
        <f t="shared" si="20"/>
        <v>56.7</v>
      </c>
      <c r="P87" s="1229">
        <f t="shared" si="21"/>
        <v>113.4</v>
      </c>
      <c r="Q87" s="1229">
        <f t="shared" si="22"/>
        <v>23.58</v>
      </c>
      <c r="R87" s="1229">
        <f t="shared" si="23"/>
        <v>47.16</v>
      </c>
      <c r="S87" s="1229">
        <f t="shared" si="24"/>
        <v>15.26</v>
      </c>
      <c r="T87" s="1229">
        <f t="shared" si="25"/>
        <v>15.26</v>
      </c>
      <c r="U87" s="1229">
        <f t="shared" si="26"/>
        <v>15.26</v>
      </c>
      <c r="V87" s="1233">
        <f t="shared" si="27"/>
        <v>7.63</v>
      </c>
      <c r="W87" s="1248">
        <f t="shared" si="14"/>
        <v>421</v>
      </c>
    </row>
    <row r="88" spans="1:23" ht="11.25" customHeight="1" x14ac:dyDescent="0.25">
      <c r="A88" s="1234" t="s">
        <v>3489</v>
      </c>
      <c r="B88" s="1234">
        <v>620200024</v>
      </c>
      <c r="C88" s="1235" t="s">
        <v>1346</v>
      </c>
      <c r="D88" s="1234">
        <v>61000000850</v>
      </c>
      <c r="E88" s="1234" t="s">
        <v>3575</v>
      </c>
      <c r="F88" s="1237">
        <v>175.33333333333334</v>
      </c>
      <c r="G88" s="1229">
        <v>4</v>
      </c>
      <c r="H88" s="1236">
        <v>1</v>
      </c>
      <c r="I88" s="1238">
        <v>0</v>
      </c>
      <c r="J88" s="1239">
        <f t="shared" si="15"/>
        <v>3</v>
      </c>
      <c r="K88" s="1229">
        <f t="shared" si="16"/>
        <v>42.08</v>
      </c>
      <c r="L88" s="1229">
        <f t="shared" si="17"/>
        <v>42.08</v>
      </c>
      <c r="M88" s="1229">
        <f t="shared" si="18"/>
        <v>1.68</v>
      </c>
      <c r="N88" s="1229">
        <f t="shared" si="19"/>
        <v>5.04</v>
      </c>
      <c r="O88" s="1229">
        <f t="shared" si="20"/>
        <v>56.7</v>
      </c>
      <c r="P88" s="1229">
        <f t="shared" si="21"/>
        <v>170.10000000000002</v>
      </c>
      <c r="Q88" s="1229">
        <f t="shared" si="22"/>
        <v>23.58</v>
      </c>
      <c r="R88" s="1229">
        <f t="shared" si="23"/>
        <v>70.739999999999995</v>
      </c>
      <c r="S88" s="1229">
        <f t="shared" si="24"/>
        <v>10.52</v>
      </c>
      <c r="T88" s="1229">
        <f t="shared" si="25"/>
        <v>10.52</v>
      </c>
      <c r="U88" s="1229">
        <f t="shared" si="26"/>
        <v>10.52</v>
      </c>
      <c r="V88" s="1233">
        <f t="shared" si="27"/>
        <v>5.26</v>
      </c>
      <c r="W88" s="1248">
        <f t="shared" si="14"/>
        <v>449</v>
      </c>
    </row>
    <row r="89" spans="1:23" ht="11.25" customHeight="1" x14ac:dyDescent="0.25">
      <c r="A89" s="1234" t="s">
        <v>3489</v>
      </c>
      <c r="B89" s="1234">
        <v>620200025</v>
      </c>
      <c r="C89" s="1235" t="s">
        <v>2055</v>
      </c>
      <c r="D89" s="1234">
        <v>22230003242</v>
      </c>
      <c r="E89" s="1234" t="s">
        <v>3576</v>
      </c>
      <c r="F89" s="1237">
        <v>204.33333333333334</v>
      </c>
      <c r="G89" s="1229">
        <v>3</v>
      </c>
      <c r="H89" s="1236">
        <v>1</v>
      </c>
      <c r="I89" s="1238">
        <v>0</v>
      </c>
      <c r="J89" s="1239">
        <f t="shared" si="15"/>
        <v>2</v>
      </c>
      <c r="K89" s="1229">
        <f t="shared" si="16"/>
        <v>49.04</v>
      </c>
      <c r="L89" s="1229">
        <f t="shared" si="17"/>
        <v>49.04</v>
      </c>
      <c r="M89" s="1229">
        <f t="shared" si="18"/>
        <v>1.68</v>
      </c>
      <c r="N89" s="1229">
        <f t="shared" si="19"/>
        <v>3.36</v>
      </c>
      <c r="O89" s="1229">
        <f t="shared" si="20"/>
        <v>56.7</v>
      </c>
      <c r="P89" s="1229">
        <f t="shared" si="21"/>
        <v>113.4</v>
      </c>
      <c r="Q89" s="1229">
        <f t="shared" si="22"/>
        <v>23.58</v>
      </c>
      <c r="R89" s="1229">
        <f t="shared" si="23"/>
        <v>47.16</v>
      </c>
      <c r="S89" s="1229">
        <f t="shared" si="24"/>
        <v>12.26</v>
      </c>
      <c r="T89" s="1229">
        <f t="shared" si="25"/>
        <v>12.26</v>
      </c>
      <c r="U89" s="1229">
        <f t="shared" si="26"/>
        <v>12.26</v>
      </c>
      <c r="V89" s="1233">
        <f t="shared" si="27"/>
        <v>6.13</v>
      </c>
      <c r="W89" s="1248">
        <f t="shared" si="14"/>
        <v>387</v>
      </c>
    </row>
    <row r="90" spans="1:23" ht="11.25" customHeight="1" x14ac:dyDescent="0.25">
      <c r="A90" s="1234" t="s">
        <v>3489</v>
      </c>
      <c r="B90" s="1234">
        <v>620200040</v>
      </c>
      <c r="C90" s="1235" t="s">
        <v>2057</v>
      </c>
      <c r="D90" s="1234">
        <v>44490009814</v>
      </c>
      <c r="E90" s="1234" t="s">
        <v>3577</v>
      </c>
      <c r="F90" s="1237">
        <v>254</v>
      </c>
      <c r="G90" s="1229">
        <v>3</v>
      </c>
      <c r="H90" s="1236">
        <v>1</v>
      </c>
      <c r="I90" s="1238">
        <v>0</v>
      </c>
      <c r="J90" s="1239">
        <f t="shared" si="15"/>
        <v>2</v>
      </c>
      <c r="K90" s="1229">
        <f t="shared" si="16"/>
        <v>60.96</v>
      </c>
      <c r="L90" s="1229">
        <f t="shared" si="17"/>
        <v>60.96</v>
      </c>
      <c r="M90" s="1229">
        <f t="shared" si="18"/>
        <v>1.68</v>
      </c>
      <c r="N90" s="1229">
        <f t="shared" si="19"/>
        <v>3.36</v>
      </c>
      <c r="O90" s="1229">
        <f t="shared" si="20"/>
        <v>56.7</v>
      </c>
      <c r="P90" s="1229">
        <f t="shared" si="21"/>
        <v>113.4</v>
      </c>
      <c r="Q90" s="1229">
        <f t="shared" si="22"/>
        <v>23.58</v>
      </c>
      <c r="R90" s="1229">
        <f t="shared" si="23"/>
        <v>47.16</v>
      </c>
      <c r="S90" s="1229">
        <f t="shared" si="24"/>
        <v>15.24</v>
      </c>
      <c r="T90" s="1229">
        <f t="shared" si="25"/>
        <v>15.24</v>
      </c>
      <c r="U90" s="1229">
        <f t="shared" si="26"/>
        <v>15.24</v>
      </c>
      <c r="V90" s="1233">
        <f t="shared" si="27"/>
        <v>7.62</v>
      </c>
      <c r="W90" s="1248">
        <f t="shared" si="14"/>
        <v>421</v>
      </c>
    </row>
    <row r="91" spans="1:23" ht="11.25" customHeight="1" x14ac:dyDescent="0.25">
      <c r="A91" s="1234" t="s">
        <v>3489</v>
      </c>
      <c r="B91" s="1234">
        <v>620200046</v>
      </c>
      <c r="C91" s="1235" t="s">
        <v>1090</v>
      </c>
      <c r="D91" s="1234">
        <v>49880000437</v>
      </c>
      <c r="E91" s="1234" t="s">
        <v>3578</v>
      </c>
      <c r="F91" s="1237">
        <v>855.66666666666663</v>
      </c>
      <c r="G91" s="1229">
        <v>5</v>
      </c>
      <c r="H91" s="1236">
        <v>1</v>
      </c>
      <c r="I91" s="1238">
        <v>0</v>
      </c>
      <c r="J91" s="1239">
        <f t="shared" si="15"/>
        <v>4</v>
      </c>
      <c r="K91" s="1229">
        <f t="shared" si="16"/>
        <v>205.35999999999999</v>
      </c>
      <c r="L91" s="1229">
        <f t="shared" si="17"/>
        <v>205.35999999999999</v>
      </c>
      <c r="M91" s="1229">
        <f t="shared" si="18"/>
        <v>1.68</v>
      </c>
      <c r="N91" s="1229">
        <f t="shared" si="19"/>
        <v>6.72</v>
      </c>
      <c r="O91" s="1229">
        <f t="shared" si="20"/>
        <v>56.7</v>
      </c>
      <c r="P91" s="1229">
        <f t="shared" si="21"/>
        <v>226.8</v>
      </c>
      <c r="Q91" s="1229">
        <f t="shared" si="22"/>
        <v>23.58</v>
      </c>
      <c r="R91" s="1229">
        <f t="shared" si="23"/>
        <v>94.32</v>
      </c>
      <c r="S91" s="1229">
        <f t="shared" si="24"/>
        <v>51.339999999999996</v>
      </c>
      <c r="T91" s="1229">
        <f t="shared" si="25"/>
        <v>51.339999999999996</v>
      </c>
      <c r="U91" s="1229">
        <f t="shared" si="26"/>
        <v>51.339999999999996</v>
      </c>
      <c r="V91" s="1233">
        <f t="shared" si="27"/>
        <v>25.669999999999998</v>
      </c>
      <c r="W91" s="1248">
        <f t="shared" si="14"/>
        <v>1000</v>
      </c>
    </row>
    <row r="92" spans="1:23" ht="11.25" customHeight="1" x14ac:dyDescent="0.25">
      <c r="A92" s="1234" t="s">
        <v>3489</v>
      </c>
      <c r="B92" s="1234">
        <v>620200049</v>
      </c>
      <c r="C92" s="1235" t="s">
        <v>2059</v>
      </c>
      <c r="D92" s="1234">
        <v>10720000233</v>
      </c>
      <c r="E92" s="1234" t="s">
        <v>3579</v>
      </c>
      <c r="F92" s="1237">
        <v>485</v>
      </c>
      <c r="G92" s="1229">
        <v>3</v>
      </c>
      <c r="H92" s="1236">
        <v>1</v>
      </c>
      <c r="I92" s="1238">
        <v>0</v>
      </c>
      <c r="J92" s="1239">
        <f t="shared" si="15"/>
        <v>2</v>
      </c>
      <c r="K92" s="1229">
        <f t="shared" si="16"/>
        <v>116.39999999999999</v>
      </c>
      <c r="L92" s="1229">
        <f t="shared" si="17"/>
        <v>116.39999999999999</v>
      </c>
      <c r="M92" s="1229">
        <f t="shared" si="18"/>
        <v>1.68</v>
      </c>
      <c r="N92" s="1229">
        <f t="shared" si="19"/>
        <v>3.36</v>
      </c>
      <c r="O92" s="1229">
        <f t="shared" si="20"/>
        <v>56.7</v>
      </c>
      <c r="P92" s="1229">
        <f t="shared" si="21"/>
        <v>113.4</v>
      </c>
      <c r="Q92" s="1229">
        <f t="shared" si="22"/>
        <v>23.58</v>
      </c>
      <c r="R92" s="1229">
        <f t="shared" si="23"/>
        <v>47.16</v>
      </c>
      <c r="S92" s="1229">
        <f t="shared" si="24"/>
        <v>29.099999999999998</v>
      </c>
      <c r="T92" s="1229">
        <f t="shared" si="25"/>
        <v>29.099999999999998</v>
      </c>
      <c r="U92" s="1229">
        <f t="shared" si="26"/>
        <v>29.099999999999998</v>
      </c>
      <c r="V92" s="1233">
        <f t="shared" si="27"/>
        <v>14.549999999999999</v>
      </c>
      <c r="W92" s="1248">
        <f t="shared" si="14"/>
        <v>581</v>
      </c>
    </row>
    <row r="93" spans="1:23" ht="11.25" customHeight="1" x14ac:dyDescent="0.25">
      <c r="A93" s="1234" t="s">
        <v>3489</v>
      </c>
      <c r="B93" s="1234">
        <v>620200057</v>
      </c>
      <c r="C93" s="1235" t="s">
        <v>1142</v>
      </c>
      <c r="D93" s="1234">
        <v>61410045093</v>
      </c>
      <c r="E93" s="1234" t="s">
        <v>3580</v>
      </c>
      <c r="F93" s="1237">
        <v>215.66666666666666</v>
      </c>
      <c r="G93" s="1229">
        <v>2</v>
      </c>
      <c r="H93" s="1236">
        <v>1</v>
      </c>
      <c r="I93" s="1238">
        <v>0</v>
      </c>
      <c r="J93" s="1239">
        <f t="shared" si="15"/>
        <v>1</v>
      </c>
      <c r="K93" s="1229">
        <f t="shared" si="16"/>
        <v>51.76</v>
      </c>
      <c r="L93" s="1229">
        <f t="shared" si="17"/>
        <v>51.76</v>
      </c>
      <c r="M93" s="1229">
        <f t="shared" si="18"/>
        <v>1.68</v>
      </c>
      <c r="N93" s="1229">
        <f t="shared" si="19"/>
        <v>1.68</v>
      </c>
      <c r="O93" s="1229">
        <f t="shared" si="20"/>
        <v>56.7</v>
      </c>
      <c r="P93" s="1229">
        <f t="shared" si="21"/>
        <v>56.7</v>
      </c>
      <c r="Q93" s="1229">
        <f t="shared" si="22"/>
        <v>23.58</v>
      </c>
      <c r="R93" s="1229">
        <f t="shared" si="23"/>
        <v>23.58</v>
      </c>
      <c r="S93" s="1229">
        <f t="shared" si="24"/>
        <v>12.94</v>
      </c>
      <c r="T93" s="1229">
        <f t="shared" si="25"/>
        <v>12.94</v>
      </c>
      <c r="U93" s="1229">
        <f t="shared" si="26"/>
        <v>12.94</v>
      </c>
      <c r="V93" s="1233">
        <f t="shared" si="27"/>
        <v>6.47</v>
      </c>
      <c r="W93" s="1248">
        <f t="shared" si="14"/>
        <v>313</v>
      </c>
    </row>
    <row r="94" spans="1:23" ht="11.25" customHeight="1" x14ac:dyDescent="0.25">
      <c r="A94" s="1234" t="s">
        <v>3489</v>
      </c>
      <c r="B94" s="1234">
        <v>620200061</v>
      </c>
      <c r="C94" s="1235" t="s">
        <v>3581</v>
      </c>
      <c r="D94" s="1234">
        <v>61590053294</v>
      </c>
      <c r="E94" s="1234" t="s">
        <v>3582</v>
      </c>
      <c r="F94" s="1237">
        <v>193</v>
      </c>
      <c r="G94" s="1229">
        <v>4</v>
      </c>
      <c r="H94" s="1236">
        <v>1</v>
      </c>
      <c r="I94" s="1238">
        <v>0</v>
      </c>
      <c r="J94" s="1239">
        <f t="shared" si="15"/>
        <v>3</v>
      </c>
      <c r="K94" s="1229">
        <f t="shared" si="16"/>
        <v>46.32</v>
      </c>
      <c r="L94" s="1229">
        <f t="shared" si="17"/>
        <v>46.32</v>
      </c>
      <c r="M94" s="1229">
        <f t="shared" si="18"/>
        <v>1.68</v>
      </c>
      <c r="N94" s="1229">
        <f t="shared" si="19"/>
        <v>5.04</v>
      </c>
      <c r="O94" s="1229">
        <f t="shared" si="20"/>
        <v>56.7</v>
      </c>
      <c r="P94" s="1229">
        <f t="shared" si="21"/>
        <v>170.10000000000002</v>
      </c>
      <c r="Q94" s="1229">
        <f t="shared" si="22"/>
        <v>23.58</v>
      </c>
      <c r="R94" s="1229">
        <f t="shared" si="23"/>
        <v>70.739999999999995</v>
      </c>
      <c r="S94" s="1229">
        <f t="shared" si="24"/>
        <v>11.58</v>
      </c>
      <c r="T94" s="1229">
        <f t="shared" si="25"/>
        <v>11.58</v>
      </c>
      <c r="U94" s="1229">
        <f t="shared" si="26"/>
        <v>11.58</v>
      </c>
      <c r="V94" s="1233">
        <f t="shared" si="27"/>
        <v>5.79</v>
      </c>
      <c r="W94" s="1248">
        <f t="shared" si="14"/>
        <v>461</v>
      </c>
    </row>
    <row r="95" spans="1:23" ht="11.25" customHeight="1" x14ac:dyDescent="0.25">
      <c r="A95" s="1234" t="s">
        <v>3489</v>
      </c>
      <c r="B95" s="1234">
        <v>621200003</v>
      </c>
      <c r="C95" s="1235" t="s">
        <v>2061</v>
      </c>
      <c r="D95" s="1234">
        <v>39050003395</v>
      </c>
      <c r="E95" s="1234" t="s">
        <v>3583</v>
      </c>
      <c r="F95" s="1237">
        <v>249.33333333333334</v>
      </c>
      <c r="G95" s="1229">
        <v>3</v>
      </c>
      <c r="H95" s="1236">
        <v>1</v>
      </c>
      <c r="I95" s="1238">
        <v>0</v>
      </c>
      <c r="J95" s="1239">
        <f t="shared" si="15"/>
        <v>2</v>
      </c>
      <c r="K95" s="1229">
        <f t="shared" si="16"/>
        <v>59.84</v>
      </c>
      <c r="L95" s="1229">
        <f t="shared" si="17"/>
        <v>59.84</v>
      </c>
      <c r="M95" s="1229">
        <f t="shared" si="18"/>
        <v>1.68</v>
      </c>
      <c r="N95" s="1229">
        <f t="shared" si="19"/>
        <v>3.36</v>
      </c>
      <c r="O95" s="1229">
        <f t="shared" si="20"/>
        <v>56.7</v>
      </c>
      <c r="P95" s="1229">
        <f t="shared" si="21"/>
        <v>113.4</v>
      </c>
      <c r="Q95" s="1229">
        <f t="shared" si="22"/>
        <v>23.58</v>
      </c>
      <c r="R95" s="1229">
        <f t="shared" si="23"/>
        <v>47.16</v>
      </c>
      <c r="S95" s="1229">
        <f t="shared" si="24"/>
        <v>14.96</v>
      </c>
      <c r="T95" s="1229">
        <f t="shared" si="25"/>
        <v>14.96</v>
      </c>
      <c r="U95" s="1229">
        <f t="shared" si="26"/>
        <v>14.96</v>
      </c>
      <c r="V95" s="1233">
        <f t="shared" si="27"/>
        <v>7.48</v>
      </c>
      <c r="W95" s="1248">
        <f t="shared" si="14"/>
        <v>418</v>
      </c>
    </row>
    <row r="96" spans="1:23" ht="11.25" customHeight="1" x14ac:dyDescent="0.25">
      <c r="A96" s="1234" t="s">
        <v>3489</v>
      </c>
      <c r="B96" s="1234">
        <v>621200005</v>
      </c>
      <c r="C96" s="1235" t="s">
        <v>2063</v>
      </c>
      <c r="D96" s="1234">
        <v>17740003145</v>
      </c>
      <c r="E96" s="1234" t="s">
        <v>3584</v>
      </c>
      <c r="F96" s="1237">
        <v>296.33333333333331</v>
      </c>
      <c r="G96" s="1229">
        <v>2</v>
      </c>
      <c r="H96" s="1236">
        <v>1</v>
      </c>
      <c r="I96" s="1238">
        <v>0</v>
      </c>
      <c r="J96" s="1239">
        <f t="shared" si="15"/>
        <v>1</v>
      </c>
      <c r="K96" s="1229">
        <f t="shared" si="16"/>
        <v>71.11999999999999</v>
      </c>
      <c r="L96" s="1229">
        <f t="shared" si="17"/>
        <v>71.11999999999999</v>
      </c>
      <c r="M96" s="1229">
        <f t="shared" si="18"/>
        <v>1.68</v>
      </c>
      <c r="N96" s="1229">
        <f t="shared" si="19"/>
        <v>1.68</v>
      </c>
      <c r="O96" s="1229">
        <f t="shared" si="20"/>
        <v>56.7</v>
      </c>
      <c r="P96" s="1229">
        <f t="shared" si="21"/>
        <v>56.7</v>
      </c>
      <c r="Q96" s="1229">
        <f t="shared" si="22"/>
        <v>23.58</v>
      </c>
      <c r="R96" s="1229">
        <f t="shared" si="23"/>
        <v>23.58</v>
      </c>
      <c r="S96" s="1229">
        <f t="shared" si="24"/>
        <v>17.779999999999998</v>
      </c>
      <c r="T96" s="1229">
        <f t="shared" si="25"/>
        <v>17.779999999999998</v>
      </c>
      <c r="U96" s="1229">
        <f t="shared" si="26"/>
        <v>17.779999999999998</v>
      </c>
      <c r="V96" s="1233">
        <f t="shared" si="27"/>
        <v>8.8899999999999988</v>
      </c>
      <c r="W96" s="1248">
        <f t="shared" si="14"/>
        <v>368</v>
      </c>
    </row>
    <row r="97" spans="1:23" ht="11.25" customHeight="1" x14ac:dyDescent="0.25">
      <c r="A97" s="1234" t="s">
        <v>3489</v>
      </c>
      <c r="B97" s="1234">
        <v>621200012</v>
      </c>
      <c r="C97" s="1235" t="s">
        <v>1144</v>
      </c>
      <c r="D97" s="1234">
        <v>77870020957</v>
      </c>
      <c r="E97" s="1234" t="s">
        <v>3585</v>
      </c>
      <c r="F97" s="1237">
        <v>578.33333333333337</v>
      </c>
      <c r="G97" s="1229">
        <v>3</v>
      </c>
      <c r="H97" s="1236">
        <v>1</v>
      </c>
      <c r="I97" s="1238">
        <v>0</v>
      </c>
      <c r="J97" s="1239">
        <f t="shared" si="15"/>
        <v>2</v>
      </c>
      <c r="K97" s="1229">
        <f t="shared" si="16"/>
        <v>138.80000000000001</v>
      </c>
      <c r="L97" s="1229">
        <f t="shared" si="17"/>
        <v>138.80000000000001</v>
      </c>
      <c r="M97" s="1229">
        <f t="shared" si="18"/>
        <v>1.68</v>
      </c>
      <c r="N97" s="1229">
        <f t="shared" si="19"/>
        <v>3.36</v>
      </c>
      <c r="O97" s="1229">
        <f t="shared" si="20"/>
        <v>56.7</v>
      </c>
      <c r="P97" s="1229">
        <f t="shared" si="21"/>
        <v>113.4</v>
      </c>
      <c r="Q97" s="1229">
        <f t="shared" si="22"/>
        <v>23.58</v>
      </c>
      <c r="R97" s="1229">
        <f t="shared" si="23"/>
        <v>47.16</v>
      </c>
      <c r="S97" s="1229">
        <f t="shared" si="24"/>
        <v>34.700000000000003</v>
      </c>
      <c r="T97" s="1229">
        <f t="shared" si="25"/>
        <v>34.700000000000003</v>
      </c>
      <c r="U97" s="1229">
        <f t="shared" si="26"/>
        <v>34.700000000000003</v>
      </c>
      <c r="V97" s="1233">
        <f t="shared" si="27"/>
        <v>17.350000000000001</v>
      </c>
      <c r="W97" s="1248">
        <f t="shared" si="14"/>
        <v>645</v>
      </c>
    </row>
    <row r="98" spans="1:23" ht="11.25" customHeight="1" x14ac:dyDescent="0.25">
      <c r="A98" s="1234" t="s">
        <v>3489</v>
      </c>
      <c r="B98" s="1234">
        <v>624275401</v>
      </c>
      <c r="C98" s="1235" t="s">
        <v>2065</v>
      </c>
      <c r="D98" s="1234">
        <v>80520008063</v>
      </c>
      <c r="E98" s="1234" t="s">
        <v>3586</v>
      </c>
      <c r="F98" s="1237">
        <v>292</v>
      </c>
      <c r="G98" s="1229">
        <v>3</v>
      </c>
      <c r="H98" s="1236">
        <v>1</v>
      </c>
      <c r="I98" s="1238">
        <v>0</v>
      </c>
      <c r="J98" s="1239">
        <f t="shared" si="15"/>
        <v>2</v>
      </c>
      <c r="K98" s="1229">
        <f t="shared" si="16"/>
        <v>70.08</v>
      </c>
      <c r="L98" s="1229">
        <f t="shared" si="17"/>
        <v>70.08</v>
      </c>
      <c r="M98" s="1229">
        <f t="shared" si="18"/>
        <v>1.68</v>
      </c>
      <c r="N98" s="1229">
        <f t="shared" si="19"/>
        <v>3.36</v>
      </c>
      <c r="O98" s="1229">
        <f t="shared" si="20"/>
        <v>56.7</v>
      </c>
      <c r="P98" s="1229">
        <f t="shared" si="21"/>
        <v>113.4</v>
      </c>
      <c r="Q98" s="1229">
        <f t="shared" si="22"/>
        <v>23.58</v>
      </c>
      <c r="R98" s="1229">
        <f t="shared" si="23"/>
        <v>47.16</v>
      </c>
      <c r="S98" s="1229">
        <f t="shared" si="24"/>
        <v>17.52</v>
      </c>
      <c r="T98" s="1229">
        <f t="shared" si="25"/>
        <v>17.52</v>
      </c>
      <c r="U98" s="1229">
        <f t="shared" si="26"/>
        <v>17.52</v>
      </c>
      <c r="V98" s="1233">
        <f t="shared" si="27"/>
        <v>8.76</v>
      </c>
      <c r="W98" s="1248">
        <f t="shared" si="14"/>
        <v>447</v>
      </c>
    </row>
    <row r="99" spans="1:23" ht="11.25" customHeight="1" x14ac:dyDescent="0.25">
      <c r="A99" s="1234" t="s">
        <v>3489</v>
      </c>
      <c r="B99" s="1234">
        <v>624275402</v>
      </c>
      <c r="C99" s="1235" t="s">
        <v>3587</v>
      </c>
      <c r="D99" s="1234">
        <v>76080009456</v>
      </c>
      <c r="E99" s="1234" t="s">
        <v>3588</v>
      </c>
      <c r="F99" s="1237">
        <v>161.33333333333334</v>
      </c>
      <c r="G99" s="1229">
        <v>3</v>
      </c>
      <c r="H99" s="1236">
        <v>1</v>
      </c>
      <c r="I99" s="1238">
        <v>0</v>
      </c>
      <c r="J99" s="1239">
        <f t="shared" si="15"/>
        <v>2</v>
      </c>
      <c r="K99" s="1229">
        <f t="shared" si="16"/>
        <v>38.72</v>
      </c>
      <c r="L99" s="1229">
        <f t="shared" si="17"/>
        <v>38.72</v>
      </c>
      <c r="M99" s="1229">
        <f t="shared" si="18"/>
        <v>1.68</v>
      </c>
      <c r="N99" s="1229">
        <f t="shared" si="19"/>
        <v>3.36</v>
      </c>
      <c r="O99" s="1229">
        <f t="shared" si="20"/>
        <v>56.7</v>
      </c>
      <c r="P99" s="1229">
        <f t="shared" si="21"/>
        <v>113.4</v>
      </c>
      <c r="Q99" s="1229">
        <f t="shared" si="22"/>
        <v>23.58</v>
      </c>
      <c r="R99" s="1229">
        <f t="shared" si="23"/>
        <v>47.16</v>
      </c>
      <c r="S99" s="1229">
        <f t="shared" si="24"/>
        <v>9.68</v>
      </c>
      <c r="T99" s="1229">
        <f t="shared" si="25"/>
        <v>9.68</v>
      </c>
      <c r="U99" s="1229">
        <f t="shared" si="26"/>
        <v>9.68</v>
      </c>
      <c r="V99" s="1233">
        <f t="shared" si="27"/>
        <v>4.84</v>
      </c>
      <c r="W99" s="1248">
        <f t="shared" si="14"/>
        <v>357</v>
      </c>
    </row>
    <row r="100" spans="1:23" ht="11.25" customHeight="1" x14ac:dyDescent="0.25">
      <c r="A100" s="1234" t="s">
        <v>3489</v>
      </c>
      <c r="B100" s="1234">
        <v>640600003</v>
      </c>
      <c r="C100" s="1235" t="s">
        <v>2067</v>
      </c>
      <c r="D100" s="1234">
        <v>15330007466</v>
      </c>
      <c r="E100" s="1234" t="s">
        <v>3589</v>
      </c>
      <c r="F100" s="1237">
        <v>206.66666666666666</v>
      </c>
      <c r="G100" s="1229">
        <v>3</v>
      </c>
      <c r="H100" s="1236">
        <v>1</v>
      </c>
      <c r="I100" s="1238">
        <v>0</v>
      </c>
      <c r="J100" s="1239">
        <f t="shared" si="15"/>
        <v>2</v>
      </c>
      <c r="K100" s="1229">
        <f t="shared" si="16"/>
        <v>49.599999999999994</v>
      </c>
      <c r="L100" s="1229">
        <f t="shared" si="17"/>
        <v>49.599999999999994</v>
      </c>
      <c r="M100" s="1229">
        <f t="shared" si="18"/>
        <v>1.68</v>
      </c>
      <c r="N100" s="1229">
        <f t="shared" si="19"/>
        <v>3.36</v>
      </c>
      <c r="O100" s="1229">
        <f t="shared" si="20"/>
        <v>56.7</v>
      </c>
      <c r="P100" s="1229">
        <f t="shared" si="21"/>
        <v>113.4</v>
      </c>
      <c r="Q100" s="1229">
        <f t="shared" si="22"/>
        <v>23.58</v>
      </c>
      <c r="R100" s="1229">
        <f t="shared" si="23"/>
        <v>47.16</v>
      </c>
      <c r="S100" s="1229">
        <f t="shared" si="24"/>
        <v>12.399999999999999</v>
      </c>
      <c r="T100" s="1229">
        <f t="shared" si="25"/>
        <v>12.399999999999999</v>
      </c>
      <c r="U100" s="1229">
        <f t="shared" si="26"/>
        <v>12.399999999999999</v>
      </c>
      <c r="V100" s="1233">
        <f t="shared" si="27"/>
        <v>6.1999999999999993</v>
      </c>
      <c r="W100" s="1248">
        <f t="shared" si="14"/>
        <v>388</v>
      </c>
    </row>
    <row r="101" spans="1:23" ht="11.25" customHeight="1" x14ac:dyDescent="0.25">
      <c r="A101" s="1234" t="s">
        <v>3489</v>
      </c>
      <c r="B101" s="1234">
        <v>640600004</v>
      </c>
      <c r="C101" s="1235" t="s">
        <v>2069</v>
      </c>
      <c r="D101" s="1234">
        <v>56100038040</v>
      </c>
      <c r="E101" s="1234" t="s">
        <v>3590</v>
      </c>
      <c r="F101" s="1237">
        <v>183.66666666666666</v>
      </c>
      <c r="G101" s="1229">
        <v>3</v>
      </c>
      <c r="H101" s="1236">
        <v>1</v>
      </c>
      <c r="I101" s="1238">
        <v>0</v>
      </c>
      <c r="J101" s="1239">
        <f t="shared" si="15"/>
        <v>2</v>
      </c>
      <c r="K101" s="1229">
        <f t="shared" si="16"/>
        <v>44.08</v>
      </c>
      <c r="L101" s="1229">
        <f t="shared" si="17"/>
        <v>44.08</v>
      </c>
      <c r="M101" s="1229">
        <f t="shared" si="18"/>
        <v>1.68</v>
      </c>
      <c r="N101" s="1229">
        <f t="shared" si="19"/>
        <v>3.36</v>
      </c>
      <c r="O101" s="1229">
        <f t="shared" si="20"/>
        <v>56.7</v>
      </c>
      <c r="P101" s="1229">
        <f t="shared" si="21"/>
        <v>113.4</v>
      </c>
      <c r="Q101" s="1229">
        <f t="shared" si="22"/>
        <v>23.58</v>
      </c>
      <c r="R101" s="1229">
        <f t="shared" si="23"/>
        <v>47.16</v>
      </c>
      <c r="S101" s="1229">
        <f t="shared" si="24"/>
        <v>11.02</v>
      </c>
      <c r="T101" s="1229">
        <f t="shared" si="25"/>
        <v>11.02</v>
      </c>
      <c r="U101" s="1229">
        <f t="shared" si="26"/>
        <v>11.02</v>
      </c>
      <c r="V101" s="1233">
        <f t="shared" si="27"/>
        <v>5.51</v>
      </c>
      <c r="W101" s="1248">
        <f t="shared" si="14"/>
        <v>373</v>
      </c>
    </row>
    <row r="102" spans="1:23" ht="11.25" customHeight="1" x14ac:dyDescent="0.25">
      <c r="A102" s="1234" t="s">
        <v>3489</v>
      </c>
      <c r="B102" s="1234">
        <v>640600023</v>
      </c>
      <c r="C102" s="1235" t="s">
        <v>2075</v>
      </c>
      <c r="D102" s="1234">
        <v>82270045089</v>
      </c>
      <c r="E102" s="1234" t="s">
        <v>3591</v>
      </c>
      <c r="F102" s="1237">
        <v>60.666666666666664</v>
      </c>
      <c r="G102" s="1229">
        <v>3</v>
      </c>
      <c r="H102" s="1236">
        <v>1</v>
      </c>
      <c r="I102" s="1238">
        <v>0</v>
      </c>
      <c r="J102" s="1239">
        <f t="shared" si="15"/>
        <v>2</v>
      </c>
      <c r="K102" s="1229">
        <f t="shared" si="16"/>
        <v>14.559999999999999</v>
      </c>
      <c r="L102" s="1229">
        <f t="shared" si="17"/>
        <v>14.559999999999999</v>
      </c>
      <c r="M102" s="1229">
        <f t="shared" si="18"/>
        <v>1.68</v>
      </c>
      <c r="N102" s="1229">
        <f t="shared" si="19"/>
        <v>3.36</v>
      </c>
      <c r="O102" s="1229">
        <f t="shared" si="20"/>
        <v>56.7</v>
      </c>
      <c r="P102" s="1229">
        <f t="shared" si="21"/>
        <v>113.4</v>
      </c>
      <c r="Q102" s="1229">
        <f t="shared" si="22"/>
        <v>23.58</v>
      </c>
      <c r="R102" s="1229">
        <f t="shared" si="23"/>
        <v>47.16</v>
      </c>
      <c r="S102" s="1229">
        <f t="shared" si="24"/>
        <v>3.6399999999999997</v>
      </c>
      <c r="T102" s="1229">
        <f t="shared" si="25"/>
        <v>3.6399999999999997</v>
      </c>
      <c r="U102" s="1229">
        <f t="shared" si="26"/>
        <v>3.6399999999999997</v>
      </c>
      <c r="V102" s="1233">
        <f t="shared" si="27"/>
        <v>1.8199999999999998</v>
      </c>
      <c r="W102" s="1248">
        <f t="shared" si="14"/>
        <v>288</v>
      </c>
    </row>
    <row r="103" spans="1:23" ht="11.25" customHeight="1" x14ac:dyDescent="0.25">
      <c r="A103" s="1234" t="s">
        <v>3489</v>
      </c>
      <c r="B103" s="1234">
        <v>640600006</v>
      </c>
      <c r="C103" s="1235" t="s">
        <v>2071</v>
      </c>
      <c r="D103" s="1234">
        <v>61900009016</v>
      </c>
      <c r="E103" s="1234" t="s">
        <v>3592</v>
      </c>
      <c r="F103" s="1237">
        <v>421</v>
      </c>
      <c r="G103" s="1229">
        <v>5</v>
      </c>
      <c r="H103" s="1236">
        <v>1</v>
      </c>
      <c r="I103" s="1238">
        <v>0</v>
      </c>
      <c r="J103" s="1239">
        <f t="shared" si="15"/>
        <v>4</v>
      </c>
      <c r="K103" s="1229">
        <f t="shared" si="16"/>
        <v>101.03999999999999</v>
      </c>
      <c r="L103" s="1229">
        <f t="shared" si="17"/>
        <v>101.03999999999999</v>
      </c>
      <c r="M103" s="1229">
        <f t="shared" si="18"/>
        <v>1.68</v>
      </c>
      <c r="N103" s="1229">
        <f t="shared" si="19"/>
        <v>6.72</v>
      </c>
      <c r="O103" s="1229">
        <f t="shared" si="20"/>
        <v>56.7</v>
      </c>
      <c r="P103" s="1229">
        <f t="shared" si="21"/>
        <v>226.8</v>
      </c>
      <c r="Q103" s="1229">
        <f t="shared" si="22"/>
        <v>23.58</v>
      </c>
      <c r="R103" s="1229">
        <f t="shared" si="23"/>
        <v>94.32</v>
      </c>
      <c r="S103" s="1229">
        <f t="shared" si="24"/>
        <v>25.259999999999998</v>
      </c>
      <c r="T103" s="1229">
        <f t="shared" si="25"/>
        <v>25.259999999999998</v>
      </c>
      <c r="U103" s="1229">
        <f t="shared" si="26"/>
        <v>25.259999999999998</v>
      </c>
      <c r="V103" s="1233">
        <f t="shared" si="27"/>
        <v>12.629999999999999</v>
      </c>
      <c r="W103" s="1248">
        <f t="shared" si="14"/>
        <v>700</v>
      </c>
    </row>
    <row r="104" spans="1:23" ht="11.25" customHeight="1" x14ac:dyDescent="0.25">
      <c r="A104" s="1234" t="s">
        <v>3489</v>
      </c>
      <c r="B104" s="1234">
        <v>640600013</v>
      </c>
      <c r="C104" s="1235" t="s">
        <v>3593</v>
      </c>
      <c r="D104" s="1234">
        <v>83380001326</v>
      </c>
      <c r="E104" s="1234" t="s">
        <v>3594</v>
      </c>
      <c r="F104" s="1237">
        <v>782</v>
      </c>
      <c r="G104" s="1229">
        <v>3</v>
      </c>
      <c r="H104" s="1236">
        <v>1</v>
      </c>
      <c r="I104" s="1238">
        <v>0</v>
      </c>
      <c r="J104" s="1239">
        <f t="shared" si="15"/>
        <v>2</v>
      </c>
      <c r="K104" s="1229">
        <f t="shared" si="16"/>
        <v>187.68</v>
      </c>
      <c r="L104" s="1229">
        <f t="shared" si="17"/>
        <v>187.68</v>
      </c>
      <c r="M104" s="1229">
        <f t="shared" si="18"/>
        <v>1.68</v>
      </c>
      <c r="N104" s="1229">
        <f t="shared" si="19"/>
        <v>3.36</v>
      </c>
      <c r="O104" s="1229">
        <f t="shared" si="20"/>
        <v>56.7</v>
      </c>
      <c r="P104" s="1229">
        <f t="shared" si="21"/>
        <v>113.4</v>
      </c>
      <c r="Q104" s="1229">
        <f t="shared" si="22"/>
        <v>23.58</v>
      </c>
      <c r="R104" s="1229">
        <f t="shared" si="23"/>
        <v>47.16</v>
      </c>
      <c r="S104" s="1229">
        <f t="shared" si="24"/>
        <v>46.92</v>
      </c>
      <c r="T104" s="1229">
        <f t="shared" si="25"/>
        <v>46.92</v>
      </c>
      <c r="U104" s="1229">
        <f t="shared" si="26"/>
        <v>46.92</v>
      </c>
      <c r="V104" s="1233">
        <f t="shared" si="27"/>
        <v>23.46</v>
      </c>
      <c r="W104" s="1248">
        <f t="shared" si="14"/>
        <v>785</v>
      </c>
    </row>
    <row r="105" spans="1:23" ht="11.25" customHeight="1" x14ac:dyDescent="0.25">
      <c r="A105" s="1234" t="s">
        <v>3489</v>
      </c>
      <c r="B105" s="1234">
        <v>640600022</v>
      </c>
      <c r="C105" s="1235" t="s">
        <v>2073</v>
      </c>
      <c r="D105" s="1234">
        <v>78190046828</v>
      </c>
      <c r="E105" s="1234" t="s">
        <v>3595</v>
      </c>
      <c r="F105" s="1237">
        <v>430</v>
      </c>
      <c r="G105" s="1229">
        <v>3</v>
      </c>
      <c r="H105" s="1236">
        <v>1</v>
      </c>
      <c r="I105" s="1238">
        <v>0</v>
      </c>
      <c r="J105" s="1239">
        <f t="shared" si="15"/>
        <v>2</v>
      </c>
      <c r="K105" s="1229">
        <f t="shared" si="16"/>
        <v>103.2</v>
      </c>
      <c r="L105" s="1229">
        <f t="shared" si="17"/>
        <v>103.2</v>
      </c>
      <c r="M105" s="1229">
        <f t="shared" si="18"/>
        <v>1.68</v>
      </c>
      <c r="N105" s="1229">
        <f t="shared" si="19"/>
        <v>3.36</v>
      </c>
      <c r="O105" s="1229">
        <f t="shared" si="20"/>
        <v>56.7</v>
      </c>
      <c r="P105" s="1229">
        <f t="shared" si="21"/>
        <v>113.4</v>
      </c>
      <c r="Q105" s="1229">
        <f t="shared" si="22"/>
        <v>23.58</v>
      </c>
      <c r="R105" s="1229">
        <f t="shared" si="23"/>
        <v>47.16</v>
      </c>
      <c r="S105" s="1229">
        <f t="shared" si="24"/>
        <v>25.8</v>
      </c>
      <c r="T105" s="1229">
        <f t="shared" si="25"/>
        <v>25.8</v>
      </c>
      <c r="U105" s="1229">
        <f t="shared" si="26"/>
        <v>25.8</v>
      </c>
      <c r="V105" s="1233">
        <f t="shared" si="27"/>
        <v>12.9</v>
      </c>
      <c r="W105" s="1248">
        <f t="shared" si="14"/>
        <v>543</v>
      </c>
    </row>
    <row r="106" spans="1:23" ht="11.25" customHeight="1" x14ac:dyDescent="0.25">
      <c r="A106" s="1234" t="s">
        <v>3489</v>
      </c>
      <c r="B106" s="1234">
        <v>640800004</v>
      </c>
      <c r="C106" s="1235" t="s">
        <v>750</v>
      </c>
      <c r="D106" s="1234">
        <v>45720049629</v>
      </c>
      <c r="E106" s="1234" t="s">
        <v>3596</v>
      </c>
      <c r="F106" s="1237">
        <v>276</v>
      </c>
      <c r="G106" s="1229">
        <v>3</v>
      </c>
      <c r="H106" s="1236">
        <v>1</v>
      </c>
      <c r="I106" s="1238">
        <v>0</v>
      </c>
      <c r="J106" s="1239">
        <f t="shared" si="15"/>
        <v>2</v>
      </c>
      <c r="K106" s="1229">
        <f t="shared" si="16"/>
        <v>66.239999999999995</v>
      </c>
      <c r="L106" s="1229">
        <f t="shared" si="17"/>
        <v>66.239999999999995</v>
      </c>
      <c r="M106" s="1229">
        <f t="shared" si="18"/>
        <v>1.68</v>
      </c>
      <c r="N106" s="1229">
        <f t="shared" si="19"/>
        <v>3.36</v>
      </c>
      <c r="O106" s="1229">
        <f t="shared" si="20"/>
        <v>56.7</v>
      </c>
      <c r="P106" s="1229">
        <f t="shared" si="21"/>
        <v>113.4</v>
      </c>
      <c r="Q106" s="1229">
        <f t="shared" si="22"/>
        <v>23.58</v>
      </c>
      <c r="R106" s="1229">
        <f t="shared" si="23"/>
        <v>47.16</v>
      </c>
      <c r="S106" s="1229">
        <f t="shared" si="24"/>
        <v>16.559999999999999</v>
      </c>
      <c r="T106" s="1229">
        <f t="shared" si="25"/>
        <v>16.559999999999999</v>
      </c>
      <c r="U106" s="1229">
        <f t="shared" si="26"/>
        <v>16.559999999999999</v>
      </c>
      <c r="V106" s="1233">
        <f t="shared" si="27"/>
        <v>8.2799999999999994</v>
      </c>
      <c r="W106" s="1248">
        <f t="shared" si="14"/>
        <v>436</v>
      </c>
    </row>
    <row r="107" spans="1:23" ht="11.25" customHeight="1" x14ac:dyDescent="0.25">
      <c r="A107" s="1234" t="s">
        <v>3489</v>
      </c>
      <c r="B107" s="1234">
        <v>641000002</v>
      </c>
      <c r="C107" s="1235" t="s">
        <v>2077</v>
      </c>
      <c r="D107" s="1234">
        <v>46900004988</v>
      </c>
      <c r="E107" s="1234" t="s">
        <v>3597</v>
      </c>
      <c r="F107" s="1237">
        <v>207.33333333333334</v>
      </c>
      <c r="G107" s="1229">
        <v>2</v>
      </c>
      <c r="H107" s="1236">
        <v>1</v>
      </c>
      <c r="I107" s="1238">
        <v>0</v>
      </c>
      <c r="J107" s="1239">
        <f t="shared" si="15"/>
        <v>1</v>
      </c>
      <c r="K107" s="1229">
        <f t="shared" si="16"/>
        <v>49.76</v>
      </c>
      <c r="L107" s="1229">
        <f t="shared" si="17"/>
        <v>49.76</v>
      </c>
      <c r="M107" s="1229">
        <f t="shared" si="18"/>
        <v>1.68</v>
      </c>
      <c r="N107" s="1229">
        <f t="shared" si="19"/>
        <v>1.68</v>
      </c>
      <c r="O107" s="1229">
        <f t="shared" si="20"/>
        <v>56.7</v>
      </c>
      <c r="P107" s="1229">
        <f t="shared" si="21"/>
        <v>56.7</v>
      </c>
      <c r="Q107" s="1229">
        <f t="shared" si="22"/>
        <v>23.58</v>
      </c>
      <c r="R107" s="1229">
        <f t="shared" si="23"/>
        <v>23.58</v>
      </c>
      <c r="S107" s="1229">
        <f t="shared" si="24"/>
        <v>12.44</v>
      </c>
      <c r="T107" s="1229">
        <f t="shared" si="25"/>
        <v>12.44</v>
      </c>
      <c r="U107" s="1229">
        <f t="shared" si="26"/>
        <v>12.44</v>
      </c>
      <c r="V107" s="1233">
        <f t="shared" si="27"/>
        <v>6.22</v>
      </c>
      <c r="W107" s="1248">
        <f t="shared" si="14"/>
        <v>307</v>
      </c>
    </row>
    <row r="108" spans="1:23" ht="11.25" customHeight="1" x14ac:dyDescent="0.25">
      <c r="A108" s="1234" t="s">
        <v>3489</v>
      </c>
      <c r="B108" s="1234">
        <v>641000014</v>
      </c>
      <c r="C108" s="1235" t="s">
        <v>1362</v>
      </c>
      <c r="D108" s="1234">
        <v>15930005448</v>
      </c>
      <c r="E108" s="1234" t="s">
        <v>3598</v>
      </c>
      <c r="F108" s="1237">
        <v>235.66666666666666</v>
      </c>
      <c r="G108" s="1229">
        <v>3</v>
      </c>
      <c r="H108" s="1236">
        <v>1</v>
      </c>
      <c r="I108" s="1238">
        <v>0</v>
      </c>
      <c r="J108" s="1239">
        <f t="shared" si="15"/>
        <v>2</v>
      </c>
      <c r="K108" s="1229">
        <f t="shared" si="16"/>
        <v>56.559999999999995</v>
      </c>
      <c r="L108" s="1229">
        <f t="shared" si="17"/>
        <v>56.559999999999995</v>
      </c>
      <c r="M108" s="1229">
        <f t="shared" si="18"/>
        <v>1.68</v>
      </c>
      <c r="N108" s="1229">
        <f t="shared" si="19"/>
        <v>3.36</v>
      </c>
      <c r="O108" s="1229">
        <f t="shared" si="20"/>
        <v>56.7</v>
      </c>
      <c r="P108" s="1229">
        <f t="shared" si="21"/>
        <v>113.4</v>
      </c>
      <c r="Q108" s="1229">
        <f t="shared" si="22"/>
        <v>23.58</v>
      </c>
      <c r="R108" s="1229">
        <f t="shared" si="23"/>
        <v>47.16</v>
      </c>
      <c r="S108" s="1229">
        <f t="shared" si="24"/>
        <v>14.139999999999999</v>
      </c>
      <c r="T108" s="1229">
        <f t="shared" si="25"/>
        <v>14.139999999999999</v>
      </c>
      <c r="U108" s="1229">
        <f t="shared" si="26"/>
        <v>14.139999999999999</v>
      </c>
      <c r="V108" s="1233">
        <f t="shared" si="27"/>
        <v>7.0699999999999994</v>
      </c>
      <c r="W108" s="1248">
        <f t="shared" si="14"/>
        <v>408</v>
      </c>
    </row>
    <row r="109" spans="1:23" ht="11.25" customHeight="1" x14ac:dyDescent="0.25">
      <c r="A109" s="1234" t="s">
        <v>3489</v>
      </c>
      <c r="B109" s="1234">
        <v>641000014</v>
      </c>
      <c r="C109" s="1235" t="s">
        <v>1362</v>
      </c>
      <c r="D109" s="1234">
        <v>33940003760</v>
      </c>
      <c r="E109" s="1234" t="s">
        <v>3599</v>
      </c>
      <c r="F109" s="1237">
        <v>66.666666666666671</v>
      </c>
      <c r="G109" s="1229">
        <v>1</v>
      </c>
      <c r="H109" s="1236">
        <v>1</v>
      </c>
      <c r="I109" s="1238">
        <v>0</v>
      </c>
      <c r="J109" s="1239">
        <f t="shared" si="15"/>
        <v>0</v>
      </c>
      <c r="K109" s="1229">
        <f t="shared" si="16"/>
        <v>16</v>
      </c>
      <c r="L109" s="1229">
        <f t="shared" si="17"/>
        <v>16</v>
      </c>
      <c r="M109" s="1229">
        <f t="shared" si="18"/>
        <v>1.68</v>
      </c>
      <c r="N109" s="1229">
        <f t="shared" si="19"/>
        <v>0</v>
      </c>
      <c r="O109" s="1229">
        <f t="shared" si="20"/>
        <v>56.7</v>
      </c>
      <c r="P109" s="1229">
        <f t="shared" si="21"/>
        <v>0</v>
      </c>
      <c r="Q109" s="1229">
        <f t="shared" si="22"/>
        <v>23.58</v>
      </c>
      <c r="R109" s="1229">
        <f t="shared" si="23"/>
        <v>0</v>
      </c>
      <c r="S109" s="1229">
        <f t="shared" si="24"/>
        <v>4</v>
      </c>
      <c r="T109" s="1229">
        <f t="shared" si="25"/>
        <v>4</v>
      </c>
      <c r="U109" s="1229">
        <f t="shared" si="26"/>
        <v>4</v>
      </c>
      <c r="V109" s="1233">
        <f t="shared" si="27"/>
        <v>2</v>
      </c>
      <c r="W109" s="1248">
        <f t="shared" si="14"/>
        <v>128</v>
      </c>
    </row>
    <row r="110" spans="1:23" ht="11.25" customHeight="1" x14ac:dyDescent="0.25">
      <c r="A110" s="1234" t="s">
        <v>3489</v>
      </c>
      <c r="B110" s="1234">
        <v>641000014</v>
      </c>
      <c r="C110" s="1235" t="s">
        <v>1362</v>
      </c>
      <c r="D110" s="1234">
        <v>89440054895</v>
      </c>
      <c r="E110" s="1234" t="s">
        <v>3600</v>
      </c>
      <c r="F110" s="1237">
        <v>185</v>
      </c>
      <c r="G110" s="1229">
        <v>3</v>
      </c>
      <c r="H110" s="1236">
        <v>1</v>
      </c>
      <c r="I110" s="1238">
        <v>0</v>
      </c>
      <c r="J110" s="1239">
        <f t="shared" si="15"/>
        <v>2</v>
      </c>
      <c r="K110" s="1229">
        <f t="shared" si="16"/>
        <v>44.4</v>
      </c>
      <c r="L110" s="1229">
        <f t="shared" si="17"/>
        <v>44.4</v>
      </c>
      <c r="M110" s="1229">
        <f t="shared" si="18"/>
        <v>1.68</v>
      </c>
      <c r="N110" s="1229">
        <f t="shared" si="19"/>
        <v>3.36</v>
      </c>
      <c r="O110" s="1229">
        <f t="shared" si="20"/>
        <v>56.7</v>
      </c>
      <c r="P110" s="1229">
        <f t="shared" si="21"/>
        <v>113.4</v>
      </c>
      <c r="Q110" s="1229">
        <f t="shared" si="22"/>
        <v>23.58</v>
      </c>
      <c r="R110" s="1229">
        <f t="shared" si="23"/>
        <v>47.16</v>
      </c>
      <c r="S110" s="1229">
        <f t="shared" si="24"/>
        <v>11.1</v>
      </c>
      <c r="T110" s="1229">
        <f t="shared" si="25"/>
        <v>11.1</v>
      </c>
      <c r="U110" s="1229">
        <f t="shared" si="26"/>
        <v>11.1</v>
      </c>
      <c r="V110" s="1233">
        <f t="shared" si="27"/>
        <v>5.55</v>
      </c>
      <c r="W110" s="1248">
        <f t="shared" si="14"/>
        <v>374</v>
      </c>
    </row>
    <row r="111" spans="1:23" ht="11.25" customHeight="1" x14ac:dyDescent="0.25">
      <c r="A111" s="1234" t="s">
        <v>3489</v>
      </c>
      <c r="B111" s="1234">
        <v>641000015</v>
      </c>
      <c r="C111" s="1235" t="s">
        <v>1146</v>
      </c>
      <c r="D111" s="1234">
        <v>89120004033</v>
      </c>
      <c r="E111" s="1234" t="s">
        <v>3601</v>
      </c>
      <c r="F111" s="1237">
        <v>491.66666666666669</v>
      </c>
      <c r="G111" s="1229">
        <v>4</v>
      </c>
      <c r="H111" s="1236">
        <v>1</v>
      </c>
      <c r="I111" s="1238">
        <v>0</v>
      </c>
      <c r="J111" s="1239">
        <f t="shared" si="15"/>
        <v>3</v>
      </c>
      <c r="K111" s="1229">
        <f t="shared" si="16"/>
        <v>118</v>
      </c>
      <c r="L111" s="1229">
        <f t="shared" si="17"/>
        <v>118</v>
      </c>
      <c r="M111" s="1229">
        <f t="shared" si="18"/>
        <v>1.68</v>
      </c>
      <c r="N111" s="1229">
        <f t="shared" si="19"/>
        <v>5.04</v>
      </c>
      <c r="O111" s="1229">
        <f t="shared" si="20"/>
        <v>56.7</v>
      </c>
      <c r="P111" s="1229">
        <f t="shared" si="21"/>
        <v>170.10000000000002</v>
      </c>
      <c r="Q111" s="1229">
        <f t="shared" si="22"/>
        <v>23.58</v>
      </c>
      <c r="R111" s="1229">
        <f t="shared" si="23"/>
        <v>70.739999999999995</v>
      </c>
      <c r="S111" s="1229">
        <f t="shared" si="24"/>
        <v>29.5</v>
      </c>
      <c r="T111" s="1229">
        <f t="shared" si="25"/>
        <v>29.5</v>
      </c>
      <c r="U111" s="1229">
        <f t="shared" si="26"/>
        <v>29.5</v>
      </c>
      <c r="V111" s="1233">
        <f t="shared" si="27"/>
        <v>14.75</v>
      </c>
      <c r="W111" s="1248">
        <f t="shared" si="14"/>
        <v>667</v>
      </c>
    </row>
    <row r="112" spans="1:23" ht="11.25" customHeight="1" x14ac:dyDescent="0.25">
      <c r="A112" s="1234" t="s">
        <v>3489</v>
      </c>
      <c r="B112" s="1234">
        <v>641000016</v>
      </c>
      <c r="C112" s="1235" t="s">
        <v>1364</v>
      </c>
      <c r="D112" s="1234">
        <v>43100009245</v>
      </c>
      <c r="E112" s="1234" t="s">
        <v>3602</v>
      </c>
      <c r="F112" s="1237">
        <v>556</v>
      </c>
      <c r="G112" s="1229">
        <v>4</v>
      </c>
      <c r="H112" s="1236">
        <v>1</v>
      </c>
      <c r="I112" s="1238">
        <v>0</v>
      </c>
      <c r="J112" s="1239">
        <f t="shared" si="15"/>
        <v>3</v>
      </c>
      <c r="K112" s="1229">
        <f t="shared" si="16"/>
        <v>133.44</v>
      </c>
      <c r="L112" s="1229">
        <f t="shared" si="17"/>
        <v>133.44</v>
      </c>
      <c r="M112" s="1229">
        <f t="shared" si="18"/>
        <v>1.68</v>
      </c>
      <c r="N112" s="1229">
        <f t="shared" si="19"/>
        <v>5.04</v>
      </c>
      <c r="O112" s="1229">
        <f t="shared" si="20"/>
        <v>56.7</v>
      </c>
      <c r="P112" s="1229">
        <f t="shared" si="21"/>
        <v>170.10000000000002</v>
      </c>
      <c r="Q112" s="1229">
        <f t="shared" si="22"/>
        <v>23.58</v>
      </c>
      <c r="R112" s="1229">
        <f t="shared" si="23"/>
        <v>70.739999999999995</v>
      </c>
      <c r="S112" s="1229">
        <f t="shared" si="24"/>
        <v>33.36</v>
      </c>
      <c r="T112" s="1229">
        <f t="shared" si="25"/>
        <v>33.36</v>
      </c>
      <c r="U112" s="1229">
        <f t="shared" si="26"/>
        <v>33.36</v>
      </c>
      <c r="V112" s="1233">
        <f t="shared" si="27"/>
        <v>16.68</v>
      </c>
      <c r="W112" s="1248">
        <f t="shared" si="14"/>
        <v>711</v>
      </c>
    </row>
    <row r="113" spans="1:23" ht="11.25" customHeight="1" x14ac:dyDescent="0.25">
      <c r="A113" s="1234" t="s">
        <v>3489</v>
      </c>
      <c r="B113" s="1234">
        <v>641000017</v>
      </c>
      <c r="C113" s="1235" t="s">
        <v>752</v>
      </c>
      <c r="D113" s="1234">
        <v>10440008442</v>
      </c>
      <c r="E113" s="1234" t="s">
        <v>3603</v>
      </c>
      <c r="F113" s="1237">
        <v>354.66666666666669</v>
      </c>
      <c r="G113" s="1229">
        <v>3</v>
      </c>
      <c r="H113" s="1236">
        <v>1</v>
      </c>
      <c r="I113" s="1238">
        <v>0</v>
      </c>
      <c r="J113" s="1239">
        <f t="shared" si="15"/>
        <v>2</v>
      </c>
      <c r="K113" s="1229">
        <f t="shared" si="16"/>
        <v>85.12</v>
      </c>
      <c r="L113" s="1229">
        <f t="shared" si="17"/>
        <v>85.12</v>
      </c>
      <c r="M113" s="1229">
        <f t="shared" si="18"/>
        <v>1.68</v>
      </c>
      <c r="N113" s="1229">
        <f t="shared" si="19"/>
        <v>3.36</v>
      </c>
      <c r="O113" s="1229">
        <f t="shared" si="20"/>
        <v>56.7</v>
      </c>
      <c r="P113" s="1229">
        <f t="shared" si="21"/>
        <v>113.4</v>
      </c>
      <c r="Q113" s="1229">
        <f t="shared" si="22"/>
        <v>23.58</v>
      </c>
      <c r="R113" s="1229">
        <f t="shared" si="23"/>
        <v>47.16</v>
      </c>
      <c r="S113" s="1229">
        <f t="shared" si="24"/>
        <v>21.28</v>
      </c>
      <c r="T113" s="1229">
        <f t="shared" si="25"/>
        <v>21.28</v>
      </c>
      <c r="U113" s="1229">
        <f t="shared" si="26"/>
        <v>21.28</v>
      </c>
      <c r="V113" s="1233">
        <f t="shared" si="27"/>
        <v>10.64</v>
      </c>
      <c r="W113" s="1248">
        <f t="shared" si="14"/>
        <v>491</v>
      </c>
    </row>
    <row r="114" spans="1:23" ht="11.25" customHeight="1" x14ac:dyDescent="0.25">
      <c r="A114" s="1234" t="s">
        <v>3489</v>
      </c>
      <c r="B114" s="1234">
        <v>641400001</v>
      </c>
      <c r="C114" s="1235" t="s">
        <v>2079</v>
      </c>
      <c r="D114" s="1234">
        <v>45870039409</v>
      </c>
      <c r="E114" s="1234" t="s">
        <v>3604</v>
      </c>
      <c r="F114" s="1237">
        <v>310.33333333333331</v>
      </c>
      <c r="G114" s="1229">
        <v>3</v>
      </c>
      <c r="H114" s="1236">
        <v>1</v>
      </c>
      <c r="I114" s="1238">
        <v>0</v>
      </c>
      <c r="J114" s="1239">
        <f t="shared" si="15"/>
        <v>2</v>
      </c>
      <c r="K114" s="1229">
        <f t="shared" si="16"/>
        <v>74.47999999999999</v>
      </c>
      <c r="L114" s="1229">
        <f t="shared" si="17"/>
        <v>74.47999999999999</v>
      </c>
      <c r="M114" s="1229">
        <f t="shared" si="18"/>
        <v>1.68</v>
      </c>
      <c r="N114" s="1229">
        <f t="shared" si="19"/>
        <v>3.36</v>
      </c>
      <c r="O114" s="1229">
        <f t="shared" si="20"/>
        <v>56.7</v>
      </c>
      <c r="P114" s="1229">
        <f t="shared" si="21"/>
        <v>113.4</v>
      </c>
      <c r="Q114" s="1229">
        <f t="shared" si="22"/>
        <v>23.58</v>
      </c>
      <c r="R114" s="1229">
        <f t="shared" si="23"/>
        <v>47.16</v>
      </c>
      <c r="S114" s="1229">
        <f t="shared" si="24"/>
        <v>18.619999999999997</v>
      </c>
      <c r="T114" s="1229">
        <f t="shared" si="25"/>
        <v>18.619999999999997</v>
      </c>
      <c r="U114" s="1229">
        <f t="shared" si="26"/>
        <v>18.619999999999997</v>
      </c>
      <c r="V114" s="1233">
        <f t="shared" si="27"/>
        <v>9.3099999999999987</v>
      </c>
      <c r="W114" s="1248">
        <f t="shared" si="14"/>
        <v>460</v>
      </c>
    </row>
    <row r="115" spans="1:23" ht="11.25" customHeight="1" x14ac:dyDescent="0.25">
      <c r="A115" s="1234" t="s">
        <v>3489</v>
      </c>
      <c r="B115" s="1234">
        <v>641400002</v>
      </c>
      <c r="C115" s="1235" t="s">
        <v>2081</v>
      </c>
      <c r="D115" s="1234">
        <v>28440011335</v>
      </c>
      <c r="E115" s="1234" t="s">
        <v>3605</v>
      </c>
      <c r="F115" s="1237">
        <v>131</v>
      </c>
      <c r="G115" s="1229">
        <v>3</v>
      </c>
      <c r="H115" s="1236">
        <v>1</v>
      </c>
      <c r="I115" s="1238">
        <v>0</v>
      </c>
      <c r="J115" s="1239">
        <f t="shared" si="15"/>
        <v>2</v>
      </c>
      <c r="K115" s="1229">
        <f t="shared" si="16"/>
        <v>31.439999999999998</v>
      </c>
      <c r="L115" s="1229">
        <f t="shared" si="17"/>
        <v>31.439999999999998</v>
      </c>
      <c r="M115" s="1229">
        <f t="shared" si="18"/>
        <v>1.68</v>
      </c>
      <c r="N115" s="1229">
        <f t="shared" si="19"/>
        <v>3.36</v>
      </c>
      <c r="O115" s="1229">
        <f t="shared" si="20"/>
        <v>56.7</v>
      </c>
      <c r="P115" s="1229">
        <f t="shared" si="21"/>
        <v>113.4</v>
      </c>
      <c r="Q115" s="1229">
        <f t="shared" si="22"/>
        <v>23.58</v>
      </c>
      <c r="R115" s="1229">
        <f t="shared" si="23"/>
        <v>47.16</v>
      </c>
      <c r="S115" s="1229">
        <f t="shared" si="24"/>
        <v>7.8599999999999994</v>
      </c>
      <c r="T115" s="1229">
        <f t="shared" si="25"/>
        <v>7.8599999999999994</v>
      </c>
      <c r="U115" s="1229">
        <f t="shared" si="26"/>
        <v>7.8599999999999994</v>
      </c>
      <c r="V115" s="1233">
        <f t="shared" si="27"/>
        <v>3.9299999999999997</v>
      </c>
      <c r="W115" s="1248">
        <f t="shared" si="14"/>
        <v>336</v>
      </c>
    </row>
    <row r="116" spans="1:23" ht="11.25" customHeight="1" x14ac:dyDescent="0.25">
      <c r="A116" s="1234" t="s">
        <v>3489</v>
      </c>
      <c r="B116" s="1234">
        <v>641600005</v>
      </c>
      <c r="C116" s="1235" t="s">
        <v>1109</v>
      </c>
      <c r="D116" s="1234">
        <v>14470010214</v>
      </c>
      <c r="E116" s="1234" t="s">
        <v>3606</v>
      </c>
      <c r="F116" s="1237">
        <v>2044.6666666666667</v>
      </c>
      <c r="G116" s="1229">
        <v>4</v>
      </c>
      <c r="H116" s="1236">
        <v>1</v>
      </c>
      <c r="I116" s="1238">
        <v>0</v>
      </c>
      <c r="J116" s="1239">
        <f t="shared" si="15"/>
        <v>3</v>
      </c>
      <c r="K116" s="1229">
        <f t="shared" si="16"/>
        <v>490.72</v>
      </c>
      <c r="L116" s="1229">
        <f t="shared" si="17"/>
        <v>490.72</v>
      </c>
      <c r="M116" s="1229">
        <f t="shared" si="18"/>
        <v>1.68</v>
      </c>
      <c r="N116" s="1229">
        <f t="shared" si="19"/>
        <v>5.04</v>
      </c>
      <c r="O116" s="1229">
        <f t="shared" si="20"/>
        <v>56.7</v>
      </c>
      <c r="P116" s="1229">
        <f t="shared" si="21"/>
        <v>170.10000000000002</v>
      </c>
      <c r="Q116" s="1229">
        <f t="shared" si="22"/>
        <v>23.58</v>
      </c>
      <c r="R116" s="1229">
        <f t="shared" si="23"/>
        <v>70.739999999999995</v>
      </c>
      <c r="S116" s="1229">
        <f t="shared" si="24"/>
        <v>122.68</v>
      </c>
      <c r="T116" s="1229">
        <f t="shared" si="25"/>
        <v>122.68</v>
      </c>
      <c r="U116" s="1229">
        <f t="shared" si="26"/>
        <v>122.68</v>
      </c>
      <c r="V116" s="1233">
        <f t="shared" si="27"/>
        <v>61.34</v>
      </c>
      <c r="W116" s="1248">
        <f t="shared" si="14"/>
        <v>1739</v>
      </c>
    </row>
    <row r="117" spans="1:23" ht="11.25" customHeight="1" x14ac:dyDescent="0.25">
      <c r="A117" s="1234" t="s">
        <v>3489</v>
      </c>
      <c r="B117" s="1234">
        <v>647900003</v>
      </c>
      <c r="C117" s="1235" t="s">
        <v>2083</v>
      </c>
      <c r="D117" s="1234">
        <v>32670010768</v>
      </c>
      <c r="E117" s="1234" t="s">
        <v>3607</v>
      </c>
      <c r="F117" s="1237">
        <v>459.33333333333331</v>
      </c>
      <c r="G117" s="1229">
        <v>3</v>
      </c>
      <c r="H117" s="1236">
        <v>1</v>
      </c>
      <c r="I117" s="1238">
        <v>0</v>
      </c>
      <c r="J117" s="1239">
        <f t="shared" si="15"/>
        <v>2</v>
      </c>
      <c r="K117" s="1229">
        <f t="shared" si="16"/>
        <v>110.24</v>
      </c>
      <c r="L117" s="1229">
        <f t="shared" si="17"/>
        <v>110.24</v>
      </c>
      <c r="M117" s="1229">
        <f t="shared" si="18"/>
        <v>1.68</v>
      </c>
      <c r="N117" s="1229">
        <f t="shared" si="19"/>
        <v>3.36</v>
      </c>
      <c r="O117" s="1229">
        <f t="shared" si="20"/>
        <v>56.7</v>
      </c>
      <c r="P117" s="1229">
        <f t="shared" si="21"/>
        <v>113.4</v>
      </c>
      <c r="Q117" s="1229">
        <f t="shared" si="22"/>
        <v>23.58</v>
      </c>
      <c r="R117" s="1229">
        <f t="shared" si="23"/>
        <v>47.16</v>
      </c>
      <c r="S117" s="1229">
        <f t="shared" si="24"/>
        <v>27.56</v>
      </c>
      <c r="T117" s="1229">
        <f t="shared" si="25"/>
        <v>27.56</v>
      </c>
      <c r="U117" s="1229">
        <f t="shared" si="26"/>
        <v>27.56</v>
      </c>
      <c r="V117" s="1233">
        <f t="shared" si="27"/>
        <v>13.78</v>
      </c>
      <c r="W117" s="1248">
        <f t="shared" si="14"/>
        <v>563</v>
      </c>
    </row>
    <row r="118" spans="1:23" ht="11.25" customHeight="1" x14ac:dyDescent="0.25">
      <c r="A118" s="1234" t="s">
        <v>3489</v>
      </c>
      <c r="B118" s="1234">
        <v>647900005</v>
      </c>
      <c r="C118" s="1235" t="s">
        <v>2085</v>
      </c>
      <c r="D118" s="1234">
        <v>10220007063</v>
      </c>
      <c r="E118" s="1234" t="s">
        <v>3608</v>
      </c>
      <c r="F118" s="1237">
        <v>324.33333333333331</v>
      </c>
      <c r="G118" s="1229">
        <v>3</v>
      </c>
      <c r="H118" s="1236">
        <v>1</v>
      </c>
      <c r="I118" s="1238">
        <v>0</v>
      </c>
      <c r="J118" s="1239">
        <f t="shared" si="15"/>
        <v>2</v>
      </c>
      <c r="K118" s="1229">
        <f t="shared" si="16"/>
        <v>77.839999999999989</v>
      </c>
      <c r="L118" s="1229">
        <f t="shared" si="17"/>
        <v>77.839999999999989</v>
      </c>
      <c r="M118" s="1229">
        <f t="shared" si="18"/>
        <v>1.68</v>
      </c>
      <c r="N118" s="1229">
        <f t="shared" si="19"/>
        <v>3.36</v>
      </c>
      <c r="O118" s="1229">
        <f t="shared" si="20"/>
        <v>56.7</v>
      </c>
      <c r="P118" s="1229">
        <f t="shared" si="21"/>
        <v>113.4</v>
      </c>
      <c r="Q118" s="1229">
        <f t="shared" si="22"/>
        <v>23.58</v>
      </c>
      <c r="R118" s="1229">
        <f t="shared" si="23"/>
        <v>47.16</v>
      </c>
      <c r="S118" s="1229">
        <f t="shared" si="24"/>
        <v>19.459999999999997</v>
      </c>
      <c r="T118" s="1229">
        <f t="shared" si="25"/>
        <v>19.459999999999997</v>
      </c>
      <c r="U118" s="1229">
        <f t="shared" si="26"/>
        <v>19.459999999999997</v>
      </c>
      <c r="V118" s="1233">
        <f t="shared" si="27"/>
        <v>9.7299999999999986</v>
      </c>
      <c r="W118" s="1248">
        <f t="shared" si="14"/>
        <v>470</v>
      </c>
    </row>
    <row r="119" spans="1:23" ht="11.25" customHeight="1" x14ac:dyDescent="0.25">
      <c r="A119" s="1234" t="s">
        <v>3489</v>
      </c>
      <c r="B119" s="1234">
        <v>648500001</v>
      </c>
      <c r="C119" s="1235" t="s">
        <v>1148</v>
      </c>
      <c r="D119" s="1234">
        <v>41190009326</v>
      </c>
      <c r="E119" s="1234" t="s">
        <v>3609</v>
      </c>
      <c r="F119" s="1237">
        <v>494.33333333333331</v>
      </c>
      <c r="G119" s="1229">
        <v>3</v>
      </c>
      <c r="H119" s="1236">
        <v>1</v>
      </c>
      <c r="I119" s="1238">
        <v>0</v>
      </c>
      <c r="J119" s="1239">
        <f t="shared" si="15"/>
        <v>2</v>
      </c>
      <c r="K119" s="1229">
        <f t="shared" si="16"/>
        <v>118.63999999999999</v>
      </c>
      <c r="L119" s="1229">
        <f t="shared" si="17"/>
        <v>118.63999999999999</v>
      </c>
      <c r="M119" s="1229">
        <f t="shared" si="18"/>
        <v>1.68</v>
      </c>
      <c r="N119" s="1229">
        <f t="shared" si="19"/>
        <v>3.36</v>
      </c>
      <c r="O119" s="1229">
        <f t="shared" si="20"/>
        <v>56.7</v>
      </c>
      <c r="P119" s="1229">
        <f t="shared" si="21"/>
        <v>113.4</v>
      </c>
      <c r="Q119" s="1229">
        <f t="shared" si="22"/>
        <v>23.58</v>
      </c>
      <c r="R119" s="1229">
        <f t="shared" si="23"/>
        <v>47.16</v>
      </c>
      <c r="S119" s="1229">
        <f t="shared" si="24"/>
        <v>29.659999999999997</v>
      </c>
      <c r="T119" s="1229">
        <f t="shared" si="25"/>
        <v>29.659999999999997</v>
      </c>
      <c r="U119" s="1229">
        <f t="shared" si="26"/>
        <v>29.659999999999997</v>
      </c>
      <c r="V119" s="1233">
        <f t="shared" si="27"/>
        <v>14.829999999999998</v>
      </c>
      <c r="W119" s="1248">
        <f t="shared" si="14"/>
        <v>587</v>
      </c>
    </row>
    <row r="120" spans="1:23" ht="11.25" customHeight="1" x14ac:dyDescent="0.25">
      <c r="A120" s="1234" t="s">
        <v>3489</v>
      </c>
      <c r="B120" s="1234">
        <v>648500002</v>
      </c>
      <c r="C120" s="1235" t="s">
        <v>1150</v>
      </c>
      <c r="D120" s="1234">
        <v>10490009408</v>
      </c>
      <c r="E120" s="1234" t="s">
        <v>3610</v>
      </c>
      <c r="F120" s="1237">
        <v>503</v>
      </c>
      <c r="G120" s="1229">
        <v>4</v>
      </c>
      <c r="H120" s="1236">
        <v>1</v>
      </c>
      <c r="I120" s="1238">
        <v>0</v>
      </c>
      <c r="J120" s="1239">
        <f t="shared" si="15"/>
        <v>3</v>
      </c>
      <c r="K120" s="1229">
        <f t="shared" si="16"/>
        <v>120.72</v>
      </c>
      <c r="L120" s="1229">
        <f t="shared" si="17"/>
        <v>120.72</v>
      </c>
      <c r="M120" s="1229">
        <f t="shared" si="18"/>
        <v>1.68</v>
      </c>
      <c r="N120" s="1229">
        <f t="shared" si="19"/>
        <v>5.04</v>
      </c>
      <c r="O120" s="1229">
        <f t="shared" si="20"/>
        <v>56.7</v>
      </c>
      <c r="P120" s="1229">
        <f t="shared" si="21"/>
        <v>170.10000000000002</v>
      </c>
      <c r="Q120" s="1229">
        <f t="shared" si="22"/>
        <v>23.58</v>
      </c>
      <c r="R120" s="1229">
        <f t="shared" si="23"/>
        <v>70.739999999999995</v>
      </c>
      <c r="S120" s="1229">
        <f t="shared" si="24"/>
        <v>30.18</v>
      </c>
      <c r="T120" s="1229">
        <f t="shared" si="25"/>
        <v>30.18</v>
      </c>
      <c r="U120" s="1229">
        <f t="shared" si="26"/>
        <v>30.18</v>
      </c>
      <c r="V120" s="1233">
        <f t="shared" si="27"/>
        <v>15.09</v>
      </c>
      <c r="W120" s="1248">
        <f t="shared" si="14"/>
        <v>675</v>
      </c>
    </row>
    <row r="121" spans="1:23" ht="11.25" customHeight="1" x14ac:dyDescent="0.25">
      <c r="A121" s="1234" t="s">
        <v>3489</v>
      </c>
      <c r="B121" s="1234">
        <v>649300005</v>
      </c>
      <c r="C121" s="1235" t="s">
        <v>754</v>
      </c>
      <c r="D121" s="1234">
        <v>58350008286</v>
      </c>
      <c r="E121" s="1234" t="s">
        <v>3611</v>
      </c>
      <c r="F121" s="1237">
        <v>431.66666666666669</v>
      </c>
      <c r="G121" s="1229">
        <v>3</v>
      </c>
      <c r="H121" s="1236">
        <v>1</v>
      </c>
      <c r="I121" s="1238">
        <v>0</v>
      </c>
      <c r="J121" s="1239">
        <f t="shared" si="15"/>
        <v>2</v>
      </c>
      <c r="K121" s="1229">
        <f t="shared" si="16"/>
        <v>103.6</v>
      </c>
      <c r="L121" s="1229">
        <f t="shared" si="17"/>
        <v>103.6</v>
      </c>
      <c r="M121" s="1229">
        <f t="shared" si="18"/>
        <v>1.68</v>
      </c>
      <c r="N121" s="1229">
        <f t="shared" si="19"/>
        <v>3.36</v>
      </c>
      <c r="O121" s="1229">
        <f t="shared" si="20"/>
        <v>56.7</v>
      </c>
      <c r="P121" s="1229">
        <f t="shared" si="21"/>
        <v>113.4</v>
      </c>
      <c r="Q121" s="1229">
        <f t="shared" si="22"/>
        <v>23.58</v>
      </c>
      <c r="R121" s="1229">
        <f t="shared" si="23"/>
        <v>47.16</v>
      </c>
      <c r="S121" s="1229">
        <f t="shared" si="24"/>
        <v>25.9</v>
      </c>
      <c r="T121" s="1229">
        <f t="shared" si="25"/>
        <v>25.9</v>
      </c>
      <c r="U121" s="1229">
        <f t="shared" si="26"/>
        <v>25.9</v>
      </c>
      <c r="V121" s="1233">
        <f t="shared" si="27"/>
        <v>12.95</v>
      </c>
      <c r="W121" s="1248">
        <f t="shared" si="14"/>
        <v>544</v>
      </c>
    </row>
    <row r="122" spans="1:23" ht="11.25" customHeight="1" x14ac:dyDescent="0.25">
      <c r="A122" s="1234" t="s">
        <v>3489</v>
      </c>
      <c r="B122" s="1234">
        <v>649300006</v>
      </c>
      <c r="C122" s="1235" t="s">
        <v>2087</v>
      </c>
      <c r="D122" s="1234">
        <v>82830003088</v>
      </c>
      <c r="E122" s="1234" t="s">
        <v>3612</v>
      </c>
      <c r="F122" s="1237">
        <v>172</v>
      </c>
      <c r="G122" s="1229">
        <v>2</v>
      </c>
      <c r="H122" s="1236">
        <v>1</v>
      </c>
      <c r="I122" s="1238">
        <v>0</v>
      </c>
      <c r="J122" s="1239">
        <f t="shared" si="15"/>
        <v>1</v>
      </c>
      <c r="K122" s="1229">
        <f t="shared" si="16"/>
        <v>41.28</v>
      </c>
      <c r="L122" s="1229">
        <f t="shared" si="17"/>
        <v>41.28</v>
      </c>
      <c r="M122" s="1229">
        <f t="shared" si="18"/>
        <v>1.68</v>
      </c>
      <c r="N122" s="1229">
        <f t="shared" si="19"/>
        <v>1.68</v>
      </c>
      <c r="O122" s="1229">
        <f t="shared" si="20"/>
        <v>56.7</v>
      </c>
      <c r="P122" s="1229">
        <f t="shared" si="21"/>
        <v>56.7</v>
      </c>
      <c r="Q122" s="1229">
        <f t="shared" si="22"/>
        <v>23.58</v>
      </c>
      <c r="R122" s="1229">
        <f t="shared" si="23"/>
        <v>23.58</v>
      </c>
      <c r="S122" s="1229">
        <f t="shared" si="24"/>
        <v>10.32</v>
      </c>
      <c r="T122" s="1229">
        <f t="shared" si="25"/>
        <v>10.32</v>
      </c>
      <c r="U122" s="1229">
        <f t="shared" si="26"/>
        <v>10.32</v>
      </c>
      <c r="V122" s="1233">
        <f t="shared" si="27"/>
        <v>5.16</v>
      </c>
      <c r="W122" s="1248">
        <f t="shared" si="14"/>
        <v>283</v>
      </c>
    </row>
    <row r="123" spans="1:23" ht="11.25" customHeight="1" x14ac:dyDescent="0.25">
      <c r="A123" s="1234" t="s">
        <v>3489</v>
      </c>
      <c r="B123" s="1234">
        <v>840200008</v>
      </c>
      <c r="C123" s="1235" t="s">
        <v>2089</v>
      </c>
      <c r="D123" s="1234">
        <v>42510007112</v>
      </c>
      <c r="E123" s="1234" t="s">
        <v>3613</v>
      </c>
      <c r="F123" s="1237">
        <v>449.66666666666669</v>
      </c>
      <c r="G123" s="1229">
        <v>3</v>
      </c>
      <c r="H123" s="1236">
        <v>1</v>
      </c>
      <c r="I123" s="1238">
        <v>0</v>
      </c>
      <c r="J123" s="1239">
        <f t="shared" si="15"/>
        <v>2</v>
      </c>
      <c r="K123" s="1229">
        <f t="shared" si="16"/>
        <v>107.92</v>
      </c>
      <c r="L123" s="1229">
        <f t="shared" si="17"/>
        <v>107.92</v>
      </c>
      <c r="M123" s="1229">
        <f t="shared" si="18"/>
        <v>1.68</v>
      </c>
      <c r="N123" s="1229">
        <f t="shared" si="19"/>
        <v>3.36</v>
      </c>
      <c r="O123" s="1229">
        <f t="shared" si="20"/>
        <v>56.7</v>
      </c>
      <c r="P123" s="1229">
        <f t="shared" si="21"/>
        <v>113.4</v>
      </c>
      <c r="Q123" s="1229">
        <f t="shared" si="22"/>
        <v>23.58</v>
      </c>
      <c r="R123" s="1229">
        <f t="shared" si="23"/>
        <v>47.16</v>
      </c>
      <c r="S123" s="1229">
        <f t="shared" si="24"/>
        <v>26.98</v>
      </c>
      <c r="T123" s="1229">
        <f t="shared" si="25"/>
        <v>26.98</v>
      </c>
      <c r="U123" s="1229">
        <f t="shared" si="26"/>
        <v>26.98</v>
      </c>
      <c r="V123" s="1233">
        <f t="shared" si="27"/>
        <v>13.49</v>
      </c>
      <c r="W123" s="1248">
        <f t="shared" si="14"/>
        <v>556</v>
      </c>
    </row>
    <row r="124" spans="1:23" ht="11.25" customHeight="1" x14ac:dyDescent="0.25">
      <c r="A124" s="1234" t="s">
        <v>3489</v>
      </c>
      <c r="B124" s="1234">
        <v>840200009</v>
      </c>
      <c r="C124" s="1235" t="s">
        <v>2091</v>
      </c>
      <c r="D124" s="1234">
        <v>96340009760</v>
      </c>
      <c r="E124" s="1234" t="s">
        <v>3614</v>
      </c>
      <c r="F124" s="1237">
        <v>470</v>
      </c>
      <c r="G124" s="1229">
        <v>3</v>
      </c>
      <c r="H124" s="1236">
        <v>1</v>
      </c>
      <c r="I124" s="1238">
        <v>0</v>
      </c>
      <c r="J124" s="1239">
        <f t="shared" si="15"/>
        <v>2</v>
      </c>
      <c r="K124" s="1229">
        <f t="shared" si="16"/>
        <v>112.8</v>
      </c>
      <c r="L124" s="1229">
        <f t="shared" si="17"/>
        <v>112.8</v>
      </c>
      <c r="M124" s="1229">
        <f t="shared" si="18"/>
        <v>1.68</v>
      </c>
      <c r="N124" s="1229">
        <f t="shared" si="19"/>
        <v>3.36</v>
      </c>
      <c r="O124" s="1229">
        <f t="shared" si="20"/>
        <v>56.7</v>
      </c>
      <c r="P124" s="1229">
        <f t="shared" si="21"/>
        <v>113.4</v>
      </c>
      <c r="Q124" s="1229">
        <f t="shared" si="22"/>
        <v>23.58</v>
      </c>
      <c r="R124" s="1229">
        <f t="shared" si="23"/>
        <v>47.16</v>
      </c>
      <c r="S124" s="1229">
        <f t="shared" si="24"/>
        <v>28.2</v>
      </c>
      <c r="T124" s="1229">
        <f t="shared" si="25"/>
        <v>28.2</v>
      </c>
      <c r="U124" s="1229">
        <f t="shared" si="26"/>
        <v>28.2</v>
      </c>
      <c r="V124" s="1233">
        <f t="shared" si="27"/>
        <v>14.1</v>
      </c>
      <c r="W124" s="1248">
        <f t="shared" si="14"/>
        <v>570</v>
      </c>
    </row>
    <row r="125" spans="1:23" ht="11.25" customHeight="1" x14ac:dyDescent="0.25">
      <c r="A125" s="1234" t="s">
        <v>3489</v>
      </c>
      <c r="B125" s="1234">
        <v>840200011</v>
      </c>
      <c r="C125" s="1235" t="s">
        <v>2093</v>
      </c>
      <c r="D125" s="1234">
        <v>60540010251</v>
      </c>
      <c r="E125" s="1234" t="s">
        <v>3615</v>
      </c>
      <c r="F125" s="1237">
        <v>217.33333333333334</v>
      </c>
      <c r="G125" s="1229">
        <v>2</v>
      </c>
      <c r="H125" s="1236">
        <v>1</v>
      </c>
      <c r="I125" s="1238">
        <v>0</v>
      </c>
      <c r="J125" s="1239">
        <f t="shared" si="15"/>
        <v>1</v>
      </c>
      <c r="K125" s="1229">
        <f t="shared" si="16"/>
        <v>52.160000000000004</v>
      </c>
      <c r="L125" s="1229">
        <f t="shared" si="17"/>
        <v>52.160000000000004</v>
      </c>
      <c r="M125" s="1229">
        <f t="shared" si="18"/>
        <v>1.68</v>
      </c>
      <c r="N125" s="1229">
        <f t="shared" si="19"/>
        <v>1.68</v>
      </c>
      <c r="O125" s="1229">
        <f t="shared" si="20"/>
        <v>56.7</v>
      </c>
      <c r="P125" s="1229">
        <f t="shared" si="21"/>
        <v>56.7</v>
      </c>
      <c r="Q125" s="1229">
        <f t="shared" si="22"/>
        <v>23.58</v>
      </c>
      <c r="R125" s="1229">
        <f t="shared" si="23"/>
        <v>23.58</v>
      </c>
      <c r="S125" s="1229">
        <f t="shared" si="24"/>
        <v>13.040000000000001</v>
      </c>
      <c r="T125" s="1229">
        <f t="shared" si="25"/>
        <v>13.040000000000001</v>
      </c>
      <c r="U125" s="1229">
        <f t="shared" si="26"/>
        <v>13.040000000000001</v>
      </c>
      <c r="V125" s="1233">
        <f t="shared" si="27"/>
        <v>6.5200000000000005</v>
      </c>
      <c r="W125" s="1248">
        <f t="shared" si="14"/>
        <v>314</v>
      </c>
    </row>
    <row r="126" spans="1:23" ht="11.25" customHeight="1" x14ac:dyDescent="0.25">
      <c r="A126" s="1234" t="s">
        <v>3489</v>
      </c>
      <c r="B126" s="1234">
        <v>840200012</v>
      </c>
      <c r="C126" s="1235" t="s">
        <v>2095</v>
      </c>
      <c r="D126" s="1234">
        <v>50520005067</v>
      </c>
      <c r="E126" s="1234" t="s">
        <v>3616</v>
      </c>
      <c r="F126" s="1237">
        <v>195.66666666666666</v>
      </c>
      <c r="G126" s="1229">
        <v>2</v>
      </c>
      <c r="H126" s="1236">
        <v>1</v>
      </c>
      <c r="I126" s="1238">
        <v>0</v>
      </c>
      <c r="J126" s="1239">
        <f t="shared" si="15"/>
        <v>1</v>
      </c>
      <c r="K126" s="1229">
        <f t="shared" si="16"/>
        <v>46.959999999999994</v>
      </c>
      <c r="L126" s="1229">
        <f t="shared" si="17"/>
        <v>46.959999999999994</v>
      </c>
      <c r="M126" s="1229">
        <f t="shared" si="18"/>
        <v>1.68</v>
      </c>
      <c r="N126" s="1229">
        <f t="shared" si="19"/>
        <v>1.68</v>
      </c>
      <c r="O126" s="1229">
        <f t="shared" si="20"/>
        <v>56.7</v>
      </c>
      <c r="P126" s="1229">
        <f t="shared" si="21"/>
        <v>56.7</v>
      </c>
      <c r="Q126" s="1229">
        <f t="shared" si="22"/>
        <v>23.58</v>
      </c>
      <c r="R126" s="1229">
        <f t="shared" si="23"/>
        <v>23.58</v>
      </c>
      <c r="S126" s="1229">
        <f t="shared" si="24"/>
        <v>11.739999999999998</v>
      </c>
      <c r="T126" s="1229">
        <f t="shared" si="25"/>
        <v>11.739999999999998</v>
      </c>
      <c r="U126" s="1229">
        <f t="shared" si="26"/>
        <v>11.739999999999998</v>
      </c>
      <c r="V126" s="1233">
        <f t="shared" si="27"/>
        <v>5.8699999999999992</v>
      </c>
      <c r="W126" s="1248">
        <f t="shared" si="14"/>
        <v>299</v>
      </c>
    </row>
    <row r="127" spans="1:23" ht="11.25" customHeight="1" x14ac:dyDescent="0.25">
      <c r="A127" s="1234" t="s">
        <v>3489</v>
      </c>
      <c r="B127" s="1234">
        <v>840200013</v>
      </c>
      <c r="C127" s="1235" t="s">
        <v>756</v>
      </c>
      <c r="D127" s="1234">
        <v>16580000528</v>
      </c>
      <c r="E127" s="1234" t="s">
        <v>3617</v>
      </c>
      <c r="F127" s="1237">
        <v>206.33333333333334</v>
      </c>
      <c r="G127" s="1229">
        <v>2</v>
      </c>
      <c r="H127" s="1236">
        <v>1</v>
      </c>
      <c r="I127" s="1238">
        <v>0</v>
      </c>
      <c r="J127" s="1239">
        <f t="shared" si="15"/>
        <v>1</v>
      </c>
      <c r="K127" s="1229">
        <f t="shared" si="16"/>
        <v>49.52</v>
      </c>
      <c r="L127" s="1229">
        <f t="shared" si="17"/>
        <v>49.52</v>
      </c>
      <c r="M127" s="1229">
        <f t="shared" si="18"/>
        <v>1.68</v>
      </c>
      <c r="N127" s="1229">
        <f t="shared" si="19"/>
        <v>1.68</v>
      </c>
      <c r="O127" s="1229">
        <f t="shared" si="20"/>
        <v>56.7</v>
      </c>
      <c r="P127" s="1229">
        <f t="shared" si="21"/>
        <v>56.7</v>
      </c>
      <c r="Q127" s="1229">
        <f t="shared" si="22"/>
        <v>23.58</v>
      </c>
      <c r="R127" s="1229">
        <f t="shared" si="23"/>
        <v>23.58</v>
      </c>
      <c r="S127" s="1229">
        <f t="shared" si="24"/>
        <v>12.38</v>
      </c>
      <c r="T127" s="1229">
        <f t="shared" si="25"/>
        <v>12.38</v>
      </c>
      <c r="U127" s="1229">
        <f t="shared" si="26"/>
        <v>12.38</v>
      </c>
      <c r="V127" s="1233">
        <f t="shared" si="27"/>
        <v>6.19</v>
      </c>
      <c r="W127" s="1248">
        <f t="shared" si="14"/>
        <v>306</v>
      </c>
    </row>
    <row r="128" spans="1:23" ht="11.25" customHeight="1" x14ac:dyDescent="0.25">
      <c r="A128" s="1234" t="s">
        <v>3489</v>
      </c>
      <c r="B128" s="1234">
        <v>840200015</v>
      </c>
      <c r="C128" s="1235" t="s">
        <v>2097</v>
      </c>
      <c r="D128" s="1234">
        <v>39070003745</v>
      </c>
      <c r="E128" s="1234" t="s">
        <v>3618</v>
      </c>
      <c r="F128" s="1237">
        <v>469.33333333333331</v>
      </c>
      <c r="G128" s="1229">
        <v>4</v>
      </c>
      <c r="H128" s="1236">
        <v>1</v>
      </c>
      <c r="I128" s="1238">
        <v>0</v>
      </c>
      <c r="J128" s="1239">
        <f t="shared" si="15"/>
        <v>3</v>
      </c>
      <c r="K128" s="1229">
        <f t="shared" si="16"/>
        <v>112.63999999999999</v>
      </c>
      <c r="L128" s="1229">
        <f t="shared" si="17"/>
        <v>112.63999999999999</v>
      </c>
      <c r="M128" s="1229">
        <f t="shared" si="18"/>
        <v>1.68</v>
      </c>
      <c r="N128" s="1229">
        <f t="shared" si="19"/>
        <v>5.04</v>
      </c>
      <c r="O128" s="1229">
        <f t="shared" si="20"/>
        <v>56.7</v>
      </c>
      <c r="P128" s="1229">
        <f t="shared" si="21"/>
        <v>170.10000000000002</v>
      </c>
      <c r="Q128" s="1229">
        <f t="shared" si="22"/>
        <v>23.58</v>
      </c>
      <c r="R128" s="1229">
        <f t="shared" si="23"/>
        <v>70.739999999999995</v>
      </c>
      <c r="S128" s="1229">
        <f t="shared" si="24"/>
        <v>28.159999999999997</v>
      </c>
      <c r="T128" s="1229">
        <f t="shared" si="25"/>
        <v>28.159999999999997</v>
      </c>
      <c r="U128" s="1229">
        <f t="shared" si="26"/>
        <v>28.159999999999997</v>
      </c>
      <c r="V128" s="1233">
        <f t="shared" si="27"/>
        <v>14.079999999999998</v>
      </c>
      <c r="W128" s="1248">
        <f t="shared" si="14"/>
        <v>652</v>
      </c>
    </row>
    <row r="129" spans="1:23" ht="11.25" customHeight="1" x14ac:dyDescent="0.25">
      <c r="A129" s="1234" t="s">
        <v>3489</v>
      </c>
      <c r="B129" s="1234">
        <v>840200017</v>
      </c>
      <c r="C129" s="1235" t="s">
        <v>2099</v>
      </c>
      <c r="D129" s="1234">
        <v>70070002518</v>
      </c>
      <c r="E129" s="1234" t="s">
        <v>3619</v>
      </c>
      <c r="F129" s="1237">
        <v>108.33333333333333</v>
      </c>
      <c r="G129" s="1229">
        <v>2</v>
      </c>
      <c r="H129" s="1236">
        <v>1</v>
      </c>
      <c r="I129" s="1238">
        <v>0</v>
      </c>
      <c r="J129" s="1239">
        <f t="shared" si="15"/>
        <v>1</v>
      </c>
      <c r="K129" s="1229">
        <f t="shared" si="16"/>
        <v>25.999999999999996</v>
      </c>
      <c r="L129" s="1229">
        <f t="shared" si="17"/>
        <v>25.999999999999996</v>
      </c>
      <c r="M129" s="1229">
        <f t="shared" si="18"/>
        <v>1.68</v>
      </c>
      <c r="N129" s="1229">
        <f t="shared" si="19"/>
        <v>1.68</v>
      </c>
      <c r="O129" s="1229">
        <f t="shared" si="20"/>
        <v>56.7</v>
      </c>
      <c r="P129" s="1229">
        <f t="shared" si="21"/>
        <v>56.7</v>
      </c>
      <c r="Q129" s="1229">
        <f t="shared" si="22"/>
        <v>23.58</v>
      </c>
      <c r="R129" s="1229">
        <f t="shared" si="23"/>
        <v>23.58</v>
      </c>
      <c r="S129" s="1229">
        <f t="shared" si="24"/>
        <v>6.4999999999999991</v>
      </c>
      <c r="T129" s="1229">
        <f t="shared" si="25"/>
        <v>6.4999999999999991</v>
      </c>
      <c r="U129" s="1229">
        <f t="shared" si="26"/>
        <v>6.4999999999999991</v>
      </c>
      <c r="V129" s="1233">
        <f t="shared" si="27"/>
        <v>3.2499999999999996</v>
      </c>
      <c r="W129" s="1248">
        <f t="shared" si="14"/>
        <v>239</v>
      </c>
    </row>
    <row r="130" spans="1:23" ht="11.25" customHeight="1" x14ac:dyDescent="0.25">
      <c r="A130" s="1234" t="s">
        <v>3489</v>
      </c>
      <c r="B130" s="1234">
        <v>840200019</v>
      </c>
      <c r="C130" s="1235" t="s">
        <v>758</v>
      </c>
      <c r="D130" s="1234">
        <v>33680005641</v>
      </c>
      <c r="E130" s="1234" t="s">
        <v>3620</v>
      </c>
      <c r="F130" s="1237">
        <v>1040</v>
      </c>
      <c r="G130" s="1229">
        <v>4</v>
      </c>
      <c r="H130" s="1236">
        <v>1</v>
      </c>
      <c r="I130" s="1238">
        <v>0</v>
      </c>
      <c r="J130" s="1239">
        <f t="shared" si="15"/>
        <v>3</v>
      </c>
      <c r="K130" s="1229">
        <f t="shared" si="16"/>
        <v>249.6</v>
      </c>
      <c r="L130" s="1229">
        <f t="shared" si="17"/>
        <v>249.6</v>
      </c>
      <c r="M130" s="1229">
        <f t="shared" si="18"/>
        <v>1.68</v>
      </c>
      <c r="N130" s="1229">
        <f t="shared" si="19"/>
        <v>5.04</v>
      </c>
      <c r="O130" s="1229">
        <f t="shared" si="20"/>
        <v>56.7</v>
      </c>
      <c r="P130" s="1229">
        <f t="shared" si="21"/>
        <v>170.10000000000002</v>
      </c>
      <c r="Q130" s="1229">
        <f t="shared" si="22"/>
        <v>23.58</v>
      </c>
      <c r="R130" s="1229">
        <f t="shared" si="23"/>
        <v>70.739999999999995</v>
      </c>
      <c r="S130" s="1229">
        <f t="shared" si="24"/>
        <v>62.4</v>
      </c>
      <c r="T130" s="1229">
        <f t="shared" si="25"/>
        <v>62.4</v>
      </c>
      <c r="U130" s="1229">
        <f t="shared" si="26"/>
        <v>62.4</v>
      </c>
      <c r="V130" s="1233">
        <f t="shared" si="27"/>
        <v>31.2</v>
      </c>
      <c r="W130" s="1248">
        <f t="shared" si="14"/>
        <v>1045</v>
      </c>
    </row>
    <row r="131" spans="1:23" ht="11.25" customHeight="1" x14ac:dyDescent="0.25">
      <c r="A131" s="1234" t="s">
        <v>3489</v>
      </c>
      <c r="B131" s="1234">
        <v>840200021</v>
      </c>
      <c r="C131" s="1235" t="s">
        <v>2101</v>
      </c>
      <c r="D131" s="1234">
        <v>60410008018</v>
      </c>
      <c r="E131" s="1234" t="s">
        <v>3621</v>
      </c>
      <c r="F131" s="1237">
        <v>289</v>
      </c>
      <c r="G131" s="1229">
        <v>2</v>
      </c>
      <c r="H131" s="1236">
        <v>1</v>
      </c>
      <c r="I131" s="1238">
        <v>0</v>
      </c>
      <c r="J131" s="1239">
        <f t="shared" si="15"/>
        <v>1</v>
      </c>
      <c r="K131" s="1229">
        <f t="shared" si="16"/>
        <v>69.36</v>
      </c>
      <c r="L131" s="1229">
        <f t="shared" si="17"/>
        <v>69.36</v>
      </c>
      <c r="M131" s="1229">
        <f t="shared" si="18"/>
        <v>1.68</v>
      </c>
      <c r="N131" s="1229">
        <f t="shared" si="19"/>
        <v>1.68</v>
      </c>
      <c r="O131" s="1229">
        <f t="shared" si="20"/>
        <v>56.7</v>
      </c>
      <c r="P131" s="1229">
        <f t="shared" si="21"/>
        <v>56.7</v>
      </c>
      <c r="Q131" s="1229">
        <f t="shared" si="22"/>
        <v>23.58</v>
      </c>
      <c r="R131" s="1229">
        <f t="shared" si="23"/>
        <v>23.58</v>
      </c>
      <c r="S131" s="1229">
        <f t="shared" si="24"/>
        <v>17.34</v>
      </c>
      <c r="T131" s="1229">
        <f t="shared" si="25"/>
        <v>17.34</v>
      </c>
      <c r="U131" s="1229">
        <f t="shared" si="26"/>
        <v>17.34</v>
      </c>
      <c r="V131" s="1233">
        <f t="shared" si="27"/>
        <v>8.67</v>
      </c>
      <c r="W131" s="1248">
        <f t="shared" si="14"/>
        <v>363</v>
      </c>
    </row>
    <row r="132" spans="1:23" ht="11.25" customHeight="1" x14ac:dyDescent="0.25">
      <c r="A132" s="1234" t="s">
        <v>3489</v>
      </c>
      <c r="B132" s="1234">
        <v>840200031</v>
      </c>
      <c r="C132" s="1235" t="s">
        <v>760</v>
      </c>
      <c r="D132" s="1234">
        <v>98620008315</v>
      </c>
      <c r="E132" s="1234" t="s">
        <v>3622</v>
      </c>
      <c r="F132" s="1237">
        <v>650</v>
      </c>
      <c r="G132" s="1229">
        <v>3</v>
      </c>
      <c r="H132" s="1236">
        <v>1</v>
      </c>
      <c r="I132" s="1238">
        <v>0</v>
      </c>
      <c r="J132" s="1239">
        <f t="shared" si="15"/>
        <v>2</v>
      </c>
      <c r="K132" s="1229">
        <f t="shared" si="16"/>
        <v>156</v>
      </c>
      <c r="L132" s="1229">
        <f t="shared" si="17"/>
        <v>156</v>
      </c>
      <c r="M132" s="1229">
        <f t="shared" si="18"/>
        <v>1.68</v>
      </c>
      <c r="N132" s="1229">
        <f t="shared" si="19"/>
        <v>3.36</v>
      </c>
      <c r="O132" s="1229">
        <f t="shared" si="20"/>
        <v>56.7</v>
      </c>
      <c r="P132" s="1229">
        <f t="shared" si="21"/>
        <v>113.4</v>
      </c>
      <c r="Q132" s="1229">
        <f t="shared" si="22"/>
        <v>23.58</v>
      </c>
      <c r="R132" s="1229">
        <f t="shared" si="23"/>
        <v>47.16</v>
      </c>
      <c r="S132" s="1229">
        <f t="shared" si="24"/>
        <v>39</v>
      </c>
      <c r="T132" s="1229">
        <f t="shared" si="25"/>
        <v>39</v>
      </c>
      <c r="U132" s="1229">
        <f t="shared" si="26"/>
        <v>39</v>
      </c>
      <c r="V132" s="1233">
        <f t="shared" si="27"/>
        <v>19.5</v>
      </c>
      <c r="W132" s="1248">
        <f t="shared" si="14"/>
        <v>694</v>
      </c>
    </row>
    <row r="133" spans="1:23" ht="11.25" customHeight="1" x14ac:dyDescent="0.25">
      <c r="A133" s="1234" t="s">
        <v>3489</v>
      </c>
      <c r="B133" s="1234">
        <v>840200034</v>
      </c>
      <c r="C133" s="1235" t="s">
        <v>1370</v>
      </c>
      <c r="D133" s="1234">
        <v>18700010883</v>
      </c>
      <c r="E133" s="1234" t="s">
        <v>3623</v>
      </c>
      <c r="F133" s="1237">
        <v>178.33333333333334</v>
      </c>
      <c r="G133" s="1229">
        <v>2</v>
      </c>
      <c r="H133" s="1236">
        <v>1</v>
      </c>
      <c r="I133" s="1238">
        <v>0</v>
      </c>
      <c r="J133" s="1239">
        <f t="shared" si="15"/>
        <v>1</v>
      </c>
      <c r="K133" s="1229">
        <f t="shared" si="16"/>
        <v>42.8</v>
      </c>
      <c r="L133" s="1229">
        <f t="shared" si="17"/>
        <v>42.8</v>
      </c>
      <c r="M133" s="1229">
        <f t="shared" si="18"/>
        <v>1.68</v>
      </c>
      <c r="N133" s="1229">
        <f t="shared" si="19"/>
        <v>1.68</v>
      </c>
      <c r="O133" s="1229">
        <f t="shared" si="20"/>
        <v>56.7</v>
      </c>
      <c r="P133" s="1229">
        <f t="shared" si="21"/>
        <v>56.7</v>
      </c>
      <c r="Q133" s="1229">
        <f t="shared" si="22"/>
        <v>23.58</v>
      </c>
      <c r="R133" s="1229">
        <f t="shared" si="23"/>
        <v>23.58</v>
      </c>
      <c r="S133" s="1229">
        <f t="shared" si="24"/>
        <v>10.7</v>
      </c>
      <c r="T133" s="1229">
        <f t="shared" si="25"/>
        <v>10.7</v>
      </c>
      <c r="U133" s="1229">
        <f t="shared" si="26"/>
        <v>10.7</v>
      </c>
      <c r="V133" s="1233">
        <f t="shared" si="27"/>
        <v>5.35</v>
      </c>
      <c r="W133" s="1248">
        <f t="shared" si="14"/>
        <v>287</v>
      </c>
    </row>
    <row r="134" spans="1:23" ht="11.25" customHeight="1" x14ac:dyDescent="0.25">
      <c r="A134" s="1234" t="s">
        <v>3489</v>
      </c>
      <c r="B134" s="1234">
        <v>840200051</v>
      </c>
      <c r="C134" s="1235" t="s">
        <v>3624</v>
      </c>
      <c r="D134" s="1234">
        <v>10620006364</v>
      </c>
      <c r="E134" s="1234" t="s">
        <v>3625</v>
      </c>
      <c r="F134" s="1237">
        <v>67</v>
      </c>
      <c r="G134" s="1229">
        <v>2</v>
      </c>
      <c r="H134" s="1236">
        <v>1</v>
      </c>
      <c r="I134" s="1238">
        <v>0</v>
      </c>
      <c r="J134" s="1239">
        <f t="shared" si="15"/>
        <v>1</v>
      </c>
      <c r="K134" s="1229">
        <f t="shared" si="16"/>
        <v>16.079999999999998</v>
      </c>
      <c r="L134" s="1229">
        <f t="shared" si="17"/>
        <v>16.079999999999998</v>
      </c>
      <c r="M134" s="1229">
        <f t="shared" si="18"/>
        <v>1.68</v>
      </c>
      <c r="N134" s="1229">
        <f t="shared" si="19"/>
        <v>1.68</v>
      </c>
      <c r="O134" s="1229">
        <f t="shared" si="20"/>
        <v>56.7</v>
      </c>
      <c r="P134" s="1229">
        <f t="shared" si="21"/>
        <v>56.7</v>
      </c>
      <c r="Q134" s="1229">
        <f t="shared" si="22"/>
        <v>23.58</v>
      </c>
      <c r="R134" s="1229">
        <f t="shared" si="23"/>
        <v>23.58</v>
      </c>
      <c r="S134" s="1229">
        <f t="shared" si="24"/>
        <v>4.0199999999999996</v>
      </c>
      <c r="T134" s="1229">
        <f t="shared" si="25"/>
        <v>4.0199999999999996</v>
      </c>
      <c r="U134" s="1229">
        <f t="shared" si="26"/>
        <v>4.0199999999999996</v>
      </c>
      <c r="V134" s="1233">
        <f t="shared" si="27"/>
        <v>2.0099999999999998</v>
      </c>
      <c r="W134" s="1248">
        <f t="shared" si="14"/>
        <v>210</v>
      </c>
    </row>
    <row r="135" spans="1:23" ht="11.25" customHeight="1" x14ac:dyDescent="0.25">
      <c r="A135" s="1234" t="s">
        <v>3489</v>
      </c>
      <c r="B135" s="1234">
        <v>840200057</v>
      </c>
      <c r="C135" s="1235" t="s">
        <v>762</v>
      </c>
      <c r="D135" s="1234">
        <v>26810006187</v>
      </c>
      <c r="E135" s="1234" t="s">
        <v>3626</v>
      </c>
      <c r="F135" s="1237">
        <v>457.33333333333331</v>
      </c>
      <c r="G135" s="1229">
        <v>4</v>
      </c>
      <c r="H135" s="1236">
        <v>1</v>
      </c>
      <c r="I135" s="1238">
        <v>0</v>
      </c>
      <c r="J135" s="1239">
        <f t="shared" si="15"/>
        <v>3</v>
      </c>
      <c r="K135" s="1229">
        <f t="shared" si="16"/>
        <v>109.75999999999999</v>
      </c>
      <c r="L135" s="1229">
        <f t="shared" si="17"/>
        <v>109.75999999999999</v>
      </c>
      <c r="M135" s="1229">
        <f t="shared" si="18"/>
        <v>1.68</v>
      </c>
      <c r="N135" s="1229">
        <f t="shared" si="19"/>
        <v>5.04</v>
      </c>
      <c r="O135" s="1229">
        <f t="shared" si="20"/>
        <v>56.7</v>
      </c>
      <c r="P135" s="1229">
        <f t="shared" si="21"/>
        <v>170.10000000000002</v>
      </c>
      <c r="Q135" s="1229">
        <f t="shared" si="22"/>
        <v>23.58</v>
      </c>
      <c r="R135" s="1229">
        <f t="shared" si="23"/>
        <v>70.739999999999995</v>
      </c>
      <c r="S135" s="1229">
        <f t="shared" si="24"/>
        <v>27.439999999999998</v>
      </c>
      <c r="T135" s="1229">
        <f t="shared" si="25"/>
        <v>27.439999999999998</v>
      </c>
      <c r="U135" s="1229">
        <f t="shared" si="26"/>
        <v>27.439999999999998</v>
      </c>
      <c r="V135" s="1233">
        <f t="shared" si="27"/>
        <v>13.719999999999999</v>
      </c>
      <c r="W135" s="1248">
        <f t="shared" ref="W135:W198" si="28">ROUND((K135+L135+M135+N135+O135+P135+Q135+R135+S135+T135+U135+V135),0)</f>
        <v>643</v>
      </c>
    </row>
    <row r="136" spans="1:23" ht="11.25" customHeight="1" x14ac:dyDescent="0.25">
      <c r="A136" s="1234" t="s">
        <v>3489</v>
      </c>
      <c r="B136" s="1234">
        <v>840200059</v>
      </c>
      <c r="C136" s="1235" t="s">
        <v>764</v>
      </c>
      <c r="D136" s="1234">
        <v>52690004051</v>
      </c>
      <c r="E136" s="1234" t="s">
        <v>3627</v>
      </c>
      <c r="F136" s="1237">
        <v>324.33333333333331</v>
      </c>
      <c r="G136" s="1229">
        <v>3</v>
      </c>
      <c r="H136" s="1236">
        <v>1</v>
      </c>
      <c r="I136" s="1238">
        <v>0</v>
      </c>
      <c r="J136" s="1239">
        <f t="shared" ref="J136:J199" si="29">G136-H136-I136</f>
        <v>2</v>
      </c>
      <c r="K136" s="1229">
        <f t="shared" ref="K136:K199" si="30">F136*$K$4</f>
        <v>77.839999999999989</v>
      </c>
      <c r="L136" s="1229">
        <f t="shared" ref="L136:L199" si="31">F136*$L$4</f>
        <v>77.839999999999989</v>
      </c>
      <c r="M136" s="1229">
        <f t="shared" ref="M136:M199" si="32">(H136+I136)*$M$4</f>
        <v>1.68</v>
      </c>
      <c r="N136" s="1229">
        <f t="shared" ref="N136:N199" si="33">J136*$N$4</f>
        <v>3.36</v>
      </c>
      <c r="O136" s="1229">
        <f t="shared" ref="O136:O199" si="34">(H136+I136)*$O$4</f>
        <v>56.7</v>
      </c>
      <c r="P136" s="1229">
        <f t="shared" ref="P136:P199" si="35">J136*$P$4</f>
        <v>113.4</v>
      </c>
      <c r="Q136" s="1229">
        <f t="shared" ref="Q136:Q199" si="36">(H136+I136)*$Q$4</f>
        <v>23.58</v>
      </c>
      <c r="R136" s="1229">
        <f t="shared" ref="R136:R199" si="37">J136*$R$4</f>
        <v>47.16</v>
      </c>
      <c r="S136" s="1229">
        <f t="shared" ref="S136:S199" si="38">F136*$S$4</f>
        <v>19.459999999999997</v>
      </c>
      <c r="T136" s="1229">
        <f t="shared" ref="T136:T199" si="39">F136*$T$4</f>
        <v>19.459999999999997</v>
      </c>
      <c r="U136" s="1229">
        <f t="shared" ref="U136:U199" si="40">F136*$U$4</f>
        <v>19.459999999999997</v>
      </c>
      <c r="V136" s="1233">
        <f t="shared" ref="V136:V199" si="41">F136*$V$4</f>
        <v>9.7299999999999986</v>
      </c>
      <c r="W136" s="1248">
        <f t="shared" si="28"/>
        <v>470</v>
      </c>
    </row>
    <row r="137" spans="1:23" ht="11.25" customHeight="1" x14ac:dyDescent="0.25">
      <c r="A137" s="1234" t="s">
        <v>3489</v>
      </c>
      <c r="B137" s="1234">
        <v>840200059</v>
      </c>
      <c r="C137" s="1235" t="s">
        <v>764</v>
      </c>
      <c r="D137" s="1234">
        <v>61990002828</v>
      </c>
      <c r="E137" s="1234" t="s">
        <v>3628</v>
      </c>
      <c r="F137" s="1237">
        <v>271.33333333333331</v>
      </c>
      <c r="G137" s="1229">
        <v>4</v>
      </c>
      <c r="H137" s="1236">
        <v>1</v>
      </c>
      <c r="I137" s="1238">
        <v>0</v>
      </c>
      <c r="J137" s="1239">
        <f t="shared" si="29"/>
        <v>3</v>
      </c>
      <c r="K137" s="1229">
        <f t="shared" si="30"/>
        <v>65.11999999999999</v>
      </c>
      <c r="L137" s="1229">
        <f t="shared" si="31"/>
        <v>65.11999999999999</v>
      </c>
      <c r="M137" s="1229">
        <f t="shared" si="32"/>
        <v>1.68</v>
      </c>
      <c r="N137" s="1229">
        <f t="shared" si="33"/>
        <v>5.04</v>
      </c>
      <c r="O137" s="1229">
        <f t="shared" si="34"/>
        <v>56.7</v>
      </c>
      <c r="P137" s="1229">
        <f t="shared" si="35"/>
        <v>170.10000000000002</v>
      </c>
      <c r="Q137" s="1229">
        <f t="shared" si="36"/>
        <v>23.58</v>
      </c>
      <c r="R137" s="1229">
        <f t="shared" si="37"/>
        <v>70.739999999999995</v>
      </c>
      <c r="S137" s="1229">
        <f t="shared" si="38"/>
        <v>16.279999999999998</v>
      </c>
      <c r="T137" s="1229">
        <f t="shared" si="39"/>
        <v>16.279999999999998</v>
      </c>
      <c r="U137" s="1229">
        <f t="shared" si="40"/>
        <v>16.279999999999998</v>
      </c>
      <c r="V137" s="1233">
        <f t="shared" si="41"/>
        <v>8.1399999999999988</v>
      </c>
      <c r="W137" s="1248">
        <f t="shared" si="28"/>
        <v>515</v>
      </c>
    </row>
    <row r="138" spans="1:23" ht="11.25" customHeight="1" x14ac:dyDescent="0.25">
      <c r="A138" s="1234" t="s">
        <v>3489</v>
      </c>
      <c r="B138" s="1234">
        <v>840200075</v>
      </c>
      <c r="C138" s="1235" t="s">
        <v>2103</v>
      </c>
      <c r="D138" s="1234">
        <v>61550047041</v>
      </c>
      <c r="E138" s="1234" t="s">
        <v>3629</v>
      </c>
      <c r="F138" s="1237">
        <v>282</v>
      </c>
      <c r="G138" s="1229">
        <v>3</v>
      </c>
      <c r="H138" s="1236">
        <v>1</v>
      </c>
      <c r="I138" s="1238">
        <v>0</v>
      </c>
      <c r="J138" s="1239">
        <f t="shared" si="29"/>
        <v>2</v>
      </c>
      <c r="K138" s="1229">
        <f t="shared" si="30"/>
        <v>67.679999999999993</v>
      </c>
      <c r="L138" s="1229">
        <f t="shared" si="31"/>
        <v>67.679999999999993</v>
      </c>
      <c r="M138" s="1229">
        <f t="shared" si="32"/>
        <v>1.68</v>
      </c>
      <c r="N138" s="1229">
        <f t="shared" si="33"/>
        <v>3.36</v>
      </c>
      <c r="O138" s="1229">
        <f t="shared" si="34"/>
        <v>56.7</v>
      </c>
      <c r="P138" s="1229">
        <f t="shared" si="35"/>
        <v>113.4</v>
      </c>
      <c r="Q138" s="1229">
        <f t="shared" si="36"/>
        <v>23.58</v>
      </c>
      <c r="R138" s="1229">
        <f t="shared" si="37"/>
        <v>47.16</v>
      </c>
      <c r="S138" s="1229">
        <f t="shared" si="38"/>
        <v>16.919999999999998</v>
      </c>
      <c r="T138" s="1229">
        <f t="shared" si="39"/>
        <v>16.919999999999998</v>
      </c>
      <c r="U138" s="1229">
        <f t="shared" si="40"/>
        <v>16.919999999999998</v>
      </c>
      <c r="V138" s="1233">
        <f t="shared" si="41"/>
        <v>8.4599999999999991</v>
      </c>
      <c r="W138" s="1248">
        <f t="shared" si="28"/>
        <v>440</v>
      </c>
    </row>
    <row r="139" spans="1:23" ht="11.25" customHeight="1" x14ac:dyDescent="0.25">
      <c r="A139" s="1234" t="s">
        <v>3489</v>
      </c>
      <c r="B139" s="1234">
        <v>840600002</v>
      </c>
      <c r="C139" s="1235" t="s">
        <v>766</v>
      </c>
      <c r="D139" s="1234">
        <v>26030009181</v>
      </c>
      <c r="E139" s="1234" t="s">
        <v>3630</v>
      </c>
      <c r="F139" s="1237">
        <v>300.33333333333331</v>
      </c>
      <c r="G139" s="1229">
        <v>3</v>
      </c>
      <c r="H139" s="1236">
        <v>1</v>
      </c>
      <c r="I139" s="1238">
        <v>0</v>
      </c>
      <c r="J139" s="1239">
        <f t="shared" si="29"/>
        <v>2</v>
      </c>
      <c r="K139" s="1229">
        <f t="shared" si="30"/>
        <v>72.08</v>
      </c>
      <c r="L139" s="1229">
        <f t="shared" si="31"/>
        <v>72.08</v>
      </c>
      <c r="M139" s="1229">
        <f t="shared" si="32"/>
        <v>1.68</v>
      </c>
      <c r="N139" s="1229">
        <f t="shared" si="33"/>
        <v>3.36</v>
      </c>
      <c r="O139" s="1229">
        <f t="shared" si="34"/>
        <v>56.7</v>
      </c>
      <c r="P139" s="1229">
        <f t="shared" si="35"/>
        <v>113.4</v>
      </c>
      <c r="Q139" s="1229">
        <f t="shared" si="36"/>
        <v>23.58</v>
      </c>
      <c r="R139" s="1229">
        <f t="shared" si="37"/>
        <v>47.16</v>
      </c>
      <c r="S139" s="1229">
        <f t="shared" si="38"/>
        <v>18.02</v>
      </c>
      <c r="T139" s="1229">
        <f t="shared" si="39"/>
        <v>18.02</v>
      </c>
      <c r="U139" s="1229">
        <f t="shared" si="40"/>
        <v>18.02</v>
      </c>
      <c r="V139" s="1233">
        <f t="shared" si="41"/>
        <v>9.01</v>
      </c>
      <c r="W139" s="1248">
        <f t="shared" si="28"/>
        <v>453</v>
      </c>
    </row>
    <row r="140" spans="1:23" ht="11.25" customHeight="1" x14ac:dyDescent="0.25">
      <c r="A140" s="1234" t="s">
        <v>3489</v>
      </c>
      <c r="B140" s="1234">
        <v>840600003</v>
      </c>
      <c r="C140" s="1235" t="s">
        <v>2105</v>
      </c>
      <c r="D140" s="1234">
        <v>24140006032</v>
      </c>
      <c r="E140" s="1234" t="s">
        <v>3631</v>
      </c>
      <c r="F140" s="1237">
        <v>174.33333333333334</v>
      </c>
      <c r="G140" s="1229">
        <v>3</v>
      </c>
      <c r="H140" s="1236">
        <v>1</v>
      </c>
      <c r="I140" s="1238">
        <v>0</v>
      </c>
      <c r="J140" s="1239">
        <f t="shared" si="29"/>
        <v>2</v>
      </c>
      <c r="K140" s="1229">
        <f t="shared" si="30"/>
        <v>41.84</v>
      </c>
      <c r="L140" s="1229">
        <f t="shared" si="31"/>
        <v>41.84</v>
      </c>
      <c r="M140" s="1229">
        <f t="shared" si="32"/>
        <v>1.68</v>
      </c>
      <c r="N140" s="1229">
        <f t="shared" si="33"/>
        <v>3.36</v>
      </c>
      <c r="O140" s="1229">
        <f t="shared" si="34"/>
        <v>56.7</v>
      </c>
      <c r="P140" s="1229">
        <f t="shared" si="35"/>
        <v>113.4</v>
      </c>
      <c r="Q140" s="1229">
        <f t="shared" si="36"/>
        <v>23.58</v>
      </c>
      <c r="R140" s="1229">
        <f t="shared" si="37"/>
        <v>47.16</v>
      </c>
      <c r="S140" s="1229">
        <f t="shared" si="38"/>
        <v>10.46</v>
      </c>
      <c r="T140" s="1229">
        <f t="shared" si="39"/>
        <v>10.46</v>
      </c>
      <c r="U140" s="1229">
        <f t="shared" si="40"/>
        <v>10.46</v>
      </c>
      <c r="V140" s="1233">
        <f t="shared" si="41"/>
        <v>5.23</v>
      </c>
      <c r="W140" s="1248">
        <f t="shared" si="28"/>
        <v>366</v>
      </c>
    </row>
    <row r="141" spans="1:23" ht="11.25" customHeight="1" x14ac:dyDescent="0.25">
      <c r="A141" s="1234" t="s">
        <v>3489</v>
      </c>
      <c r="B141" s="1234">
        <v>840600006</v>
      </c>
      <c r="C141" s="1235" t="s">
        <v>1152</v>
      </c>
      <c r="D141" s="1234">
        <v>77820002243</v>
      </c>
      <c r="E141" s="1234" t="s">
        <v>3632</v>
      </c>
      <c r="F141" s="1237">
        <v>389</v>
      </c>
      <c r="G141" s="1229">
        <v>3</v>
      </c>
      <c r="H141" s="1236">
        <v>1</v>
      </c>
      <c r="I141" s="1238">
        <v>0</v>
      </c>
      <c r="J141" s="1239">
        <f t="shared" si="29"/>
        <v>2</v>
      </c>
      <c r="K141" s="1229">
        <f t="shared" si="30"/>
        <v>93.36</v>
      </c>
      <c r="L141" s="1229">
        <f t="shared" si="31"/>
        <v>93.36</v>
      </c>
      <c r="M141" s="1229">
        <f t="shared" si="32"/>
        <v>1.68</v>
      </c>
      <c r="N141" s="1229">
        <f t="shared" si="33"/>
        <v>3.36</v>
      </c>
      <c r="O141" s="1229">
        <f t="shared" si="34"/>
        <v>56.7</v>
      </c>
      <c r="P141" s="1229">
        <f t="shared" si="35"/>
        <v>113.4</v>
      </c>
      <c r="Q141" s="1229">
        <f t="shared" si="36"/>
        <v>23.58</v>
      </c>
      <c r="R141" s="1229">
        <f t="shared" si="37"/>
        <v>47.16</v>
      </c>
      <c r="S141" s="1229">
        <f t="shared" si="38"/>
        <v>23.34</v>
      </c>
      <c r="T141" s="1229">
        <f t="shared" si="39"/>
        <v>23.34</v>
      </c>
      <c r="U141" s="1229">
        <f t="shared" si="40"/>
        <v>23.34</v>
      </c>
      <c r="V141" s="1233">
        <f t="shared" si="41"/>
        <v>11.67</v>
      </c>
      <c r="W141" s="1248">
        <f t="shared" si="28"/>
        <v>514</v>
      </c>
    </row>
    <row r="142" spans="1:23" ht="11.25" customHeight="1" x14ac:dyDescent="0.25">
      <c r="A142" s="1234" t="s">
        <v>3489</v>
      </c>
      <c r="B142" s="1234">
        <v>840600009</v>
      </c>
      <c r="C142" s="1235" t="s">
        <v>2107</v>
      </c>
      <c r="D142" s="1234">
        <v>87460011035</v>
      </c>
      <c r="E142" s="1234" t="s">
        <v>3633</v>
      </c>
      <c r="F142" s="1237">
        <v>93.666666666666671</v>
      </c>
      <c r="G142" s="1229">
        <v>2</v>
      </c>
      <c r="H142" s="1236">
        <v>1</v>
      </c>
      <c r="I142" s="1238">
        <v>0</v>
      </c>
      <c r="J142" s="1239">
        <f t="shared" si="29"/>
        <v>1</v>
      </c>
      <c r="K142" s="1229">
        <f t="shared" si="30"/>
        <v>22.48</v>
      </c>
      <c r="L142" s="1229">
        <f t="shared" si="31"/>
        <v>22.48</v>
      </c>
      <c r="M142" s="1229">
        <f t="shared" si="32"/>
        <v>1.68</v>
      </c>
      <c r="N142" s="1229">
        <f t="shared" si="33"/>
        <v>1.68</v>
      </c>
      <c r="O142" s="1229">
        <f t="shared" si="34"/>
        <v>56.7</v>
      </c>
      <c r="P142" s="1229">
        <f t="shared" si="35"/>
        <v>56.7</v>
      </c>
      <c r="Q142" s="1229">
        <f t="shared" si="36"/>
        <v>23.58</v>
      </c>
      <c r="R142" s="1229">
        <f t="shared" si="37"/>
        <v>23.58</v>
      </c>
      <c r="S142" s="1229">
        <f t="shared" si="38"/>
        <v>5.62</v>
      </c>
      <c r="T142" s="1229">
        <f t="shared" si="39"/>
        <v>5.62</v>
      </c>
      <c r="U142" s="1229">
        <f t="shared" si="40"/>
        <v>5.62</v>
      </c>
      <c r="V142" s="1233">
        <f t="shared" si="41"/>
        <v>2.81</v>
      </c>
      <c r="W142" s="1248">
        <f t="shared" si="28"/>
        <v>229</v>
      </c>
    </row>
    <row r="143" spans="1:23" ht="11.25" customHeight="1" x14ac:dyDescent="0.25">
      <c r="A143" s="1234" t="s">
        <v>3489</v>
      </c>
      <c r="B143" s="1234">
        <v>880200004</v>
      </c>
      <c r="C143" s="1235" t="s">
        <v>3634</v>
      </c>
      <c r="D143" s="1234">
        <v>11190010494</v>
      </c>
      <c r="E143" s="1234" t="s">
        <v>3635</v>
      </c>
      <c r="F143" s="1237">
        <v>325.33333333333331</v>
      </c>
      <c r="G143" s="1229">
        <v>2</v>
      </c>
      <c r="H143" s="1236">
        <v>1</v>
      </c>
      <c r="I143" s="1238">
        <v>0</v>
      </c>
      <c r="J143" s="1239">
        <f t="shared" si="29"/>
        <v>1</v>
      </c>
      <c r="K143" s="1229">
        <f t="shared" si="30"/>
        <v>78.08</v>
      </c>
      <c r="L143" s="1229">
        <f t="shared" si="31"/>
        <v>78.08</v>
      </c>
      <c r="M143" s="1229">
        <f t="shared" si="32"/>
        <v>1.68</v>
      </c>
      <c r="N143" s="1229">
        <f t="shared" si="33"/>
        <v>1.68</v>
      </c>
      <c r="O143" s="1229">
        <f t="shared" si="34"/>
        <v>56.7</v>
      </c>
      <c r="P143" s="1229">
        <f t="shared" si="35"/>
        <v>56.7</v>
      </c>
      <c r="Q143" s="1229">
        <f t="shared" si="36"/>
        <v>23.58</v>
      </c>
      <c r="R143" s="1229">
        <f t="shared" si="37"/>
        <v>23.58</v>
      </c>
      <c r="S143" s="1229">
        <f t="shared" si="38"/>
        <v>19.52</v>
      </c>
      <c r="T143" s="1229">
        <f t="shared" si="39"/>
        <v>19.52</v>
      </c>
      <c r="U143" s="1229">
        <f t="shared" si="40"/>
        <v>19.52</v>
      </c>
      <c r="V143" s="1233">
        <f t="shared" si="41"/>
        <v>9.76</v>
      </c>
      <c r="W143" s="1248">
        <f t="shared" si="28"/>
        <v>388</v>
      </c>
    </row>
    <row r="144" spans="1:23" ht="11.25" customHeight="1" x14ac:dyDescent="0.25">
      <c r="A144" s="1234" t="s">
        <v>3489</v>
      </c>
      <c r="B144" s="1234">
        <v>880200005</v>
      </c>
      <c r="C144" s="1235" t="s">
        <v>3636</v>
      </c>
      <c r="D144" s="1234">
        <v>53750008794</v>
      </c>
      <c r="E144" s="1234" t="s">
        <v>3637</v>
      </c>
      <c r="F144" s="1237">
        <v>489</v>
      </c>
      <c r="G144" s="1229">
        <v>2</v>
      </c>
      <c r="H144" s="1236">
        <v>1</v>
      </c>
      <c r="I144" s="1238">
        <v>0</v>
      </c>
      <c r="J144" s="1239">
        <f t="shared" si="29"/>
        <v>1</v>
      </c>
      <c r="K144" s="1229">
        <f t="shared" si="30"/>
        <v>117.36</v>
      </c>
      <c r="L144" s="1229">
        <f t="shared" si="31"/>
        <v>117.36</v>
      </c>
      <c r="M144" s="1229">
        <f t="shared" si="32"/>
        <v>1.68</v>
      </c>
      <c r="N144" s="1229">
        <f t="shared" si="33"/>
        <v>1.68</v>
      </c>
      <c r="O144" s="1229">
        <f t="shared" si="34"/>
        <v>56.7</v>
      </c>
      <c r="P144" s="1229">
        <f t="shared" si="35"/>
        <v>56.7</v>
      </c>
      <c r="Q144" s="1229">
        <f t="shared" si="36"/>
        <v>23.58</v>
      </c>
      <c r="R144" s="1229">
        <f t="shared" si="37"/>
        <v>23.58</v>
      </c>
      <c r="S144" s="1229">
        <f t="shared" si="38"/>
        <v>29.34</v>
      </c>
      <c r="T144" s="1229">
        <f t="shared" si="39"/>
        <v>29.34</v>
      </c>
      <c r="U144" s="1229">
        <f t="shared" si="40"/>
        <v>29.34</v>
      </c>
      <c r="V144" s="1233">
        <f t="shared" si="41"/>
        <v>14.67</v>
      </c>
      <c r="W144" s="1248">
        <f t="shared" si="28"/>
        <v>501</v>
      </c>
    </row>
    <row r="145" spans="1:23" ht="11.25" customHeight="1" x14ac:dyDescent="0.25">
      <c r="A145" s="1234" t="s">
        <v>3489</v>
      </c>
      <c r="B145" s="1234">
        <v>880200006</v>
      </c>
      <c r="C145" s="1235" t="s">
        <v>2109</v>
      </c>
      <c r="D145" s="1234">
        <v>76740007114</v>
      </c>
      <c r="E145" s="1234" t="s">
        <v>3638</v>
      </c>
      <c r="F145" s="1237">
        <v>889</v>
      </c>
      <c r="G145" s="1229">
        <v>3</v>
      </c>
      <c r="H145" s="1236">
        <v>1</v>
      </c>
      <c r="I145" s="1238">
        <v>0</v>
      </c>
      <c r="J145" s="1239">
        <f t="shared" si="29"/>
        <v>2</v>
      </c>
      <c r="K145" s="1229">
        <f t="shared" si="30"/>
        <v>213.35999999999999</v>
      </c>
      <c r="L145" s="1229">
        <f t="shared" si="31"/>
        <v>213.35999999999999</v>
      </c>
      <c r="M145" s="1229">
        <f t="shared" si="32"/>
        <v>1.68</v>
      </c>
      <c r="N145" s="1229">
        <f t="shared" si="33"/>
        <v>3.36</v>
      </c>
      <c r="O145" s="1229">
        <f t="shared" si="34"/>
        <v>56.7</v>
      </c>
      <c r="P145" s="1229">
        <f t="shared" si="35"/>
        <v>113.4</v>
      </c>
      <c r="Q145" s="1229">
        <f t="shared" si="36"/>
        <v>23.58</v>
      </c>
      <c r="R145" s="1229">
        <f t="shared" si="37"/>
        <v>47.16</v>
      </c>
      <c r="S145" s="1229">
        <f t="shared" si="38"/>
        <v>53.339999999999996</v>
      </c>
      <c r="T145" s="1229">
        <f t="shared" si="39"/>
        <v>53.339999999999996</v>
      </c>
      <c r="U145" s="1229">
        <f t="shared" si="40"/>
        <v>53.339999999999996</v>
      </c>
      <c r="V145" s="1233">
        <f t="shared" si="41"/>
        <v>26.669999999999998</v>
      </c>
      <c r="W145" s="1248">
        <f t="shared" si="28"/>
        <v>859</v>
      </c>
    </row>
    <row r="146" spans="1:23" ht="11.25" customHeight="1" x14ac:dyDescent="0.25">
      <c r="A146" s="1234" t="s">
        <v>3489</v>
      </c>
      <c r="B146" s="1234">
        <v>880200010</v>
      </c>
      <c r="C146" s="1235" t="s">
        <v>1372</v>
      </c>
      <c r="D146" s="1234">
        <v>58170007378</v>
      </c>
      <c r="E146" s="1234" t="s">
        <v>3639</v>
      </c>
      <c r="F146" s="1237">
        <v>831</v>
      </c>
      <c r="G146" s="1229">
        <v>3</v>
      </c>
      <c r="H146" s="1236">
        <v>1</v>
      </c>
      <c r="I146" s="1238">
        <v>0</v>
      </c>
      <c r="J146" s="1239">
        <f t="shared" si="29"/>
        <v>2</v>
      </c>
      <c r="K146" s="1229">
        <f t="shared" si="30"/>
        <v>199.44</v>
      </c>
      <c r="L146" s="1229">
        <f t="shared" si="31"/>
        <v>199.44</v>
      </c>
      <c r="M146" s="1229">
        <f t="shared" si="32"/>
        <v>1.68</v>
      </c>
      <c r="N146" s="1229">
        <f t="shared" si="33"/>
        <v>3.36</v>
      </c>
      <c r="O146" s="1229">
        <f t="shared" si="34"/>
        <v>56.7</v>
      </c>
      <c r="P146" s="1229">
        <f t="shared" si="35"/>
        <v>113.4</v>
      </c>
      <c r="Q146" s="1229">
        <f t="shared" si="36"/>
        <v>23.58</v>
      </c>
      <c r="R146" s="1229">
        <f t="shared" si="37"/>
        <v>47.16</v>
      </c>
      <c r="S146" s="1229">
        <f t="shared" si="38"/>
        <v>49.86</v>
      </c>
      <c r="T146" s="1229">
        <f t="shared" si="39"/>
        <v>49.86</v>
      </c>
      <c r="U146" s="1229">
        <f t="shared" si="40"/>
        <v>49.86</v>
      </c>
      <c r="V146" s="1233">
        <f t="shared" si="41"/>
        <v>24.93</v>
      </c>
      <c r="W146" s="1248">
        <f t="shared" si="28"/>
        <v>819</v>
      </c>
    </row>
    <row r="147" spans="1:23" ht="11.25" customHeight="1" x14ac:dyDescent="0.25">
      <c r="A147" s="1234" t="s">
        <v>3489</v>
      </c>
      <c r="B147" s="1234">
        <v>880200012</v>
      </c>
      <c r="C147" s="1235" t="s">
        <v>3640</v>
      </c>
      <c r="D147" s="1234">
        <v>69380009448</v>
      </c>
      <c r="E147" s="1234" t="s">
        <v>3641</v>
      </c>
      <c r="F147" s="1237">
        <v>192.33333333333334</v>
      </c>
      <c r="G147" s="1229">
        <v>3</v>
      </c>
      <c r="H147" s="1236">
        <v>1</v>
      </c>
      <c r="I147" s="1238">
        <v>0</v>
      </c>
      <c r="J147" s="1239">
        <f t="shared" si="29"/>
        <v>2</v>
      </c>
      <c r="K147" s="1229">
        <f t="shared" si="30"/>
        <v>46.160000000000004</v>
      </c>
      <c r="L147" s="1229">
        <f t="shared" si="31"/>
        <v>46.160000000000004</v>
      </c>
      <c r="M147" s="1229">
        <f t="shared" si="32"/>
        <v>1.68</v>
      </c>
      <c r="N147" s="1229">
        <f t="shared" si="33"/>
        <v>3.36</v>
      </c>
      <c r="O147" s="1229">
        <f t="shared" si="34"/>
        <v>56.7</v>
      </c>
      <c r="P147" s="1229">
        <f t="shared" si="35"/>
        <v>113.4</v>
      </c>
      <c r="Q147" s="1229">
        <f t="shared" si="36"/>
        <v>23.58</v>
      </c>
      <c r="R147" s="1229">
        <f t="shared" si="37"/>
        <v>47.16</v>
      </c>
      <c r="S147" s="1229">
        <f t="shared" si="38"/>
        <v>11.540000000000001</v>
      </c>
      <c r="T147" s="1229">
        <f t="shared" si="39"/>
        <v>11.540000000000001</v>
      </c>
      <c r="U147" s="1229">
        <f t="shared" si="40"/>
        <v>11.540000000000001</v>
      </c>
      <c r="V147" s="1233">
        <f t="shared" si="41"/>
        <v>5.7700000000000005</v>
      </c>
      <c r="W147" s="1248">
        <f t="shared" si="28"/>
        <v>379</v>
      </c>
    </row>
    <row r="148" spans="1:23" ht="11.25" customHeight="1" x14ac:dyDescent="0.25">
      <c r="A148" s="1234" t="s">
        <v>3489</v>
      </c>
      <c r="B148" s="1234">
        <v>880200015</v>
      </c>
      <c r="C148" s="1235" t="s">
        <v>2111</v>
      </c>
      <c r="D148" s="1234">
        <v>64490010428</v>
      </c>
      <c r="E148" s="1234" t="s">
        <v>3642</v>
      </c>
      <c r="F148" s="1237">
        <v>163.33333333333334</v>
      </c>
      <c r="G148" s="1229">
        <v>3</v>
      </c>
      <c r="H148" s="1236">
        <v>1</v>
      </c>
      <c r="I148" s="1238">
        <v>0</v>
      </c>
      <c r="J148" s="1239">
        <f t="shared" si="29"/>
        <v>2</v>
      </c>
      <c r="K148" s="1229">
        <f t="shared" si="30"/>
        <v>39.200000000000003</v>
      </c>
      <c r="L148" s="1229">
        <f t="shared" si="31"/>
        <v>39.200000000000003</v>
      </c>
      <c r="M148" s="1229">
        <f t="shared" si="32"/>
        <v>1.68</v>
      </c>
      <c r="N148" s="1229">
        <f t="shared" si="33"/>
        <v>3.36</v>
      </c>
      <c r="O148" s="1229">
        <f t="shared" si="34"/>
        <v>56.7</v>
      </c>
      <c r="P148" s="1229">
        <f t="shared" si="35"/>
        <v>113.4</v>
      </c>
      <c r="Q148" s="1229">
        <f t="shared" si="36"/>
        <v>23.58</v>
      </c>
      <c r="R148" s="1229">
        <f t="shared" si="37"/>
        <v>47.16</v>
      </c>
      <c r="S148" s="1229">
        <f t="shared" si="38"/>
        <v>9.8000000000000007</v>
      </c>
      <c r="T148" s="1229">
        <f t="shared" si="39"/>
        <v>9.8000000000000007</v>
      </c>
      <c r="U148" s="1229">
        <f t="shared" si="40"/>
        <v>9.8000000000000007</v>
      </c>
      <c r="V148" s="1233">
        <f t="shared" si="41"/>
        <v>4.9000000000000004</v>
      </c>
      <c r="W148" s="1248">
        <f t="shared" si="28"/>
        <v>359</v>
      </c>
    </row>
    <row r="149" spans="1:23" ht="11.25" customHeight="1" x14ac:dyDescent="0.25">
      <c r="A149" s="1234" t="s">
        <v>3489</v>
      </c>
      <c r="B149" s="1234">
        <v>880200017</v>
      </c>
      <c r="C149" s="1235" t="s">
        <v>2113</v>
      </c>
      <c r="D149" s="1234">
        <v>35140005480</v>
      </c>
      <c r="E149" s="1234" t="s">
        <v>3643</v>
      </c>
      <c r="F149" s="1237">
        <v>311</v>
      </c>
      <c r="G149" s="1229">
        <v>2</v>
      </c>
      <c r="H149" s="1236">
        <v>1</v>
      </c>
      <c r="I149" s="1238">
        <v>0</v>
      </c>
      <c r="J149" s="1239">
        <f t="shared" si="29"/>
        <v>1</v>
      </c>
      <c r="K149" s="1229">
        <f t="shared" si="30"/>
        <v>74.64</v>
      </c>
      <c r="L149" s="1229">
        <f t="shared" si="31"/>
        <v>74.64</v>
      </c>
      <c r="M149" s="1229">
        <f t="shared" si="32"/>
        <v>1.68</v>
      </c>
      <c r="N149" s="1229">
        <f t="shared" si="33"/>
        <v>1.68</v>
      </c>
      <c r="O149" s="1229">
        <f t="shared" si="34"/>
        <v>56.7</v>
      </c>
      <c r="P149" s="1229">
        <f t="shared" si="35"/>
        <v>56.7</v>
      </c>
      <c r="Q149" s="1229">
        <f t="shared" si="36"/>
        <v>23.58</v>
      </c>
      <c r="R149" s="1229">
        <f t="shared" si="37"/>
        <v>23.58</v>
      </c>
      <c r="S149" s="1229">
        <f t="shared" si="38"/>
        <v>18.66</v>
      </c>
      <c r="T149" s="1229">
        <f t="shared" si="39"/>
        <v>18.66</v>
      </c>
      <c r="U149" s="1229">
        <f t="shared" si="40"/>
        <v>18.66</v>
      </c>
      <c r="V149" s="1233">
        <f t="shared" si="41"/>
        <v>9.33</v>
      </c>
      <c r="W149" s="1248">
        <f t="shared" si="28"/>
        <v>379</v>
      </c>
    </row>
    <row r="150" spans="1:23" ht="11.25" customHeight="1" x14ac:dyDescent="0.25">
      <c r="A150" s="1234" t="s">
        <v>3489</v>
      </c>
      <c r="B150" s="1234">
        <v>880200018</v>
      </c>
      <c r="C150" s="1235" t="s">
        <v>768</v>
      </c>
      <c r="D150" s="1234">
        <v>46000035085</v>
      </c>
      <c r="E150" s="1234" t="s">
        <v>3644</v>
      </c>
      <c r="F150" s="1237">
        <v>293.33333333333331</v>
      </c>
      <c r="G150" s="1229">
        <v>3</v>
      </c>
      <c r="H150" s="1236">
        <v>1</v>
      </c>
      <c r="I150" s="1238">
        <v>0</v>
      </c>
      <c r="J150" s="1239">
        <f t="shared" si="29"/>
        <v>2</v>
      </c>
      <c r="K150" s="1229">
        <f t="shared" si="30"/>
        <v>70.399999999999991</v>
      </c>
      <c r="L150" s="1229">
        <f t="shared" si="31"/>
        <v>70.399999999999991</v>
      </c>
      <c r="M150" s="1229">
        <f t="shared" si="32"/>
        <v>1.68</v>
      </c>
      <c r="N150" s="1229">
        <f t="shared" si="33"/>
        <v>3.36</v>
      </c>
      <c r="O150" s="1229">
        <f t="shared" si="34"/>
        <v>56.7</v>
      </c>
      <c r="P150" s="1229">
        <f t="shared" si="35"/>
        <v>113.4</v>
      </c>
      <c r="Q150" s="1229">
        <f t="shared" si="36"/>
        <v>23.58</v>
      </c>
      <c r="R150" s="1229">
        <f t="shared" si="37"/>
        <v>47.16</v>
      </c>
      <c r="S150" s="1229">
        <f t="shared" si="38"/>
        <v>17.599999999999998</v>
      </c>
      <c r="T150" s="1229">
        <f t="shared" si="39"/>
        <v>17.599999999999998</v>
      </c>
      <c r="U150" s="1229">
        <f t="shared" si="40"/>
        <v>17.599999999999998</v>
      </c>
      <c r="V150" s="1233">
        <f t="shared" si="41"/>
        <v>8.7999999999999989</v>
      </c>
      <c r="W150" s="1248">
        <f t="shared" si="28"/>
        <v>448</v>
      </c>
    </row>
    <row r="151" spans="1:23" ht="11.25" customHeight="1" x14ac:dyDescent="0.25">
      <c r="A151" s="1234" t="s">
        <v>3489</v>
      </c>
      <c r="B151" s="1234">
        <v>880200021</v>
      </c>
      <c r="C151" s="1235" t="s">
        <v>770</v>
      </c>
      <c r="D151" s="1234">
        <v>60280002598</v>
      </c>
      <c r="E151" s="1234" t="s">
        <v>3645</v>
      </c>
      <c r="F151" s="1237">
        <v>380</v>
      </c>
      <c r="G151" s="1229">
        <v>3</v>
      </c>
      <c r="H151" s="1236">
        <v>1</v>
      </c>
      <c r="I151" s="1238">
        <v>0</v>
      </c>
      <c r="J151" s="1239">
        <f t="shared" si="29"/>
        <v>2</v>
      </c>
      <c r="K151" s="1229">
        <f t="shared" si="30"/>
        <v>91.2</v>
      </c>
      <c r="L151" s="1229">
        <f t="shared" si="31"/>
        <v>91.2</v>
      </c>
      <c r="M151" s="1229">
        <f t="shared" si="32"/>
        <v>1.68</v>
      </c>
      <c r="N151" s="1229">
        <f t="shared" si="33"/>
        <v>3.36</v>
      </c>
      <c r="O151" s="1229">
        <f t="shared" si="34"/>
        <v>56.7</v>
      </c>
      <c r="P151" s="1229">
        <f t="shared" si="35"/>
        <v>113.4</v>
      </c>
      <c r="Q151" s="1229">
        <f t="shared" si="36"/>
        <v>23.58</v>
      </c>
      <c r="R151" s="1229">
        <f t="shared" si="37"/>
        <v>47.16</v>
      </c>
      <c r="S151" s="1229">
        <f t="shared" si="38"/>
        <v>22.8</v>
      </c>
      <c r="T151" s="1229">
        <f t="shared" si="39"/>
        <v>22.8</v>
      </c>
      <c r="U151" s="1229">
        <f t="shared" si="40"/>
        <v>22.8</v>
      </c>
      <c r="V151" s="1233">
        <f t="shared" si="41"/>
        <v>11.4</v>
      </c>
      <c r="W151" s="1248">
        <f t="shared" si="28"/>
        <v>508</v>
      </c>
    </row>
    <row r="152" spans="1:23" ht="11.25" customHeight="1" x14ac:dyDescent="0.25">
      <c r="A152" s="1234" t="s">
        <v>3489</v>
      </c>
      <c r="B152" s="1234">
        <v>880200022</v>
      </c>
      <c r="C152" s="1235" t="s">
        <v>2115</v>
      </c>
      <c r="D152" s="1234">
        <v>41290006798</v>
      </c>
      <c r="E152" s="1234" t="s">
        <v>3646</v>
      </c>
      <c r="F152" s="1237">
        <v>455.33333333333331</v>
      </c>
      <c r="G152" s="1229">
        <v>4</v>
      </c>
      <c r="H152" s="1236">
        <v>1</v>
      </c>
      <c r="I152" s="1238">
        <v>1</v>
      </c>
      <c r="J152" s="1239">
        <f t="shared" si="29"/>
        <v>2</v>
      </c>
      <c r="K152" s="1229">
        <f t="shared" si="30"/>
        <v>109.27999999999999</v>
      </c>
      <c r="L152" s="1229">
        <f t="shared" si="31"/>
        <v>109.27999999999999</v>
      </c>
      <c r="M152" s="1229">
        <f t="shared" si="32"/>
        <v>3.36</v>
      </c>
      <c r="N152" s="1229">
        <f t="shared" si="33"/>
        <v>3.36</v>
      </c>
      <c r="O152" s="1229">
        <f t="shared" si="34"/>
        <v>113.4</v>
      </c>
      <c r="P152" s="1229">
        <f t="shared" si="35"/>
        <v>113.4</v>
      </c>
      <c r="Q152" s="1229">
        <f t="shared" si="36"/>
        <v>47.16</v>
      </c>
      <c r="R152" s="1229">
        <f t="shared" si="37"/>
        <v>47.16</v>
      </c>
      <c r="S152" s="1229">
        <f t="shared" si="38"/>
        <v>27.319999999999997</v>
      </c>
      <c r="T152" s="1229">
        <f t="shared" si="39"/>
        <v>27.319999999999997</v>
      </c>
      <c r="U152" s="1229">
        <f t="shared" si="40"/>
        <v>27.319999999999997</v>
      </c>
      <c r="V152" s="1233">
        <f t="shared" si="41"/>
        <v>13.659999999999998</v>
      </c>
      <c r="W152" s="1248">
        <f t="shared" si="28"/>
        <v>642</v>
      </c>
    </row>
    <row r="153" spans="1:23" ht="11.25" customHeight="1" x14ac:dyDescent="0.25">
      <c r="A153" s="1234" t="s">
        <v>3489</v>
      </c>
      <c r="B153" s="1234">
        <v>880200025</v>
      </c>
      <c r="C153" s="1235" t="s">
        <v>772</v>
      </c>
      <c r="D153" s="1234">
        <v>78050008891</v>
      </c>
      <c r="E153" s="1234" t="s">
        <v>3647</v>
      </c>
      <c r="F153" s="1237">
        <v>345</v>
      </c>
      <c r="G153" s="1229">
        <v>3</v>
      </c>
      <c r="H153" s="1236">
        <v>1</v>
      </c>
      <c r="I153" s="1238">
        <v>0</v>
      </c>
      <c r="J153" s="1239">
        <f t="shared" si="29"/>
        <v>2</v>
      </c>
      <c r="K153" s="1229">
        <f t="shared" si="30"/>
        <v>82.8</v>
      </c>
      <c r="L153" s="1229">
        <f t="shared" si="31"/>
        <v>82.8</v>
      </c>
      <c r="M153" s="1229">
        <f t="shared" si="32"/>
        <v>1.68</v>
      </c>
      <c r="N153" s="1229">
        <f t="shared" si="33"/>
        <v>3.36</v>
      </c>
      <c r="O153" s="1229">
        <f t="shared" si="34"/>
        <v>56.7</v>
      </c>
      <c r="P153" s="1229">
        <f t="shared" si="35"/>
        <v>113.4</v>
      </c>
      <c r="Q153" s="1229">
        <f t="shared" si="36"/>
        <v>23.58</v>
      </c>
      <c r="R153" s="1229">
        <f t="shared" si="37"/>
        <v>47.16</v>
      </c>
      <c r="S153" s="1229">
        <f t="shared" si="38"/>
        <v>20.7</v>
      </c>
      <c r="T153" s="1229">
        <f t="shared" si="39"/>
        <v>20.7</v>
      </c>
      <c r="U153" s="1229">
        <f t="shared" si="40"/>
        <v>20.7</v>
      </c>
      <c r="V153" s="1233">
        <f t="shared" si="41"/>
        <v>10.35</v>
      </c>
      <c r="W153" s="1248">
        <f t="shared" si="28"/>
        <v>484</v>
      </c>
    </row>
    <row r="154" spans="1:23" ht="11.25" customHeight="1" x14ac:dyDescent="0.25">
      <c r="A154" s="1234" t="s">
        <v>3489</v>
      </c>
      <c r="B154" s="1234">
        <v>880200033</v>
      </c>
      <c r="C154" s="1235" t="s">
        <v>2117</v>
      </c>
      <c r="D154" s="1234">
        <v>96680001741</v>
      </c>
      <c r="E154" s="1234" t="s">
        <v>3648</v>
      </c>
      <c r="F154" s="1237">
        <v>281.33333333333331</v>
      </c>
      <c r="G154" s="1229">
        <v>2</v>
      </c>
      <c r="H154" s="1236">
        <v>1</v>
      </c>
      <c r="I154" s="1238">
        <v>0</v>
      </c>
      <c r="J154" s="1239">
        <f t="shared" si="29"/>
        <v>1</v>
      </c>
      <c r="K154" s="1229">
        <f t="shared" si="30"/>
        <v>67.52</v>
      </c>
      <c r="L154" s="1229">
        <f t="shared" si="31"/>
        <v>67.52</v>
      </c>
      <c r="M154" s="1229">
        <f t="shared" si="32"/>
        <v>1.68</v>
      </c>
      <c r="N154" s="1229">
        <f t="shared" si="33"/>
        <v>1.68</v>
      </c>
      <c r="O154" s="1229">
        <f t="shared" si="34"/>
        <v>56.7</v>
      </c>
      <c r="P154" s="1229">
        <f t="shared" si="35"/>
        <v>56.7</v>
      </c>
      <c r="Q154" s="1229">
        <f t="shared" si="36"/>
        <v>23.58</v>
      </c>
      <c r="R154" s="1229">
        <f t="shared" si="37"/>
        <v>23.58</v>
      </c>
      <c r="S154" s="1229">
        <f t="shared" si="38"/>
        <v>16.88</v>
      </c>
      <c r="T154" s="1229">
        <f t="shared" si="39"/>
        <v>16.88</v>
      </c>
      <c r="U154" s="1229">
        <f t="shared" si="40"/>
        <v>16.88</v>
      </c>
      <c r="V154" s="1233">
        <f t="shared" si="41"/>
        <v>8.44</v>
      </c>
      <c r="W154" s="1248">
        <f t="shared" si="28"/>
        <v>358</v>
      </c>
    </row>
    <row r="155" spans="1:23" ht="11.25" customHeight="1" x14ac:dyDescent="0.25">
      <c r="A155" s="1234" t="s">
        <v>3489</v>
      </c>
      <c r="B155" s="1234">
        <v>880200040</v>
      </c>
      <c r="C155" s="1235" t="s">
        <v>774</v>
      </c>
      <c r="D155" s="1234">
        <v>64380011369</v>
      </c>
      <c r="E155" s="1234" t="s">
        <v>3649</v>
      </c>
      <c r="F155" s="1237">
        <v>263.66666666666669</v>
      </c>
      <c r="G155" s="1229">
        <v>2</v>
      </c>
      <c r="H155" s="1236">
        <v>1</v>
      </c>
      <c r="I155" s="1238">
        <v>0</v>
      </c>
      <c r="J155" s="1239">
        <f t="shared" si="29"/>
        <v>1</v>
      </c>
      <c r="K155" s="1229">
        <f t="shared" si="30"/>
        <v>63.28</v>
      </c>
      <c r="L155" s="1229">
        <f t="shared" si="31"/>
        <v>63.28</v>
      </c>
      <c r="M155" s="1229">
        <f t="shared" si="32"/>
        <v>1.68</v>
      </c>
      <c r="N155" s="1229">
        <f t="shared" si="33"/>
        <v>1.68</v>
      </c>
      <c r="O155" s="1229">
        <f t="shared" si="34"/>
        <v>56.7</v>
      </c>
      <c r="P155" s="1229">
        <f t="shared" si="35"/>
        <v>56.7</v>
      </c>
      <c r="Q155" s="1229">
        <f t="shared" si="36"/>
        <v>23.58</v>
      </c>
      <c r="R155" s="1229">
        <f t="shared" si="37"/>
        <v>23.58</v>
      </c>
      <c r="S155" s="1229">
        <f t="shared" si="38"/>
        <v>15.82</v>
      </c>
      <c r="T155" s="1229">
        <f t="shared" si="39"/>
        <v>15.82</v>
      </c>
      <c r="U155" s="1229">
        <f t="shared" si="40"/>
        <v>15.82</v>
      </c>
      <c r="V155" s="1233">
        <f t="shared" si="41"/>
        <v>7.91</v>
      </c>
      <c r="W155" s="1248">
        <f t="shared" si="28"/>
        <v>346</v>
      </c>
    </row>
    <row r="156" spans="1:23" ht="11.25" customHeight="1" x14ac:dyDescent="0.25">
      <c r="A156" s="1234" t="s">
        <v>3489</v>
      </c>
      <c r="B156" s="1234">
        <v>880200052</v>
      </c>
      <c r="C156" s="1235" t="s">
        <v>2119</v>
      </c>
      <c r="D156" s="1234">
        <v>40680002208</v>
      </c>
      <c r="E156" s="1234" t="s">
        <v>3650</v>
      </c>
      <c r="F156" s="1237">
        <v>297.66666666666669</v>
      </c>
      <c r="G156" s="1229">
        <v>3</v>
      </c>
      <c r="H156" s="1236">
        <v>1</v>
      </c>
      <c r="I156" s="1238">
        <v>0</v>
      </c>
      <c r="J156" s="1239">
        <f t="shared" si="29"/>
        <v>2</v>
      </c>
      <c r="K156" s="1229">
        <f t="shared" si="30"/>
        <v>71.44</v>
      </c>
      <c r="L156" s="1229">
        <f t="shared" si="31"/>
        <v>71.44</v>
      </c>
      <c r="M156" s="1229">
        <f t="shared" si="32"/>
        <v>1.68</v>
      </c>
      <c r="N156" s="1229">
        <f t="shared" si="33"/>
        <v>3.36</v>
      </c>
      <c r="O156" s="1229">
        <f t="shared" si="34"/>
        <v>56.7</v>
      </c>
      <c r="P156" s="1229">
        <f t="shared" si="35"/>
        <v>113.4</v>
      </c>
      <c r="Q156" s="1229">
        <f t="shared" si="36"/>
        <v>23.58</v>
      </c>
      <c r="R156" s="1229">
        <f t="shared" si="37"/>
        <v>47.16</v>
      </c>
      <c r="S156" s="1229">
        <f t="shared" si="38"/>
        <v>17.86</v>
      </c>
      <c r="T156" s="1229">
        <f t="shared" si="39"/>
        <v>17.86</v>
      </c>
      <c r="U156" s="1229">
        <f t="shared" si="40"/>
        <v>17.86</v>
      </c>
      <c r="V156" s="1233">
        <f t="shared" si="41"/>
        <v>8.93</v>
      </c>
      <c r="W156" s="1248">
        <f t="shared" si="28"/>
        <v>451</v>
      </c>
    </row>
    <row r="157" spans="1:23" ht="11.25" customHeight="1" x14ac:dyDescent="0.25">
      <c r="A157" s="1234" t="s">
        <v>3489</v>
      </c>
      <c r="B157" s="1234">
        <v>880200053</v>
      </c>
      <c r="C157" s="1235" t="s">
        <v>2121</v>
      </c>
      <c r="D157" s="1234">
        <v>21590007652</v>
      </c>
      <c r="E157" s="1234" t="s">
        <v>3651</v>
      </c>
      <c r="F157" s="1237">
        <v>279.33333333333331</v>
      </c>
      <c r="G157" s="1229">
        <v>3</v>
      </c>
      <c r="H157" s="1236">
        <v>1</v>
      </c>
      <c r="I157" s="1238">
        <v>0</v>
      </c>
      <c r="J157" s="1239">
        <f t="shared" si="29"/>
        <v>2</v>
      </c>
      <c r="K157" s="1229">
        <f t="shared" si="30"/>
        <v>67.039999999999992</v>
      </c>
      <c r="L157" s="1229">
        <f t="shared" si="31"/>
        <v>67.039999999999992</v>
      </c>
      <c r="M157" s="1229">
        <f t="shared" si="32"/>
        <v>1.68</v>
      </c>
      <c r="N157" s="1229">
        <f t="shared" si="33"/>
        <v>3.36</v>
      </c>
      <c r="O157" s="1229">
        <f t="shared" si="34"/>
        <v>56.7</v>
      </c>
      <c r="P157" s="1229">
        <f t="shared" si="35"/>
        <v>113.4</v>
      </c>
      <c r="Q157" s="1229">
        <f t="shared" si="36"/>
        <v>23.58</v>
      </c>
      <c r="R157" s="1229">
        <f t="shared" si="37"/>
        <v>47.16</v>
      </c>
      <c r="S157" s="1229">
        <f t="shared" si="38"/>
        <v>16.759999999999998</v>
      </c>
      <c r="T157" s="1229">
        <f t="shared" si="39"/>
        <v>16.759999999999998</v>
      </c>
      <c r="U157" s="1229">
        <f t="shared" si="40"/>
        <v>16.759999999999998</v>
      </c>
      <c r="V157" s="1233">
        <f t="shared" si="41"/>
        <v>8.379999999999999</v>
      </c>
      <c r="W157" s="1248">
        <f t="shared" si="28"/>
        <v>439</v>
      </c>
    </row>
    <row r="158" spans="1:23" ht="11.25" customHeight="1" x14ac:dyDescent="0.25">
      <c r="A158" s="1234" t="s">
        <v>3489</v>
      </c>
      <c r="B158" s="1234">
        <v>880200063</v>
      </c>
      <c r="C158" s="1235" t="s">
        <v>2123</v>
      </c>
      <c r="D158" s="1234">
        <v>10220001627</v>
      </c>
      <c r="E158" s="1234" t="s">
        <v>3652</v>
      </c>
      <c r="F158" s="1237">
        <v>217</v>
      </c>
      <c r="G158" s="1229">
        <v>2</v>
      </c>
      <c r="H158" s="1236">
        <v>1</v>
      </c>
      <c r="I158" s="1238">
        <v>0</v>
      </c>
      <c r="J158" s="1239">
        <f t="shared" si="29"/>
        <v>1</v>
      </c>
      <c r="K158" s="1229">
        <f t="shared" si="30"/>
        <v>52.08</v>
      </c>
      <c r="L158" s="1229">
        <f t="shared" si="31"/>
        <v>52.08</v>
      </c>
      <c r="M158" s="1229">
        <f t="shared" si="32"/>
        <v>1.68</v>
      </c>
      <c r="N158" s="1229">
        <f t="shared" si="33"/>
        <v>1.68</v>
      </c>
      <c r="O158" s="1229">
        <f t="shared" si="34"/>
        <v>56.7</v>
      </c>
      <c r="P158" s="1229">
        <f t="shared" si="35"/>
        <v>56.7</v>
      </c>
      <c r="Q158" s="1229">
        <f t="shared" si="36"/>
        <v>23.58</v>
      </c>
      <c r="R158" s="1229">
        <f t="shared" si="37"/>
        <v>23.58</v>
      </c>
      <c r="S158" s="1229">
        <f t="shared" si="38"/>
        <v>13.02</v>
      </c>
      <c r="T158" s="1229">
        <f t="shared" si="39"/>
        <v>13.02</v>
      </c>
      <c r="U158" s="1229">
        <f t="shared" si="40"/>
        <v>13.02</v>
      </c>
      <c r="V158" s="1233">
        <f t="shared" si="41"/>
        <v>6.51</v>
      </c>
      <c r="W158" s="1248">
        <f t="shared" si="28"/>
        <v>314</v>
      </c>
    </row>
    <row r="159" spans="1:23" ht="11.25" customHeight="1" x14ac:dyDescent="0.25">
      <c r="A159" s="1234" t="s">
        <v>3489</v>
      </c>
      <c r="B159" s="1234">
        <v>880200065</v>
      </c>
      <c r="C159" s="1235" t="s">
        <v>2125</v>
      </c>
      <c r="D159" s="1234">
        <v>84830006182</v>
      </c>
      <c r="E159" s="1234" t="s">
        <v>3653</v>
      </c>
      <c r="F159" s="1237">
        <v>525</v>
      </c>
      <c r="G159" s="1229">
        <v>2</v>
      </c>
      <c r="H159" s="1236">
        <v>1</v>
      </c>
      <c r="I159" s="1238">
        <v>0</v>
      </c>
      <c r="J159" s="1239">
        <f t="shared" si="29"/>
        <v>1</v>
      </c>
      <c r="K159" s="1229">
        <f t="shared" si="30"/>
        <v>126</v>
      </c>
      <c r="L159" s="1229">
        <f t="shared" si="31"/>
        <v>126</v>
      </c>
      <c r="M159" s="1229">
        <f t="shared" si="32"/>
        <v>1.68</v>
      </c>
      <c r="N159" s="1229">
        <f t="shared" si="33"/>
        <v>1.68</v>
      </c>
      <c r="O159" s="1229">
        <f t="shared" si="34"/>
        <v>56.7</v>
      </c>
      <c r="P159" s="1229">
        <f t="shared" si="35"/>
        <v>56.7</v>
      </c>
      <c r="Q159" s="1229">
        <f t="shared" si="36"/>
        <v>23.58</v>
      </c>
      <c r="R159" s="1229">
        <f t="shared" si="37"/>
        <v>23.58</v>
      </c>
      <c r="S159" s="1229">
        <f t="shared" si="38"/>
        <v>31.5</v>
      </c>
      <c r="T159" s="1229">
        <f t="shared" si="39"/>
        <v>31.5</v>
      </c>
      <c r="U159" s="1229">
        <f t="shared" si="40"/>
        <v>31.5</v>
      </c>
      <c r="V159" s="1233">
        <f t="shared" si="41"/>
        <v>15.75</v>
      </c>
      <c r="W159" s="1248">
        <f t="shared" si="28"/>
        <v>526</v>
      </c>
    </row>
    <row r="160" spans="1:23" ht="11.25" customHeight="1" x14ac:dyDescent="0.25">
      <c r="A160" s="1234" t="s">
        <v>3489</v>
      </c>
      <c r="B160" s="1234">
        <v>880200069</v>
      </c>
      <c r="C160" s="1235" t="s">
        <v>2127</v>
      </c>
      <c r="D160" s="1234">
        <v>27690001919</v>
      </c>
      <c r="E160" s="1234" t="s">
        <v>3654</v>
      </c>
      <c r="F160" s="1237">
        <v>833.33333333333337</v>
      </c>
      <c r="G160" s="1229">
        <v>4</v>
      </c>
      <c r="H160" s="1236">
        <v>1</v>
      </c>
      <c r="I160" s="1238">
        <v>0</v>
      </c>
      <c r="J160" s="1239">
        <f t="shared" si="29"/>
        <v>3</v>
      </c>
      <c r="K160" s="1229">
        <f t="shared" si="30"/>
        <v>200</v>
      </c>
      <c r="L160" s="1229">
        <f t="shared" si="31"/>
        <v>200</v>
      </c>
      <c r="M160" s="1229">
        <f t="shared" si="32"/>
        <v>1.68</v>
      </c>
      <c r="N160" s="1229">
        <f t="shared" si="33"/>
        <v>5.04</v>
      </c>
      <c r="O160" s="1229">
        <f t="shared" si="34"/>
        <v>56.7</v>
      </c>
      <c r="P160" s="1229">
        <f t="shared" si="35"/>
        <v>170.10000000000002</v>
      </c>
      <c r="Q160" s="1229">
        <f t="shared" si="36"/>
        <v>23.58</v>
      </c>
      <c r="R160" s="1229">
        <f t="shared" si="37"/>
        <v>70.739999999999995</v>
      </c>
      <c r="S160" s="1229">
        <f t="shared" si="38"/>
        <v>50</v>
      </c>
      <c r="T160" s="1229">
        <f t="shared" si="39"/>
        <v>50</v>
      </c>
      <c r="U160" s="1229">
        <f t="shared" si="40"/>
        <v>50</v>
      </c>
      <c r="V160" s="1233">
        <f t="shared" si="41"/>
        <v>25</v>
      </c>
      <c r="W160" s="1248">
        <f t="shared" si="28"/>
        <v>903</v>
      </c>
    </row>
    <row r="161" spans="1:23" ht="11.25" customHeight="1" x14ac:dyDescent="0.25">
      <c r="A161" s="1234" t="s">
        <v>3489</v>
      </c>
      <c r="B161" s="1234">
        <v>880200084</v>
      </c>
      <c r="C161" s="1235" t="s">
        <v>2129</v>
      </c>
      <c r="D161" s="1234">
        <v>12630042469</v>
      </c>
      <c r="E161" s="1234" t="s">
        <v>3655</v>
      </c>
      <c r="F161" s="1237">
        <v>759.66666666666663</v>
      </c>
      <c r="G161" s="1229">
        <v>3</v>
      </c>
      <c r="H161" s="1236">
        <v>1</v>
      </c>
      <c r="I161" s="1238">
        <v>0</v>
      </c>
      <c r="J161" s="1239">
        <f t="shared" si="29"/>
        <v>2</v>
      </c>
      <c r="K161" s="1229">
        <f t="shared" si="30"/>
        <v>182.32</v>
      </c>
      <c r="L161" s="1229">
        <f t="shared" si="31"/>
        <v>182.32</v>
      </c>
      <c r="M161" s="1229">
        <f t="shared" si="32"/>
        <v>1.68</v>
      </c>
      <c r="N161" s="1229">
        <f t="shared" si="33"/>
        <v>3.36</v>
      </c>
      <c r="O161" s="1229">
        <f t="shared" si="34"/>
        <v>56.7</v>
      </c>
      <c r="P161" s="1229">
        <f t="shared" si="35"/>
        <v>113.4</v>
      </c>
      <c r="Q161" s="1229">
        <f t="shared" si="36"/>
        <v>23.58</v>
      </c>
      <c r="R161" s="1229">
        <f t="shared" si="37"/>
        <v>47.16</v>
      </c>
      <c r="S161" s="1229">
        <f t="shared" si="38"/>
        <v>45.58</v>
      </c>
      <c r="T161" s="1229">
        <f t="shared" si="39"/>
        <v>45.58</v>
      </c>
      <c r="U161" s="1229">
        <f t="shared" si="40"/>
        <v>45.58</v>
      </c>
      <c r="V161" s="1233">
        <f t="shared" si="41"/>
        <v>22.79</v>
      </c>
      <c r="W161" s="1248">
        <f t="shared" si="28"/>
        <v>770</v>
      </c>
    </row>
    <row r="162" spans="1:23" ht="11.25" customHeight="1" x14ac:dyDescent="0.25">
      <c r="A162" s="1234" t="s">
        <v>3489</v>
      </c>
      <c r="B162" s="1234">
        <v>885100003</v>
      </c>
      <c r="C162" s="1235" t="s">
        <v>776</v>
      </c>
      <c r="D162" s="1234">
        <v>52760003827</v>
      </c>
      <c r="E162" s="1234" t="s">
        <v>3656</v>
      </c>
      <c r="F162" s="1237">
        <v>300</v>
      </c>
      <c r="G162" s="1229">
        <v>2</v>
      </c>
      <c r="H162" s="1236">
        <v>1</v>
      </c>
      <c r="I162" s="1238">
        <v>0</v>
      </c>
      <c r="J162" s="1239">
        <f t="shared" si="29"/>
        <v>1</v>
      </c>
      <c r="K162" s="1229">
        <f t="shared" si="30"/>
        <v>72</v>
      </c>
      <c r="L162" s="1229">
        <f t="shared" si="31"/>
        <v>72</v>
      </c>
      <c r="M162" s="1229">
        <f t="shared" si="32"/>
        <v>1.68</v>
      </c>
      <c r="N162" s="1229">
        <f t="shared" si="33"/>
        <v>1.68</v>
      </c>
      <c r="O162" s="1229">
        <f t="shared" si="34"/>
        <v>56.7</v>
      </c>
      <c r="P162" s="1229">
        <f t="shared" si="35"/>
        <v>56.7</v>
      </c>
      <c r="Q162" s="1229">
        <f t="shared" si="36"/>
        <v>23.58</v>
      </c>
      <c r="R162" s="1229">
        <f t="shared" si="37"/>
        <v>23.58</v>
      </c>
      <c r="S162" s="1229">
        <f t="shared" si="38"/>
        <v>18</v>
      </c>
      <c r="T162" s="1229">
        <f t="shared" si="39"/>
        <v>18</v>
      </c>
      <c r="U162" s="1229">
        <f t="shared" si="40"/>
        <v>18</v>
      </c>
      <c r="V162" s="1233">
        <f t="shared" si="41"/>
        <v>9</v>
      </c>
      <c r="W162" s="1248">
        <f t="shared" si="28"/>
        <v>371</v>
      </c>
    </row>
    <row r="163" spans="1:23" ht="11.25" customHeight="1" x14ac:dyDescent="0.25">
      <c r="A163" s="1234" t="s">
        <v>3489</v>
      </c>
      <c r="B163" s="1234">
        <v>885100004</v>
      </c>
      <c r="C163" s="1235" t="s">
        <v>2131</v>
      </c>
      <c r="D163" s="1234">
        <v>25800009895</v>
      </c>
      <c r="E163" s="1234" t="s">
        <v>3657</v>
      </c>
      <c r="F163" s="1237">
        <v>541</v>
      </c>
      <c r="G163" s="1229">
        <v>2</v>
      </c>
      <c r="H163" s="1236">
        <v>1</v>
      </c>
      <c r="I163" s="1238">
        <v>0</v>
      </c>
      <c r="J163" s="1239">
        <f t="shared" si="29"/>
        <v>1</v>
      </c>
      <c r="K163" s="1229">
        <f t="shared" si="30"/>
        <v>129.84</v>
      </c>
      <c r="L163" s="1229">
        <f t="shared" si="31"/>
        <v>129.84</v>
      </c>
      <c r="M163" s="1229">
        <f t="shared" si="32"/>
        <v>1.68</v>
      </c>
      <c r="N163" s="1229">
        <f t="shared" si="33"/>
        <v>1.68</v>
      </c>
      <c r="O163" s="1229">
        <f t="shared" si="34"/>
        <v>56.7</v>
      </c>
      <c r="P163" s="1229">
        <f t="shared" si="35"/>
        <v>56.7</v>
      </c>
      <c r="Q163" s="1229">
        <f t="shared" si="36"/>
        <v>23.58</v>
      </c>
      <c r="R163" s="1229">
        <f t="shared" si="37"/>
        <v>23.58</v>
      </c>
      <c r="S163" s="1229">
        <f t="shared" si="38"/>
        <v>32.46</v>
      </c>
      <c r="T163" s="1229">
        <f t="shared" si="39"/>
        <v>32.46</v>
      </c>
      <c r="U163" s="1229">
        <f t="shared" si="40"/>
        <v>32.46</v>
      </c>
      <c r="V163" s="1233">
        <f t="shared" si="41"/>
        <v>16.23</v>
      </c>
      <c r="W163" s="1248">
        <f t="shared" si="28"/>
        <v>537</v>
      </c>
    </row>
    <row r="164" spans="1:23" ht="11.25" customHeight="1" x14ac:dyDescent="0.25">
      <c r="A164" s="1234" t="s">
        <v>3489</v>
      </c>
      <c r="B164" s="1234">
        <v>885100006</v>
      </c>
      <c r="C164" s="1235" t="s">
        <v>2133</v>
      </c>
      <c r="D164" s="1234">
        <v>92050002958</v>
      </c>
      <c r="E164" s="1234" t="s">
        <v>3658</v>
      </c>
      <c r="F164" s="1237">
        <v>141.33333333333334</v>
      </c>
      <c r="G164" s="1229">
        <v>2</v>
      </c>
      <c r="H164" s="1236">
        <v>1</v>
      </c>
      <c r="I164" s="1238">
        <v>0</v>
      </c>
      <c r="J164" s="1239">
        <f t="shared" si="29"/>
        <v>1</v>
      </c>
      <c r="K164" s="1229">
        <f t="shared" si="30"/>
        <v>33.92</v>
      </c>
      <c r="L164" s="1229">
        <f t="shared" si="31"/>
        <v>33.92</v>
      </c>
      <c r="M164" s="1229">
        <f t="shared" si="32"/>
        <v>1.68</v>
      </c>
      <c r="N164" s="1229">
        <f t="shared" si="33"/>
        <v>1.68</v>
      </c>
      <c r="O164" s="1229">
        <f t="shared" si="34"/>
        <v>56.7</v>
      </c>
      <c r="P164" s="1229">
        <f t="shared" si="35"/>
        <v>56.7</v>
      </c>
      <c r="Q164" s="1229">
        <f t="shared" si="36"/>
        <v>23.58</v>
      </c>
      <c r="R164" s="1229">
        <f t="shared" si="37"/>
        <v>23.58</v>
      </c>
      <c r="S164" s="1229">
        <f t="shared" si="38"/>
        <v>8.48</v>
      </c>
      <c r="T164" s="1229">
        <f t="shared" si="39"/>
        <v>8.48</v>
      </c>
      <c r="U164" s="1229">
        <f t="shared" si="40"/>
        <v>8.48</v>
      </c>
      <c r="V164" s="1233">
        <f t="shared" si="41"/>
        <v>4.24</v>
      </c>
      <c r="W164" s="1248">
        <f t="shared" si="28"/>
        <v>261</v>
      </c>
    </row>
    <row r="165" spans="1:23" ht="11.25" customHeight="1" x14ac:dyDescent="0.25">
      <c r="A165" s="1234" t="s">
        <v>3489</v>
      </c>
      <c r="B165" s="1234">
        <v>887600003</v>
      </c>
      <c r="C165" s="1235" t="s">
        <v>2135</v>
      </c>
      <c r="D165" s="1234">
        <v>68740007381</v>
      </c>
      <c r="E165" s="1234" t="s">
        <v>3659</v>
      </c>
      <c r="F165" s="1237">
        <v>424</v>
      </c>
      <c r="G165" s="1229">
        <v>3</v>
      </c>
      <c r="H165" s="1236">
        <v>1</v>
      </c>
      <c r="I165" s="1238">
        <v>0</v>
      </c>
      <c r="J165" s="1239">
        <f t="shared" si="29"/>
        <v>2</v>
      </c>
      <c r="K165" s="1229">
        <f t="shared" si="30"/>
        <v>101.75999999999999</v>
      </c>
      <c r="L165" s="1229">
        <f t="shared" si="31"/>
        <v>101.75999999999999</v>
      </c>
      <c r="M165" s="1229">
        <f t="shared" si="32"/>
        <v>1.68</v>
      </c>
      <c r="N165" s="1229">
        <f t="shared" si="33"/>
        <v>3.36</v>
      </c>
      <c r="O165" s="1229">
        <f t="shared" si="34"/>
        <v>56.7</v>
      </c>
      <c r="P165" s="1229">
        <f t="shared" si="35"/>
        <v>113.4</v>
      </c>
      <c r="Q165" s="1229">
        <f t="shared" si="36"/>
        <v>23.58</v>
      </c>
      <c r="R165" s="1229">
        <f t="shared" si="37"/>
        <v>47.16</v>
      </c>
      <c r="S165" s="1229">
        <f t="shared" si="38"/>
        <v>25.439999999999998</v>
      </c>
      <c r="T165" s="1229">
        <f t="shared" si="39"/>
        <v>25.439999999999998</v>
      </c>
      <c r="U165" s="1229">
        <f t="shared" si="40"/>
        <v>25.439999999999998</v>
      </c>
      <c r="V165" s="1233">
        <f t="shared" si="41"/>
        <v>12.719999999999999</v>
      </c>
      <c r="W165" s="1248">
        <f t="shared" si="28"/>
        <v>538</v>
      </c>
    </row>
    <row r="166" spans="1:23" ht="11.25" customHeight="1" x14ac:dyDescent="0.25">
      <c r="A166" s="1234" t="s">
        <v>3489</v>
      </c>
      <c r="B166" s="1234">
        <v>887600004</v>
      </c>
      <c r="C166" s="1235" t="s">
        <v>2137</v>
      </c>
      <c r="D166" s="1234">
        <v>27760006473</v>
      </c>
      <c r="E166" s="1234" t="s">
        <v>3660</v>
      </c>
      <c r="F166" s="1237">
        <v>117.66666666666667</v>
      </c>
      <c r="G166" s="1229">
        <v>2</v>
      </c>
      <c r="H166" s="1236">
        <v>1</v>
      </c>
      <c r="I166" s="1238">
        <v>0</v>
      </c>
      <c r="J166" s="1239">
        <f t="shared" si="29"/>
        <v>1</v>
      </c>
      <c r="K166" s="1229">
        <f t="shared" si="30"/>
        <v>28.24</v>
      </c>
      <c r="L166" s="1229">
        <f t="shared" si="31"/>
        <v>28.24</v>
      </c>
      <c r="M166" s="1229">
        <f t="shared" si="32"/>
        <v>1.68</v>
      </c>
      <c r="N166" s="1229">
        <f t="shared" si="33"/>
        <v>1.68</v>
      </c>
      <c r="O166" s="1229">
        <f t="shared" si="34"/>
        <v>56.7</v>
      </c>
      <c r="P166" s="1229">
        <f t="shared" si="35"/>
        <v>56.7</v>
      </c>
      <c r="Q166" s="1229">
        <f t="shared" si="36"/>
        <v>23.58</v>
      </c>
      <c r="R166" s="1229">
        <f t="shared" si="37"/>
        <v>23.58</v>
      </c>
      <c r="S166" s="1229">
        <f t="shared" si="38"/>
        <v>7.06</v>
      </c>
      <c r="T166" s="1229">
        <f t="shared" si="39"/>
        <v>7.06</v>
      </c>
      <c r="U166" s="1229">
        <f t="shared" si="40"/>
        <v>7.06</v>
      </c>
      <c r="V166" s="1233">
        <f t="shared" si="41"/>
        <v>3.53</v>
      </c>
      <c r="W166" s="1248">
        <f t="shared" si="28"/>
        <v>245</v>
      </c>
    </row>
    <row r="167" spans="1:23" ht="11.25" customHeight="1" x14ac:dyDescent="0.25">
      <c r="A167" s="1234" t="s">
        <v>3489</v>
      </c>
      <c r="B167" s="1234">
        <v>888300003</v>
      </c>
      <c r="C167" s="1235" t="s">
        <v>2141</v>
      </c>
      <c r="D167" s="1234">
        <v>47670000587</v>
      </c>
      <c r="E167" s="1234" t="s">
        <v>3661</v>
      </c>
      <c r="F167" s="1237">
        <v>127</v>
      </c>
      <c r="G167" s="1229">
        <v>2</v>
      </c>
      <c r="H167" s="1236">
        <v>1</v>
      </c>
      <c r="I167" s="1238">
        <v>0</v>
      </c>
      <c r="J167" s="1239">
        <f t="shared" si="29"/>
        <v>1</v>
      </c>
      <c r="K167" s="1229">
        <f t="shared" si="30"/>
        <v>30.48</v>
      </c>
      <c r="L167" s="1229">
        <f t="shared" si="31"/>
        <v>30.48</v>
      </c>
      <c r="M167" s="1229">
        <f t="shared" si="32"/>
        <v>1.68</v>
      </c>
      <c r="N167" s="1229">
        <f t="shared" si="33"/>
        <v>1.68</v>
      </c>
      <c r="O167" s="1229">
        <f t="shared" si="34"/>
        <v>56.7</v>
      </c>
      <c r="P167" s="1229">
        <f t="shared" si="35"/>
        <v>56.7</v>
      </c>
      <c r="Q167" s="1229">
        <f t="shared" si="36"/>
        <v>23.58</v>
      </c>
      <c r="R167" s="1229">
        <f t="shared" si="37"/>
        <v>23.58</v>
      </c>
      <c r="S167" s="1229">
        <f t="shared" si="38"/>
        <v>7.62</v>
      </c>
      <c r="T167" s="1229">
        <f t="shared" si="39"/>
        <v>7.62</v>
      </c>
      <c r="U167" s="1229">
        <f t="shared" si="40"/>
        <v>7.62</v>
      </c>
      <c r="V167" s="1233">
        <f t="shared" si="41"/>
        <v>3.81</v>
      </c>
      <c r="W167" s="1248">
        <f t="shared" si="28"/>
        <v>252</v>
      </c>
    </row>
    <row r="168" spans="1:23" ht="11.25" customHeight="1" x14ac:dyDescent="0.25">
      <c r="A168" s="1234" t="s">
        <v>3489</v>
      </c>
      <c r="B168" s="1234">
        <v>888300002</v>
      </c>
      <c r="C168" s="1235" t="s">
        <v>3662</v>
      </c>
      <c r="D168" s="1234">
        <v>91330007321</v>
      </c>
      <c r="E168" s="1234" t="s">
        <v>3663</v>
      </c>
      <c r="F168" s="1237">
        <v>354</v>
      </c>
      <c r="G168" s="1229">
        <v>3</v>
      </c>
      <c r="H168" s="1236">
        <v>1</v>
      </c>
      <c r="I168" s="1238">
        <v>0</v>
      </c>
      <c r="J168" s="1239">
        <f t="shared" si="29"/>
        <v>2</v>
      </c>
      <c r="K168" s="1229">
        <f t="shared" si="30"/>
        <v>84.96</v>
      </c>
      <c r="L168" s="1229">
        <f t="shared" si="31"/>
        <v>84.96</v>
      </c>
      <c r="M168" s="1229">
        <f t="shared" si="32"/>
        <v>1.68</v>
      </c>
      <c r="N168" s="1229">
        <f t="shared" si="33"/>
        <v>3.36</v>
      </c>
      <c r="O168" s="1229">
        <f t="shared" si="34"/>
        <v>56.7</v>
      </c>
      <c r="P168" s="1229">
        <f t="shared" si="35"/>
        <v>113.4</v>
      </c>
      <c r="Q168" s="1229">
        <f t="shared" si="36"/>
        <v>23.58</v>
      </c>
      <c r="R168" s="1229">
        <f t="shared" si="37"/>
        <v>47.16</v>
      </c>
      <c r="S168" s="1229">
        <f t="shared" si="38"/>
        <v>21.24</v>
      </c>
      <c r="T168" s="1229">
        <f t="shared" si="39"/>
        <v>21.24</v>
      </c>
      <c r="U168" s="1229">
        <f t="shared" si="40"/>
        <v>21.24</v>
      </c>
      <c r="V168" s="1233">
        <f t="shared" si="41"/>
        <v>10.62</v>
      </c>
      <c r="W168" s="1248">
        <f t="shared" si="28"/>
        <v>490</v>
      </c>
    </row>
    <row r="169" spans="1:23" ht="11.25" customHeight="1" x14ac:dyDescent="0.25">
      <c r="A169" s="1234" t="s">
        <v>3489</v>
      </c>
      <c r="B169" s="1234">
        <v>888300016</v>
      </c>
      <c r="C169" s="1235" t="s">
        <v>2143</v>
      </c>
      <c r="D169" s="1234">
        <v>10810044548</v>
      </c>
      <c r="E169" s="1234" t="s">
        <v>3664</v>
      </c>
      <c r="F169" s="1237">
        <v>387.66666666666669</v>
      </c>
      <c r="G169" s="1229">
        <v>3</v>
      </c>
      <c r="H169" s="1236">
        <v>1</v>
      </c>
      <c r="I169" s="1238">
        <v>0</v>
      </c>
      <c r="J169" s="1239">
        <f t="shared" si="29"/>
        <v>2</v>
      </c>
      <c r="K169" s="1229">
        <f t="shared" si="30"/>
        <v>93.04</v>
      </c>
      <c r="L169" s="1229">
        <f t="shared" si="31"/>
        <v>93.04</v>
      </c>
      <c r="M169" s="1229">
        <f t="shared" si="32"/>
        <v>1.68</v>
      </c>
      <c r="N169" s="1229">
        <f t="shared" si="33"/>
        <v>3.36</v>
      </c>
      <c r="O169" s="1229">
        <f t="shared" si="34"/>
        <v>56.7</v>
      </c>
      <c r="P169" s="1229">
        <f t="shared" si="35"/>
        <v>113.4</v>
      </c>
      <c r="Q169" s="1229">
        <f t="shared" si="36"/>
        <v>23.58</v>
      </c>
      <c r="R169" s="1229">
        <f t="shared" si="37"/>
        <v>47.16</v>
      </c>
      <c r="S169" s="1229">
        <f t="shared" si="38"/>
        <v>23.26</v>
      </c>
      <c r="T169" s="1229">
        <f t="shared" si="39"/>
        <v>23.26</v>
      </c>
      <c r="U169" s="1229">
        <f t="shared" si="40"/>
        <v>23.26</v>
      </c>
      <c r="V169" s="1233">
        <f t="shared" si="41"/>
        <v>11.63</v>
      </c>
      <c r="W169" s="1248">
        <f t="shared" si="28"/>
        <v>513</v>
      </c>
    </row>
    <row r="170" spans="1:23" ht="11.25" customHeight="1" x14ac:dyDescent="0.25">
      <c r="A170" s="1234" t="s">
        <v>3489</v>
      </c>
      <c r="B170" s="1234">
        <v>900200004</v>
      </c>
      <c r="C170" s="1235" t="s">
        <v>2145</v>
      </c>
      <c r="D170" s="1234">
        <v>66020002603</v>
      </c>
      <c r="E170" s="1234" t="s">
        <v>3665</v>
      </c>
      <c r="F170" s="1237">
        <v>679.66666666666663</v>
      </c>
      <c r="G170" s="1229">
        <v>3</v>
      </c>
      <c r="H170" s="1236">
        <v>1</v>
      </c>
      <c r="I170" s="1238">
        <v>0</v>
      </c>
      <c r="J170" s="1239">
        <f t="shared" si="29"/>
        <v>2</v>
      </c>
      <c r="K170" s="1229">
        <f t="shared" si="30"/>
        <v>163.11999999999998</v>
      </c>
      <c r="L170" s="1229">
        <f t="shared" si="31"/>
        <v>163.11999999999998</v>
      </c>
      <c r="M170" s="1229">
        <f t="shared" si="32"/>
        <v>1.68</v>
      </c>
      <c r="N170" s="1229">
        <f t="shared" si="33"/>
        <v>3.36</v>
      </c>
      <c r="O170" s="1229">
        <f t="shared" si="34"/>
        <v>56.7</v>
      </c>
      <c r="P170" s="1229">
        <f t="shared" si="35"/>
        <v>113.4</v>
      </c>
      <c r="Q170" s="1229">
        <f t="shared" si="36"/>
        <v>23.58</v>
      </c>
      <c r="R170" s="1229">
        <f t="shared" si="37"/>
        <v>47.16</v>
      </c>
      <c r="S170" s="1229">
        <f t="shared" si="38"/>
        <v>40.779999999999994</v>
      </c>
      <c r="T170" s="1229">
        <f t="shared" si="39"/>
        <v>40.779999999999994</v>
      </c>
      <c r="U170" s="1229">
        <f t="shared" si="40"/>
        <v>40.779999999999994</v>
      </c>
      <c r="V170" s="1233">
        <f t="shared" si="41"/>
        <v>20.389999999999997</v>
      </c>
      <c r="W170" s="1248">
        <f t="shared" si="28"/>
        <v>715</v>
      </c>
    </row>
    <row r="171" spans="1:23" ht="11.25" customHeight="1" x14ac:dyDescent="0.25">
      <c r="A171" s="1234" t="s">
        <v>3489</v>
      </c>
      <c r="B171" s="1234">
        <v>900200010</v>
      </c>
      <c r="C171" s="1235" t="s">
        <v>2147</v>
      </c>
      <c r="D171" s="1234">
        <v>80700003049</v>
      </c>
      <c r="E171" s="1234" t="s">
        <v>3666</v>
      </c>
      <c r="F171" s="1237">
        <v>538</v>
      </c>
      <c r="G171" s="1229">
        <v>3</v>
      </c>
      <c r="H171" s="1236">
        <v>1</v>
      </c>
      <c r="I171" s="1238">
        <v>0</v>
      </c>
      <c r="J171" s="1239">
        <f t="shared" si="29"/>
        <v>2</v>
      </c>
      <c r="K171" s="1229">
        <f t="shared" si="30"/>
        <v>129.12</v>
      </c>
      <c r="L171" s="1229">
        <f t="shared" si="31"/>
        <v>129.12</v>
      </c>
      <c r="M171" s="1229">
        <f t="shared" si="32"/>
        <v>1.68</v>
      </c>
      <c r="N171" s="1229">
        <f t="shared" si="33"/>
        <v>3.36</v>
      </c>
      <c r="O171" s="1229">
        <f t="shared" si="34"/>
        <v>56.7</v>
      </c>
      <c r="P171" s="1229">
        <f t="shared" si="35"/>
        <v>113.4</v>
      </c>
      <c r="Q171" s="1229">
        <f t="shared" si="36"/>
        <v>23.58</v>
      </c>
      <c r="R171" s="1229">
        <f t="shared" si="37"/>
        <v>47.16</v>
      </c>
      <c r="S171" s="1229">
        <f t="shared" si="38"/>
        <v>32.28</v>
      </c>
      <c r="T171" s="1229">
        <f t="shared" si="39"/>
        <v>32.28</v>
      </c>
      <c r="U171" s="1229">
        <f t="shared" si="40"/>
        <v>32.28</v>
      </c>
      <c r="V171" s="1233">
        <f t="shared" si="41"/>
        <v>16.14</v>
      </c>
      <c r="W171" s="1248">
        <f t="shared" si="28"/>
        <v>617</v>
      </c>
    </row>
    <row r="172" spans="1:23" ht="11.25" customHeight="1" x14ac:dyDescent="0.25">
      <c r="A172" s="1234" t="s">
        <v>3489</v>
      </c>
      <c r="B172" s="1234">
        <v>900200025</v>
      </c>
      <c r="C172" s="1235" t="s">
        <v>2149</v>
      </c>
      <c r="D172" s="1234">
        <v>55070005014</v>
      </c>
      <c r="E172" s="1234" t="s">
        <v>3667</v>
      </c>
      <c r="F172" s="1237">
        <v>552.66666666666663</v>
      </c>
      <c r="G172" s="1229">
        <v>3</v>
      </c>
      <c r="H172" s="1236">
        <v>1</v>
      </c>
      <c r="I172" s="1238">
        <v>0</v>
      </c>
      <c r="J172" s="1239">
        <f t="shared" si="29"/>
        <v>2</v>
      </c>
      <c r="K172" s="1229">
        <f t="shared" si="30"/>
        <v>132.63999999999999</v>
      </c>
      <c r="L172" s="1229">
        <f t="shared" si="31"/>
        <v>132.63999999999999</v>
      </c>
      <c r="M172" s="1229">
        <f t="shared" si="32"/>
        <v>1.68</v>
      </c>
      <c r="N172" s="1229">
        <f t="shared" si="33"/>
        <v>3.36</v>
      </c>
      <c r="O172" s="1229">
        <f t="shared" si="34"/>
        <v>56.7</v>
      </c>
      <c r="P172" s="1229">
        <f t="shared" si="35"/>
        <v>113.4</v>
      </c>
      <c r="Q172" s="1229">
        <f t="shared" si="36"/>
        <v>23.58</v>
      </c>
      <c r="R172" s="1229">
        <f t="shared" si="37"/>
        <v>47.16</v>
      </c>
      <c r="S172" s="1229">
        <f t="shared" si="38"/>
        <v>33.159999999999997</v>
      </c>
      <c r="T172" s="1229">
        <f t="shared" si="39"/>
        <v>33.159999999999997</v>
      </c>
      <c r="U172" s="1229">
        <f t="shared" si="40"/>
        <v>33.159999999999997</v>
      </c>
      <c r="V172" s="1233">
        <f t="shared" si="41"/>
        <v>16.579999999999998</v>
      </c>
      <c r="W172" s="1248">
        <f t="shared" si="28"/>
        <v>627</v>
      </c>
    </row>
    <row r="173" spans="1:23" ht="11.25" customHeight="1" x14ac:dyDescent="0.25">
      <c r="A173" s="1234" t="s">
        <v>3489</v>
      </c>
      <c r="B173" s="1234">
        <v>900200026</v>
      </c>
      <c r="C173" s="1235" t="s">
        <v>2151</v>
      </c>
      <c r="D173" s="1234">
        <v>10540000788</v>
      </c>
      <c r="E173" s="1234" t="s">
        <v>3668</v>
      </c>
      <c r="F173" s="1237">
        <v>515.66666666666663</v>
      </c>
      <c r="G173" s="1229">
        <v>4</v>
      </c>
      <c r="H173" s="1236">
        <v>1</v>
      </c>
      <c r="I173" s="1238">
        <v>1</v>
      </c>
      <c r="J173" s="1239">
        <f t="shared" si="29"/>
        <v>2</v>
      </c>
      <c r="K173" s="1229">
        <f t="shared" si="30"/>
        <v>123.75999999999999</v>
      </c>
      <c r="L173" s="1229">
        <f t="shared" si="31"/>
        <v>123.75999999999999</v>
      </c>
      <c r="M173" s="1229">
        <f t="shared" si="32"/>
        <v>3.36</v>
      </c>
      <c r="N173" s="1229">
        <f t="shared" si="33"/>
        <v>3.36</v>
      </c>
      <c r="O173" s="1229">
        <f t="shared" si="34"/>
        <v>113.4</v>
      </c>
      <c r="P173" s="1229">
        <f t="shared" si="35"/>
        <v>113.4</v>
      </c>
      <c r="Q173" s="1229">
        <f t="shared" si="36"/>
        <v>47.16</v>
      </c>
      <c r="R173" s="1229">
        <f t="shared" si="37"/>
        <v>47.16</v>
      </c>
      <c r="S173" s="1229">
        <f t="shared" si="38"/>
        <v>30.939999999999998</v>
      </c>
      <c r="T173" s="1229">
        <f t="shared" si="39"/>
        <v>30.939999999999998</v>
      </c>
      <c r="U173" s="1229">
        <f t="shared" si="40"/>
        <v>30.939999999999998</v>
      </c>
      <c r="V173" s="1233">
        <f t="shared" si="41"/>
        <v>15.469999999999999</v>
      </c>
      <c r="W173" s="1248">
        <f t="shared" si="28"/>
        <v>684</v>
      </c>
    </row>
    <row r="174" spans="1:23" ht="11.25" customHeight="1" x14ac:dyDescent="0.25">
      <c r="A174" s="1234" t="s">
        <v>3489</v>
      </c>
      <c r="B174" s="1234">
        <v>900200027</v>
      </c>
      <c r="C174" s="1235" t="s">
        <v>2153</v>
      </c>
      <c r="D174" s="1234">
        <v>49040003529</v>
      </c>
      <c r="E174" s="1234" t="s">
        <v>3669</v>
      </c>
      <c r="F174" s="1237">
        <v>327.66666666666669</v>
      </c>
      <c r="G174" s="1229">
        <v>2</v>
      </c>
      <c r="H174" s="1236">
        <v>1</v>
      </c>
      <c r="I174" s="1238">
        <v>0</v>
      </c>
      <c r="J174" s="1239">
        <f t="shared" si="29"/>
        <v>1</v>
      </c>
      <c r="K174" s="1229">
        <f t="shared" si="30"/>
        <v>78.64</v>
      </c>
      <c r="L174" s="1229">
        <f t="shared" si="31"/>
        <v>78.64</v>
      </c>
      <c r="M174" s="1229">
        <f t="shared" si="32"/>
        <v>1.68</v>
      </c>
      <c r="N174" s="1229">
        <f t="shared" si="33"/>
        <v>1.68</v>
      </c>
      <c r="O174" s="1229">
        <f t="shared" si="34"/>
        <v>56.7</v>
      </c>
      <c r="P174" s="1229">
        <f t="shared" si="35"/>
        <v>56.7</v>
      </c>
      <c r="Q174" s="1229">
        <f t="shared" si="36"/>
        <v>23.58</v>
      </c>
      <c r="R174" s="1229">
        <f t="shared" si="37"/>
        <v>23.58</v>
      </c>
      <c r="S174" s="1229">
        <f t="shared" si="38"/>
        <v>19.66</v>
      </c>
      <c r="T174" s="1229">
        <f t="shared" si="39"/>
        <v>19.66</v>
      </c>
      <c r="U174" s="1229">
        <f t="shared" si="40"/>
        <v>19.66</v>
      </c>
      <c r="V174" s="1233">
        <f t="shared" si="41"/>
        <v>9.83</v>
      </c>
      <c r="W174" s="1248">
        <f t="shared" si="28"/>
        <v>390</v>
      </c>
    </row>
    <row r="175" spans="1:23" ht="11.25" customHeight="1" x14ac:dyDescent="0.25">
      <c r="A175" s="1234" t="s">
        <v>3489</v>
      </c>
      <c r="B175" s="1234">
        <v>900200028</v>
      </c>
      <c r="C175" s="1235" t="s">
        <v>2155</v>
      </c>
      <c r="D175" s="1234">
        <v>95990009559</v>
      </c>
      <c r="E175" s="1234" t="s">
        <v>3670</v>
      </c>
      <c r="F175" s="1237">
        <v>330.33333333333331</v>
      </c>
      <c r="G175" s="1229">
        <v>3</v>
      </c>
      <c r="H175" s="1236">
        <v>1</v>
      </c>
      <c r="I175" s="1238">
        <v>0</v>
      </c>
      <c r="J175" s="1239">
        <f t="shared" si="29"/>
        <v>2</v>
      </c>
      <c r="K175" s="1229">
        <f t="shared" si="30"/>
        <v>79.279999999999987</v>
      </c>
      <c r="L175" s="1229">
        <f t="shared" si="31"/>
        <v>79.279999999999987</v>
      </c>
      <c r="M175" s="1229">
        <f t="shared" si="32"/>
        <v>1.68</v>
      </c>
      <c r="N175" s="1229">
        <f t="shared" si="33"/>
        <v>3.36</v>
      </c>
      <c r="O175" s="1229">
        <f t="shared" si="34"/>
        <v>56.7</v>
      </c>
      <c r="P175" s="1229">
        <f t="shared" si="35"/>
        <v>113.4</v>
      </c>
      <c r="Q175" s="1229">
        <f t="shared" si="36"/>
        <v>23.58</v>
      </c>
      <c r="R175" s="1229">
        <f t="shared" si="37"/>
        <v>47.16</v>
      </c>
      <c r="S175" s="1229">
        <f t="shared" si="38"/>
        <v>19.819999999999997</v>
      </c>
      <c r="T175" s="1229">
        <f t="shared" si="39"/>
        <v>19.819999999999997</v>
      </c>
      <c r="U175" s="1229">
        <f t="shared" si="40"/>
        <v>19.819999999999997</v>
      </c>
      <c r="V175" s="1233">
        <f t="shared" si="41"/>
        <v>9.9099999999999984</v>
      </c>
      <c r="W175" s="1248">
        <f t="shared" si="28"/>
        <v>474</v>
      </c>
    </row>
    <row r="176" spans="1:23" ht="11.25" customHeight="1" x14ac:dyDescent="0.25">
      <c r="A176" s="1234" t="s">
        <v>3489</v>
      </c>
      <c r="B176" s="1234">
        <v>900200029</v>
      </c>
      <c r="C176" s="1235" t="s">
        <v>2157</v>
      </c>
      <c r="D176" s="1234">
        <v>96430006390</v>
      </c>
      <c r="E176" s="1234" t="s">
        <v>3671</v>
      </c>
      <c r="F176" s="1237">
        <v>476.66666666666669</v>
      </c>
      <c r="G176" s="1229">
        <v>3</v>
      </c>
      <c r="H176" s="1236">
        <v>1</v>
      </c>
      <c r="I176" s="1238">
        <v>0</v>
      </c>
      <c r="J176" s="1239">
        <f t="shared" si="29"/>
        <v>2</v>
      </c>
      <c r="K176" s="1229">
        <f t="shared" si="30"/>
        <v>114.4</v>
      </c>
      <c r="L176" s="1229">
        <f t="shared" si="31"/>
        <v>114.4</v>
      </c>
      <c r="M176" s="1229">
        <f t="shared" si="32"/>
        <v>1.68</v>
      </c>
      <c r="N176" s="1229">
        <f t="shared" si="33"/>
        <v>3.36</v>
      </c>
      <c r="O176" s="1229">
        <f t="shared" si="34"/>
        <v>56.7</v>
      </c>
      <c r="P176" s="1229">
        <f t="shared" si="35"/>
        <v>113.4</v>
      </c>
      <c r="Q176" s="1229">
        <f t="shared" si="36"/>
        <v>23.58</v>
      </c>
      <c r="R176" s="1229">
        <f t="shared" si="37"/>
        <v>47.16</v>
      </c>
      <c r="S176" s="1229">
        <f t="shared" si="38"/>
        <v>28.6</v>
      </c>
      <c r="T176" s="1229">
        <f t="shared" si="39"/>
        <v>28.6</v>
      </c>
      <c r="U176" s="1229">
        <f t="shared" si="40"/>
        <v>28.6</v>
      </c>
      <c r="V176" s="1233">
        <f t="shared" si="41"/>
        <v>14.3</v>
      </c>
      <c r="W176" s="1248">
        <f t="shared" si="28"/>
        <v>575</v>
      </c>
    </row>
    <row r="177" spans="1:23" ht="11.25" customHeight="1" x14ac:dyDescent="0.25">
      <c r="A177" s="1234" t="s">
        <v>3489</v>
      </c>
      <c r="B177" s="1234">
        <v>900200049</v>
      </c>
      <c r="C177" s="1235" t="s">
        <v>1098</v>
      </c>
      <c r="D177" s="1234">
        <v>10510003795</v>
      </c>
      <c r="E177" s="1234" t="s">
        <v>3672</v>
      </c>
      <c r="F177" s="1237">
        <v>670.66666666666663</v>
      </c>
      <c r="G177" s="1229">
        <v>5</v>
      </c>
      <c r="H177" s="1236">
        <v>1</v>
      </c>
      <c r="I177" s="1238">
        <v>1</v>
      </c>
      <c r="J177" s="1239">
        <f t="shared" si="29"/>
        <v>3</v>
      </c>
      <c r="K177" s="1229">
        <f t="shared" si="30"/>
        <v>160.95999999999998</v>
      </c>
      <c r="L177" s="1229">
        <f t="shared" si="31"/>
        <v>160.95999999999998</v>
      </c>
      <c r="M177" s="1229">
        <f t="shared" si="32"/>
        <v>3.36</v>
      </c>
      <c r="N177" s="1229">
        <f t="shared" si="33"/>
        <v>5.04</v>
      </c>
      <c r="O177" s="1229">
        <f t="shared" si="34"/>
        <v>113.4</v>
      </c>
      <c r="P177" s="1229">
        <f t="shared" si="35"/>
        <v>170.10000000000002</v>
      </c>
      <c r="Q177" s="1229">
        <f t="shared" si="36"/>
        <v>47.16</v>
      </c>
      <c r="R177" s="1229">
        <f t="shared" si="37"/>
        <v>70.739999999999995</v>
      </c>
      <c r="S177" s="1229">
        <f t="shared" si="38"/>
        <v>40.239999999999995</v>
      </c>
      <c r="T177" s="1229">
        <f t="shared" si="39"/>
        <v>40.239999999999995</v>
      </c>
      <c r="U177" s="1229">
        <f t="shared" si="40"/>
        <v>40.239999999999995</v>
      </c>
      <c r="V177" s="1233">
        <f t="shared" si="41"/>
        <v>20.119999999999997</v>
      </c>
      <c r="W177" s="1248">
        <f t="shared" si="28"/>
        <v>873</v>
      </c>
    </row>
    <row r="178" spans="1:23" ht="11.25" customHeight="1" x14ac:dyDescent="0.25">
      <c r="A178" s="1234" t="s">
        <v>3489</v>
      </c>
      <c r="B178" s="1234">
        <v>900200050</v>
      </c>
      <c r="C178" s="1235" t="s">
        <v>1154</v>
      </c>
      <c r="D178" s="1234">
        <v>83140007929</v>
      </c>
      <c r="E178" s="1234" t="s">
        <v>3673</v>
      </c>
      <c r="F178" s="1237">
        <v>430.33333333333331</v>
      </c>
      <c r="G178" s="1229">
        <v>2</v>
      </c>
      <c r="H178" s="1236">
        <v>1</v>
      </c>
      <c r="I178" s="1238">
        <v>0</v>
      </c>
      <c r="J178" s="1239">
        <f t="shared" si="29"/>
        <v>1</v>
      </c>
      <c r="K178" s="1229">
        <f t="shared" si="30"/>
        <v>103.27999999999999</v>
      </c>
      <c r="L178" s="1229">
        <f t="shared" si="31"/>
        <v>103.27999999999999</v>
      </c>
      <c r="M178" s="1229">
        <f t="shared" si="32"/>
        <v>1.68</v>
      </c>
      <c r="N178" s="1229">
        <f t="shared" si="33"/>
        <v>1.68</v>
      </c>
      <c r="O178" s="1229">
        <f t="shared" si="34"/>
        <v>56.7</v>
      </c>
      <c r="P178" s="1229">
        <f t="shared" si="35"/>
        <v>56.7</v>
      </c>
      <c r="Q178" s="1229">
        <f t="shared" si="36"/>
        <v>23.58</v>
      </c>
      <c r="R178" s="1229">
        <f t="shared" si="37"/>
        <v>23.58</v>
      </c>
      <c r="S178" s="1229">
        <f t="shared" si="38"/>
        <v>25.819999999999997</v>
      </c>
      <c r="T178" s="1229">
        <f t="shared" si="39"/>
        <v>25.819999999999997</v>
      </c>
      <c r="U178" s="1229">
        <f t="shared" si="40"/>
        <v>25.819999999999997</v>
      </c>
      <c r="V178" s="1233">
        <f t="shared" si="41"/>
        <v>12.909999999999998</v>
      </c>
      <c r="W178" s="1248">
        <f t="shared" si="28"/>
        <v>461</v>
      </c>
    </row>
    <row r="179" spans="1:23" ht="11.25" customHeight="1" x14ac:dyDescent="0.25">
      <c r="A179" s="1234" t="s">
        <v>3489</v>
      </c>
      <c r="B179" s="1234">
        <v>900200052</v>
      </c>
      <c r="C179" s="1235" t="s">
        <v>778</v>
      </c>
      <c r="D179" s="1234">
        <v>44260004281</v>
      </c>
      <c r="E179" s="1234" t="s">
        <v>3674</v>
      </c>
      <c r="F179" s="1237">
        <v>846.66666666666663</v>
      </c>
      <c r="G179" s="1229">
        <v>4</v>
      </c>
      <c r="H179" s="1236">
        <v>1</v>
      </c>
      <c r="I179" s="1238">
        <v>0</v>
      </c>
      <c r="J179" s="1239">
        <f t="shared" si="29"/>
        <v>3</v>
      </c>
      <c r="K179" s="1229">
        <f t="shared" si="30"/>
        <v>203.2</v>
      </c>
      <c r="L179" s="1229">
        <f t="shared" si="31"/>
        <v>203.2</v>
      </c>
      <c r="M179" s="1229">
        <f t="shared" si="32"/>
        <v>1.68</v>
      </c>
      <c r="N179" s="1229">
        <f t="shared" si="33"/>
        <v>5.04</v>
      </c>
      <c r="O179" s="1229">
        <f t="shared" si="34"/>
        <v>56.7</v>
      </c>
      <c r="P179" s="1229">
        <f t="shared" si="35"/>
        <v>170.10000000000002</v>
      </c>
      <c r="Q179" s="1229">
        <f t="shared" si="36"/>
        <v>23.58</v>
      </c>
      <c r="R179" s="1229">
        <f t="shared" si="37"/>
        <v>70.739999999999995</v>
      </c>
      <c r="S179" s="1229">
        <f t="shared" si="38"/>
        <v>50.8</v>
      </c>
      <c r="T179" s="1229">
        <f t="shared" si="39"/>
        <v>50.8</v>
      </c>
      <c r="U179" s="1229">
        <f t="shared" si="40"/>
        <v>50.8</v>
      </c>
      <c r="V179" s="1233">
        <f t="shared" si="41"/>
        <v>25.4</v>
      </c>
      <c r="W179" s="1248">
        <f t="shared" si="28"/>
        <v>912</v>
      </c>
    </row>
    <row r="180" spans="1:23" ht="11.25" customHeight="1" x14ac:dyDescent="0.25">
      <c r="A180" s="1234" t="s">
        <v>3489</v>
      </c>
      <c r="B180" s="1234">
        <v>900200054</v>
      </c>
      <c r="C180" s="1235" t="s">
        <v>1390</v>
      </c>
      <c r="D180" s="1234">
        <v>82260000538</v>
      </c>
      <c r="E180" s="1234" t="s">
        <v>3675</v>
      </c>
      <c r="F180" s="1237">
        <v>357.33333333333331</v>
      </c>
      <c r="G180" s="1229">
        <v>3</v>
      </c>
      <c r="H180" s="1236">
        <v>1</v>
      </c>
      <c r="I180" s="1238">
        <v>0</v>
      </c>
      <c r="J180" s="1239">
        <f t="shared" si="29"/>
        <v>2</v>
      </c>
      <c r="K180" s="1229">
        <f t="shared" si="30"/>
        <v>85.759999999999991</v>
      </c>
      <c r="L180" s="1229">
        <f t="shared" si="31"/>
        <v>85.759999999999991</v>
      </c>
      <c r="M180" s="1229">
        <f t="shared" si="32"/>
        <v>1.68</v>
      </c>
      <c r="N180" s="1229">
        <f t="shared" si="33"/>
        <v>3.36</v>
      </c>
      <c r="O180" s="1229">
        <f t="shared" si="34"/>
        <v>56.7</v>
      </c>
      <c r="P180" s="1229">
        <f t="shared" si="35"/>
        <v>113.4</v>
      </c>
      <c r="Q180" s="1229">
        <f t="shared" si="36"/>
        <v>23.58</v>
      </c>
      <c r="R180" s="1229">
        <f t="shared" si="37"/>
        <v>47.16</v>
      </c>
      <c r="S180" s="1229">
        <f t="shared" si="38"/>
        <v>21.439999999999998</v>
      </c>
      <c r="T180" s="1229">
        <f t="shared" si="39"/>
        <v>21.439999999999998</v>
      </c>
      <c r="U180" s="1229">
        <f t="shared" si="40"/>
        <v>21.439999999999998</v>
      </c>
      <c r="V180" s="1233">
        <f t="shared" si="41"/>
        <v>10.719999999999999</v>
      </c>
      <c r="W180" s="1248">
        <f t="shared" si="28"/>
        <v>492</v>
      </c>
    </row>
    <row r="181" spans="1:23" ht="11.25" customHeight="1" x14ac:dyDescent="0.25">
      <c r="A181" s="1234" t="s">
        <v>3489</v>
      </c>
      <c r="B181" s="1234">
        <v>900200055</v>
      </c>
      <c r="C181" s="1235" t="s">
        <v>1392</v>
      </c>
      <c r="D181" s="1234">
        <v>99990008685</v>
      </c>
      <c r="E181" s="1234" t="s">
        <v>3676</v>
      </c>
      <c r="F181" s="1237">
        <v>458</v>
      </c>
      <c r="G181" s="1229">
        <v>2</v>
      </c>
      <c r="H181" s="1236">
        <v>1</v>
      </c>
      <c r="I181" s="1238">
        <v>0</v>
      </c>
      <c r="J181" s="1239">
        <f t="shared" si="29"/>
        <v>1</v>
      </c>
      <c r="K181" s="1229">
        <f t="shared" si="30"/>
        <v>109.92</v>
      </c>
      <c r="L181" s="1229">
        <f t="shared" si="31"/>
        <v>109.92</v>
      </c>
      <c r="M181" s="1229">
        <f t="shared" si="32"/>
        <v>1.68</v>
      </c>
      <c r="N181" s="1229">
        <f t="shared" si="33"/>
        <v>1.68</v>
      </c>
      <c r="O181" s="1229">
        <f t="shared" si="34"/>
        <v>56.7</v>
      </c>
      <c r="P181" s="1229">
        <f t="shared" si="35"/>
        <v>56.7</v>
      </c>
      <c r="Q181" s="1229">
        <f t="shared" si="36"/>
        <v>23.58</v>
      </c>
      <c r="R181" s="1229">
        <f t="shared" si="37"/>
        <v>23.58</v>
      </c>
      <c r="S181" s="1229">
        <f t="shared" si="38"/>
        <v>27.48</v>
      </c>
      <c r="T181" s="1229">
        <f t="shared" si="39"/>
        <v>27.48</v>
      </c>
      <c r="U181" s="1229">
        <f t="shared" si="40"/>
        <v>27.48</v>
      </c>
      <c r="V181" s="1233">
        <f t="shared" si="41"/>
        <v>13.74</v>
      </c>
      <c r="W181" s="1248">
        <f t="shared" si="28"/>
        <v>480</v>
      </c>
    </row>
    <row r="182" spans="1:23" ht="11.25" customHeight="1" x14ac:dyDescent="0.25">
      <c r="A182" s="1234" t="s">
        <v>3489</v>
      </c>
      <c r="B182" s="1234">
        <v>900200075</v>
      </c>
      <c r="C182" s="1235" t="s">
        <v>1396</v>
      </c>
      <c r="D182" s="1234">
        <v>65390010281</v>
      </c>
      <c r="E182" s="1234" t="s">
        <v>3677</v>
      </c>
      <c r="F182" s="1237">
        <v>545.66666666666663</v>
      </c>
      <c r="G182" s="1229">
        <v>3</v>
      </c>
      <c r="H182" s="1236">
        <v>1</v>
      </c>
      <c r="I182" s="1238">
        <v>0</v>
      </c>
      <c r="J182" s="1239">
        <f t="shared" si="29"/>
        <v>2</v>
      </c>
      <c r="K182" s="1229">
        <f t="shared" si="30"/>
        <v>130.95999999999998</v>
      </c>
      <c r="L182" s="1229">
        <f t="shared" si="31"/>
        <v>130.95999999999998</v>
      </c>
      <c r="M182" s="1229">
        <f t="shared" si="32"/>
        <v>1.68</v>
      </c>
      <c r="N182" s="1229">
        <f t="shared" si="33"/>
        <v>3.36</v>
      </c>
      <c r="O182" s="1229">
        <f t="shared" si="34"/>
        <v>56.7</v>
      </c>
      <c r="P182" s="1229">
        <f t="shared" si="35"/>
        <v>113.4</v>
      </c>
      <c r="Q182" s="1229">
        <f t="shared" si="36"/>
        <v>23.58</v>
      </c>
      <c r="R182" s="1229">
        <f t="shared" si="37"/>
        <v>47.16</v>
      </c>
      <c r="S182" s="1229">
        <f t="shared" si="38"/>
        <v>32.739999999999995</v>
      </c>
      <c r="T182" s="1229">
        <f t="shared" si="39"/>
        <v>32.739999999999995</v>
      </c>
      <c r="U182" s="1229">
        <f t="shared" si="40"/>
        <v>32.739999999999995</v>
      </c>
      <c r="V182" s="1233">
        <f t="shared" si="41"/>
        <v>16.369999999999997</v>
      </c>
      <c r="W182" s="1248">
        <f t="shared" si="28"/>
        <v>622</v>
      </c>
    </row>
    <row r="183" spans="1:23" ht="11.25" customHeight="1" x14ac:dyDescent="0.25">
      <c r="A183" s="1234" t="s">
        <v>3489</v>
      </c>
      <c r="B183" s="1234">
        <v>900200078</v>
      </c>
      <c r="C183" s="1235" t="s">
        <v>2159</v>
      </c>
      <c r="D183" s="1234">
        <v>60780002166</v>
      </c>
      <c r="E183" s="1234" t="s">
        <v>3678</v>
      </c>
      <c r="F183" s="1237">
        <v>494</v>
      </c>
      <c r="G183" s="1229">
        <v>3</v>
      </c>
      <c r="H183" s="1236">
        <v>1</v>
      </c>
      <c r="I183" s="1238">
        <v>0</v>
      </c>
      <c r="J183" s="1239">
        <f t="shared" si="29"/>
        <v>2</v>
      </c>
      <c r="K183" s="1229">
        <f t="shared" si="30"/>
        <v>118.56</v>
      </c>
      <c r="L183" s="1229">
        <f t="shared" si="31"/>
        <v>118.56</v>
      </c>
      <c r="M183" s="1229">
        <f t="shared" si="32"/>
        <v>1.68</v>
      </c>
      <c r="N183" s="1229">
        <f t="shared" si="33"/>
        <v>3.36</v>
      </c>
      <c r="O183" s="1229">
        <f t="shared" si="34"/>
        <v>56.7</v>
      </c>
      <c r="P183" s="1229">
        <f t="shared" si="35"/>
        <v>113.4</v>
      </c>
      <c r="Q183" s="1229">
        <f t="shared" si="36"/>
        <v>23.58</v>
      </c>
      <c r="R183" s="1229">
        <f t="shared" si="37"/>
        <v>47.16</v>
      </c>
      <c r="S183" s="1229">
        <f t="shared" si="38"/>
        <v>29.64</v>
      </c>
      <c r="T183" s="1229">
        <f t="shared" si="39"/>
        <v>29.64</v>
      </c>
      <c r="U183" s="1229">
        <f t="shared" si="40"/>
        <v>29.64</v>
      </c>
      <c r="V183" s="1233">
        <f t="shared" si="41"/>
        <v>14.82</v>
      </c>
      <c r="W183" s="1248">
        <f t="shared" si="28"/>
        <v>587</v>
      </c>
    </row>
    <row r="184" spans="1:23" ht="11.25" customHeight="1" x14ac:dyDescent="0.25">
      <c r="A184" s="1234" t="s">
        <v>3489</v>
      </c>
      <c r="B184" s="1234">
        <v>900200083</v>
      </c>
      <c r="C184" s="1235" t="s">
        <v>2161</v>
      </c>
      <c r="D184" s="1234">
        <v>90400006735</v>
      </c>
      <c r="E184" s="1234" t="s">
        <v>3679</v>
      </c>
      <c r="F184" s="1237">
        <v>260.33333333333331</v>
      </c>
      <c r="G184" s="1229">
        <v>3</v>
      </c>
      <c r="H184" s="1236">
        <v>1</v>
      </c>
      <c r="I184" s="1238">
        <v>0</v>
      </c>
      <c r="J184" s="1239">
        <f t="shared" si="29"/>
        <v>2</v>
      </c>
      <c r="K184" s="1229">
        <f t="shared" si="30"/>
        <v>62.47999999999999</v>
      </c>
      <c r="L184" s="1229">
        <f t="shared" si="31"/>
        <v>62.47999999999999</v>
      </c>
      <c r="M184" s="1229">
        <f t="shared" si="32"/>
        <v>1.68</v>
      </c>
      <c r="N184" s="1229">
        <f t="shared" si="33"/>
        <v>3.36</v>
      </c>
      <c r="O184" s="1229">
        <f t="shared" si="34"/>
        <v>56.7</v>
      </c>
      <c r="P184" s="1229">
        <f t="shared" si="35"/>
        <v>113.4</v>
      </c>
      <c r="Q184" s="1229">
        <f t="shared" si="36"/>
        <v>23.58</v>
      </c>
      <c r="R184" s="1229">
        <f t="shared" si="37"/>
        <v>47.16</v>
      </c>
      <c r="S184" s="1229">
        <f t="shared" si="38"/>
        <v>15.619999999999997</v>
      </c>
      <c r="T184" s="1229">
        <f t="shared" si="39"/>
        <v>15.619999999999997</v>
      </c>
      <c r="U184" s="1229">
        <f t="shared" si="40"/>
        <v>15.619999999999997</v>
      </c>
      <c r="V184" s="1233">
        <f t="shared" si="41"/>
        <v>7.8099999999999987</v>
      </c>
      <c r="W184" s="1248">
        <f t="shared" si="28"/>
        <v>426</v>
      </c>
    </row>
    <row r="185" spans="1:23" ht="11.25" customHeight="1" x14ac:dyDescent="0.25">
      <c r="A185" s="1234" t="s">
        <v>3489</v>
      </c>
      <c r="B185" s="1234">
        <v>900200092</v>
      </c>
      <c r="C185" s="1235" t="s">
        <v>2163</v>
      </c>
      <c r="D185" s="1234">
        <v>82080051058</v>
      </c>
      <c r="E185" s="1234" t="s">
        <v>3680</v>
      </c>
      <c r="F185" s="1237">
        <v>523</v>
      </c>
      <c r="G185" s="1229">
        <v>3</v>
      </c>
      <c r="H185" s="1236">
        <v>1</v>
      </c>
      <c r="I185" s="1238">
        <v>0</v>
      </c>
      <c r="J185" s="1239">
        <f t="shared" si="29"/>
        <v>2</v>
      </c>
      <c r="K185" s="1229">
        <f t="shared" si="30"/>
        <v>125.52</v>
      </c>
      <c r="L185" s="1229">
        <f t="shared" si="31"/>
        <v>125.52</v>
      </c>
      <c r="M185" s="1229">
        <f t="shared" si="32"/>
        <v>1.68</v>
      </c>
      <c r="N185" s="1229">
        <f t="shared" si="33"/>
        <v>3.36</v>
      </c>
      <c r="O185" s="1229">
        <f t="shared" si="34"/>
        <v>56.7</v>
      </c>
      <c r="P185" s="1229">
        <f t="shared" si="35"/>
        <v>113.4</v>
      </c>
      <c r="Q185" s="1229">
        <f t="shared" si="36"/>
        <v>23.58</v>
      </c>
      <c r="R185" s="1229">
        <f t="shared" si="37"/>
        <v>47.16</v>
      </c>
      <c r="S185" s="1229">
        <f t="shared" si="38"/>
        <v>31.38</v>
      </c>
      <c r="T185" s="1229">
        <f t="shared" si="39"/>
        <v>31.38</v>
      </c>
      <c r="U185" s="1229">
        <f t="shared" si="40"/>
        <v>31.38</v>
      </c>
      <c r="V185" s="1233">
        <f t="shared" si="41"/>
        <v>15.69</v>
      </c>
      <c r="W185" s="1248">
        <f t="shared" si="28"/>
        <v>607</v>
      </c>
    </row>
    <row r="186" spans="1:23" ht="11.25" customHeight="1" x14ac:dyDescent="0.25">
      <c r="A186" s="1234" t="s">
        <v>3489</v>
      </c>
      <c r="B186" s="1234">
        <v>901200004</v>
      </c>
      <c r="C186" s="1235" t="s">
        <v>2165</v>
      </c>
      <c r="D186" s="1234">
        <v>59720008439</v>
      </c>
      <c r="E186" s="1234" t="s">
        <v>3681</v>
      </c>
      <c r="F186" s="1237">
        <v>462.33333333333331</v>
      </c>
      <c r="G186" s="1229">
        <v>3</v>
      </c>
      <c r="H186" s="1236">
        <v>1</v>
      </c>
      <c r="I186" s="1238">
        <v>0</v>
      </c>
      <c r="J186" s="1239">
        <f t="shared" si="29"/>
        <v>2</v>
      </c>
      <c r="K186" s="1229">
        <f t="shared" si="30"/>
        <v>110.96</v>
      </c>
      <c r="L186" s="1229">
        <f t="shared" si="31"/>
        <v>110.96</v>
      </c>
      <c r="M186" s="1229">
        <f t="shared" si="32"/>
        <v>1.68</v>
      </c>
      <c r="N186" s="1229">
        <f t="shared" si="33"/>
        <v>3.36</v>
      </c>
      <c r="O186" s="1229">
        <f t="shared" si="34"/>
        <v>56.7</v>
      </c>
      <c r="P186" s="1229">
        <f t="shared" si="35"/>
        <v>113.4</v>
      </c>
      <c r="Q186" s="1229">
        <f t="shared" si="36"/>
        <v>23.58</v>
      </c>
      <c r="R186" s="1229">
        <f t="shared" si="37"/>
        <v>47.16</v>
      </c>
      <c r="S186" s="1229">
        <f t="shared" si="38"/>
        <v>27.74</v>
      </c>
      <c r="T186" s="1229">
        <f t="shared" si="39"/>
        <v>27.74</v>
      </c>
      <c r="U186" s="1229">
        <f t="shared" si="40"/>
        <v>27.74</v>
      </c>
      <c r="V186" s="1233">
        <f t="shared" si="41"/>
        <v>13.87</v>
      </c>
      <c r="W186" s="1248">
        <f t="shared" si="28"/>
        <v>565</v>
      </c>
    </row>
    <row r="187" spans="1:23" ht="11.25" customHeight="1" x14ac:dyDescent="0.25">
      <c r="A187" s="1234" t="s">
        <v>3489</v>
      </c>
      <c r="B187" s="1234">
        <v>901200005</v>
      </c>
      <c r="C187" s="1235" t="s">
        <v>2167</v>
      </c>
      <c r="D187" s="1234">
        <v>38370009994</v>
      </c>
      <c r="E187" s="1234" t="s">
        <v>3682</v>
      </c>
      <c r="F187" s="1237">
        <v>637.33333333333337</v>
      </c>
      <c r="G187" s="1229">
        <v>3</v>
      </c>
      <c r="H187" s="1236">
        <v>1</v>
      </c>
      <c r="I187" s="1238">
        <v>0</v>
      </c>
      <c r="J187" s="1239">
        <f t="shared" si="29"/>
        <v>2</v>
      </c>
      <c r="K187" s="1229">
        <f t="shared" si="30"/>
        <v>152.96</v>
      </c>
      <c r="L187" s="1229">
        <f t="shared" si="31"/>
        <v>152.96</v>
      </c>
      <c r="M187" s="1229">
        <f t="shared" si="32"/>
        <v>1.68</v>
      </c>
      <c r="N187" s="1229">
        <f t="shared" si="33"/>
        <v>3.36</v>
      </c>
      <c r="O187" s="1229">
        <f t="shared" si="34"/>
        <v>56.7</v>
      </c>
      <c r="P187" s="1229">
        <f t="shared" si="35"/>
        <v>113.4</v>
      </c>
      <c r="Q187" s="1229">
        <f t="shared" si="36"/>
        <v>23.58</v>
      </c>
      <c r="R187" s="1229">
        <f t="shared" si="37"/>
        <v>47.16</v>
      </c>
      <c r="S187" s="1229">
        <f t="shared" si="38"/>
        <v>38.24</v>
      </c>
      <c r="T187" s="1229">
        <f t="shared" si="39"/>
        <v>38.24</v>
      </c>
      <c r="U187" s="1229">
        <f t="shared" si="40"/>
        <v>38.24</v>
      </c>
      <c r="V187" s="1233">
        <f t="shared" si="41"/>
        <v>19.12</v>
      </c>
      <c r="W187" s="1248">
        <f t="shared" si="28"/>
        <v>686</v>
      </c>
    </row>
    <row r="188" spans="1:23" ht="11.25" customHeight="1" x14ac:dyDescent="0.25">
      <c r="A188" s="1234" t="s">
        <v>3489</v>
      </c>
      <c r="B188" s="1234">
        <v>901200011</v>
      </c>
      <c r="C188" s="1235" t="s">
        <v>2169</v>
      </c>
      <c r="D188" s="1234">
        <v>35530008862</v>
      </c>
      <c r="E188" s="1234" t="s">
        <v>3683</v>
      </c>
      <c r="F188" s="1237">
        <v>326.33333333333331</v>
      </c>
      <c r="G188" s="1229">
        <v>2</v>
      </c>
      <c r="H188" s="1236">
        <v>1</v>
      </c>
      <c r="I188" s="1238">
        <v>0</v>
      </c>
      <c r="J188" s="1239">
        <f t="shared" si="29"/>
        <v>1</v>
      </c>
      <c r="K188" s="1229">
        <f t="shared" si="30"/>
        <v>78.319999999999993</v>
      </c>
      <c r="L188" s="1229">
        <f t="shared" si="31"/>
        <v>78.319999999999993</v>
      </c>
      <c r="M188" s="1229">
        <f t="shared" si="32"/>
        <v>1.68</v>
      </c>
      <c r="N188" s="1229">
        <f t="shared" si="33"/>
        <v>1.68</v>
      </c>
      <c r="O188" s="1229">
        <f t="shared" si="34"/>
        <v>56.7</v>
      </c>
      <c r="P188" s="1229">
        <f t="shared" si="35"/>
        <v>56.7</v>
      </c>
      <c r="Q188" s="1229">
        <f t="shared" si="36"/>
        <v>23.58</v>
      </c>
      <c r="R188" s="1229">
        <f t="shared" si="37"/>
        <v>23.58</v>
      </c>
      <c r="S188" s="1229">
        <f t="shared" si="38"/>
        <v>19.579999999999998</v>
      </c>
      <c r="T188" s="1229">
        <f t="shared" si="39"/>
        <v>19.579999999999998</v>
      </c>
      <c r="U188" s="1229">
        <f t="shared" si="40"/>
        <v>19.579999999999998</v>
      </c>
      <c r="V188" s="1233">
        <f t="shared" si="41"/>
        <v>9.7899999999999991</v>
      </c>
      <c r="W188" s="1248">
        <f t="shared" si="28"/>
        <v>389</v>
      </c>
    </row>
    <row r="189" spans="1:23" ht="11.25" customHeight="1" x14ac:dyDescent="0.25">
      <c r="A189" s="1234" t="s">
        <v>3489</v>
      </c>
      <c r="B189" s="1234">
        <v>901200019</v>
      </c>
      <c r="C189" s="1235" t="s">
        <v>1402</v>
      </c>
      <c r="D189" s="1234">
        <v>18570009724</v>
      </c>
      <c r="E189" s="1234" t="s">
        <v>3684</v>
      </c>
      <c r="F189" s="1237">
        <v>259</v>
      </c>
      <c r="G189" s="1229">
        <v>2</v>
      </c>
      <c r="H189" s="1236">
        <v>1</v>
      </c>
      <c r="I189" s="1238">
        <v>0</v>
      </c>
      <c r="J189" s="1239">
        <f t="shared" si="29"/>
        <v>1</v>
      </c>
      <c r="K189" s="1229">
        <f t="shared" si="30"/>
        <v>62.16</v>
      </c>
      <c r="L189" s="1229">
        <f t="shared" si="31"/>
        <v>62.16</v>
      </c>
      <c r="M189" s="1229">
        <f t="shared" si="32"/>
        <v>1.68</v>
      </c>
      <c r="N189" s="1229">
        <f t="shared" si="33"/>
        <v>1.68</v>
      </c>
      <c r="O189" s="1229">
        <f t="shared" si="34"/>
        <v>56.7</v>
      </c>
      <c r="P189" s="1229">
        <f t="shared" si="35"/>
        <v>56.7</v>
      </c>
      <c r="Q189" s="1229">
        <f t="shared" si="36"/>
        <v>23.58</v>
      </c>
      <c r="R189" s="1229">
        <f t="shared" si="37"/>
        <v>23.58</v>
      </c>
      <c r="S189" s="1229">
        <f t="shared" si="38"/>
        <v>15.54</v>
      </c>
      <c r="T189" s="1229">
        <f t="shared" si="39"/>
        <v>15.54</v>
      </c>
      <c r="U189" s="1229">
        <f t="shared" si="40"/>
        <v>15.54</v>
      </c>
      <c r="V189" s="1233">
        <f t="shared" si="41"/>
        <v>7.77</v>
      </c>
      <c r="W189" s="1248">
        <f t="shared" si="28"/>
        <v>343</v>
      </c>
    </row>
    <row r="190" spans="1:23" ht="11.25" customHeight="1" x14ac:dyDescent="0.25">
      <c r="A190" s="1234" t="s">
        <v>3489</v>
      </c>
      <c r="B190" s="1234">
        <v>905100006</v>
      </c>
      <c r="C190" s="1235" t="s">
        <v>780</v>
      </c>
      <c r="D190" s="1234">
        <v>88210003821</v>
      </c>
      <c r="E190" s="1234" t="s">
        <v>3685</v>
      </c>
      <c r="F190" s="1237">
        <v>396</v>
      </c>
      <c r="G190" s="1229">
        <v>3</v>
      </c>
      <c r="H190" s="1236">
        <v>1</v>
      </c>
      <c r="I190" s="1238">
        <v>0</v>
      </c>
      <c r="J190" s="1239">
        <f t="shared" si="29"/>
        <v>2</v>
      </c>
      <c r="K190" s="1229">
        <f t="shared" si="30"/>
        <v>95.039999999999992</v>
      </c>
      <c r="L190" s="1229">
        <f t="shared" si="31"/>
        <v>95.039999999999992</v>
      </c>
      <c r="M190" s="1229">
        <f t="shared" si="32"/>
        <v>1.68</v>
      </c>
      <c r="N190" s="1229">
        <f t="shared" si="33"/>
        <v>3.36</v>
      </c>
      <c r="O190" s="1229">
        <f t="shared" si="34"/>
        <v>56.7</v>
      </c>
      <c r="P190" s="1229">
        <f t="shared" si="35"/>
        <v>113.4</v>
      </c>
      <c r="Q190" s="1229">
        <f t="shared" si="36"/>
        <v>23.58</v>
      </c>
      <c r="R190" s="1229">
        <f t="shared" si="37"/>
        <v>47.16</v>
      </c>
      <c r="S190" s="1229">
        <f t="shared" si="38"/>
        <v>23.759999999999998</v>
      </c>
      <c r="T190" s="1229">
        <f t="shared" si="39"/>
        <v>23.759999999999998</v>
      </c>
      <c r="U190" s="1229">
        <f t="shared" si="40"/>
        <v>23.759999999999998</v>
      </c>
      <c r="V190" s="1233">
        <f t="shared" si="41"/>
        <v>11.879999999999999</v>
      </c>
      <c r="W190" s="1248">
        <f t="shared" si="28"/>
        <v>519</v>
      </c>
    </row>
    <row r="191" spans="1:23" ht="11.25" customHeight="1" x14ac:dyDescent="0.25">
      <c r="A191" s="1234" t="s">
        <v>3489</v>
      </c>
      <c r="B191" s="1234">
        <v>905100010</v>
      </c>
      <c r="C191" s="1235" t="s">
        <v>2171</v>
      </c>
      <c r="D191" s="1234">
        <v>87960042175</v>
      </c>
      <c r="E191" s="1234" t="s">
        <v>3686</v>
      </c>
      <c r="F191" s="1237">
        <v>263</v>
      </c>
      <c r="G191" s="1229">
        <v>3</v>
      </c>
      <c r="H191" s="1236">
        <v>1</v>
      </c>
      <c r="I191" s="1238">
        <v>0</v>
      </c>
      <c r="J191" s="1239">
        <f t="shared" si="29"/>
        <v>2</v>
      </c>
      <c r="K191" s="1229">
        <f t="shared" si="30"/>
        <v>63.12</v>
      </c>
      <c r="L191" s="1229">
        <f t="shared" si="31"/>
        <v>63.12</v>
      </c>
      <c r="M191" s="1229">
        <f t="shared" si="32"/>
        <v>1.68</v>
      </c>
      <c r="N191" s="1229">
        <f t="shared" si="33"/>
        <v>3.36</v>
      </c>
      <c r="O191" s="1229">
        <f t="shared" si="34"/>
        <v>56.7</v>
      </c>
      <c r="P191" s="1229">
        <f t="shared" si="35"/>
        <v>113.4</v>
      </c>
      <c r="Q191" s="1229">
        <f t="shared" si="36"/>
        <v>23.58</v>
      </c>
      <c r="R191" s="1229">
        <f t="shared" si="37"/>
        <v>47.16</v>
      </c>
      <c r="S191" s="1229">
        <f t="shared" si="38"/>
        <v>15.78</v>
      </c>
      <c r="T191" s="1229">
        <f t="shared" si="39"/>
        <v>15.78</v>
      </c>
      <c r="U191" s="1229">
        <f t="shared" si="40"/>
        <v>15.78</v>
      </c>
      <c r="V191" s="1233">
        <f t="shared" si="41"/>
        <v>7.89</v>
      </c>
      <c r="W191" s="1248">
        <f t="shared" si="28"/>
        <v>427</v>
      </c>
    </row>
    <row r="192" spans="1:23" ht="11.25" customHeight="1" x14ac:dyDescent="0.25">
      <c r="A192" s="1234" t="s">
        <v>3489</v>
      </c>
      <c r="B192" s="1234">
        <v>905100012</v>
      </c>
      <c r="C192" s="1235" t="s">
        <v>2173</v>
      </c>
      <c r="D192" s="1234">
        <v>35850055371</v>
      </c>
      <c r="E192" s="1234" t="s">
        <v>3687</v>
      </c>
      <c r="F192" s="1237">
        <v>464.33333333333331</v>
      </c>
      <c r="G192" s="1229">
        <v>3</v>
      </c>
      <c r="H192" s="1236">
        <v>1</v>
      </c>
      <c r="I192" s="1238">
        <v>0</v>
      </c>
      <c r="J192" s="1239">
        <f t="shared" si="29"/>
        <v>2</v>
      </c>
      <c r="K192" s="1229">
        <f t="shared" si="30"/>
        <v>111.44</v>
      </c>
      <c r="L192" s="1229">
        <f t="shared" si="31"/>
        <v>111.44</v>
      </c>
      <c r="M192" s="1229">
        <f t="shared" si="32"/>
        <v>1.68</v>
      </c>
      <c r="N192" s="1229">
        <f t="shared" si="33"/>
        <v>3.36</v>
      </c>
      <c r="O192" s="1229">
        <f t="shared" si="34"/>
        <v>56.7</v>
      </c>
      <c r="P192" s="1229">
        <f t="shared" si="35"/>
        <v>113.4</v>
      </c>
      <c r="Q192" s="1229">
        <f t="shared" si="36"/>
        <v>23.58</v>
      </c>
      <c r="R192" s="1229">
        <f t="shared" si="37"/>
        <v>47.16</v>
      </c>
      <c r="S192" s="1229">
        <f t="shared" si="38"/>
        <v>27.86</v>
      </c>
      <c r="T192" s="1229">
        <f t="shared" si="39"/>
        <v>27.86</v>
      </c>
      <c r="U192" s="1229">
        <f t="shared" si="40"/>
        <v>27.86</v>
      </c>
      <c r="V192" s="1233">
        <f t="shared" si="41"/>
        <v>13.93</v>
      </c>
      <c r="W192" s="1248">
        <f t="shared" si="28"/>
        <v>566</v>
      </c>
    </row>
    <row r="193" spans="1:23" ht="11.25" customHeight="1" x14ac:dyDescent="0.25">
      <c r="A193" s="1234" t="s">
        <v>3489</v>
      </c>
      <c r="B193" s="1234">
        <v>980200001</v>
      </c>
      <c r="C193" s="1235" t="s">
        <v>2175</v>
      </c>
      <c r="D193" s="1234">
        <v>79390000570</v>
      </c>
      <c r="E193" s="1234" t="s">
        <v>3688</v>
      </c>
      <c r="F193" s="1237">
        <v>422.33333333333331</v>
      </c>
      <c r="G193" s="1229">
        <v>5</v>
      </c>
      <c r="H193" s="1236">
        <v>1</v>
      </c>
      <c r="I193" s="1238">
        <v>0</v>
      </c>
      <c r="J193" s="1239">
        <f t="shared" si="29"/>
        <v>4</v>
      </c>
      <c r="K193" s="1229">
        <f t="shared" si="30"/>
        <v>101.35999999999999</v>
      </c>
      <c r="L193" s="1229">
        <f t="shared" si="31"/>
        <v>101.35999999999999</v>
      </c>
      <c r="M193" s="1229">
        <f t="shared" si="32"/>
        <v>1.68</v>
      </c>
      <c r="N193" s="1229">
        <f t="shared" si="33"/>
        <v>6.72</v>
      </c>
      <c r="O193" s="1229">
        <f t="shared" si="34"/>
        <v>56.7</v>
      </c>
      <c r="P193" s="1229">
        <f t="shared" si="35"/>
        <v>226.8</v>
      </c>
      <c r="Q193" s="1229">
        <f t="shared" si="36"/>
        <v>23.58</v>
      </c>
      <c r="R193" s="1229">
        <f t="shared" si="37"/>
        <v>94.32</v>
      </c>
      <c r="S193" s="1229">
        <f t="shared" si="38"/>
        <v>25.339999999999996</v>
      </c>
      <c r="T193" s="1229">
        <f t="shared" si="39"/>
        <v>25.339999999999996</v>
      </c>
      <c r="U193" s="1229">
        <f t="shared" si="40"/>
        <v>25.339999999999996</v>
      </c>
      <c r="V193" s="1233">
        <f t="shared" si="41"/>
        <v>12.669999999999998</v>
      </c>
      <c r="W193" s="1248">
        <f t="shared" si="28"/>
        <v>701</v>
      </c>
    </row>
    <row r="194" spans="1:23" ht="11.25" customHeight="1" x14ac:dyDescent="0.25">
      <c r="A194" s="1234" t="s">
        <v>3489</v>
      </c>
      <c r="B194" s="1234">
        <v>980200006</v>
      </c>
      <c r="C194" s="1235" t="s">
        <v>782</v>
      </c>
      <c r="D194" s="1234">
        <v>77510005725</v>
      </c>
      <c r="E194" s="1234" t="s">
        <v>3689</v>
      </c>
      <c r="F194" s="1237">
        <v>374</v>
      </c>
      <c r="G194" s="1229">
        <v>3</v>
      </c>
      <c r="H194" s="1236">
        <v>1</v>
      </c>
      <c r="I194" s="1238">
        <v>0</v>
      </c>
      <c r="J194" s="1239">
        <f t="shared" si="29"/>
        <v>2</v>
      </c>
      <c r="K194" s="1229">
        <f t="shared" si="30"/>
        <v>89.759999999999991</v>
      </c>
      <c r="L194" s="1229">
        <f t="shared" si="31"/>
        <v>89.759999999999991</v>
      </c>
      <c r="M194" s="1229">
        <f t="shared" si="32"/>
        <v>1.68</v>
      </c>
      <c r="N194" s="1229">
        <f t="shared" si="33"/>
        <v>3.36</v>
      </c>
      <c r="O194" s="1229">
        <f t="shared" si="34"/>
        <v>56.7</v>
      </c>
      <c r="P194" s="1229">
        <f t="shared" si="35"/>
        <v>113.4</v>
      </c>
      <c r="Q194" s="1229">
        <f t="shared" si="36"/>
        <v>23.58</v>
      </c>
      <c r="R194" s="1229">
        <f t="shared" si="37"/>
        <v>47.16</v>
      </c>
      <c r="S194" s="1229">
        <f t="shared" si="38"/>
        <v>22.439999999999998</v>
      </c>
      <c r="T194" s="1229">
        <f t="shared" si="39"/>
        <v>22.439999999999998</v>
      </c>
      <c r="U194" s="1229">
        <f t="shared" si="40"/>
        <v>22.439999999999998</v>
      </c>
      <c r="V194" s="1233">
        <f t="shared" si="41"/>
        <v>11.219999999999999</v>
      </c>
      <c r="W194" s="1248">
        <f t="shared" si="28"/>
        <v>504</v>
      </c>
    </row>
    <row r="195" spans="1:23" ht="11.25" customHeight="1" x14ac:dyDescent="0.25">
      <c r="A195" s="1234" t="s">
        <v>3489</v>
      </c>
      <c r="B195" s="1234">
        <v>980200009</v>
      </c>
      <c r="C195" s="1235" t="s">
        <v>2177</v>
      </c>
      <c r="D195" s="1234">
        <v>93830005185</v>
      </c>
      <c r="E195" s="1234" t="s">
        <v>3690</v>
      </c>
      <c r="F195" s="1237">
        <v>278.33333333333331</v>
      </c>
      <c r="G195" s="1229">
        <v>3</v>
      </c>
      <c r="H195" s="1236">
        <v>1</v>
      </c>
      <c r="I195" s="1238">
        <v>0</v>
      </c>
      <c r="J195" s="1239">
        <f t="shared" si="29"/>
        <v>2</v>
      </c>
      <c r="K195" s="1229">
        <f t="shared" si="30"/>
        <v>66.8</v>
      </c>
      <c r="L195" s="1229">
        <f t="shared" si="31"/>
        <v>66.8</v>
      </c>
      <c r="M195" s="1229">
        <f t="shared" si="32"/>
        <v>1.68</v>
      </c>
      <c r="N195" s="1229">
        <f t="shared" si="33"/>
        <v>3.36</v>
      </c>
      <c r="O195" s="1229">
        <f t="shared" si="34"/>
        <v>56.7</v>
      </c>
      <c r="P195" s="1229">
        <f t="shared" si="35"/>
        <v>113.4</v>
      </c>
      <c r="Q195" s="1229">
        <f t="shared" si="36"/>
        <v>23.58</v>
      </c>
      <c r="R195" s="1229">
        <f t="shared" si="37"/>
        <v>47.16</v>
      </c>
      <c r="S195" s="1229">
        <f t="shared" si="38"/>
        <v>16.7</v>
      </c>
      <c r="T195" s="1229">
        <f t="shared" si="39"/>
        <v>16.7</v>
      </c>
      <c r="U195" s="1229">
        <f t="shared" si="40"/>
        <v>16.7</v>
      </c>
      <c r="V195" s="1233">
        <f t="shared" si="41"/>
        <v>8.35</v>
      </c>
      <c r="W195" s="1248">
        <f t="shared" si="28"/>
        <v>438</v>
      </c>
    </row>
    <row r="196" spans="1:23" ht="11.25" customHeight="1" x14ac:dyDescent="0.25">
      <c r="A196" s="1234" t="s">
        <v>3691</v>
      </c>
      <c r="B196" s="1234">
        <v>50000009</v>
      </c>
      <c r="C196" s="1235" t="s">
        <v>2179</v>
      </c>
      <c r="D196" s="1234">
        <v>85910003207</v>
      </c>
      <c r="E196" s="1234" t="s">
        <v>3692</v>
      </c>
      <c r="F196" s="1237">
        <v>234.66666666666666</v>
      </c>
      <c r="G196" s="1236">
        <v>4</v>
      </c>
      <c r="H196" s="1236">
        <v>1</v>
      </c>
      <c r="I196" s="1238">
        <v>0</v>
      </c>
      <c r="J196" s="1239">
        <f t="shared" si="29"/>
        <v>3</v>
      </c>
      <c r="K196" s="1229">
        <f t="shared" si="30"/>
        <v>56.319999999999993</v>
      </c>
      <c r="L196" s="1229">
        <f t="shared" si="31"/>
        <v>56.319999999999993</v>
      </c>
      <c r="M196" s="1229">
        <f t="shared" si="32"/>
        <v>1.68</v>
      </c>
      <c r="N196" s="1229">
        <f t="shared" si="33"/>
        <v>5.04</v>
      </c>
      <c r="O196" s="1229">
        <f t="shared" si="34"/>
        <v>56.7</v>
      </c>
      <c r="P196" s="1229">
        <f t="shared" si="35"/>
        <v>170.10000000000002</v>
      </c>
      <c r="Q196" s="1229">
        <f t="shared" si="36"/>
        <v>23.58</v>
      </c>
      <c r="R196" s="1229">
        <f t="shared" si="37"/>
        <v>70.739999999999995</v>
      </c>
      <c r="S196" s="1229">
        <f t="shared" si="38"/>
        <v>14.079999999999998</v>
      </c>
      <c r="T196" s="1229">
        <f t="shared" si="39"/>
        <v>14.079999999999998</v>
      </c>
      <c r="U196" s="1229">
        <f t="shared" si="40"/>
        <v>14.079999999999998</v>
      </c>
      <c r="V196" s="1233">
        <f t="shared" si="41"/>
        <v>7.0399999999999991</v>
      </c>
      <c r="W196" s="1248">
        <f t="shared" si="28"/>
        <v>490</v>
      </c>
    </row>
    <row r="197" spans="1:23" ht="11.25" customHeight="1" x14ac:dyDescent="0.25">
      <c r="A197" s="1234" t="s">
        <v>3691</v>
      </c>
      <c r="B197" s="1234">
        <v>50000020</v>
      </c>
      <c r="C197" s="1235" t="s">
        <v>1406</v>
      </c>
      <c r="D197" s="1234">
        <v>25630006750</v>
      </c>
      <c r="E197" s="1234" t="s">
        <v>3693</v>
      </c>
      <c r="F197" s="1237">
        <v>307.66666666666669</v>
      </c>
      <c r="G197" s="1236">
        <v>5</v>
      </c>
      <c r="H197" s="1236">
        <v>2</v>
      </c>
      <c r="I197" s="1238">
        <v>0</v>
      </c>
      <c r="J197" s="1239">
        <f t="shared" si="29"/>
        <v>3</v>
      </c>
      <c r="K197" s="1229">
        <f t="shared" si="30"/>
        <v>73.84</v>
      </c>
      <c r="L197" s="1229">
        <f t="shared" si="31"/>
        <v>73.84</v>
      </c>
      <c r="M197" s="1229">
        <f t="shared" si="32"/>
        <v>3.36</v>
      </c>
      <c r="N197" s="1229">
        <f t="shared" si="33"/>
        <v>5.04</v>
      </c>
      <c r="O197" s="1229">
        <f t="shared" si="34"/>
        <v>113.4</v>
      </c>
      <c r="P197" s="1229">
        <f t="shared" si="35"/>
        <v>170.10000000000002</v>
      </c>
      <c r="Q197" s="1229">
        <f t="shared" si="36"/>
        <v>47.16</v>
      </c>
      <c r="R197" s="1229">
        <f t="shared" si="37"/>
        <v>70.739999999999995</v>
      </c>
      <c r="S197" s="1229">
        <f t="shared" si="38"/>
        <v>18.46</v>
      </c>
      <c r="T197" s="1229">
        <f t="shared" si="39"/>
        <v>18.46</v>
      </c>
      <c r="U197" s="1229">
        <f t="shared" si="40"/>
        <v>18.46</v>
      </c>
      <c r="V197" s="1233">
        <f t="shared" si="41"/>
        <v>9.23</v>
      </c>
      <c r="W197" s="1248">
        <f t="shared" si="28"/>
        <v>622</v>
      </c>
    </row>
    <row r="198" spans="1:23" ht="11.25" customHeight="1" x14ac:dyDescent="0.25">
      <c r="A198" s="1234" t="s">
        <v>3691</v>
      </c>
      <c r="B198" s="1234">
        <v>50000022</v>
      </c>
      <c r="C198" s="1235" t="s">
        <v>2181</v>
      </c>
      <c r="D198" s="1234">
        <v>76650005695</v>
      </c>
      <c r="E198" s="1234" t="s">
        <v>3694</v>
      </c>
      <c r="F198" s="1237">
        <v>336</v>
      </c>
      <c r="G198" s="1236">
        <v>3</v>
      </c>
      <c r="H198" s="1236">
        <v>1</v>
      </c>
      <c r="I198" s="1238">
        <v>0</v>
      </c>
      <c r="J198" s="1239">
        <f t="shared" si="29"/>
        <v>2</v>
      </c>
      <c r="K198" s="1229">
        <f t="shared" si="30"/>
        <v>80.64</v>
      </c>
      <c r="L198" s="1229">
        <f t="shared" si="31"/>
        <v>80.64</v>
      </c>
      <c r="M198" s="1229">
        <f t="shared" si="32"/>
        <v>1.68</v>
      </c>
      <c r="N198" s="1229">
        <f t="shared" si="33"/>
        <v>3.36</v>
      </c>
      <c r="O198" s="1229">
        <f t="shared" si="34"/>
        <v>56.7</v>
      </c>
      <c r="P198" s="1229">
        <f t="shared" si="35"/>
        <v>113.4</v>
      </c>
      <c r="Q198" s="1229">
        <f t="shared" si="36"/>
        <v>23.58</v>
      </c>
      <c r="R198" s="1229">
        <f t="shared" si="37"/>
        <v>47.16</v>
      </c>
      <c r="S198" s="1229">
        <f t="shared" si="38"/>
        <v>20.16</v>
      </c>
      <c r="T198" s="1229">
        <f t="shared" si="39"/>
        <v>20.16</v>
      </c>
      <c r="U198" s="1229">
        <f t="shared" si="40"/>
        <v>20.16</v>
      </c>
      <c r="V198" s="1233">
        <f t="shared" si="41"/>
        <v>10.08</v>
      </c>
      <c r="W198" s="1248">
        <f t="shared" si="28"/>
        <v>478</v>
      </c>
    </row>
    <row r="199" spans="1:23" ht="11.25" customHeight="1" x14ac:dyDescent="0.25">
      <c r="A199" s="1234" t="s">
        <v>3691</v>
      </c>
      <c r="B199" s="1234">
        <v>50000023</v>
      </c>
      <c r="C199" s="1235" t="s">
        <v>784</v>
      </c>
      <c r="D199" s="1234">
        <v>34950008622</v>
      </c>
      <c r="E199" s="1234" t="s">
        <v>3695</v>
      </c>
      <c r="F199" s="1237">
        <v>510.33333333333331</v>
      </c>
      <c r="G199" s="1236">
        <v>4</v>
      </c>
      <c r="H199" s="1236">
        <v>1</v>
      </c>
      <c r="I199" s="1238">
        <v>0</v>
      </c>
      <c r="J199" s="1239">
        <f t="shared" si="29"/>
        <v>3</v>
      </c>
      <c r="K199" s="1229">
        <f t="shared" si="30"/>
        <v>122.47999999999999</v>
      </c>
      <c r="L199" s="1229">
        <f t="shared" si="31"/>
        <v>122.47999999999999</v>
      </c>
      <c r="M199" s="1229">
        <f t="shared" si="32"/>
        <v>1.68</v>
      </c>
      <c r="N199" s="1229">
        <f t="shared" si="33"/>
        <v>5.04</v>
      </c>
      <c r="O199" s="1229">
        <f t="shared" si="34"/>
        <v>56.7</v>
      </c>
      <c r="P199" s="1229">
        <f t="shared" si="35"/>
        <v>170.10000000000002</v>
      </c>
      <c r="Q199" s="1229">
        <f t="shared" si="36"/>
        <v>23.58</v>
      </c>
      <c r="R199" s="1229">
        <f t="shared" si="37"/>
        <v>70.739999999999995</v>
      </c>
      <c r="S199" s="1229">
        <f t="shared" si="38"/>
        <v>30.619999999999997</v>
      </c>
      <c r="T199" s="1229">
        <f t="shared" si="39"/>
        <v>30.619999999999997</v>
      </c>
      <c r="U199" s="1229">
        <f t="shared" si="40"/>
        <v>30.619999999999997</v>
      </c>
      <c r="V199" s="1233">
        <f t="shared" si="41"/>
        <v>15.309999999999999</v>
      </c>
      <c r="W199" s="1248">
        <f t="shared" ref="W199:W262" si="42">ROUND((K199+L199+M199+N199+O199+P199+Q199+R199+S199+T199+U199+V199),0)</f>
        <v>680</v>
      </c>
    </row>
    <row r="200" spans="1:23" ht="11.25" customHeight="1" x14ac:dyDescent="0.25">
      <c r="A200" s="1234" t="s">
        <v>3691</v>
      </c>
      <c r="B200" s="1234">
        <v>50000041</v>
      </c>
      <c r="C200" s="1235" t="s">
        <v>786</v>
      </c>
      <c r="D200" s="1234">
        <v>53830009466</v>
      </c>
      <c r="E200" s="1234" t="s">
        <v>3696</v>
      </c>
      <c r="F200" s="1237">
        <v>209.33333333333334</v>
      </c>
      <c r="G200" s="1236">
        <v>3</v>
      </c>
      <c r="H200" s="1236">
        <v>1</v>
      </c>
      <c r="I200" s="1238">
        <v>0</v>
      </c>
      <c r="J200" s="1239">
        <f t="shared" ref="J200:J263" si="43">G200-H200-I200</f>
        <v>2</v>
      </c>
      <c r="K200" s="1229">
        <f t="shared" ref="K200:K263" si="44">F200*$K$4</f>
        <v>50.24</v>
      </c>
      <c r="L200" s="1229">
        <f t="shared" ref="L200:L263" si="45">F200*$L$4</f>
        <v>50.24</v>
      </c>
      <c r="M200" s="1229">
        <f t="shared" ref="M200:M263" si="46">(H200+I200)*$M$4</f>
        <v>1.68</v>
      </c>
      <c r="N200" s="1229">
        <f t="shared" ref="N200:N263" si="47">J200*$N$4</f>
        <v>3.36</v>
      </c>
      <c r="O200" s="1229">
        <f t="shared" ref="O200:O263" si="48">(H200+I200)*$O$4</f>
        <v>56.7</v>
      </c>
      <c r="P200" s="1229">
        <f t="shared" ref="P200:P263" si="49">J200*$P$4</f>
        <v>113.4</v>
      </c>
      <c r="Q200" s="1229">
        <f t="shared" ref="Q200:Q263" si="50">(H200+I200)*$Q$4</f>
        <v>23.58</v>
      </c>
      <c r="R200" s="1229">
        <f t="shared" ref="R200:R263" si="51">J200*$R$4</f>
        <v>47.16</v>
      </c>
      <c r="S200" s="1229">
        <f t="shared" ref="S200:S263" si="52">F200*$S$4</f>
        <v>12.56</v>
      </c>
      <c r="T200" s="1229">
        <f t="shared" ref="T200:T263" si="53">F200*$T$4</f>
        <v>12.56</v>
      </c>
      <c r="U200" s="1229">
        <f t="shared" ref="U200:U263" si="54">F200*$U$4</f>
        <v>12.56</v>
      </c>
      <c r="V200" s="1233">
        <f t="shared" ref="V200:V263" si="55">F200*$V$4</f>
        <v>6.28</v>
      </c>
      <c r="W200" s="1248">
        <f t="shared" si="42"/>
        <v>390</v>
      </c>
    </row>
    <row r="201" spans="1:23" ht="11.25" customHeight="1" x14ac:dyDescent="0.25">
      <c r="A201" s="1234" t="s">
        <v>3691</v>
      </c>
      <c r="B201" s="1234">
        <v>50000113</v>
      </c>
      <c r="C201" s="1235" t="s">
        <v>2183</v>
      </c>
      <c r="D201" s="1234">
        <v>55300003432</v>
      </c>
      <c r="E201" s="1234" t="s">
        <v>3697</v>
      </c>
      <c r="F201" s="1237">
        <v>683.33333333333337</v>
      </c>
      <c r="G201" s="1236">
        <v>3</v>
      </c>
      <c r="H201" s="1236">
        <v>1</v>
      </c>
      <c r="I201" s="1238">
        <v>0</v>
      </c>
      <c r="J201" s="1239">
        <f t="shared" si="43"/>
        <v>2</v>
      </c>
      <c r="K201" s="1229">
        <f t="shared" si="44"/>
        <v>164</v>
      </c>
      <c r="L201" s="1229">
        <f t="shared" si="45"/>
        <v>164</v>
      </c>
      <c r="M201" s="1229">
        <f t="shared" si="46"/>
        <v>1.68</v>
      </c>
      <c r="N201" s="1229">
        <f t="shared" si="47"/>
        <v>3.36</v>
      </c>
      <c r="O201" s="1229">
        <f t="shared" si="48"/>
        <v>56.7</v>
      </c>
      <c r="P201" s="1229">
        <f t="shared" si="49"/>
        <v>113.4</v>
      </c>
      <c r="Q201" s="1229">
        <f t="shared" si="50"/>
        <v>23.58</v>
      </c>
      <c r="R201" s="1229">
        <f t="shared" si="51"/>
        <v>47.16</v>
      </c>
      <c r="S201" s="1229">
        <f t="shared" si="52"/>
        <v>41</v>
      </c>
      <c r="T201" s="1229">
        <f t="shared" si="53"/>
        <v>41</v>
      </c>
      <c r="U201" s="1229">
        <f t="shared" si="54"/>
        <v>41</v>
      </c>
      <c r="V201" s="1233">
        <f t="shared" si="55"/>
        <v>20.5</v>
      </c>
      <c r="W201" s="1248">
        <f t="shared" si="42"/>
        <v>717</v>
      </c>
    </row>
    <row r="202" spans="1:23" ht="11.25" customHeight="1" x14ac:dyDescent="0.25">
      <c r="A202" s="1234" t="s">
        <v>3691</v>
      </c>
      <c r="B202" s="1234">
        <v>50000121</v>
      </c>
      <c r="C202" s="1235" t="s">
        <v>2185</v>
      </c>
      <c r="D202" s="1234">
        <v>19470040825</v>
      </c>
      <c r="E202" s="1234" t="s">
        <v>3698</v>
      </c>
      <c r="F202" s="1237">
        <v>329</v>
      </c>
      <c r="G202" s="1236">
        <v>3</v>
      </c>
      <c r="H202" s="1236">
        <v>1</v>
      </c>
      <c r="I202" s="1238">
        <v>0</v>
      </c>
      <c r="J202" s="1239">
        <f t="shared" si="43"/>
        <v>2</v>
      </c>
      <c r="K202" s="1229">
        <f t="shared" si="44"/>
        <v>78.959999999999994</v>
      </c>
      <c r="L202" s="1229">
        <f t="shared" si="45"/>
        <v>78.959999999999994</v>
      </c>
      <c r="M202" s="1229">
        <f t="shared" si="46"/>
        <v>1.68</v>
      </c>
      <c r="N202" s="1229">
        <f t="shared" si="47"/>
        <v>3.36</v>
      </c>
      <c r="O202" s="1229">
        <f t="shared" si="48"/>
        <v>56.7</v>
      </c>
      <c r="P202" s="1229">
        <f t="shared" si="49"/>
        <v>113.4</v>
      </c>
      <c r="Q202" s="1229">
        <f t="shared" si="50"/>
        <v>23.58</v>
      </c>
      <c r="R202" s="1229">
        <f t="shared" si="51"/>
        <v>47.16</v>
      </c>
      <c r="S202" s="1229">
        <f t="shared" si="52"/>
        <v>19.739999999999998</v>
      </c>
      <c r="T202" s="1229">
        <f t="shared" si="53"/>
        <v>19.739999999999998</v>
      </c>
      <c r="U202" s="1229">
        <f t="shared" si="54"/>
        <v>19.739999999999998</v>
      </c>
      <c r="V202" s="1233">
        <f t="shared" si="55"/>
        <v>9.8699999999999992</v>
      </c>
      <c r="W202" s="1248">
        <f t="shared" si="42"/>
        <v>473</v>
      </c>
    </row>
    <row r="203" spans="1:23" ht="11.25" customHeight="1" x14ac:dyDescent="0.25">
      <c r="A203" s="1234" t="s">
        <v>3691</v>
      </c>
      <c r="B203" s="1234">
        <v>50000134</v>
      </c>
      <c r="C203" s="1235" t="s">
        <v>1156</v>
      </c>
      <c r="D203" s="1234">
        <v>77560039391</v>
      </c>
      <c r="E203" s="1234" t="s">
        <v>3699</v>
      </c>
      <c r="F203" s="1237">
        <v>727.33333333333337</v>
      </c>
      <c r="G203" s="1236">
        <v>3</v>
      </c>
      <c r="H203" s="1236">
        <v>1</v>
      </c>
      <c r="I203" s="1238">
        <v>0</v>
      </c>
      <c r="J203" s="1239">
        <f t="shared" si="43"/>
        <v>2</v>
      </c>
      <c r="K203" s="1229">
        <f t="shared" si="44"/>
        <v>174.56</v>
      </c>
      <c r="L203" s="1229">
        <f t="shared" si="45"/>
        <v>174.56</v>
      </c>
      <c r="M203" s="1229">
        <f t="shared" si="46"/>
        <v>1.68</v>
      </c>
      <c r="N203" s="1229">
        <f t="shared" si="47"/>
        <v>3.36</v>
      </c>
      <c r="O203" s="1229">
        <f t="shared" si="48"/>
        <v>56.7</v>
      </c>
      <c r="P203" s="1229">
        <f t="shared" si="49"/>
        <v>113.4</v>
      </c>
      <c r="Q203" s="1229">
        <f t="shared" si="50"/>
        <v>23.58</v>
      </c>
      <c r="R203" s="1229">
        <f t="shared" si="51"/>
        <v>47.16</v>
      </c>
      <c r="S203" s="1229">
        <f t="shared" si="52"/>
        <v>43.64</v>
      </c>
      <c r="T203" s="1229">
        <f t="shared" si="53"/>
        <v>43.64</v>
      </c>
      <c r="U203" s="1229">
        <f t="shared" si="54"/>
        <v>43.64</v>
      </c>
      <c r="V203" s="1233">
        <f t="shared" si="55"/>
        <v>21.82</v>
      </c>
      <c r="W203" s="1248">
        <f t="shared" si="42"/>
        <v>748</v>
      </c>
    </row>
    <row r="204" spans="1:23" ht="11.25" customHeight="1" x14ac:dyDescent="0.25">
      <c r="A204" s="1234" t="s">
        <v>3691</v>
      </c>
      <c r="B204" s="1234">
        <v>50000138</v>
      </c>
      <c r="C204" s="1235" t="s">
        <v>2187</v>
      </c>
      <c r="D204" s="1234">
        <v>31660036328</v>
      </c>
      <c r="E204" s="1234" t="s">
        <v>3700</v>
      </c>
      <c r="F204" s="1237">
        <v>527.33333333333337</v>
      </c>
      <c r="G204" s="1236">
        <v>4</v>
      </c>
      <c r="H204" s="1236">
        <v>1</v>
      </c>
      <c r="I204" s="1238">
        <v>0</v>
      </c>
      <c r="J204" s="1239">
        <f t="shared" si="43"/>
        <v>3</v>
      </c>
      <c r="K204" s="1229">
        <f t="shared" si="44"/>
        <v>126.56</v>
      </c>
      <c r="L204" s="1229">
        <f t="shared" si="45"/>
        <v>126.56</v>
      </c>
      <c r="M204" s="1229">
        <f t="shared" si="46"/>
        <v>1.68</v>
      </c>
      <c r="N204" s="1229">
        <f t="shared" si="47"/>
        <v>5.04</v>
      </c>
      <c r="O204" s="1229">
        <f t="shared" si="48"/>
        <v>56.7</v>
      </c>
      <c r="P204" s="1229">
        <f t="shared" si="49"/>
        <v>170.10000000000002</v>
      </c>
      <c r="Q204" s="1229">
        <f t="shared" si="50"/>
        <v>23.58</v>
      </c>
      <c r="R204" s="1229">
        <f t="shared" si="51"/>
        <v>70.739999999999995</v>
      </c>
      <c r="S204" s="1229">
        <f t="shared" si="52"/>
        <v>31.64</v>
      </c>
      <c r="T204" s="1229">
        <f t="shared" si="53"/>
        <v>31.64</v>
      </c>
      <c r="U204" s="1229">
        <f t="shared" si="54"/>
        <v>31.64</v>
      </c>
      <c r="V204" s="1233">
        <f t="shared" si="55"/>
        <v>15.82</v>
      </c>
      <c r="W204" s="1248">
        <f t="shared" si="42"/>
        <v>692</v>
      </c>
    </row>
    <row r="205" spans="1:23" ht="11.25" customHeight="1" x14ac:dyDescent="0.25">
      <c r="A205" s="1234" t="s">
        <v>3691</v>
      </c>
      <c r="B205" s="1234">
        <v>50000139</v>
      </c>
      <c r="C205" s="1235" t="s">
        <v>2189</v>
      </c>
      <c r="D205" s="1234">
        <v>82300043316</v>
      </c>
      <c r="E205" s="1234" t="s">
        <v>3701</v>
      </c>
      <c r="F205" s="1237">
        <v>629.66666666666663</v>
      </c>
      <c r="G205" s="1236">
        <v>5</v>
      </c>
      <c r="H205" s="1236">
        <v>2</v>
      </c>
      <c r="I205" s="1238">
        <v>0</v>
      </c>
      <c r="J205" s="1239">
        <f t="shared" si="43"/>
        <v>3</v>
      </c>
      <c r="K205" s="1229">
        <f t="shared" si="44"/>
        <v>151.11999999999998</v>
      </c>
      <c r="L205" s="1229">
        <f t="shared" si="45"/>
        <v>151.11999999999998</v>
      </c>
      <c r="M205" s="1229">
        <f t="shared" si="46"/>
        <v>3.36</v>
      </c>
      <c r="N205" s="1229">
        <f t="shared" si="47"/>
        <v>5.04</v>
      </c>
      <c r="O205" s="1229">
        <f t="shared" si="48"/>
        <v>113.4</v>
      </c>
      <c r="P205" s="1229">
        <f t="shared" si="49"/>
        <v>170.10000000000002</v>
      </c>
      <c r="Q205" s="1229">
        <f t="shared" si="50"/>
        <v>47.16</v>
      </c>
      <c r="R205" s="1229">
        <f t="shared" si="51"/>
        <v>70.739999999999995</v>
      </c>
      <c r="S205" s="1229">
        <f t="shared" si="52"/>
        <v>37.779999999999994</v>
      </c>
      <c r="T205" s="1229">
        <f t="shared" si="53"/>
        <v>37.779999999999994</v>
      </c>
      <c r="U205" s="1229">
        <f t="shared" si="54"/>
        <v>37.779999999999994</v>
      </c>
      <c r="V205" s="1233">
        <f t="shared" si="55"/>
        <v>18.889999999999997</v>
      </c>
      <c r="W205" s="1248">
        <f t="shared" si="42"/>
        <v>844</v>
      </c>
    </row>
    <row r="206" spans="1:23" ht="11.25" customHeight="1" x14ac:dyDescent="0.25">
      <c r="A206" s="1234" t="s">
        <v>3691</v>
      </c>
      <c r="B206" s="1234">
        <v>50000140</v>
      </c>
      <c r="C206" s="1235" t="s">
        <v>2191</v>
      </c>
      <c r="D206" s="1234">
        <v>23340047238</v>
      </c>
      <c r="E206" s="1234" t="s">
        <v>3702</v>
      </c>
      <c r="F206" s="1237">
        <v>259.66666666666669</v>
      </c>
      <c r="G206" s="1236">
        <v>3</v>
      </c>
      <c r="H206" s="1236">
        <v>1</v>
      </c>
      <c r="I206" s="1238">
        <v>0</v>
      </c>
      <c r="J206" s="1239">
        <f t="shared" si="43"/>
        <v>2</v>
      </c>
      <c r="K206" s="1229">
        <f t="shared" si="44"/>
        <v>62.32</v>
      </c>
      <c r="L206" s="1229">
        <f t="shared" si="45"/>
        <v>62.32</v>
      </c>
      <c r="M206" s="1229">
        <f t="shared" si="46"/>
        <v>1.68</v>
      </c>
      <c r="N206" s="1229">
        <f t="shared" si="47"/>
        <v>3.36</v>
      </c>
      <c r="O206" s="1229">
        <f t="shared" si="48"/>
        <v>56.7</v>
      </c>
      <c r="P206" s="1229">
        <f t="shared" si="49"/>
        <v>113.4</v>
      </c>
      <c r="Q206" s="1229">
        <f t="shared" si="50"/>
        <v>23.58</v>
      </c>
      <c r="R206" s="1229">
        <f t="shared" si="51"/>
        <v>47.16</v>
      </c>
      <c r="S206" s="1229">
        <f t="shared" si="52"/>
        <v>15.58</v>
      </c>
      <c r="T206" s="1229">
        <f t="shared" si="53"/>
        <v>15.58</v>
      </c>
      <c r="U206" s="1229">
        <f t="shared" si="54"/>
        <v>15.58</v>
      </c>
      <c r="V206" s="1233">
        <f t="shared" si="55"/>
        <v>7.79</v>
      </c>
      <c r="W206" s="1248">
        <f t="shared" si="42"/>
        <v>425</v>
      </c>
    </row>
    <row r="207" spans="1:23" ht="11.25" customHeight="1" x14ac:dyDescent="0.25">
      <c r="A207" s="1234" t="s">
        <v>3691</v>
      </c>
      <c r="B207" s="1234">
        <v>50065401</v>
      </c>
      <c r="C207" s="1235" t="s">
        <v>2195</v>
      </c>
      <c r="D207" s="1234">
        <v>92200002916</v>
      </c>
      <c r="E207" s="1234" t="s">
        <v>3703</v>
      </c>
      <c r="F207" s="1237">
        <v>166</v>
      </c>
      <c r="G207" s="1236">
        <v>3</v>
      </c>
      <c r="H207" s="1236">
        <v>1</v>
      </c>
      <c r="I207" s="1238">
        <v>0</v>
      </c>
      <c r="J207" s="1239">
        <f t="shared" si="43"/>
        <v>2</v>
      </c>
      <c r="K207" s="1229">
        <f t="shared" si="44"/>
        <v>39.839999999999996</v>
      </c>
      <c r="L207" s="1229">
        <f t="shared" si="45"/>
        <v>39.839999999999996</v>
      </c>
      <c r="M207" s="1229">
        <f t="shared" si="46"/>
        <v>1.68</v>
      </c>
      <c r="N207" s="1229">
        <f t="shared" si="47"/>
        <v>3.36</v>
      </c>
      <c r="O207" s="1229">
        <f t="shared" si="48"/>
        <v>56.7</v>
      </c>
      <c r="P207" s="1229">
        <f t="shared" si="49"/>
        <v>113.4</v>
      </c>
      <c r="Q207" s="1229">
        <f t="shared" si="50"/>
        <v>23.58</v>
      </c>
      <c r="R207" s="1229">
        <f t="shared" si="51"/>
        <v>47.16</v>
      </c>
      <c r="S207" s="1229">
        <f t="shared" si="52"/>
        <v>9.9599999999999991</v>
      </c>
      <c r="T207" s="1229">
        <f t="shared" si="53"/>
        <v>9.9599999999999991</v>
      </c>
      <c r="U207" s="1229">
        <f t="shared" si="54"/>
        <v>9.9599999999999991</v>
      </c>
      <c r="V207" s="1233">
        <f t="shared" si="55"/>
        <v>4.9799999999999995</v>
      </c>
      <c r="W207" s="1248">
        <f t="shared" si="42"/>
        <v>360</v>
      </c>
    </row>
    <row r="208" spans="1:23" ht="11.25" customHeight="1" x14ac:dyDescent="0.25">
      <c r="A208" s="1234" t="s">
        <v>3691</v>
      </c>
      <c r="B208" s="1234">
        <v>50075401</v>
      </c>
      <c r="C208" s="1235" t="s">
        <v>2197</v>
      </c>
      <c r="D208" s="1234">
        <v>82410005384</v>
      </c>
      <c r="E208" s="1234" t="s">
        <v>3704</v>
      </c>
      <c r="F208" s="1237">
        <v>445</v>
      </c>
      <c r="G208" s="1236">
        <v>3</v>
      </c>
      <c r="H208" s="1236">
        <v>1</v>
      </c>
      <c r="I208" s="1238">
        <v>0</v>
      </c>
      <c r="J208" s="1239">
        <f t="shared" si="43"/>
        <v>2</v>
      </c>
      <c r="K208" s="1229">
        <f t="shared" si="44"/>
        <v>106.8</v>
      </c>
      <c r="L208" s="1229">
        <f t="shared" si="45"/>
        <v>106.8</v>
      </c>
      <c r="M208" s="1229">
        <f t="shared" si="46"/>
        <v>1.68</v>
      </c>
      <c r="N208" s="1229">
        <f t="shared" si="47"/>
        <v>3.36</v>
      </c>
      <c r="O208" s="1229">
        <f t="shared" si="48"/>
        <v>56.7</v>
      </c>
      <c r="P208" s="1229">
        <f t="shared" si="49"/>
        <v>113.4</v>
      </c>
      <c r="Q208" s="1229">
        <f t="shared" si="50"/>
        <v>23.58</v>
      </c>
      <c r="R208" s="1229">
        <f t="shared" si="51"/>
        <v>47.16</v>
      </c>
      <c r="S208" s="1229">
        <f t="shared" si="52"/>
        <v>26.7</v>
      </c>
      <c r="T208" s="1229">
        <f t="shared" si="53"/>
        <v>26.7</v>
      </c>
      <c r="U208" s="1229">
        <f t="shared" si="54"/>
        <v>26.7</v>
      </c>
      <c r="V208" s="1233">
        <f t="shared" si="55"/>
        <v>13.35</v>
      </c>
      <c r="W208" s="1248">
        <f t="shared" si="42"/>
        <v>553</v>
      </c>
    </row>
    <row r="209" spans="1:23" ht="11.25" customHeight="1" x14ac:dyDescent="0.25">
      <c r="A209" s="1234" t="s">
        <v>3691</v>
      </c>
      <c r="B209" s="1234">
        <v>50075403</v>
      </c>
      <c r="C209" s="1235" t="s">
        <v>1160</v>
      </c>
      <c r="D209" s="1234">
        <v>10190009586</v>
      </c>
      <c r="E209" s="1234" t="s">
        <v>3705</v>
      </c>
      <c r="F209" s="1237">
        <v>393</v>
      </c>
      <c r="G209" s="1236">
        <v>3</v>
      </c>
      <c r="H209" s="1236">
        <v>1</v>
      </c>
      <c r="I209" s="1238">
        <v>0</v>
      </c>
      <c r="J209" s="1239">
        <f t="shared" si="43"/>
        <v>2</v>
      </c>
      <c r="K209" s="1229">
        <f t="shared" si="44"/>
        <v>94.32</v>
      </c>
      <c r="L209" s="1229">
        <f t="shared" si="45"/>
        <v>94.32</v>
      </c>
      <c r="M209" s="1229">
        <f t="shared" si="46"/>
        <v>1.68</v>
      </c>
      <c r="N209" s="1229">
        <f t="shared" si="47"/>
        <v>3.36</v>
      </c>
      <c r="O209" s="1229">
        <f t="shared" si="48"/>
        <v>56.7</v>
      </c>
      <c r="P209" s="1229">
        <f t="shared" si="49"/>
        <v>113.4</v>
      </c>
      <c r="Q209" s="1229">
        <f t="shared" si="50"/>
        <v>23.58</v>
      </c>
      <c r="R209" s="1229">
        <f t="shared" si="51"/>
        <v>47.16</v>
      </c>
      <c r="S209" s="1229">
        <f t="shared" si="52"/>
        <v>23.58</v>
      </c>
      <c r="T209" s="1229">
        <f t="shared" si="53"/>
        <v>23.58</v>
      </c>
      <c r="U209" s="1229">
        <f t="shared" si="54"/>
        <v>23.58</v>
      </c>
      <c r="V209" s="1233">
        <f t="shared" si="55"/>
        <v>11.79</v>
      </c>
      <c r="W209" s="1248">
        <f t="shared" si="42"/>
        <v>517</v>
      </c>
    </row>
    <row r="210" spans="1:23" ht="11.25" customHeight="1" x14ac:dyDescent="0.25">
      <c r="A210" s="1234" t="s">
        <v>3691</v>
      </c>
      <c r="B210" s="1234">
        <v>50075404</v>
      </c>
      <c r="C210" s="1235" t="s">
        <v>2200</v>
      </c>
      <c r="D210" s="1234">
        <v>16920006721</v>
      </c>
      <c r="E210" s="1234" t="s">
        <v>3706</v>
      </c>
      <c r="F210" s="1237">
        <v>341.66666666666669</v>
      </c>
      <c r="G210" s="1236">
        <v>3</v>
      </c>
      <c r="H210" s="1236">
        <v>1</v>
      </c>
      <c r="I210" s="1238">
        <v>0</v>
      </c>
      <c r="J210" s="1239">
        <f t="shared" si="43"/>
        <v>2</v>
      </c>
      <c r="K210" s="1229">
        <f t="shared" si="44"/>
        <v>82</v>
      </c>
      <c r="L210" s="1229">
        <f t="shared" si="45"/>
        <v>82</v>
      </c>
      <c r="M210" s="1229">
        <f t="shared" si="46"/>
        <v>1.68</v>
      </c>
      <c r="N210" s="1229">
        <f t="shared" si="47"/>
        <v>3.36</v>
      </c>
      <c r="O210" s="1229">
        <f t="shared" si="48"/>
        <v>56.7</v>
      </c>
      <c r="P210" s="1229">
        <f t="shared" si="49"/>
        <v>113.4</v>
      </c>
      <c r="Q210" s="1229">
        <f t="shared" si="50"/>
        <v>23.58</v>
      </c>
      <c r="R210" s="1229">
        <f t="shared" si="51"/>
        <v>47.16</v>
      </c>
      <c r="S210" s="1229">
        <f t="shared" si="52"/>
        <v>20.5</v>
      </c>
      <c r="T210" s="1229">
        <f t="shared" si="53"/>
        <v>20.5</v>
      </c>
      <c r="U210" s="1229">
        <f t="shared" si="54"/>
        <v>20.5</v>
      </c>
      <c r="V210" s="1233">
        <f t="shared" si="55"/>
        <v>10.25</v>
      </c>
      <c r="W210" s="1248">
        <f t="shared" si="42"/>
        <v>482</v>
      </c>
    </row>
    <row r="211" spans="1:23" ht="11.25" customHeight="1" x14ac:dyDescent="0.25">
      <c r="A211" s="1234" t="s">
        <v>3691</v>
      </c>
      <c r="B211" s="1234">
        <v>50075405</v>
      </c>
      <c r="C211" s="1235" t="s">
        <v>2202</v>
      </c>
      <c r="D211" s="1234">
        <v>18970011275</v>
      </c>
      <c r="E211" s="1234" t="s">
        <v>3707</v>
      </c>
      <c r="F211" s="1237">
        <v>292.66666666666669</v>
      </c>
      <c r="G211" s="1236">
        <v>3</v>
      </c>
      <c r="H211" s="1236">
        <v>1</v>
      </c>
      <c r="I211" s="1238">
        <v>0</v>
      </c>
      <c r="J211" s="1239">
        <f t="shared" si="43"/>
        <v>2</v>
      </c>
      <c r="K211" s="1229">
        <f t="shared" si="44"/>
        <v>70.239999999999995</v>
      </c>
      <c r="L211" s="1229">
        <f t="shared" si="45"/>
        <v>70.239999999999995</v>
      </c>
      <c r="M211" s="1229">
        <f t="shared" si="46"/>
        <v>1.68</v>
      </c>
      <c r="N211" s="1229">
        <f t="shared" si="47"/>
        <v>3.36</v>
      </c>
      <c r="O211" s="1229">
        <f t="shared" si="48"/>
        <v>56.7</v>
      </c>
      <c r="P211" s="1229">
        <f t="shared" si="49"/>
        <v>113.4</v>
      </c>
      <c r="Q211" s="1229">
        <f t="shared" si="50"/>
        <v>23.58</v>
      </c>
      <c r="R211" s="1229">
        <f t="shared" si="51"/>
        <v>47.16</v>
      </c>
      <c r="S211" s="1229">
        <f t="shared" si="52"/>
        <v>17.559999999999999</v>
      </c>
      <c r="T211" s="1229">
        <f t="shared" si="53"/>
        <v>17.559999999999999</v>
      </c>
      <c r="U211" s="1229">
        <f t="shared" si="54"/>
        <v>17.559999999999999</v>
      </c>
      <c r="V211" s="1233">
        <f t="shared" si="55"/>
        <v>8.7799999999999994</v>
      </c>
      <c r="W211" s="1248">
        <f t="shared" si="42"/>
        <v>448</v>
      </c>
    </row>
    <row r="212" spans="1:23" ht="11.25" customHeight="1" x14ac:dyDescent="0.25">
      <c r="A212" s="1234" t="s">
        <v>3691</v>
      </c>
      <c r="B212" s="1234">
        <v>50075406</v>
      </c>
      <c r="C212" s="1235" t="s">
        <v>2204</v>
      </c>
      <c r="D212" s="1234">
        <v>78700008276</v>
      </c>
      <c r="E212" s="1234" t="s">
        <v>3708</v>
      </c>
      <c r="F212" s="1237">
        <v>166.33333333333334</v>
      </c>
      <c r="G212" s="1236">
        <v>2</v>
      </c>
      <c r="H212" s="1236">
        <v>1</v>
      </c>
      <c r="I212" s="1238">
        <v>0</v>
      </c>
      <c r="J212" s="1239">
        <f t="shared" si="43"/>
        <v>1</v>
      </c>
      <c r="K212" s="1229">
        <f t="shared" si="44"/>
        <v>39.92</v>
      </c>
      <c r="L212" s="1229">
        <f t="shared" si="45"/>
        <v>39.92</v>
      </c>
      <c r="M212" s="1229">
        <f t="shared" si="46"/>
        <v>1.68</v>
      </c>
      <c r="N212" s="1229">
        <f t="shared" si="47"/>
        <v>1.68</v>
      </c>
      <c r="O212" s="1229">
        <f t="shared" si="48"/>
        <v>56.7</v>
      </c>
      <c r="P212" s="1229">
        <f t="shared" si="49"/>
        <v>56.7</v>
      </c>
      <c r="Q212" s="1229">
        <f t="shared" si="50"/>
        <v>23.58</v>
      </c>
      <c r="R212" s="1229">
        <f t="shared" si="51"/>
        <v>23.58</v>
      </c>
      <c r="S212" s="1229">
        <f t="shared" si="52"/>
        <v>9.98</v>
      </c>
      <c r="T212" s="1229">
        <f t="shared" si="53"/>
        <v>9.98</v>
      </c>
      <c r="U212" s="1229">
        <f t="shared" si="54"/>
        <v>9.98</v>
      </c>
      <c r="V212" s="1233">
        <f t="shared" si="55"/>
        <v>4.99</v>
      </c>
      <c r="W212" s="1248">
        <f t="shared" si="42"/>
        <v>279</v>
      </c>
    </row>
    <row r="213" spans="1:23" ht="11.25" customHeight="1" x14ac:dyDescent="0.25">
      <c r="A213" s="1234" t="s">
        <v>3691</v>
      </c>
      <c r="B213" s="1234">
        <v>50075407</v>
      </c>
      <c r="C213" s="1235" t="s">
        <v>788</v>
      </c>
      <c r="D213" s="1234">
        <v>74610006557</v>
      </c>
      <c r="E213" s="1234" t="s">
        <v>3709</v>
      </c>
      <c r="F213" s="1237">
        <v>487.66666666666669</v>
      </c>
      <c r="G213" s="1236">
        <v>4</v>
      </c>
      <c r="H213" s="1236">
        <v>1</v>
      </c>
      <c r="I213" s="1238">
        <v>0</v>
      </c>
      <c r="J213" s="1239">
        <f t="shared" si="43"/>
        <v>3</v>
      </c>
      <c r="K213" s="1229">
        <f t="shared" si="44"/>
        <v>117.04</v>
      </c>
      <c r="L213" s="1229">
        <f t="shared" si="45"/>
        <v>117.04</v>
      </c>
      <c r="M213" s="1229">
        <f t="shared" si="46"/>
        <v>1.68</v>
      </c>
      <c r="N213" s="1229">
        <f t="shared" si="47"/>
        <v>5.04</v>
      </c>
      <c r="O213" s="1229">
        <f t="shared" si="48"/>
        <v>56.7</v>
      </c>
      <c r="P213" s="1229">
        <f t="shared" si="49"/>
        <v>170.10000000000002</v>
      </c>
      <c r="Q213" s="1229">
        <f t="shared" si="50"/>
        <v>23.58</v>
      </c>
      <c r="R213" s="1229">
        <f t="shared" si="51"/>
        <v>70.739999999999995</v>
      </c>
      <c r="S213" s="1229">
        <f t="shared" si="52"/>
        <v>29.26</v>
      </c>
      <c r="T213" s="1229">
        <f t="shared" si="53"/>
        <v>29.26</v>
      </c>
      <c r="U213" s="1229">
        <f t="shared" si="54"/>
        <v>29.26</v>
      </c>
      <c r="V213" s="1233">
        <f t="shared" si="55"/>
        <v>14.63</v>
      </c>
      <c r="W213" s="1248">
        <f t="shared" si="42"/>
        <v>664</v>
      </c>
    </row>
    <row r="214" spans="1:23" ht="11.25" customHeight="1" x14ac:dyDescent="0.25">
      <c r="A214" s="1234" t="s">
        <v>3691</v>
      </c>
      <c r="B214" s="1234">
        <v>50075409</v>
      </c>
      <c r="C214" s="1235" t="s">
        <v>2206</v>
      </c>
      <c r="D214" s="1234">
        <v>58900004318</v>
      </c>
      <c r="E214" s="1234" t="s">
        <v>3710</v>
      </c>
      <c r="F214" s="1237">
        <v>550</v>
      </c>
      <c r="G214" s="1236">
        <v>3</v>
      </c>
      <c r="H214" s="1236">
        <v>1</v>
      </c>
      <c r="I214" s="1238">
        <v>0</v>
      </c>
      <c r="J214" s="1239">
        <f t="shared" si="43"/>
        <v>2</v>
      </c>
      <c r="K214" s="1229">
        <f t="shared" si="44"/>
        <v>132</v>
      </c>
      <c r="L214" s="1229">
        <f t="shared" si="45"/>
        <v>132</v>
      </c>
      <c r="M214" s="1229">
        <f t="shared" si="46"/>
        <v>1.68</v>
      </c>
      <c r="N214" s="1229">
        <f t="shared" si="47"/>
        <v>3.36</v>
      </c>
      <c r="O214" s="1229">
        <f t="shared" si="48"/>
        <v>56.7</v>
      </c>
      <c r="P214" s="1229">
        <f t="shared" si="49"/>
        <v>113.4</v>
      </c>
      <c r="Q214" s="1229">
        <f t="shared" si="50"/>
        <v>23.58</v>
      </c>
      <c r="R214" s="1229">
        <f t="shared" si="51"/>
        <v>47.16</v>
      </c>
      <c r="S214" s="1229">
        <f t="shared" si="52"/>
        <v>33</v>
      </c>
      <c r="T214" s="1229">
        <f t="shared" si="53"/>
        <v>33</v>
      </c>
      <c r="U214" s="1229">
        <f t="shared" si="54"/>
        <v>33</v>
      </c>
      <c r="V214" s="1233">
        <f t="shared" si="55"/>
        <v>16.5</v>
      </c>
      <c r="W214" s="1248">
        <f t="shared" si="42"/>
        <v>625</v>
      </c>
    </row>
    <row r="215" spans="1:23" ht="11.25" customHeight="1" x14ac:dyDescent="0.25">
      <c r="A215" s="1234" t="s">
        <v>3691</v>
      </c>
      <c r="B215" s="1234">
        <v>50075410</v>
      </c>
      <c r="C215" s="1235" t="s">
        <v>1433</v>
      </c>
      <c r="D215" s="1234">
        <v>32420002387</v>
      </c>
      <c r="E215" s="1234" t="s">
        <v>3711</v>
      </c>
      <c r="F215" s="1237">
        <v>218.66666666666666</v>
      </c>
      <c r="G215" s="1236">
        <v>4</v>
      </c>
      <c r="H215" s="1236">
        <v>1</v>
      </c>
      <c r="I215" s="1238">
        <v>0</v>
      </c>
      <c r="J215" s="1239">
        <f t="shared" si="43"/>
        <v>3</v>
      </c>
      <c r="K215" s="1229">
        <f t="shared" si="44"/>
        <v>52.48</v>
      </c>
      <c r="L215" s="1229">
        <f t="shared" si="45"/>
        <v>52.48</v>
      </c>
      <c r="M215" s="1229">
        <f t="shared" si="46"/>
        <v>1.68</v>
      </c>
      <c r="N215" s="1229">
        <f t="shared" si="47"/>
        <v>5.04</v>
      </c>
      <c r="O215" s="1229">
        <f t="shared" si="48"/>
        <v>56.7</v>
      </c>
      <c r="P215" s="1229">
        <f t="shared" si="49"/>
        <v>170.10000000000002</v>
      </c>
      <c r="Q215" s="1229">
        <f t="shared" si="50"/>
        <v>23.58</v>
      </c>
      <c r="R215" s="1229">
        <f t="shared" si="51"/>
        <v>70.739999999999995</v>
      </c>
      <c r="S215" s="1229">
        <f t="shared" si="52"/>
        <v>13.12</v>
      </c>
      <c r="T215" s="1229">
        <f t="shared" si="53"/>
        <v>13.12</v>
      </c>
      <c r="U215" s="1229">
        <f t="shared" si="54"/>
        <v>13.12</v>
      </c>
      <c r="V215" s="1233">
        <f t="shared" si="55"/>
        <v>6.56</v>
      </c>
      <c r="W215" s="1248">
        <f t="shared" si="42"/>
        <v>479</v>
      </c>
    </row>
    <row r="216" spans="1:23" ht="11.25" customHeight="1" x14ac:dyDescent="0.25">
      <c r="A216" s="1234" t="s">
        <v>3691</v>
      </c>
      <c r="B216" s="1234">
        <v>50075411</v>
      </c>
      <c r="C216" s="1235" t="s">
        <v>2208</v>
      </c>
      <c r="D216" s="1234">
        <v>10380004036</v>
      </c>
      <c r="E216" s="1234" t="s">
        <v>3712</v>
      </c>
      <c r="F216" s="1237">
        <v>511</v>
      </c>
      <c r="G216" s="1236">
        <v>3</v>
      </c>
      <c r="H216" s="1236">
        <v>1</v>
      </c>
      <c r="I216" s="1238">
        <v>0</v>
      </c>
      <c r="J216" s="1239">
        <f t="shared" si="43"/>
        <v>2</v>
      </c>
      <c r="K216" s="1229">
        <f t="shared" si="44"/>
        <v>122.64</v>
      </c>
      <c r="L216" s="1229">
        <f t="shared" si="45"/>
        <v>122.64</v>
      </c>
      <c r="M216" s="1229">
        <f t="shared" si="46"/>
        <v>1.68</v>
      </c>
      <c r="N216" s="1229">
        <f t="shared" si="47"/>
        <v>3.36</v>
      </c>
      <c r="O216" s="1229">
        <f t="shared" si="48"/>
        <v>56.7</v>
      </c>
      <c r="P216" s="1229">
        <f t="shared" si="49"/>
        <v>113.4</v>
      </c>
      <c r="Q216" s="1229">
        <f t="shared" si="50"/>
        <v>23.58</v>
      </c>
      <c r="R216" s="1229">
        <f t="shared" si="51"/>
        <v>47.16</v>
      </c>
      <c r="S216" s="1229">
        <f t="shared" si="52"/>
        <v>30.66</v>
      </c>
      <c r="T216" s="1229">
        <f t="shared" si="53"/>
        <v>30.66</v>
      </c>
      <c r="U216" s="1229">
        <f t="shared" si="54"/>
        <v>30.66</v>
      </c>
      <c r="V216" s="1233">
        <f t="shared" si="55"/>
        <v>15.33</v>
      </c>
      <c r="W216" s="1248">
        <f t="shared" si="42"/>
        <v>598</v>
      </c>
    </row>
    <row r="217" spans="1:23" ht="11.25" customHeight="1" x14ac:dyDescent="0.25">
      <c r="A217" s="1234" t="s">
        <v>3691</v>
      </c>
      <c r="B217" s="1234">
        <v>50075412</v>
      </c>
      <c r="C217" s="1235" t="s">
        <v>2210</v>
      </c>
      <c r="D217" s="1234">
        <v>29850001064</v>
      </c>
      <c r="E217" s="1234" t="s">
        <v>3713</v>
      </c>
      <c r="F217" s="1237">
        <v>201.33333333333334</v>
      </c>
      <c r="G217" s="1236">
        <v>2</v>
      </c>
      <c r="H217" s="1236">
        <v>1</v>
      </c>
      <c r="I217" s="1238">
        <v>0</v>
      </c>
      <c r="J217" s="1239">
        <f t="shared" si="43"/>
        <v>1</v>
      </c>
      <c r="K217" s="1229">
        <f t="shared" si="44"/>
        <v>48.32</v>
      </c>
      <c r="L217" s="1229">
        <f t="shared" si="45"/>
        <v>48.32</v>
      </c>
      <c r="M217" s="1229">
        <f t="shared" si="46"/>
        <v>1.68</v>
      </c>
      <c r="N217" s="1229">
        <f t="shared" si="47"/>
        <v>1.68</v>
      </c>
      <c r="O217" s="1229">
        <f t="shared" si="48"/>
        <v>56.7</v>
      </c>
      <c r="P217" s="1229">
        <f t="shared" si="49"/>
        <v>56.7</v>
      </c>
      <c r="Q217" s="1229">
        <f t="shared" si="50"/>
        <v>23.58</v>
      </c>
      <c r="R217" s="1229">
        <f t="shared" si="51"/>
        <v>23.58</v>
      </c>
      <c r="S217" s="1229">
        <f t="shared" si="52"/>
        <v>12.08</v>
      </c>
      <c r="T217" s="1229">
        <f t="shared" si="53"/>
        <v>12.08</v>
      </c>
      <c r="U217" s="1229">
        <f t="shared" si="54"/>
        <v>12.08</v>
      </c>
      <c r="V217" s="1233">
        <f t="shared" si="55"/>
        <v>6.04</v>
      </c>
      <c r="W217" s="1248">
        <f t="shared" si="42"/>
        <v>303</v>
      </c>
    </row>
    <row r="218" spans="1:23" ht="11.25" customHeight="1" x14ac:dyDescent="0.25">
      <c r="A218" s="1234" t="s">
        <v>3691</v>
      </c>
      <c r="B218" s="1234">
        <v>50075413</v>
      </c>
      <c r="C218" s="1235" t="s">
        <v>790</v>
      </c>
      <c r="D218" s="1234">
        <v>22970009041</v>
      </c>
      <c r="E218" s="1234" t="s">
        <v>3714</v>
      </c>
      <c r="F218" s="1237">
        <v>330</v>
      </c>
      <c r="G218" s="1236">
        <v>3</v>
      </c>
      <c r="H218" s="1236">
        <v>1</v>
      </c>
      <c r="I218" s="1238">
        <v>0</v>
      </c>
      <c r="J218" s="1239">
        <f t="shared" si="43"/>
        <v>2</v>
      </c>
      <c r="K218" s="1229">
        <f t="shared" si="44"/>
        <v>79.2</v>
      </c>
      <c r="L218" s="1229">
        <f t="shared" si="45"/>
        <v>79.2</v>
      </c>
      <c r="M218" s="1229">
        <f t="shared" si="46"/>
        <v>1.68</v>
      </c>
      <c r="N218" s="1229">
        <f t="shared" si="47"/>
        <v>3.36</v>
      </c>
      <c r="O218" s="1229">
        <f t="shared" si="48"/>
        <v>56.7</v>
      </c>
      <c r="P218" s="1229">
        <f t="shared" si="49"/>
        <v>113.4</v>
      </c>
      <c r="Q218" s="1229">
        <f t="shared" si="50"/>
        <v>23.58</v>
      </c>
      <c r="R218" s="1229">
        <f t="shared" si="51"/>
        <v>47.16</v>
      </c>
      <c r="S218" s="1229">
        <f t="shared" si="52"/>
        <v>19.8</v>
      </c>
      <c r="T218" s="1229">
        <f t="shared" si="53"/>
        <v>19.8</v>
      </c>
      <c r="U218" s="1229">
        <f t="shared" si="54"/>
        <v>19.8</v>
      </c>
      <c r="V218" s="1233">
        <f t="shared" si="55"/>
        <v>9.9</v>
      </c>
      <c r="W218" s="1248">
        <f t="shared" si="42"/>
        <v>474</v>
      </c>
    </row>
    <row r="219" spans="1:23" ht="11.25" customHeight="1" x14ac:dyDescent="0.25">
      <c r="A219" s="1234" t="s">
        <v>3691</v>
      </c>
      <c r="B219" s="1234">
        <v>50075414</v>
      </c>
      <c r="C219" s="1235" t="s">
        <v>2212</v>
      </c>
      <c r="D219" s="1234">
        <v>42710001996</v>
      </c>
      <c r="E219" s="1234" t="s">
        <v>3715</v>
      </c>
      <c r="F219" s="1237">
        <v>257</v>
      </c>
      <c r="G219" s="1236">
        <v>5</v>
      </c>
      <c r="H219" s="1236">
        <v>1</v>
      </c>
      <c r="I219" s="1238">
        <v>0</v>
      </c>
      <c r="J219" s="1239">
        <f t="shared" si="43"/>
        <v>4</v>
      </c>
      <c r="K219" s="1229">
        <f t="shared" si="44"/>
        <v>61.68</v>
      </c>
      <c r="L219" s="1229">
        <f t="shared" si="45"/>
        <v>61.68</v>
      </c>
      <c r="M219" s="1229">
        <f t="shared" si="46"/>
        <v>1.68</v>
      </c>
      <c r="N219" s="1229">
        <f t="shared" si="47"/>
        <v>6.72</v>
      </c>
      <c r="O219" s="1229">
        <f t="shared" si="48"/>
        <v>56.7</v>
      </c>
      <c r="P219" s="1229">
        <f t="shared" si="49"/>
        <v>226.8</v>
      </c>
      <c r="Q219" s="1229">
        <f t="shared" si="50"/>
        <v>23.58</v>
      </c>
      <c r="R219" s="1229">
        <f t="shared" si="51"/>
        <v>94.32</v>
      </c>
      <c r="S219" s="1229">
        <f t="shared" si="52"/>
        <v>15.42</v>
      </c>
      <c r="T219" s="1229">
        <f t="shared" si="53"/>
        <v>15.42</v>
      </c>
      <c r="U219" s="1229">
        <f t="shared" si="54"/>
        <v>15.42</v>
      </c>
      <c r="V219" s="1233">
        <f t="shared" si="55"/>
        <v>7.71</v>
      </c>
      <c r="W219" s="1248">
        <f t="shared" si="42"/>
        <v>587</v>
      </c>
    </row>
    <row r="220" spans="1:23" ht="11.25" customHeight="1" x14ac:dyDescent="0.25">
      <c r="A220" s="1234" t="s">
        <v>3691</v>
      </c>
      <c r="B220" s="1234">
        <v>50075415</v>
      </c>
      <c r="C220" s="1235" t="s">
        <v>2214</v>
      </c>
      <c r="D220" s="1234">
        <v>63680002822</v>
      </c>
      <c r="E220" s="1234" t="s">
        <v>3716</v>
      </c>
      <c r="F220" s="1237">
        <v>190.33333333333334</v>
      </c>
      <c r="G220" s="1236">
        <v>3</v>
      </c>
      <c r="H220" s="1236">
        <v>1</v>
      </c>
      <c r="I220" s="1238">
        <v>0</v>
      </c>
      <c r="J220" s="1239">
        <f t="shared" si="43"/>
        <v>2</v>
      </c>
      <c r="K220" s="1229">
        <f t="shared" si="44"/>
        <v>45.68</v>
      </c>
      <c r="L220" s="1229">
        <f t="shared" si="45"/>
        <v>45.68</v>
      </c>
      <c r="M220" s="1229">
        <f t="shared" si="46"/>
        <v>1.68</v>
      </c>
      <c r="N220" s="1229">
        <f t="shared" si="47"/>
        <v>3.36</v>
      </c>
      <c r="O220" s="1229">
        <f t="shared" si="48"/>
        <v>56.7</v>
      </c>
      <c r="P220" s="1229">
        <f t="shared" si="49"/>
        <v>113.4</v>
      </c>
      <c r="Q220" s="1229">
        <f t="shared" si="50"/>
        <v>23.58</v>
      </c>
      <c r="R220" s="1229">
        <f t="shared" si="51"/>
        <v>47.16</v>
      </c>
      <c r="S220" s="1229">
        <f t="shared" si="52"/>
        <v>11.42</v>
      </c>
      <c r="T220" s="1229">
        <f t="shared" si="53"/>
        <v>11.42</v>
      </c>
      <c r="U220" s="1229">
        <f t="shared" si="54"/>
        <v>11.42</v>
      </c>
      <c r="V220" s="1233">
        <f t="shared" si="55"/>
        <v>5.71</v>
      </c>
      <c r="W220" s="1248">
        <f t="shared" si="42"/>
        <v>377</v>
      </c>
    </row>
    <row r="221" spans="1:23" ht="11.25" customHeight="1" x14ac:dyDescent="0.25">
      <c r="A221" s="1234" t="s">
        <v>3691</v>
      </c>
      <c r="B221" s="1234">
        <v>50075416</v>
      </c>
      <c r="C221" s="1235" t="s">
        <v>1435</v>
      </c>
      <c r="D221" s="1234">
        <v>98460006108</v>
      </c>
      <c r="E221" s="1234" t="s">
        <v>3717</v>
      </c>
      <c r="F221" s="1237">
        <v>285.33333333333331</v>
      </c>
      <c r="G221" s="1236">
        <v>3</v>
      </c>
      <c r="H221" s="1236">
        <v>1</v>
      </c>
      <c r="I221" s="1238">
        <v>0</v>
      </c>
      <c r="J221" s="1239">
        <f t="shared" si="43"/>
        <v>2</v>
      </c>
      <c r="K221" s="1229">
        <f t="shared" si="44"/>
        <v>68.47999999999999</v>
      </c>
      <c r="L221" s="1229">
        <f t="shared" si="45"/>
        <v>68.47999999999999</v>
      </c>
      <c r="M221" s="1229">
        <f t="shared" si="46"/>
        <v>1.68</v>
      </c>
      <c r="N221" s="1229">
        <f t="shared" si="47"/>
        <v>3.36</v>
      </c>
      <c r="O221" s="1229">
        <f t="shared" si="48"/>
        <v>56.7</v>
      </c>
      <c r="P221" s="1229">
        <f t="shared" si="49"/>
        <v>113.4</v>
      </c>
      <c r="Q221" s="1229">
        <f t="shared" si="50"/>
        <v>23.58</v>
      </c>
      <c r="R221" s="1229">
        <f t="shared" si="51"/>
        <v>47.16</v>
      </c>
      <c r="S221" s="1229">
        <f t="shared" si="52"/>
        <v>17.119999999999997</v>
      </c>
      <c r="T221" s="1229">
        <f t="shared" si="53"/>
        <v>17.119999999999997</v>
      </c>
      <c r="U221" s="1229">
        <f t="shared" si="54"/>
        <v>17.119999999999997</v>
      </c>
      <c r="V221" s="1233">
        <f t="shared" si="55"/>
        <v>8.5599999999999987</v>
      </c>
      <c r="W221" s="1248">
        <f t="shared" si="42"/>
        <v>443</v>
      </c>
    </row>
    <row r="222" spans="1:23" ht="11.25" customHeight="1" x14ac:dyDescent="0.25">
      <c r="A222" s="1234" t="s">
        <v>3691</v>
      </c>
      <c r="B222" s="1234">
        <v>50075419</v>
      </c>
      <c r="C222" s="1235" t="s">
        <v>2216</v>
      </c>
      <c r="D222" s="1234">
        <v>90290008283</v>
      </c>
      <c r="E222" s="1234" t="s">
        <v>3718</v>
      </c>
      <c r="F222" s="1237">
        <v>348.33333333333331</v>
      </c>
      <c r="G222" s="1236">
        <v>3</v>
      </c>
      <c r="H222" s="1236">
        <v>1</v>
      </c>
      <c r="I222" s="1238">
        <v>0</v>
      </c>
      <c r="J222" s="1239">
        <f t="shared" si="43"/>
        <v>2</v>
      </c>
      <c r="K222" s="1229">
        <f t="shared" si="44"/>
        <v>83.6</v>
      </c>
      <c r="L222" s="1229">
        <f t="shared" si="45"/>
        <v>83.6</v>
      </c>
      <c r="M222" s="1229">
        <f t="shared" si="46"/>
        <v>1.68</v>
      </c>
      <c r="N222" s="1229">
        <f t="shared" si="47"/>
        <v>3.36</v>
      </c>
      <c r="O222" s="1229">
        <f t="shared" si="48"/>
        <v>56.7</v>
      </c>
      <c r="P222" s="1229">
        <f t="shared" si="49"/>
        <v>113.4</v>
      </c>
      <c r="Q222" s="1229">
        <f t="shared" si="50"/>
        <v>23.58</v>
      </c>
      <c r="R222" s="1229">
        <f t="shared" si="51"/>
        <v>47.16</v>
      </c>
      <c r="S222" s="1229">
        <f t="shared" si="52"/>
        <v>20.9</v>
      </c>
      <c r="T222" s="1229">
        <f t="shared" si="53"/>
        <v>20.9</v>
      </c>
      <c r="U222" s="1229">
        <f t="shared" si="54"/>
        <v>20.9</v>
      </c>
      <c r="V222" s="1233">
        <f t="shared" si="55"/>
        <v>10.45</v>
      </c>
      <c r="W222" s="1248">
        <f t="shared" si="42"/>
        <v>486</v>
      </c>
    </row>
    <row r="223" spans="1:23" ht="11.25" customHeight="1" x14ac:dyDescent="0.25">
      <c r="A223" s="1234" t="s">
        <v>3691</v>
      </c>
      <c r="B223" s="1234">
        <v>50075420</v>
      </c>
      <c r="C223" s="1235" t="s">
        <v>2218</v>
      </c>
      <c r="D223" s="1234">
        <v>33990010032</v>
      </c>
      <c r="E223" s="1234" t="s">
        <v>3719</v>
      </c>
      <c r="F223" s="1237">
        <v>249</v>
      </c>
      <c r="G223" s="1236">
        <v>3</v>
      </c>
      <c r="H223" s="1236">
        <v>1</v>
      </c>
      <c r="I223" s="1238">
        <v>0</v>
      </c>
      <c r="J223" s="1239">
        <f t="shared" si="43"/>
        <v>2</v>
      </c>
      <c r="K223" s="1229">
        <f t="shared" si="44"/>
        <v>59.76</v>
      </c>
      <c r="L223" s="1229">
        <f t="shared" si="45"/>
        <v>59.76</v>
      </c>
      <c r="M223" s="1229">
        <f t="shared" si="46"/>
        <v>1.68</v>
      </c>
      <c r="N223" s="1229">
        <f t="shared" si="47"/>
        <v>3.36</v>
      </c>
      <c r="O223" s="1229">
        <f t="shared" si="48"/>
        <v>56.7</v>
      </c>
      <c r="P223" s="1229">
        <f t="shared" si="49"/>
        <v>113.4</v>
      </c>
      <c r="Q223" s="1229">
        <f t="shared" si="50"/>
        <v>23.58</v>
      </c>
      <c r="R223" s="1229">
        <f t="shared" si="51"/>
        <v>47.16</v>
      </c>
      <c r="S223" s="1229">
        <f t="shared" si="52"/>
        <v>14.94</v>
      </c>
      <c r="T223" s="1229">
        <f t="shared" si="53"/>
        <v>14.94</v>
      </c>
      <c r="U223" s="1229">
        <f t="shared" si="54"/>
        <v>14.94</v>
      </c>
      <c r="V223" s="1233">
        <f t="shared" si="55"/>
        <v>7.47</v>
      </c>
      <c r="W223" s="1248">
        <f t="shared" si="42"/>
        <v>418</v>
      </c>
    </row>
    <row r="224" spans="1:23" ht="11.25" customHeight="1" x14ac:dyDescent="0.25">
      <c r="A224" s="1234" t="s">
        <v>3691</v>
      </c>
      <c r="B224" s="1234">
        <v>50075421</v>
      </c>
      <c r="C224" s="1235" t="s">
        <v>2220</v>
      </c>
      <c r="D224" s="1234">
        <v>37660009941</v>
      </c>
      <c r="E224" s="1234" t="s">
        <v>3720</v>
      </c>
      <c r="F224" s="1237">
        <v>333.66666666666669</v>
      </c>
      <c r="G224" s="1236">
        <v>3</v>
      </c>
      <c r="H224" s="1236">
        <v>1</v>
      </c>
      <c r="I224" s="1238">
        <v>0</v>
      </c>
      <c r="J224" s="1239">
        <f t="shared" si="43"/>
        <v>2</v>
      </c>
      <c r="K224" s="1229">
        <f t="shared" si="44"/>
        <v>80.08</v>
      </c>
      <c r="L224" s="1229">
        <f t="shared" si="45"/>
        <v>80.08</v>
      </c>
      <c r="M224" s="1229">
        <f t="shared" si="46"/>
        <v>1.68</v>
      </c>
      <c r="N224" s="1229">
        <f t="shared" si="47"/>
        <v>3.36</v>
      </c>
      <c r="O224" s="1229">
        <f t="shared" si="48"/>
        <v>56.7</v>
      </c>
      <c r="P224" s="1229">
        <f t="shared" si="49"/>
        <v>113.4</v>
      </c>
      <c r="Q224" s="1229">
        <f t="shared" si="50"/>
        <v>23.58</v>
      </c>
      <c r="R224" s="1229">
        <f t="shared" si="51"/>
        <v>47.16</v>
      </c>
      <c r="S224" s="1229">
        <f t="shared" si="52"/>
        <v>20.02</v>
      </c>
      <c r="T224" s="1229">
        <f t="shared" si="53"/>
        <v>20.02</v>
      </c>
      <c r="U224" s="1229">
        <f t="shared" si="54"/>
        <v>20.02</v>
      </c>
      <c r="V224" s="1233">
        <f t="shared" si="55"/>
        <v>10.01</v>
      </c>
      <c r="W224" s="1248">
        <f t="shared" si="42"/>
        <v>476</v>
      </c>
    </row>
    <row r="225" spans="1:23" ht="11.25" customHeight="1" x14ac:dyDescent="0.25">
      <c r="A225" s="1234" t="s">
        <v>3691</v>
      </c>
      <c r="B225" s="1234">
        <v>50075422</v>
      </c>
      <c r="C225" s="1235" t="s">
        <v>1437</v>
      </c>
      <c r="D225" s="1234">
        <v>37600005520</v>
      </c>
      <c r="E225" s="1234" t="s">
        <v>3721</v>
      </c>
      <c r="F225" s="1237">
        <v>417.33333333333331</v>
      </c>
      <c r="G225" s="1236">
        <v>4</v>
      </c>
      <c r="H225" s="1236">
        <v>1</v>
      </c>
      <c r="I225" s="1238">
        <v>0</v>
      </c>
      <c r="J225" s="1239">
        <f t="shared" si="43"/>
        <v>3</v>
      </c>
      <c r="K225" s="1229">
        <f t="shared" si="44"/>
        <v>100.16</v>
      </c>
      <c r="L225" s="1229">
        <f t="shared" si="45"/>
        <v>100.16</v>
      </c>
      <c r="M225" s="1229">
        <f t="shared" si="46"/>
        <v>1.68</v>
      </c>
      <c r="N225" s="1229">
        <f t="shared" si="47"/>
        <v>5.04</v>
      </c>
      <c r="O225" s="1229">
        <f t="shared" si="48"/>
        <v>56.7</v>
      </c>
      <c r="P225" s="1229">
        <f t="shared" si="49"/>
        <v>170.10000000000002</v>
      </c>
      <c r="Q225" s="1229">
        <f t="shared" si="50"/>
        <v>23.58</v>
      </c>
      <c r="R225" s="1229">
        <f t="shared" si="51"/>
        <v>70.739999999999995</v>
      </c>
      <c r="S225" s="1229">
        <f t="shared" si="52"/>
        <v>25.04</v>
      </c>
      <c r="T225" s="1229">
        <f t="shared" si="53"/>
        <v>25.04</v>
      </c>
      <c r="U225" s="1229">
        <f t="shared" si="54"/>
        <v>25.04</v>
      </c>
      <c r="V225" s="1233">
        <f t="shared" si="55"/>
        <v>12.52</v>
      </c>
      <c r="W225" s="1248">
        <f t="shared" si="42"/>
        <v>616</v>
      </c>
    </row>
    <row r="226" spans="1:23" ht="11.25" customHeight="1" x14ac:dyDescent="0.25">
      <c r="A226" s="1234" t="s">
        <v>3691</v>
      </c>
      <c r="B226" s="1234">
        <v>50075423</v>
      </c>
      <c r="C226" s="1235" t="s">
        <v>2222</v>
      </c>
      <c r="D226" s="1234">
        <v>31130007089</v>
      </c>
      <c r="E226" s="1234" t="s">
        <v>3722</v>
      </c>
      <c r="F226" s="1237">
        <v>584</v>
      </c>
      <c r="G226" s="1236">
        <v>3</v>
      </c>
      <c r="H226" s="1236">
        <v>1</v>
      </c>
      <c r="I226" s="1238">
        <v>0</v>
      </c>
      <c r="J226" s="1239">
        <f t="shared" si="43"/>
        <v>2</v>
      </c>
      <c r="K226" s="1229">
        <f t="shared" si="44"/>
        <v>140.16</v>
      </c>
      <c r="L226" s="1229">
        <f t="shared" si="45"/>
        <v>140.16</v>
      </c>
      <c r="M226" s="1229">
        <f t="shared" si="46"/>
        <v>1.68</v>
      </c>
      <c r="N226" s="1229">
        <f t="shared" si="47"/>
        <v>3.36</v>
      </c>
      <c r="O226" s="1229">
        <f t="shared" si="48"/>
        <v>56.7</v>
      </c>
      <c r="P226" s="1229">
        <f t="shared" si="49"/>
        <v>113.4</v>
      </c>
      <c r="Q226" s="1229">
        <f t="shared" si="50"/>
        <v>23.58</v>
      </c>
      <c r="R226" s="1229">
        <f t="shared" si="51"/>
        <v>47.16</v>
      </c>
      <c r="S226" s="1229">
        <f t="shared" si="52"/>
        <v>35.04</v>
      </c>
      <c r="T226" s="1229">
        <f t="shared" si="53"/>
        <v>35.04</v>
      </c>
      <c r="U226" s="1229">
        <f t="shared" si="54"/>
        <v>35.04</v>
      </c>
      <c r="V226" s="1233">
        <f t="shared" si="55"/>
        <v>17.52</v>
      </c>
      <c r="W226" s="1248">
        <f t="shared" si="42"/>
        <v>649</v>
      </c>
    </row>
    <row r="227" spans="1:23" ht="11.25" customHeight="1" x14ac:dyDescent="0.25">
      <c r="A227" s="1234" t="s">
        <v>3691</v>
      </c>
      <c r="B227" s="1234">
        <v>50075424</v>
      </c>
      <c r="C227" s="1235" t="s">
        <v>2224</v>
      </c>
      <c r="D227" s="1234">
        <v>13270011105</v>
      </c>
      <c r="E227" s="1234" t="s">
        <v>3723</v>
      </c>
      <c r="F227" s="1237">
        <v>325.33333333333331</v>
      </c>
      <c r="G227" s="1236">
        <v>3</v>
      </c>
      <c r="H227" s="1236">
        <v>1</v>
      </c>
      <c r="I227" s="1238">
        <v>0</v>
      </c>
      <c r="J227" s="1239">
        <f t="shared" si="43"/>
        <v>2</v>
      </c>
      <c r="K227" s="1229">
        <f t="shared" si="44"/>
        <v>78.08</v>
      </c>
      <c r="L227" s="1229">
        <f t="shared" si="45"/>
        <v>78.08</v>
      </c>
      <c r="M227" s="1229">
        <f t="shared" si="46"/>
        <v>1.68</v>
      </c>
      <c r="N227" s="1229">
        <f t="shared" si="47"/>
        <v>3.36</v>
      </c>
      <c r="O227" s="1229">
        <f t="shared" si="48"/>
        <v>56.7</v>
      </c>
      <c r="P227" s="1229">
        <f t="shared" si="49"/>
        <v>113.4</v>
      </c>
      <c r="Q227" s="1229">
        <f t="shared" si="50"/>
        <v>23.58</v>
      </c>
      <c r="R227" s="1229">
        <f t="shared" si="51"/>
        <v>47.16</v>
      </c>
      <c r="S227" s="1229">
        <f t="shared" si="52"/>
        <v>19.52</v>
      </c>
      <c r="T227" s="1229">
        <f t="shared" si="53"/>
        <v>19.52</v>
      </c>
      <c r="U227" s="1229">
        <f t="shared" si="54"/>
        <v>19.52</v>
      </c>
      <c r="V227" s="1233">
        <f t="shared" si="55"/>
        <v>9.76</v>
      </c>
      <c r="W227" s="1248">
        <f t="shared" si="42"/>
        <v>470</v>
      </c>
    </row>
    <row r="228" spans="1:23" ht="11.25" customHeight="1" x14ac:dyDescent="0.25">
      <c r="A228" s="1234" t="s">
        <v>3691</v>
      </c>
      <c r="B228" s="1234">
        <v>50075425</v>
      </c>
      <c r="C228" s="1235" t="s">
        <v>2226</v>
      </c>
      <c r="D228" s="1234">
        <v>69680003329</v>
      </c>
      <c r="E228" s="1234" t="s">
        <v>3724</v>
      </c>
      <c r="F228" s="1237">
        <v>292.66666666666669</v>
      </c>
      <c r="G228" s="1236">
        <v>3</v>
      </c>
      <c r="H228" s="1236">
        <v>1</v>
      </c>
      <c r="I228" s="1238">
        <v>0</v>
      </c>
      <c r="J228" s="1239">
        <f t="shared" si="43"/>
        <v>2</v>
      </c>
      <c r="K228" s="1229">
        <f t="shared" si="44"/>
        <v>70.239999999999995</v>
      </c>
      <c r="L228" s="1229">
        <f t="shared" si="45"/>
        <v>70.239999999999995</v>
      </c>
      <c r="M228" s="1229">
        <f t="shared" si="46"/>
        <v>1.68</v>
      </c>
      <c r="N228" s="1229">
        <f t="shared" si="47"/>
        <v>3.36</v>
      </c>
      <c r="O228" s="1229">
        <f t="shared" si="48"/>
        <v>56.7</v>
      </c>
      <c r="P228" s="1229">
        <f t="shared" si="49"/>
        <v>113.4</v>
      </c>
      <c r="Q228" s="1229">
        <f t="shared" si="50"/>
        <v>23.58</v>
      </c>
      <c r="R228" s="1229">
        <f t="shared" si="51"/>
        <v>47.16</v>
      </c>
      <c r="S228" s="1229">
        <f t="shared" si="52"/>
        <v>17.559999999999999</v>
      </c>
      <c r="T228" s="1229">
        <f t="shared" si="53"/>
        <v>17.559999999999999</v>
      </c>
      <c r="U228" s="1229">
        <f t="shared" si="54"/>
        <v>17.559999999999999</v>
      </c>
      <c r="V228" s="1233">
        <f t="shared" si="55"/>
        <v>8.7799999999999994</v>
      </c>
      <c r="W228" s="1248">
        <f t="shared" si="42"/>
        <v>448</v>
      </c>
    </row>
    <row r="229" spans="1:23" ht="11.25" customHeight="1" x14ac:dyDescent="0.25">
      <c r="A229" s="1234" t="s">
        <v>3691</v>
      </c>
      <c r="B229" s="1234">
        <v>50075426</v>
      </c>
      <c r="C229" s="1235" t="s">
        <v>2228</v>
      </c>
      <c r="D229" s="1234">
        <v>97330007087</v>
      </c>
      <c r="E229" s="1234" t="s">
        <v>3725</v>
      </c>
      <c r="F229" s="1237">
        <v>228.66666666666666</v>
      </c>
      <c r="G229" s="1236">
        <v>4</v>
      </c>
      <c r="H229" s="1236">
        <v>1</v>
      </c>
      <c r="I229" s="1238">
        <v>0</v>
      </c>
      <c r="J229" s="1239">
        <f t="shared" si="43"/>
        <v>3</v>
      </c>
      <c r="K229" s="1229">
        <f t="shared" si="44"/>
        <v>54.879999999999995</v>
      </c>
      <c r="L229" s="1229">
        <f t="shared" si="45"/>
        <v>54.879999999999995</v>
      </c>
      <c r="M229" s="1229">
        <f t="shared" si="46"/>
        <v>1.68</v>
      </c>
      <c r="N229" s="1229">
        <f t="shared" si="47"/>
        <v>5.04</v>
      </c>
      <c r="O229" s="1229">
        <f t="shared" si="48"/>
        <v>56.7</v>
      </c>
      <c r="P229" s="1229">
        <f t="shared" si="49"/>
        <v>170.10000000000002</v>
      </c>
      <c r="Q229" s="1229">
        <f t="shared" si="50"/>
        <v>23.58</v>
      </c>
      <c r="R229" s="1229">
        <f t="shared" si="51"/>
        <v>70.739999999999995</v>
      </c>
      <c r="S229" s="1229">
        <f t="shared" si="52"/>
        <v>13.719999999999999</v>
      </c>
      <c r="T229" s="1229">
        <f t="shared" si="53"/>
        <v>13.719999999999999</v>
      </c>
      <c r="U229" s="1229">
        <f t="shared" si="54"/>
        <v>13.719999999999999</v>
      </c>
      <c r="V229" s="1233">
        <f t="shared" si="55"/>
        <v>6.8599999999999994</v>
      </c>
      <c r="W229" s="1248">
        <f t="shared" si="42"/>
        <v>486</v>
      </c>
    </row>
    <row r="230" spans="1:23" ht="11.25" customHeight="1" x14ac:dyDescent="0.25">
      <c r="A230" s="1234" t="s">
        <v>3691</v>
      </c>
      <c r="B230" s="1234">
        <v>50075428</v>
      </c>
      <c r="C230" s="1235" t="s">
        <v>2230</v>
      </c>
      <c r="D230" s="1234">
        <v>10120010154</v>
      </c>
      <c r="E230" s="1234" t="s">
        <v>3726</v>
      </c>
      <c r="F230" s="1237">
        <v>1069.3333333333333</v>
      </c>
      <c r="G230" s="1236">
        <v>6</v>
      </c>
      <c r="H230" s="1236">
        <v>1</v>
      </c>
      <c r="I230" s="1238">
        <v>0</v>
      </c>
      <c r="J230" s="1239">
        <f t="shared" si="43"/>
        <v>5</v>
      </c>
      <c r="K230" s="1229">
        <f t="shared" si="44"/>
        <v>256.64</v>
      </c>
      <c r="L230" s="1229">
        <f t="shared" si="45"/>
        <v>256.64</v>
      </c>
      <c r="M230" s="1229">
        <f t="shared" si="46"/>
        <v>1.68</v>
      </c>
      <c r="N230" s="1229">
        <f t="shared" si="47"/>
        <v>8.4</v>
      </c>
      <c r="O230" s="1229">
        <f t="shared" si="48"/>
        <v>56.7</v>
      </c>
      <c r="P230" s="1229">
        <f t="shared" si="49"/>
        <v>283.5</v>
      </c>
      <c r="Q230" s="1229">
        <f t="shared" si="50"/>
        <v>23.58</v>
      </c>
      <c r="R230" s="1229">
        <f t="shared" si="51"/>
        <v>117.89999999999999</v>
      </c>
      <c r="S230" s="1229">
        <f t="shared" si="52"/>
        <v>64.16</v>
      </c>
      <c r="T230" s="1229">
        <f t="shared" si="53"/>
        <v>64.16</v>
      </c>
      <c r="U230" s="1229">
        <f t="shared" si="54"/>
        <v>64.16</v>
      </c>
      <c r="V230" s="1233">
        <f t="shared" si="55"/>
        <v>32.08</v>
      </c>
      <c r="W230" s="1248">
        <f t="shared" si="42"/>
        <v>1230</v>
      </c>
    </row>
    <row r="231" spans="1:23" ht="11.25" customHeight="1" x14ac:dyDescent="0.25">
      <c r="A231" s="1234" t="s">
        <v>3691</v>
      </c>
      <c r="B231" s="1234">
        <v>50075429</v>
      </c>
      <c r="C231" s="1235" t="s">
        <v>2232</v>
      </c>
      <c r="D231" s="1234">
        <v>95650002359</v>
      </c>
      <c r="E231" s="1234" t="s">
        <v>3727</v>
      </c>
      <c r="F231" s="1237">
        <v>419.33333333333331</v>
      </c>
      <c r="G231" s="1236">
        <v>4</v>
      </c>
      <c r="H231" s="1236">
        <v>1</v>
      </c>
      <c r="I231" s="1238">
        <v>0</v>
      </c>
      <c r="J231" s="1239">
        <f t="shared" si="43"/>
        <v>3</v>
      </c>
      <c r="K231" s="1229">
        <f t="shared" si="44"/>
        <v>100.63999999999999</v>
      </c>
      <c r="L231" s="1229">
        <f t="shared" si="45"/>
        <v>100.63999999999999</v>
      </c>
      <c r="M231" s="1229">
        <f t="shared" si="46"/>
        <v>1.68</v>
      </c>
      <c r="N231" s="1229">
        <f t="shared" si="47"/>
        <v>5.04</v>
      </c>
      <c r="O231" s="1229">
        <f t="shared" si="48"/>
        <v>56.7</v>
      </c>
      <c r="P231" s="1229">
        <f t="shared" si="49"/>
        <v>170.10000000000002</v>
      </c>
      <c r="Q231" s="1229">
        <f t="shared" si="50"/>
        <v>23.58</v>
      </c>
      <c r="R231" s="1229">
        <f t="shared" si="51"/>
        <v>70.739999999999995</v>
      </c>
      <c r="S231" s="1229">
        <f t="shared" si="52"/>
        <v>25.159999999999997</v>
      </c>
      <c r="T231" s="1229">
        <f t="shared" si="53"/>
        <v>25.159999999999997</v>
      </c>
      <c r="U231" s="1229">
        <f t="shared" si="54"/>
        <v>25.159999999999997</v>
      </c>
      <c r="V231" s="1233">
        <f t="shared" si="55"/>
        <v>12.579999999999998</v>
      </c>
      <c r="W231" s="1248">
        <f t="shared" si="42"/>
        <v>617</v>
      </c>
    </row>
    <row r="232" spans="1:23" ht="11.25" customHeight="1" x14ac:dyDescent="0.25">
      <c r="A232" s="1234" t="s">
        <v>3691</v>
      </c>
      <c r="B232" s="1234">
        <v>50075430</v>
      </c>
      <c r="C232" s="1235" t="s">
        <v>792</v>
      </c>
      <c r="D232" s="1234">
        <v>59770011066</v>
      </c>
      <c r="E232" s="1234" t="s">
        <v>3728</v>
      </c>
      <c r="F232" s="1237">
        <v>330.66666666666669</v>
      </c>
      <c r="G232" s="1236">
        <v>3</v>
      </c>
      <c r="H232" s="1236">
        <v>1</v>
      </c>
      <c r="I232" s="1238">
        <v>0</v>
      </c>
      <c r="J232" s="1239">
        <f t="shared" si="43"/>
        <v>2</v>
      </c>
      <c r="K232" s="1229">
        <f t="shared" si="44"/>
        <v>79.36</v>
      </c>
      <c r="L232" s="1229">
        <f t="shared" si="45"/>
        <v>79.36</v>
      </c>
      <c r="M232" s="1229">
        <f t="shared" si="46"/>
        <v>1.68</v>
      </c>
      <c r="N232" s="1229">
        <f t="shared" si="47"/>
        <v>3.36</v>
      </c>
      <c r="O232" s="1229">
        <f t="shared" si="48"/>
        <v>56.7</v>
      </c>
      <c r="P232" s="1229">
        <f t="shared" si="49"/>
        <v>113.4</v>
      </c>
      <c r="Q232" s="1229">
        <f t="shared" si="50"/>
        <v>23.58</v>
      </c>
      <c r="R232" s="1229">
        <f t="shared" si="51"/>
        <v>47.16</v>
      </c>
      <c r="S232" s="1229">
        <f t="shared" si="52"/>
        <v>19.84</v>
      </c>
      <c r="T232" s="1229">
        <f t="shared" si="53"/>
        <v>19.84</v>
      </c>
      <c r="U232" s="1229">
        <f t="shared" si="54"/>
        <v>19.84</v>
      </c>
      <c r="V232" s="1233">
        <f t="shared" si="55"/>
        <v>9.92</v>
      </c>
      <c r="W232" s="1248">
        <f t="shared" si="42"/>
        <v>474</v>
      </c>
    </row>
    <row r="233" spans="1:23" ht="11.25" customHeight="1" x14ac:dyDescent="0.25">
      <c r="A233" s="1234" t="s">
        <v>3691</v>
      </c>
      <c r="B233" s="1234">
        <v>50075431</v>
      </c>
      <c r="C233" s="1235" t="s">
        <v>2234</v>
      </c>
      <c r="D233" s="1234">
        <v>22280000964</v>
      </c>
      <c r="E233" s="1234" t="s">
        <v>3729</v>
      </c>
      <c r="F233" s="1237">
        <v>184.33333333333334</v>
      </c>
      <c r="G233" s="1236">
        <v>2</v>
      </c>
      <c r="H233" s="1236">
        <v>1</v>
      </c>
      <c r="I233" s="1238">
        <v>0</v>
      </c>
      <c r="J233" s="1239">
        <f t="shared" si="43"/>
        <v>1</v>
      </c>
      <c r="K233" s="1229">
        <f t="shared" si="44"/>
        <v>44.24</v>
      </c>
      <c r="L233" s="1229">
        <f t="shared" si="45"/>
        <v>44.24</v>
      </c>
      <c r="M233" s="1229">
        <f t="shared" si="46"/>
        <v>1.68</v>
      </c>
      <c r="N233" s="1229">
        <f t="shared" si="47"/>
        <v>1.68</v>
      </c>
      <c r="O233" s="1229">
        <f t="shared" si="48"/>
        <v>56.7</v>
      </c>
      <c r="P233" s="1229">
        <f t="shared" si="49"/>
        <v>56.7</v>
      </c>
      <c r="Q233" s="1229">
        <f t="shared" si="50"/>
        <v>23.58</v>
      </c>
      <c r="R233" s="1229">
        <f t="shared" si="51"/>
        <v>23.58</v>
      </c>
      <c r="S233" s="1229">
        <f t="shared" si="52"/>
        <v>11.06</v>
      </c>
      <c r="T233" s="1229">
        <f t="shared" si="53"/>
        <v>11.06</v>
      </c>
      <c r="U233" s="1229">
        <f t="shared" si="54"/>
        <v>11.06</v>
      </c>
      <c r="V233" s="1233">
        <f t="shared" si="55"/>
        <v>5.53</v>
      </c>
      <c r="W233" s="1248">
        <f t="shared" si="42"/>
        <v>291</v>
      </c>
    </row>
    <row r="234" spans="1:23" ht="11.25" customHeight="1" x14ac:dyDescent="0.25">
      <c r="A234" s="1234" t="s">
        <v>3691</v>
      </c>
      <c r="B234" s="1234">
        <v>50075432</v>
      </c>
      <c r="C234" s="1235" t="s">
        <v>1162</v>
      </c>
      <c r="D234" s="1234">
        <v>13580010290</v>
      </c>
      <c r="E234" s="1234" t="s">
        <v>3730</v>
      </c>
      <c r="F234" s="1237">
        <v>353</v>
      </c>
      <c r="G234" s="1236">
        <v>4</v>
      </c>
      <c r="H234" s="1236">
        <v>1</v>
      </c>
      <c r="I234" s="1238">
        <v>0</v>
      </c>
      <c r="J234" s="1239">
        <f t="shared" si="43"/>
        <v>3</v>
      </c>
      <c r="K234" s="1229">
        <f t="shared" si="44"/>
        <v>84.72</v>
      </c>
      <c r="L234" s="1229">
        <f t="shared" si="45"/>
        <v>84.72</v>
      </c>
      <c r="M234" s="1229">
        <f t="shared" si="46"/>
        <v>1.68</v>
      </c>
      <c r="N234" s="1229">
        <f t="shared" si="47"/>
        <v>5.04</v>
      </c>
      <c r="O234" s="1229">
        <f t="shared" si="48"/>
        <v>56.7</v>
      </c>
      <c r="P234" s="1229">
        <f t="shared" si="49"/>
        <v>170.10000000000002</v>
      </c>
      <c r="Q234" s="1229">
        <f t="shared" si="50"/>
        <v>23.58</v>
      </c>
      <c r="R234" s="1229">
        <f t="shared" si="51"/>
        <v>70.739999999999995</v>
      </c>
      <c r="S234" s="1229">
        <f t="shared" si="52"/>
        <v>21.18</v>
      </c>
      <c r="T234" s="1229">
        <f t="shared" si="53"/>
        <v>21.18</v>
      </c>
      <c r="U234" s="1229">
        <f t="shared" si="54"/>
        <v>21.18</v>
      </c>
      <c r="V234" s="1233">
        <f t="shared" si="55"/>
        <v>10.59</v>
      </c>
      <c r="W234" s="1248">
        <f t="shared" si="42"/>
        <v>571</v>
      </c>
    </row>
    <row r="235" spans="1:23" ht="11.25" customHeight="1" x14ac:dyDescent="0.25">
      <c r="A235" s="1234" t="s">
        <v>3691</v>
      </c>
      <c r="B235" s="1234">
        <v>50075433</v>
      </c>
      <c r="C235" s="1235" t="s">
        <v>1164</v>
      </c>
      <c r="D235" s="1234">
        <v>89410004871</v>
      </c>
      <c r="E235" s="1234" t="s">
        <v>3731</v>
      </c>
      <c r="F235" s="1237">
        <v>306</v>
      </c>
      <c r="G235" s="1236">
        <v>4</v>
      </c>
      <c r="H235" s="1236">
        <v>1</v>
      </c>
      <c r="I235" s="1238">
        <v>0</v>
      </c>
      <c r="J235" s="1239">
        <f t="shared" si="43"/>
        <v>3</v>
      </c>
      <c r="K235" s="1229">
        <f t="shared" si="44"/>
        <v>73.44</v>
      </c>
      <c r="L235" s="1229">
        <f t="shared" si="45"/>
        <v>73.44</v>
      </c>
      <c r="M235" s="1229">
        <f t="shared" si="46"/>
        <v>1.68</v>
      </c>
      <c r="N235" s="1229">
        <f t="shared" si="47"/>
        <v>5.04</v>
      </c>
      <c r="O235" s="1229">
        <f t="shared" si="48"/>
        <v>56.7</v>
      </c>
      <c r="P235" s="1229">
        <f t="shared" si="49"/>
        <v>170.10000000000002</v>
      </c>
      <c r="Q235" s="1229">
        <f t="shared" si="50"/>
        <v>23.58</v>
      </c>
      <c r="R235" s="1229">
        <f t="shared" si="51"/>
        <v>70.739999999999995</v>
      </c>
      <c r="S235" s="1229">
        <f t="shared" si="52"/>
        <v>18.36</v>
      </c>
      <c r="T235" s="1229">
        <f t="shared" si="53"/>
        <v>18.36</v>
      </c>
      <c r="U235" s="1229">
        <f t="shared" si="54"/>
        <v>18.36</v>
      </c>
      <c r="V235" s="1233">
        <f t="shared" si="55"/>
        <v>9.18</v>
      </c>
      <c r="W235" s="1248">
        <f t="shared" si="42"/>
        <v>539</v>
      </c>
    </row>
    <row r="236" spans="1:23" ht="11.25" customHeight="1" x14ac:dyDescent="0.25">
      <c r="A236" s="1234" t="s">
        <v>3691</v>
      </c>
      <c r="B236" s="1234">
        <v>50075436</v>
      </c>
      <c r="C236" s="1235" t="s">
        <v>2236</v>
      </c>
      <c r="D236" s="1234">
        <v>96870000813</v>
      </c>
      <c r="E236" s="1234" t="s">
        <v>3732</v>
      </c>
      <c r="F236" s="1237">
        <v>276</v>
      </c>
      <c r="G236" s="1236">
        <v>3</v>
      </c>
      <c r="H236" s="1236">
        <v>1</v>
      </c>
      <c r="I236" s="1238">
        <v>0</v>
      </c>
      <c r="J236" s="1239">
        <f t="shared" si="43"/>
        <v>2</v>
      </c>
      <c r="K236" s="1229">
        <f t="shared" si="44"/>
        <v>66.239999999999995</v>
      </c>
      <c r="L236" s="1229">
        <f t="shared" si="45"/>
        <v>66.239999999999995</v>
      </c>
      <c r="M236" s="1229">
        <f t="shared" si="46"/>
        <v>1.68</v>
      </c>
      <c r="N236" s="1229">
        <f t="shared" si="47"/>
        <v>3.36</v>
      </c>
      <c r="O236" s="1229">
        <f t="shared" si="48"/>
        <v>56.7</v>
      </c>
      <c r="P236" s="1229">
        <f t="shared" si="49"/>
        <v>113.4</v>
      </c>
      <c r="Q236" s="1229">
        <f t="shared" si="50"/>
        <v>23.58</v>
      </c>
      <c r="R236" s="1229">
        <f t="shared" si="51"/>
        <v>47.16</v>
      </c>
      <c r="S236" s="1229">
        <f t="shared" si="52"/>
        <v>16.559999999999999</v>
      </c>
      <c r="T236" s="1229">
        <f t="shared" si="53"/>
        <v>16.559999999999999</v>
      </c>
      <c r="U236" s="1229">
        <f t="shared" si="54"/>
        <v>16.559999999999999</v>
      </c>
      <c r="V236" s="1233">
        <f t="shared" si="55"/>
        <v>8.2799999999999994</v>
      </c>
      <c r="W236" s="1248">
        <f t="shared" si="42"/>
        <v>436</v>
      </c>
    </row>
    <row r="237" spans="1:23" ht="11.25" customHeight="1" x14ac:dyDescent="0.2">
      <c r="A237" s="1234" t="s">
        <v>3691</v>
      </c>
      <c r="B237" s="1240">
        <v>50000159</v>
      </c>
      <c r="C237" s="1207" t="s">
        <v>3733</v>
      </c>
      <c r="D237" s="1240">
        <v>71990050634</v>
      </c>
      <c r="E237" s="1240" t="s">
        <v>3734</v>
      </c>
      <c r="F237" s="1237">
        <v>131.66666666666666</v>
      </c>
      <c r="G237" s="1236">
        <v>2</v>
      </c>
      <c r="H237" s="1236">
        <v>1</v>
      </c>
      <c r="I237" s="1238">
        <v>0</v>
      </c>
      <c r="J237" s="1239">
        <f t="shared" si="43"/>
        <v>1</v>
      </c>
      <c r="K237" s="1229">
        <f t="shared" si="44"/>
        <v>31.599999999999998</v>
      </c>
      <c r="L237" s="1229">
        <f t="shared" si="45"/>
        <v>31.599999999999998</v>
      </c>
      <c r="M237" s="1229">
        <f t="shared" si="46"/>
        <v>1.68</v>
      </c>
      <c r="N237" s="1229">
        <f t="shared" si="47"/>
        <v>1.68</v>
      </c>
      <c r="O237" s="1229">
        <f t="shared" si="48"/>
        <v>56.7</v>
      </c>
      <c r="P237" s="1229">
        <f t="shared" si="49"/>
        <v>56.7</v>
      </c>
      <c r="Q237" s="1229">
        <f t="shared" si="50"/>
        <v>23.58</v>
      </c>
      <c r="R237" s="1229">
        <f t="shared" si="51"/>
        <v>23.58</v>
      </c>
      <c r="S237" s="1229">
        <f t="shared" si="52"/>
        <v>7.8999999999999995</v>
      </c>
      <c r="T237" s="1229">
        <f t="shared" si="53"/>
        <v>7.8999999999999995</v>
      </c>
      <c r="U237" s="1229">
        <f t="shared" si="54"/>
        <v>7.8999999999999995</v>
      </c>
      <c r="V237" s="1233">
        <f t="shared" si="55"/>
        <v>3.9499999999999997</v>
      </c>
      <c r="W237" s="1248">
        <f t="shared" si="42"/>
        <v>255</v>
      </c>
    </row>
    <row r="238" spans="1:23" ht="11.25" customHeight="1" x14ac:dyDescent="0.25">
      <c r="A238" s="1234" t="s">
        <v>3691</v>
      </c>
      <c r="B238" s="1234">
        <v>50075437</v>
      </c>
      <c r="C238" s="1235" t="s">
        <v>2238</v>
      </c>
      <c r="D238" s="1234">
        <v>91530010836</v>
      </c>
      <c r="E238" s="1234" t="s">
        <v>3735</v>
      </c>
      <c r="F238" s="1237">
        <v>120.66666666666667</v>
      </c>
      <c r="G238" s="1236">
        <v>3</v>
      </c>
      <c r="H238" s="1236">
        <v>1</v>
      </c>
      <c r="I238" s="1238">
        <v>0</v>
      </c>
      <c r="J238" s="1239">
        <f t="shared" si="43"/>
        <v>2</v>
      </c>
      <c r="K238" s="1229">
        <f t="shared" si="44"/>
        <v>28.96</v>
      </c>
      <c r="L238" s="1229">
        <f t="shared" si="45"/>
        <v>28.96</v>
      </c>
      <c r="M238" s="1229">
        <f t="shared" si="46"/>
        <v>1.68</v>
      </c>
      <c r="N238" s="1229">
        <f t="shared" si="47"/>
        <v>3.36</v>
      </c>
      <c r="O238" s="1229">
        <f t="shared" si="48"/>
        <v>56.7</v>
      </c>
      <c r="P238" s="1229">
        <f t="shared" si="49"/>
        <v>113.4</v>
      </c>
      <c r="Q238" s="1229">
        <f t="shared" si="50"/>
        <v>23.58</v>
      </c>
      <c r="R238" s="1229">
        <f t="shared" si="51"/>
        <v>47.16</v>
      </c>
      <c r="S238" s="1229">
        <f t="shared" si="52"/>
        <v>7.24</v>
      </c>
      <c r="T238" s="1229">
        <f t="shared" si="53"/>
        <v>7.24</v>
      </c>
      <c r="U238" s="1229">
        <f t="shared" si="54"/>
        <v>7.24</v>
      </c>
      <c r="V238" s="1233">
        <f t="shared" si="55"/>
        <v>3.62</v>
      </c>
      <c r="W238" s="1248">
        <f t="shared" si="42"/>
        <v>329</v>
      </c>
    </row>
    <row r="239" spans="1:23" ht="11.25" customHeight="1" x14ac:dyDescent="0.25">
      <c r="A239" s="1234" t="s">
        <v>3691</v>
      </c>
      <c r="B239" s="1234">
        <v>50075438</v>
      </c>
      <c r="C239" s="1235" t="s">
        <v>794</v>
      </c>
      <c r="D239" s="1234">
        <v>78150005088</v>
      </c>
      <c r="E239" s="1234" t="s">
        <v>3736</v>
      </c>
      <c r="F239" s="1237">
        <v>535.66666666666663</v>
      </c>
      <c r="G239" s="1236">
        <v>4</v>
      </c>
      <c r="H239" s="1236">
        <v>1</v>
      </c>
      <c r="I239" s="1238">
        <v>0</v>
      </c>
      <c r="J239" s="1239">
        <f t="shared" si="43"/>
        <v>3</v>
      </c>
      <c r="K239" s="1229">
        <f t="shared" si="44"/>
        <v>128.55999999999997</v>
      </c>
      <c r="L239" s="1229">
        <f t="shared" si="45"/>
        <v>128.55999999999997</v>
      </c>
      <c r="M239" s="1229">
        <f t="shared" si="46"/>
        <v>1.68</v>
      </c>
      <c r="N239" s="1229">
        <f t="shared" si="47"/>
        <v>5.04</v>
      </c>
      <c r="O239" s="1229">
        <f t="shared" si="48"/>
        <v>56.7</v>
      </c>
      <c r="P239" s="1229">
        <f t="shared" si="49"/>
        <v>170.10000000000002</v>
      </c>
      <c r="Q239" s="1229">
        <f t="shared" si="50"/>
        <v>23.58</v>
      </c>
      <c r="R239" s="1229">
        <f t="shared" si="51"/>
        <v>70.739999999999995</v>
      </c>
      <c r="S239" s="1229">
        <f t="shared" si="52"/>
        <v>32.139999999999993</v>
      </c>
      <c r="T239" s="1229">
        <f t="shared" si="53"/>
        <v>32.139999999999993</v>
      </c>
      <c r="U239" s="1229">
        <f t="shared" si="54"/>
        <v>32.139999999999993</v>
      </c>
      <c r="V239" s="1233">
        <f t="shared" si="55"/>
        <v>16.069999999999997</v>
      </c>
      <c r="W239" s="1248">
        <f t="shared" si="42"/>
        <v>697</v>
      </c>
    </row>
    <row r="240" spans="1:23" ht="11.25" customHeight="1" x14ac:dyDescent="0.25">
      <c r="A240" s="1234" t="s">
        <v>3691</v>
      </c>
      <c r="B240" s="1234">
        <v>50075441</v>
      </c>
      <c r="C240" s="1235" t="s">
        <v>2240</v>
      </c>
      <c r="D240" s="1234">
        <v>35430010210</v>
      </c>
      <c r="E240" s="1234" t="s">
        <v>3737</v>
      </c>
      <c r="F240" s="1237">
        <v>381</v>
      </c>
      <c r="G240" s="1236">
        <v>3</v>
      </c>
      <c r="H240" s="1236">
        <v>1</v>
      </c>
      <c r="I240" s="1238">
        <v>0</v>
      </c>
      <c r="J240" s="1239">
        <f t="shared" si="43"/>
        <v>2</v>
      </c>
      <c r="K240" s="1229">
        <f t="shared" si="44"/>
        <v>91.44</v>
      </c>
      <c r="L240" s="1229">
        <f t="shared" si="45"/>
        <v>91.44</v>
      </c>
      <c r="M240" s="1229">
        <f t="shared" si="46"/>
        <v>1.68</v>
      </c>
      <c r="N240" s="1229">
        <f t="shared" si="47"/>
        <v>3.36</v>
      </c>
      <c r="O240" s="1229">
        <f t="shared" si="48"/>
        <v>56.7</v>
      </c>
      <c r="P240" s="1229">
        <f t="shared" si="49"/>
        <v>113.4</v>
      </c>
      <c r="Q240" s="1229">
        <f t="shared" si="50"/>
        <v>23.58</v>
      </c>
      <c r="R240" s="1229">
        <f t="shared" si="51"/>
        <v>47.16</v>
      </c>
      <c r="S240" s="1229">
        <f t="shared" si="52"/>
        <v>22.86</v>
      </c>
      <c r="T240" s="1229">
        <f t="shared" si="53"/>
        <v>22.86</v>
      </c>
      <c r="U240" s="1229">
        <f t="shared" si="54"/>
        <v>22.86</v>
      </c>
      <c r="V240" s="1233">
        <f t="shared" si="55"/>
        <v>11.43</v>
      </c>
      <c r="W240" s="1248">
        <f t="shared" si="42"/>
        <v>509</v>
      </c>
    </row>
    <row r="241" spans="1:23" ht="11.25" customHeight="1" x14ac:dyDescent="0.25">
      <c r="A241" s="1234" t="s">
        <v>3691</v>
      </c>
      <c r="B241" s="1234">
        <v>50077446</v>
      </c>
      <c r="C241" s="1235" t="s">
        <v>2242</v>
      </c>
      <c r="D241" s="1234">
        <v>23780010761</v>
      </c>
      <c r="E241" s="1234" t="s">
        <v>3738</v>
      </c>
      <c r="F241" s="1237">
        <v>453.33333333333331</v>
      </c>
      <c r="G241" s="1236">
        <v>2</v>
      </c>
      <c r="H241" s="1236">
        <v>1</v>
      </c>
      <c r="I241" s="1238">
        <v>0</v>
      </c>
      <c r="J241" s="1239">
        <f t="shared" si="43"/>
        <v>1</v>
      </c>
      <c r="K241" s="1229">
        <f t="shared" si="44"/>
        <v>108.8</v>
      </c>
      <c r="L241" s="1229">
        <f t="shared" si="45"/>
        <v>108.8</v>
      </c>
      <c r="M241" s="1229">
        <f t="shared" si="46"/>
        <v>1.68</v>
      </c>
      <c r="N241" s="1229">
        <f t="shared" si="47"/>
        <v>1.68</v>
      </c>
      <c r="O241" s="1229">
        <f t="shared" si="48"/>
        <v>56.7</v>
      </c>
      <c r="P241" s="1229">
        <f t="shared" si="49"/>
        <v>56.7</v>
      </c>
      <c r="Q241" s="1229">
        <f t="shared" si="50"/>
        <v>23.58</v>
      </c>
      <c r="R241" s="1229">
        <f t="shared" si="51"/>
        <v>23.58</v>
      </c>
      <c r="S241" s="1229">
        <f t="shared" si="52"/>
        <v>27.2</v>
      </c>
      <c r="T241" s="1229">
        <f t="shared" si="53"/>
        <v>27.2</v>
      </c>
      <c r="U241" s="1229">
        <f t="shared" si="54"/>
        <v>27.2</v>
      </c>
      <c r="V241" s="1233">
        <f t="shared" si="55"/>
        <v>13.6</v>
      </c>
      <c r="W241" s="1248">
        <f t="shared" si="42"/>
        <v>477</v>
      </c>
    </row>
    <row r="242" spans="1:23" ht="11.25" customHeight="1" x14ac:dyDescent="0.25">
      <c r="A242" s="1234" t="s">
        <v>3691</v>
      </c>
      <c r="B242" s="1234">
        <v>50077448</v>
      </c>
      <c r="C242" s="1235" t="s">
        <v>2244</v>
      </c>
      <c r="D242" s="1234">
        <v>24450002393</v>
      </c>
      <c r="E242" s="1234" t="s">
        <v>3739</v>
      </c>
      <c r="F242" s="1237">
        <v>163</v>
      </c>
      <c r="G242" s="1236">
        <v>3</v>
      </c>
      <c r="H242" s="1236">
        <v>1</v>
      </c>
      <c r="I242" s="1238">
        <v>0</v>
      </c>
      <c r="J242" s="1239">
        <f t="shared" si="43"/>
        <v>2</v>
      </c>
      <c r="K242" s="1229">
        <f t="shared" si="44"/>
        <v>39.119999999999997</v>
      </c>
      <c r="L242" s="1229">
        <f t="shared" si="45"/>
        <v>39.119999999999997</v>
      </c>
      <c r="M242" s="1229">
        <f t="shared" si="46"/>
        <v>1.68</v>
      </c>
      <c r="N242" s="1229">
        <f t="shared" si="47"/>
        <v>3.36</v>
      </c>
      <c r="O242" s="1229">
        <f t="shared" si="48"/>
        <v>56.7</v>
      </c>
      <c r="P242" s="1229">
        <f t="shared" si="49"/>
        <v>113.4</v>
      </c>
      <c r="Q242" s="1229">
        <f t="shared" si="50"/>
        <v>23.58</v>
      </c>
      <c r="R242" s="1229">
        <f t="shared" si="51"/>
        <v>47.16</v>
      </c>
      <c r="S242" s="1229">
        <f t="shared" si="52"/>
        <v>9.7799999999999994</v>
      </c>
      <c r="T242" s="1229">
        <f t="shared" si="53"/>
        <v>9.7799999999999994</v>
      </c>
      <c r="U242" s="1229">
        <f t="shared" si="54"/>
        <v>9.7799999999999994</v>
      </c>
      <c r="V242" s="1233">
        <f t="shared" si="55"/>
        <v>4.8899999999999997</v>
      </c>
      <c r="W242" s="1248">
        <f t="shared" si="42"/>
        <v>358</v>
      </c>
    </row>
    <row r="243" spans="1:23" ht="11.25" customHeight="1" x14ac:dyDescent="0.25">
      <c r="A243" s="1234" t="s">
        <v>3691</v>
      </c>
      <c r="B243" s="1234">
        <v>50077451</v>
      </c>
      <c r="C243" s="1235" t="s">
        <v>1441</v>
      </c>
      <c r="D243" s="1234">
        <v>67940003735</v>
      </c>
      <c r="E243" s="1234" t="s">
        <v>3740</v>
      </c>
      <c r="F243" s="1237">
        <v>362.33333333333331</v>
      </c>
      <c r="G243" s="1236">
        <v>3</v>
      </c>
      <c r="H243" s="1236">
        <v>1</v>
      </c>
      <c r="I243" s="1238">
        <v>0</v>
      </c>
      <c r="J243" s="1239">
        <f t="shared" si="43"/>
        <v>2</v>
      </c>
      <c r="K243" s="1229">
        <f t="shared" si="44"/>
        <v>86.96</v>
      </c>
      <c r="L243" s="1229">
        <f t="shared" si="45"/>
        <v>86.96</v>
      </c>
      <c r="M243" s="1229">
        <f t="shared" si="46"/>
        <v>1.68</v>
      </c>
      <c r="N243" s="1229">
        <f t="shared" si="47"/>
        <v>3.36</v>
      </c>
      <c r="O243" s="1229">
        <f t="shared" si="48"/>
        <v>56.7</v>
      </c>
      <c r="P243" s="1229">
        <f t="shared" si="49"/>
        <v>113.4</v>
      </c>
      <c r="Q243" s="1229">
        <f t="shared" si="50"/>
        <v>23.58</v>
      </c>
      <c r="R243" s="1229">
        <f t="shared" si="51"/>
        <v>47.16</v>
      </c>
      <c r="S243" s="1229">
        <f t="shared" si="52"/>
        <v>21.74</v>
      </c>
      <c r="T243" s="1229">
        <f t="shared" si="53"/>
        <v>21.74</v>
      </c>
      <c r="U243" s="1229">
        <f t="shared" si="54"/>
        <v>21.74</v>
      </c>
      <c r="V243" s="1233">
        <f t="shared" si="55"/>
        <v>10.87</v>
      </c>
      <c r="W243" s="1248">
        <f t="shared" si="42"/>
        <v>496</v>
      </c>
    </row>
    <row r="244" spans="1:23" ht="11.25" customHeight="1" x14ac:dyDescent="0.25">
      <c r="A244" s="1234" t="s">
        <v>3691</v>
      </c>
      <c r="B244" s="1234">
        <v>50077453</v>
      </c>
      <c r="C244" s="1235" t="s">
        <v>2246</v>
      </c>
      <c r="D244" s="1234">
        <v>90920006321</v>
      </c>
      <c r="E244" s="1234" t="s">
        <v>3741</v>
      </c>
      <c r="F244" s="1237">
        <v>283</v>
      </c>
      <c r="G244" s="1236">
        <v>2</v>
      </c>
      <c r="H244" s="1236">
        <v>1</v>
      </c>
      <c r="I244" s="1238">
        <v>0</v>
      </c>
      <c r="J244" s="1239">
        <f t="shared" si="43"/>
        <v>1</v>
      </c>
      <c r="K244" s="1229">
        <f t="shared" si="44"/>
        <v>67.92</v>
      </c>
      <c r="L244" s="1229">
        <f t="shared" si="45"/>
        <v>67.92</v>
      </c>
      <c r="M244" s="1229">
        <f t="shared" si="46"/>
        <v>1.68</v>
      </c>
      <c r="N244" s="1229">
        <f t="shared" si="47"/>
        <v>1.68</v>
      </c>
      <c r="O244" s="1229">
        <f t="shared" si="48"/>
        <v>56.7</v>
      </c>
      <c r="P244" s="1229">
        <f t="shared" si="49"/>
        <v>56.7</v>
      </c>
      <c r="Q244" s="1229">
        <f t="shared" si="50"/>
        <v>23.58</v>
      </c>
      <c r="R244" s="1229">
        <f t="shared" si="51"/>
        <v>23.58</v>
      </c>
      <c r="S244" s="1229">
        <f t="shared" si="52"/>
        <v>16.98</v>
      </c>
      <c r="T244" s="1229">
        <f t="shared" si="53"/>
        <v>16.98</v>
      </c>
      <c r="U244" s="1229">
        <f t="shared" si="54"/>
        <v>16.98</v>
      </c>
      <c r="V244" s="1233">
        <f t="shared" si="55"/>
        <v>8.49</v>
      </c>
      <c r="W244" s="1248">
        <f t="shared" si="42"/>
        <v>359</v>
      </c>
    </row>
    <row r="245" spans="1:23" ht="11.25" customHeight="1" x14ac:dyDescent="0.25">
      <c r="A245" s="1234" t="s">
        <v>3691</v>
      </c>
      <c r="B245" s="1234">
        <v>50077455</v>
      </c>
      <c r="C245" s="1235" t="s">
        <v>2248</v>
      </c>
      <c r="D245" s="1234">
        <v>10560007502</v>
      </c>
      <c r="E245" s="1234" t="s">
        <v>3742</v>
      </c>
      <c r="F245" s="1237">
        <v>170.66666666666666</v>
      </c>
      <c r="G245" s="1236">
        <v>3</v>
      </c>
      <c r="H245" s="1236">
        <v>1</v>
      </c>
      <c r="I245" s="1238">
        <v>0</v>
      </c>
      <c r="J245" s="1239">
        <f t="shared" si="43"/>
        <v>2</v>
      </c>
      <c r="K245" s="1229">
        <f t="shared" si="44"/>
        <v>40.959999999999994</v>
      </c>
      <c r="L245" s="1229">
        <f t="shared" si="45"/>
        <v>40.959999999999994</v>
      </c>
      <c r="M245" s="1229">
        <f t="shared" si="46"/>
        <v>1.68</v>
      </c>
      <c r="N245" s="1229">
        <f t="shared" si="47"/>
        <v>3.36</v>
      </c>
      <c r="O245" s="1229">
        <f t="shared" si="48"/>
        <v>56.7</v>
      </c>
      <c r="P245" s="1229">
        <f t="shared" si="49"/>
        <v>113.4</v>
      </c>
      <c r="Q245" s="1229">
        <f t="shared" si="50"/>
        <v>23.58</v>
      </c>
      <c r="R245" s="1229">
        <f t="shared" si="51"/>
        <v>47.16</v>
      </c>
      <c r="S245" s="1229">
        <f t="shared" si="52"/>
        <v>10.239999999999998</v>
      </c>
      <c r="T245" s="1229">
        <f t="shared" si="53"/>
        <v>10.239999999999998</v>
      </c>
      <c r="U245" s="1229">
        <f t="shared" si="54"/>
        <v>10.239999999999998</v>
      </c>
      <c r="V245" s="1233">
        <f t="shared" si="55"/>
        <v>5.1199999999999992</v>
      </c>
      <c r="W245" s="1248">
        <f t="shared" si="42"/>
        <v>364</v>
      </c>
    </row>
    <row r="246" spans="1:23" ht="11.25" customHeight="1" x14ac:dyDescent="0.25">
      <c r="A246" s="1234" t="s">
        <v>3691</v>
      </c>
      <c r="B246" s="1234">
        <v>50077456</v>
      </c>
      <c r="C246" s="1235" t="s">
        <v>2250</v>
      </c>
      <c r="D246" s="1234">
        <v>71550009010</v>
      </c>
      <c r="E246" s="1234" t="s">
        <v>3743</v>
      </c>
      <c r="F246" s="1237">
        <v>241.33333333333334</v>
      </c>
      <c r="G246" s="1236">
        <v>2</v>
      </c>
      <c r="H246" s="1236">
        <v>1</v>
      </c>
      <c r="I246" s="1238">
        <v>0</v>
      </c>
      <c r="J246" s="1239">
        <f t="shared" si="43"/>
        <v>1</v>
      </c>
      <c r="K246" s="1229">
        <f t="shared" si="44"/>
        <v>57.92</v>
      </c>
      <c r="L246" s="1229">
        <f t="shared" si="45"/>
        <v>57.92</v>
      </c>
      <c r="M246" s="1229">
        <f t="shared" si="46"/>
        <v>1.68</v>
      </c>
      <c r="N246" s="1229">
        <f t="shared" si="47"/>
        <v>1.68</v>
      </c>
      <c r="O246" s="1229">
        <f t="shared" si="48"/>
        <v>56.7</v>
      </c>
      <c r="P246" s="1229">
        <f t="shared" si="49"/>
        <v>56.7</v>
      </c>
      <c r="Q246" s="1229">
        <f t="shared" si="50"/>
        <v>23.58</v>
      </c>
      <c r="R246" s="1229">
        <f t="shared" si="51"/>
        <v>23.58</v>
      </c>
      <c r="S246" s="1229">
        <f t="shared" si="52"/>
        <v>14.48</v>
      </c>
      <c r="T246" s="1229">
        <f t="shared" si="53"/>
        <v>14.48</v>
      </c>
      <c r="U246" s="1229">
        <f t="shared" si="54"/>
        <v>14.48</v>
      </c>
      <c r="V246" s="1233">
        <f t="shared" si="55"/>
        <v>7.24</v>
      </c>
      <c r="W246" s="1248">
        <f t="shared" si="42"/>
        <v>330</v>
      </c>
    </row>
    <row r="247" spans="1:23" ht="11.25" customHeight="1" x14ac:dyDescent="0.25">
      <c r="A247" s="1234" t="s">
        <v>3691</v>
      </c>
      <c r="B247" s="1234">
        <v>50077461</v>
      </c>
      <c r="C247" s="1235" t="s">
        <v>1443</v>
      </c>
      <c r="D247" s="1234">
        <v>15730008392</v>
      </c>
      <c r="E247" s="1234" t="s">
        <v>3744</v>
      </c>
      <c r="F247" s="1237">
        <v>496.33333333333331</v>
      </c>
      <c r="G247" s="1236">
        <v>3</v>
      </c>
      <c r="H247" s="1236">
        <v>1</v>
      </c>
      <c r="I247" s="1238">
        <v>0</v>
      </c>
      <c r="J247" s="1239">
        <f t="shared" si="43"/>
        <v>2</v>
      </c>
      <c r="K247" s="1229">
        <f t="shared" si="44"/>
        <v>119.11999999999999</v>
      </c>
      <c r="L247" s="1229">
        <f t="shared" si="45"/>
        <v>119.11999999999999</v>
      </c>
      <c r="M247" s="1229">
        <f t="shared" si="46"/>
        <v>1.68</v>
      </c>
      <c r="N247" s="1229">
        <f t="shared" si="47"/>
        <v>3.36</v>
      </c>
      <c r="O247" s="1229">
        <f t="shared" si="48"/>
        <v>56.7</v>
      </c>
      <c r="P247" s="1229">
        <f t="shared" si="49"/>
        <v>113.4</v>
      </c>
      <c r="Q247" s="1229">
        <f t="shared" si="50"/>
        <v>23.58</v>
      </c>
      <c r="R247" s="1229">
        <f t="shared" si="51"/>
        <v>47.16</v>
      </c>
      <c r="S247" s="1229">
        <f t="shared" si="52"/>
        <v>29.779999999999998</v>
      </c>
      <c r="T247" s="1229">
        <f t="shared" si="53"/>
        <v>29.779999999999998</v>
      </c>
      <c r="U247" s="1229">
        <f t="shared" si="54"/>
        <v>29.779999999999998</v>
      </c>
      <c r="V247" s="1233">
        <f t="shared" si="55"/>
        <v>14.889999999999999</v>
      </c>
      <c r="W247" s="1248">
        <f t="shared" si="42"/>
        <v>588</v>
      </c>
    </row>
    <row r="248" spans="1:23" ht="11.25" customHeight="1" x14ac:dyDescent="0.25">
      <c r="A248" s="1234" t="s">
        <v>3691</v>
      </c>
      <c r="B248" s="1234">
        <v>50077463</v>
      </c>
      <c r="C248" s="1235" t="s">
        <v>2252</v>
      </c>
      <c r="D248" s="1234">
        <v>42080005779</v>
      </c>
      <c r="E248" s="1234" t="s">
        <v>3745</v>
      </c>
      <c r="F248" s="1237">
        <v>387.66666666666669</v>
      </c>
      <c r="G248" s="1236">
        <v>3</v>
      </c>
      <c r="H248" s="1236">
        <v>1</v>
      </c>
      <c r="I248" s="1238">
        <v>0</v>
      </c>
      <c r="J248" s="1239">
        <f t="shared" si="43"/>
        <v>2</v>
      </c>
      <c r="K248" s="1229">
        <f t="shared" si="44"/>
        <v>93.04</v>
      </c>
      <c r="L248" s="1229">
        <f t="shared" si="45"/>
        <v>93.04</v>
      </c>
      <c r="M248" s="1229">
        <f t="shared" si="46"/>
        <v>1.68</v>
      </c>
      <c r="N248" s="1229">
        <f t="shared" si="47"/>
        <v>3.36</v>
      </c>
      <c r="O248" s="1229">
        <f t="shared" si="48"/>
        <v>56.7</v>
      </c>
      <c r="P248" s="1229">
        <f t="shared" si="49"/>
        <v>113.4</v>
      </c>
      <c r="Q248" s="1229">
        <f t="shared" si="50"/>
        <v>23.58</v>
      </c>
      <c r="R248" s="1229">
        <f t="shared" si="51"/>
        <v>47.16</v>
      </c>
      <c r="S248" s="1229">
        <f t="shared" si="52"/>
        <v>23.26</v>
      </c>
      <c r="T248" s="1229">
        <f t="shared" si="53"/>
        <v>23.26</v>
      </c>
      <c r="U248" s="1229">
        <f t="shared" si="54"/>
        <v>23.26</v>
      </c>
      <c r="V248" s="1233">
        <f t="shared" si="55"/>
        <v>11.63</v>
      </c>
      <c r="W248" s="1248">
        <f t="shared" si="42"/>
        <v>513</v>
      </c>
    </row>
    <row r="249" spans="1:23" ht="11.25" customHeight="1" x14ac:dyDescent="0.25">
      <c r="A249" s="1234" t="s">
        <v>3691</v>
      </c>
      <c r="B249" s="1234">
        <v>50077464</v>
      </c>
      <c r="C249" s="1235" t="s">
        <v>2254</v>
      </c>
      <c r="D249" s="1234">
        <v>10760003973</v>
      </c>
      <c r="E249" s="1234" t="s">
        <v>3746</v>
      </c>
      <c r="F249" s="1237">
        <v>313.33333333333331</v>
      </c>
      <c r="G249" s="1236">
        <v>3</v>
      </c>
      <c r="H249" s="1236">
        <v>1</v>
      </c>
      <c r="I249" s="1238">
        <v>0</v>
      </c>
      <c r="J249" s="1239">
        <f t="shared" si="43"/>
        <v>2</v>
      </c>
      <c r="K249" s="1229">
        <f t="shared" si="44"/>
        <v>75.199999999999989</v>
      </c>
      <c r="L249" s="1229">
        <f t="shared" si="45"/>
        <v>75.199999999999989</v>
      </c>
      <c r="M249" s="1229">
        <f t="shared" si="46"/>
        <v>1.68</v>
      </c>
      <c r="N249" s="1229">
        <f t="shared" si="47"/>
        <v>3.36</v>
      </c>
      <c r="O249" s="1229">
        <f t="shared" si="48"/>
        <v>56.7</v>
      </c>
      <c r="P249" s="1229">
        <f t="shared" si="49"/>
        <v>113.4</v>
      </c>
      <c r="Q249" s="1229">
        <f t="shared" si="50"/>
        <v>23.58</v>
      </c>
      <c r="R249" s="1229">
        <f t="shared" si="51"/>
        <v>47.16</v>
      </c>
      <c r="S249" s="1229">
        <f t="shared" si="52"/>
        <v>18.799999999999997</v>
      </c>
      <c r="T249" s="1229">
        <f t="shared" si="53"/>
        <v>18.799999999999997</v>
      </c>
      <c r="U249" s="1229">
        <f t="shared" si="54"/>
        <v>18.799999999999997</v>
      </c>
      <c r="V249" s="1233">
        <f t="shared" si="55"/>
        <v>9.3999999999999986</v>
      </c>
      <c r="W249" s="1248">
        <f t="shared" si="42"/>
        <v>462</v>
      </c>
    </row>
    <row r="250" spans="1:23" ht="11.25" customHeight="1" x14ac:dyDescent="0.25">
      <c r="A250" s="1234" t="s">
        <v>3691</v>
      </c>
      <c r="B250" s="1234">
        <v>50077467</v>
      </c>
      <c r="C250" s="1235" t="s">
        <v>1445</v>
      </c>
      <c r="D250" s="1234">
        <v>10130001217</v>
      </c>
      <c r="E250" s="1234" t="s">
        <v>3747</v>
      </c>
      <c r="F250" s="1237">
        <v>508.66666666666669</v>
      </c>
      <c r="G250" s="1236">
        <v>3</v>
      </c>
      <c r="H250" s="1236">
        <v>1</v>
      </c>
      <c r="I250" s="1238">
        <v>0</v>
      </c>
      <c r="J250" s="1239">
        <f t="shared" si="43"/>
        <v>2</v>
      </c>
      <c r="K250" s="1229">
        <f t="shared" si="44"/>
        <v>122.08</v>
      </c>
      <c r="L250" s="1229">
        <f t="shared" si="45"/>
        <v>122.08</v>
      </c>
      <c r="M250" s="1229">
        <f t="shared" si="46"/>
        <v>1.68</v>
      </c>
      <c r="N250" s="1229">
        <f t="shared" si="47"/>
        <v>3.36</v>
      </c>
      <c r="O250" s="1229">
        <f t="shared" si="48"/>
        <v>56.7</v>
      </c>
      <c r="P250" s="1229">
        <f t="shared" si="49"/>
        <v>113.4</v>
      </c>
      <c r="Q250" s="1229">
        <f t="shared" si="50"/>
        <v>23.58</v>
      </c>
      <c r="R250" s="1229">
        <f t="shared" si="51"/>
        <v>47.16</v>
      </c>
      <c r="S250" s="1229">
        <f t="shared" si="52"/>
        <v>30.52</v>
      </c>
      <c r="T250" s="1229">
        <f t="shared" si="53"/>
        <v>30.52</v>
      </c>
      <c r="U250" s="1229">
        <f t="shared" si="54"/>
        <v>30.52</v>
      </c>
      <c r="V250" s="1233">
        <f t="shared" si="55"/>
        <v>15.26</v>
      </c>
      <c r="W250" s="1248">
        <f t="shared" si="42"/>
        <v>597</v>
      </c>
    </row>
    <row r="251" spans="1:23" ht="11.25" customHeight="1" x14ac:dyDescent="0.25">
      <c r="A251" s="1234" t="s">
        <v>3691</v>
      </c>
      <c r="B251" s="1234">
        <v>50077469</v>
      </c>
      <c r="C251" s="1235" t="s">
        <v>2256</v>
      </c>
      <c r="D251" s="1234">
        <v>76510003410</v>
      </c>
      <c r="E251" s="1234" t="s">
        <v>3748</v>
      </c>
      <c r="F251" s="1237">
        <v>454.66666666666669</v>
      </c>
      <c r="G251" s="1236">
        <v>3</v>
      </c>
      <c r="H251" s="1236">
        <v>1</v>
      </c>
      <c r="I251" s="1238">
        <v>0</v>
      </c>
      <c r="J251" s="1239">
        <f t="shared" si="43"/>
        <v>2</v>
      </c>
      <c r="K251" s="1229">
        <f t="shared" si="44"/>
        <v>109.12</v>
      </c>
      <c r="L251" s="1229">
        <f t="shared" si="45"/>
        <v>109.12</v>
      </c>
      <c r="M251" s="1229">
        <f t="shared" si="46"/>
        <v>1.68</v>
      </c>
      <c r="N251" s="1229">
        <f t="shared" si="47"/>
        <v>3.36</v>
      </c>
      <c r="O251" s="1229">
        <f t="shared" si="48"/>
        <v>56.7</v>
      </c>
      <c r="P251" s="1229">
        <f t="shared" si="49"/>
        <v>113.4</v>
      </c>
      <c r="Q251" s="1229">
        <f t="shared" si="50"/>
        <v>23.58</v>
      </c>
      <c r="R251" s="1229">
        <f t="shared" si="51"/>
        <v>47.16</v>
      </c>
      <c r="S251" s="1229">
        <f t="shared" si="52"/>
        <v>27.28</v>
      </c>
      <c r="T251" s="1229">
        <f t="shared" si="53"/>
        <v>27.28</v>
      </c>
      <c r="U251" s="1229">
        <f t="shared" si="54"/>
        <v>27.28</v>
      </c>
      <c r="V251" s="1233">
        <f t="shared" si="55"/>
        <v>13.64</v>
      </c>
      <c r="W251" s="1248">
        <f t="shared" si="42"/>
        <v>560</v>
      </c>
    </row>
    <row r="252" spans="1:23" ht="11.25" customHeight="1" x14ac:dyDescent="0.25">
      <c r="A252" s="1234" t="s">
        <v>3691</v>
      </c>
      <c r="B252" s="1234">
        <v>50077470</v>
      </c>
      <c r="C252" s="1235" t="s">
        <v>2258</v>
      </c>
      <c r="D252" s="1234">
        <v>90130003812</v>
      </c>
      <c r="E252" s="1234" t="s">
        <v>3749</v>
      </c>
      <c r="F252" s="1237">
        <v>310.33333333333331</v>
      </c>
      <c r="G252" s="1236">
        <v>3</v>
      </c>
      <c r="H252" s="1236">
        <v>1</v>
      </c>
      <c r="I252" s="1238">
        <v>0</v>
      </c>
      <c r="J252" s="1239">
        <f t="shared" si="43"/>
        <v>2</v>
      </c>
      <c r="K252" s="1229">
        <f t="shared" si="44"/>
        <v>74.47999999999999</v>
      </c>
      <c r="L252" s="1229">
        <f t="shared" si="45"/>
        <v>74.47999999999999</v>
      </c>
      <c r="M252" s="1229">
        <f t="shared" si="46"/>
        <v>1.68</v>
      </c>
      <c r="N252" s="1229">
        <f t="shared" si="47"/>
        <v>3.36</v>
      </c>
      <c r="O252" s="1229">
        <f t="shared" si="48"/>
        <v>56.7</v>
      </c>
      <c r="P252" s="1229">
        <f t="shared" si="49"/>
        <v>113.4</v>
      </c>
      <c r="Q252" s="1229">
        <f t="shared" si="50"/>
        <v>23.58</v>
      </c>
      <c r="R252" s="1229">
        <f t="shared" si="51"/>
        <v>47.16</v>
      </c>
      <c r="S252" s="1229">
        <f t="shared" si="52"/>
        <v>18.619999999999997</v>
      </c>
      <c r="T252" s="1229">
        <f t="shared" si="53"/>
        <v>18.619999999999997</v>
      </c>
      <c r="U252" s="1229">
        <f t="shared" si="54"/>
        <v>18.619999999999997</v>
      </c>
      <c r="V252" s="1233">
        <f t="shared" si="55"/>
        <v>9.3099999999999987</v>
      </c>
      <c r="W252" s="1248">
        <f t="shared" si="42"/>
        <v>460</v>
      </c>
    </row>
    <row r="253" spans="1:23" ht="11.25" customHeight="1" x14ac:dyDescent="0.25">
      <c r="A253" s="1234" t="s">
        <v>3691</v>
      </c>
      <c r="B253" s="1234">
        <v>50077479</v>
      </c>
      <c r="C253" s="1235" t="s">
        <v>3750</v>
      </c>
      <c r="D253" s="1234">
        <v>19660010816</v>
      </c>
      <c r="E253" s="1234" t="s">
        <v>3751</v>
      </c>
      <c r="F253" s="1237">
        <v>313.66666666666669</v>
      </c>
      <c r="G253" s="1236">
        <v>2</v>
      </c>
      <c r="H253" s="1236">
        <v>1</v>
      </c>
      <c r="I253" s="1238">
        <v>0</v>
      </c>
      <c r="J253" s="1239">
        <f t="shared" si="43"/>
        <v>1</v>
      </c>
      <c r="K253" s="1229">
        <f t="shared" si="44"/>
        <v>75.28</v>
      </c>
      <c r="L253" s="1229">
        <f t="shared" si="45"/>
        <v>75.28</v>
      </c>
      <c r="M253" s="1229">
        <f t="shared" si="46"/>
        <v>1.68</v>
      </c>
      <c r="N253" s="1229">
        <f t="shared" si="47"/>
        <v>1.68</v>
      </c>
      <c r="O253" s="1229">
        <f t="shared" si="48"/>
        <v>56.7</v>
      </c>
      <c r="P253" s="1229">
        <f t="shared" si="49"/>
        <v>56.7</v>
      </c>
      <c r="Q253" s="1229">
        <f t="shared" si="50"/>
        <v>23.58</v>
      </c>
      <c r="R253" s="1229">
        <f t="shared" si="51"/>
        <v>23.58</v>
      </c>
      <c r="S253" s="1229">
        <f t="shared" si="52"/>
        <v>18.82</v>
      </c>
      <c r="T253" s="1229">
        <f t="shared" si="53"/>
        <v>18.82</v>
      </c>
      <c r="U253" s="1229">
        <f t="shared" si="54"/>
        <v>18.82</v>
      </c>
      <c r="V253" s="1233">
        <f t="shared" si="55"/>
        <v>9.41</v>
      </c>
      <c r="W253" s="1248">
        <f t="shared" si="42"/>
        <v>380</v>
      </c>
    </row>
    <row r="254" spans="1:23" ht="11.25" customHeight="1" x14ac:dyDescent="0.25">
      <c r="A254" s="1234" t="s">
        <v>3691</v>
      </c>
      <c r="B254" s="1234">
        <v>210000003</v>
      </c>
      <c r="C254" s="1235" t="s">
        <v>2260</v>
      </c>
      <c r="D254" s="1234">
        <v>11590008517</v>
      </c>
      <c r="E254" s="1234" t="s">
        <v>3752</v>
      </c>
      <c r="F254" s="1237">
        <v>465.66666666666669</v>
      </c>
      <c r="G254" s="1236">
        <v>3</v>
      </c>
      <c r="H254" s="1236">
        <v>1</v>
      </c>
      <c r="I254" s="1238">
        <v>0</v>
      </c>
      <c r="J254" s="1239">
        <f t="shared" si="43"/>
        <v>2</v>
      </c>
      <c r="K254" s="1229">
        <f t="shared" si="44"/>
        <v>111.76</v>
      </c>
      <c r="L254" s="1229">
        <f t="shared" si="45"/>
        <v>111.76</v>
      </c>
      <c r="M254" s="1229">
        <f t="shared" si="46"/>
        <v>1.68</v>
      </c>
      <c r="N254" s="1229">
        <f t="shared" si="47"/>
        <v>3.36</v>
      </c>
      <c r="O254" s="1229">
        <f t="shared" si="48"/>
        <v>56.7</v>
      </c>
      <c r="P254" s="1229">
        <f t="shared" si="49"/>
        <v>113.4</v>
      </c>
      <c r="Q254" s="1229">
        <f t="shared" si="50"/>
        <v>23.58</v>
      </c>
      <c r="R254" s="1229">
        <f t="shared" si="51"/>
        <v>47.16</v>
      </c>
      <c r="S254" s="1229">
        <f t="shared" si="52"/>
        <v>27.94</v>
      </c>
      <c r="T254" s="1229">
        <f t="shared" si="53"/>
        <v>27.94</v>
      </c>
      <c r="U254" s="1229">
        <f t="shared" si="54"/>
        <v>27.94</v>
      </c>
      <c r="V254" s="1233">
        <f t="shared" si="55"/>
        <v>13.97</v>
      </c>
      <c r="W254" s="1248">
        <f t="shared" si="42"/>
        <v>567</v>
      </c>
    </row>
    <row r="255" spans="1:23" ht="11.25" customHeight="1" x14ac:dyDescent="0.25">
      <c r="A255" s="1234" t="s">
        <v>3691</v>
      </c>
      <c r="B255" s="1234">
        <v>210000036</v>
      </c>
      <c r="C255" s="1235" t="s">
        <v>2262</v>
      </c>
      <c r="D255" s="1234">
        <v>56310012153</v>
      </c>
      <c r="E255" s="1234" t="s">
        <v>3753</v>
      </c>
      <c r="F255" s="1237">
        <v>178.33333333333334</v>
      </c>
      <c r="G255" s="1236">
        <v>3</v>
      </c>
      <c r="H255" s="1236">
        <v>1</v>
      </c>
      <c r="I255" s="1238">
        <v>0</v>
      </c>
      <c r="J255" s="1239">
        <f t="shared" si="43"/>
        <v>2</v>
      </c>
      <c r="K255" s="1229">
        <f t="shared" si="44"/>
        <v>42.8</v>
      </c>
      <c r="L255" s="1229">
        <f t="shared" si="45"/>
        <v>42.8</v>
      </c>
      <c r="M255" s="1229">
        <f t="shared" si="46"/>
        <v>1.68</v>
      </c>
      <c r="N255" s="1229">
        <f t="shared" si="47"/>
        <v>3.36</v>
      </c>
      <c r="O255" s="1229">
        <f t="shared" si="48"/>
        <v>56.7</v>
      </c>
      <c r="P255" s="1229">
        <f t="shared" si="49"/>
        <v>113.4</v>
      </c>
      <c r="Q255" s="1229">
        <f t="shared" si="50"/>
        <v>23.58</v>
      </c>
      <c r="R255" s="1229">
        <f t="shared" si="51"/>
        <v>47.16</v>
      </c>
      <c r="S255" s="1229">
        <f t="shared" si="52"/>
        <v>10.7</v>
      </c>
      <c r="T255" s="1229">
        <f t="shared" si="53"/>
        <v>10.7</v>
      </c>
      <c r="U255" s="1229">
        <f t="shared" si="54"/>
        <v>10.7</v>
      </c>
      <c r="V255" s="1233">
        <f t="shared" si="55"/>
        <v>5.35</v>
      </c>
      <c r="W255" s="1248">
        <f t="shared" si="42"/>
        <v>369</v>
      </c>
    </row>
    <row r="256" spans="1:23" ht="11.25" customHeight="1" x14ac:dyDescent="0.25">
      <c r="A256" s="1234" t="s">
        <v>3691</v>
      </c>
      <c r="B256" s="1234">
        <v>210000055</v>
      </c>
      <c r="C256" s="1235" t="s">
        <v>2264</v>
      </c>
      <c r="D256" s="1234">
        <v>98580006330</v>
      </c>
      <c r="E256" s="1234" t="s">
        <v>3754</v>
      </c>
      <c r="F256" s="1237">
        <v>335.66666666666669</v>
      </c>
      <c r="G256" s="1236">
        <v>4</v>
      </c>
      <c r="H256" s="1236">
        <v>1</v>
      </c>
      <c r="I256" s="1238">
        <v>0</v>
      </c>
      <c r="J256" s="1239">
        <f t="shared" si="43"/>
        <v>3</v>
      </c>
      <c r="K256" s="1229">
        <f t="shared" si="44"/>
        <v>80.56</v>
      </c>
      <c r="L256" s="1229">
        <f t="shared" si="45"/>
        <v>80.56</v>
      </c>
      <c r="M256" s="1229">
        <f t="shared" si="46"/>
        <v>1.68</v>
      </c>
      <c r="N256" s="1229">
        <f t="shared" si="47"/>
        <v>5.04</v>
      </c>
      <c r="O256" s="1229">
        <f t="shared" si="48"/>
        <v>56.7</v>
      </c>
      <c r="P256" s="1229">
        <f t="shared" si="49"/>
        <v>170.10000000000002</v>
      </c>
      <c r="Q256" s="1229">
        <f t="shared" si="50"/>
        <v>23.58</v>
      </c>
      <c r="R256" s="1229">
        <f t="shared" si="51"/>
        <v>70.739999999999995</v>
      </c>
      <c r="S256" s="1229">
        <f t="shared" si="52"/>
        <v>20.14</v>
      </c>
      <c r="T256" s="1229">
        <f t="shared" si="53"/>
        <v>20.14</v>
      </c>
      <c r="U256" s="1229">
        <f t="shared" si="54"/>
        <v>20.14</v>
      </c>
      <c r="V256" s="1233">
        <f t="shared" si="55"/>
        <v>10.07</v>
      </c>
      <c r="W256" s="1248">
        <f t="shared" si="42"/>
        <v>559</v>
      </c>
    </row>
    <row r="257" spans="1:23" ht="11.25" customHeight="1" x14ac:dyDescent="0.25">
      <c r="A257" s="1234" t="s">
        <v>3691</v>
      </c>
      <c r="B257" s="1234">
        <v>210000067</v>
      </c>
      <c r="C257" s="1235" t="s">
        <v>796</v>
      </c>
      <c r="D257" s="1234">
        <v>95390050015</v>
      </c>
      <c r="E257" s="1234" t="s">
        <v>3755</v>
      </c>
      <c r="F257" s="1237">
        <v>321.33333333333331</v>
      </c>
      <c r="G257" s="1236">
        <v>3</v>
      </c>
      <c r="H257" s="1236">
        <v>1</v>
      </c>
      <c r="I257" s="1238">
        <v>0</v>
      </c>
      <c r="J257" s="1239">
        <f t="shared" si="43"/>
        <v>2</v>
      </c>
      <c r="K257" s="1229">
        <f t="shared" si="44"/>
        <v>77.11999999999999</v>
      </c>
      <c r="L257" s="1229">
        <f t="shared" si="45"/>
        <v>77.11999999999999</v>
      </c>
      <c r="M257" s="1229">
        <f t="shared" si="46"/>
        <v>1.68</v>
      </c>
      <c r="N257" s="1229">
        <f t="shared" si="47"/>
        <v>3.36</v>
      </c>
      <c r="O257" s="1229">
        <f t="shared" si="48"/>
        <v>56.7</v>
      </c>
      <c r="P257" s="1229">
        <f t="shared" si="49"/>
        <v>113.4</v>
      </c>
      <c r="Q257" s="1229">
        <f t="shared" si="50"/>
        <v>23.58</v>
      </c>
      <c r="R257" s="1229">
        <f t="shared" si="51"/>
        <v>47.16</v>
      </c>
      <c r="S257" s="1229">
        <f t="shared" si="52"/>
        <v>19.279999999999998</v>
      </c>
      <c r="T257" s="1229">
        <f t="shared" si="53"/>
        <v>19.279999999999998</v>
      </c>
      <c r="U257" s="1229">
        <f t="shared" si="54"/>
        <v>19.279999999999998</v>
      </c>
      <c r="V257" s="1233">
        <f t="shared" si="55"/>
        <v>9.6399999999999988</v>
      </c>
      <c r="W257" s="1248">
        <f t="shared" si="42"/>
        <v>468</v>
      </c>
    </row>
    <row r="258" spans="1:23" ht="11.25" customHeight="1" x14ac:dyDescent="0.25">
      <c r="A258" s="1234" t="s">
        <v>3691</v>
      </c>
      <c r="B258" s="1234">
        <v>210000071</v>
      </c>
      <c r="C258" s="1235" t="s">
        <v>2266</v>
      </c>
      <c r="D258" s="1234">
        <v>79260051419</v>
      </c>
      <c r="E258" s="1234" t="s">
        <v>3756</v>
      </c>
      <c r="F258" s="1237">
        <v>377.33333333333331</v>
      </c>
      <c r="G258" s="1236">
        <v>4</v>
      </c>
      <c r="H258" s="1236">
        <v>1</v>
      </c>
      <c r="I258" s="1238">
        <v>0</v>
      </c>
      <c r="J258" s="1239">
        <f t="shared" si="43"/>
        <v>3</v>
      </c>
      <c r="K258" s="1229">
        <f t="shared" si="44"/>
        <v>90.559999999999988</v>
      </c>
      <c r="L258" s="1229">
        <f t="shared" si="45"/>
        <v>90.559999999999988</v>
      </c>
      <c r="M258" s="1229">
        <f t="shared" si="46"/>
        <v>1.68</v>
      </c>
      <c r="N258" s="1229">
        <f t="shared" si="47"/>
        <v>5.04</v>
      </c>
      <c r="O258" s="1229">
        <f t="shared" si="48"/>
        <v>56.7</v>
      </c>
      <c r="P258" s="1229">
        <f t="shared" si="49"/>
        <v>170.10000000000002</v>
      </c>
      <c r="Q258" s="1229">
        <f t="shared" si="50"/>
        <v>23.58</v>
      </c>
      <c r="R258" s="1229">
        <f t="shared" si="51"/>
        <v>70.739999999999995</v>
      </c>
      <c r="S258" s="1229">
        <f t="shared" si="52"/>
        <v>22.639999999999997</v>
      </c>
      <c r="T258" s="1229">
        <f t="shared" si="53"/>
        <v>22.639999999999997</v>
      </c>
      <c r="U258" s="1229">
        <f t="shared" si="54"/>
        <v>22.639999999999997</v>
      </c>
      <c r="V258" s="1233">
        <f t="shared" si="55"/>
        <v>11.319999999999999</v>
      </c>
      <c r="W258" s="1248">
        <f t="shared" si="42"/>
        <v>588</v>
      </c>
    </row>
    <row r="259" spans="1:23" ht="11.25" customHeight="1" x14ac:dyDescent="0.25">
      <c r="A259" s="1234" t="s">
        <v>3691</v>
      </c>
      <c r="B259" s="1234">
        <v>210000073</v>
      </c>
      <c r="C259" s="1235" t="s">
        <v>798</v>
      </c>
      <c r="D259" s="1234">
        <v>93260042403</v>
      </c>
      <c r="E259" s="1234" t="s">
        <v>3757</v>
      </c>
      <c r="F259" s="1237">
        <v>449.66666666666669</v>
      </c>
      <c r="G259" s="1236">
        <v>4</v>
      </c>
      <c r="H259" s="1236">
        <v>1</v>
      </c>
      <c r="I259" s="1238">
        <v>0</v>
      </c>
      <c r="J259" s="1239">
        <f t="shared" si="43"/>
        <v>3</v>
      </c>
      <c r="K259" s="1229">
        <f t="shared" si="44"/>
        <v>107.92</v>
      </c>
      <c r="L259" s="1229">
        <f t="shared" si="45"/>
        <v>107.92</v>
      </c>
      <c r="M259" s="1229">
        <f t="shared" si="46"/>
        <v>1.68</v>
      </c>
      <c r="N259" s="1229">
        <f t="shared" si="47"/>
        <v>5.04</v>
      </c>
      <c r="O259" s="1229">
        <f t="shared" si="48"/>
        <v>56.7</v>
      </c>
      <c r="P259" s="1229">
        <f t="shared" si="49"/>
        <v>170.10000000000002</v>
      </c>
      <c r="Q259" s="1229">
        <f t="shared" si="50"/>
        <v>23.58</v>
      </c>
      <c r="R259" s="1229">
        <f t="shared" si="51"/>
        <v>70.739999999999995</v>
      </c>
      <c r="S259" s="1229">
        <f t="shared" si="52"/>
        <v>26.98</v>
      </c>
      <c r="T259" s="1229">
        <f t="shared" si="53"/>
        <v>26.98</v>
      </c>
      <c r="U259" s="1229">
        <f t="shared" si="54"/>
        <v>26.98</v>
      </c>
      <c r="V259" s="1233">
        <f t="shared" si="55"/>
        <v>13.49</v>
      </c>
      <c r="W259" s="1248">
        <f t="shared" si="42"/>
        <v>638</v>
      </c>
    </row>
    <row r="260" spans="1:23" ht="11.25" customHeight="1" x14ac:dyDescent="0.25">
      <c r="A260" s="1234" t="s">
        <v>3691</v>
      </c>
      <c r="B260" s="1234">
        <v>210075401</v>
      </c>
      <c r="C260" s="1235" t="s">
        <v>2268</v>
      </c>
      <c r="D260" s="1234">
        <v>83720010996</v>
      </c>
      <c r="E260" s="1234" t="s">
        <v>3758</v>
      </c>
      <c r="F260" s="1237">
        <v>376</v>
      </c>
      <c r="G260" s="1236">
        <v>3</v>
      </c>
      <c r="H260" s="1236">
        <v>1</v>
      </c>
      <c r="I260" s="1238">
        <v>0</v>
      </c>
      <c r="J260" s="1239">
        <f t="shared" si="43"/>
        <v>2</v>
      </c>
      <c r="K260" s="1229">
        <f t="shared" si="44"/>
        <v>90.24</v>
      </c>
      <c r="L260" s="1229">
        <f t="shared" si="45"/>
        <v>90.24</v>
      </c>
      <c r="M260" s="1229">
        <f t="shared" si="46"/>
        <v>1.68</v>
      </c>
      <c r="N260" s="1229">
        <f t="shared" si="47"/>
        <v>3.36</v>
      </c>
      <c r="O260" s="1229">
        <f t="shared" si="48"/>
        <v>56.7</v>
      </c>
      <c r="P260" s="1229">
        <f t="shared" si="49"/>
        <v>113.4</v>
      </c>
      <c r="Q260" s="1229">
        <f t="shared" si="50"/>
        <v>23.58</v>
      </c>
      <c r="R260" s="1229">
        <f t="shared" si="51"/>
        <v>47.16</v>
      </c>
      <c r="S260" s="1229">
        <f t="shared" si="52"/>
        <v>22.56</v>
      </c>
      <c r="T260" s="1229">
        <f t="shared" si="53"/>
        <v>22.56</v>
      </c>
      <c r="U260" s="1229">
        <f t="shared" si="54"/>
        <v>22.56</v>
      </c>
      <c r="V260" s="1233">
        <f t="shared" si="55"/>
        <v>11.28</v>
      </c>
      <c r="W260" s="1248">
        <f t="shared" si="42"/>
        <v>505</v>
      </c>
    </row>
    <row r="261" spans="1:23" ht="11.25" customHeight="1" x14ac:dyDescent="0.25">
      <c r="A261" s="1234" t="s">
        <v>3691</v>
      </c>
      <c r="B261" s="1234">
        <v>210075402</v>
      </c>
      <c r="C261" s="1235" t="s">
        <v>800</v>
      </c>
      <c r="D261" s="1234">
        <v>75730000504</v>
      </c>
      <c r="E261" s="1234" t="s">
        <v>3759</v>
      </c>
      <c r="F261" s="1237">
        <v>802.33333333333337</v>
      </c>
      <c r="G261" s="1236">
        <v>3</v>
      </c>
      <c r="H261" s="1236">
        <v>1</v>
      </c>
      <c r="I261" s="1238">
        <v>0</v>
      </c>
      <c r="J261" s="1239">
        <f t="shared" si="43"/>
        <v>2</v>
      </c>
      <c r="K261" s="1229">
        <f t="shared" si="44"/>
        <v>192.56</v>
      </c>
      <c r="L261" s="1229">
        <f t="shared" si="45"/>
        <v>192.56</v>
      </c>
      <c r="M261" s="1229">
        <f t="shared" si="46"/>
        <v>1.68</v>
      </c>
      <c r="N261" s="1229">
        <f t="shared" si="47"/>
        <v>3.36</v>
      </c>
      <c r="O261" s="1229">
        <f t="shared" si="48"/>
        <v>56.7</v>
      </c>
      <c r="P261" s="1229">
        <f t="shared" si="49"/>
        <v>113.4</v>
      </c>
      <c r="Q261" s="1229">
        <f t="shared" si="50"/>
        <v>23.58</v>
      </c>
      <c r="R261" s="1229">
        <f t="shared" si="51"/>
        <v>47.16</v>
      </c>
      <c r="S261" s="1229">
        <f t="shared" si="52"/>
        <v>48.14</v>
      </c>
      <c r="T261" s="1229">
        <f t="shared" si="53"/>
        <v>48.14</v>
      </c>
      <c r="U261" s="1229">
        <f t="shared" si="54"/>
        <v>48.14</v>
      </c>
      <c r="V261" s="1233">
        <f t="shared" si="55"/>
        <v>24.07</v>
      </c>
      <c r="W261" s="1248">
        <f t="shared" si="42"/>
        <v>799</v>
      </c>
    </row>
    <row r="262" spans="1:23" ht="11.25" customHeight="1" x14ac:dyDescent="0.25">
      <c r="A262" s="1234" t="s">
        <v>3691</v>
      </c>
      <c r="B262" s="1234">
        <v>210075403</v>
      </c>
      <c r="C262" s="1235" t="s">
        <v>2270</v>
      </c>
      <c r="D262" s="1234">
        <v>49510005019</v>
      </c>
      <c r="E262" s="1234" t="s">
        <v>3760</v>
      </c>
      <c r="F262" s="1237">
        <v>502.33333333333331</v>
      </c>
      <c r="G262" s="1236">
        <v>3</v>
      </c>
      <c r="H262" s="1236">
        <v>1</v>
      </c>
      <c r="I262" s="1238">
        <v>0</v>
      </c>
      <c r="J262" s="1239">
        <f t="shared" si="43"/>
        <v>2</v>
      </c>
      <c r="K262" s="1229">
        <f t="shared" si="44"/>
        <v>120.55999999999999</v>
      </c>
      <c r="L262" s="1229">
        <f t="shared" si="45"/>
        <v>120.55999999999999</v>
      </c>
      <c r="M262" s="1229">
        <f t="shared" si="46"/>
        <v>1.68</v>
      </c>
      <c r="N262" s="1229">
        <f t="shared" si="47"/>
        <v>3.36</v>
      </c>
      <c r="O262" s="1229">
        <f t="shared" si="48"/>
        <v>56.7</v>
      </c>
      <c r="P262" s="1229">
        <f t="shared" si="49"/>
        <v>113.4</v>
      </c>
      <c r="Q262" s="1229">
        <f t="shared" si="50"/>
        <v>23.58</v>
      </c>
      <c r="R262" s="1229">
        <f t="shared" si="51"/>
        <v>47.16</v>
      </c>
      <c r="S262" s="1229">
        <f t="shared" si="52"/>
        <v>30.139999999999997</v>
      </c>
      <c r="T262" s="1229">
        <f t="shared" si="53"/>
        <v>30.139999999999997</v>
      </c>
      <c r="U262" s="1229">
        <f t="shared" si="54"/>
        <v>30.139999999999997</v>
      </c>
      <c r="V262" s="1233">
        <f t="shared" si="55"/>
        <v>15.069999999999999</v>
      </c>
      <c r="W262" s="1248">
        <f t="shared" si="42"/>
        <v>592</v>
      </c>
    </row>
    <row r="263" spans="1:23" ht="11.25" customHeight="1" x14ac:dyDescent="0.25">
      <c r="A263" s="1234" t="s">
        <v>3691</v>
      </c>
      <c r="B263" s="1234">
        <v>210075404</v>
      </c>
      <c r="C263" s="1235" t="s">
        <v>2272</v>
      </c>
      <c r="D263" s="1234">
        <v>84240009017</v>
      </c>
      <c r="E263" s="1234" t="s">
        <v>3761</v>
      </c>
      <c r="F263" s="1237">
        <v>476</v>
      </c>
      <c r="G263" s="1236">
        <v>3</v>
      </c>
      <c r="H263" s="1236">
        <v>1</v>
      </c>
      <c r="I263" s="1238">
        <v>0</v>
      </c>
      <c r="J263" s="1239">
        <f t="shared" si="43"/>
        <v>2</v>
      </c>
      <c r="K263" s="1229">
        <f t="shared" si="44"/>
        <v>114.24</v>
      </c>
      <c r="L263" s="1229">
        <f t="shared" si="45"/>
        <v>114.24</v>
      </c>
      <c r="M263" s="1229">
        <f t="shared" si="46"/>
        <v>1.68</v>
      </c>
      <c r="N263" s="1229">
        <f t="shared" si="47"/>
        <v>3.36</v>
      </c>
      <c r="O263" s="1229">
        <f t="shared" si="48"/>
        <v>56.7</v>
      </c>
      <c r="P263" s="1229">
        <f t="shared" si="49"/>
        <v>113.4</v>
      </c>
      <c r="Q263" s="1229">
        <f t="shared" si="50"/>
        <v>23.58</v>
      </c>
      <c r="R263" s="1229">
        <f t="shared" si="51"/>
        <v>47.16</v>
      </c>
      <c r="S263" s="1229">
        <f t="shared" si="52"/>
        <v>28.56</v>
      </c>
      <c r="T263" s="1229">
        <f t="shared" si="53"/>
        <v>28.56</v>
      </c>
      <c r="U263" s="1229">
        <f t="shared" si="54"/>
        <v>28.56</v>
      </c>
      <c r="V263" s="1233">
        <f t="shared" si="55"/>
        <v>14.28</v>
      </c>
      <c r="W263" s="1248">
        <f t="shared" ref="W263:W326" si="56">ROUND((K263+L263+M263+N263+O263+P263+Q263+R263+S263+T263+U263+V263),0)</f>
        <v>574</v>
      </c>
    </row>
    <row r="264" spans="1:23" ht="11.25" customHeight="1" x14ac:dyDescent="0.25">
      <c r="A264" s="1234" t="s">
        <v>3691</v>
      </c>
      <c r="B264" s="1234">
        <v>210075405</v>
      </c>
      <c r="C264" s="1235" t="s">
        <v>1166</v>
      </c>
      <c r="D264" s="1234">
        <v>33520007221</v>
      </c>
      <c r="E264" s="1234" t="s">
        <v>3762</v>
      </c>
      <c r="F264" s="1237">
        <v>430.33333333333331</v>
      </c>
      <c r="G264" s="1236">
        <v>2</v>
      </c>
      <c r="H264" s="1236">
        <v>1</v>
      </c>
      <c r="I264" s="1238">
        <v>0</v>
      </c>
      <c r="J264" s="1239">
        <f t="shared" ref="J264:J327" si="57">G264-H264-I264</f>
        <v>1</v>
      </c>
      <c r="K264" s="1229">
        <f t="shared" ref="K264:K327" si="58">F264*$K$4</f>
        <v>103.27999999999999</v>
      </c>
      <c r="L264" s="1229">
        <f t="shared" ref="L264:L327" si="59">F264*$L$4</f>
        <v>103.27999999999999</v>
      </c>
      <c r="M264" s="1229">
        <f t="shared" ref="M264:M327" si="60">(H264+I264)*$M$4</f>
        <v>1.68</v>
      </c>
      <c r="N264" s="1229">
        <f t="shared" ref="N264:N327" si="61">J264*$N$4</f>
        <v>1.68</v>
      </c>
      <c r="O264" s="1229">
        <f t="shared" ref="O264:O327" si="62">(H264+I264)*$O$4</f>
        <v>56.7</v>
      </c>
      <c r="P264" s="1229">
        <f t="shared" ref="P264:P327" si="63">J264*$P$4</f>
        <v>56.7</v>
      </c>
      <c r="Q264" s="1229">
        <f t="shared" ref="Q264:Q327" si="64">(H264+I264)*$Q$4</f>
        <v>23.58</v>
      </c>
      <c r="R264" s="1229">
        <f t="shared" ref="R264:R327" si="65">J264*$R$4</f>
        <v>23.58</v>
      </c>
      <c r="S264" s="1229">
        <f t="shared" ref="S264:S327" si="66">F264*$S$4</f>
        <v>25.819999999999997</v>
      </c>
      <c r="T264" s="1229">
        <f t="shared" ref="T264:T327" si="67">F264*$T$4</f>
        <v>25.819999999999997</v>
      </c>
      <c r="U264" s="1229">
        <f t="shared" ref="U264:U327" si="68">F264*$U$4</f>
        <v>25.819999999999997</v>
      </c>
      <c r="V264" s="1233">
        <f t="shared" ref="V264:V327" si="69">F264*$V$4</f>
        <v>12.909999999999998</v>
      </c>
      <c r="W264" s="1248">
        <f t="shared" si="56"/>
        <v>461</v>
      </c>
    </row>
    <row r="265" spans="1:23" ht="11.25" customHeight="1" x14ac:dyDescent="0.25">
      <c r="A265" s="1234" t="s">
        <v>3691</v>
      </c>
      <c r="B265" s="1234">
        <v>210075407</v>
      </c>
      <c r="C265" s="1235" t="s">
        <v>802</v>
      </c>
      <c r="D265" s="1234">
        <v>81490008372</v>
      </c>
      <c r="E265" s="1234" t="s">
        <v>3763</v>
      </c>
      <c r="F265" s="1237">
        <v>460</v>
      </c>
      <c r="G265" s="1236">
        <v>3</v>
      </c>
      <c r="H265" s="1236">
        <v>1</v>
      </c>
      <c r="I265" s="1238">
        <v>0</v>
      </c>
      <c r="J265" s="1239">
        <f t="shared" si="57"/>
        <v>2</v>
      </c>
      <c r="K265" s="1229">
        <f t="shared" si="58"/>
        <v>110.39999999999999</v>
      </c>
      <c r="L265" s="1229">
        <f t="shared" si="59"/>
        <v>110.39999999999999</v>
      </c>
      <c r="M265" s="1229">
        <f t="shared" si="60"/>
        <v>1.68</v>
      </c>
      <c r="N265" s="1229">
        <f t="shared" si="61"/>
        <v>3.36</v>
      </c>
      <c r="O265" s="1229">
        <f t="shared" si="62"/>
        <v>56.7</v>
      </c>
      <c r="P265" s="1229">
        <f t="shared" si="63"/>
        <v>113.4</v>
      </c>
      <c r="Q265" s="1229">
        <f t="shared" si="64"/>
        <v>23.58</v>
      </c>
      <c r="R265" s="1229">
        <f t="shared" si="65"/>
        <v>47.16</v>
      </c>
      <c r="S265" s="1229">
        <f t="shared" si="66"/>
        <v>27.599999999999998</v>
      </c>
      <c r="T265" s="1229">
        <f t="shared" si="67"/>
        <v>27.599999999999998</v>
      </c>
      <c r="U265" s="1229">
        <f t="shared" si="68"/>
        <v>27.599999999999998</v>
      </c>
      <c r="V265" s="1233">
        <f t="shared" si="69"/>
        <v>13.799999999999999</v>
      </c>
      <c r="W265" s="1248">
        <f t="shared" si="56"/>
        <v>563</v>
      </c>
    </row>
    <row r="266" spans="1:23" ht="11.25" customHeight="1" x14ac:dyDescent="0.25">
      <c r="A266" s="1234" t="s">
        <v>3691</v>
      </c>
      <c r="B266" s="1234">
        <v>210075408</v>
      </c>
      <c r="C266" s="1235" t="s">
        <v>2274</v>
      </c>
      <c r="D266" s="1234">
        <v>84640010474</v>
      </c>
      <c r="E266" s="1234" t="s">
        <v>3764</v>
      </c>
      <c r="F266" s="1237">
        <v>491.66666666666669</v>
      </c>
      <c r="G266" s="1236">
        <v>2</v>
      </c>
      <c r="H266" s="1236">
        <v>1</v>
      </c>
      <c r="I266" s="1238">
        <v>0</v>
      </c>
      <c r="J266" s="1239">
        <f t="shared" si="57"/>
        <v>1</v>
      </c>
      <c r="K266" s="1229">
        <f t="shared" si="58"/>
        <v>118</v>
      </c>
      <c r="L266" s="1229">
        <f t="shared" si="59"/>
        <v>118</v>
      </c>
      <c r="M266" s="1229">
        <f t="shared" si="60"/>
        <v>1.68</v>
      </c>
      <c r="N266" s="1229">
        <f t="shared" si="61"/>
        <v>1.68</v>
      </c>
      <c r="O266" s="1229">
        <f t="shared" si="62"/>
        <v>56.7</v>
      </c>
      <c r="P266" s="1229">
        <f t="shared" si="63"/>
        <v>56.7</v>
      </c>
      <c r="Q266" s="1229">
        <f t="shared" si="64"/>
        <v>23.58</v>
      </c>
      <c r="R266" s="1229">
        <f t="shared" si="65"/>
        <v>23.58</v>
      </c>
      <c r="S266" s="1229">
        <f t="shared" si="66"/>
        <v>29.5</v>
      </c>
      <c r="T266" s="1229">
        <f t="shared" si="67"/>
        <v>29.5</v>
      </c>
      <c r="U266" s="1229">
        <f t="shared" si="68"/>
        <v>29.5</v>
      </c>
      <c r="V266" s="1233">
        <f t="shared" si="69"/>
        <v>14.75</v>
      </c>
      <c r="W266" s="1248">
        <f t="shared" si="56"/>
        <v>503</v>
      </c>
    </row>
    <row r="267" spans="1:23" ht="11.25" customHeight="1" x14ac:dyDescent="0.25">
      <c r="A267" s="1234" t="s">
        <v>3691</v>
      </c>
      <c r="B267" s="1234">
        <v>210075410</v>
      </c>
      <c r="C267" s="1235" t="s">
        <v>2276</v>
      </c>
      <c r="D267" s="1234">
        <v>59320010249</v>
      </c>
      <c r="E267" s="1234" t="s">
        <v>3765</v>
      </c>
      <c r="F267" s="1237">
        <v>469.33333333333331</v>
      </c>
      <c r="G267" s="1236">
        <v>3</v>
      </c>
      <c r="H267" s="1236">
        <v>1</v>
      </c>
      <c r="I267" s="1238">
        <v>0</v>
      </c>
      <c r="J267" s="1239">
        <f t="shared" si="57"/>
        <v>2</v>
      </c>
      <c r="K267" s="1229">
        <f t="shared" si="58"/>
        <v>112.63999999999999</v>
      </c>
      <c r="L267" s="1229">
        <f t="shared" si="59"/>
        <v>112.63999999999999</v>
      </c>
      <c r="M267" s="1229">
        <f t="shared" si="60"/>
        <v>1.68</v>
      </c>
      <c r="N267" s="1229">
        <f t="shared" si="61"/>
        <v>3.36</v>
      </c>
      <c r="O267" s="1229">
        <f t="shared" si="62"/>
        <v>56.7</v>
      </c>
      <c r="P267" s="1229">
        <f t="shared" si="63"/>
        <v>113.4</v>
      </c>
      <c r="Q267" s="1229">
        <f t="shared" si="64"/>
        <v>23.58</v>
      </c>
      <c r="R267" s="1229">
        <f t="shared" si="65"/>
        <v>47.16</v>
      </c>
      <c r="S267" s="1229">
        <f t="shared" si="66"/>
        <v>28.159999999999997</v>
      </c>
      <c r="T267" s="1229">
        <f t="shared" si="67"/>
        <v>28.159999999999997</v>
      </c>
      <c r="U267" s="1229">
        <f t="shared" si="68"/>
        <v>28.159999999999997</v>
      </c>
      <c r="V267" s="1233">
        <f t="shared" si="69"/>
        <v>14.079999999999998</v>
      </c>
      <c r="W267" s="1248">
        <f t="shared" si="56"/>
        <v>570</v>
      </c>
    </row>
    <row r="268" spans="1:23" ht="11.25" customHeight="1" x14ac:dyDescent="0.25">
      <c r="A268" s="1234" t="s">
        <v>3691</v>
      </c>
      <c r="B268" s="1234">
        <v>210075411</v>
      </c>
      <c r="C268" s="1235" t="s">
        <v>804</v>
      </c>
      <c r="D268" s="1234">
        <v>65640039480</v>
      </c>
      <c r="E268" s="1234" t="s">
        <v>3766</v>
      </c>
      <c r="F268" s="1237">
        <v>399</v>
      </c>
      <c r="G268" s="1236">
        <v>3</v>
      </c>
      <c r="H268" s="1236">
        <v>1</v>
      </c>
      <c r="I268" s="1238">
        <v>0</v>
      </c>
      <c r="J268" s="1239">
        <f t="shared" si="57"/>
        <v>2</v>
      </c>
      <c r="K268" s="1229">
        <f t="shared" si="58"/>
        <v>95.759999999999991</v>
      </c>
      <c r="L268" s="1229">
        <f t="shared" si="59"/>
        <v>95.759999999999991</v>
      </c>
      <c r="M268" s="1229">
        <f t="shared" si="60"/>
        <v>1.68</v>
      </c>
      <c r="N268" s="1229">
        <f t="shared" si="61"/>
        <v>3.36</v>
      </c>
      <c r="O268" s="1229">
        <f t="shared" si="62"/>
        <v>56.7</v>
      </c>
      <c r="P268" s="1229">
        <f t="shared" si="63"/>
        <v>113.4</v>
      </c>
      <c r="Q268" s="1229">
        <f t="shared" si="64"/>
        <v>23.58</v>
      </c>
      <c r="R268" s="1229">
        <f t="shared" si="65"/>
        <v>47.16</v>
      </c>
      <c r="S268" s="1229">
        <f t="shared" si="66"/>
        <v>23.939999999999998</v>
      </c>
      <c r="T268" s="1229">
        <f t="shared" si="67"/>
        <v>23.939999999999998</v>
      </c>
      <c r="U268" s="1229">
        <f t="shared" si="68"/>
        <v>23.939999999999998</v>
      </c>
      <c r="V268" s="1233">
        <f t="shared" si="69"/>
        <v>11.969999999999999</v>
      </c>
      <c r="W268" s="1248">
        <f t="shared" si="56"/>
        <v>521</v>
      </c>
    </row>
    <row r="269" spans="1:23" ht="11.25" customHeight="1" x14ac:dyDescent="0.25">
      <c r="A269" s="1234" t="s">
        <v>3691</v>
      </c>
      <c r="B269" s="1234">
        <v>210075413</v>
      </c>
      <c r="C269" s="1235" t="s">
        <v>2278</v>
      </c>
      <c r="D269" s="1234">
        <v>46730001687</v>
      </c>
      <c r="E269" s="1234" t="s">
        <v>3767</v>
      </c>
      <c r="F269" s="1237">
        <v>599.33333333333337</v>
      </c>
      <c r="G269" s="1236">
        <v>3</v>
      </c>
      <c r="H269" s="1236">
        <v>1</v>
      </c>
      <c r="I269" s="1238">
        <v>0</v>
      </c>
      <c r="J269" s="1239">
        <f t="shared" si="57"/>
        <v>2</v>
      </c>
      <c r="K269" s="1229">
        <f t="shared" si="58"/>
        <v>143.84</v>
      </c>
      <c r="L269" s="1229">
        <f t="shared" si="59"/>
        <v>143.84</v>
      </c>
      <c r="M269" s="1229">
        <f t="shared" si="60"/>
        <v>1.68</v>
      </c>
      <c r="N269" s="1229">
        <f t="shared" si="61"/>
        <v>3.36</v>
      </c>
      <c r="O269" s="1229">
        <f t="shared" si="62"/>
        <v>56.7</v>
      </c>
      <c r="P269" s="1229">
        <f t="shared" si="63"/>
        <v>113.4</v>
      </c>
      <c r="Q269" s="1229">
        <f t="shared" si="64"/>
        <v>23.58</v>
      </c>
      <c r="R269" s="1229">
        <f t="shared" si="65"/>
        <v>47.16</v>
      </c>
      <c r="S269" s="1229">
        <f t="shared" si="66"/>
        <v>35.96</v>
      </c>
      <c r="T269" s="1229">
        <f t="shared" si="67"/>
        <v>35.96</v>
      </c>
      <c r="U269" s="1229">
        <f t="shared" si="68"/>
        <v>35.96</v>
      </c>
      <c r="V269" s="1233">
        <f t="shared" si="69"/>
        <v>17.98</v>
      </c>
      <c r="W269" s="1248">
        <f t="shared" si="56"/>
        <v>659</v>
      </c>
    </row>
    <row r="270" spans="1:23" ht="11.25" customHeight="1" x14ac:dyDescent="0.25">
      <c r="A270" s="1234" t="s">
        <v>3691</v>
      </c>
      <c r="B270" s="1234">
        <v>210075414</v>
      </c>
      <c r="C270" s="1235" t="s">
        <v>2280</v>
      </c>
      <c r="D270" s="1234">
        <v>92900006340</v>
      </c>
      <c r="E270" s="1234" t="s">
        <v>3768</v>
      </c>
      <c r="F270" s="1237">
        <v>396</v>
      </c>
      <c r="G270" s="1236">
        <v>2</v>
      </c>
      <c r="H270" s="1236">
        <v>1</v>
      </c>
      <c r="I270" s="1238">
        <v>0</v>
      </c>
      <c r="J270" s="1239">
        <f t="shared" si="57"/>
        <v>1</v>
      </c>
      <c r="K270" s="1229">
        <f t="shared" si="58"/>
        <v>95.039999999999992</v>
      </c>
      <c r="L270" s="1229">
        <f t="shared" si="59"/>
        <v>95.039999999999992</v>
      </c>
      <c r="M270" s="1229">
        <f t="shared" si="60"/>
        <v>1.68</v>
      </c>
      <c r="N270" s="1229">
        <f t="shared" si="61"/>
        <v>1.68</v>
      </c>
      <c r="O270" s="1229">
        <f t="shared" si="62"/>
        <v>56.7</v>
      </c>
      <c r="P270" s="1229">
        <f t="shared" si="63"/>
        <v>56.7</v>
      </c>
      <c r="Q270" s="1229">
        <f t="shared" si="64"/>
        <v>23.58</v>
      </c>
      <c r="R270" s="1229">
        <f t="shared" si="65"/>
        <v>23.58</v>
      </c>
      <c r="S270" s="1229">
        <f t="shared" si="66"/>
        <v>23.759999999999998</v>
      </c>
      <c r="T270" s="1229">
        <f t="shared" si="67"/>
        <v>23.759999999999998</v>
      </c>
      <c r="U270" s="1229">
        <f t="shared" si="68"/>
        <v>23.759999999999998</v>
      </c>
      <c r="V270" s="1233">
        <f t="shared" si="69"/>
        <v>11.879999999999999</v>
      </c>
      <c r="W270" s="1248">
        <f t="shared" si="56"/>
        <v>437</v>
      </c>
    </row>
    <row r="271" spans="1:23" ht="11.25" customHeight="1" x14ac:dyDescent="0.25">
      <c r="A271" s="1234" t="s">
        <v>3691</v>
      </c>
      <c r="B271" s="1234">
        <v>210075417</v>
      </c>
      <c r="C271" s="1235" t="s">
        <v>2282</v>
      </c>
      <c r="D271" s="1234">
        <v>81050007827</v>
      </c>
      <c r="E271" s="1234" t="s">
        <v>3769</v>
      </c>
      <c r="F271" s="1237">
        <v>182.66666666666666</v>
      </c>
      <c r="G271" s="1236">
        <v>2</v>
      </c>
      <c r="H271" s="1236">
        <v>1</v>
      </c>
      <c r="I271" s="1238">
        <v>0</v>
      </c>
      <c r="J271" s="1239">
        <f t="shared" si="57"/>
        <v>1</v>
      </c>
      <c r="K271" s="1229">
        <f t="shared" si="58"/>
        <v>43.839999999999996</v>
      </c>
      <c r="L271" s="1229">
        <f t="shared" si="59"/>
        <v>43.839999999999996</v>
      </c>
      <c r="M271" s="1229">
        <f t="shared" si="60"/>
        <v>1.68</v>
      </c>
      <c r="N271" s="1229">
        <f t="shared" si="61"/>
        <v>1.68</v>
      </c>
      <c r="O271" s="1229">
        <f t="shared" si="62"/>
        <v>56.7</v>
      </c>
      <c r="P271" s="1229">
        <f t="shared" si="63"/>
        <v>56.7</v>
      </c>
      <c r="Q271" s="1229">
        <f t="shared" si="64"/>
        <v>23.58</v>
      </c>
      <c r="R271" s="1229">
        <f t="shared" si="65"/>
        <v>23.58</v>
      </c>
      <c r="S271" s="1229">
        <f t="shared" si="66"/>
        <v>10.959999999999999</v>
      </c>
      <c r="T271" s="1229">
        <f t="shared" si="67"/>
        <v>10.959999999999999</v>
      </c>
      <c r="U271" s="1229">
        <f t="shared" si="68"/>
        <v>10.959999999999999</v>
      </c>
      <c r="V271" s="1233">
        <f t="shared" si="69"/>
        <v>5.4799999999999995</v>
      </c>
      <c r="W271" s="1248">
        <f t="shared" si="56"/>
        <v>290</v>
      </c>
    </row>
    <row r="272" spans="1:23" ht="11.25" customHeight="1" x14ac:dyDescent="0.25">
      <c r="A272" s="1234" t="s">
        <v>3691</v>
      </c>
      <c r="B272" s="1234">
        <v>210075419</v>
      </c>
      <c r="C272" s="1235" t="s">
        <v>806</v>
      </c>
      <c r="D272" s="1234">
        <v>26550010899</v>
      </c>
      <c r="E272" s="1234" t="s">
        <v>3770</v>
      </c>
      <c r="F272" s="1237">
        <v>241.66666666666666</v>
      </c>
      <c r="G272" s="1236">
        <v>2</v>
      </c>
      <c r="H272" s="1236">
        <v>1</v>
      </c>
      <c r="I272" s="1238">
        <v>0</v>
      </c>
      <c r="J272" s="1239">
        <f t="shared" si="57"/>
        <v>1</v>
      </c>
      <c r="K272" s="1229">
        <f t="shared" si="58"/>
        <v>57.999999999999993</v>
      </c>
      <c r="L272" s="1229">
        <f t="shared" si="59"/>
        <v>57.999999999999993</v>
      </c>
      <c r="M272" s="1229">
        <f t="shared" si="60"/>
        <v>1.68</v>
      </c>
      <c r="N272" s="1229">
        <f t="shared" si="61"/>
        <v>1.68</v>
      </c>
      <c r="O272" s="1229">
        <f t="shared" si="62"/>
        <v>56.7</v>
      </c>
      <c r="P272" s="1229">
        <f t="shared" si="63"/>
        <v>56.7</v>
      </c>
      <c r="Q272" s="1229">
        <f t="shared" si="64"/>
        <v>23.58</v>
      </c>
      <c r="R272" s="1229">
        <f t="shared" si="65"/>
        <v>23.58</v>
      </c>
      <c r="S272" s="1229">
        <f t="shared" si="66"/>
        <v>14.499999999999998</v>
      </c>
      <c r="T272" s="1229">
        <f t="shared" si="67"/>
        <v>14.499999999999998</v>
      </c>
      <c r="U272" s="1229">
        <f t="shared" si="68"/>
        <v>14.499999999999998</v>
      </c>
      <c r="V272" s="1233">
        <f t="shared" si="69"/>
        <v>7.2499999999999991</v>
      </c>
      <c r="W272" s="1248">
        <f t="shared" si="56"/>
        <v>331</v>
      </c>
    </row>
    <row r="273" spans="1:23" ht="11.25" customHeight="1" x14ac:dyDescent="0.25">
      <c r="A273" s="1234" t="s">
        <v>3691</v>
      </c>
      <c r="B273" s="1234">
        <v>210075420</v>
      </c>
      <c r="C273" s="1235" t="s">
        <v>2285</v>
      </c>
      <c r="D273" s="1234">
        <v>60920004145</v>
      </c>
      <c r="E273" s="1234" t="s">
        <v>3771</v>
      </c>
      <c r="F273" s="1237">
        <v>129.66666666666666</v>
      </c>
      <c r="G273" s="1236">
        <v>3</v>
      </c>
      <c r="H273" s="1236">
        <v>1</v>
      </c>
      <c r="I273" s="1238">
        <v>0</v>
      </c>
      <c r="J273" s="1239">
        <f t="shared" si="57"/>
        <v>2</v>
      </c>
      <c r="K273" s="1229">
        <f t="shared" si="58"/>
        <v>31.119999999999997</v>
      </c>
      <c r="L273" s="1229">
        <f t="shared" si="59"/>
        <v>31.119999999999997</v>
      </c>
      <c r="M273" s="1229">
        <f t="shared" si="60"/>
        <v>1.68</v>
      </c>
      <c r="N273" s="1229">
        <f t="shared" si="61"/>
        <v>3.36</v>
      </c>
      <c r="O273" s="1229">
        <f t="shared" si="62"/>
        <v>56.7</v>
      </c>
      <c r="P273" s="1229">
        <f t="shared" si="63"/>
        <v>113.4</v>
      </c>
      <c r="Q273" s="1229">
        <f t="shared" si="64"/>
        <v>23.58</v>
      </c>
      <c r="R273" s="1229">
        <f t="shared" si="65"/>
        <v>47.16</v>
      </c>
      <c r="S273" s="1229">
        <f t="shared" si="66"/>
        <v>7.7799999999999994</v>
      </c>
      <c r="T273" s="1229">
        <f t="shared" si="67"/>
        <v>7.7799999999999994</v>
      </c>
      <c r="U273" s="1229">
        <f t="shared" si="68"/>
        <v>7.7799999999999994</v>
      </c>
      <c r="V273" s="1233">
        <f t="shared" si="69"/>
        <v>3.8899999999999997</v>
      </c>
      <c r="W273" s="1248">
        <f t="shared" si="56"/>
        <v>335</v>
      </c>
    </row>
    <row r="274" spans="1:23" ht="11.25" customHeight="1" x14ac:dyDescent="0.25">
      <c r="A274" s="1234" t="s">
        <v>3691</v>
      </c>
      <c r="B274" s="1234">
        <v>210075421</v>
      </c>
      <c r="C274" s="1235" t="s">
        <v>2287</v>
      </c>
      <c r="D274" s="1234">
        <v>30580000819</v>
      </c>
      <c r="E274" s="1234" t="s">
        <v>3772</v>
      </c>
      <c r="F274" s="1237">
        <v>247</v>
      </c>
      <c r="G274" s="1236">
        <v>3</v>
      </c>
      <c r="H274" s="1236">
        <v>1</v>
      </c>
      <c r="I274" s="1238">
        <v>0</v>
      </c>
      <c r="J274" s="1239">
        <f t="shared" si="57"/>
        <v>2</v>
      </c>
      <c r="K274" s="1229">
        <f t="shared" si="58"/>
        <v>59.28</v>
      </c>
      <c r="L274" s="1229">
        <f t="shared" si="59"/>
        <v>59.28</v>
      </c>
      <c r="M274" s="1229">
        <f t="shared" si="60"/>
        <v>1.68</v>
      </c>
      <c r="N274" s="1229">
        <f t="shared" si="61"/>
        <v>3.36</v>
      </c>
      <c r="O274" s="1229">
        <f t="shared" si="62"/>
        <v>56.7</v>
      </c>
      <c r="P274" s="1229">
        <f t="shared" si="63"/>
        <v>113.4</v>
      </c>
      <c r="Q274" s="1229">
        <f t="shared" si="64"/>
        <v>23.58</v>
      </c>
      <c r="R274" s="1229">
        <f t="shared" si="65"/>
        <v>47.16</v>
      </c>
      <c r="S274" s="1229">
        <f t="shared" si="66"/>
        <v>14.82</v>
      </c>
      <c r="T274" s="1229">
        <f t="shared" si="67"/>
        <v>14.82</v>
      </c>
      <c r="U274" s="1229">
        <f t="shared" si="68"/>
        <v>14.82</v>
      </c>
      <c r="V274" s="1233">
        <f t="shared" si="69"/>
        <v>7.41</v>
      </c>
      <c r="W274" s="1248">
        <f t="shared" si="56"/>
        <v>416</v>
      </c>
    </row>
    <row r="275" spans="1:23" ht="11.25" customHeight="1" x14ac:dyDescent="0.25">
      <c r="A275" s="1234" t="s">
        <v>3691</v>
      </c>
      <c r="B275" s="1234">
        <v>210075422</v>
      </c>
      <c r="C275" s="1235" t="s">
        <v>2289</v>
      </c>
      <c r="D275" s="1234">
        <v>29520001557</v>
      </c>
      <c r="E275" s="1234" t="s">
        <v>3773</v>
      </c>
      <c r="F275" s="1237">
        <v>360</v>
      </c>
      <c r="G275" s="1236">
        <v>3</v>
      </c>
      <c r="H275" s="1236">
        <v>1</v>
      </c>
      <c r="I275" s="1238">
        <v>0</v>
      </c>
      <c r="J275" s="1239">
        <f t="shared" si="57"/>
        <v>2</v>
      </c>
      <c r="K275" s="1229">
        <f t="shared" si="58"/>
        <v>86.399999999999991</v>
      </c>
      <c r="L275" s="1229">
        <f t="shared" si="59"/>
        <v>86.399999999999991</v>
      </c>
      <c r="M275" s="1229">
        <f t="shared" si="60"/>
        <v>1.68</v>
      </c>
      <c r="N275" s="1229">
        <f t="shared" si="61"/>
        <v>3.36</v>
      </c>
      <c r="O275" s="1229">
        <f t="shared" si="62"/>
        <v>56.7</v>
      </c>
      <c r="P275" s="1229">
        <f t="shared" si="63"/>
        <v>113.4</v>
      </c>
      <c r="Q275" s="1229">
        <f t="shared" si="64"/>
        <v>23.58</v>
      </c>
      <c r="R275" s="1229">
        <f t="shared" si="65"/>
        <v>47.16</v>
      </c>
      <c r="S275" s="1229">
        <f t="shared" si="66"/>
        <v>21.599999999999998</v>
      </c>
      <c r="T275" s="1229">
        <f t="shared" si="67"/>
        <v>21.599999999999998</v>
      </c>
      <c r="U275" s="1229">
        <f t="shared" si="68"/>
        <v>21.599999999999998</v>
      </c>
      <c r="V275" s="1233">
        <f t="shared" si="69"/>
        <v>10.799999999999999</v>
      </c>
      <c r="W275" s="1248">
        <f t="shared" si="56"/>
        <v>494</v>
      </c>
    </row>
    <row r="276" spans="1:23" ht="11.25" customHeight="1" x14ac:dyDescent="0.25">
      <c r="A276" s="1234" t="s">
        <v>3691</v>
      </c>
      <c r="B276" s="1234">
        <v>210075423</v>
      </c>
      <c r="C276" s="1235" t="s">
        <v>2291</v>
      </c>
      <c r="D276" s="1234">
        <v>59530008520</v>
      </c>
      <c r="E276" s="1234" t="s">
        <v>3774</v>
      </c>
      <c r="F276" s="1237">
        <v>797</v>
      </c>
      <c r="G276" s="1236">
        <v>3</v>
      </c>
      <c r="H276" s="1236">
        <v>1</v>
      </c>
      <c r="I276" s="1238">
        <v>0</v>
      </c>
      <c r="J276" s="1239">
        <f t="shared" si="57"/>
        <v>2</v>
      </c>
      <c r="K276" s="1229">
        <f t="shared" si="58"/>
        <v>191.28</v>
      </c>
      <c r="L276" s="1229">
        <f t="shared" si="59"/>
        <v>191.28</v>
      </c>
      <c r="M276" s="1229">
        <f t="shared" si="60"/>
        <v>1.68</v>
      </c>
      <c r="N276" s="1229">
        <f t="shared" si="61"/>
        <v>3.36</v>
      </c>
      <c r="O276" s="1229">
        <f t="shared" si="62"/>
        <v>56.7</v>
      </c>
      <c r="P276" s="1229">
        <f t="shared" si="63"/>
        <v>113.4</v>
      </c>
      <c r="Q276" s="1229">
        <f t="shared" si="64"/>
        <v>23.58</v>
      </c>
      <c r="R276" s="1229">
        <f t="shared" si="65"/>
        <v>47.16</v>
      </c>
      <c r="S276" s="1229">
        <f t="shared" si="66"/>
        <v>47.82</v>
      </c>
      <c r="T276" s="1229">
        <f t="shared" si="67"/>
        <v>47.82</v>
      </c>
      <c r="U276" s="1229">
        <f t="shared" si="68"/>
        <v>47.82</v>
      </c>
      <c r="V276" s="1233">
        <f t="shared" si="69"/>
        <v>23.91</v>
      </c>
      <c r="W276" s="1248">
        <f t="shared" si="56"/>
        <v>796</v>
      </c>
    </row>
    <row r="277" spans="1:23" ht="11.25" customHeight="1" x14ac:dyDescent="0.25">
      <c r="A277" s="1234" t="s">
        <v>3691</v>
      </c>
      <c r="B277" s="1234">
        <v>210075424</v>
      </c>
      <c r="C277" s="1235" t="s">
        <v>2293</v>
      </c>
      <c r="D277" s="1234">
        <v>67430000638</v>
      </c>
      <c r="E277" s="1234" t="s">
        <v>3775</v>
      </c>
      <c r="F277" s="1237">
        <v>182.33333333333334</v>
      </c>
      <c r="G277" s="1236">
        <v>3</v>
      </c>
      <c r="H277" s="1236">
        <v>1</v>
      </c>
      <c r="I277" s="1238">
        <v>0</v>
      </c>
      <c r="J277" s="1239">
        <f t="shared" si="57"/>
        <v>2</v>
      </c>
      <c r="K277" s="1229">
        <f t="shared" si="58"/>
        <v>43.76</v>
      </c>
      <c r="L277" s="1229">
        <f t="shared" si="59"/>
        <v>43.76</v>
      </c>
      <c r="M277" s="1229">
        <f t="shared" si="60"/>
        <v>1.68</v>
      </c>
      <c r="N277" s="1229">
        <f t="shared" si="61"/>
        <v>3.36</v>
      </c>
      <c r="O277" s="1229">
        <f t="shared" si="62"/>
        <v>56.7</v>
      </c>
      <c r="P277" s="1229">
        <f t="shared" si="63"/>
        <v>113.4</v>
      </c>
      <c r="Q277" s="1229">
        <f t="shared" si="64"/>
        <v>23.58</v>
      </c>
      <c r="R277" s="1229">
        <f t="shared" si="65"/>
        <v>47.16</v>
      </c>
      <c r="S277" s="1229">
        <f t="shared" si="66"/>
        <v>10.94</v>
      </c>
      <c r="T277" s="1229">
        <f t="shared" si="67"/>
        <v>10.94</v>
      </c>
      <c r="U277" s="1229">
        <f t="shared" si="68"/>
        <v>10.94</v>
      </c>
      <c r="V277" s="1233">
        <f t="shared" si="69"/>
        <v>5.47</v>
      </c>
      <c r="W277" s="1248">
        <f t="shared" si="56"/>
        <v>372</v>
      </c>
    </row>
    <row r="278" spans="1:23" ht="11.25" customHeight="1" x14ac:dyDescent="0.25">
      <c r="A278" s="1234" t="s">
        <v>3691</v>
      </c>
      <c r="B278" s="1234">
        <v>210075425</v>
      </c>
      <c r="C278" s="1235" t="s">
        <v>1459</v>
      </c>
      <c r="D278" s="1234">
        <v>21290005145</v>
      </c>
      <c r="E278" s="1234" t="s">
        <v>3776</v>
      </c>
      <c r="F278" s="1237">
        <v>182.33333333333334</v>
      </c>
      <c r="G278" s="1236">
        <v>2</v>
      </c>
      <c r="H278" s="1236">
        <v>1</v>
      </c>
      <c r="I278" s="1238">
        <v>0</v>
      </c>
      <c r="J278" s="1239">
        <f t="shared" si="57"/>
        <v>1</v>
      </c>
      <c r="K278" s="1229">
        <f t="shared" si="58"/>
        <v>43.76</v>
      </c>
      <c r="L278" s="1229">
        <f t="shared" si="59"/>
        <v>43.76</v>
      </c>
      <c r="M278" s="1229">
        <f t="shared" si="60"/>
        <v>1.68</v>
      </c>
      <c r="N278" s="1229">
        <f t="shared" si="61"/>
        <v>1.68</v>
      </c>
      <c r="O278" s="1229">
        <f t="shared" si="62"/>
        <v>56.7</v>
      </c>
      <c r="P278" s="1229">
        <f t="shared" si="63"/>
        <v>56.7</v>
      </c>
      <c r="Q278" s="1229">
        <f t="shared" si="64"/>
        <v>23.58</v>
      </c>
      <c r="R278" s="1229">
        <f t="shared" si="65"/>
        <v>23.58</v>
      </c>
      <c r="S278" s="1229">
        <f t="shared" si="66"/>
        <v>10.94</v>
      </c>
      <c r="T278" s="1229">
        <f t="shared" si="67"/>
        <v>10.94</v>
      </c>
      <c r="U278" s="1229">
        <f t="shared" si="68"/>
        <v>10.94</v>
      </c>
      <c r="V278" s="1233">
        <f t="shared" si="69"/>
        <v>5.47</v>
      </c>
      <c r="W278" s="1248">
        <f t="shared" si="56"/>
        <v>290</v>
      </c>
    </row>
    <row r="279" spans="1:23" ht="11.25" customHeight="1" x14ac:dyDescent="0.25">
      <c r="A279" s="1234" t="s">
        <v>3691</v>
      </c>
      <c r="B279" s="1234">
        <v>440200001</v>
      </c>
      <c r="C279" s="1235" t="s">
        <v>2295</v>
      </c>
      <c r="D279" s="1234">
        <v>62910005438</v>
      </c>
      <c r="E279" s="1234" t="s">
        <v>3777</v>
      </c>
      <c r="F279" s="1237">
        <v>399.66666666666669</v>
      </c>
      <c r="G279" s="1236">
        <v>3</v>
      </c>
      <c r="H279" s="1236">
        <v>1</v>
      </c>
      <c r="I279" s="1238">
        <v>0</v>
      </c>
      <c r="J279" s="1239">
        <f t="shared" si="57"/>
        <v>2</v>
      </c>
      <c r="K279" s="1229">
        <f t="shared" si="58"/>
        <v>95.92</v>
      </c>
      <c r="L279" s="1229">
        <f t="shared" si="59"/>
        <v>95.92</v>
      </c>
      <c r="M279" s="1229">
        <f t="shared" si="60"/>
        <v>1.68</v>
      </c>
      <c r="N279" s="1229">
        <f t="shared" si="61"/>
        <v>3.36</v>
      </c>
      <c r="O279" s="1229">
        <f t="shared" si="62"/>
        <v>56.7</v>
      </c>
      <c r="P279" s="1229">
        <f t="shared" si="63"/>
        <v>113.4</v>
      </c>
      <c r="Q279" s="1229">
        <f t="shared" si="64"/>
        <v>23.58</v>
      </c>
      <c r="R279" s="1229">
        <f t="shared" si="65"/>
        <v>47.16</v>
      </c>
      <c r="S279" s="1229">
        <f t="shared" si="66"/>
        <v>23.98</v>
      </c>
      <c r="T279" s="1229">
        <f t="shared" si="67"/>
        <v>23.98</v>
      </c>
      <c r="U279" s="1229">
        <f t="shared" si="68"/>
        <v>23.98</v>
      </c>
      <c r="V279" s="1233">
        <f t="shared" si="69"/>
        <v>11.99</v>
      </c>
      <c r="W279" s="1248">
        <f t="shared" si="56"/>
        <v>522</v>
      </c>
    </row>
    <row r="280" spans="1:23" ht="11.25" customHeight="1" x14ac:dyDescent="0.25">
      <c r="A280" s="1234" t="s">
        <v>3691</v>
      </c>
      <c r="B280" s="1234">
        <v>440200005</v>
      </c>
      <c r="C280" s="1235" t="s">
        <v>2297</v>
      </c>
      <c r="D280" s="1234">
        <v>86170010317</v>
      </c>
      <c r="E280" s="1234" t="s">
        <v>3778</v>
      </c>
      <c r="F280" s="1237">
        <v>236.66666666666666</v>
      </c>
      <c r="G280" s="1236">
        <v>2</v>
      </c>
      <c r="H280" s="1236">
        <v>1</v>
      </c>
      <c r="I280" s="1238">
        <v>0</v>
      </c>
      <c r="J280" s="1239">
        <f t="shared" si="57"/>
        <v>1</v>
      </c>
      <c r="K280" s="1229">
        <f t="shared" si="58"/>
        <v>56.8</v>
      </c>
      <c r="L280" s="1229">
        <f t="shared" si="59"/>
        <v>56.8</v>
      </c>
      <c r="M280" s="1229">
        <f t="shared" si="60"/>
        <v>1.68</v>
      </c>
      <c r="N280" s="1229">
        <f t="shared" si="61"/>
        <v>1.68</v>
      </c>
      <c r="O280" s="1229">
        <f t="shared" si="62"/>
        <v>56.7</v>
      </c>
      <c r="P280" s="1229">
        <f t="shared" si="63"/>
        <v>56.7</v>
      </c>
      <c r="Q280" s="1229">
        <f t="shared" si="64"/>
        <v>23.58</v>
      </c>
      <c r="R280" s="1229">
        <f t="shared" si="65"/>
        <v>23.58</v>
      </c>
      <c r="S280" s="1229">
        <f t="shared" si="66"/>
        <v>14.2</v>
      </c>
      <c r="T280" s="1229">
        <f t="shared" si="67"/>
        <v>14.2</v>
      </c>
      <c r="U280" s="1229">
        <f t="shared" si="68"/>
        <v>14.2</v>
      </c>
      <c r="V280" s="1233">
        <f t="shared" si="69"/>
        <v>7.1</v>
      </c>
      <c r="W280" s="1248">
        <f t="shared" si="56"/>
        <v>327</v>
      </c>
    </row>
    <row r="281" spans="1:23" ht="11.25" customHeight="1" x14ac:dyDescent="0.25">
      <c r="A281" s="1234" t="s">
        <v>3691</v>
      </c>
      <c r="B281" s="1234">
        <v>440200006</v>
      </c>
      <c r="C281" s="1235" t="s">
        <v>2299</v>
      </c>
      <c r="D281" s="1234">
        <v>54360001373</v>
      </c>
      <c r="E281" s="1234" t="s">
        <v>3779</v>
      </c>
      <c r="F281" s="1237">
        <v>146.66666666666666</v>
      </c>
      <c r="G281" s="1236">
        <v>2</v>
      </c>
      <c r="H281" s="1236">
        <v>1</v>
      </c>
      <c r="I281" s="1238">
        <v>0</v>
      </c>
      <c r="J281" s="1239">
        <f t="shared" si="57"/>
        <v>1</v>
      </c>
      <c r="K281" s="1229">
        <f t="shared" si="58"/>
        <v>35.199999999999996</v>
      </c>
      <c r="L281" s="1229">
        <f t="shared" si="59"/>
        <v>35.199999999999996</v>
      </c>
      <c r="M281" s="1229">
        <f t="shared" si="60"/>
        <v>1.68</v>
      </c>
      <c r="N281" s="1229">
        <f t="shared" si="61"/>
        <v>1.68</v>
      </c>
      <c r="O281" s="1229">
        <f t="shared" si="62"/>
        <v>56.7</v>
      </c>
      <c r="P281" s="1229">
        <f t="shared" si="63"/>
        <v>56.7</v>
      </c>
      <c r="Q281" s="1229">
        <f t="shared" si="64"/>
        <v>23.58</v>
      </c>
      <c r="R281" s="1229">
        <f t="shared" si="65"/>
        <v>23.58</v>
      </c>
      <c r="S281" s="1229">
        <f t="shared" si="66"/>
        <v>8.7999999999999989</v>
      </c>
      <c r="T281" s="1229">
        <f t="shared" si="67"/>
        <v>8.7999999999999989</v>
      </c>
      <c r="U281" s="1229">
        <f t="shared" si="68"/>
        <v>8.7999999999999989</v>
      </c>
      <c r="V281" s="1233">
        <f t="shared" si="69"/>
        <v>4.3999999999999995</v>
      </c>
      <c r="W281" s="1248">
        <f t="shared" si="56"/>
        <v>265</v>
      </c>
    </row>
    <row r="282" spans="1:23" ht="11.25" customHeight="1" x14ac:dyDescent="0.25">
      <c r="A282" s="1234" t="s">
        <v>3691</v>
      </c>
      <c r="B282" s="1234">
        <v>440200007</v>
      </c>
      <c r="C282" s="1235" t="s">
        <v>808</v>
      </c>
      <c r="D282" s="1234">
        <v>21660008864</v>
      </c>
      <c r="E282" s="1234" t="s">
        <v>3780</v>
      </c>
      <c r="F282" s="1237">
        <v>360.33333333333331</v>
      </c>
      <c r="G282" s="1236">
        <v>3</v>
      </c>
      <c r="H282" s="1236">
        <v>1</v>
      </c>
      <c r="I282" s="1238">
        <v>0</v>
      </c>
      <c r="J282" s="1239">
        <f t="shared" si="57"/>
        <v>2</v>
      </c>
      <c r="K282" s="1229">
        <f t="shared" si="58"/>
        <v>86.47999999999999</v>
      </c>
      <c r="L282" s="1229">
        <f t="shared" si="59"/>
        <v>86.47999999999999</v>
      </c>
      <c r="M282" s="1229">
        <f t="shared" si="60"/>
        <v>1.68</v>
      </c>
      <c r="N282" s="1229">
        <f t="shared" si="61"/>
        <v>3.36</v>
      </c>
      <c r="O282" s="1229">
        <f t="shared" si="62"/>
        <v>56.7</v>
      </c>
      <c r="P282" s="1229">
        <f t="shared" si="63"/>
        <v>113.4</v>
      </c>
      <c r="Q282" s="1229">
        <f t="shared" si="64"/>
        <v>23.58</v>
      </c>
      <c r="R282" s="1229">
        <f t="shared" si="65"/>
        <v>47.16</v>
      </c>
      <c r="S282" s="1229">
        <f t="shared" si="66"/>
        <v>21.619999999999997</v>
      </c>
      <c r="T282" s="1229">
        <f t="shared" si="67"/>
        <v>21.619999999999997</v>
      </c>
      <c r="U282" s="1229">
        <f t="shared" si="68"/>
        <v>21.619999999999997</v>
      </c>
      <c r="V282" s="1233">
        <f t="shared" si="69"/>
        <v>10.809999999999999</v>
      </c>
      <c r="W282" s="1248">
        <f t="shared" si="56"/>
        <v>495</v>
      </c>
    </row>
    <row r="283" spans="1:23" ht="11.25" customHeight="1" x14ac:dyDescent="0.25">
      <c r="A283" s="1234" t="s">
        <v>3691</v>
      </c>
      <c r="B283" s="1234">
        <v>440200008</v>
      </c>
      <c r="C283" s="1235" t="s">
        <v>2301</v>
      </c>
      <c r="D283" s="1234">
        <v>98430009696</v>
      </c>
      <c r="E283" s="1234" t="s">
        <v>3781</v>
      </c>
      <c r="F283" s="1237">
        <v>526.33333333333337</v>
      </c>
      <c r="G283" s="1236">
        <v>4</v>
      </c>
      <c r="H283" s="1236">
        <v>1</v>
      </c>
      <c r="I283" s="1238">
        <v>0</v>
      </c>
      <c r="J283" s="1239">
        <f t="shared" si="57"/>
        <v>3</v>
      </c>
      <c r="K283" s="1229">
        <f t="shared" si="58"/>
        <v>126.32000000000001</v>
      </c>
      <c r="L283" s="1229">
        <f t="shared" si="59"/>
        <v>126.32000000000001</v>
      </c>
      <c r="M283" s="1229">
        <f t="shared" si="60"/>
        <v>1.68</v>
      </c>
      <c r="N283" s="1229">
        <f t="shared" si="61"/>
        <v>5.04</v>
      </c>
      <c r="O283" s="1229">
        <f t="shared" si="62"/>
        <v>56.7</v>
      </c>
      <c r="P283" s="1229">
        <f t="shared" si="63"/>
        <v>170.10000000000002</v>
      </c>
      <c r="Q283" s="1229">
        <f t="shared" si="64"/>
        <v>23.58</v>
      </c>
      <c r="R283" s="1229">
        <f t="shared" si="65"/>
        <v>70.739999999999995</v>
      </c>
      <c r="S283" s="1229">
        <f t="shared" si="66"/>
        <v>31.580000000000002</v>
      </c>
      <c r="T283" s="1229">
        <f t="shared" si="67"/>
        <v>31.580000000000002</v>
      </c>
      <c r="U283" s="1229">
        <f t="shared" si="68"/>
        <v>31.580000000000002</v>
      </c>
      <c r="V283" s="1233">
        <f t="shared" si="69"/>
        <v>15.790000000000001</v>
      </c>
      <c r="W283" s="1248">
        <f t="shared" si="56"/>
        <v>691</v>
      </c>
    </row>
    <row r="284" spans="1:23" ht="11.25" customHeight="1" x14ac:dyDescent="0.25">
      <c r="A284" s="1234" t="s">
        <v>3691</v>
      </c>
      <c r="B284" s="1234">
        <v>440200009</v>
      </c>
      <c r="C284" s="1235" t="s">
        <v>1479</v>
      </c>
      <c r="D284" s="1234">
        <v>14350011373</v>
      </c>
      <c r="E284" s="1234" t="s">
        <v>3782</v>
      </c>
      <c r="F284" s="1237">
        <v>453</v>
      </c>
      <c r="G284" s="1236">
        <v>3</v>
      </c>
      <c r="H284" s="1236">
        <v>1</v>
      </c>
      <c r="I284" s="1238">
        <v>0</v>
      </c>
      <c r="J284" s="1239">
        <f t="shared" si="57"/>
        <v>2</v>
      </c>
      <c r="K284" s="1229">
        <f t="shared" si="58"/>
        <v>108.72</v>
      </c>
      <c r="L284" s="1229">
        <f t="shared" si="59"/>
        <v>108.72</v>
      </c>
      <c r="M284" s="1229">
        <f t="shared" si="60"/>
        <v>1.68</v>
      </c>
      <c r="N284" s="1229">
        <f t="shared" si="61"/>
        <v>3.36</v>
      </c>
      <c r="O284" s="1229">
        <f t="shared" si="62"/>
        <v>56.7</v>
      </c>
      <c r="P284" s="1229">
        <f t="shared" si="63"/>
        <v>113.4</v>
      </c>
      <c r="Q284" s="1229">
        <f t="shared" si="64"/>
        <v>23.58</v>
      </c>
      <c r="R284" s="1229">
        <f t="shared" si="65"/>
        <v>47.16</v>
      </c>
      <c r="S284" s="1229">
        <f t="shared" si="66"/>
        <v>27.18</v>
      </c>
      <c r="T284" s="1229">
        <f t="shared" si="67"/>
        <v>27.18</v>
      </c>
      <c r="U284" s="1229">
        <f t="shared" si="68"/>
        <v>27.18</v>
      </c>
      <c r="V284" s="1233">
        <f t="shared" si="69"/>
        <v>13.59</v>
      </c>
      <c r="W284" s="1248">
        <f t="shared" si="56"/>
        <v>558</v>
      </c>
    </row>
    <row r="285" spans="1:23" ht="11.25" customHeight="1" x14ac:dyDescent="0.25">
      <c r="A285" s="1234" t="s">
        <v>3691</v>
      </c>
      <c r="B285" s="1234">
        <v>440200010</v>
      </c>
      <c r="C285" s="1235" t="s">
        <v>2303</v>
      </c>
      <c r="D285" s="1234">
        <v>32750009812</v>
      </c>
      <c r="E285" s="1234" t="s">
        <v>3783</v>
      </c>
      <c r="F285" s="1237">
        <v>314</v>
      </c>
      <c r="G285" s="1236">
        <v>5</v>
      </c>
      <c r="H285" s="1236">
        <v>1</v>
      </c>
      <c r="I285" s="1238">
        <v>0</v>
      </c>
      <c r="J285" s="1239">
        <f t="shared" si="57"/>
        <v>4</v>
      </c>
      <c r="K285" s="1229">
        <f t="shared" si="58"/>
        <v>75.36</v>
      </c>
      <c r="L285" s="1229">
        <f t="shared" si="59"/>
        <v>75.36</v>
      </c>
      <c r="M285" s="1229">
        <f t="shared" si="60"/>
        <v>1.68</v>
      </c>
      <c r="N285" s="1229">
        <f t="shared" si="61"/>
        <v>6.72</v>
      </c>
      <c r="O285" s="1229">
        <f t="shared" si="62"/>
        <v>56.7</v>
      </c>
      <c r="P285" s="1229">
        <f t="shared" si="63"/>
        <v>226.8</v>
      </c>
      <c r="Q285" s="1229">
        <f t="shared" si="64"/>
        <v>23.58</v>
      </c>
      <c r="R285" s="1229">
        <f t="shared" si="65"/>
        <v>94.32</v>
      </c>
      <c r="S285" s="1229">
        <f t="shared" si="66"/>
        <v>18.84</v>
      </c>
      <c r="T285" s="1229">
        <f t="shared" si="67"/>
        <v>18.84</v>
      </c>
      <c r="U285" s="1229">
        <f t="shared" si="68"/>
        <v>18.84</v>
      </c>
      <c r="V285" s="1233">
        <f t="shared" si="69"/>
        <v>9.42</v>
      </c>
      <c r="W285" s="1248">
        <f t="shared" si="56"/>
        <v>626</v>
      </c>
    </row>
    <row r="286" spans="1:23" ht="11.25" customHeight="1" x14ac:dyDescent="0.25">
      <c r="A286" s="1234" t="s">
        <v>3691</v>
      </c>
      <c r="B286" s="1234">
        <v>440200026</v>
      </c>
      <c r="C286" s="1235" t="s">
        <v>2305</v>
      </c>
      <c r="D286" s="1234">
        <v>99060006225</v>
      </c>
      <c r="E286" s="1234" t="s">
        <v>3784</v>
      </c>
      <c r="F286" s="1237">
        <v>276.33333333333331</v>
      </c>
      <c r="G286" s="1236">
        <v>4</v>
      </c>
      <c r="H286" s="1236">
        <v>1</v>
      </c>
      <c r="I286" s="1238">
        <v>0</v>
      </c>
      <c r="J286" s="1239">
        <f t="shared" si="57"/>
        <v>3</v>
      </c>
      <c r="K286" s="1229">
        <f t="shared" si="58"/>
        <v>66.319999999999993</v>
      </c>
      <c r="L286" s="1229">
        <f t="shared" si="59"/>
        <v>66.319999999999993</v>
      </c>
      <c r="M286" s="1229">
        <f t="shared" si="60"/>
        <v>1.68</v>
      </c>
      <c r="N286" s="1229">
        <f t="shared" si="61"/>
        <v>5.04</v>
      </c>
      <c r="O286" s="1229">
        <f t="shared" si="62"/>
        <v>56.7</v>
      </c>
      <c r="P286" s="1229">
        <f t="shared" si="63"/>
        <v>170.10000000000002</v>
      </c>
      <c r="Q286" s="1229">
        <f t="shared" si="64"/>
        <v>23.58</v>
      </c>
      <c r="R286" s="1229">
        <f t="shared" si="65"/>
        <v>70.739999999999995</v>
      </c>
      <c r="S286" s="1229">
        <f t="shared" si="66"/>
        <v>16.579999999999998</v>
      </c>
      <c r="T286" s="1229">
        <f t="shared" si="67"/>
        <v>16.579999999999998</v>
      </c>
      <c r="U286" s="1229">
        <f t="shared" si="68"/>
        <v>16.579999999999998</v>
      </c>
      <c r="V286" s="1233">
        <f t="shared" si="69"/>
        <v>8.2899999999999991</v>
      </c>
      <c r="W286" s="1248">
        <f t="shared" si="56"/>
        <v>519</v>
      </c>
    </row>
    <row r="287" spans="1:23" ht="11.25" customHeight="1" x14ac:dyDescent="0.25">
      <c r="A287" s="1234" t="s">
        <v>3691</v>
      </c>
      <c r="B287" s="1234">
        <v>50000162</v>
      </c>
      <c r="C287" s="1235" t="s">
        <v>2193</v>
      </c>
      <c r="D287" s="1234">
        <v>73420017448</v>
      </c>
      <c r="E287" s="1234" t="s">
        <v>3785</v>
      </c>
      <c r="F287" s="1237">
        <v>276</v>
      </c>
      <c r="G287" s="1236">
        <v>3</v>
      </c>
      <c r="H287" s="1236">
        <v>1</v>
      </c>
      <c r="I287" s="1238">
        <v>0</v>
      </c>
      <c r="J287" s="1239">
        <f t="shared" si="57"/>
        <v>2</v>
      </c>
      <c r="K287" s="1229">
        <f t="shared" si="58"/>
        <v>66.239999999999995</v>
      </c>
      <c r="L287" s="1229">
        <f t="shared" si="59"/>
        <v>66.239999999999995</v>
      </c>
      <c r="M287" s="1229">
        <f t="shared" si="60"/>
        <v>1.68</v>
      </c>
      <c r="N287" s="1229">
        <f t="shared" si="61"/>
        <v>3.36</v>
      </c>
      <c r="O287" s="1229">
        <f t="shared" si="62"/>
        <v>56.7</v>
      </c>
      <c r="P287" s="1229">
        <f t="shared" si="63"/>
        <v>113.4</v>
      </c>
      <c r="Q287" s="1229">
        <f t="shared" si="64"/>
        <v>23.58</v>
      </c>
      <c r="R287" s="1229">
        <f t="shared" si="65"/>
        <v>47.16</v>
      </c>
      <c r="S287" s="1229">
        <f t="shared" si="66"/>
        <v>16.559999999999999</v>
      </c>
      <c r="T287" s="1229">
        <f t="shared" si="67"/>
        <v>16.559999999999999</v>
      </c>
      <c r="U287" s="1229">
        <f t="shared" si="68"/>
        <v>16.559999999999999</v>
      </c>
      <c r="V287" s="1233">
        <f t="shared" si="69"/>
        <v>8.2799999999999994</v>
      </c>
      <c r="W287" s="1248">
        <f t="shared" si="56"/>
        <v>436</v>
      </c>
    </row>
    <row r="288" spans="1:23" ht="11.25" customHeight="1" x14ac:dyDescent="0.25">
      <c r="A288" s="1234" t="s">
        <v>3691</v>
      </c>
      <c r="B288" s="1234">
        <v>440800002</v>
      </c>
      <c r="C288" s="1235" t="s">
        <v>1168</v>
      </c>
      <c r="D288" s="1234">
        <v>35050005611</v>
      </c>
      <c r="E288" s="1234" t="s">
        <v>3786</v>
      </c>
      <c r="F288" s="1237">
        <v>234</v>
      </c>
      <c r="G288" s="1236">
        <v>4</v>
      </c>
      <c r="H288" s="1236">
        <v>1</v>
      </c>
      <c r="I288" s="1238">
        <v>0</v>
      </c>
      <c r="J288" s="1239">
        <f t="shared" si="57"/>
        <v>3</v>
      </c>
      <c r="K288" s="1229">
        <f t="shared" si="58"/>
        <v>56.16</v>
      </c>
      <c r="L288" s="1229">
        <f t="shared" si="59"/>
        <v>56.16</v>
      </c>
      <c r="M288" s="1229">
        <f t="shared" si="60"/>
        <v>1.68</v>
      </c>
      <c r="N288" s="1229">
        <f t="shared" si="61"/>
        <v>5.04</v>
      </c>
      <c r="O288" s="1229">
        <f t="shared" si="62"/>
        <v>56.7</v>
      </c>
      <c r="P288" s="1229">
        <f t="shared" si="63"/>
        <v>170.10000000000002</v>
      </c>
      <c r="Q288" s="1229">
        <f t="shared" si="64"/>
        <v>23.58</v>
      </c>
      <c r="R288" s="1229">
        <f t="shared" si="65"/>
        <v>70.739999999999995</v>
      </c>
      <c r="S288" s="1229">
        <f t="shared" si="66"/>
        <v>14.04</v>
      </c>
      <c r="T288" s="1229">
        <f t="shared" si="67"/>
        <v>14.04</v>
      </c>
      <c r="U288" s="1229">
        <f t="shared" si="68"/>
        <v>14.04</v>
      </c>
      <c r="V288" s="1233">
        <f t="shared" si="69"/>
        <v>7.02</v>
      </c>
      <c r="W288" s="1248">
        <f t="shared" si="56"/>
        <v>489</v>
      </c>
    </row>
    <row r="289" spans="1:23" ht="11.25" customHeight="1" x14ac:dyDescent="0.25">
      <c r="A289" s="1234" t="s">
        <v>3691</v>
      </c>
      <c r="B289" s="1234">
        <v>440800003</v>
      </c>
      <c r="C289" s="1235" t="s">
        <v>1170</v>
      </c>
      <c r="D289" s="1234">
        <v>38650005697</v>
      </c>
      <c r="E289" s="1234" t="s">
        <v>3787</v>
      </c>
      <c r="F289" s="1237">
        <v>505.66666666666669</v>
      </c>
      <c r="G289" s="1236">
        <v>4</v>
      </c>
      <c r="H289" s="1236">
        <v>1</v>
      </c>
      <c r="I289" s="1238">
        <v>0</v>
      </c>
      <c r="J289" s="1239">
        <f t="shared" si="57"/>
        <v>3</v>
      </c>
      <c r="K289" s="1229">
        <f t="shared" si="58"/>
        <v>121.36</v>
      </c>
      <c r="L289" s="1229">
        <f t="shared" si="59"/>
        <v>121.36</v>
      </c>
      <c r="M289" s="1229">
        <f t="shared" si="60"/>
        <v>1.68</v>
      </c>
      <c r="N289" s="1229">
        <f t="shared" si="61"/>
        <v>5.04</v>
      </c>
      <c r="O289" s="1229">
        <f t="shared" si="62"/>
        <v>56.7</v>
      </c>
      <c r="P289" s="1229">
        <f t="shared" si="63"/>
        <v>170.10000000000002</v>
      </c>
      <c r="Q289" s="1229">
        <f t="shared" si="64"/>
        <v>23.58</v>
      </c>
      <c r="R289" s="1229">
        <f t="shared" si="65"/>
        <v>70.739999999999995</v>
      </c>
      <c r="S289" s="1229">
        <f t="shared" si="66"/>
        <v>30.34</v>
      </c>
      <c r="T289" s="1229">
        <f t="shared" si="67"/>
        <v>30.34</v>
      </c>
      <c r="U289" s="1229">
        <f t="shared" si="68"/>
        <v>30.34</v>
      </c>
      <c r="V289" s="1233">
        <f t="shared" si="69"/>
        <v>15.17</v>
      </c>
      <c r="W289" s="1248">
        <f t="shared" si="56"/>
        <v>677</v>
      </c>
    </row>
    <row r="290" spans="1:23" ht="11.25" customHeight="1" x14ac:dyDescent="0.25">
      <c r="A290" s="1234" t="s">
        <v>3691</v>
      </c>
      <c r="B290" s="1234">
        <v>440800008</v>
      </c>
      <c r="C290" s="1235" t="s">
        <v>810</v>
      </c>
      <c r="D290" s="1234">
        <v>70940000502</v>
      </c>
      <c r="E290" s="1234" t="s">
        <v>3788</v>
      </c>
      <c r="F290" s="1237">
        <v>408.66666666666669</v>
      </c>
      <c r="G290" s="1236">
        <v>4</v>
      </c>
      <c r="H290" s="1236">
        <v>1</v>
      </c>
      <c r="I290" s="1238">
        <v>0</v>
      </c>
      <c r="J290" s="1239">
        <f t="shared" si="57"/>
        <v>3</v>
      </c>
      <c r="K290" s="1229">
        <f t="shared" si="58"/>
        <v>98.08</v>
      </c>
      <c r="L290" s="1229">
        <f t="shared" si="59"/>
        <v>98.08</v>
      </c>
      <c r="M290" s="1229">
        <f t="shared" si="60"/>
        <v>1.68</v>
      </c>
      <c r="N290" s="1229">
        <f t="shared" si="61"/>
        <v>5.04</v>
      </c>
      <c r="O290" s="1229">
        <f t="shared" si="62"/>
        <v>56.7</v>
      </c>
      <c r="P290" s="1229">
        <f t="shared" si="63"/>
        <v>170.10000000000002</v>
      </c>
      <c r="Q290" s="1229">
        <f t="shared" si="64"/>
        <v>23.58</v>
      </c>
      <c r="R290" s="1229">
        <f t="shared" si="65"/>
        <v>70.739999999999995</v>
      </c>
      <c r="S290" s="1229">
        <f t="shared" si="66"/>
        <v>24.52</v>
      </c>
      <c r="T290" s="1229">
        <f t="shared" si="67"/>
        <v>24.52</v>
      </c>
      <c r="U290" s="1229">
        <f t="shared" si="68"/>
        <v>24.52</v>
      </c>
      <c r="V290" s="1233">
        <f t="shared" si="69"/>
        <v>12.26</v>
      </c>
      <c r="W290" s="1248">
        <f t="shared" si="56"/>
        <v>610</v>
      </c>
    </row>
    <row r="291" spans="1:23" ht="11.25" customHeight="1" x14ac:dyDescent="0.25">
      <c r="A291" s="1234" t="s">
        <v>3691</v>
      </c>
      <c r="B291" s="1234">
        <v>440800017</v>
      </c>
      <c r="C291" s="1235" t="s">
        <v>2307</v>
      </c>
      <c r="D291" s="1234">
        <v>11450004757</v>
      </c>
      <c r="E291" s="1234" t="s">
        <v>3789</v>
      </c>
      <c r="F291" s="1237">
        <v>277.66666666666669</v>
      </c>
      <c r="G291" s="1236">
        <v>3</v>
      </c>
      <c r="H291" s="1236">
        <v>1</v>
      </c>
      <c r="I291" s="1238">
        <v>0</v>
      </c>
      <c r="J291" s="1239">
        <f t="shared" si="57"/>
        <v>2</v>
      </c>
      <c r="K291" s="1229">
        <f t="shared" si="58"/>
        <v>66.64</v>
      </c>
      <c r="L291" s="1229">
        <f t="shared" si="59"/>
        <v>66.64</v>
      </c>
      <c r="M291" s="1229">
        <f t="shared" si="60"/>
        <v>1.68</v>
      </c>
      <c r="N291" s="1229">
        <f t="shared" si="61"/>
        <v>3.36</v>
      </c>
      <c r="O291" s="1229">
        <f t="shared" si="62"/>
        <v>56.7</v>
      </c>
      <c r="P291" s="1229">
        <f t="shared" si="63"/>
        <v>113.4</v>
      </c>
      <c r="Q291" s="1229">
        <f t="shared" si="64"/>
        <v>23.58</v>
      </c>
      <c r="R291" s="1229">
        <f t="shared" si="65"/>
        <v>47.16</v>
      </c>
      <c r="S291" s="1229">
        <f t="shared" si="66"/>
        <v>16.66</v>
      </c>
      <c r="T291" s="1229">
        <f t="shared" si="67"/>
        <v>16.66</v>
      </c>
      <c r="U291" s="1229">
        <f t="shared" si="68"/>
        <v>16.66</v>
      </c>
      <c r="V291" s="1233">
        <f t="shared" si="69"/>
        <v>8.33</v>
      </c>
      <c r="W291" s="1248">
        <f t="shared" si="56"/>
        <v>437</v>
      </c>
    </row>
    <row r="292" spans="1:23" ht="11.25" customHeight="1" x14ac:dyDescent="0.25">
      <c r="A292" s="1234" t="s">
        <v>3691</v>
      </c>
      <c r="B292" s="1234">
        <v>600200002</v>
      </c>
      <c r="C292" s="1235" t="s">
        <v>812</v>
      </c>
      <c r="D292" s="1234">
        <v>42450006896</v>
      </c>
      <c r="E292" s="1234" t="s">
        <v>3790</v>
      </c>
      <c r="F292" s="1237">
        <v>769.66666666666663</v>
      </c>
      <c r="G292" s="1236">
        <v>5</v>
      </c>
      <c r="H292" s="1236">
        <v>2</v>
      </c>
      <c r="I292" s="1238">
        <v>0</v>
      </c>
      <c r="J292" s="1239">
        <f t="shared" si="57"/>
        <v>3</v>
      </c>
      <c r="K292" s="1229">
        <f t="shared" si="58"/>
        <v>184.71999999999997</v>
      </c>
      <c r="L292" s="1229">
        <f t="shared" si="59"/>
        <v>184.71999999999997</v>
      </c>
      <c r="M292" s="1229">
        <f t="shared" si="60"/>
        <v>3.36</v>
      </c>
      <c r="N292" s="1229">
        <f t="shared" si="61"/>
        <v>5.04</v>
      </c>
      <c r="O292" s="1229">
        <f t="shared" si="62"/>
        <v>113.4</v>
      </c>
      <c r="P292" s="1229">
        <f t="shared" si="63"/>
        <v>170.10000000000002</v>
      </c>
      <c r="Q292" s="1229">
        <f t="shared" si="64"/>
        <v>47.16</v>
      </c>
      <c r="R292" s="1229">
        <f t="shared" si="65"/>
        <v>70.739999999999995</v>
      </c>
      <c r="S292" s="1229">
        <f t="shared" si="66"/>
        <v>46.179999999999993</v>
      </c>
      <c r="T292" s="1229">
        <f t="shared" si="67"/>
        <v>46.179999999999993</v>
      </c>
      <c r="U292" s="1229">
        <f t="shared" si="68"/>
        <v>46.179999999999993</v>
      </c>
      <c r="V292" s="1233">
        <f t="shared" si="69"/>
        <v>23.089999999999996</v>
      </c>
      <c r="W292" s="1248">
        <f t="shared" si="56"/>
        <v>941</v>
      </c>
    </row>
    <row r="293" spans="1:23" ht="11.25" customHeight="1" x14ac:dyDescent="0.25">
      <c r="A293" s="1234" t="s">
        <v>3691</v>
      </c>
      <c r="B293" s="1234">
        <v>600200003</v>
      </c>
      <c r="C293" s="1235" t="s">
        <v>2309</v>
      </c>
      <c r="D293" s="1234">
        <v>49500003983</v>
      </c>
      <c r="E293" s="1234" t="s">
        <v>3791</v>
      </c>
      <c r="F293" s="1237">
        <v>627.33333333333337</v>
      </c>
      <c r="G293" s="1236">
        <v>3</v>
      </c>
      <c r="H293" s="1236">
        <v>1</v>
      </c>
      <c r="I293" s="1238">
        <v>0</v>
      </c>
      <c r="J293" s="1239">
        <f t="shared" si="57"/>
        <v>2</v>
      </c>
      <c r="K293" s="1229">
        <f t="shared" si="58"/>
        <v>150.56</v>
      </c>
      <c r="L293" s="1229">
        <f t="shared" si="59"/>
        <v>150.56</v>
      </c>
      <c r="M293" s="1229">
        <f t="shared" si="60"/>
        <v>1.68</v>
      </c>
      <c r="N293" s="1229">
        <f t="shared" si="61"/>
        <v>3.36</v>
      </c>
      <c r="O293" s="1229">
        <f t="shared" si="62"/>
        <v>56.7</v>
      </c>
      <c r="P293" s="1229">
        <f t="shared" si="63"/>
        <v>113.4</v>
      </c>
      <c r="Q293" s="1229">
        <f t="shared" si="64"/>
        <v>23.58</v>
      </c>
      <c r="R293" s="1229">
        <f t="shared" si="65"/>
        <v>47.16</v>
      </c>
      <c r="S293" s="1229">
        <f t="shared" si="66"/>
        <v>37.64</v>
      </c>
      <c r="T293" s="1229">
        <f t="shared" si="67"/>
        <v>37.64</v>
      </c>
      <c r="U293" s="1229">
        <f t="shared" si="68"/>
        <v>37.64</v>
      </c>
      <c r="V293" s="1233">
        <f t="shared" si="69"/>
        <v>18.82</v>
      </c>
      <c r="W293" s="1248">
        <f t="shared" si="56"/>
        <v>679</v>
      </c>
    </row>
    <row r="294" spans="1:23" ht="11.25" customHeight="1" x14ac:dyDescent="0.25">
      <c r="A294" s="1234" t="s">
        <v>3691</v>
      </c>
      <c r="B294" s="1234">
        <v>600200009</v>
      </c>
      <c r="C294" s="1235" t="s">
        <v>2311</v>
      </c>
      <c r="D294" s="1234">
        <v>89340003429</v>
      </c>
      <c r="E294" s="1234" t="s">
        <v>3792</v>
      </c>
      <c r="F294" s="1237">
        <v>640.66666666666663</v>
      </c>
      <c r="G294" s="1236">
        <v>3</v>
      </c>
      <c r="H294" s="1236">
        <v>1</v>
      </c>
      <c r="I294" s="1238">
        <v>0</v>
      </c>
      <c r="J294" s="1239">
        <f t="shared" si="57"/>
        <v>2</v>
      </c>
      <c r="K294" s="1229">
        <f t="shared" si="58"/>
        <v>153.76</v>
      </c>
      <c r="L294" s="1229">
        <f t="shared" si="59"/>
        <v>153.76</v>
      </c>
      <c r="M294" s="1229">
        <f t="shared" si="60"/>
        <v>1.68</v>
      </c>
      <c r="N294" s="1229">
        <f t="shared" si="61"/>
        <v>3.36</v>
      </c>
      <c r="O294" s="1229">
        <f t="shared" si="62"/>
        <v>56.7</v>
      </c>
      <c r="P294" s="1229">
        <f t="shared" si="63"/>
        <v>113.4</v>
      </c>
      <c r="Q294" s="1229">
        <f t="shared" si="64"/>
        <v>23.58</v>
      </c>
      <c r="R294" s="1229">
        <f t="shared" si="65"/>
        <v>47.16</v>
      </c>
      <c r="S294" s="1229">
        <f t="shared" si="66"/>
        <v>38.44</v>
      </c>
      <c r="T294" s="1229">
        <f t="shared" si="67"/>
        <v>38.44</v>
      </c>
      <c r="U294" s="1229">
        <f t="shared" si="68"/>
        <v>38.44</v>
      </c>
      <c r="V294" s="1233">
        <f t="shared" si="69"/>
        <v>19.22</v>
      </c>
      <c r="W294" s="1248">
        <f t="shared" si="56"/>
        <v>688</v>
      </c>
    </row>
    <row r="295" spans="1:23" ht="11.25" customHeight="1" x14ac:dyDescent="0.25">
      <c r="A295" s="1234" t="s">
        <v>3691</v>
      </c>
      <c r="B295" s="1234">
        <v>600200012</v>
      </c>
      <c r="C295" s="1235" t="s">
        <v>814</v>
      </c>
      <c r="D295" s="1234">
        <v>70390010564</v>
      </c>
      <c r="E295" s="1234" t="s">
        <v>3793</v>
      </c>
      <c r="F295" s="1237">
        <v>654</v>
      </c>
      <c r="G295" s="1236">
        <v>3</v>
      </c>
      <c r="H295" s="1236">
        <v>1</v>
      </c>
      <c r="I295" s="1238">
        <v>0</v>
      </c>
      <c r="J295" s="1239">
        <f t="shared" si="57"/>
        <v>2</v>
      </c>
      <c r="K295" s="1229">
        <f t="shared" si="58"/>
        <v>156.96</v>
      </c>
      <c r="L295" s="1229">
        <f t="shared" si="59"/>
        <v>156.96</v>
      </c>
      <c r="M295" s="1229">
        <f t="shared" si="60"/>
        <v>1.68</v>
      </c>
      <c r="N295" s="1229">
        <f t="shared" si="61"/>
        <v>3.36</v>
      </c>
      <c r="O295" s="1229">
        <f t="shared" si="62"/>
        <v>56.7</v>
      </c>
      <c r="P295" s="1229">
        <f t="shared" si="63"/>
        <v>113.4</v>
      </c>
      <c r="Q295" s="1229">
        <f t="shared" si="64"/>
        <v>23.58</v>
      </c>
      <c r="R295" s="1229">
        <f t="shared" si="65"/>
        <v>47.16</v>
      </c>
      <c r="S295" s="1229">
        <f t="shared" si="66"/>
        <v>39.24</v>
      </c>
      <c r="T295" s="1229">
        <f t="shared" si="67"/>
        <v>39.24</v>
      </c>
      <c r="U295" s="1229">
        <f t="shared" si="68"/>
        <v>39.24</v>
      </c>
      <c r="V295" s="1233">
        <f t="shared" si="69"/>
        <v>19.62</v>
      </c>
      <c r="W295" s="1248">
        <f t="shared" si="56"/>
        <v>697</v>
      </c>
    </row>
    <row r="296" spans="1:23" ht="11.25" customHeight="1" x14ac:dyDescent="0.25">
      <c r="A296" s="1234" t="s">
        <v>3691</v>
      </c>
      <c r="B296" s="1234">
        <v>600200014</v>
      </c>
      <c r="C296" s="1235" t="s">
        <v>2313</v>
      </c>
      <c r="D296" s="1234">
        <v>60310011392</v>
      </c>
      <c r="E296" s="1234" t="s">
        <v>3794</v>
      </c>
      <c r="F296" s="1237">
        <v>728</v>
      </c>
      <c r="G296" s="1236">
        <v>3</v>
      </c>
      <c r="H296" s="1236">
        <v>1</v>
      </c>
      <c r="I296" s="1238">
        <v>0</v>
      </c>
      <c r="J296" s="1239">
        <f t="shared" si="57"/>
        <v>2</v>
      </c>
      <c r="K296" s="1229">
        <f t="shared" si="58"/>
        <v>174.72</v>
      </c>
      <c r="L296" s="1229">
        <f t="shared" si="59"/>
        <v>174.72</v>
      </c>
      <c r="M296" s="1229">
        <f t="shared" si="60"/>
        <v>1.68</v>
      </c>
      <c r="N296" s="1229">
        <f t="shared" si="61"/>
        <v>3.36</v>
      </c>
      <c r="O296" s="1229">
        <f t="shared" si="62"/>
        <v>56.7</v>
      </c>
      <c r="P296" s="1229">
        <f t="shared" si="63"/>
        <v>113.4</v>
      </c>
      <c r="Q296" s="1229">
        <f t="shared" si="64"/>
        <v>23.58</v>
      </c>
      <c r="R296" s="1229">
        <f t="shared" si="65"/>
        <v>47.16</v>
      </c>
      <c r="S296" s="1229">
        <f t="shared" si="66"/>
        <v>43.68</v>
      </c>
      <c r="T296" s="1229">
        <f t="shared" si="67"/>
        <v>43.68</v>
      </c>
      <c r="U296" s="1229">
        <f t="shared" si="68"/>
        <v>43.68</v>
      </c>
      <c r="V296" s="1233">
        <f t="shared" si="69"/>
        <v>21.84</v>
      </c>
      <c r="W296" s="1248">
        <f t="shared" si="56"/>
        <v>748</v>
      </c>
    </row>
    <row r="297" spans="1:23" ht="11.25" customHeight="1" x14ac:dyDescent="0.25">
      <c r="A297" s="1234" t="s">
        <v>3691</v>
      </c>
      <c r="B297" s="1234">
        <v>600200015</v>
      </c>
      <c r="C297" s="1235" t="s">
        <v>2315</v>
      </c>
      <c r="D297" s="1234">
        <v>10740001841</v>
      </c>
      <c r="E297" s="1234" t="s">
        <v>3795</v>
      </c>
      <c r="F297" s="1237">
        <v>633</v>
      </c>
      <c r="G297" s="1236">
        <v>3</v>
      </c>
      <c r="H297" s="1236">
        <v>1</v>
      </c>
      <c r="I297" s="1238">
        <v>0</v>
      </c>
      <c r="J297" s="1239">
        <f t="shared" si="57"/>
        <v>2</v>
      </c>
      <c r="K297" s="1229">
        <f t="shared" si="58"/>
        <v>151.91999999999999</v>
      </c>
      <c r="L297" s="1229">
        <f t="shared" si="59"/>
        <v>151.91999999999999</v>
      </c>
      <c r="M297" s="1229">
        <f t="shared" si="60"/>
        <v>1.68</v>
      </c>
      <c r="N297" s="1229">
        <f t="shared" si="61"/>
        <v>3.36</v>
      </c>
      <c r="O297" s="1229">
        <f t="shared" si="62"/>
        <v>56.7</v>
      </c>
      <c r="P297" s="1229">
        <f t="shared" si="63"/>
        <v>113.4</v>
      </c>
      <c r="Q297" s="1229">
        <f t="shared" si="64"/>
        <v>23.58</v>
      </c>
      <c r="R297" s="1229">
        <f t="shared" si="65"/>
        <v>47.16</v>
      </c>
      <c r="S297" s="1229">
        <f t="shared" si="66"/>
        <v>37.979999999999997</v>
      </c>
      <c r="T297" s="1229">
        <f t="shared" si="67"/>
        <v>37.979999999999997</v>
      </c>
      <c r="U297" s="1229">
        <f t="shared" si="68"/>
        <v>37.979999999999997</v>
      </c>
      <c r="V297" s="1233">
        <f t="shared" si="69"/>
        <v>18.989999999999998</v>
      </c>
      <c r="W297" s="1248">
        <f t="shared" si="56"/>
        <v>683</v>
      </c>
    </row>
    <row r="298" spans="1:23" ht="11.25" customHeight="1" x14ac:dyDescent="0.25">
      <c r="A298" s="1234" t="s">
        <v>3691</v>
      </c>
      <c r="B298" s="1234">
        <v>600200016</v>
      </c>
      <c r="C298" s="1235" t="s">
        <v>816</v>
      </c>
      <c r="D298" s="1234">
        <v>23110010213</v>
      </c>
      <c r="E298" s="1234" t="s">
        <v>3796</v>
      </c>
      <c r="F298" s="1237">
        <v>641.66666666666663</v>
      </c>
      <c r="G298" s="1236">
        <v>3</v>
      </c>
      <c r="H298" s="1236">
        <v>1</v>
      </c>
      <c r="I298" s="1238">
        <v>0</v>
      </c>
      <c r="J298" s="1239">
        <f t="shared" si="57"/>
        <v>2</v>
      </c>
      <c r="K298" s="1229">
        <f t="shared" si="58"/>
        <v>153.99999999999997</v>
      </c>
      <c r="L298" s="1229">
        <f t="shared" si="59"/>
        <v>153.99999999999997</v>
      </c>
      <c r="M298" s="1229">
        <f t="shared" si="60"/>
        <v>1.68</v>
      </c>
      <c r="N298" s="1229">
        <f t="shared" si="61"/>
        <v>3.36</v>
      </c>
      <c r="O298" s="1229">
        <f t="shared" si="62"/>
        <v>56.7</v>
      </c>
      <c r="P298" s="1229">
        <f t="shared" si="63"/>
        <v>113.4</v>
      </c>
      <c r="Q298" s="1229">
        <f t="shared" si="64"/>
        <v>23.58</v>
      </c>
      <c r="R298" s="1229">
        <f t="shared" si="65"/>
        <v>47.16</v>
      </c>
      <c r="S298" s="1229">
        <f t="shared" si="66"/>
        <v>38.499999999999993</v>
      </c>
      <c r="T298" s="1229">
        <f t="shared" si="67"/>
        <v>38.499999999999993</v>
      </c>
      <c r="U298" s="1229">
        <f t="shared" si="68"/>
        <v>38.499999999999993</v>
      </c>
      <c r="V298" s="1233">
        <f t="shared" si="69"/>
        <v>19.249999999999996</v>
      </c>
      <c r="W298" s="1248">
        <f t="shared" si="56"/>
        <v>689</v>
      </c>
    </row>
    <row r="299" spans="1:23" ht="11.25" customHeight="1" x14ac:dyDescent="0.25">
      <c r="A299" s="1234" t="s">
        <v>3691</v>
      </c>
      <c r="B299" s="1234">
        <v>600200035</v>
      </c>
      <c r="C299" s="1235" t="s">
        <v>1489</v>
      </c>
      <c r="D299" s="1234">
        <v>22970038197</v>
      </c>
      <c r="E299" s="1234" t="s">
        <v>3797</v>
      </c>
      <c r="F299" s="1237">
        <v>164</v>
      </c>
      <c r="G299" s="1236">
        <v>3</v>
      </c>
      <c r="H299" s="1236">
        <v>1</v>
      </c>
      <c r="I299" s="1238">
        <v>0</v>
      </c>
      <c r="J299" s="1239">
        <f t="shared" si="57"/>
        <v>2</v>
      </c>
      <c r="K299" s="1229">
        <f t="shared" si="58"/>
        <v>39.36</v>
      </c>
      <c r="L299" s="1229">
        <f t="shared" si="59"/>
        <v>39.36</v>
      </c>
      <c r="M299" s="1229">
        <f t="shared" si="60"/>
        <v>1.68</v>
      </c>
      <c r="N299" s="1229">
        <f t="shared" si="61"/>
        <v>3.36</v>
      </c>
      <c r="O299" s="1229">
        <f t="shared" si="62"/>
        <v>56.7</v>
      </c>
      <c r="P299" s="1229">
        <f t="shared" si="63"/>
        <v>113.4</v>
      </c>
      <c r="Q299" s="1229">
        <f t="shared" si="64"/>
        <v>23.58</v>
      </c>
      <c r="R299" s="1229">
        <f t="shared" si="65"/>
        <v>47.16</v>
      </c>
      <c r="S299" s="1229">
        <f t="shared" si="66"/>
        <v>9.84</v>
      </c>
      <c r="T299" s="1229">
        <f t="shared" si="67"/>
        <v>9.84</v>
      </c>
      <c r="U299" s="1229">
        <f t="shared" si="68"/>
        <v>9.84</v>
      </c>
      <c r="V299" s="1233">
        <f t="shared" si="69"/>
        <v>4.92</v>
      </c>
      <c r="W299" s="1248">
        <f t="shared" si="56"/>
        <v>359</v>
      </c>
    </row>
    <row r="300" spans="1:23" ht="11.25" customHeight="1" x14ac:dyDescent="0.25">
      <c r="A300" s="1234" t="s">
        <v>3691</v>
      </c>
      <c r="B300" s="1234">
        <v>600200037</v>
      </c>
      <c r="C300" s="1235" t="s">
        <v>818</v>
      </c>
      <c r="D300" s="1234">
        <v>10650008805</v>
      </c>
      <c r="E300" s="1234" t="s">
        <v>3798</v>
      </c>
      <c r="F300" s="1237">
        <v>417.33333333333331</v>
      </c>
      <c r="G300" s="1236">
        <v>3</v>
      </c>
      <c r="H300" s="1236">
        <v>1</v>
      </c>
      <c r="I300" s="1238">
        <v>0</v>
      </c>
      <c r="J300" s="1239">
        <f t="shared" si="57"/>
        <v>2</v>
      </c>
      <c r="K300" s="1229">
        <f t="shared" si="58"/>
        <v>100.16</v>
      </c>
      <c r="L300" s="1229">
        <f t="shared" si="59"/>
        <v>100.16</v>
      </c>
      <c r="M300" s="1229">
        <f t="shared" si="60"/>
        <v>1.68</v>
      </c>
      <c r="N300" s="1229">
        <f t="shared" si="61"/>
        <v>3.36</v>
      </c>
      <c r="O300" s="1229">
        <f t="shared" si="62"/>
        <v>56.7</v>
      </c>
      <c r="P300" s="1229">
        <f t="shared" si="63"/>
        <v>113.4</v>
      </c>
      <c r="Q300" s="1229">
        <f t="shared" si="64"/>
        <v>23.58</v>
      </c>
      <c r="R300" s="1229">
        <f t="shared" si="65"/>
        <v>47.16</v>
      </c>
      <c r="S300" s="1229">
        <f t="shared" si="66"/>
        <v>25.04</v>
      </c>
      <c r="T300" s="1229">
        <f t="shared" si="67"/>
        <v>25.04</v>
      </c>
      <c r="U300" s="1229">
        <f t="shared" si="68"/>
        <v>25.04</v>
      </c>
      <c r="V300" s="1233">
        <f t="shared" si="69"/>
        <v>12.52</v>
      </c>
      <c r="W300" s="1248">
        <f t="shared" si="56"/>
        <v>534</v>
      </c>
    </row>
    <row r="301" spans="1:23" ht="11.25" customHeight="1" x14ac:dyDescent="0.25">
      <c r="A301" s="1234" t="s">
        <v>3691</v>
      </c>
      <c r="B301" s="1234">
        <v>601000006</v>
      </c>
      <c r="C301" s="1235" t="s">
        <v>2317</v>
      </c>
      <c r="D301" s="1234">
        <v>70290003865</v>
      </c>
      <c r="E301" s="1234" t="s">
        <v>3799</v>
      </c>
      <c r="F301" s="1237">
        <v>395</v>
      </c>
      <c r="G301" s="1236">
        <v>2</v>
      </c>
      <c r="H301" s="1236">
        <v>1</v>
      </c>
      <c r="I301" s="1238">
        <v>0</v>
      </c>
      <c r="J301" s="1239">
        <f t="shared" si="57"/>
        <v>1</v>
      </c>
      <c r="K301" s="1229">
        <f t="shared" si="58"/>
        <v>94.8</v>
      </c>
      <c r="L301" s="1229">
        <f t="shared" si="59"/>
        <v>94.8</v>
      </c>
      <c r="M301" s="1229">
        <f t="shared" si="60"/>
        <v>1.68</v>
      </c>
      <c r="N301" s="1229">
        <f t="shared" si="61"/>
        <v>1.68</v>
      </c>
      <c r="O301" s="1229">
        <f t="shared" si="62"/>
        <v>56.7</v>
      </c>
      <c r="P301" s="1229">
        <f t="shared" si="63"/>
        <v>56.7</v>
      </c>
      <c r="Q301" s="1229">
        <f t="shared" si="64"/>
        <v>23.58</v>
      </c>
      <c r="R301" s="1229">
        <f t="shared" si="65"/>
        <v>23.58</v>
      </c>
      <c r="S301" s="1229">
        <f t="shared" si="66"/>
        <v>23.7</v>
      </c>
      <c r="T301" s="1229">
        <f t="shared" si="67"/>
        <v>23.7</v>
      </c>
      <c r="U301" s="1229">
        <f t="shared" si="68"/>
        <v>23.7</v>
      </c>
      <c r="V301" s="1233">
        <f t="shared" si="69"/>
        <v>11.85</v>
      </c>
      <c r="W301" s="1248">
        <f t="shared" si="56"/>
        <v>436</v>
      </c>
    </row>
    <row r="302" spans="1:23" ht="11.25" customHeight="1" x14ac:dyDescent="0.25">
      <c r="A302" s="1234" t="s">
        <v>3691</v>
      </c>
      <c r="B302" s="1234">
        <v>601000007</v>
      </c>
      <c r="C302" s="1235" t="s">
        <v>2319</v>
      </c>
      <c r="D302" s="1234">
        <v>89970001843</v>
      </c>
      <c r="E302" s="1234" t="s">
        <v>3800</v>
      </c>
      <c r="F302" s="1237">
        <v>350.33333333333331</v>
      </c>
      <c r="G302" s="1236">
        <v>2</v>
      </c>
      <c r="H302" s="1236">
        <v>1</v>
      </c>
      <c r="I302" s="1238">
        <v>0</v>
      </c>
      <c r="J302" s="1239">
        <f t="shared" si="57"/>
        <v>1</v>
      </c>
      <c r="K302" s="1229">
        <f t="shared" si="58"/>
        <v>84.08</v>
      </c>
      <c r="L302" s="1229">
        <f t="shared" si="59"/>
        <v>84.08</v>
      </c>
      <c r="M302" s="1229">
        <f t="shared" si="60"/>
        <v>1.68</v>
      </c>
      <c r="N302" s="1229">
        <f t="shared" si="61"/>
        <v>1.68</v>
      </c>
      <c r="O302" s="1229">
        <f t="shared" si="62"/>
        <v>56.7</v>
      </c>
      <c r="P302" s="1229">
        <f t="shared" si="63"/>
        <v>56.7</v>
      </c>
      <c r="Q302" s="1229">
        <f t="shared" si="64"/>
        <v>23.58</v>
      </c>
      <c r="R302" s="1229">
        <f t="shared" si="65"/>
        <v>23.58</v>
      </c>
      <c r="S302" s="1229">
        <f t="shared" si="66"/>
        <v>21.02</v>
      </c>
      <c r="T302" s="1229">
        <f t="shared" si="67"/>
        <v>21.02</v>
      </c>
      <c r="U302" s="1229">
        <f t="shared" si="68"/>
        <v>21.02</v>
      </c>
      <c r="V302" s="1233">
        <f t="shared" si="69"/>
        <v>10.51</v>
      </c>
      <c r="W302" s="1248">
        <f t="shared" si="56"/>
        <v>406</v>
      </c>
    </row>
    <row r="303" spans="1:23" ht="11.25" customHeight="1" x14ac:dyDescent="0.25">
      <c r="A303" s="1234" t="s">
        <v>3691</v>
      </c>
      <c r="B303" s="1234">
        <v>601000009</v>
      </c>
      <c r="C303" s="1235" t="s">
        <v>2321</v>
      </c>
      <c r="D303" s="1234">
        <v>99390011046</v>
      </c>
      <c r="E303" s="1234" t="s">
        <v>3801</v>
      </c>
      <c r="F303" s="1237">
        <v>417.66666666666669</v>
      </c>
      <c r="G303" s="1236">
        <v>2</v>
      </c>
      <c r="H303" s="1236">
        <v>1</v>
      </c>
      <c r="I303" s="1238">
        <v>0</v>
      </c>
      <c r="J303" s="1239">
        <f t="shared" si="57"/>
        <v>1</v>
      </c>
      <c r="K303" s="1229">
        <f t="shared" si="58"/>
        <v>100.24</v>
      </c>
      <c r="L303" s="1229">
        <f t="shared" si="59"/>
        <v>100.24</v>
      </c>
      <c r="M303" s="1229">
        <f t="shared" si="60"/>
        <v>1.68</v>
      </c>
      <c r="N303" s="1229">
        <f t="shared" si="61"/>
        <v>1.68</v>
      </c>
      <c r="O303" s="1229">
        <f t="shared" si="62"/>
        <v>56.7</v>
      </c>
      <c r="P303" s="1229">
        <f t="shared" si="63"/>
        <v>56.7</v>
      </c>
      <c r="Q303" s="1229">
        <f t="shared" si="64"/>
        <v>23.58</v>
      </c>
      <c r="R303" s="1229">
        <f t="shared" si="65"/>
        <v>23.58</v>
      </c>
      <c r="S303" s="1229">
        <f t="shared" si="66"/>
        <v>25.06</v>
      </c>
      <c r="T303" s="1229">
        <f t="shared" si="67"/>
        <v>25.06</v>
      </c>
      <c r="U303" s="1229">
        <f t="shared" si="68"/>
        <v>25.06</v>
      </c>
      <c r="V303" s="1233">
        <f t="shared" si="69"/>
        <v>12.53</v>
      </c>
      <c r="W303" s="1248">
        <f t="shared" si="56"/>
        <v>452</v>
      </c>
    </row>
    <row r="304" spans="1:23" ht="11.25" customHeight="1" x14ac:dyDescent="0.25">
      <c r="A304" s="1234" t="s">
        <v>3691</v>
      </c>
      <c r="B304" s="1234">
        <v>601000011</v>
      </c>
      <c r="C304" s="1235" t="s">
        <v>2323</v>
      </c>
      <c r="D304" s="1234">
        <v>10140008711</v>
      </c>
      <c r="E304" s="1234" t="s">
        <v>3802</v>
      </c>
      <c r="F304" s="1237">
        <v>611.66666666666663</v>
      </c>
      <c r="G304" s="1236">
        <v>3</v>
      </c>
      <c r="H304" s="1236">
        <v>1</v>
      </c>
      <c r="I304" s="1238">
        <v>0</v>
      </c>
      <c r="J304" s="1239">
        <f t="shared" si="57"/>
        <v>2</v>
      </c>
      <c r="K304" s="1229">
        <f t="shared" si="58"/>
        <v>146.79999999999998</v>
      </c>
      <c r="L304" s="1229">
        <f t="shared" si="59"/>
        <v>146.79999999999998</v>
      </c>
      <c r="M304" s="1229">
        <f t="shared" si="60"/>
        <v>1.68</v>
      </c>
      <c r="N304" s="1229">
        <f t="shared" si="61"/>
        <v>3.36</v>
      </c>
      <c r="O304" s="1229">
        <f t="shared" si="62"/>
        <v>56.7</v>
      </c>
      <c r="P304" s="1229">
        <f t="shared" si="63"/>
        <v>113.4</v>
      </c>
      <c r="Q304" s="1229">
        <f t="shared" si="64"/>
        <v>23.58</v>
      </c>
      <c r="R304" s="1229">
        <f t="shared" si="65"/>
        <v>47.16</v>
      </c>
      <c r="S304" s="1229">
        <f t="shared" si="66"/>
        <v>36.699999999999996</v>
      </c>
      <c r="T304" s="1229">
        <f t="shared" si="67"/>
        <v>36.699999999999996</v>
      </c>
      <c r="U304" s="1229">
        <f t="shared" si="68"/>
        <v>36.699999999999996</v>
      </c>
      <c r="V304" s="1233">
        <f t="shared" si="69"/>
        <v>18.349999999999998</v>
      </c>
      <c r="W304" s="1248">
        <f t="shared" si="56"/>
        <v>668</v>
      </c>
    </row>
    <row r="305" spans="1:23" ht="11.25" customHeight="1" x14ac:dyDescent="0.25">
      <c r="A305" s="1234" t="s">
        <v>3691</v>
      </c>
      <c r="B305" s="1234">
        <v>601000021</v>
      </c>
      <c r="C305" s="1235" t="s">
        <v>1172</v>
      </c>
      <c r="D305" s="1234">
        <v>13930040757</v>
      </c>
      <c r="E305" s="1234" t="s">
        <v>3803</v>
      </c>
      <c r="F305" s="1237">
        <v>570</v>
      </c>
      <c r="G305" s="1236">
        <v>3</v>
      </c>
      <c r="H305" s="1236">
        <v>1</v>
      </c>
      <c r="I305" s="1238">
        <v>0</v>
      </c>
      <c r="J305" s="1239">
        <f t="shared" si="57"/>
        <v>2</v>
      </c>
      <c r="K305" s="1229">
        <f t="shared" si="58"/>
        <v>136.79999999999998</v>
      </c>
      <c r="L305" s="1229">
        <f t="shared" si="59"/>
        <v>136.79999999999998</v>
      </c>
      <c r="M305" s="1229">
        <f t="shared" si="60"/>
        <v>1.68</v>
      </c>
      <c r="N305" s="1229">
        <f t="shared" si="61"/>
        <v>3.36</v>
      </c>
      <c r="O305" s="1229">
        <f t="shared" si="62"/>
        <v>56.7</v>
      </c>
      <c r="P305" s="1229">
        <f t="shared" si="63"/>
        <v>113.4</v>
      </c>
      <c r="Q305" s="1229">
        <f t="shared" si="64"/>
        <v>23.58</v>
      </c>
      <c r="R305" s="1229">
        <f t="shared" si="65"/>
        <v>47.16</v>
      </c>
      <c r="S305" s="1229">
        <f t="shared" si="66"/>
        <v>34.199999999999996</v>
      </c>
      <c r="T305" s="1229">
        <f t="shared" si="67"/>
        <v>34.199999999999996</v>
      </c>
      <c r="U305" s="1229">
        <f t="shared" si="68"/>
        <v>34.199999999999996</v>
      </c>
      <c r="V305" s="1233">
        <f t="shared" si="69"/>
        <v>17.099999999999998</v>
      </c>
      <c r="W305" s="1248">
        <f t="shared" si="56"/>
        <v>639</v>
      </c>
    </row>
    <row r="306" spans="1:23" ht="11.25" customHeight="1" x14ac:dyDescent="0.25">
      <c r="A306" s="1234" t="s">
        <v>3691</v>
      </c>
      <c r="B306" s="1234">
        <v>604300005</v>
      </c>
      <c r="C306" s="1235" t="s">
        <v>1497</v>
      </c>
      <c r="D306" s="1234">
        <v>22380010979</v>
      </c>
      <c r="E306" s="1234" t="s">
        <v>3804</v>
      </c>
      <c r="F306" s="1237">
        <v>640.66666666666663</v>
      </c>
      <c r="G306" s="1236">
        <v>2</v>
      </c>
      <c r="H306" s="1236">
        <v>1</v>
      </c>
      <c r="I306" s="1238">
        <v>0</v>
      </c>
      <c r="J306" s="1239">
        <f t="shared" si="57"/>
        <v>1</v>
      </c>
      <c r="K306" s="1229">
        <f t="shared" si="58"/>
        <v>153.76</v>
      </c>
      <c r="L306" s="1229">
        <f t="shared" si="59"/>
        <v>153.76</v>
      </c>
      <c r="M306" s="1229">
        <f t="shared" si="60"/>
        <v>1.68</v>
      </c>
      <c r="N306" s="1229">
        <f t="shared" si="61"/>
        <v>1.68</v>
      </c>
      <c r="O306" s="1229">
        <f t="shared" si="62"/>
        <v>56.7</v>
      </c>
      <c r="P306" s="1229">
        <f t="shared" si="63"/>
        <v>56.7</v>
      </c>
      <c r="Q306" s="1229">
        <f t="shared" si="64"/>
        <v>23.58</v>
      </c>
      <c r="R306" s="1229">
        <f t="shared" si="65"/>
        <v>23.58</v>
      </c>
      <c r="S306" s="1229">
        <f t="shared" si="66"/>
        <v>38.44</v>
      </c>
      <c r="T306" s="1229">
        <f t="shared" si="67"/>
        <v>38.44</v>
      </c>
      <c r="U306" s="1229">
        <f t="shared" si="68"/>
        <v>38.44</v>
      </c>
      <c r="V306" s="1233">
        <f t="shared" si="69"/>
        <v>19.22</v>
      </c>
      <c r="W306" s="1248">
        <f t="shared" si="56"/>
        <v>606</v>
      </c>
    </row>
    <row r="307" spans="1:23" ht="11.25" customHeight="1" x14ac:dyDescent="0.25">
      <c r="A307" s="1234" t="s">
        <v>3691</v>
      </c>
      <c r="B307" s="1234">
        <v>604300006</v>
      </c>
      <c r="C307" s="1235" t="s">
        <v>2325</v>
      </c>
      <c r="D307" s="1234">
        <v>10440010113</v>
      </c>
      <c r="E307" s="1234" t="s">
        <v>3805</v>
      </c>
      <c r="F307" s="1237">
        <v>98</v>
      </c>
      <c r="G307" s="1236">
        <v>2</v>
      </c>
      <c r="H307" s="1236">
        <v>1</v>
      </c>
      <c r="I307" s="1238">
        <v>0</v>
      </c>
      <c r="J307" s="1239">
        <f t="shared" si="57"/>
        <v>1</v>
      </c>
      <c r="K307" s="1229">
        <f t="shared" si="58"/>
        <v>23.52</v>
      </c>
      <c r="L307" s="1229">
        <f t="shared" si="59"/>
        <v>23.52</v>
      </c>
      <c r="M307" s="1229">
        <f t="shared" si="60"/>
        <v>1.68</v>
      </c>
      <c r="N307" s="1229">
        <f t="shared" si="61"/>
        <v>1.68</v>
      </c>
      <c r="O307" s="1229">
        <f t="shared" si="62"/>
        <v>56.7</v>
      </c>
      <c r="P307" s="1229">
        <f t="shared" si="63"/>
        <v>56.7</v>
      </c>
      <c r="Q307" s="1229">
        <f t="shared" si="64"/>
        <v>23.58</v>
      </c>
      <c r="R307" s="1229">
        <f t="shared" si="65"/>
        <v>23.58</v>
      </c>
      <c r="S307" s="1229">
        <f t="shared" si="66"/>
        <v>5.88</v>
      </c>
      <c r="T307" s="1229">
        <f t="shared" si="67"/>
        <v>5.88</v>
      </c>
      <c r="U307" s="1229">
        <f t="shared" si="68"/>
        <v>5.88</v>
      </c>
      <c r="V307" s="1233">
        <f t="shared" si="69"/>
        <v>2.94</v>
      </c>
      <c r="W307" s="1248">
        <f t="shared" si="56"/>
        <v>232</v>
      </c>
    </row>
    <row r="308" spans="1:23" ht="11.25" customHeight="1" x14ac:dyDescent="0.25">
      <c r="A308" s="1234" t="s">
        <v>3691</v>
      </c>
      <c r="B308" s="1234">
        <v>604300007</v>
      </c>
      <c r="C308" s="1235" t="s">
        <v>2327</v>
      </c>
      <c r="D308" s="1234">
        <v>92730008301</v>
      </c>
      <c r="E308" s="1234" t="s">
        <v>3806</v>
      </c>
      <c r="F308" s="1237">
        <v>165.33333333333334</v>
      </c>
      <c r="G308" s="1236">
        <v>2</v>
      </c>
      <c r="H308" s="1236">
        <v>1</v>
      </c>
      <c r="I308" s="1238">
        <v>0</v>
      </c>
      <c r="J308" s="1239">
        <f t="shared" si="57"/>
        <v>1</v>
      </c>
      <c r="K308" s="1229">
        <f t="shared" si="58"/>
        <v>39.68</v>
      </c>
      <c r="L308" s="1229">
        <f t="shared" si="59"/>
        <v>39.68</v>
      </c>
      <c r="M308" s="1229">
        <f t="shared" si="60"/>
        <v>1.68</v>
      </c>
      <c r="N308" s="1229">
        <f t="shared" si="61"/>
        <v>1.68</v>
      </c>
      <c r="O308" s="1229">
        <f t="shared" si="62"/>
        <v>56.7</v>
      </c>
      <c r="P308" s="1229">
        <f t="shared" si="63"/>
        <v>56.7</v>
      </c>
      <c r="Q308" s="1229">
        <f t="shared" si="64"/>
        <v>23.58</v>
      </c>
      <c r="R308" s="1229">
        <f t="shared" si="65"/>
        <v>23.58</v>
      </c>
      <c r="S308" s="1229">
        <f t="shared" si="66"/>
        <v>9.92</v>
      </c>
      <c r="T308" s="1229">
        <f t="shared" si="67"/>
        <v>9.92</v>
      </c>
      <c r="U308" s="1229">
        <f t="shared" si="68"/>
        <v>9.92</v>
      </c>
      <c r="V308" s="1233">
        <f t="shared" si="69"/>
        <v>4.96</v>
      </c>
      <c r="W308" s="1248">
        <f t="shared" si="56"/>
        <v>278</v>
      </c>
    </row>
    <row r="309" spans="1:23" ht="11.25" customHeight="1" x14ac:dyDescent="0.25">
      <c r="A309" s="1234" t="s">
        <v>3691</v>
      </c>
      <c r="B309" s="1234">
        <v>680200002</v>
      </c>
      <c r="C309" s="1235" t="s">
        <v>2329</v>
      </c>
      <c r="D309" s="1234">
        <v>77330009059</v>
      </c>
      <c r="E309" s="1234" t="s">
        <v>3807</v>
      </c>
      <c r="F309" s="1237">
        <v>393</v>
      </c>
      <c r="G309" s="1236">
        <v>3</v>
      </c>
      <c r="H309" s="1236">
        <v>1</v>
      </c>
      <c r="I309" s="1238">
        <v>0</v>
      </c>
      <c r="J309" s="1239">
        <f t="shared" si="57"/>
        <v>2</v>
      </c>
      <c r="K309" s="1229">
        <f t="shared" si="58"/>
        <v>94.32</v>
      </c>
      <c r="L309" s="1229">
        <f t="shared" si="59"/>
        <v>94.32</v>
      </c>
      <c r="M309" s="1229">
        <f t="shared" si="60"/>
        <v>1.68</v>
      </c>
      <c r="N309" s="1229">
        <f t="shared" si="61"/>
        <v>3.36</v>
      </c>
      <c r="O309" s="1229">
        <f t="shared" si="62"/>
        <v>56.7</v>
      </c>
      <c r="P309" s="1229">
        <f t="shared" si="63"/>
        <v>113.4</v>
      </c>
      <c r="Q309" s="1229">
        <f t="shared" si="64"/>
        <v>23.58</v>
      </c>
      <c r="R309" s="1229">
        <f t="shared" si="65"/>
        <v>47.16</v>
      </c>
      <c r="S309" s="1229">
        <f t="shared" si="66"/>
        <v>23.58</v>
      </c>
      <c r="T309" s="1229">
        <f t="shared" si="67"/>
        <v>23.58</v>
      </c>
      <c r="U309" s="1229">
        <f t="shared" si="68"/>
        <v>23.58</v>
      </c>
      <c r="V309" s="1233">
        <f t="shared" si="69"/>
        <v>11.79</v>
      </c>
      <c r="W309" s="1248">
        <f t="shared" si="56"/>
        <v>517</v>
      </c>
    </row>
    <row r="310" spans="1:23" ht="11.25" customHeight="1" x14ac:dyDescent="0.25">
      <c r="A310" s="1234" t="s">
        <v>3691</v>
      </c>
      <c r="B310" s="1234">
        <v>680200008</v>
      </c>
      <c r="C310" s="1235" t="s">
        <v>3808</v>
      </c>
      <c r="D310" s="1234">
        <v>15100002495</v>
      </c>
      <c r="E310" s="1234" t="s">
        <v>3809</v>
      </c>
      <c r="F310" s="1237">
        <v>67.666666666666671</v>
      </c>
      <c r="G310" s="1236">
        <v>2</v>
      </c>
      <c r="H310" s="1236">
        <v>1</v>
      </c>
      <c r="I310" s="1238">
        <v>0</v>
      </c>
      <c r="J310" s="1239">
        <f t="shared" si="57"/>
        <v>1</v>
      </c>
      <c r="K310" s="1229">
        <f t="shared" si="58"/>
        <v>16.240000000000002</v>
      </c>
      <c r="L310" s="1229">
        <f t="shared" si="59"/>
        <v>16.240000000000002</v>
      </c>
      <c r="M310" s="1229">
        <f t="shared" si="60"/>
        <v>1.68</v>
      </c>
      <c r="N310" s="1229">
        <f t="shared" si="61"/>
        <v>1.68</v>
      </c>
      <c r="O310" s="1229">
        <f t="shared" si="62"/>
        <v>56.7</v>
      </c>
      <c r="P310" s="1229">
        <f t="shared" si="63"/>
        <v>56.7</v>
      </c>
      <c r="Q310" s="1229">
        <f t="shared" si="64"/>
        <v>23.58</v>
      </c>
      <c r="R310" s="1229">
        <f t="shared" si="65"/>
        <v>23.58</v>
      </c>
      <c r="S310" s="1229">
        <f t="shared" si="66"/>
        <v>4.0600000000000005</v>
      </c>
      <c r="T310" s="1229">
        <f t="shared" si="67"/>
        <v>4.0600000000000005</v>
      </c>
      <c r="U310" s="1229">
        <f t="shared" si="68"/>
        <v>4.0600000000000005</v>
      </c>
      <c r="V310" s="1233">
        <f t="shared" si="69"/>
        <v>2.0300000000000002</v>
      </c>
      <c r="W310" s="1248">
        <f t="shared" si="56"/>
        <v>211</v>
      </c>
    </row>
    <row r="311" spans="1:23" ht="11.25" customHeight="1" x14ac:dyDescent="0.25">
      <c r="A311" s="1234" t="s">
        <v>3691</v>
      </c>
      <c r="B311" s="1234">
        <v>680200010</v>
      </c>
      <c r="C311" s="1235" t="s">
        <v>2331</v>
      </c>
      <c r="D311" s="1234">
        <v>10740005442</v>
      </c>
      <c r="E311" s="1234" t="s">
        <v>3810</v>
      </c>
      <c r="F311" s="1237">
        <v>342.66666666666669</v>
      </c>
      <c r="G311" s="1236">
        <v>3</v>
      </c>
      <c r="H311" s="1236">
        <v>1</v>
      </c>
      <c r="I311" s="1238">
        <v>0</v>
      </c>
      <c r="J311" s="1239">
        <f t="shared" si="57"/>
        <v>2</v>
      </c>
      <c r="K311" s="1229">
        <f t="shared" si="58"/>
        <v>82.24</v>
      </c>
      <c r="L311" s="1229">
        <f t="shared" si="59"/>
        <v>82.24</v>
      </c>
      <c r="M311" s="1229">
        <f t="shared" si="60"/>
        <v>1.68</v>
      </c>
      <c r="N311" s="1229">
        <f t="shared" si="61"/>
        <v>3.36</v>
      </c>
      <c r="O311" s="1229">
        <f t="shared" si="62"/>
        <v>56.7</v>
      </c>
      <c r="P311" s="1229">
        <f t="shared" si="63"/>
        <v>113.4</v>
      </c>
      <c r="Q311" s="1229">
        <f t="shared" si="64"/>
        <v>23.58</v>
      </c>
      <c r="R311" s="1229">
        <f t="shared" si="65"/>
        <v>47.16</v>
      </c>
      <c r="S311" s="1229">
        <f t="shared" si="66"/>
        <v>20.56</v>
      </c>
      <c r="T311" s="1229">
        <f t="shared" si="67"/>
        <v>20.56</v>
      </c>
      <c r="U311" s="1229">
        <f t="shared" si="68"/>
        <v>20.56</v>
      </c>
      <c r="V311" s="1233">
        <f t="shared" si="69"/>
        <v>10.28</v>
      </c>
      <c r="W311" s="1248">
        <f t="shared" si="56"/>
        <v>482</v>
      </c>
    </row>
    <row r="312" spans="1:23" ht="11.25" customHeight="1" x14ac:dyDescent="0.25">
      <c r="A312" s="1234" t="s">
        <v>3691</v>
      </c>
      <c r="B312" s="1234">
        <v>680200012</v>
      </c>
      <c r="C312" s="1235" t="s">
        <v>2333</v>
      </c>
      <c r="D312" s="1234">
        <v>65380010860</v>
      </c>
      <c r="E312" s="1234" t="s">
        <v>3811</v>
      </c>
      <c r="F312" s="1237">
        <v>290.66666666666669</v>
      </c>
      <c r="G312" s="1236">
        <v>3</v>
      </c>
      <c r="H312" s="1236">
        <v>1</v>
      </c>
      <c r="I312" s="1238">
        <v>0</v>
      </c>
      <c r="J312" s="1239">
        <f t="shared" si="57"/>
        <v>2</v>
      </c>
      <c r="K312" s="1229">
        <f t="shared" si="58"/>
        <v>69.760000000000005</v>
      </c>
      <c r="L312" s="1229">
        <f t="shared" si="59"/>
        <v>69.760000000000005</v>
      </c>
      <c r="M312" s="1229">
        <f t="shared" si="60"/>
        <v>1.68</v>
      </c>
      <c r="N312" s="1229">
        <f t="shared" si="61"/>
        <v>3.36</v>
      </c>
      <c r="O312" s="1229">
        <f t="shared" si="62"/>
        <v>56.7</v>
      </c>
      <c r="P312" s="1229">
        <f t="shared" si="63"/>
        <v>113.4</v>
      </c>
      <c r="Q312" s="1229">
        <f t="shared" si="64"/>
        <v>23.58</v>
      </c>
      <c r="R312" s="1229">
        <f t="shared" si="65"/>
        <v>47.16</v>
      </c>
      <c r="S312" s="1229">
        <f t="shared" si="66"/>
        <v>17.440000000000001</v>
      </c>
      <c r="T312" s="1229">
        <f t="shared" si="67"/>
        <v>17.440000000000001</v>
      </c>
      <c r="U312" s="1229">
        <f t="shared" si="68"/>
        <v>17.440000000000001</v>
      </c>
      <c r="V312" s="1233">
        <f t="shared" si="69"/>
        <v>8.7200000000000006</v>
      </c>
      <c r="W312" s="1248">
        <f t="shared" si="56"/>
        <v>446</v>
      </c>
    </row>
    <row r="313" spans="1:23" ht="11.25" customHeight="1" x14ac:dyDescent="0.25">
      <c r="A313" s="1234" t="s">
        <v>3691</v>
      </c>
      <c r="B313" s="1234">
        <v>680200013</v>
      </c>
      <c r="C313" s="1235" t="s">
        <v>2335</v>
      </c>
      <c r="D313" s="1234">
        <v>26730010475</v>
      </c>
      <c r="E313" s="1234" t="s">
        <v>3812</v>
      </c>
      <c r="F313" s="1237">
        <v>251.66666666666666</v>
      </c>
      <c r="G313" s="1236">
        <v>3</v>
      </c>
      <c r="H313" s="1236">
        <v>1</v>
      </c>
      <c r="I313" s="1238">
        <v>0</v>
      </c>
      <c r="J313" s="1239">
        <f t="shared" si="57"/>
        <v>2</v>
      </c>
      <c r="K313" s="1229">
        <f t="shared" si="58"/>
        <v>60.4</v>
      </c>
      <c r="L313" s="1229">
        <f t="shared" si="59"/>
        <v>60.4</v>
      </c>
      <c r="M313" s="1229">
        <f t="shared" si="60"/>
        <v>1.68</v>
      </c>
      <c r="N313" s="1229">
        <f t="shared" si="61"/>
        <v>3.36</v>
      </c>
      <c r="O313" s="1229">
        <f t="shared" si="62"/>
        <v>56.7</v>
      </c>
      <c r="P313" s="1229">
        <f t="shared" si="63"/>
        <v>113.4</v>
      </c>
      <c r="Q313" s="1229">
        <f t="shared" si="64"/>
        <v>23.58</v>
      </c>
      <c r="R313" s="1229">
        <f t="shared" si="65"/>
        <v>47.16</v>
      </c>
      <c r="S313" s="1229">
        <f t="shared" si="66"/>
        <v>15.1</v>
      </c>
      <c r="T313" s="1229">
        <f t="shared" si="67"/>
        <v>15.1</v>
      </c>
      <c r="U313" s="1229">
        <f t="shared" si="68"/>
        <v>15.1</v>
      </c>
      <c r="V313" s="1233">
        <f t="shared" si="69"/>
        <v>7.55</v>
      </c>
      <c r="W313" s="1248">
        <f t="shared" si="56"/>
        <v>420</v>
      </c>
    </row>
    <row r="314" spans="1:23" ht="11.25" customHeight="1" x14ac:dyDescent="0.25">
      <c r="A314" s="1234" t="s">
        <v>3691</v>
      </c>
      <c r="B314" s="1234">
        <v>680200021</v>
      </c>
      <c r="C314" s="1235" t="s">
        <v>2337</v>
      </c>
      <c r="D314" s="1234">
        <v>29450009809</v>
      </c>
      <c r="E314" s="1234" t="s">
        <v>3813</v>
      </c>
      <c r="F314" s="1237">
        <v>298.66666666666669</v>
      </c>
      <c r="G314" s="1236">
        <v>4</v>
      </c>
      <c r="H314" s="1236">
        <v>1</v>
      </c>
      <c r="I314" s="1238">
        <v>0</v>
      </c>
      <c r="J314" s="1239">
        <f t="shared" si="57"/>
        <v>3</v>
      </c>
      <c r="K314" s="1229">
        <f t="shared" si="58"/>
        <v>71.680000000000007</v>
      </c>
      <c r="L314" s="1229">
        <f t="shared" si="59"/>
        <v>71.680000000000007</v>
      </c>
      <c r="M314" s="1229">
        <f t="shared" si="60"/>
        <v>1.68</v>
      </c>
      <c r="N314" s="1229">
        <f t="shared" si="61"/>
        <v>5.04</v>
      </c>
      <c r="O314" s="1229">
        <f t="shared" si="62"/>
        <v>56.7</v>
      </c>
      <c r="P314" s="1229">
        <f t="shared" si="63"/>
        <v>170.10000000000002</v>
      </c>
      <c r="Q314" s="1229">
        <f t="shared" si="64"/>
        <v>23.58</v>
      </c>
      <c r="R314" s="1229">
        <f t="shared" si="65"/>
        <v>70.739999999999995</v>
      </c>
      <c r="S314" s="1229">
        <f t="shared" si="66"/>
        <v>17.920000000000002</v>
      </c>
      <c r="T314" s="1229">
        <f t="shared" si="67"/>
        <v>17.920000000000002</v>
      </c>
      <c r="U314" s="1229">
        <f t="shared" si="68"/>
        <v>17.920000000000002</v>
      </c>
      <c r="V314" s="1233">
        <f t="shared" si="69"/>
        <v>8.9600000000000009</v>
      </c>
      <c r="W314" s="1248">
        <f t="shared" si="56"/>
        <v>534</v>
      </c>
    </row>
    <row r="315" spans="1:23" ht="11.25" customHeight="1" x14ac:dyDescent="0.25">
      <c r="A315" s="1234" t="s">
        <v>3691</v>
      </c>
      <c r="B315" s="1234">
        <v>680200033</v>
      </c>
      <c r="C315" s="1235" t="s">
        <v>2339</v>
      </c>
      <c r="D315" s="1234">
        <v>49430010499</v>
      </c>
      <c r="E315" s="1234" t="s">
        <v>3814</v>
      </c>
      <c r="F315" s="1237">
        <v>342.66666666666669</v>
      </c>
      <c r="G315" s="1236">
        <v>3</v>
      </c>
      <c r="H315" s="1236">
        <v>1</v>
      </c>
      <c r="I315" s="1238">
        <v>0</v>
      </c>
      <c r="J315" s="1239">
        <f t="shared" si="57"/>
        <v>2</v>
      </c>
      <c r="K315" s="1229">
        <f t="shared" si="58"/>
        <v>82.24</v>
      </c>
      <c r="L315" s="1229">
        <f t="shared" si="59"/>
        <v>82.24</v>
      </c>
      <c r="M315" s="1229">
        <f t="shared" si="60"/>
        <v>1.68</v>
      </c>
      <c r="N315" s="1229">
        <f t="shared" si="61"/>
        <v>3.36</v>
      </c>
      <c r="O315" s="1229">
        <f t="shared" si="62"/>
        <v>56.7</v>
      </c>
      <c r="P315" s="1229">
        <f t="shared" si="63"/>
        <v>113.4</v>
      </c>
      <c r="Q315" s="1229">
        <f t="shared" si="64"/>
        <v>23.58</v>
      </c>
      <c r="R315" s="1229">
        <f t="shared" si="65"/>
        <v>47.16</v>
      </c>
      <c r="S315" s="1229">
        <f t="shared" si="66"/>
        <v>20.56</v>
      </c>
      <c r="T315" s="1229">
        <f t="shared" si="67"/>
        <v>20.56</v>
      </c>
      <c r="U315" s="1229">
        <f t="shared" si="68"/>
        <v>20.56</v>
      </c>
      <c r="V315" s="1233">
        <f t="shared" si="69"/>
        <v>10.28</v>
      </c>
      <c r="W315" s="1248">
        <f t="shared" si="56"/>
        <v>482</v>
      </c>
    </row>
    <row r="316" spans="1:23" ht="11.25" customHeight="1" x14ac:dyDescent="0.25">
      <c r="A316" s="1234" t="s">
        <v>3691</v>
      </c>
      <c r="B316" s="1234">
        <v>680200035</v>
      </c>
      <c r="C316" s="1235" t="s">
        <v>1174</v>
      </c>
      <c r="D316" s="1234">
        <v>10670040079</v>
      </c>
      <c r="E316" s="1234" t="s">
        <v>3815</v>
      </c>
      <c r="F316" s="1237">
        <v>780</v>
      </c>
      <c r="G316" s="1236">
        <v>3</v>
      </c>
      <c r="H316" s="1236">
        <v>1</v>
      </c>
      <c r="I316" s="1238">
        <v>0</v>
      </c>
      <c r="J316" s="1239">
        <f t="shared" si="57"/>
        <v>2</v>
      </c>
      <c r="K316" s="1229">
        <f t="shared" si="58"/>
        <v>187.2</v>
      </c>
      <c r="L316" s="1229">
        <f t="shared" si="59"/>
        <v>187.2</v>
      </c>
      <c r="M316" s="1229">
        <f t="shared" si="60"/>
        <v>1.68</v>
      </c>
      <c r="N316" s="1229">
        <f t="shared" si="61"/>
        <v>3.36</v>
      </c>
      <c r="O316" s="1229">
        <f t="shared" si="62"/>
        <v>56.7</v>
      </c>
      <c r="P316" s="1229">
        <f t="shared" si="63"/>
        <v>113.4</v>
      </c>
      <c r="Q316" s="1229">
        <f t="shared" si="64"/>
        <v>23.58</v>
      </c>
      <c r="R316" s="1229">
        <f t="shared" si="65"/>
        <v>47.16</v>
      </c>
      <c r="S316" s="1229">
        <f t="shared" si="66"/>
        <v>46.8</v>
      </c>
      <c r="T316" s="1229">
        <f t="shared" si="67"/>
        <v>46.8</v>
      </c>
      <c r="U316" s="1229">
        <f t="shared" si="68"/>
        <v>46.8</v>
      </c>
      <c r="V316" s="1233">
        <f t="shared" si="69"/>
        <v>23.4</v>
      </c>
      <c r="W316" s="1248">
        <f t="shared" si="56"/>
        <v>784</v>
      </c>
    </row>
    <row r="317" spans="1:23" ht="11.25" customHeight="1" x14ac:dyDescent="0.25">
      <c r="A317" s="1234" t="s">
        <v>3691</v>
      </c>
      <c r="B317" s="1234">
        <v>680200037</v>
      </c>
      <c r="C317" s="1235" t="s">
        <v>820</v>
      </c>
      <c r="D317" s="1234">
        <v>93970005024</v>
      </c>
      <c r="E317" s="1234" t="s">
        <v>3816</v>
      </c>
      <c r="F317" s="1237">
        <v>207.66666666666666</v>
      </c>
      <c r="G317" s="1236">
        <v>3</v>
      </c>
      <c r="H317" s="1236">
        <v>1</v>
      </c>
      <c r="I317" s="1238">
        <v>0</v>
      </c>
      <c r="J317" s="1239">
        <f t="shared" si="57"/>
        <v>2</v>
      </c>
      <c r="K317" s="1229">
        <f t="shared" si="58"/>
        <v>49.839999999999996</v>
      </c>
      <c r="L317" s="1229">
        <f t="shared" si="59"/>
        <v>49.839999999999996</v>
      </c>
      <c r="M317" s="1229">
        <f t="shared" si="60"/>
        <v>1.68</v>
      </c>
      <c r="N317" s="1229">
        <f t="shared" si="61"/>
        <v>3.36</v>
      </c>
      <c r="O317" s="1229">
        <f t="shared" si="62"/>
        <v>56.7</v>
      </c>
      <c r="P317" s="1229">
        <f t="shared" si="63"/>
        <v>113.4</v>
      </c>
      <c r="Q317" s="1229">
        <f t="shared" si="64"/>
        <v>23.58</v>
      </c>
      <c r="R317" s="1229">
        <f t="shared" si="65"/>
        <v>47.16</v>
      </c>
      <c r="S317" s="1229">
        <f t="shared" si="66"/>
        <v>12.459999999999999</v>
      </c>
      <c r="T317" s="1229">
        <f t="shared" si="67"/>
        <v>12.459999999999999</v>
      </c>
      <c r="U317" s="1229">
        <f t="shared" si="68"/>
        <v>12.459999999999999</v>
      </c>
      <c r="V317" s="1233">
        <f t="shared" si="69"/>
        <v>6.2299999999999995</v>
      </c>
      <c r="W317" s="1248">
        <f t="shared" si="56"/>
        <v>389</v>
      </c>
    </row>
    <row r="318" spans="1:23" ht="11.25" customHeight="1" x14ac:dyDescent="0.25">
      <c r="A318" s="1234" t="s">
        <v>3691</v>
      </c>
      <c r="B318" s="1234">
        <v>681000004</v>
      </c>
      <c r="C318" s="1235" t="s">
        <v>822</v>
      </c>
      <c r="D318" s="1234">
        <v>94750040872</v>
      </c>
      <c r="E318" s="1234" t="s">
        <v>3817</v>
      </c>
      <c r="F318" s="1237">
        <v>205</v>
      </c>
      <c r="G318" s="1236">
        <v>2</v>
      </c>
      <c r="H318" s="1236">
        <v>1</v>
      </c>
      <c r="I318" s="1238">
        <v>0</v>
      </c>
      <c r="J318" s="1239">
        <f t="shared" si="57"/>
        <v>1</v>
      </c>
      <c r="K318" s="1229">
        <f t="shared" si="58"/>
        <v>49.199999999999996</v>
      </c>
      <c r="L318" s="1229">
        <f t="shared" si="59"/>
        <v>49.199999999999996</v>
      </c>
      <c r="M318" s="1229">
        <f t="shared" si="60"/>
        <v>1.68</v>
      </c>
      <c r="N318" s="1229">
        <f t="shared" si="61"/>
        <v>1.68</v>
      </c>
      <c r="O318" s="1229">
        <f t="shared" si="62"/>
        <v>56.7</v>
      </c>
      <c r="P318" s="1229">
        <f t="shared" si="63"/>
        <v>56.7</v>
      </c>
      <c r="Q318" s="1229">
        <f t="shared" si="64"/>
        <v>23.58</v>
      </c>
      <c r="R318" s="1229">
        <f t="shared" si="65"/>
        <v>23.58</v>
      </c>
      <c r="S318" s="1229">
        <f t="shared" si="66"/>
        <v>12.299999999999999</v>
      </c>
      <c r="T318" s="1229">
        <f t="shared" si="67"/>
        <v>12.299999999999999</v>
      </c>
      <c r="U318" s="1229">
        <f t="shared" si="68"/>
        <v>12.299999999999999</v>
      </c>
      <c r="V318" s="1233">
        <f t="shared" si="69"/>
        <v>6.1499999999999995</v>
      </c>
      <c r="W318" s="1248">
        <f t="shared" si="56"/>
        <v>305</v>
      </c>
    </row>
    <row r="319" spans="1:23" ht="11.25" customHeight="1" x14ac:dyDescent="0.25">
      <c r="A319" s="1234" t="s">
        <v>3691</v>
      </c>
      <c r="B319" s="1234">
        <v>681000005</v>
      </c>
      <c r="C319" s="1235" t="s">
        <v>824</v>
      </c>
      <c r="D319" s="1234">
        <v>94070039738</v>
      </c>
      <c r="E319" s="1234" t="s">
        <v>3818</v>
      </c>
      <c r="F319" s="1237">
        <v>683.33333333333337</v>
      </c>
      <c r="G319" s="1236">
        <v>3</v>
      </c>
      <c r="H319" s="1236">
        <v>1</v>
      </c>
      <c r="I319" s="1238">
        <v>0</v>
      </c>
      <c r="J319" s="1239">
        <f t="shared" si="57"/>
        <v>2</v>
      </c>
      <c r="K319" s="1229">
        <f t="shared" si="58"/>
        <v>164</v>
      </c>
      <c r="L319" s="1229">
        <f t="shared" si="59"/>
        <v>164</v>
      </c>
      <c r="M319" s="1229">
        <f t="shared" si="60"/>
        <v>1.68</v>
      </c>
      <c r="N319" s="1229">
        <f t="shared" si="61"/>
        <v>3.36</v>
      </c>
      <c r="O319" s="1229">
        <f t="shared" si="62"/>
        <v>56.7</v>
      </c>
      <c r="P319" s="1229">
        <f t="shared" si="63"/>
        <v>113.4</v>
      </c>
      <c r="Q319" s="1229">
        <f t="shared" si="64"/>
        <v>23.58</v>
      </c>
      <c r="R319" s="1229">
        <f t="shared" si="65"/>
        <v>47.16</v>
      </c>
      <c r="S319" s="1229">
        <f t="shared" si="66"/>
        <v>41</v>
      </c>
      <c r="T319" s="1229">
        <f t="shared" si="67"/>
        <v>41</v>
      </c>
      <c r="U319" s="1229">
        <f t="shared" si="68"/>
        <v>41</v>
      </c>
      <c r="V319" s="1233">
        <f t="shared" si="69"/>
        <v>20.5</v>
      </c>
      <c r="W319" s="1248">
        <f t="shared" si="56"/>
        <v>717</v>
      </c>
    </row>
    <row r="320" spans="1:23" ht="11.25" customHeight="1" x14ac:dyDescent="0.25">
      <c r="A320" s="1234" t="s">
        <v>3691</v>
      </c>
      <c r="B320" s="1234">
        <v>681000006</v>
      </c>
      <c r="C320" s="1235" t="s">
        <v>826</v>
      </c>
      <c r="D320" s="1234">
        <v>17230006890</v>
      </c>
      <c r="E320" s="1234" t="s">
        <v>3819</v>
      </c>
      <c r="F320" s="1237">
        <v>386.66666666666669</v>
      </c>
      <c r="G320" s="1236">
        <v>3</v>
      </c>
      <c r="H320" s="1236">
        <v>1</v>
      </c>
      <c r="I320" s="1238">
        <v>0</v>
      </c>
      <c r="J320" s="1239">
        <f t="shared" si="57"/>
        <v>2</v>
      </c>
      <c r="K320" s="1229">
        <f t="shared" si="58"/>
        <v>92.8</v>
      </c>
      <c r="L320" s="1229">
        <f t="shared" si="59"/>
        <v>92.8</v>
      </c>
      <c r="M320" s="1229">
        <f t="shared" si="60"/>
        <v>1.68</v>
      </c>
      <c r="N320" s="1229">
        <f t="shared" si="61"/>
        <v>3.36</v>
      </c>
      <c r="O320" s="1229">
        <f t="shared" si="62"/>
        <v>56.7</v>
      </c>
      <c r="P320" s="1229">
        <f t="shared" si="63"/>
        <v>113.4</v>
      </c>
      <c r="Q320" s="1229">
        <f t="shared" si="64"/>
        <v>23.58</v>
      </c>
      <c r="R320" s="1229">
        <f t="shared" si="65"/>
        <v>47.16</v>
      </c>
      <c r="S320" s="1229">
        <f t="shared" si="66"/>
        <v>23.2</v>
      </c>
      <c r="T320" s="1229">
        <f t="shared" si="67"/>
        <v>23.2</v>
      </c>
      <c r="U320" s="1229">
        <f t="shared" si="68"/>
        <v>23.2</v>
      </c>
      <c r="V320" s="1233">
        <f t="shared" si="69"/>
        <v>11.6</v>
      </c>
      <c r="W320" s="1248">
        <f t="shared" si="56"/>
        <v>513</v>
      </c>
    </row>
    <row r="321" spans="1:23" ht="11.25" customHeight="1" x14ac:dyDescent="0.25">
      <c r="A321" s="1234" t="s">
        <v>3691</v>
      </c>
      <c r="B321" s="1234">
        <v>681800002</v>
      </c>
      <c r="C321" s="1235" t="s">
        <v>1176</v>
      </c>
      <c r="D321" s="1234">
        <v>70820003749</v>
      </c>
      <c r="E321" s="1234" t="s">
        <v>3820</v>
      </c>
      <c r="F321" s="1237">
        <v>477.33333333333331</v>
      </c>
      <c r="G321" s="1236">
        <v>4</v>
      </c>
      <c r="H321" s="1236">
        <v>1</v>
      </c>
      <c r="I321" s="1238">
        <v>0</v>
      </c>
      <c r="J321" s="1239">
        <f t="shared" si="57"/>
        <v>3</v>
      </c>
      <c r="K321" s="1229">
        <f t="shared" si="58"/>
        <v>114.55999999999999</v>
      </c>
      <c r="L321" s="1229">
        <f t="shared" si="59"/>
        <v>114.55999999999999</v>
      </c>
      <c r="M321" s="1229">
        <f t="shared" si="60"/>
        <v>1.68</v>
      </c>
      <c r="N321" s="1229">
        <f t="shared" si="61"/>
        <v>5.04</v>
      </c>
      <c r="O321" s="1229">
        <f t="shared" si="62"/>
        <v>56.7</v>
      </c>
      <c r="P321" s="1229">
        <f t="shared" si="63"/>
        <v>170.10000000000002</v>
      </c>
      <c r="Q321" s="1229">
        <f t="shared" si="64"/>
        <v>23.58</v>
      </c>
      <c r="R321" s="1229">
        <f t="shared" si="65"/>
        <v>70.739999999999995</v>
      </c>
      <c r="S321" s="1229">
        <f t="shared" si="66"/>
        <v>28.639999999999997</v>
      </c>
      <c r="T321" s="1229">
        <f t="shared" si="67"/>
        <v>28.639999999999997</v>
      </c>
      <c r="U321" s="1229">
        <f t="shared" si="68"/>
        <v>28.639999999999997</v>
      </c>
      <c r="V321" s="1233">
        <f t="shared" si="69"/>
        <v>14.319999999999999</v>
      </c>
      <c r="W321" s="1248">
        <f t="shared" si="56"/>
        <v>657</v>
      </c>
    </row>
    <row r="322" spans="1:23" ht="11.25" customHeight="1" x14ac:dyDescent="0.25">
      <c r="A322" s="1234" t="s">
        <v>3691</v>
      </c>
      <c r="B322" s="1234">
        <v>760200005</v>
      </c>
      <c r="C322" s="1235" t="s">
        <v>2341</v>
      </c>
      <c r="D322" s="1234">
        <v>24210000071</v>
      </c>
      <c r="E322" s="1234" t="s">
        <v>3821</v>
      </c>
      <c r="F322" s="1237">
        <v>201.33333333333334</v>
      </c>
      <c r="G322" s="1236">
        <v>3</v>
      </c>
      <c r="H322" s="1236">
        <v>1</v>
      </c>
      <c r="I322" s="1238">
        <v>0</v>
      </c>
      <c r="J322" s="1239">
        <f t="shared" si="57"/>
        <v>2</v>
      </c>
      <c r="K322" s="1229">
        <f t="shared" si="58"/>
        <v>48.32</v>
      </c>
      <c r="L322" s="1229">
        <f t="shared" si="59"/>
        <v>48.32</v>
      </c>
      <c r="M322" s="1229">
        <f t="shared" si="60"/>
        <v>1.68</v>
      </c>
      <c r="N322" s="1229">
        <f t="shared" si="61"/>
        <v>3.36</v>
      </c>
      <c r="O322" s="1229">
        <f t="shared" si="62"/>
        <v>56.7</v>
      </c>
      <c r="P322" s="1229">
        <f t="shared" si="63"/>
        <v>113.4</v>
      </c>
      <c r="Q322" s="1229">
        <f t="shared" si="64"/>
        <v>23.58</v>
      </c>
      <c r="R322" s="1229">
        <f t="shared" si="65"/>
        <v>47.16</v>
      </c>
      <c r="S322" s="1229">
        <f t="shared" si="66"/>
        <v>12.08</v>
      </c>
      <c r="T322" s="1229">
        <f t="shared" si="67"/>
        <v>12.08</v>
      </c>
      <c r="U322" s="1229">
        <f t="shared" si="68"/>
        <v>12.08</v>
      </c>
      <c r="V322" s="1233">
        <f t="shared" si="69"/>
        <v>6.04</v>
      </c>
      <c r="W322" s="1248">
        <f t="shared" si="56"/>
        <v>385</v>
      </c>
    </row>
    <row r="323" spans="1:23" ht="11.25" customHeight="1" x14ac:dyDescent="0.25">
      <c r="A323" s="1234" t="s">
        <v>3691</v>
      </c>
      <c r="B323" s="1234">
        <v>760200006</v>
      </c>
      <c r="C323" s="1235" t="s">
        <v>3822</v>
      </c>
      <c r="D323" s="1234">
        <v>82450004996</v>
      </c>
      <c r="E323" s="1234" t="s">
        <v>3823</v>
      </c>
      <c r="F323" s="1237">
        <v>235.33333333333334</v>
      </c>
      <c r="G323" s="1236">
        <v>2</v>
      </c>
      <c r="H323" s="1236">
        <v>1</v>
      </c>
      <c r="I323" s="1238">
        <v>0</v>
      </c>
      <c r="J323" s="1239">
        <f t="shared" si="57"/>
        <v>1</v>
      </c>
      <c r="K323" s="1229">
        <f t="shared" si="58"/>
        <v>56.48</v>
      </c>
      <c r="L323" s="1229">
        <f t="shared" si="59"/>
        <v>56.48</v>
      </c>
      <c r="M323" s="1229">
        <f t="shared" si="60"/>
        <v>1.68</v>
      </c>
      <c r="N323" s="1229">
        <f t="shared" si="61"/>
        <v>1.68</v>
      </c>
      <c r="O323" s="1229">
        <f t="shared" si="62"/>
        <v>56.7</v>
      </c>
      <c r="P323" s="1229">
        <f t="shared" si="63"/>
        <v>56.7</v>
      </c>
      <c r="Q323" s="1229">
        <f t="shared" si="64"/>
        <v>23.58</v>
      </c>
      <c r="R323" s="1229">
        <f t="shared" si="65"/>
        <v>23.58</v>
      </c>
      <c r="S323" s="1229">
        <f t="shared" si="66"/>
        <v>14.12</v>
      </c>
      <c r="T323" s="1229">
        <f t="shared" si="67"/>
        <v>14.12</v>
      </c>
      <c r="U323" s="1229">
        <f t="shared" si="68"/>
        <v>14.12</v>
      </c>
      <c r="V323" s="1233">
        <f t="shared" si="69"/>
        <v>7.06</v>
      </c>
      <c r="W323" s="1248">
        <f t="shared" si="56"/>
        <v>326</v>
      </c>
    </row>
    <row r="324" spans="1:23" ht="11.25" customHeight="1" x14ac:dyDescent="0.25">
      <c r="A324" s="1234" t="s">
        <v>3691</v>
      </c>
      <c r="B324" s="1234">
        <v>760200009</v>
      </c>
      <c r="C324" s="1235" t="s">
        <v>2343</v>
      </c>
      <c r="D324" s="1234">
        <v>42650011368</v>
      </c>
      <c r="E324" s="1234" t="s">
        <v>3824</v>
      </c>
      <c r="F324" s="1237">
        <v>221</v>
      </c>
      <c r="G324" s="1236">
        <v>3</v>
      </c>
      <c r="H324" s="1236">
        <v>1</v>
      </c>
      <c r="I324" s="1238">
        <v>0</v>
      </c>
      <c r="J324" s="1239">
        <f t="shared" si="57"/>
        <v>2</v>
      </c>
      <c r="K324" s="1229">
        <f t="shared" si="58"/>
        <v>53.04</v>
      </c>
      <c r="L324" s="1229">
        <f t="shared" si="59"/>
        <v>53.04</v>
      </c>
      <c r="M324" s="1229">
        <f t="shared" si="60"/>
        <v>1.68</v>
      </c>
      <c r="N324" s="1229">
        <f t="shared" si="61"/>
        <v>3.36</v>
      </c>
      <c r="O324" s="1229">
        <f t="shared" si="62"/>
        <v>56.7</v>
      </c>
      <c r="P324" s="1229">
        <f t="shared" si="63"/>
        <v>113.4</v>
      </c>
      <c r="Q324" s="1229">
        <f t="shared" si="64"/>
        <v>23.58</v>
      </c>
      <c r="R324" s="1229">
        <f t="shared" si="65"/>
        <v>47.16</v>
      </c>
      <c r="S324" s="1229">
        <f t="shared" si="66"/>
        <v>13.26</v>
      </c>
      <c r="T324" s="1229">
        <f t="shared" si="67"/>
        <v>13.26</v>
      </c>
      <c r="U324" s="1229">
        <f t="shared" si="68"/>
        <v>13.26</v>
      </c>
      <c r="V324" s="1233">
        <f t="shared" si="69"/>
        <v>6.63</v>
      </c>
      <c r="W324" s="1248">
        <f t="shared" si="56"/>
        <v>398</v>
      </c>
    </row>
    <row r="325" spans="1:23" ht="11.25" customHeight="1" x14ac:dyDescent="0.25">
      <c r="A325" s="1234" t="s">
        <v>3691</v>
      </c>
      <c r="B325" s="1234">
        <v>760200010</v>
      </c>
      <c r="C325" s="1235" t="s">
        <v>3825</v>
      </c>
      <c r="D325" s="1234">
        <v>43060003114</v>
      </c>
      <c r="E325" s="1234" t="s">
        <v>3826</v>
      </c>
      <c r="F325" s="1237">
        <v>203.33333333333334</v>
      </c>
      <c r="G325" s="1236">
        <v>2</v>
      </c>
      <c r="H325" s="1236">
        <v>1</v>
      </c>
      <c r="I325" s="1238">
        <v>0</v>
      </c>
      <c r="J325" s="1239">
        <f t="shared" si="57"/>
        <v>1</v>
      </c>
      <c r="K325" s="1229">
        <f t="shared" si="58"/>
        <v>48.8</v>
      </c>
      <c r="L325" s="1229">
        <f t="shared" si="59"/>
        <v>48.8</v>
      </c>
      <c r="M325" s="1229">
        <f t="shared" si="60"/>
        <v>1.68</v>
      </c>
      <c r="N325" s="1229">
        <f t="shared" si="61"/>
        <v>1.68</v>
      </c>
      <c r="O325" s="1229">
        <f t="shared" si="62"/>
        <v>56.7</v>
      </c>
      <c r="P325" s="1229">
        <f t="shared" si="63"/>
        <v>56.7</v>
      </c>
      <c r="Q325" s="1229">
        <f t="shared" si="64"/>
        <v>23.58</v>
      </c>
      <c r="R325" s="1229">
        <f t="shared" si="65"/>
        <v>23.58</v>
      </c>
      <c r="S325" s="1229">
        <f t="shared" si="66"/>
        <v>12.2</v>
      </c>
      <c r="T325" s="1229">
        <f t="shared" si="67"/>
        <v>12.2</v>
      </c>
      <c r="U325" s="1229">
        <f t="shared" si="68"/>
        <v>12.2</v>
      </c>
      <c r="V325" s="1233">
        <f t="shared" si="69"/>
        <v>6.1</v>
      </c>
      <c r="W325" s="1248">
        <f t="shared" si="56"/>
        <v>304</v>
      </c>
    </row>
    <row r="326" spans="1:23" ht="11.25" customHeight="1" x14ac:dyDescent="0.25">
      <c r="A326" s="1234" t="s">
        <v>3691</v>
      </c>
      <c r="B326" s="1234">
        <v>760200011</v>
      </c>
      <c r="C326" s="1235" t="s">
        <v>1505</v>
      </c>
      <c r="D326" s="1234">
        <v>72690006799</v>
      </c>
      <c r="E326" s="1234" t="s">
        <v>3827</v>
      </c>
      <c r="F326" s="1237">
        <v>205.33333333333334</v>
      </c>
      <c r="G326" s="1236">
        <v>4</v>
      </c>
      <c r="H326" s="1236">
        <v>1</v>
      </c>
      <c r="I326" s="1238">
        <v>0</v>
      </c>
      <c r="J326" s="1239">
        <f t="shared" si="57"/>
        <v>3</v>
      </c>
      <c r="K326" s="1229">
        <f t="shared" si="58"/>
        <v>49.28</v>
      </c>
      <c r="L326" s="1229">
        <f t="shared" si="59"/>
        <v>49.28</v>
      </c>
      <c r="M326" s="1229">
        <f t="shared" si="60"/>
        <v>1.68</v>
      </c>
      <c r="N326" s="1229">
        <f t="shared" si="61"/>
        <v>5.04</v>
      </c>
      <c r="O326" s="1229">
        <f t="shared" si="62"/>
        <v>56.7</v>
      </c>
      <c r="P326" s="1229">
        <f t="shared" si="63"/>
        <v>170.10000000000002</v>
      </c>
      <c r="Q326" s="1229">
        <f t="shared" si="64"/>
        <v>23.58</v>
      </c>
      <c r="R326" s="1229">
        <f t="shared" si="65"/>
        <v>70.739999999999995</v>
      </c>
      <c r="S326" s="1229">
        <f t="shared" si="66"/>
        <v>12.32</v>
      </c>
      <c r="T326" s="1229">
        <f t="shared" si="67"/>
        <v>12.32</v>
      </c>
      <c r="U326" s="1229">
        <f t="shared" si="68"/>
        <v>12.32</v>
      </c>
      <c r="V326" s="1233">
        <f t="shared" si="69"/>
        <v>6.16</v>
      </c>
      <c r="W326" s="1248">
        <f t="shared" si="56"/>
        <v>470</v>
      </c>
    </row>
    <row r="327" spans="1:23" ht="11.25" customHeight="1" x14ac:dyDescent="0.25">
      <c r="A327" s="1234" t="s">
        <v>3691</v>
      </c>
      <c r="B327" s="1234">
        <v>760200012</v>
      </c>
      <c r="C327" s="1235" t="s">
        <v>2345</v>
      </c>
      <c r="D327" s="1234">
        <v>10810003151</v>
      </c>
      <c r="E327" s="1234" t="s">
        <v>3828</v>
      </c>
      <c r="F327" s="1237">
        <v>271</v>
      </c>
      <c r="G327" s="1236">
        <v>3</v>
      </c>
      <c r="H327" s="1236">
        <v>1</v>
      </c>
      <c r="I327" s="1238">
        <v>0</v>
      </c>
      <c r="J327" s="1239">
        <f t="shared" si="57"/>
        <v>2</v>
      </c>
      <c r="K327" s="1229">
        <f t="shared" si="58"/>
        <v>65.039999999999992</v>
      </c>
      <c r="L327" s="1229">
        <f t="shared" si="59"/>
        <v>65.039999999999992</v>
      </c>
      <c r="M327" s="1229">
        <f t="shared" si="60"/>
        <v>1.68</v>
      </c>
      <c r="N327" s="1229">
        <f t="shared" si="61"/>
        <v>3.36</v>
      </c>
      <c r="O327" s="1229">
        <f t="shared" si="62"/>
        <v>56.7</v>
      </c>
      <c r="P327" s="1229">
        <f t="shared" si="63"/>
        <v>113.4</v>
      </c>
      <c r="Q327" s="1229">
        <f t="shared" si="64"/>
        <v>23.58</v>
      </c>
      <c r="R327" s="1229">
        <f t="shared" si="65"/>
        <v>47.16</v>
      </c>
      <c r="S327" s="1229">
        <f t="shared" si="66"/>
        <v>16.259999999999998</v>
      </c>
      <c r="T327" s="1229">
        <f t="shared" si="67"/>
        <v>16.259999999999998</v>
      </c>
      <c r="U327" s="1229">
        <f t="shared" si="68"/>
        <v>16.259999999999998</v>
      </c>
      <c r="V327" s="1233">
        <f t="shared" si="69"/>
        <v>8.129999999999999</v>
      </c>
      <c r="W327" s="1248">
        <f t="shared" ref="W327:W390" si="70">ROUND((K327+L327+M327+N327+O327+P327+Q327+R327+S327+T327+U327+V327),0)</f>
        <v>433</v>
      </c>
    </row>
    <row r="328" spans="1:23" ht="11.25" customHeight="1" x14ac:dyDescent="0.25">
      <c r="A328" s="1234" t="s">
        <v>3691</v>
      </c>
      <c r="B328" s="1234">
        <v>760200013</v>
      </c>
      <c r="C328" s="1235" t="s">
        <v>2347</v>
      </c>
      <c r="D328" s="1234">
        <v>90470001840</v>
      </c>
      <c r="E328" s="1234" t="s">
        <v>3829</v>
      </c>
      <c r="F328" s="1237">
        <v>490.66666666666669</v>
      </c>
      <c r="G328" s="1236">
        <v>3</v>
      </c>
      <c r="H328" s="1236">
        <v>1</v>
      </c>
      <c r="I328" s="1238">
        <v>0</v>
      </c>
      <c r="J328" s="1239">
        <f t="shared" ref="J328:J391" si="71">G328-H328-I328</f>
        <v>2</v>
      </c>
      <c r="K328" s="1229">
        <f t="shared" ref="K328:K391" si="72">F328*$K$4</f>
        <v>117.76</v>
      </c>
      <c r="L328" s="1229">
        <f t="shared" ref="L328:L391" si="73">F328*$L$4</f>
        <v>117.76</v>
      </c>
      <c r="M328" s="1229">
        <f t="shared" ref="M328:M391" si="74">(H328+I328)*$M$4</f>
        <v>1.68</v>
      </c>
      <c r="N328" s="1229">
        <f t="shared" ref="N328:N391" si="75">J328*$N$4</f>
        <v>3.36</v>
      </c>
      <c r="O328" s="1229">
        <f t="shared" ref="O328:O391" si="76">(H328+I328)*$O$4</f>
        <v>56.7</v>
      </c>
      <c r="P328" s="1229">
        <f t="shared" ref="P328:P391" si="77">J328*$P$4</f>
        <v>113.4</v>
      </c>
      <c r="Q328" s="1229">
        <f t="shared" ref="Q328:Q391" si="78">(H328+I328)*$Q$4</f>
        <v>23.58</v>
      </c>
      <c r="R328" s="1229">
        <f t="shared" ref="R328:R391" si="79">J328*$R$4</f>
        <v>47.16</v>
      </c>
      <c r="S328" s="1229">
        <f t="shared" ref="S328:S391" si="80">F328*$S$4</f>
        <v>29.44</v>
      </c>
      <c r="T328" s="1229">
        <f t="shared" ref="T328:T391" si="81">F328*$T$4</f>
        <v>29.44</v>
      </c>
      <c r="U328" s="1229">
        <f t="shared" ref="U328:U391" si="82">F328*$U$4</f>
        <v>29.44</v>
      </c>
      <c r="V328" s="1233">
        <f t="shared" ref="V328:V391" si="83">F328*$V$4</f>
        <v>14.72</v>
      </c>
      <c r="W328" s="1248">
        <f t="shared" si="70"/>
        <v>584</v>
      </c>
    </row>
    <row r="329" spans="1:23" ht="11.25" customHeight="1" x14ac:dyDescent="0.25">
      <c r="A329" s="1234" t="s">
        <v>3691</v>
      </c>
      <c r="B329" s="1234">
        <v>760200022</v>
      </c>
      <c r="C329" s="1235" t="s">
        <v>828</v>
      </c>
      <c r="D329" s="1234">
        <v>84500009936</v>
      </c>
      <c r="E329" s="1234" t="s">
        <v>3830</v>
      </c>
      <c r="F329" s="1237">
        <v>548.66666666666663</v>
      </c>
      <c r="G329" s="1236">
        <v>3</v>
      </c>
      <c r="H329" s="1236">
        <v>1</v>
      </c>
      <c r="I329" s="1238">
        <v>0</v>
      </c>
      <c r="J329" s="1239">
        <f t="shared" si="71"/>
        <v>2</v>
      </c>
      <c r="K329" s="1229">
        <f t="shared" si="72"/>
        <v>131.67999999999998</v>
      </c>
      <c r="L329" s="1229">
        <f t="shared" si="73"/>
        <v>131.67999999999998</v>
      </c>
      <c r="M329" s="1229">
        <f t="shared" si="74"/>
        <v>1.68</v>
      </c>
      <c r="N329" s="1229">
        <f t="shared" si="75"/>
        <v>3.36</v>
      </c>
      <c r="O329" s="1229">
        <f t="shared" si="76"/>
        <v>56.7</v>
      </c>
      <c r="P329" s="1229">
        <f t="shared" si="77"/>
        <v>113.4</v>
      </c>
      <c r="Q329" s="1229">
        <f t="shared" si="78"/>
        <v>23.58</v>
      </c>
      <c r="R329" s="1229">
        <f t="shared" si="79"/>
        <v>47.16</v>
      </c>
      <c r="S329" s="1229">
        <f t="shared" si="80"/>
        <v>32.919999999999995</v>
      </c>
      <c r="T329" s="1229">
        <f t="shared" si="81"/>
        <v>32.919999999999995</v>
      </c>
      <c r="U329" s="1229">
        <f t="shared" si="82"/>
        <v>32.919999999999995</v>
      </c>
      <c r="V329" s="1233">
        <f t="shared" si="83"/>
        <v>16.459999999999997</v>
      </c>
      <c r="W329" s="1248">
        <f t="shared" si="70"/>
        <v>624</v>
      </c>
    </row>
    <row r="330" spans="1:23" ht="11.25" customHeight="1" x14ac:dyDescent="0.25">
      <c r="A330" s="1234" t="s">
        <v>3691</v>
      </c>
      <c r="B330" s="1234">
        <v>760200023</v>
      </c>
      <c r="C330" s="1235" t="s">
        <v>2349</v>
      </c>
      <c r="D330" s="1234">
        <v>36390010672</v>
      </c>
      <c r="E330" s="1234" t="s">
        <v>3831</v>
      </c>
      <c r="F330" s="1237">
        <v>214.33333333333334</v>
      </c>
      <c r="G330" s="1236">
        <v>3</v>
      </c>
      <c r="H330" s="1236">
        <v>1</v>
      </c>
      <c r="I330" s="1238">
        <v>0</v>
      </c>
      <c r="J330" s="1239">
        <f t="shared" si="71"/>
        <v>2</v>
      </c>
      <c r="K330" s="1229">
        <f t="shared" si="72"/>
        <v>51.44</v>
      </c>
      <c r="L330" s="1229">
        <f t="shared" si="73"/>
        <v>51.44</v>
      </c>
      <c r="M330" s="1229">
        <f t="shared" si="74"/>
        <v>1.68</v>
      </c>
      <c r="N330" s="1229">
        <f t="shared" si="75"/>
        <v>3.36</v>
      </c>
      <c r="O330" s="1229">
        <f t="shared" si="76"/>
        <v>56.7</v>
      </c>
      <c r="P330" s="1229">
        <f t="shared" si="77"/>
        <v>113.4</v>
      </c>
      <c r="Q330" s="1229">
        <f t="shared" si="78"/>
        <v>23.58</v>
      </c>
      <c r="R330" s="1229">
        <f t="shared" si="79"/>
        <v>47.16</v>
      </c>
      <c r="S330" s="1229">
        <f t="shared" si="80"/>
        <v>12.86</v>
      </c>
      <c r="T330" s="1229">
        <f t="shared" si="81"/>
        <v>12.86</v>
      </c>
      <c r="U330" s="1229">
        <f t="shared" si="82"/>
        <v>12.86</v>
      </c>
      <c r="V330" s="1233">
        <f t="shared" si="83"/>
        <v>6.43</v>
      </c>
      <c r="W330" s="1248">
        <f t="shared" si="70"/>
        <v>394</v>
      </c>
    </row>
    <row r="331" spans="1:23" ht="11.25" customHeight="1" x14ac:dyDescent="0.25">
      <c r="A331" s="1234" t="s">
        <v>3691</v>
      </c>
      <c r="B331" s="1234">
        <v>760200031</v>
      </c>
      <c r="C331" s="1235" t="s">
        <v>2351</v>
      </c>
      <c r="D331" s="1234">
        <v>52380002140</v>
      </c>
      <c r="E331" s="1234" t="s">
        <v>3832</v>
      </c>
      <c r="F331" s="1237">
        <v>555.33333333333337</v>
      </c>
      <c r="G331" s="1236">
        <v>3</v>
      </c>
      <c r="H331" s="1236">
        <v>1</v>
      </c>
      <c r="I331" s="1238">
        <v>0</v>
      </c>
      <c r="J331" s="1239">
        <f t="shared" si="71"/>
        <v>2</v>
      </c>
      <c r="K331" s="1229">
        <f t="shared" si="72"/>
        <v>133.28</v>
      </c>
      <c r="L331" s="1229">
        <f t="shared" si="73"/>
        <v>133.28</v>
      </c>
      <c r="M331" s="1229">
        <f t="shared" si="74"/>
        <v>1.68</v>
      </c>
      <c r="N331" s="1229">
        <f t="shared" si="75"/>
        <v>3.36</v>
      </c>
      <c r="O331" s="1229">
        <f t="shared" si="76"/>
        <v>56.7</v>
      </c>
      <c r="P331" s="1229">
        <f t="shared" si="77"/>
        <v>113.4</v>
      </c>
      <c r="Q331" s="1229">
        <f t="shared" si="78"/>
        <v>23.58</v>
      </c>
      <c r="R331" s="1229">
        <f t="shared" si="79"/>
        <v>47.16</v>
      </c>
      <c r="S331" s="1229">
        <f t="shared" si="80"/>
        <v>33.32</v>
      </c>
      <c r="T331" s="1229">
        <f t="shared" si="81"/>
        <v>33.32</v>
      </c>
      <c r="U331" s="1229">
        <f t="shared" si="82"/>
        <v>33.32</v>
      </c>
      <c r="V331" s="1233">
        <f t="shared" si="83"/>
        <v>16.66</v>
      </c>
      <c r="W331" s="1248">
        <f t="shared" si="70"/>
        <v>629</v>
      </c>
    </row>
    <row r="332" spans="1:23" ht="11.25" customHeight="1" x14ac:dyDescent="0.25">
      <c r="A332" s="1234" t="s">
        <v>3691</v>
      </c>
      <c r="B332" s="1234">
        <v>761200005</v>
      </c>
      <c r="C332" s="1235" t="s">
        <v>830</v>
      </c>
      <c r="D332" s="1234">
        <v>24110001560</v>
      </c>
      <c r="E332" s="1234" t="s">
        <v>3833</v>
      </c>
      <c r="F332" s="1237">
        <v>170</v>
      </c>
      <c r="G332" s="1236">
        <v>3</v>
      </c>
      <c r="H332" s="1236">
        <v>1</v>
      </c>
      <c r="I332" s="1238">
        <v>0</v>
      </c>
      <c r="J332" s="1239">
        <f t="shared" si="71"/>
        <v>2</v>
      </c>
      <c r="K332" s="1229">
        <f t="shared" si="72"/>
        <v>40.799999999999997</v>
      </c>
      <c r="L332" s="1229">
        <f t="shared" si="73"/>
        <v>40.799999999999997</v>
      </c>
      <c r="M332" s="1229">
        <f t="shared" si="74"/>
        <v>1.68</v>
      </c>
      <c r="N332" s="1229">
        <f t="shared" si="75"/>
        <v>3.36</v>
      </c>
      <c r="O332" s="1229">
        <f t="shared" si="76"/>
        <v>56.7</v>
      </c>
      <c r="P332" s="1229">
        <f t="shared" si="77"/>
        <v>113.4</v>
      </c>
      <c r="Q332" s="1229">
        <f t="shared" si="78"/>
        <v>23.58</v>
      </c>
      <c r="R332" s="1229">
        <f t="shared" si="79"/>
        <v>47.16</v>
      </c>
      <c r="S332" s="1229">
        <f t="shared" si="80"/>
        <v>10.199999999999999</v>
      </c>
      <c r="T332" s="1229">
        <f t="shared" si="81"/>
        <v>10.199999999999999</v>
      </c>
      <c r="U332" s="1229">
        <f t="shared" si="82"/>
        <v>10.199999999999999</v>
      </c>
      <c r="V332" s="1233">
        <f t="shared" si="83"/>
        <v>5.0999999999999996</v>
      </c>
      <c r="W332" s="1248">
        <f t="shared" si="70"/>
        <v>363</v>
      </c>
    </row>
    <row r="333" spans="1:23" ht="11.25" customHeight="1" x14ac:dyDescent="0.25">
      <c r="A333" s="1234" t="s">
        <v>3691</v>
      </c>
      <c r="B333" s="1234">
        <v>761200006</v>
      </c>
      <c r="C333" s="1235" t="s">
        <v>2353</v>
      </c>
      <c r="D333" s="1234">
        <v>68120007905</v>
      </c>
      <c r="E333" s="1234" t="s">
        <v>3834</v>
      </c>
      <c r="F333" s="1237">
        <v>325</v>
      </c>
      <c r="G333" s="1236">
        <v>3</v>
      </c>
      <c r="H333" s="1236">
        <v>1</v>
      </c>
      <c r="I333" s="1238">
        <v>0</v>
      </c>
      <c r="J333" s="1239">
        <f t="shared" si="71"/>
        <v>2</v>
      </c>
      <c r="K333" s="1229">
        <f t="shared" si="72"/>
        <v>78</v>
      </c>
      <c r="L333" s="1229">
        <f t="shared" si="73"/>
        <v>78</v>
      </c>
      <c r="M333" s="1229">
        <f t="shared" si="74"/>
        <v>1.68</v>
      </c>
      <c r="N333" s="1229">
        <f t="shared" si="75"/>
        <v>3.36</v>
      </c>
      <c r="O333" s="1229">
        <f t="shared" si="76"/>
        <v>56.7</v>
      </c>
      <c r="P333" s="1229">
        <f t="shared" si="77"/>
        <v>113.4</v>
      </c>
      <c r="Q333" s="1229">
        <f t="shared" si="78"/>
        <v>23.58</v>
      </c>
      <c r="R333" s="1229">
        <f t="shared" si="79"/>
        <v>47.16</v>
      </c>
      <c r="S333" s="1229">
        <f t="shared" si="80"/>
        <v>19.5</v>
      </c>
      <c r="T333" s="1229">
        <f t="shared" si="81"/>
        <v>19.5</v>
      </c>
      <c r="U333" s="1229">
        <f t="shared" si="82"/>
        <v>19.5</v>
      </c>
      <c r="V333" s="1233">
        <f t="shared" si="83"/>
        <v>9.75</v>
      </c>
      <c r="W333" s="1248">
        <f t="shared" si="70"/>
        <v>470</v>
      </c>
    </row>
    <row r="334" spans="1:23" ht="11.25" customHeight="1" x14ac:dyDescent="0.25">
      <c r="A334" s="1234" t="s">
        <v>3691</v>
      </c>
      <c r="B334" s="1234">
        <v>761200007</v>
      </c>
      <c r="C334" s="1235" t="s">
        <v>832</v>
      </c>
      <c r="D334" s="1234">
        <v>50070001086</v>
      </c>
      <c r="E334" s="1234" t="s">
        <v>3835</v>
      </c>
      <c r="F334" s="1237">
        <v>273</v>
      </c>
      <c r="G334" s="1236">
        <v>4</v>
      </c>
      <c r="H334" s="1236">
        <v>1</v>
      </c>
      <c r="I334" s="1238">
        <v>0</v>
      </c>
      <c r="J334" s="1239">
        <f t="shared" si="71"/>
        <v>3</v>
      </c>
      <c r="K334" s="1229">
        <f t="shared" si="72"/>
        <v>65.52</v>
      </c>
      <c r="L334" s="1229">
        <f t="shared" si="73"/>
        <v>65.52</v>
      </c>
      <c r="M334" s="1229">
        <f t="shared" si="74"/>
        <v>1.68</v>
      </c>
      <c r="N334" s="1229">
        <f t="shared" si="75"/>
        <v>5.04</v>
      </c>
      <c r="O334" s="1229">
        <f t="shared" si="76"/>
        <v>56.7</v>
      </c>
      <c r="P334" s="1229">
        <f t="shared" si="77"/>
        <v>170.10000000000002</v>
      </c>
      <c r="Q334" s="1229">
        <f t="shared" si="78"/>
        <v>23.58</v>
      </c>
      <c r="R334" s="1229">
        <f t="shared" si="79"/>
        <v>70.739999999999995</v>
      </c>
      <c r="S334" s="1229">
        <f t="shared" si="80"/>
        <v>16.38</v>
      </c>
      <c r="T334" s="1229">
        <f t="shared" si="81"/>
        <v>16.38</v>
      </c>
      <c r="U334" s="1229">
        <f t="shared" si="82"/>
        <v>16.38</v>
      </c>
      <c r="V334" s="1233">
        <f t="shared" si="83"/>
        <v>8.19</v>
      </c>
      <c r="W334" s="1248">
        <f t="shared" si="70"/>
        <v>516</v>
      </c>
    </row>
    <row r="335" spans="1:23" ht="11.25" customHeight="1" x14ac:dyDescent="0.25">
      <c r="A335" s="1234" t="s">
        <v>3691</v>
      </c>
      <c r="B335" s="1234">
        <v>761200010</v>
      </c>
      <c r="C335" s="1235" t="s">
        <v>2355</v>
      </c>
      <c r="D335" s="1234">
        <v>46410006662</v>
      </c>
      <c r="E335" s="1234" t="s">
        <v>3836</v>
      </c>
      <c r="F335" s="1237">
        <v>467</v>
      </c>
      <c r="G335" s="1236">
        <v>2</v>
      </c>
      <c r="H335" s="1236">
        <v>1</v>
      </c>
      <c r="I335" s="1238">
        <v>0</v>
      </c>
      <c r="J335" s="1239">
        <f t="shared" si="71"/>
        <v>1</v>
      </c>
      <c r="K335" s="1229">
        <f t="shared" si="72"/>
        <v>112.08</v>
      </c>
      <c r="L335" s="1229">
        <f t="shared" si="73"/>
        <v>112.08</v>
      </c>
      <c r="M335" s="1229">
        <f t="shared" si="74"/>
        <v>1.68</v>
      </c>
      <c r="N335" s="1229">
        <f t="shared" si="75"/>
        <v>1.68</v>
      </c>
      <c r="O335" s="1229">
        <f t="shared" si="76"/>
        <v>56.7</v>
      </c>
      <c r="P335" s="1229">
        <f t="shared" si="77"/>
        <v>56.7</v>
      </c>
      <c r="Q335" s="1229">
        <f t="shared" si="78"/>
        <v>23.58</v>
      </c>
      <c r="R335" s="1229">
        <f t="shared" si="79"/>
        <v>23.58</v>
      </c>
      <c r="S335" s="1229">
        <f t="shared" si="80"/>
        <v>28.02</v>
      </c>
      <c r="T335" s="1229">
        <f t="shared" si="81"/>
        <v>28.02</v>
      </c>
      <c r="U335" s="1229">
        <f t="shared" si="82"/>
        <v>28.02</v>
      </c>
      <c r="V335" s="1233">
        <f t="shared" si="83"/>
        <v>14.01</v>
      </c>
      <c r="W335" s="1248">
        <f t="shared" si="70"/>
        <v>486</v>
      </c>
    </row>
    <row r="336" spans="1:23" ht="11.25" customHeight="1" x14ac:dyDescent="0.25">
      <c r="A336" s="1234" t="s">
        <v>3691</v>
      </c>
      <c r="B336" s="1234">
        <v>761200016</v>
      </c>
      <c r="C336" s="1235" t="s">
        <v>2357</v>
      </c>
      <c r="D336" s="1234">
        <v>10410007041</v>
      </c>
      <c r="E336" s="1234" t="s">
        <v>3837</v>
      </c>
      <c r="F336" s="1237">
        <v>262.66666666666669</v>
      </c>
      <c r="G336" s="1236">
        <v>3</v>
      </c>
      <c r="H336" s="1236">
        <v>1</v>
      </c>
      <c r="I336" s="1238">
        <v>0</v>
      </c>
      <c r="J336" s="1239">
        <f t="shared" si="71"/>
        <v>2</v>
      </c>
      <c r="K336" s="1229">
        <f t="shared" si="72"/>
        <v>63.04</v>
      </c>
      <c r="L336" s="1229">
        <f t="shared" si="73"/>
        <v>63.04</v>
      </c>
      <c r="M336" s="1229">
        <f t="shared" si="74"/>
        <v>1.68</v>
      </c>
      <c r="N336" s="1229">
        <f t="shared" si="75"/>
        <v>3.36</v>
      </c>
      <c r="O336" s="1229">
        <f t="shared" si="76"/>
        <v>56.7</v>
      </c>
      <c r="P336" s="1229">
        <f t="shared" si="77"/>
        <v>113.4</v>
      </c>
      <c r="Q336" s="1229">
        <f t="shared" si="78"/>
        <v>23.58</v>
      </c>
      <c r="R336" s="1229">
        <f t="shared" si="79"/>
        <v>47.16</v>
      </c>
      <c r="S336" s="1229">
        <f t="shared" si="80"/>
        <v>15.76</v>
      </c>
      <c r="T336" s="1229">
        <f t="shared" si="81"/>
        <v>15.76</v>
      </c>
      <c r="U336" s="1229">
        <f t="shared" si="82"/>
        <v>15.76</v>
      </c>
      <c r="V336" s="1233">
        <f t="shared" si="83"/>
        <v>7.88</v>
      </c>
      <c r="W336" s="1248">
        <f t="shared" si="70"/>
        <v>427</v>
      </c>
    </row>
    <row r="337" spans="1:23" ht="11.25" customHeight="1" x14ac:dyDescent="0.25">
      <c r="A337" s="1234" t="s">
        <v>3691</v>
      </c>
      <c r="B337" s="1234">
        <v>761200023</v>
      </c>
      <c r="C337" s="1235" t="s">
        <v>834</v>
      </c>
      <c r="D337" s="1234">
        <v>55240008773</v>
      </c>
      <c r="E337" s="1234" t="s">
        <v>3838</v>
      </c>
      <c r="F337" s="1237">
        <v>526</v>
      </c>
      <c r="G337" s="1236">
        <v>4</v>
      </c>
      <c r="H337" s="1236">
        <v>1</v>
      </c>
      <c r="I337" s="1238">
        <v>0</v>
      </c>
      <c r="J337" s="1239">
        <f t="shared" si="71"/>
        <v>3</v>
      </c>
      <c r="K337" s="1229">
        <f t="shared" si="72"/>
        <v>126.24</v>
      </c>
      <c r="L337" s="1229">
        <f t="shared" si="73"/>
        <v>126.24</v>
      </c>
      <c r="M337" s="1229">
        <f t="shared" si="74"/>
        <v>1.68</v>
      </c>
      <c r="N337" s="1229">
        <f t="shared" si="75"/>
        <v>5.04</v>
      </c>
      <c r="O337" s="1229">
        <f t="shared" si="76"/>
        <v>56.7</v>
      </c>
      <c r="P337" s="1229">
        <f t="shared" si="77"/>
        <v>170.10000000000002</v>
      </c>
      <c r="Q337" s="1229">
        <f t="shared" si="78"/>
        <v>23.58</v>
      </c>
      <c r="R337" s="1229">
        <f t="shared" si="79"/>
        <v>70.739999999999995</v>
      </c>
      <c r="S337" s="1229">
        <f t="shared" si="80"/>
        <v>31.56</v>
      </c>
      <c r="T337" s="1229">
        <f t="shared" si="81"/>
        <v>31.56</v>
      </c>
      <c r="U337" s="1229">
        <f t="shared" si="82"/>
        <v>31.56</v>
      </c>
      <c r="V337" s="1233">
        <f t="shared" si="83"/>
        <v>15.78</v>
      </c>
      <c r="W337" s="1248">
        <f t="shared" si="70"/>
        <v>691</v>
      </c>
    </row>
    <row r="338" spans="1:23" ht="11.25" customHeight="1" x14ac:dyDescent="0.25">
      <c r="A338" s="1234" t="s">
        <v>3691</v>
      </c>
      <c r="B338" s="1234">
        <v>766300002</v>
      </c>
      <c r="C338" s="1235" t="s">
        <v>2359</v>
      </c>
      <c r="D338" s="1234">
        <v>85580001788</v>
      </c>
      <c r="E338" s="1234" t="s">
        <v>3839</v>
      </c>
      <c r="F338" s="1237">
        <v>251.33333333333334</v>
      </c>
      <c r="G338" s="1236">
        <v>2</v>
      </c>
      <c r="H338" s="1236">
        <v>1</v>
      </c>
      <c r="I338" s="1238">
        <v>0</v>
      </c>
      <c r="J338" s="1239">
        <f t="shared" si="71"/>
        <v>1</v>
      </c>
      <c r="K338" s="1229">
        <f t="shared" si="72"/>
        <v>60.32</v>
      </c>
      <c r="L338" s="1229">
        <f t="shared" si="73"/>
        <v>60.32</v>
      </c>
      <c r="M338" s="1229">
        <f t="shared" si="74"/>
        <v>1.68</v>
      </c>
      <c r="N338" s="1229">
        <f t="shared" si="75"/>
        <v>1.68</v>
      </c>
      <c r="O338" s="1229">
        <f t="shared" si="76"/>
        <v>56.7</v>
      </c>
      <c r="P338" s="1229">
        <f t="shared" si="77"/>
        <v>56.7</v>
      </c>
      <c r="Q338" s="1229">
        <f t="shared" si="78"/>
        <v>23.58</v>
      </c>
      <c r="R338" s="1229">
        <f t="shared" si="79"/>
        <v>23.58</v>
      </c>
      <c r="S338" s="1229">
        <f t="shared" si="80"/>
        <v>15.08</v>
      </c>
      <c r="T338" s="1229">
        <f t="shared" si="81"/>
        <v>15.08</v>
      </c>
      <c r="U338" s="1229">
        <f t="shared" si="82"/>
        <v>15.08</v>
      </c>
      <c r="V338" s="1233">
        <f t="shared" si="83"/>
        <v>7.54</v>
      </c>
      <c r="W338" s="1248">
        <f t="shared" si="70"/>
        <v>337</v>
      </c>
    </row>
    <row r="339" spans="1:23" ht="11.25" customHeight="1" x14ac:dyDescent="0.25">
      <c r="A339" s="1234" t="s">
        <v>3691</v>
      </c>
      <c r="B339" s="1234">
        <v>780200002</v>
      </c>
      <c r="C339" s="1235" t="s">
        <v>2361</v>
      </c>
      <c r="D339" s="1234">
        <v>78940009583</v>
      </c>
      <c r="E339" s="1234" t="s">
        <v>3840</v>
      </c>
      <c r="F339" s="1237">
        <v>302.33333333333331</v>
      </c>
      <c r="G339" s="1236">
        <v>3</v>
      </c>
      <c r="H339" s="1236">
        <v>1</v>
      </c>
      <c r="I339" s="1238">
        <v>0</v>
      </c>
      <c r="J339" s="1239">
        <f t="shared" si="71"/>
        <v>2</v>
      </c>
      <c r="K339" s="1229">
        <f t="shared" si="72"/>
        <v>72.559999999999988</v>
      </c>
      <c r="L339" s="1229">
        <f t="shared" si="73"/>
        <v>72.559999999999988</v>
      </c>
      <c r="M339" s="1229">
        <f t="shared" si="74"/>
        <v>1.68</v>
      </c>
      <c r="N339" s="1229">
        <f t="shared" si="75"/>
        <v>3.36</v>
      </c>
      <c r="O339" s="1229">
        <f t="shared" si="76"/>
        <v>56.7</v>
      </c>
      <c r="P339" s="1229">
        <f t="shared" si="77"/>
        <v>113.4</v>
      </c>
      <c r="Q339" s="1229">
        <f t="shared" si="78"/>
        <v>23.58</v>
      </c>
      <c r="R339" s="1229">
        <f t="shared" si="79"/>
        <v>47.16</v>
      </c>
      <c r="S339" s="1229">
        <f t="shared" si="80"/>
        <v>18.139999999999997</v>
      </c>
      <c r="T339" s="1229">
        <f t="shared" si="81"/>
        <v>18.139999999999997</v>
      </c>
      <c r="U339" s="1229">
        <f t="shared" si="82"/>
        <v>18.139999999999997</v>
      </c>
      <c r="V339" s="1233">
        <f t="shared" si="83"/>
        <v>9.0699999999999985</v>
      </c>
      <c r="W339" s="1248">
        <f t="shared" si="70"/>
        <v>454</v>
      </c>
    </row>
    <row r="340" spans="1:23" ht="11.25" customHeight="1" x14ac:dyDescent="0.25">
      <c r="A340" s="1234" t="s">
        <v>3691</v>
      </c>
      <c r="B340" s="1234">
        <v>780200003</v>
      </c>
      <c r="C340" s="1235" t="s">
        <v>3841</v>
      </c>
      <c r="D340" s="1234">
        <v>53790010498</v>
      </c>
      <c r="E340" s="1234" t="s">
        <v>3842</v>
      </c>
      <c r="F340" s="1237">
        <v>161.66666666666666</v>
      </c>
      <c r="G340" s="1236">
        <v>2</v>
      </c>
      <c r="H340" s="1236">
        <v>1</v>
      </c>
      <c r="I340" s="1238">
        <v>0</v>
      </c>
      <c r="J340" s="1239">
        <f t="shared" si="71"/>
        <v>1</v>
      </c>
      <c r="K340" s="1229">
        <f t="shared" si="72"/>
        <v>38.799999999999997</v>
      </c>
      <c r="L340" s="1229">
        <f t="shared" si="73"/>
        <v>38.799999999999997</v>
      </c>
      <c r="M340" s="1229">
        <f t="shared" si="74"/>
        <v>1.68</v>
      </c>
      <c r="N340" s="1229">
        <f t="shared" si="75"/>
        <v>1.68</v>
      </c>
      <c r="O340" s="1229">
        <f t="shared" si="76"/>
        <v>56.7</v>
      </c>
      <c r="P340" s="1229">
        <f t="shared" si="77"/>
        <v>56.7</v>
      </c>
      <c r="Q340" s="1229">
        <f t="shared" si="78"/>
        <v>23.58</v>
      </c>
      <c r="R340" s="1229">
        <f t="shared" si="79"/>
        <v>23.58</v>
      </c>
      <c r="S340" s="1229">
        <f t="shared" si="80"/>
        <v>9.6999999999999993</v>
      </c>
      <c r="T340" s="1229">
        <f t="shared" si="81"/>
        <v>9.6999999999999993</v>
      </c>
      <c r="U340" s="1229">
        <f t="shared" si="82"/>
        <v>9.6999999999999993</v>
      </c>
      <c r="V340" s="1233">
        <f t="shared" si="83"/>
        <v>4.8499999999999996</v>
      </c>
      <c r="W340" s="1248">
        <f t="shared" si="70"/>
        <v>275</v>
      </c>
    </row>
    <row r="341" spans="1:23" ht="11.25" customHeight="1" x14ac:dyDescent="0.25">
      <c r="A341" s="1234" t="s">
        <v>3691</v>
      </c>
      <c r="B341" s="1234">
        <v>780200006</v>
      </c>
      <c r="C341" s="1235" t="s">
        <v>2363</v>
      </c>
      <c r="D341" s="1234">
        <v>37390010670</v>
      </c>
      <c r="E341" s="1234" t="s">
        <v>3843</v>
      </c>
      <c r="F341" s="1237">
        <v>402</v>
      </c>
      <c r="G341" s="1236">
        <v>4</v>
      </c>
      <c r="H341" s="1236">
        <v>1</v>
      </c>
      <c r="I341" s="1238">
        <v>0</v>
      </c>
      <c r="J341" s="1239">
        <f t="shared" si="71"/>
        <v>3</v>
      </c>
      <c r="K341" s="1229">
        <f t="shared" si="72"/>
        <v>96.47999999999999</v>
      </c>
      <c r="L341" s="1229">
        <f t="shared" si="73"/>
        <v>96.47999999999999</v>
      </c>
      <c r="M341" s="1229">
        <f t="shared" si="74"/>
        <v>1.68</v>
      </c>
      <c r="N341" s="1229">
        <f t="shared" si="75"/>
        <v>5.04</v>
      </c>
      <c r="O341" s="1229">
        <f t="shared" si="76"/>
        <v>56.7</v>
      </c>
      <c r="P341" s="1229">
        <f t="shared" si="77"/>
        <v>170.10000000000002</v>
      </c>
      <c r="Q341" s="1229">
        <f t="shared" si="78"/>
        <v>23.58</v>
      </c>
      <c r="R341" s="1229">
        <f t="shared" si="79"/>
        <v>70.739999999999995</v>
      </c>
      <c r="S341" s="1229">
        <f t="shared" si="80"/>
        <v>24.119999999999997</v>
      </c>
      <c r="T341" s="1229">
        <f t="shared" si="81"/>
        <v>24.119999999999997</v>
      </c>
      <c r="U341" s="1229">
        <f t="shared" si="82"/>
        <v>24.119999999999997</v>
      </c>
      <c r="V341" s="1233">
        <f t="shared" si="83"/>
        <v>12.059999999999999</v>
      </c>
      <c r="W341" s="1248">
        <f t="shared" si="70"/>
        <v>605</v>
      </c>
    </row>
    <row r="342" spans="1:23" ht="11.25" customHeight="1" x14ac:dyDescent="0.25">
      <c r="A342" s="1234" t="s">
        <v>3691</v>
      </c>
      <c r="B342" s="1234">
        <v>780200009</v>
      </c>
      <c r="C342" s="1235" t="s">
        <v>2365</v>
      </c>
      <c r="D342" s="1234">
        <v>90720010668</v>
      </c>
      <c r="E342" s="1234" t="s">
        <v>3844</v>
      </c>
      <c r="F342" s="1237">
        <v>363.66666666666669</v>
      </c>
      <c r="G342" s="1236">
        <v>3</v>
      </c>
      <c r="H342" s="1236">
        <v>1</v>
      </c>
      <c r="I342" s="1238">
        <v>0</v>
      </c>
      <c r="J342" s="1239">
        <f t="shared" si="71"/>
        <v>2</v>
      </c>
      <c r="K342" s="1229">
        <f t="shared" si="72"/>
        <v>87.28</v>
      </c>
      <c r="L342" s="1229">
        <f t="shared" si="73"/>
        <v>87.28</v>
      </c>
      <c r="M342" s="1229">
        <f t="shared" si="74"/>
        <v>1.68</v>
      </c>
      <c r="N342" s="1229">
        <f t="shared" si="75"/>
        <v>3.36</v>
      </c>
      <c r="O342" s="1229">
        <f t="shared" si="76"/>
        <v>56.7</v>
      </c>
      <c r="P342" s="1229">
        <f t="shared" si="77"/>
        <v>113.4</v>
      </c>
      <c r="Q342" s="1229">
        <f t="shared" si="78"/>
        <v>23.58</v>
      </c>
      <c r="R342" s="1229">
        <f t="shared" si="79"/>
        <v>47.16</v>
      </c>
      <c r="S342" s="1229">
        <f t="shared" si="80"/>
        <v>21.82</v>
      </c>
      <c r="T342" s="1229">
        <f t="shared" si="81"/>
        <v>21.82</v>
      </c>
      <c r="U342" s="1229">
        <f t="shared" si="82"/>
        <v>21.82</v>
      </c>
      <c r="V342" s="1233">
        <f t="shared" si="83"/>
        <v>10.91</v>
      </c>
      <c r="W342" s="1248">
        <f t="shared" si="70"/>
        <v>497</v>
      </c>
    </row>
    <row r="343" spans="1:23" ht="11.25" customHeight="1" x14ac:dyDescent="0.25">
      <c r="A343" s="1234" t="s">
        <v>3691</v>
      </c>
      <c r="B343" s="1234">
        <v>780200010</v>
      </c>
      <c r="C343" s="1235" t="s">
        <v>2367</v>
      </c>
      <c r="D343" s="1234">
        <v>96780004355</v>
      </c>
      <c r="E343" s="1234" t="s">
        <v>3845</v>
      </c>
      <c r="F343" s="1237">
        <v>475.66666666666669</v>
      </c>
      <c r="G343" s="1236">
        <v>3</v>
      </c>
      <c r="H343" s="1236">
        <v>1</v>
      </c>
      <c r="I343" s="1238">
        <v>0</v>
      </c>
      <c r="J343" s="1239">
        <f t="shared" si="71"/>
        <v>2</v>
      </c>
      <c r="K343" s="1229">
        <f t="shared" si="72"/>
        <v>114.16</v>
      </c>
      <c r="L343" s="1229">
        <f t="shared" si="73"/>
        <v>114.16</v>
      </c>
      <c r="M343" s="1229">
        <f t="shared" si="74"/>
        <v>1.68</v>
      </c>
      <c r="N343" s="1229">
        <f t="shared" si="75"/>
        <v>3.36</v>
      </c>
      <c r="O343" s="1229">
        <f t="shared" si="76"/>
        <v>56.7</v>
      </c>
      <c r="P343" s="1229">
        <f t="shared" si="77"/>
        <v>113.4</v>
      </c>
      <c r="Q343" s="1229">
        <f t="shared" si="78"/>
        <v>23.58</v>
      </c>
      <c r="R343" s="1229">
        <f t="shared" si="79"/>
        <v>47.16</v>
      </c>
      <c r="S343" s="1229">
        <f t="shared" si="80"/>
        <v>28.54</v>
      </c>
      <c r="T343" s="1229">
        <f t="shared" si="81"/>
        <v>28.54</v>
      </c>
      <c r="U343" s="1229">
        <f t="shared" si="82"/>
        <v>28.54</v>
      </c>
      <c r="V343" s="1233">
        <f t="shared" si="83"/>
        <v>14.27</v>
      </c>
      <c r="W343" s="1248">
        <f t="shared" si="70"/>
        <v>574</v>
      </c>
    </row>
    <row r="344" spans="1:23" ht="11.25" customHeight="1" x14ac:dyDescent="0.25">
      <c r="A344" s="1234" t="s">
        <v>3691</v>
      </c>
      <c r="B344" s="1234">
        <v>780200011</v>
      </c>
      <c r="C344" s="1235" t="s">
        <v>2369</v>
      </c>
      <c r="D344" s="1234">
        <v>80840000620</v>
      </c>
      <c r="E344" s="1234" t="s">
        <v>3846</v>
      </c>
      <c r="F344" s="1237">
        <v>244.66666666666666</v>
      </c>
      <c r="G344" s="1236">
        <v>3</v>
      </c>
      <c r="H344" s="1236">
        <v>1</v>
      </c>
      <c r="I344" s="1238">
        <v>0</v>
      </c>
      <c r="J344" s="1239">
        <f t="shared" si="71"/>
        <v>2</v>
      </c>
      <c r="K344" s="1229">
        <f t="shared" si="72"/>
        <v>58.72</v>
      </c>
      <c r="L344" s="1229">
        <f t="shared" si="73"/>
        <v>58.72</v>
      </c>
      <c r="M344" s="1229">
        <f t="shared" si="74"/>
        <v>1.68</v>
      </c>
      <c r="N344" s="1229">
        <f t="shared" si="75"/>
        <v>3.36</v>
      </c>
      <c r="O344" s="1229">
        <f t="shared" si="76"/>
        <v>56.7</v>
      </c>
      <c r="P344" s="1229">
        <f t="shared" si="77"/>
        <v>113.4</v>
      </c>
      <c r="Q344" s="1229">
        <f t="shared" si="78"/>
        <v>23.58</v>
      </c>
      <c r="R344" s="1229">
        <f t="shared" si="79"/>
        <v>47.16</v>
      </c>
      <c r="S344" s="1229">
        <f t="shared" si="80"/>
        <v>14.68</v>
      </c>
      <c r="T344" s="1229">
        <f t="shared" si="81"/>
        <v>14.68</v>
      </c>
      <c r="U344" s="1229">
        <f t="shared" si="82"/>
        <v>14.68</v>
      </c>
      <c r="V344" s="1233">
        <f t="shared" si="83"/>
        <v>7.34</v>
      </c>
      <c r="W344" s="1248">
        <f t="shared" si="70"/>
        <v>415</v>
      </c>
    </row>
    <row r="345" spans="1:23" ht="11.25" customHeight="1" x14ac:dyDescent="0.25">
      <c r="A345" s="1234" t="s">
        <v>3691</v>
      </c>
      <c r="B345" s="1234">
        <v>780200012</v>
      </c>
      <c r="C345" s="1235" t="s">
        <v>405</v>
      </c>
      <c r="D345" s="1234">
        <v>25160004256</v>
      </c>
      <c r="E345" s="1234" t="s">
        <v>3847</v>
      </c>
      <c r="F345" s="1237">
        <v>329.66666666666669</v>
      </c>
      <c r="G345" s="1236">
        <v>4</v>
      </c>
      <c r="H345" s="1236">
        <v>1</v>
      </c>
      <c r="I345" s="1238">
        <v>0</v>
      </c>
      <c r="J345" s="1239">
        <f t="shared" si="71"/>
        <v>3</v>
      </c>
      <c r="K345" s="1229">
        <f t="shared" si="72"/>
        <v>79.12</v>
      </c>
      <c r="L345" s="1229">
        <f t="shared" si="73"/>
        <v>79.12</v>
      </c>
      <c r="M345" s="1229">
        <f t="shared" si="74"/>
        <v>1.68</v>
      </c>
      <c r="N345" s="1229">
        <f t="shared" si="75"/>
        <v>5.04</v>
      </c>
      <c r="O345" s="1229">
        <f t="shared" si="76"/>
        <v>56.7</v>
      </c>
      <c r="P345" s="1229">
        <f t="shared" si="77"/>
        <v>170.10000000000002</v>
      </c>
      <c r="Q345" s="1229">
        <f t="shared" si="78"/>
        <v>23.58</v>
      </c>
      <c r="R345" s="1229">
        <f t="shared" si="79"/>
        <v>70.739999999999995</v>
      </c>
      <c r="S345" s="1229">
        <f t="shared" si="80"/>
        <v>19.78</v>
      </c>
      <c r="T345" s="1229">
        <f t="shared" si="81"/>
        <v>19.78</v>
      </c>
      <c r="U345" s="1229">
        <f t="shared" si="82"/>
        <v>19.78</v>
      </c>
      <c r="V345" s="1233">
        <f t="shared" si="83"/>
        <v>9.89</v>
      </c>
      <c r="W345" s="1248">
        <f t="shared" si="70"/>
        <v>555</v>
      </c>
    </row>
    <row r="346" spans="1:23" ht="11.25" customHeight="1" x14ac:dyDescent="0.25">
      <c r="A346" s="1234" t="s">
        <v>3691</v>
      </c>
      <c r="B346" s="1234">
        <v>780200014</v>
      </c>
      <c r="C346" s="1235" t="s">
        <v>2371</v>
      </c>
      <c r="D346" s="1234">
        <v>82100009329</v>
      </c>
      <c r="E346" s="1234" t="s">
        <v>3848</v>
      </c>
      <c r="F346" s="1237">
        <v>240.33333333333334</v>
      </c>
      <c r="G346" s="1236">
        <v>5</v>
      </c>
      <c r="H346" s="1236">
        <v>1</v>
      </c>
      <c r="I346" s="1238">
        <v>0</v>
      </c>
      <c r="J346" s="1239">
        <f t="shared" si="71"/>
        <v>4</v>
      </c>
      <c r="K346" s="1229">
        <f t="shared" si="72"/>
        <v>57.68</v>
      </c>
      <c r="L346" s="1229">
        <f t="shared" si="73"/>
        <v>57.68</v>
      </c>
      <c r="M346" s="1229">
        <f t="shared" si="74"/>
        <v>1.68</v>
      </c>
      <c r="N346" s="1229">
        <f t="shared" si="75"/>
        <v>6.72</v>
      </c>
      <c r="O346" s="1229">
        <f t="shared" si="76"/>
        <v>56.7</v>
      </c>
      <c r="P346" s="1229">
        <f t="shared" si="77"/>
        <v>226.8</v>
      </c>
      <c r="Q346" s="1229">
        <f t="shared" si="78"/>
        <v>23.58</v>
      </c>
      <c r="R346" s="1229">
        <f t="shared" si="79"/>
        <v>94.32</v>
      </c>
      <c r="S346" s="1229">
        <f t="shared" si="80"/>
        <v>14.42</v>
      </c>
      <c r="T346" s="1229">
        <f t="shared" si="81"/>
        <v>14.42</v>
      </c>
      <c r="U346" s="1229">
        <f t="shared" si="82"/>
        <v>14.42</v>
      </c>
      <c r="V346" s="1233">
        <f t="shared" si="83"/>
        <v>7.21</v>
      </c>
      <c r="W346" s="1248">
        <f t="shared" si="70"/>
        <v>576</v>
      </c>
    </row>
    <row r="347" spans="1:23" ht="11.25" customHeight="1" x14ac:dyDescent="0.25">
      <c r="A347" s="1234" t="s">
        <v>3691</v>
      </c>
      <c r="B347" s="1234">
        <v>780200016</v>
      </c>
      <c r="C347" s="1235" t="s">
        <v>2373</v>
      </c>
      <c r="D347" s="1234">
        <v>36340007404</v>
      </c>
      <c r="E347" s="1234" t="s">
        <v>3849</v>
      </c>
      <c r="F347" s="1237">
        <v>672.66666666666663</v>
      </c>
      <c r="G347" s="1236">
        <v>4</v>
      </c>
      <c r="H347" s="1236">
        <v>1</v>
      </c>
      <c r="I347" s="1238">
        <v>0</v>
      </c>
      <c r="J347" s="1239">
        <f t="shared" si="71"/>
        <v>3</v>
      </c>
      <c r="K347" s="1229">
        <f t="shared" si="72"/>
        <v>161.44</v>
      </c>
      <c r="L347" s="1229">
        <f t="shared" si="73"/>
        <v>161.44</v>
      </c>
      <c r="M347" s="1229">
        <f t="shared" si="74"/>
        <v>1.68</v>
      </c>
      <c r="N347" s="1229">
        <f t="shared" si="75"/>
        <v>5.04</v>
      </c>
      <c r="O347" s="1229">
        <f t="shared" si="76"/>
        <v>56.7</v>
      </c>
      <c r="P347" s="1229">
        <f t="shared" si="77"/>
        <v>170.10000000000002</v>
      </c>
      <c r="Q347" s="1229">
        <f t="shared" si="78"/>
        <v>23.58</v>
      </c>
      <c r="R347" s="1229">
        <f t="shared" si="79"/>
        <v>70.739999999999995</v>
      </c>
      <c r="S347" s="1229">
        <f t="shared" si="80"/>
        <v>40.36</v>
      </c>
      <c r="T347" s="1229">
        <f t="shared" si="81"/>
        <v>40.36</v>
      </c>
      <c r="U347" s="1229">
        <f t="shared" si="82"/>
        <v>40.36</v>
      </c>
      <c r="V347" s="1233">
        <f t="shared" si="83"/>
        <v>20.18</v>
      </c>
      <c r="W347" s="1248">
        <f t="shared" si="70"/>
        <v>792</v>
      </c>
    </row>
    <row r="348" spans="1:23" ht="11.25" customHeight="1" x14ac:dyDescent="0.25">
      <c r="A348" s="1234" t="s">
        <v>3691</v>
      </c>
      <c r="B348" s="1234">
        <v>781800006</v>
      </c>
      <c r="C348" s="1235" t="s">
        <v>2375</v>
      </c>
      <c r="D348" s="1234">
        <v>10340000771</v>
      </c>
      <c r="E348" s="1234" t="s">
        <v>3850</v>
      </c>
      <c r="F348" s="1237">
        <v>451.33333333333331</v>
      </c>
      <c r="G348" s="1236">
        <v>3</v>
      </c>
      <c r="H348" s="1236">
        <v>1</v>
      </c>
      <c r="I348" s="1238">
        <v>0</v>
      </c>
      <c r="J348" s="1239">
        <f t="shared" si="71"/>
        <v>2</v>
      </c>
      <c r="K348" s="1229">
        <f t="shared" si="72"/>
        <v>108.32</v>
      </c>
      <c r="L348" s="1229">
        <f t="shared" si="73"/>
        <v>108.32</v>
      </c>
      <c r="M348" s="1229">
        <f t="shared" si="74"/>
        <v>1.68</v>
      </c>
      <c r="N348" s="1229">
        <f t="shared" si="75"/>
        <v>3.36</v>
      </c>
      <c r="O348" s="1229">
        <f t="shared" si="76"/>
        <v>56.7</v>
      </c>
      <c r="P348" s="1229">
        <f t="shared" si="77"/>
        <v>113.4</v>
      </c>
      <c r="Q348" s="1229">
        <f t="shared" si="78"/>
        <v>23.58</v>
      </c>
      <c r="R348" s="1229">
        <f t="shared" si="79"/>
        <v>47.16</v>
      </c>
      <c r="S348" s="1229">
        <f t="shared" si="80"/>
        <v>27.08</v>
      </c>
      <c r="T348" s="1229">
        <f t="shared" si="81"/>
        <v>27.08</v>
      </c>
      <c r="U348" s="1229">
        <f t="shared" si="82"/>
        <v>27.08</v>
      </c>
      <c r="V348" s="1233">
        <f t="shared" si="83"/>
        <v>13.54</v>
      </c>
      <c r="W348" s="1248">
        <f t="shared" si="70"/>
        <v>557</v>
      </c>
    </row>
    <row r="349" spans="1:23" ht="11.25" customHeight="1" x14ac:dyDescent="0.25">
      <c r="A349" s="1234" t="s">
        <v>3691</v>
      </c>
      <c r="B349" s="1234">
        <v>781800008</v>
      </c>
      <c r="C349" s="1235" t="s">
        <v>836</v>
      </c>
      <c r="D349" s="1234">
        <v>42920006127</v>
      </c>
      <c r="E349" s="1234" t="s">
        <v>3851</v>
      </c>
      <c r="F349" s="1237">
        <v>426.66666666666669</v>
      </c>
      <c r="G349" s="1236">
        <v>4</v>
      </c>
      <c r="H349" s="1236">
        <v>1</v>
      </c>
      <c r="I349" s="1238">
        <v>0</v>
      </c>
      <c r="J349" s="1239">
        <f t="shared" si="71"/>
        <v>3</v>
      </c>
      <c r="K349" s="1229">
        <f t="shared" si="72"/>
        <v>102.4</v>
      </c>
      <c r="L349" s="1229">
        <f t="shared" si="73"/>
        <v>102.4</v>
      </c>
      <c r="M349" s="1229">
        <f t="shared" si="74"/>
        <v>1.68</v>
      </c>
      <c r="N349" s="1229">
        <f t="shared" si="75"/>
        <v>5.04</v>
      </c>
      <c r="O349" s="1229">
        <f t="shared" si="76"/>
        <v>56.7</v>
      </c>
      <c r="P349" s="1229">
        <f t="shared" si="77"/>
        <v>170.10000000000002</v>
      </c>
      <c r="Q349" s="1229">
        <f t="shared" si="78"/>
        <v>23.58</v>
      </c>
      <c r="R349" s="1229">
        <f t="shared" si="79"/>
        <v>70.739999999999995</v>
      </c>
      <c r="S349" s="1229">
        <f t="shared" si="80"/>
        <v>25.6</v>
      </c>
      <c r="T349" s="1229">
        <f t="shared" si="81"/>
        <v>25.6</v>
      </c>
      <c r="U349" s="1229">
        <f t="shared" si="82"/>
        <v>25.6</v>
      </c>
      <c r="V349" s="1233">
        <f t="shared" si="83"/>
        <v>12.8</v>
      </c>
      <c r="W349" s="1248">
        <f t="shared" si="70"/>
        <v>622</v>
      </c>
    </row>
    <row r="350" spans="1:23" ht="11.25" customHeight="1" x14ac:dyDescent="0.25">
      <c r="A350" s="1234" t="s">
        <v>3691</v>
      </c>
      <c r="B350" s="1234">
        <v>781800015</v>
      </c>
      <c r="C350" s="1235" t="s">
        <v>2377</v>
      </c>
      <c r="D350" s="1234">
        <v>38810005934</v>
      </c>
      <c r="E350" s="1234" t="s">
        <v>3852</v>
      </c>
      <c r="F350" s="1237">
        <v>270.33333333333331</v>
      </c>
      <c r="G350" s="1236">
        <v>3</v>
      </c>
      <c r="H350" s="1236">
        <v>1</v>
      </c>
      <c r="I350" s="1238">
        <v>0</v>
      </c>
      <c r="J350" s="1239">
        <f t="shared" si="71"/>
        <v>2</v>
      </c>
      <c r="K350" s="1229">
        <f t="shared" si="72"/>
        <v>64.88</v>
      </c>
      <c r="L350" s="1229">
        <f t="shared" si="73"/>
        <v>64.88</v>
      </c>
      <c r="M350" s="1229">
        <f t="shared" si="74"/>
        <v>1.68</v>
      </c>
      <c r="N350" s="1229">
        <f t="shared" si="75"/>
        <v>3.36</v>
      </c>
      <c r="O350" s="1229">
        <f t="shared" si="76"/>
        <v>56.7</v>
      </c>
      <c r="P350" s="1229">
        <f t="shared" si="77"/>
        <v>113.4</v>
      </c>
      <c r="Q350" s="1229">
        <f t="shared" si="78"/>
        <v>23.58</v>
      </c>
      <c r="R350" s="1229">
        <f t="shared" si="79"/>
        <v>47.16</v>
      </c>
      <c r="S350" s="1229">
        <f t="shared" si="80"/>
        <v>16.22</v>
      </c>
      <c r="T350" s="1229">
        <f t="shared" si="81"/>
        <v>16.22</v>
      </c>
      <c r="U350" s="1229">
        <f t="shared" si="82"/>
        <v>16.22</v>
      </c>
      <c r="V350" s="1233">
        <f t="shared" si="83"/>
        <v>8.11</v>
      </c>
      <c r="W350" s="1248">
        <f t="shared" si="70"/>
        <v>432</v>
      </c>
    </row>
    <row r="351" spans="1:23" ht="11.25" customHeight="1" x14ac:dyDescent="0.25">
      <c r="A351" s="1234" t="s">
        <v>3691</v>
      </c>
      <c r="B351" s="1234">
        <v>781800017</v>
      </c>
      <c r="C351" s="1235" t="s">
        <v>2379</v>
      </c>
      <c r="D351" s="1234">
        <v>94350047034</v>
      </c>
      <c r="E351" s="1234" t="s">
        <v>3853</v>
      </c>
      <c r="F351" s="1237">
        <v>388</v>
      </c>
      <c r="G351" s="1236">
        <v>4</v>
      </c>
      <c r="H351" s="1236">
        <v>1</v>
      </c>
      <c r="I351" s="1238">
        <v>0</v>
      </c>
      <c r="J351" s="1239">
        <f t="shared" si="71"/>
        <v>3</v>
      </c>
      <c r="K351" s="1229">
        <f t="shared" si="72"/>
        <v>93.11999999999999</v>
      </c>
      <c r="L351" s="1229">
        <f t="shared" si="73"/>
        <v>93.11999999999999</v>
      </c>
      <c r="M351" s="1229">
        <f t="shared" si="74"/>
        <v>1.68</v>
      </c>
      <c r="N351" s="1229">
        <f t="shared" si="75"/>
        <v>5.04</v>
      </c>
      <c r="O351" s="1229">
        <f t="shared" si="76"/>
        <v>56.7</v>
      </c>
      <c r="P351" s="1229">
        <f t="shared" si="77"/>
        <v>170.10000000000002</v>
      </c>
      <c r="Q351" s="1229">
        <f t="shared" si="78"/>
        <v>23.58</v>
      </c>
      <c r="R351" s="1229">
        <f t="shared" si="79"/>
        <v>70.739999999999995</v>
      </c>
      <c r="S351" s="1229">
        <f t="shared" si="80"/>
        <v>23.279999999999998</v>
      </c>
      <c r="T351" s="1229">
        <f t="shared" si="81"/>
        <v>23.279999999999998</v>
      </c>
      <c r="U351" s="1229">
        <f t="shared" si="82"/>
        <v>23.279999999999998</v>
      </c>
      <c r="V351" s="1233">
        <f t="shared" si="83"/>
        <v>11.639999999999999</v>
      </c>
      <c r="W351" s="1248">
        <f t="shared" si="70"/>
        <v>596</v>
      </c>
    </row>
    <row r="352" spans="1:23" ht="11.25" customHeight="1" x14ac:dyDescent="0.25">
      <c r="A352" s="1234" t="s">
        <v>3854</v>
      </c>
      <c r="B352" s="1234">
        <v>10000001</v>
      </c>
      <c r="C352" s="1235" t="s">
        <v>2381</v>
      </c>
      <c r="D352" s="1234">
        <v>42390006449</v>
      </c>
      <c r="E352" s="1234" t="s">
        <v>3855</v>
      </c>
      <c r="F352" s="1237">
        <v>322.66666666666669</v>
      </c>
      <c r="G352" s="1236">
        <v>3</v>
      </c>
      <c r="H352" s="1236">
        <v>1</v>
      </c>
      <c r="I352" s="1238">
        <v>0</v>
      </c>
      <c r="J352" s="1239">
        <f t="shared" si="71"/>
        <v>2</v>
      </c>
      <c r="K352" s="1229">
        <f t="shared" si="72"/>
        <v>77.44</v>
      </c>
      <c r="L352" s="1229">
        <f t="shared" si="73"/>
        <v>77.44</v>
      </c>
      <c r="M352" s="1229">
        <f t="shared" si="74"/>
        <v>1.68</v>
      </c>
      <c r="N352" s="1229">
        <f t="shared" si="75"/>
        <v>3.36</v>
      </c>
      <c r="O352" s="1229">
        <f t="shared" si="76"/>
        <v>56.7</v>
      </c>
      <c r="P352" s="1229">
        <f t="shared" si="77"/>
        <v>113.4</v>
      </c>
      <c r="Q352" s="1229">
        <f t="shared" si="78"/>
        <v>23.58</v>
      </c>
      <c r="R352" s="1229">
        <f t="shared" si="79"/>
        <v>47.16</v>
      </c>
      <c r="S352" s="1229">
        <f t="shared" si="80"/>
        <v>19.36</v>
      </c>
      <c r="T352" s="1229">
        <f t="shared" si="81"/>
        <v>19.36</v>
      </c>
      <c r="U352" s="1229">
        <f t="shared" si="82"/>
        <v>19.36</v>
      </c>
      <c r="V352" s="1233">
        <f t="shared" si="83"/>
        <v>9.68</v>
      </c>
      <c r="W352" s="1248">
        <f t="shared" si="70"/>
        <v>469</v>
      </c>
    </row>
    <row r="353" spans="1:23" ht="11.25" customHeight="1" x14ac:dyDescent="0.25">
      <c r="A353" s="1234" t="s">
        <v>3854</v>
      </c>
      <c r="B353" s="1234">
        <v>10000019</v>
      </c>
      <c r="C353" s="1235" t="s">
        <v>2383</v>
      </c>
      <c r="D353" s="1234">
        <v>90110003150</v>
      </c>
      <c r="E353" s="1234" t="s">
        <v>3856</v>
      </c>
      <c r="F353" s="1237">
        <v>506.33333333333331</v>
      </c>
      <c r="G353" s="1236">
        <v>3</v>
      </c>
      <c r="H353" s="1236">
        <v>1</v>
      </c>
      <c r="I353" s="1238">
        <v>0</v>
      </c>
      <c r="J353" s="1239">
        <f t="shared" si="71"/>
        <v>2</v>
      </c>
      <c r="K353" s="1229">
        <f t="shared" si="72"/>
        <v>121.52</v>
      </c>
      <c r="L353" s="1229">
        <f t="shared" si="73"/>
        <v>121.52</v>
      </c>
      <c r="M353" s="1229">
        <f t="shared" si="74"/>
        <v>1.68</v>
      </c>
      <c r="N353" s="1229">
        <f t="shared" si="75"/>
        <v>3.36</v>
      </c>
      <c r="O353" s="1229">
        <f t="shared" si="76"/>
        <v>56.7</v>
      </c>
      <c r="P353" s="1229">
        <f t="shared" si="77"/>
        <v>113.4</v>
      </c>
      <c r="Q353" s="1229">
        <f t="shared" si="78"/>
        <v>23.58</v>
      </c>
      <c r="R353" s="1229">
        <f t="shared" si="79"/>
        <v>47.16</v>
      </c>
      <c r="S353" s="1229">
        <f t="shared" si="80"/>
        <v>30.38</v>
      </c>
      <c r="T353" s="1229">
        <f t="shared" si="81"/>
        <v>30.38</v>
      </c>
      <c r="U353" s="1229">
        <f t="shared" si="82"/>
        <v>30.38</v>
      </c>
      <c r="V353" s="1233">
        <f t="shared" si="83"/>
        <v>15.19</v>
      </c>
      <c r="W353" s="1248">
        <f t="shared" si="70"/>
        <v>595</v>
      </c>
    </row>
    <row r="354" spans="1:23" ht="11.25" customHeight="1" x14ac:dyDescent="0.25">
      <c r="A354" s="1234" t="s">
        <v>3854</v>
      </c>
      <c r="B354" s="1234">
        <v>10000021</v>
      </c>
      <c r="C354" s="1235" t="s">
        <v>3857</v>
      </c>
      <c r="D354" s="1234">
        <v>51430012154</v>
      </c>
      <c r="E354" s="1234" t="s">
        <v>3858</v>
      </c>
      <c r="F354" s="1237">
        <v>64.333333333333329</v>
      </c>
      <c r="G354" s="1236">
        <v>3</v>
      </c>
      <c r="H354" s="1236">
        <v>1</v>
      </c>
      <c r="I354" s="1238">
        <v>0</v>
      </c>
      <c r="J354" s="1239">
        <f t="shared" si="71"/>
        <v>2</v>
      </c>
      <c r="K354" s="1229">
        <f t="shared" si="72"/>
        <v>15.439999999999998</v>
      </c>
      <c r="L354" s="1229">
        <f t="shared" si="73"/>
        <v>15.439999999999998</v>
      </c>
      <c r="M354" s="1229">
        <f t="shared" si="74"/>
        <v>1.68</v>
      </c>
      <c r="N354" s="1229">
        <f t="shared" si="75"/>
        <v>3.36</v>
      </c>
      <c r="O354" s="1229">
        <f t="shared" si="76"/>
        <v>56.7</v>
      </c>
      <c r="P354" s="1229">
        <f t="shared" si="77"/>
        <v>113.4</v>
      </c>
      <c r="Q354" s="1229">
        <f t="shared" si="78"/>
        <v>23.58</v>
      </c>
      <c r="R354" s="1229">
        <f t="shared" si="79"/>
        <v>47.16</v>
      </c>
      <c r="S354" s="1229">
        <f t="shared" si="80"/>
        <v>3.8599999999999994</v>
      </c>
      <c r="T354" s="1229">
        <f t="shared" si="81"/>
        <v>3.8599999999999994</v>
      </c>
      <c r="U354" s="1229">
        <f t="shared" si="82"/>
        <v>3.8599999999999994</v>
      </c>
      <c r="V354" s="1233">
        <f t="shared" si="83"/>
        <v>1.9299999999999997</v>
      </c>
      <c r="W354" s="1248">
        <f t="shared" si="70"/>
        <v>290</v>
      </c>
    </row>
    <row r="355" spans="1:23" ht="11.25" customHeight="1" x14ac:dyDescent="0.25">
      <c r="A355" s="1234" t="s">
        <v>3854</v>
      </c>
      <c r="B355" s="1234">
        <v>10000023</v>
      </c>
      <c r="C355" s="1235" t="s">
        <v>838</v>
      </c>
      <c r="D355" s="1234">
        <v>22860012335</v>
      </c>
      <c r="E355" s="1234" t="s">
        <v>3859</v>
      </c>
      <c r="F355" s="1237">
        <v>1367.3333333333333</v>
      </c>
      <c r="G355" s="1236">
        <v>3</v>
      </c>
      <c r="H355" s="1236">
        <v>1</v>
      </c>
      <c r="I355" s="1238">
        <v>1</v>
      </c>
      <c r="J355" s="1239">
        <f t="shared" si="71"/>
        <v>1</v>
      </c>
      <c r="K355" s="1229">
        <f t="shared" si="72"/>
        <v>328.15999999999997</v>
      </c>
      <c r="L355" s="1229">
        <f t="shared" si="73"/>
        <v>328.15999999999997</v>
      </c>
      <c r="M355" s="1229">
        <f t="shared" si="74"/>
        <v>3.36</v>
      </c>
      <c r="N355" s="1229">
        <f t="shared" si="75"/>
        <v>1.68</v>
      </c>
      <c r="O355" s="1229">
        <f t="shared" si="76"/>
        <v>113.4</v>
      </c>
      <c r="P355" s="1229">
        <f t="shared" si="77"/>
        <v>56.7</v>
      </c>
      <c r="Q355" s="1229">
        <f t="shared" si="78"/>
        <v>47.16</v>
      </c>
      <c r="R355" s="1229">
        <f t="shared" si="79"/>
        <v>23.58</v>
      </c>
      <c r="S355" s="1229">
        <f t="shared" si="80"/>
        <v>82.039999999999992</v>
      </c>
      <c r="T355" s="1229">
        <f t="shared" si="81"/>
        <v>82.039999999999992</v>
      </c>
      <c r="U355" s="1229">
        <f t="shared" si="82"/>
        <v>82.039999999999992</v>
      </c>
      <c r="V355" s="1233">
        <f t="shared" si="83"/>
        <v>41.019999999999996</v>
      </c>
      <c r="W355" s="1248">
        <f t="shared" si="70"/>
        <v>1189</v>
      </c>
    </row>
    <row r="356" spans="1:23" ht="11.25" customHeight="1" x14ac:dyDescent="0.25">
      <c r="A356" s="1234" t="s">
        <v>3854</v>
      </c>
      <c r="B356" s="1234">
        <v>10000030</v>
      </c>
      <c r="C356" s="1235" t="s">
        <v>2385</v>
      </c>
      <c r="D356" s="1234">
        <v>61800003273</v>
      </c>
      <c r="E356" s="1234" t="s">
        <v>3860</v>
      </c>
      <c r="F356" s="1237">
        <v>417</v>
      </c>
      <c r="G356" s="1236">
        <v>3</v>
      </c>
      <c r="H356" s="1236">
        <v>1</v>
      </c>
      <c r="I356" s="1238">
        <v>0</v>
      </c>
      <c r="J356" s="1239">
        <f t="shared" si="71"/>
        <v>2</v>
      </c>
      <c r="K356" s="1229">
        <f t="shared" si="72"/>
        <v>100.08</v>
      </c>
      <c r="L356" s="1229">
        <f t="shared" si="73"/>
        <v>100.08</v>
      </c>
      <c r="M356" s="1229">
        <f t="shared" si="74"/>
        <v>1.68</v>
      </c>
      <c r="N356" s="1229">
        <f t="shared" si="75"/>
        <v>3.36</v>
      </c>
      <c r="O356" s="1229">
        <f t="shared" si="76"/>
        <v>56.7</v>
      </c>
      <c r="P356" s="1229">
        <f t="shared" si="77"/>
        <v>113.4</v>
      </c>
      <c r="Q356" s="1229">
        <f t="shared" si="78"/>
        <v>23.58</v>
      </c>
      <c r="R356" s="1229">
        <f t="shared" si="79"/>
        <v>47.16</v>
      </c>
      <c r="S356" s="1229">
        <f t="shared" si="80"/>
        <v>25.02</v>
      </c>
      <c r="T356" s="1229">
        <f t="shared" si="81"/>
        <v>25.02</v>
      </c>
      <c r="U356" s="1229">
        <f t="shared" si="82"/>
        <v>25.02</v>
      </c>
      <c r="V356" s="1233">
        <f t="shared" si="83"/>
        <v>12.51</v>
      </c>
      <c r="W356" s="1248">
        <f t="shared" si="70"/>
        <v>534</v>
      </c>
    </row>
    <row r="357" spans="1:23" ht="11.25" customHeight="1" x14ac:dyDescent="0.25">
      <c r="A357" s="1234" t="s">
        <v>3854</v>
      </c>
      <c r="B357" s="1234">
        <v>10000045</v>
      </c>
      <c r="C357" s="1235" t="s">
        <v>2387</v>
      </c>
      <c r="D357" s="1234">
        <v>32400007337</v>
      </c>
      <c r="E357" s="1234" t="s">
        <v>3861</v>
      </c>
      <c r="F357" s="1237">
        <v>336</v>
      </c>
      <c r="G357" s="1236">
        <v>3</v>
      </c>
      <c r="H357" s="1236">
        <v>1</v>
      </c>
      <c r="I357" s="1238">
        <v>0</v>
      </c>
      <c r="J357" s="1239">
        <f t="shared" si="71"/>
        <v>2</v>
      </c>
      <c r="K357" s="1229">
        <f t="shared" si="72"/>
        <v>80.64</v>
      </c>
      <c r="L357" s="1229">
        <f t="shared" si="73"/>
        <v>80.64</v>
      </c>
      <c r="M357" s="1229">
        <f t="shared" si="74"/>
        <v>1.68</v>
      </c>
      <c r="N357" s="1229">
        <f t="shared" si="75"/>
        <v>3.36</v>
      </c>
      <c r="O357" s="1229">
        <f t="shared" si="76"/>
        <v>56.7</v>
      </c>
      <c r="P357" s="1229">
        <f t="shared" si="77"/>
        <v>113.4</v>
      </c>
      <c r="Q357" s="1229">
        <f t="shared" si="78"/>
        <v>23.58</v>
      </c>
      <c r="R357" s="1229">
        <f t="shared" si="79"/>
        <v>47.16</v>
      </c>
      <c r="S357" s="1229">
        <f t="shared" si="80"/>
        <v>20.16</v>
      </c>
      <c r="T357" s="1229">
        <f t="shared" si="81"/>
        <v>20.16</v>
      </c>
      <c r="U357" s="1229">
        <f t="shared" si="82"/>
        <v>20.16</v>
      </c>
      <c r="V357" s="1233">
        <f t="shared" si="83"/>
        <v>10.08</v>
      </c>
      <c r="W357" s="1248">
        <f t="shared" si="70"/>
        <v>478</v>
      </c>
    </row>
    <row r="358" spans="1:23" ht="11.25" customHeight="1" x14ac:dyDescent="0.25">
      <c r="A358" s="1234" t="s">
        <v>3854</v>
      </c>
      <c r="B358" s="1234">
        <v>10000061</v>
      </c>
      <c r="C358" s="1235" t="s">
        <v>3862</v>
      </c>
      <c r="D358" s="1234">
        <v>78910006919</v>
      </c>
      <c r="E358" s="1234" t="s">
        <v>3863</v>
      </c>
      <c r="F358" s="1237">
        <v>43.333333333333336</v>
      </c>
      <c r="G358" s="1236">
        <v>2</v>
      </c>
      <c r="H358" s="1236">
        <v>1</v>
      </c>
      <c r="I358" s="1238">
        <v>0</v>
      </c>
      <c r="J358" s="1239">
        <f t="shared" si="71"/>
        <v>1</v>
      </c>
      <c r="K358" s="1229">
        <f t="shared" si="72"/>
        <v>10.4</v>
      </c>
      <c r="L358" s="1229">
        <f t="shared" si="73"/>
        <v>10.4</v>
      </c>
      <c r="M358" s="1229">
        <f t="shared" si="74"/>
        <v>1.68</v>
      </c>
      <c r="N358" s="1229">
        <f t="shared" si="75"/>
        <v>1.68</v>
      </c>
      <c r="O358" s="1229">
        <f t="shared" si="76"/>
        <v>56.7</v>
      </c>
      <c r="P358" s="1229">
        <f t="shared" si="77"/>
        <v>56.7</v>
      </c>
      <c r="Q358" s="1229">
        <f t="shared" si="78"/>
        <v>23.58</v>
      </c>
      <c r="R358" s="1229">
        <f t="shared" si="79"/>
        <v>23.58</v>
      </c>
      <c r="S358" s="1229">
        <f t="shared" si="80"/>
        <v>2.6</v>
      </c>
      <c r="T358" s="1229">
        <f t="shared" si="81"/>
        <v>2.6</v>
      </c>
      <c r="U358" s="1229">
        <f t="shared" si="82"/>
        <v>2.6</v>
      </c>
      <c r="V358" s="1233">
        <f t="shared" si="83"/>
        <v>1.3</v>
      </c>
      <c r="W358" s="1248">
        <f t="shared" si="70"/>
        <v>194</v>
      </c>
    </row>
    <row r="359" spans="1:23" ht="11.25" customHeight="1" x14ac:dyDescent="0.25">
      <c r="A359" s="1234" t="s">
        <v>3854</v>
      </c>
      <c r="B359" s="1234">
        <v>10000071</v>
      </c>
      <c r="C359" s="1235" t="s">
        <v>2389</v>
      </c>
      <c r="D359" s="1234">
        <v>10600008587</v>
      </c>
      <c r="E359" s="1234" t="s">
        <v>3864</v>
      </c>
      <c r="F359" s="1237">
        <v>440.66666666666669</v>
      </c>
      <c r="G359" s="1236">
        <v>3</v>
      </c>
      <c r="H359" s="1236">
        <v>1</v>
      </c>
      <c r="I359" s="1238">
        <v>0</v>
      </c>
      <c r="J359" s="1239">
        <f t="shared" si="71"/>
        <v>2</v>
      </c>
      <c r="K359" s="1229">
        <f t="shared" si="72"/>
        <v>105.76</v>
      </c>
      <c r="L359" s="1229">
        <f t="shared" si="73"/>
        <v>105.76</v>
      </c>
      <c r="M359" s="1229">
        <f t="shared" si="74"/>
        <v>1.68</v>
      </c>
      <c r="N359" s="1229">
        <f t="shared" si="75"/>
        <v>3.36</v>
      </c>
      <c r="O359" s="1229">
        <f t="shared" si="76"/>
        <v>56.7</v>
      </c>
      <c r="P359" s="1229">
        <f t="shared" si="77"/>
        <v>113.4</v>
      </c>
      <c r="Q359" s="1229">
        <f t="shared" si="78"/>
        <v>23.58</v>
      </c>
      <c r="R359" s="1229">
        <f t="shared" si="79"/>
        <v>47.16</v>
      </c>
      <c r="S359" s="1229">
        <f t="shared" si="80"/>
        <v>26.44</v>
      </c>
      <c r="T359" s="1229">
        <f t="shared" si="81"/>
        <v>26.44</v>
      </c>
      <c r="U359" s="1229">
        <f t="shared" si="82"/>
        <v>26.44</v>
      </c>
      <c r="V359" s="1233">
        <f t="shared" si="83"/>
        <v>13.22</v>
      </c>
      <c r="W359" s="1248">
        <f t="shared" si="70"/>
        <v>550</v>
      </c>
    </row>
    <row r="360" spans="1:23" ht="11.25" customHeight="1" x14ac:dyDescent="0.25">
      <c r="A360" s="1234" t="s">
        <v>3854</v>
      </c>
      <c r="B360" s="1234">
        <v>10000072</v>
      </c>
      <c r="C360" s="1235" t="s">
        <v>2391</v>
      </c>
      <c r="D360" s="1234">
        <v>76140005615</v>
      </c>
      <c r="E360" s="1234" t="s">
        <v>3865</v>
      </c>
      <c r="F360" s="1237">
        <v>234</v>
      </c>
      <c r="G360" s="1236">
        <v>3</v>
      </c>
      <c r="H360" s="1236">
        <v>1</v>
      </c>
      <c r="I360" s="1238">
        <v>0</v>
      </c>
      <c r="J360" s="1239">
        <f t="shared" si="71"/>
        <v>2</v>
      </c>
      <c r="K360" s="1229">
        <f t="shared" si="72"/>
        <v>56.16</v>
      </c>
      <c r="L360" s="1229">
        <f t="shared" si="73"/>
        <v>56.16</v>
      </c>
      <c r="M360" s="1229">
        <f t="shared" si="74"/>
        <v>1.68</v>
      </c>
      <c r="N360" s="1229">
        <f t="shared" si="75"/>
        <v>3.36</v>
      </c>
      <c r="O360" s="1229">
        <f t="shared" si="76"/>
        <v>56.7</v>
      </c>
      <c r="P360" s="1229">
        <f t="shared" si="77"/>
        <v>113.4</v>
      </c>
      <c r="Q360" s="1229">
        <f t="shared" si="78"/>
        <v>23.58</v>
      </c>
      <c r="R360" s="1229">
        <f t="shared" si="79"/>
        <v>47.16</v>
      </c>
      <c r="S360" s="1229">
        <f t="shared" si="80"/>
        <v>14.04</v>
      </c>
      <c r="T360" s="1229">
        <f t="shared" si="81"/>
        <v>14.04</v>
      </c>
      <c r="U360" s="1229">
        <f t="shared" si="82"/>
        <v>14.04</v>
      </c>
      <c r="V360" s="1233">
        <f t="shared" si="83"/>
        <v>7.02</v>
      </c>
      <c r="W360" s="1248">
        <f t="shared" si="70"/>
        <v>407</v>
      </c>
    </row>
    <row r="361" spans="1:23" ht="11.25" customHeight="1" x14ac:dyDescent="0.25">
      <c r="A361" s="1234" t="s">
        <v>3854</v>
      </c>
      <c r="B361" s="1234">
        <v>10000120</v>
      </c>
      <c r="C361" s="1235" t="s">
        <v>2393</v>
      </c>
      <c r="D361" s="1234">
        <v>36610003611</v>
      </c>
      <c r="E361" s="1234" t="s">
        <v>3866</v>
      </c>
      <c r="F361" s="1237">
        <v>307</v>
      </c>
      <c r="G361" s="1236">
        <v>3</v>
      </c>
      <c r="H361" s="1236">
        <v>1</v>
      </c>
      <c r="I361" s="1238">
        <v>0</v>
      </c>
      <c r="J361" s="1239">
        <f t="shared" si="71"/>
        <v>2</v>
      </c>
      <c r="K361" s="1229">
        <f t="shared" si="72"/>
        <v>73.679999999999993</v>
      </c>
      <c r="L361" s="1229">
        <f t="shared" si="73"/>
        <v>73.679999999999993</v>
      </c>
      <c r="M361" s="1229">
        <f t="shared" si="74"/>
        <v>1.68</v>
      </c>
      <c r="N361" s="1229">
        <f t="shared" si="75"/>
        <v>3.36</v>
      </c>
      <c r="O361" s="1229">
        <f t="shared" si="76"/>
        <v>56.7</v>
      </c>
      <c r="P361" s="1229">
        <f t="shared" si="77"/>
        <v>113.4</v>
      </c>
      <c r="Q361" s="1229">
        <f t="shared" si="78"/>
        <v>23.58</v>
      </c>
      <c r="R361" s="1229">
        <f t="shared" si="79"/>
        <v>47.16</v>
      </c>
      <c r="S361" s="1229">
        <f t="shared" si="80"/>
        <v>18.419999999999998</v>
      </c>
      <c r="T361" s="1229">
        <f t="shared" si="81"/>
        <v>18.419999999999998</v>
      </c>
      <c r="U361" s="1229">
        <f t="shared" si="82"/>
        <v>18.419999999999998</v>
      </c>
      <c r="V361" s="1233">
        <f t="shared" si="83"/>
        <v>9.2099999999999991</v>
      </c>
      <c r="W361" s="1248">
        <f t="shared" si="70"/>
        <v>458</v>
      </c>
    </row>
    <row r="362" spans="1:23" ht="11.25" customHeight="1" x14ac:dyDescent="0.25">
      <c r="A362" s="1234" t="s">
        <v>3854</v>
      </c>
      <c r="B362" s="1234">
        <v>10000126</v>
      </c>
      <c r="C362" s="1235" t="s">
        <v>2395</v>
      </c>
      <c r="D362" s="1234">
        <v>42770004724</v>
      </c>
      <c r="E362" s="1234" t="s">
        <v>3867</v>
      </c>
      <c r="F362" s="1237">
        <v>511</v>
      </c>
      <c r="G362" s="1236">
        <v>2</v>
      </c>
      <c r="H362" s="1236">
        <v>1</v>
      </c>
      <c r="I362" s="1238">
        <v>0</v>
      </c>
      <c r="J362" s="1239">
        <f t="shared" si="71"/>
        <v>1</v>
      </c>
      <c r="K362" s="1229">
        <f t="shared" si="72"/>
        <v>122.64</v>
      </c>
      <c r="L362" s="1229">
        <f t="shared" si="73"/>
        <v>122.64</v>
      </c>
      <c r="M362" s="1229">
        <f t="shared" si="74"/>
        <v>1.68</v>
      </c>
      <c r="N362" s="1229">
        <f t="shared" si="75"/>
        <v>1.68</v>
      </c>
      <c r="O362" s="1229">
        <f t="shared" si="76"/>
        <v>56.7</v>
      </c>
      <c r="P362" s="1229">
        <f t="shared" si="77"/>
        <v>56.7</v>
      </c>
      <c r="Q362" s="1229">
        <f t="shared" si="78"/>
        <v>23.58</v>
      </c>
      <c r="R362" s="1229">
        <f t="shared" si="79"/>
        <v>23.58</v>
      </c>
      <c r="S362" s="1229">
        <f t="shared" si="80"/>
        <v>30.66</v>
      </c>
      <c r="T362" s="1229">
        <f t="shared" si="81"/>
        <v>30.66</v>
      </c>
      <c r="U362" s="1229">
        <f t="shared" si="82"/>
        <v>30.66</v>
      </c>
      <c r="V362" s="1233">
        <f t="shared" si="83"/>
        <v>15.33</v>
      </c>
      <c r="W362" s="1248">
        <f t="shared" si="70"/>
        <v>517</v>
      </c>
    </row>
    <row r="363" spans="1:23" ht="11.25" customHeight="1" x14ac:dyDescent="0.25">
      <c r="A363" s="1234" t="s">
        <v>3854</v>
      </c>
      <c r="B363" s="1234">
        <v>10000130</v>
      </c>
      <c r="C363" s="1235" t="s">
        <v>1521</v>
      </c>
      <c r="D363" s="1234">
        <v>36110008834</v>
      </c>
      <c r="E363" s="1234" t="s">
        <v>3868</v>
      </c>
      <c r="F363" s="1237">
        <v>212</v>
      </c>
      <c r="G363" s="1236">
        <v>2</v>
      </c>
      <c r="H363" s="1236">
        <v>1</v>
      </c>
      <c r="I363" s="1238">
        <v>0</v>
      </c>
      <c r="J363" s="1239">
        <f t="shared" si="71"/>
        <v>1</v>
      </c>
      <c r="K363" s="1229">
        <f t="shared" si="72"/>
        <v>50.879999999999995</v>
      </c>
      <c r="L363" s="1229">
        <f t="shared" si="73"/>
        <v>50.879999999999995</v>
      </c>
      <c r="M363" s="1229">
        <f t="shared" si="74"/>
        <v>1.68</v>
      </c>
      <c r="N363" s="1229">
        <f t="shared" si="75"/>
        <v>1.68</v>
      </c>
      <c r="O363" s="1229">
        <f t="shared" si="76"/>
        <v>56.7</v>
      </c>
      <c r="P363" s="1229">
        <f t="shared" si="77"/>
        <v>56.7</v>
      </c>
      <c r="Q363" s="1229">
        <f t="shared" si="78"/>
        <v>23.58</v>
      </c>
      <c r="R363" s="1229">
        <f t="shared" si="79"/>
        <v>23.58</v>
      </c>
      <c r="S363" s="1229">
        <f t="shared" si="80"/>
        <v>12.719999999999999</v>
      </c>
      <c r="T363" s="1229">
        <f t="shared" si="81"/>
        <v>12.719999999999999</v>
      </c>
      <c r="U363" s="1229">
        <f t="shared" si="82"/>
        <v>12.719999999999999</v>
      </c>
      <c r="V363" s="1233">
        <f t="shared" si="83"/>
        <v>6.3599999999999994</v>
      </c>
      <c r="W363" s="1248">
        <f t="shared" si="70"/>
        <v>310</v>
      </c>
    </row>
    <row r="364" spans="1:23" ht="11.25" customHeight="1" x14ac:dyDescent="0.25">
      <c r="A364" s="1234" t="s">
        <v>3854</v>
      </c>
      <c r="B364" s="1234">
        <v>10000141</v>
      </c>
      <c r="C364" s="1235" t="s">
        <v>840</v>
      </c>
      <c r="D364" s="1234">
        <v>71310006736</v>
      </c>
      <c r="E364" s="1234" t="s">
        <v>3869</v>
      </c>
      <c r="F364" s="1237">
        <v>322</v>
      </c>
      <c r="G364" s="1236">
        <v>3</v>
      </c>
      <c r="H364" s="1236">
        <v>1</v>
      </c>
      <c r="I364" s="1238">
        <v>0</v>
      </c>
      <c r="J364" s="1239">
        <f t="shared" si="71"/>
        <v>2</v>
      </c>
      <c r="K364" s="1229">
        <f t="shared" si="72"/>
        <v>77.28</v>
      </c>
      <c r="L364" s="1229">
        <f t="shared" si="73"/>
        <v>77.28</v>
      </c>
      <c r="M364" s="1229">
        <f t="shared" si="74"/>
        <v>1.68</v>
      </c>
      <c r="N364" s="1229">
        <f t="shared" si="75"/>
        <v>3.36</v>
      </c>
      <c r="O364" s="1229">
        <f t="shared" si="76"/>
        <v>56.7</v>
      </c>
      <c r="P364" s="1229">
        <f t="shared" si="77"/>
        <v>113.4</v>
      </c>
      <c r="Q364" s="1229">
        <f t="shared" si="78"/>
        <v>23.58</v>
      </c>
      <c r="R364" s="1229">
        <f t="shared" si="79"/>
        <v>47.16</v>
      </c>
      <c r="S364" s="1229">
        <f t="shared" si="80"/>
        <v>19.32</v>
      </c>
      <c r="T364" s="1229">
        <f t="shared" si="81"/>
        <v>19.32</v>
      </c>
      <c r="U364" s="1229">
        <f t="shared" si="82"/>
        <v>19.32</v>
      </c>
      <c r="V364" s="1233">
        <f t="shared" si="83"/>
        <v>9.66</v>
      </c>
      <c r="W364" s="1248">
        <f t="shared" si="70"/>
        <v>468</v>
      </c>
    </row>
    <row r="365" spans="1:23" ht="11.25" customHeight="1" x14ac:dyDescent="0.25">
      <c r="A365" s="1234" t="s">
        <v>3854</v>
      </c>
      <c r="B365" s="1234">
        <v>10000142</v>
      </c>
      <c r="C365" s="1235" t="s">
        <v>842</v>
      </c>
      <c r="D365" s="1234">
        <v>10130000505</v>
      </c>
      <c r="E365" s="1234" t="s">
        <v>3870</v>
      </c>
      <c r="F365" s="1237">
        <v>576.33333333333337</v>
      </c>
      <c r="G365" s="1236">
        <v>2</v>
      </c>
      <c r="H365" s="1236">
        <v>1</v>
      </c>
      <c r="I365" s="1238">
        <v>0</v>
      </c>
      <c r="J365" s="1239">
        <f t="shared" si="71"/>
        <v>1</v>
      </c>
      <c r="K365" s="1229">
        <f t="shared" si="72"/>
        <v>138.32</v>
      </c>
      <c r="L365" s="1229">
        <f t="shared" si="73"/>
        <v>138.32</v>
      </c>
      <c r="M365" s="1229">
        <f t="shared" si="74"/>
        <v>1.68</v>
      </c>
      <c r="N365" s="1229">
        <f t="shared" si="75"/>
        <v>1.68</v>
      </c>
      <c r="O365" s="1229">
        <f t="shared" si="76"/>
        <v>56.7</v>
      </c>
      <c r="P365" s="1229">
        <f t="shared" si="77"/>
        <v>56.7</v>
      </c>
      <c r="Q365" s="1229">
        <f t="shared" si="78"/>
        <v>23.58</v>
      </c>
      <c r="R365" s="1229">
        <f t="shared" si="79"/>
        <v>23.58</v>
      </c>
      <c r="S365" s="1229">
        <f t="shared" si="80"/>
        <v>34.58</v>
      </c>
      <c r="T365" s="1229">
        <f t="shared" si="81"/>
        <v>34.58</v>
      </c>
      <c r="U365" s="1229">
        <f t="shared" si="82"/>
        <v>34.58</v>
      </c>
      <c r="V365" s="1233">
        <f t="shared" si="83"/>
        <v>17.29</v>
      </c>
      <c r="W365" s="1248">
        <f t="shared" si="70"/>
        <v>562</v>
      </c>
    </row>
    <row r="366" spans="1:23" ht="11.25" customHeight="1" x14ac:dyDescent="0.25">
      <c r="A366" s="1234" t="s">
        <v>3854</v>
      </c>
      <c r="B366" s="1234">
        <v>10000150</v>
      </c>
      <c r="C366" s="1235" t="s">
        <v>2397</v>
      </c>
      <c r="D366" s="1234">
        <v>22710006405</v>
      </c>
      <c r="E366" s="1234" t="s">
        <v>3871</v>
      </c>
      <c r="F366" s="1237">
        <v>102</v>
      </c>
      <c r="G366" s="1236">
        <v>2</v>
      </c>
      <c r="H366" s="1236">
        <v>1</v>
      </c>
      <c r="I366" s="1238">
        <v>0</v>
      </c>
      <c r="J366" s="1239">
        <f t="shared" si="71"/>
        <v>1</v>
      </c>
      <c r="K366" s="1229">
        <f t="shared" si="72"/>
        <v>24.48</v>
      </c>
      <c r="L366" s="1229">
        <f t="shared" si="73"/>
        <v>24.48</v>
      </c>
      <c r="M366" s="1229">
        <f t="shared" si="74"/>
        <v>1.68</v>
      </c>
      <c r="N366" s="1229">
        <f t="shared" si="75"/>
        <v>1.68</v>
      </c>
      <c r="O366" s="1229">
        <f t="shared" si="76"/>
        <v>56.7</v>
      </c>
      <c r="P366" s="1229">
        <f t="shared" si="77"/>
        <v>56.7</v>
      </c>
      <c r="Q366" s="1229">
        <f t="shared" si="78"/>
        <v>23.58</v>
      </c>
      <c r="R366" s="1229">
        <f t="shared" si="79"/>
        <v>23.58</v>
      </c>
      <c r="S366" s="1229">
        <f t="shared" si="80"/>
        <v>6.12</v>
      </c>
      <c r="T366" s="1229">
        <f t="shared" si="81"/>
        <v>6.12</v>
      </c>
      <c r="U366" s="1229">
        <f t="shared" si="82"/>
        <v>6.12</v>
      </c>
      <c r="V366" s="1233">
        <f t="shared" si="83"/>
        <v>3.06</v>
      </c>
      <c r="W366" s="1248">
        <f t="shared" si="70"/>
        <v>234</v>
      </c>
    </row>
    <row r="367" spans="1:23" ht="11.25" customHeight="1" x14ac:dyDescent="0.25">
      <c r="A367" s="1234" t="s">
        <v>3854</v>
      </c>
      <c r="B367" s="1234">
        <v>10000165</v>
      </c>
      <c r="C367" s="1235" t="s">
        <v>2399</v>
      </c>
      <c r="D367" s="1234">
        <v>68020006419</v>
      </c>
      <c r="E367" s="1234" t="s">
        <v>3872</v>
      </c>
      <c r="F367" s="1237">
        <v>90.666666666666671</v>
      </c>
      <c r="G367" s="1236">
        <v>2</v>
      </c>
      <c r="H367" s="1236">
        <v>1</v>
      </c>
      <c r="I367" s="1238">
        <v>0</v>
      </c>
      <c r="J367" s="1239">
        <f t="shared" si="71"/>
        <v>1</v>
      </c>
      <c r="K367" s="1229">
        <f t="shared" si="72"/>
        <v>21.76</v>
      </c>
      <c r="L367" s="1229">
        <f t="shared" si="73"/>
        <v>21.76</v>
      </c>
      <c r="M367" s="1229">
        <f t="shared" si="74"/>
        <v>1.68</v>
      </c>
      <c r="N367" s="1229">
        <f t="shared" si="75"/>
        <v>1.68</v>
      </c>
      <c r="O367" s="1229">
        <f t="shared" si="76"/>
        <v>56.7</v>
      </c>
      <c r="P367" s="1229">
        <f t="shared" si="77"/>
        <v>56.7</v>
      </c>
      <c r="Q367" s="1229">
        <f t="shared" si="78"/>
        <v>23.58</v>
      </c>
      <c r="R367" s="1229">
        <f t="shared" si="79"/>
        <v>23.58</v>
      </c>
      <c r="S367" s="1229">
        <f t="shared" si="80"/>
        <v>5.44</v>
      </c>
      <c r="T367" s="1229">
        <f t="shared" si="81"/>
        <v>5.44</v>
      </c>
      <c r="U367" s="1229">
        <f t="shared" si="82"/>
        <v>5.44</v>
      </c>
      <c r="V367" s="1233">
        <f t="shared" si="83"/>
        <v>2.72</v>
      </c>
      <c r="W367" s="1248">
        <f t="shared" si="70"/>
        <v>226</v>
      </c>
    </row>
    <row r="368" spans="1:23" ht="11.25" customHeight="1" x14ac:dyDescent="0.25">
      <c r="A368" s="1234" t="s">
        <v>3854</v>
      </c>
      <c r="B368" s="1234">
        <v>10000166</v>
      </c>
      <c r="C368" s="1235" t="s">
        <v>2401</v>
      </c>
      <c r="D368" s="1234">
        <v>96790004521</v>
      </c>
      <c r="E368" s="1234" t="s">
        <v>3873</v>
      </c>
      <c r="F368" s="1237">
        <v>142.33333333333334</v>
      </c>
      <c r="G368" s="1236">
        <v>2</v>
      </c>
      <c r="H368" s="1236">
        <v>1</v>
      </c>
      <c r="I368" s="1238">
        <v>0</v>
      </c>
      <c r="J368" s="1239">
        <f t="shared" si="71"/>
        <v>1</v>
      </c>
      <c r="K368" s="1229">
        <f t="shared" si="72"/>
        <v>34.160000000000004</v>
      </c>
      <c r="L368" s="1229">
        <f t="shared" si="73"/>
        <v>34.160000000000004</v>
      </c>
      <c r="M368" s="1229">
        <f t="shared" si="74"/>
        <v>1.68</v>
      </c>
      <c r="N368" s="1229">
        <f t="shared" si="75"/>
        <v>1.68</v>
      </c>
      <c r="O368" s="1229">
        <f t="shared" si="76"/>
        <v>56.7</v>
      </c>
      <c r="P368" s="1229">
        <f t="shared" si="77"/>
        <v>56.7</v>
      </c>
      <c r="Q368" s="1229">
        <f t="shared" si="78"/>
        <v>23.58</v>
      </c>
      <c r="R368" s="1229">
        <f t="shared" si="79"/>
        <v>23.58</v>
      </c>
      <c r="S368" s="1229">
        <f t="shared" si="80"/>
        <v>8.5400000000000009</v>
      </c>
      <c r="T368" s="1229">
        <f t="shared" si="81"/>
        <v>8.5400000000000009</v>
      </c>
      <c r="U368" s="1229">
        <f t="shared" si="82"/>
        <v>8.5400000000000009</v>
      </c>
      <c r="V368" s="1233">
        <f t="shared" si="83"/>
        <v>4.2700000000000005</v>
      </c>
      <c r="W368" s="1248">
        <f t="shared" si="70"/>
        <v>262</v>
      </c>
    </row>
    <row r="369" spans="1:23" ht="11.25" customHeight="1" x14ac:dyDescent="0.25">
      <c r="A369" s="1234" t="s">
        <v>3854</v>
      </c>
      <c r="B369" s="1234">
        <v>10000170</v>
      </c>
      <c r="C369" s="1235" t="s">
        <v>2403</v>
      </c>
      <c r="D369" s="1234">
        <v>32810030654</v>
      </c>
      <c r="E369" s="1234" t="s">
        <v>3874</v>
      </c>
      <c r="F369" s="1237">
        <v>647</v>
      </c>
      <c r="G369" s="1236">
        <v>3</v>
      </c>
      <c r="H369" s="1236">
        <v>1</v>
      </c>
      <c r="I369" s="1238">
        <v>0</v>
      </c>
      <c r="J369" s="1239">
        <f t="shared" si="71"/>
        <v>2</v>
      </c>
      <c r="K369" s="1229">
        <f t="shared" si="72"/>
        <v>155.28</v>
      </c>
      <c r="L369" s="1229">
        <f t="shared" si="73"/>
        <v>155.28</v>
      </c>
      <c r="M369" s="1229">
        <f t="shared" si="74"/>
        <v>1.68</v>
      </c>
      <c r="N369" s="1229">
        <f t="shared" si="75"/>
        <v>3.36</v>
      </c>
      <c r="O369" s="1229">
        <f t="shared" si="76"/>
        <v>56.7</v>
      </c>
      <c r="P369" s="1229">
        <f t="shared" si="77"/>
        <v>113.4</v>
      </c>
      <c r="Q369" s="1229">
        <f t="shared" si="78"/>
        <v>23.58</v>
      </c>
      <c r="R369" s="1229">
        <f t="shared" si="79"/>
        <v>47.16</v>
      </c>
      <c r="S369" s="1229">
        <f t="shared" si="80"/>
        <v>38.82</v>
      </c>
      <c r="T369" s="1229">
        <f t="shared" si="81"/>
        <v>38.82</v>
      </c>
      <c r="U369" s="1229">
        <f t="shared" si="82"/>
        <v>38.82</v>
      </c>
      <c r="V369" s="1233">
        <f t="shared" si="83"/>
        <v>19.41</v>
      </c>
      <c r="W369" s="1248">
        <f t="shared" si="70"/>
        <v>692</v>
      </c>
    </row>
    <row r="370" spans="1:23" ht="11.25" customHeight="1" x14ac:dyDescent="0.25">
      <c r="A370" s="1234" t="s">
        <v>3854</v>
      </c>
      <c r="B370" s="1234">
        <v>10000193</v>
      </c>
      <c r="C370" s="1235" t="s">
        <v>2405</v>
      </c>
      <c r="D370" s="1234">
        <v>51860008690</v>
      </c>
      <c r="E370" s="1234" t="s">
        <v>3875</v>
      </c>
      <c r="F370" s="1237">
        <v>268.33333333333331</v>
      </c>
      <c r="G370" s="1236">
        <v>2</v>
      </c>
      <c r="H370" s="1236">
        <v>1</v>
      </c>
      <c r="I370" s="1238">
        <v>0</v>
      </c>
      <c r="J370" s="1239">
        <f t="shared" si="71"/>
        <v>1</v>
      </c>
      <c r="K370" s="1229">
        <f t="shared" si="72"/>
        <v>64.399999999999991</v>
      </c>
      <c r="L370" s="1229">
        <f t="shared" si="73"/>
        <v>64.399999999999991</v>
      </c>
      <c r="M370" s="1229">
        <f t="shared" si="74"/>
        <v>1.68</v>
      </c>
      <c r="N370" s="1229">
        <f t="shared" si="75"/>
        <v>1.68</v>
      </c>
      <c r="O370" s="1229">
        <f t="shared" si="76"/>
        <v>56.7</v>
      </c>
      <c r="P370" s="1229">
        <f t="shared" si="77"/>
        <v>56.7</v>
      </c>
      <c r="Q370" s="1229">
        <f t="shared" si="78"/>
        <v>23.58</v>
      </c>
      <c r="R370" s="1229">
        <f t="shared" si="79"/>
        <v>23.58</v>
      </c>
      <c r="S370" s="1229">
        <f t="shared" si="80"/>
        <v>16.099999999999998</v>
      </c>
      <c r="T370" s="1229">
        <f t="shared" si="81"/>
        <v>16.099999999999998</v>
      </c>
      <c r="U370" s="1229">
        <f t="shared" si="82"/>
        <v>16.099999999999998</v>
      </c>
      <c r="V370" s="1233">
        <f t="shared" si="83"/>
        <v>8.0499999999999989</v>
      </c>
      <c r="W370" s="1248">
        <f t="shared" si="70"/>
        <v>349</v>
      </c>
    </row>
    <row r="371" spans="1:23" ht="11.25" customHeight="1" x14ac:dyDescent="0.25">
      <c r="A371" s="1234" t="s">
        <v>3854</v>
      </c>
      <c r="B371" s="1234">
        <v>10000205</v>
      </c>
      <c r="C371" s="1235" t="s">
        <v>2407</v>
      </c>
      <c r="D371" s="1234">
        <v>78670004530</v>
      </c>
      <c r="E371" s="1234" t="s">
        <v>3876</v>
      </c>
      <c r="F371" s="1237">
        <v>379.66666666666669</v>
      </c>
      <c r="G371" s="1236">
        <v>2</v>
      </c>
      <c r="H371" s="1236">
        <v>1</v>
      </c>
      <c r="I371" s="1238">
        <v>0</v>
      </c>
      <c r="J371" s="1239">
        <f t="shared" si="71"/>
        <v>1</v>
      </c>
      <c r="K371" s="1229">
        <f t="shared" si="72"/>
        <v>91.12</v>
      </c>
      <c r="L371" s="1229">
        <f t="shared" si="73"/>
        <v>91.12</v>
      </c>
      <c r="M371" s="1229">
        <f t="shared" si="74"/>
        <v>1.68</v>
      </c>
      <c r="N371" s="1229">
        <f t="shared" si="75"/>
        <v>1.68</v>
      </c>
      <c r="O371" s="1229">
        <f t="shared" si="76"/>
        <v>56.7</v>
      </c>
      <c r="P371" s="1229">
        <f t="shared" si="77"/>
        <v>56.7</v>
      </c>
      <c r="Q371" s="1229">
        <f t="shared" si="78"/>
        <v>23.58</v>
      </c>
      <c r="R371" s="1229">
        <f t="shared" si="79"/>
        <v>23.58</v>
      </c>
      <c r="S371" s="1229">
        <f t="shared" si="80"/>
        <v>22.78</v>
      </c>
      <c r="T371" s="1229">
        <f t="shared" si="81"/>
        <v>22.78</v>
      </c>
      <c r="U371" s="1229">
        <f t="shared" si="82"/>
        <v>22.78</v>
      </c>
      <c r="V371" s="1233">
        <f t="shared" si="83"/>
        <v>11.39</v>
      </c>
      <c r="W371" s="1248">
        <f t="shared" si="70"/>
        <v>426</v>
      </c>
    </row>
    <row r="372" spans="1:23" ht="11.25" customHeight="1" x14ac:dyDescent="0.25">
      <c r="A372" s="1234" t="s">
        <v>3854</v>
      </c>
      <c r="B372" s="1234">
        <v>10000220</v>
      </c>
      <c r="C372" s="1235" t="s">
        <v>1527</v>
      </c>
      <c r="D372" s="1234">
        <v>27810001117</v>
      </c>
      <c r="E372" s="1234" t="s">
        <v>3877</v>
      </c>
      <c r="F372" s="1237">
        <v>389</v>
      </c>
      <c r="G372" s="1236">
        <v>2</v>
      </c>
      <c r="H372" s="1236">
        <v>1</v>
      </c>
      <c r="I372" s="1238">
        <v>0</v>
      </c>
      <c r="J372" s="1239">
        <f t="shared" si="71"/>
        <v>1</v>
      </c>
      <c r="K372" s="1229">
        <f t="shared" si="72"/>
        <v>93.36</v>
      </c>
      <c r="L372" s="1229">
        <f t="shared" si="73"/>
        <v>93.36</v>
      </c>
      <c r="M372" s="1229">
        <f t="shared" si="74"/>
        <v>1.68</v>
      </c>
      <c r="N372" s="1229">
        <f t="shared" si="75"/>
        <v>1.68</v>
      </c>
      <c r="O372" s="1229">
        <f t="shared" si="76"/>
        <v>56.7</v>
      </c>
      <c r="P372" s="1229">
        <f t="shared" si="77"/>
        <v>56.7</v>
      </c>
      <c r="Q372" s="1229">
        <f t="shared" si="78"/>
        <v>23.58</v>
      </c>
      <c r="R372" s="1229">
        <f t="shared" si="79"/>
        <v>23.58</v>
      </c>
      <c r="S372" s="1229">
        <f t="shared" si="80"/>
        <v>23.34</v>
      </c>
      <c r="T372" s="1229">
        <f t="shared" si="81"/>
        <v>23.34</v>
      </c>
      <c r="U372" s="1229">
        <f t="shared" si="82"/>
        <v>23.34</v>
      </c>
      <c r="V372" s="1233">
        <f t="shared" si="83"/>
        <v>11.67</v>
      </c>
      <c r="W372" s="1248">
        <f t="shared" si="70"/>
        <v>432</v>
      </c>
    </row>
    <row r="373" spans="1:23" ht="11.25" customHeight="1" x14ac:dyDescent="0.25">
      <c r="A373" s="1234" t="s">
        <v>3854</v>
      </c>
      <c r="B373" s="1234">
        <v>10000236</v>
      </c>
      <c r="C373" s="1235" t="s">
        <v>1530</v>
      </c>
      <c r="D373" s="1234">
        <v>27670003083</v>
      </c>
      <c r="E373" s="1234" t="s">
        <v>3878</v>
      </c>
      <c r="F373" s="1237">
        <v>559.66666666666663</v>
      </c>
      <c r="G373" s="1236">
        <v>3</v>
      </c>
      <c r="H373" s="1236">
        <v>1</v>
      </c>
      <c r="I373" s="1238">
        <v>0</v>
      </c>
      <c r="J373" s="1239">
        <f t="shared" si="71"/>
        <v>2</v>
      </c>
      <c r="K373" s="1229">
        <f t="shared" si="72"/>
        <v>134.32</v>
      </c>
      <c r="L373" s="1229">
        <f t="shared" si="73"/>
        <v>134.32</v>
      </c>
      <c r="M373" s="1229">
        <f t="shared" si="74"/>
        <v>1.68</v>
      </c>
      <c r="N373" s="1229">
        <f t="shared" si="75"/>
        <v>3.36</v>
      </c>
      <c r="O373" s="1229">
        <f t="shared" si="76"/>
        <v>56.7</v>
      </c>
      <c r="P373" s="1229">
        <f t="shared" si="77"/>
        <v>113.4</v>
      </c>
      <c r="Q373" s="1229">
        <f t="shared" si="78"/>
        <v>23.58</v>
      </c>
      <c r="R373" s="1229">
        <f t="shared" si="79"/>
        <v>47.16</v>
      </c>
      <c r="S373" s="1229">
        <f t="shared" si="80"/>
        <v>33.58</v>
      </c>
      <c r="T373" s="1229">
        <f t="shared" si="81"/>
        <v>33.58</v>
      </c>
      <c r="U373" s="1229">
        <f t="shared" si="82"/>
        <v>33.58</v>
      </c>
      <c r="V373" s="1233">
        <f t="shared" si="83"/>
        <v>16.79</v>
      </c>
      <c r="W373" s="1248">
        <f t="shared" si="70"/>
        <v>632</v>
      </c>
    </row>
    <row r="374" spans="1:23" ht="11.25" customHeight="1" x14ac:dyDescent="0.25">
      <c r="A374" s="1234" t="s">
        <v>3854</v>
      </c>
      <c r="B374" s="1234">
        <v>10000243</v>
      </c>
      <c r="C374" s="1235" t="s">
        <v>844</v>
      </c>
      <c r="D374" s="1234">
        <v>67640033121</v>
      </c>
      <c r="E374" s="1234" t="s">
        <v>3879</v>
      </c>
      <c r="F374" s="1237">
        <v>1007.6666666666666</v>
      </c>
      <c r="G374" s="1236">
        <v>4</v>
      </c>
      <c r="H374" s="1236">
        <v>1</v>
      </c>
      <c r="I374" s="1238">
        <v>0</v>
      </c>
      <c r="J374" s="1239">
        <f t="shared" si="71"/>
        <v>3</v>
      </c>
      <c r="K374" s="1229">
        <f t="shared" si="72"/>
        <v>241.83999999999997</v>
      </c>
      <c r="L374" s="1229">
        <f t="shared" si="73"/>
        <v>241.83999999999997</v>
      </c>
      <c r="M374" s="1229">
        <f t="shared" si="74"/>
        <v>1.68</v>
      </c>
      <c r="N374" s="1229">
        <f t="shared" si="75"/>
        <v>5.04</v>
      </c>
      <c r="O374" s="1229">
        <f t="shared" si="76"/>
        <v>56.7</v>
      </c>
      <c r="P374" s="1229">
        <f t="shared" si="77"/>
        <v>170.10000000000002</v>
      </c>
      <c r="Q374" s="1229">
        <f t="shared" si="78"/>
        <v>23.58</v>
      </c>
      <c r="R374" s="1229">
        <f t="shared" si="79"/>
        <v>70.739999999999995</v>
      </c>
      <c r="S374" s="1229">
        <f t="shared" si="80"/>
        <v>60.459999999999994</v>
      </c>
      <c r="T374" s="1229">
        <f t="shared" si="81"/>
        <v>60.459999999999994</v>
      </c>
      <c r="U374" s="1229">
        <f t="shared" si="82"/>
        <v>60.459999999999994</v>
      </c>
      <c r="V374" s="1233">
        <f t="shared" si="83"/>
        <v>30.229999999999997</v>
      </c>
      <c r="W374" s="1248">
        <f t="shared" si="70"/>
        <v>1023</v>
      </c>
    </row>
    <row r="375" spans="1:23" ht="11.25" customHeight="1" x14ac:dyDescent="0.25">
      <c r="A375" s="1234" t="s">
        <v>3854</v>
      </c>
      <c r="B375" s="1234">
        <v>10000244</v>
      </c>
      <c r="C375" s="1235" t="s">
        <v>846</v>
      </c>
      <c r="D375" s="1234">
        <v>86070011281</v>
      </c>
      <c r="E375" s="1234" t="s">
        <v>3880</v>
      </c>
      <c r="F375" s="1237">
        <v>537</v>
      </c>
      <c r="G375" s="1236">
        <v>3</v>
      </c>
      <c r="H375" s="1236">
        <v>1</v>
      </c>
      <c r="I375" s="1238">
        <v>0</v>
      </c>
      <c r="J375" s="1239">
        <f t="shared" si="71"/>
        <v>2</v>
      </c>
      <c r="K375" s="1229">
        <f t="shared" si="72"/>
        <v>128.88</v>
      </c>
      <c r="L375" s="1229">
        <f t="shared" si="73"/>
        <v>128.88</v>
      </c>
      <c r="M375" s="1229">
        <f t="shared" si="74"/>
        <v>1.68</v>
      </c>
      <c r="N375" s="1229">
        <f t="shared" si="75"/>
        <v>3.36</v>
      </c>
      <c r="O375" s="1229">
        <f t="shared" si="76"/>
        <v>56.7</v>
      </c>
      <c r="P375" s="1229">
        <f t="shared" si="77"/>
        <v>113.4</v>
      </c>
      <c r="Q375" s="1229">
        <f t="shared" si="78"/>
        <v>23.58</v>
      </c>
      <c r="R375" s="1229">
        <f t="shared" si="79"/>
        <v>47.16</v>
      </c>
      <c r="S375" s="1229">
        <f t="shared" si="80"/>
        <v>32.22</v>
      </c>
      <c r="T375" s="1229">
        <f t="shared" si="81"/>
        <v>32.22</v>
      </c>
      <c r="U375" s="1229">
        <f t="shared" si="82"/>
        <v>32.22</v>
      </c>
      <c r="V375" s="1233">
        <f t="shared" si="83"/>
        <v>16.11</v>
      </c>
      <c r="W375" s="1248">
        <f t="shared" si="70"/>
        <v>616</v>
      </c>
    </row>
    <row r="376" spans="1:23" ht="11.25" customHeight="1" x14ac:dyDescent="0.25">
      <c r="A376" s="1234" t="s">
        <v>3854</v>
      </c>
      <c r="B376" s="1234">
        <v>10000253</v>
      </c>
      <c r="C376" s="1235" t="s">
        <v>1178</v>
      </c>
      <c r="D376" s="1234">
        <v>78770003208</v>
      </c>
      <c r="E376" s="1234" t="s">
        <v>3881</v>
      </c>
      <c r="F376" s="1237">
        <v>703</v>
      </c>
      <c r="G376" s="1236">
        <v>3</v>
      </c>
      <c r="H376" s="1236">
        <v>1</v>
      </c>
      <c r="I376" s="1238">
        <v>0</v>
      </c>
      <c r="J376" s="1239">
        <f t="shared" si="71"/>
        <v>2</v>
      </c>
      <c r="K376" s="1229">
        <f t="shared" si="72"/>
        <v>168.72</v>
      </c>
      <c r="L376" s="1229">
        <f t="shared" si="73"/>
        <v>168.72</v>
      </c>
      <c r="M376" s="1229">
        <f t="shared" si="74"/>
        <v>1.68</v>
      </c>
      <c r="N376" s="1229">
        <f t="shared" si="75"/>
        <v>3.36</v>
      </c>
      <c r="O376" s="1229">
        <f t="shared" si="76"/>
        <v>56.7</v>
      </c>
      <c r="P376" s="1229">
        <f t="shared" si="77"/>
        <v>113.4</v>
      </c>
      <c r="Q376" s="1229">
        <f t="shared" si="78"/>
        <v>23.58</v>
      </c>
      <c r="R376" s="1229">
        <f t="shared" si="79"/>
        <v>47.16</v>
      </c>
      <c r="S376" s="1229">
        <f t="shared" si="80"/>
        <v>42.18</v>
      </c>
      <c r="T376" s="1229">
        <f t="shared" si="81"/>
        <v>42.18</v>
      </c>
      <c r="U376" s="1229">
        <f t="shared" si="82"/>
        <v>42.18</v>
      </c>
      <c r="V376" s="1233">
        <f t="shared" si="83"/>
        <v>21.09</v>
      </c>
      <c r="W376" s="1248">
        <f t="shared" si="70"/>
        <v>731</v>
      </c>
    </row>
    <row r="377" spans="1:23" ht="11.25" customHeight="1" x14ac:dyDescent="0.25">
      <c r="A377" s="1234" t="s">
        <v>3854</v>
      </c>
      <c r="B377" s="1234">
        <v>10000266</v>
      </c>
      <c r="C377" s="1235" t="s">
        <v>2409</v>
      </c>
      <c r="D377" s="1234">
        <v>15250006447</v>
      </c>
      <c r="E377" s="1234" t="s">
        <v>3882</v>
      </c>
      <c r="F377" s="1237">
        <v>430.66666666666669</v>
      </c>
      <c r="G377" s="1236">
        <v>3</v>
      </c>
      <c r="H377" s="1236">
        <v>1</v>
      </c>
      <c r="I377" s="1238">
        <v>0</v>
      </c>
      <c r="J377" s="1239">
        <f t="shared" si="71"/>
        <v>2</v>
      </c>
      <c r="K377" s="1229">
        <f t="shared" si="72"/>
        <v>103.36</v>
      </c>
      <c r="L377" s="1229">
        <f t="shared" si="73"/>
        <v>103.36</v>
      </c>
      <c r="M377" s="1229">
        <f t="shared" si="74"/>
        <v>1.68</v>
      </c>
      <c r="N377" s="1229">
        <f t="shared" si="75"/>
        <v>3.36</v>
      </c>
      <c r="O377" s="1229">
        <f t="shared" si="76"/>
        <v>56.7</v>
      </c>
      <c r="P377" s="1229">
        <f t="shared" si="77"/>
        <v>113.4</v>
      </c>
      <c r="Q377" s="1229">
        <f t="shared" si="78"/>
        <v>23.58</v>
      </c>
      <c r="R377" s="1229">
        <f t="shared" si="79"/>
        <v>47.16</v>
      </c>
      <c r="S377" s="1229">
        <f t="shared" si="80"/>
        <v>25.84</v>
      </c>
      <c r="T377" s="1229">
        <f t="shared" si="81"/>
        <v>25.84</v>
      </c>
      <c r="U377" s="1229">
        <f t="shared" si="82"/>
        <v>25.84</v>
      </c>
      <c r="V377" s="1233">
        <f t="shared" si="83"/>
        <v>12.92</v>
      </c>
      <c r="W377" s="1248">
        <f t="shared" si="70"/>
        <v>543</v>
      </c>
    </row>
    <row r="378" spans="1:23" ht="11.25" customHeight="1" x14ac:dyDescent="0.25">
      <c r="A378" s="1234" t="s">
        <v>3854</v>
      </c>
      <c r="B378" s="1234">
        <v>10000280</v>
      </c>
      <c r="C378" s="1235" t="s">
        <v>2411</v>
      </c>
      <c r="D378" s="1234">
        <v>52350010952</v>
      </c>
      <c r="E378" s="1234" t="s">
        <v>3883</v>
      </c>
      <c r="F378" s="1237">
        <v>324.66666666666669</v>
      </c>
      <c r="G378" s="1236">
        <v>3</v>
      </c>
      <c r="H378" s="1236">
        <v>1</v>
      </c>
      <c r="I378" s="1238">
        <v>0</v>
      </c>
      <c r="J378" s="1239">
        <f t="shared" si="71"/>
        <v>2</v>
      </c>
      <c r="K378" s="1229">
        <f t="shared" si="72"/>
        <v>77.92</v>
      </c>
      <c r="L378" s="1229">
        <f t="shared" si="73"/>
        <v>77.92</v>
      </c>
      <c r="M378" s="1229">
        <f t="shared" si="74"/>
        <v>1.68</v>
      </c>
      <c r="N378" s="1229">
        <f t="shared" si="75"/>
        <v>3.36</v>
      </c>
      <c r="O378" s="1229">
        <f t="shared" si="76"/>
        <v>56.7</v>
      </c>
      <c r="P378" s="1229">
        <f t="shared" si="77"/>
        <v>113.4</v>
      </c>
      <c r="Q378" s="1229">
        <f t="shared" si="78"/>
        <v>23.58</v>
      </c>
      <c r="R378" s="1229">
        <f t="shared" si="79"/>
        <v>47.16</v>
      </c>
      <c r="S378" s="1229">
        <f t="shared" si="80"/>
        <v>19.48</v>
      </c>
      <c r="T378" s="1229">
        <f t="shared" si="81"/>
        <v>19.48</v>
      </c>
      <c r="U378" s="1229">
        <f t="shared" si="82"/>
        <v>19.48</v>
      </c>
      <c r="V378" s="1233">
        <f t="shared" si="83"/>
        <v>9.74</v>
      </c>
      <c r="W378" s="1248">
        <f t="shared" si="70"/>
        <v>470</v>
      </c>
    </row>
    <row r="379" spans="1:23" ht="11.25" customHeight="1" x14ac:dyDescent="0.25">
      <c r="A379" s="1234" t="s">
        <v>3854</v>
      </c>
      <c r="B379" s="1234">
        <v>10000281</v>
      </c>
      <c r="C379" s="1235" t="s">
        <v>2413</v>
      </c>
      <c r="D379" s="1234">
        <v>92650005742</v>
      </c>
      <c r="E379" s="1234" t="s">
        <v>3884</v>
      </c>
      <c r="F379" s="1237">
        <v>501</v>
      </c>
      <c r="G379" s="1236">
        <v>2</v>
      </c>
      <c r="H379" s="1236">
        <v>1</v>
      </c>
      <c r="I379" s="1238">
        <v>0</v>
      </c>
      <c r="J379" s="1239">
        <f t="shared" si="71"/>
        <v>1</v>
      </c>
      <c r="K379" s="1229">
        <f t="shared" si="72"/>
        <v>120.24</v>
      </c>
      <c r="L379" s="1229">
        <f t="shared" si="73"/>
        <v>120.24</v>
      </c>
      <c r="M379" s="1229">
        <f t="shared" si="74"/>
        <v>1.68</v>
      </c>
      <c r="N379" s="1229">
        <f t="shared" si="75"/>
        <v>1.68</v>
      </c>
      <c r="O379" s="1229">
        <f t="shared" si="76"/>
        <v>56.7</v>
      </c>
      <c r="P379" s="1229">
        <f t="shared" si="77"/>
        <v>56.7</v>
      </c>
      <c r="Q379" s="1229">
        <f t="shared" si="78"/>
        <v>23.58</v>
      </c>
      <c r="R379" s="1229">
        <f t="shared" si="79"/>
        <v>23.58</v>
      </c>
      <c r="S379" s="1229">
        <f t="shared" si="80"/>
        <v>30.06</v>
      </c>
      <c r="T379" s="1229">
        <f t="shared" si="81"/>
        <v>30.06</v>
      </c>
      <c r="U379" s="1229">
        <f t="shared" si="82"/>
        <v>30.06</v>
      </c>
      <c r="V379" s="1233">
        <f t="shared" si="83"/>
        <v>15.03</v>
      </c>
      <c r="W379" s="1248">
        <f t="shared" si="70"/>
        <v>510</v>
      </c>
    </row>
    <row r="380" spans="1:23" ht="11.25" customHeight="1" x14ac:dyDescent="0.25">
      <c r="A380" s="1234" t="s">
        <v>3854</v>
      </c>
      <c r="B380" s="1234">
        <v>10000288</v>
      </c>
      <c r="C380" s="1235" t="s">
        <v>2415</v>
      </c>
      <c r="D380" s="1234">
        <v>94470013390</v>
      </c>
      <c r="E380" s="1234" t="s">
        <v>3885</v>
      </c>
      <c r="F380" s="1237">
        <v>369.66666666666669</v>
      </c>
      <c r="G380" s="1236">
        <v>4</v>
      </c>
      <c r="H380" s="1236">
        <v>1</v>
      </c>
      <c r="I380" s="1238">
        <v>0</v>
      </c>
      <c r="J380" s="1239">
        <f t="shared" si="71"/>
        <v>3</v>
      </c>
      <c r="K380" s="1229">
        <f t="shared" si="72"/>
        <v>88.72</v>
      </c>
      <c r="L380" s="1229">
        <f t="shared" si="73"/>
        <v>88.72</v>
      </c>
      <c r="M380" s="1229">
        <f t="shared" si="74"/>
        <v>1.68</v>
      </c>
      <c r="N380" s="1229">
        <f t="shared" si="75"/>
        <v>5.04</v>
      </c>
      <c r="O380" s="1229">
        <f t="shared" si="76"/>
        <v>56.7</v>
      </c>
      <c r="P380" s="1229">
        <f t="shared" si="77"/>
        <v>170.10000000000002</v>
      </c>
      <c r="Q380" s="1229">
        <f t="shared" si="78"/>
        <v>23.58</v>
      </c>
      <c r="R380" s="1229">
        <f t="shared" si="79"/>
        <v>70.739999999999995</v>
      </c>
      <c r="S380" s="1229">
        <f t="shared" si="80"/>
        <v>22.18</v>
      </c>
      <c r="T380" s="1229">
        <f t="shared" si="81"/>
        <v>22.18</v>
      </c>
      <c r="U380" s="1229">
        <f t="shared" si="82"/>
        <v>22.18</v>
      </c>
      <c r="V380" s="1233">
        <f t="shared" si="83"/>
        <v>11.09</v>
      </c>
      <c r="W380" s="1248">
        <f t="shared" si="70"/>
        <v>583</v>
      </c>
    </row>
    <row r="381" spans="1:23" ht="11.25" customHeight="1" x14ac:dyDescent="0.25">
      <c r="A381" s="1234" t="s">
        <v>3854</v>
      </c>
      <c r="B381" s="1234">
        <v>10000327</v>
      </c>
      <c r="C381" s="1235" t="s">
        <v>1540</v>
      </c>
      <c r="D381" s="1234">
        <v>96390035178</v>
      </c>
      <c r="E381" s="1234" t="s">
        <v>3886</v>
      </c>
      <c r="F381" s="1237">
        <v>229.66666666666666</v>
      </c>
      <c r="G381" s="1236">
        <v>2</v>
      </c>
      <c r="H381" s="1236">
        <v>1</v>
      </c>
      <c r="I381" s="1238">
        <v>0</v>
      </c>
      <c r="J381" s="1239">
        <f t="shared" si="71"/>
        <v>1</v>
      </c>
      <c r="K381" s="1229">
        <f t="shared" si="72"/>
        <v>55.12</v>
      </c>
      <c r="L381" s="1229">
        <f t="shared" si="73"/>
        <v>55.12</v>
      </c>
      <c r="M381" s="1229">
        <f t="shared" si="74"/>
        <v>1.68</v>
      </c>
      <c r="N381" s="1229">
        <f t="shared" si="75"/>
        <v>1.68</v>
      </c>
      <c r="O381" s="1229">
        <f t="shared" si="76"/>
        <v>56.7</v>
      </c>
      <c r="P381" s="1229">
        <f t="shared" si="77"/>
        <v>56.7</v>
      </c>
      <c r="Q381" s="1229">
        <f t="shared" si="78"/>
        <v>23.58</v>
      </c>
      <c r="R381" s="1229">
        <f t="shared" si="79"/>
        <v>23.58</v>
      </c>
      <c r="S381" s="1229">
        <f t="shared" si="80"/>
        <v>13.78</v>
      </c>
      <c r="T381" s="1229">
        <f t="shared" si="81"/>
        <v>13.78</v>
      </c>
      <c r="U381" s="1229">
        <f t="shared" si="82"/>
        <v>13.78</v>
      </c>
      <c r="V381" s="1233">
        <f t="shared" si="83"/>
        <v>6.89</v>
      </c>
      <c r="W381" s="1248">
        <f t="shared" si="70"/>
        <v>322</v>
      </c>
    </row>
    <row r="382" spans="1:23" ht="11.25" customHeight="1" x14ac:dyDescent="0.25">
      <c r="A382" s="1234" t="s">
        <v>3854</v>
      </c>
      <c r="B382" s="1234">
        <v>10000339</v>
      </c>
      <c r="C382" s="1235" t="s">
        <v>2417</v>
      </c>
      <c r="D382" s="1234">
        <v>33560013611</v>
      </c>
      <c r="E382" s="1234" t="s">
        <v>3887</v>
      </c>
      <c r="F382" s="1237">
        <v>341.66666666666669</v>
      </c>
      <c r="G382" s="1236">
        <v>4</v>
      </c>
      <c r="H382" s="1236">
        <v>1</v>
      </c>
      <c r="I382" s="1238">
        <v>0</v>
      </c>
      <c r="J382" s="1239">
        <f t="shared" si="71"/>
        <v>3</v>
      </c>
      <c r="K382" s="1229">
        <f t="shared" si="72"/>
        <v>82</v>
      </c>
      <c r="L382" s="1229">
        <f t="shared" si="73"/>
        <v>82</v>
      </c>
      <c r="M382" s="1229">
        <f t="shared" si="74"/>
        <v>1.68</v>
      </c>
      <c r="N382" s="1229">
        <f t="shared" si="75"/>
        <v>5.04</v>
      </c>
      <c r="O382" s="1229">
        <f t="shared" si="76"/>
        <v>56.7</v>
      </c>
      <c r="P382" s="1229">
        <f t="shared" si="77"/>
        <v>170.10000000000002</v>
      </c>
      <c r="Q382" s="1229">
        <f t="shared" si="78"/>
        <v>23.58</v>
      </c>
      <c r="R382" s="1229">
        <f t="shared" si="79"/>
        <v>70.739999999999995</v>
      </c>
      <c r="S382" s="1229">
        <f t="shared" si="80"/>
        <v>20.5</v>
      </c>
      <c r="T382" s="1229">
        <f t="shared" si="81"/>
        <v>20.5</v>
      </c>
      <c r="U382" s="1229">
        <f t="shared" si="82"/>
        <v>20.5</v>
      </c>
      <c r="V382" s="1233">
        <f t="shared" si="83"/>
        <v>10.25</v>
      </c>
      <c r="W382" s="1248">
        <f t="shared" si="70"/>
        <v>564</v>
      </c>
    </row>
    <row r="383" spans="1:23" ht="11.25" customHeight="1" x14ac:dyDescent="0.25">
      <c r="A383" s="1234" t="s">
        <v>3854</v>
      </c>
      <c r="B383" s="1234">
        <v>10000343</v>
      </c>
      <c r="C383" s="1235" t="s">
        <v>412</v>
      </c>
      <c r="D383" s="1234">
        <v>30750005444</v>
      </c>
      <c r="E383" s="1234" t="s">
        <v>3888</v>
      </c>
      <c r="F383" s="1237">
        <v>74.666666666666671</v>
      </c>
      <c r="G383" s="1236">
        <v>3</v>
      </c>
      <c r="H383" s="1236">
        <v>1</v>
      </c>
      <c r="I383" s="1238">
        <v>0</v>
      </c>
      <c r="J383" s="1239">
        <f t="shared" si="71"/>
        <v>2</v>
      </c>
      <c r="K383" s="1229">
        <f t="shared" si="72"/>
        <v>17.920000000000002</v>
      </c>
      <c r="L383" s="1229">
        <f t="shared" si="73"/>
        <v>17.920000000000002</v>
      </c>
      <c r="M383" s="1229">
        <f t="shared" si="74"/>
        <v>1.68</v>
      </c>
      <c r="N383" s="1229">
        <f t="shared" si="75"/>
        <v>3.36</v>
      </c>
      <c r="O383" s="1229">
        <f t="shared" si="76"/>
        <v>56.7</v>
      </c>
      <c r="P383" s="1229">
        <f t="shared" si="77"/>
        <v>113.4</v>
      </c>
      <c r="Q383" s="1229">
        <f t="shared" si="78"/>
        <v>23.58</v>
      </c>
      <c r="R383" s="1229">
        <f t="shared" si="79"/>
        <v>47.16</v>
      </c>
      <c r="S383" s="1229">
        <f t="shared" si="80"/>
        <v>4.4800000000000004</v>
      </c>
      <c r="T383" s="1229">
        <f t="shared" si="81"/>
        <v>4.4800000000000004</v>
      </c>
      <c r="U383" s="1229">
        <f t="shared" si="82"/>
        <v>4.4800000000000004</v>
      </c>
      <c r="V383" s="1233">
        <f t="shared" si="83"/>
        <v>2.2400000000000002</v>
      </c>
      <c r="W383" s="1248">
        <f t="shared" si="70"/>
        <v>297</v>
      </c>
    </row>
    <row r="384" spans="1:23" ht="11.25" customHeight="1" x14ac:dyDescent="0.25">
      <c r="A384" s="1234" t="s">
        <v>3854</v>
      </c>
      <c r="B384" s="1234">
        <v>10000346</v>
      </c>
      <c r="C384" s="1235" t="s">
        <v>1542</v>
      </c>
      <c r="D384" s="1234">
        <v>59310008375</v>
      </c>
      <c r="E384" s="1234" t="s">
        <v>3889</v>
      </c>
      <c r="F384" s="1237">
        <v>526</v>
      </c>
      <c r="G384" s="1236">
        <v>3</v>
      </c>
      <c r="H384" s="1236">
        <v>1</v>
      </c>
      <c r="I384" s="1238">
        <v>0</v>
      </c>
      <c r="J384" s="1239">
        <f t="shared" si="71"/>
        <v>2</v>
      </c>
      <c r="K384" s="1229">
        <f t="shared" si="72"/>
        <v>126.24</v>
      </c>
      <c r="L384" s="1229">
        <f t="shared" si="73"/>
        <v>126.24</v>
      </c>
      <c r="M384" s="1229">
        <f t="shared" si="74"/>
        <v>1.68</v>
      </c>
      <c r="N384" s="1229">
        <f t="shared" si="75"/>
        <v>3.36</v>
      </c>
      <c r="O384" s="1229">
        <f t="shared" si="76"/>
        <v>56.7</v>
      </c>
      <c r="P384" s="1229">
        <f t="shared" si="77"/>
        <v>113.4</v>
      </c>
      <c r="Q384" s="1229">
        <f t="shared" si="78"/>
        <v>23.58</v>
      </c>
      <c r="R384" s="1229">
        <f t="shared" si="79"/>
        <v>47.16</v>
      </c>
      <c r="S384" s="1229">
        <f t="shared" si="80"/>
        <v>31.56</v>
      </c>
      <c r="T384" s="1229">
        <f t="shared" si="81"/>
        <v>31.56</v>
      </c>
      <c r="U384" s="1229">
        <f t="shared" si="82"/>
        <v>31.56</v>
      </c>
      <c r="V384" s="1233">
        <f t="shared" si="83"/>
        <v>15.78</v>
      </c>
      <c r="W384" s="1248">
        <f t="shared" si="70"/>
        <v>609</v>
      </c>
    </row>
    <row r="385" spans="1:23" ht="11.25" customHeight="1" x14ac:dyDescent="0.25">
      <c r="A385" s="1234" t="s">
        <v>3854</v>
      </c>
      <c r="B385" s="1234">
        <v>10000347</v>
      </c>
      <c r="C385" s="1235" t="s">
        <v>2419</v>
      </c>
      <c r="D385" s="1234">
        <v>71330003166</v>
      </c>
      <c r="E385" s="1234" t="s">
        <v>3890</v>
      </c>
      <c r="F385" s="1237">
        <v>531.66666666666663</v>
      </c>
      <c r="G385" s="1236">
        <v>2</v>
      </c>
      <c r="H385" s="1236">
        <v>1</v>
      </c>
      <c r="I385" s="1238">
        <v>0</v>
      </c>
      <c r="J385" s="1239">
        <f t="shared" si="71"/>
        <v>1</v>
      </c>
      <c r="K385" s="1229">
        <f t="shared" si="72"/>
        <v>127.59999999999998</v>
      </c>
      <c r="L385" s="1229">
        <f t="shared" si="73"/>
        <v>127.59999999999998</v>
      </c>
      <c r="M385" s="1229">
        <f t="shared" si="74"/>
        <v>1.68</v>
      </c>
      <c r="N385" s="1229">
        <f t="shared" si="75"/>
        <v>1.68</v>
      </c>
      <c r="O385" s="1229">
        <f t="shared" si="76"/>
        <v>56.7</v>
      </c>
      <c r="P385" s="1229">
        <f t="shared" si="77"/>
        <v>56.7</v>
      </c>
      <c r="Q385" s="1229">
        <f t="shared" si="78"/>
        <v>23.58</v>
      </c>
      <c r="R385" s="1229">
        <f t="shared" si="79"/>
        <v>23.58</v>
      </c>
      <c r="S385" s="1229">
        <f t="shared" si="80"/>
        <v>31.899999999999995</v>
      </c>
      <c r="T385" s="1229">
        <f t="shared" si="81"/>
        <v>31.899999999999995</v>
      </c>
      <c r="U385" s="1229">
        <f t="shared" si="82"/>
        <v>31.899999999999995</v>
      </c>
      <c r="V385" s="1233">
        <f t="shared" si="83"/>
        <v>15.949999999999998</v>
      </c>
      <c r="W385" s="1248">
        <f t="shared" si="70"/>
        <v>531</v>
      </c>
    </row>
    <row r="386" spans="1:23" ht="11.25" customHeight="1" x14ac:dyDescent="0.25">
      <c r="A386" s="1234" t="s">
        <v>3854</v>
      </c>
      <c r="B386" s="1234">
        <v>10000348</v>
      </c>
      <c r="C386" s="1235" t="s">
        <v>1180</v>
      </c>
      <c r="D386" s="1234">
        <v>55200005087</v>
      </c>
      <c r="E386" s="1234" t="s">
        <v>3891</v>
      </c>
      <c r="F386" s="1237">
        <v>413</v>
      </c>
      <c r="G386" s="1236">
        <v>3</v>
      </c>
      <c r="H386" s="1236">
        <v>1</v>
      </c>
      <c r="I386" s="1238">
        <v>0</v>
      </c>
      <c r="J386" s="1239">
        <f t="shared" si="71"/>
        <v>2</v>
      </c>
      <c r="K386" s="1229">
        <f t="shared" si="72"/>
        <v>99.11999999999999</v>
      </c>
      <c r="L386" s="1229">
        <f t="shared" si="73"/>
        <v>99.11999999999999</v>
      </c>
      <c r="M386" s="1229">
        <f t="shared" si="74"/>
        <v>1.68</v>
      </c>
      <c r="N386" s="1229">
        <f t="shared" si="75"/>
        <v>3.36</v>
      </c>
      <c r="O386" s="1229">
        <f t="shared" si="76"/>
        <v>56.7</v>
      </c>
      <c r="P386" s="1229">
        <f t="shared" si="77"/>
        <v>113.4</v>
      </c>
      <c r="Q386" s="1229">
        <f t="shared" si="78"/>
        <v>23.58</v>
      </c>
      <c r="R386" s="1229">
        <f t="shared" si="79"/>
        <v>47.16</v>
      </c>
      <c r="S386" s="1229">
        <f t="shared" si="80"/>
        <v>24.779999999999998</v>
      </c>
      <c r="T386" s="1229">
        <f t="shared" si="81"/>
        <v>24.779999999999998</v>
      </c>
      <c r="U386" s="1229">
        <f t="shared" si="82"/>
        <v>24.779999999999998</v>
      </c>
      <c r="V386" s="1233">
        <f t="shared" si="83"/>
        <v>12.389999999999999</v>
      </c>
      <c r="W386" s="1248">
        <f t="shared" si="70"/>
        <v>531</v>
      </c>
    </row>
    <row r="387" spans="1:23" ht="11.25" customHeight="1" x14ac:dyDescent="0.25">
      <c r="A387" s="1234" t="s">
        <v>3854</v>
      </c>
      <c r="B387" s="1234">
        <v>10000360</v>
      </c>
      <c r="C387" s="1235" t="s">
        <v>2421</v>
      </c>
      <c r="D387" s="1234">
        <v>23230012151</v>
      </c>
      <c r="E387" s="1234" t="s">
        <v>3892</v>
      </c>
      <c r="F387" s="1237">
        <v>408</v>
      </c>
      <c r="G387" s="1236">
        <v>3</v>
      </c>
      <c r="H387" s="1236">
        <v>1</v>
      </c>
      <c r="I387" s="1238">
        <v>0</v>
      </c>
      <c r="J387" s="1239">
        <f t="shared" si="71"/>
        <v>2</v>
      </c>
      <c r="K387" s="1229">
        <f t="shared" si="72"/>
        <v>97.92</v>
      </c>
      <c r="L387" s="1229">
        <f t="shared" si="73"/>
        <v>97.92</v>
      </c>
      <c r="M387" s="1229">
        <f t="shared" si="74"/>
        <v>1.68</v>
      </c>
      <c r="N387" s="1229">
        <f t="shared" si="75"/>
        <v>3.36</v>
      </c>
      <c r="O387" s="1229">
        <f t="shared" si="76"/>
        <v>56.7</v>
      </c>
      <c r="P387" s="1229">
        <f t="shared" si="77"/>
        <v>113.4</v>
      </c>
      <c r="Q387" s="1229">
        <f t="shared" si="78"/>
        <v>23.58</v>
      </c>
      <c r="R387" s="1229">
        <f t="shared" si="79"/>
        <v>47.16</v>
      </c>
      <c r="S387" s="1229">
        <f t="shared" si="80"/>
        <v>24.48</v>
      </c>
      <c r="T387" s="1229">
        <f t="shared" si="81"/>
        <v>24.48</v>
      </c>
      <c r="U387" s="1229">
        <f t="shared" si="82"/>
        <v>24.48</v>
      </c>
      <c r="V387" s="1233">
        <f t="shared" si="83"/>
        <v>12.24</v>
      </c>
      <c r="W387" s="1248">
        <f t="shared" si="70"/>
        <v>527</v>
      </c>
    </row>
    <row r="388" spans="1:23" ht="11.25" customHeight="1" x14ac:dyDescent="0.25">
      <c r="A388" s="1234" t="s">
        <v>3854</v>
      </c>
      <c r="B388" s="1234">
        <v>10000361</v>
      </c>
      <c r="C388" s="1235" t="s">
        <v>848</v>
      </c>
      <c r="D388" s="1234">
        <v>37700012148</v>
      </c>
      <c r="E388" s="1234" t="s">
        <v>3893</v>
      </c>
      <c r="F388" s="1237">
        <v>289.66666666666669</v>
      </c>
      <c r="G388" s="1236">
        <v>3</v>
      </c>
      <c r="H388" s="1236">
        <v>1</v>
      </c>
      <c r="I388" s="1238">
        <v>0</v>
      </c>
      <c r="J388" s="1239">
        <f t="shared" si="71"/>
        <v>2</v>
      </c>
      <c r="K388" s="1229">
        <f t="shared" si="72"/>
        <v>69.52</v>
      </c>
      <c r="L388" s="1229">
        <f t="shared" si="73"/>
        <v>69.52</v>
      </c>
      <c r="M388" s="1229">
        <f t="shared" si="74"/>
        <v>1.68</v>
      </c>
      <c r="N388" s="1229">
        <f t="shared" si="75"/>
        <v>3.36</v>
      </c>
      <c r="O388" s="1229">
        <f t="shared" si="76"/>
        <v>56.7</v>
      </c>
      <c r="P388" s="1229">
        <f t="shared" si="77"/>
        <v>113.4</v>
      </c>
      <c r="Q388" s="1229">
        <f t="shared" si="78"/>
        <v>23.58</v>
      </c>
      <c r="R388" s="1229">
        <f t="shared" si="79"/>
        <v>47.16</v>
      </c>
      <c r="S388" s="1229">
        <f t="shared" si="80"/>
        <v>17.38</v>
      </c>
      <c r="T388" s="1229">
        <f t="shared" si="81"/>
        <v>17.38</v>
      </c>
      <c r="U388" s="1229">
        <f t="shared" si="82"/>
        <v>17.38</v>
      </c>
      <c r="V388" s="1233">
        <f t="shared" si="83"/>
        <v>8.69</v>
      </c>
      <c r="W388" s="1248">
        <f t="shared" si="70"/>
        <v>446</v>
      </c>
    </row>
    <row r="389" spans="1:23" ht="11.25" customHeight="1" x14ac:dyDescent="0.25">
      <c r="A389" s="1234" t="s">
        <v>3854</v>
      </c>
      <c r="B389" s="1234">
        <v>10000364</v>
      </c>
      <c r="C389" s="1235" t="s">
        <v>2423</v>
      </c>
      <c r="D389" s="1234">
        <v>38400005483</v>
      </c>
      <c r="E389" s="1234" t="s">
        <v>3894</v>
      </c>
      <c r="F389" s="1237">
        <v>155.66666666666666</v>
      </c>
      <c r="G389" s="1236">
        <v>2</v>
      </c>
      <c r="H389" s="1236">
        <v>1</v>
      </c>
      <c r="I389" s="1238">
        <v>0</v>
      </c>
      <c r="J389" s="1239">
        <f t="shared" si="71"/>
        <v>1</v>
      </c>
      <c r="K389" s="1229">
        <f t="shared" si="72"/>
        <v>37.36</v>
      </c>
      <c r="L389" s="1229">
        <f t="shared" si="73"/>
        <v>37.36</v>
      </c>
      <c r="M389" s="1229">
        <f t="shared" si="74"/>
        <v>1.68</v>
      </c>
      <c r="N389" s="1229">
        <f t="shared" si="75"/>
        <v>1.68</v>
      </c>
      <c r="O389" s="1229">
        <f t="shared" si="76"/>
        <v>56.7</v>
      </c>
      <c r="P389" s="1229">
        <f t="shared" si="77"/>
        <v>56.7</v>
      </c>
      <c r="Q389" s="1229">
        <f t="shared" si="78"/>
        <v>23.58</v>
      </c>
      <c r="R389" s="1229">
        <f t="shared" si="79"/>
        <v>23.58</v>
      </c>
      <c r="S389" s="1229">
        <f t="shared" si="80"/>
        <v>9.34</v>
      </c>
      <c r="T389" s="1229">
        <f t="shared" si="81"/>
        <v>9.34</v>
      </c>
      <c r="U389" s="1229">
        <f t="shared" si="82"/>
        <v>9.34</v>
      </c>
      <c r="V389" s="1233">
        <f t="shared" si="83"/>
        <v>4.67</v>
      </c>
      <c r="W389" s="1248">
        <f t="shared" si="70"/>
        <v>271</v>
      </c>
    </row>
    <row r="390" spans="1:23" ht="11.25" customHeight="1" x14ac:dyDescent="0.25">
      <c r="A390" s="1234" t="s">
        <v>3854</v>
      </c>
      <c r="B390" s="1234">
        <v>10000372</v>
      </c>
      <c r="C390" s="1235" t="s">
        <v>2425</v>
      </c>
      <c r="D390" s="1234">
        <v>43810001041</v>
      </c>
      <c r="E390" s="1234" t="s">
        <v>3895</v>
      </c>
      <c r="F390" s="1237">
        <v>204.33333333333334</v>
      </c>
      <c r="G390" s="1236">
        <v>2</v>
      </c>
      <c r="H390" s="1236">
        <v>1</v>
      </c>
      <c r="I390" s="1238">
        <v>0</v>
      </c>
      <c r="J390" s="1239">
        <f t="shared" si="71"/>
        <v>1</v>
      </c>
      <c r="K390" s="1229">
        <f t="shared" si="72"/>
        <v>49.04</v>
      </c>
      <c r="L390" s="1229">
        <f t="shared" si="73"/>
        <v>49.04</v>
      </c>
      <c r="M390" s="1229">
        <f t="shared" si="74"/>
        <v>1.68</v>
      </c>
      <c r="N390" s="1229">
        <f t="shared" si="75"/>
        <v>1.68</v>
      </c>
      <c r="O390" s="1229">
        <f t="shared" si="76"/>
        <v>56.7</v>
      </c>
      <c r="P390" s="1229">
        <f t="shared" si="77"/>
        <v>56.7</v>
      </c>
      <c r="Q390" s="1229">
        <f t="shared" si="78"/>
        <v>23.58</v>
      </c>
      <c r="R390" s="1229">
        <f t="shared" si="79"/>
        <v>23.58</v>
      </c>
      <c r="S390" s="1229">
        <f t="shared" si="80"/>
        <v>12.26</v>
      </c>
      <c r="T390" s="1229">
        <f t="shared" si="81"/>
        <v>12.26</v>
      </c>
      <c r="U390" s="1229">
        <f t="shared" si="82"/>
        <v>12.26</v>
      </c>
      <c r="V390" s="1233">
        <f t="shared" si="83"/>
        <v>6.13</v>
      </c>
      <c r="W390" s="1248">
        <f t="shared" si="70"/>
        <v>305</v>
      </c>
    </row>
    <row r="391" spans="1:23" ht="11.25" customHeight="1" x14ac:dyDescent="0.25">
      <c r="A391" s="1234" t="s">
        <v>3854</v>
      </c>
      <c r="B391" s="1234">
        <v>10000378</v>
      </c>
      <c r="C391" s="1235" t="s">
        <v>850</v>
      </c>
      <c r="D391" s="1234">
        <v>96620008909</v>
      </c>
      <c r="E391" s="1234" t="s">
        <v>3896</v>
      </c>
      <c r="F391" s="1237">
        <v>515.66666666666663</v>
      </c>
      <c r="G391" s="1236">
        <v>3</v>
      </c>
      <c r="H391" s="1236">
        <v>1</v>
      </c>
      <c r="I391" s="1238">
        <v>1</v>
      </c>
      <c r="J391" s="1239">
        <f t="shared" si="71"/>
        <v>1</v>
      </c>
      <c r="K391" s="1229">
        <f t="shared" si="72"/>
        <v>123.75999999999999</v>
      </c>
      <c r="L391" s="1229">
        <f t="shared" si="73"/>
        <v>123.75999999999999</v>
      </c>
      <c r="M391" s="1229">
        <f t="shared" si="74"/>
        <v>3.36</v>
      </c>
      <c r="N391" s="1229">
        <f t="shared" si="75"/>
        <v>1.68</v>
      </c>
      <c r="O391" s="1229">
        <f t="shared" si="76"/>
        <v>113.4</v>
      </c>
      <c r="P391" s="1229">
        <f t="shared" si="77"/>
        <v>56.7</v>
      </c>
      <c r="Q391" s="1229">
        <f t="shared" si="78"/>
        <v>47.16</v>
      </c>
      <c r="R391" s="1229">
        <f t="shared" si="79"/>
        <v>23.58</v>
      </c>
      <c r="S391" s="1229">
        <f t="shared" si="80"/>
        <v>30.939999999999998</v>
      </c>
      <c r="T391" s="1229">
        <f t="shared" si="81"/>
        <v>30.939999999999998</v>
      </c>
      <c r="U391" s="1229">
        <f t="shared" si="82"/>
        <v>30.939999999999998</v>
      </c>
      <c r="V391" s="1233">
        <f t="shared" si="83"/>
        <v>15.469999999999999</v>
      </c>
      <c r="W391" s="1248">
        <f t="shared" ref="W391:W454" si="84">ROUND((K391+L391+M391+N391+O391+P391+Q391+R391+S391+T391+U391+V391),0)</f>
        <v>602</v>
      </c>
    </row>
    <row r="392" spans="1:23" ht="11.25" customHeight="1" x14ac:dyDescent="0.25">
      <c r="A392" s="1234" t="s">
        <v>3854</v>
      </c>
      <c r="B392" s="1234">
        <v>10000381</v>
      </c>
      <c r="C392" s="1235" t="s">
        <v>2427</v>
      </c>
      <c r="D392" s="1234">
        <v>86040007351</v>
      </c>
      <c r="E392" s="1234" t="s">
        <v>3897</v>
      </c>
      <c r="F392" s="1237">
        <v>253.66666666666666</v>
      </c>
      <c r="G392" s="1236">
        <v>2</v>
      </c>
      <c r="H392" s="1236">
        <v>1</v>
      </c>
      <c r="I392" s="1238">
        <v>0</v>
      </c>
      <c r="J392" s="1239">
        <f t="shared" ref="J392:J455" si="85">G392-H392-I392</f>
        <v>1</v>
      </c>
      <c r="K392" s="1229">
        <f t="shared" ref="K392:K455" si="86">F392*$K$4</f>
        <v>60.879999999999995</v>
      </c>
      <c r="L392" s="1229">
        <f t="shared" ref="L392:L455" si="87">F392*$L$4</f>
        <v>60.879999999999995</v>
      </c>
      <c r="M392" s="1229">
        <f t="shared" ref="M392:M455" si="88">(H392+I392)*$M$4</f>
        <v>1.68</v>
      </c>
      <c r="N392" s="1229">
        <f t="shared" ref="N392:N455" si="89">J392*$N$4</f>
        <v>1.68</v>
      </c>
      <c r="O392" s="1229">
        <f t="shared" ref="O392:O455" si="90">(H392+I392)*$O$4</f>
        <v>56.7</v>
      </c>
      <c r="P392" s="1229">
        <f t="shared" ref="P392:P455" si="91">J392*$P$4</f>
        <v>56.7</v>
      </c>
      <c r="Q392" s="1229">
        <f t="shared" ref="Q392:Q455" si="92">(H392+I392)*$Q$4</f>
        <v>23.58</v>
      </c>
      <c r="R392" s="1229">
        <f t="shared" ref="R392:R455" si="93">J392*$R$4</f>
        <v>23.58</v>
      </c>
      <c r="S392" s="1229">
        <f t="shared" ref="S392:S455" si="94">F392*$S$4</f>
        <v>15.219999999999999</v>
      </c>
      <c r="T392" s="1229">
        <f t="shared" ref="T392:T455" si="95">F392*$T$4</f>
        <v>15.219999999999999</v>
      </c>
      <c r="U392" s="1229">
        <f t="shared" ref="U392:U455" si="96">F392*$U$4</f>
        <v>15.219999999999999</v>
      </c>
      <c r="V392" s="1233">
        <f t="shared" ref="V392:V455" si="97">F392*$V$4</f>
        <v>7.6099999999999994</v>
      </c>
      <c r="W392" s="1248">
        <f t="shared" si="84"/>
        <v>339</v>
      </c>
    </row>
    <row r="393" spans="1:23" ht="11.25" customHeight="1" x14ac:dyDescent="0.25">
      <c r="A393" s="1234" t="s">
        <v>3854</v>
      </c>
      <c r="B393" s="1234">
        <v>10000389</v>
      </c>
      <c r="C393" s="1235" t="s">
        <v>2429</v>
      </c>
      <c r="D393" s="1234">
        <v>79770002888</v>
      </c>
      <c r="E393" s="1234" t="s">
        <v>3898</v>
      </c>
      <c r="F393" s="1237">
        <v>545.66666666666663</v>
      </c>
      <c r="G393" s="1236">
        <v>3</v>
      </c>
      <c r="H393" s="1236">
        <v>1</v>
      </c>
      <c r="I393" s="1238">
        <v>0</v>
      </c>
      <c r="J393" s="1239">
        <f t="shared" si="85"/>
        <v>2</v>
      </c>
      <c r="K393" s="1229">
        <f t="shared" si="86"/>
        <v>130.95999999999998</v>
      </c>
      <c r="L393" s="1229">
        <f t="shared" si="87"/>
        <v>130.95999999999998</v>
      </c>
      <c r="M393" s="1229">
        <f t="shared" si="88"/>
        <v>1.68</v>
      </c>
      <c r="N393" s="1229">
        <f t="shared" si="89"/>
        <v>3.36</v>
      </c>
      <c r="O393" s="1229">
        <f t="shared" si="90"/>
        <v>56.7</v>
      </c>
      <c r="P393" s="1229">
        <f t="shared" si="91"/>
        <v>113.4</v>
      </c>
      <c r="Q393" s="1229">
        <f t="shared" si="92"/>
        <v>23.58</v>
      </c>
      <c r="R393" s="1229">
        <f t="shared" si="93"/>
        <v>47.16</v>
      </c>
      <c r="S393" s="1229">
        <f t="shared" si="94"/>
        <v>32.739999999999995</v>
      </c>
      <c r="T393" s="1229">
        <f t="shared" si="95"/>
        <v>32.739999999999995</v>
      </c>
      <c r="U393" s="1229">
        <f t="shared" si="96"/>
        <v>32.739999999999995</v>
      </c>
      <c r="V393" s="1233">
        <f t="shared" si="97"/>
        <v>16.369999999999997</v>
      </c>
      <c r="W393" s="1248">
        <f t="shared" si="84"/>
        <v>622</v>
      </c>
    </row>
    <row r="394" spans="1:23" ht="11.25" customHeight="1" x14ac:dyDescent="0.25">
      <c r="A394" s="1234" t="s">
        <v>3854</v>
      </c>
      <c r="B394" s="1234">
        <v>10000390</v>
      </c>
      <c r="C394" s="1235" t="s">
        <v>1182</v>
      </c>
      <c r="D394" s="1234">
        <v>71580006258</v>
      </c>
      <c r="E394" s="1234" t="s">
        <v>3899</v>
      </c>
      <c r="F394" s="1237">
        <v>497</v>
      </c>
      <c r="G394" s="1236">
        <v>3</v>
      </c>
      <c r="H394" s="1236">
        <v>1</v>
      </c>
      <c r="I394" s="1238">
        <v>0</v>
      </c>
      <c r="J394" s="1239">
        <f t="shared" si="85"/>
        <v>2</v>
      </c>
      <c r="K394" s="1229">
        <f t="shared" si="86"/>
        <v>119.28</v>
      </c>
      <c r="L394" s="1229">
        <f t="shared" si="87"/>
        <v>119.28</v>
      </c>
      <c r="M394" s="1229">
        <f t="shared" si="88"/>
        <v>1.68</v>
      </c>
      <c r="N394" s="1229">
        <f t="shared" si="89"/>
        <v>3.36</v>
      </c>
      <c r="O394" s="1229">
        <f t="shared" si="90"/>
        <v>56.7</v>
      </c>
      <c r="P394" s="1229">
        <f t="shared" si="91"/>
        <v>113.4</v>
      </c>
      <c r="Q394" s="1229">
        <f t="shared" si="92"/>
        <v>23.58</v>
      </c>
      <c r="R394" s="1229">
        <f t="shared" si="93"/>
        <v>47.16</v>
      </c>
      <c r="S394" s="1229">
        <f t="shared" si="94"/>
        <v>29.82</v>
      </c>
      <c r="T394" s="1229">
        <f t="shared" si="95"/>
        <v>29.82</v>
      </c>
      <c r="U394" s="1229">
        <f t="shared" si="96"/>
        <v>29.82</v>
      </c>
      <c r="V394" s="1233">
        <f t="shared" si="97"/>
        <v>14.91</v>
      </c>
      <c r="W394" s="1248">
        <f t="shared" si="84"/>
        <v>589</v>
      </c>
    </row>
    <row r="395" spans="1:23" ht="11.25" customHeight="1" x14ac:dyDescent="0.25">
      <c r="A395" s="1234" t="s">
        <v>3854</v>
      </c>
      <c r="B395" s="1234">
        <v>10000393</v>
      </c>
      <c r="C395" s="1235" t="s">
        <v>852</v>
      </c>
      <c r="D395" s="1234">
        <v>34760006522</v>
      </c>
      <c r="E395" s="1234" t="s">
        <v>3900</v>
      </c>
      <c r="F395" s="1237">
        <v>476.66666666666669</v>
      </c>
      <c r="G395" s="1236">
        <v>3</v>
      </c>
      <c r="H395" s="1236">
        <v>1</v>
      </c>
      <c r="I395" s="1238">
        <v>0</v>
      </c>
      <c r="J395" s="1239">
        <f t="shared" si="85"/>
        <v>2</v>
      </c>
      <c r="K395" s="1229">
        <f t="shared" si="86"/>
        <v>114.4</v>
      </c>
      <c r="L395" s="1229">
        <f t="shared" si="87"/>
        <v>114.4</v>
      </c>
      <c r="M395" s="1229">
        <f t="shared" si="88"/>
        <v>1.68</v>
      </c>
      <c r="N395" s="1229">
        <f t="shared" si="89"/>
        <v>3.36</v>
      </c>
      <c r="O395" s="1229">
        <f t="shared" si="90"/>
        <v>56.7</v>
      </c>
      <c r="P395" s="1229">
        <f t="shared" si="91"/>
        <v>113.4</v>
      </c>
      <c r="Q395" s="1229">
        <f t="shared" si="92"/>
        <v>23.58</v>
      </c>
      <c r="R395" s="1229">
        <f t="shared" si="93"/>
        <v>47.16</v>
      </c>
      <c r="S395" s="1229">
        <f t="shared" si="94"/>
        <v>28.6</v>
      </c>
      <c r="T395" s="1229">
        <f t="shared" si="95"/>
        <v>28.6</v>
      </c>
      <c r="U395" s="1229">
        <f t="shared" si="96"/>
        <v>28.6</v>
      </c>
      <c r="V395" s="1233">
        <f t="shared" si="97"/>
        <v>14.3</v>
      </c>
      <c r="W395" s="1248">
        <f t="shared" si="84"/>
        <v>575</v>
      </c>
    </row>
    <row r="396" spans="1:23" ht="11.25" customHeight="1" x14ac:dyDescent="0.25">
      <c r="A396" s="1234" t="s">
        <v>3854</v>
      </c>
      <c r="B396" s="1234">
        <v>10000414</v>
      </c>
      <c r="C396" s="1235" t="s">
        <v>2431</v>
      </c>
      <c r="D396" s="1234">
        <v>28060003687</v>
      </c>
      <c r="E396" s="1234" t="s">
        <v>3901</v>
      </c>
      <c r="F396" s="1237">
        <v>348</v>
      </c>
      <c r="G396" s="1236">
        <v>3</v>
      </c>
      <c r="H396" s="1236">
        <v>1</v>
      </c>
      <c r="I396" s="1238">
        <v>0</v>
      </c>
      <c r="J396" s="1239">
        <f t="shared" si="85"/>
        <v>2</v>
      </c>
      <c r="K396" s="1229">
        <f t="shared" si="86"/>
        <v>83.52</v>
      </c>
      <c r="L396" s="1229">
        <f t="shared" si="87"/>
        <v>83.52</v>
      </c>
      <c r="M396" s="1229">
        <f t="shared" si="88"/>
        <v>1.68</v>
      </c>
      <c r="N396" s="1229">
        <f t="shared" si="89"/>
        <v>3.36</v>
      </c>
      <c r="O396" s="1229">
        <f t="shared" si="90"/>
        <v>56.7</v>
      </c>
      <c r="P396" s="1229">
        <f t="shared" si="91"/>
        <v>113.4</v>
      </c>
      <c r="Q396" s="1229">
        <f t="shared" si="92"/>
        <v>23.58</v>
      </c>
      <c r="R396" s="1229">
        <f t="shared" si="93"/>
        <v>47.16</v>
      </c>
      <c r="S396" s="1229">
        <f t="shared" si="94"/>
        <v>20.88</v>
      </c>
      <c r="T396" s="1229">
        <f t="shared" si="95"/>
        <v>20.88</v>
      </c>
      <c r="U396" s="1229">
        <f t="shared" si="96"/>
        <v>20.88</v>
      </c>
      <c r="V396" s="1233">
        <f t="shared" si="97"/>
        <v>10.44</v>
      </c>
      <c r="W396" s="1248">
        <f t="shared" si="84"/>
        <v>486</v>
      </c>
    </row>
    <row r="397" spans="1:23" ht="11.25" customHeight="1" x14ac:dyDescent="0.25">
      <c r="A397" s="1234" t="s">
        <v>3854</v>
      </c>
      <c r="B397" s="1234">
        <v>10000418</v>
      </c>
      <c r="C397" s="1235" t="s">
        <v>2433</v>
      </c>
      <c r="D397" s="1234">
        <v>41110012748</v>
      </c>
      <c r="E397" s="1234" t="s">
        <v>3902</v>
      </c>
      <c r="F397" s="1237">
        <v>170</v>
      </c>
      <c r="G397" s="1236">
        <v>3</v>
      </c>
      <c r="H397" s="1236">
        <v>1</v>
      </c>
      <c r="I397" s="1238">
        <v>0</v>
      </c>
      <c r="J397" s="1239">
        <f t="shared" si="85"/>
        <v>2</v>
      </c>
      <c r="K397" s="1229">
        <f t="shared" si="86"/>
        <v>40.799999999999997</v>
      </c>
      <c r="L397" s="1229">
        <f t="shared" si="87"/>
        <v>40.799999999999997</v>
      </c>
      <c r="M397" s="1229">
        <f t="shared" si="88"/>
        <v>1.68</v>
      </c>
      <c r="N397" s="1229">
        <f t="shared" si="89"/>
        <v>3.36</v>
      </c>
      <c r="O397" s="1229">
        <f t="shared" si="90"/>
        <v>56.7</v>
      </c>
      <c r="P397" s="1229">
        <f t="shared" si="91"/>
        <v>113.4</v>
      </c>
      <c r="Q397" s="1229">
        <f t="shared" si="92"/>
        <v>23.58</v>
      </c>
      <c r="R397" s="1229">
        <f t="shared" si="93"/>
        <v>47.16</v>
      </c>
      <c r="S397" s="1229">
        <f t="shared" si="94"/>
        <v>10.199999999999999</v>
      </c>
      <c r="T397" s="1229">
        <f t="shared" si="95"/>
        <v>10.199999999999999</v>
      </c>
      <c r="U397" s="1229">
        <f t="shared" si="96"/>
        <v>10.199999999999999</v>
      </c>
      <c r="V397" s="1233">
        <f t="shared" si="97"/>
        <v>5.0999999999999996</v>
      </c>
      <c r="W397" s="1248">
        <f t="shared" si="84"/>
        <v>363</v>
      </c>
    </row>
    <row r="398" spans="1:23" ht="11.25" customHeight="1" x14ac:dyDescent="0.25">
      <c r="A398" s="1234" t="s">
        <v>3854</v>
      </c>
      <c r="B398" s="1234">
        <v>10000429</v>
      </c>
      <c r="C398" s="1235" t="s">
        <v>2435</v>
      </c>
      <c r="D398" s="1234">
        <v>64370038060</v>
      </c>
      <c r="E398" s="1234" t="s">
        <v>3903</v>
      </c>
      <c r="F398" s="1237">
        <v>383.66666666666669</v>
      </c>
      <c r="G398" s="1236">
        <v>4</v>
      </c>
      <c r="H398" s="1236">
        <v>1</v>
      </c>
      <c r="I398" s="1238">
        <v>0</v>
      </c>
      <c r="J398" s="1239">
        <f t="shared" si="85"/>
        <v>3</v>
      </c>
      <c r="K398" s="1229">
        <f t="shared" si="86"/>
        <v>92.08</v>
      </c>
      <c r="L398" s="1229">
        <f t="shared" si="87"/>
        <v>92.08</v>
      </c>
      <c r="M398" s="1229">
        <f t="shared" si="88"/>
        <v>1.68</v>
      </c>
      <c r="N398" s="1229">
        <f t="shared" si="89"/>
        <v>5.04</v>
      </c>
      <c r="O398" s="1229">
        <f t="shared" si="90"/>
        <v>56.7</v>
      </c>
      <c r="P398" s="1229">
        <f t="shared" si="91"/>
        <v>170.10000000000002</v>
      </c>
      <c r="Q398" s="1229">
        <f t="shared" si="92"/>
        <v>23.58</v>
      </c>
      <c r="R398" s="1229">
        <f t="shared" si="93"/>
        <v>70.739999999999995</v>
      </c>
      <c r="S398" s="1229">
        <f t="shared" si="94"/>
        <v>23.02</v>
      </c>
      <c r="T398" s="1229">
        <f t="shared" si="95"/>
        <v>23.02</v>
      </c>
      <c r="U398" s="1229">
        <f t="shared" si="96"/>
        <v>23.02</v>
      </c>
      <c r="V398" s="1233">
        <f t="shared" si="97"/>
        <v>11.51</v>
      </c>
      <c r="W398" s="1248">
        <f t="shared" si="84"/>
        <v>593</v>
      </c>
    </row>
    <row r="399" spans="1:23" ht="11.25" customHeight="1" x14ac:dyDescent="0.25">
      <c r="A399" s="1234" t="s">
        <v>3854</v>
      </c>
      <c r="B399" s="1234">
        <v>10000432</v>
      </c>
      <c r="C399" s="1235" t="s">
        <v>2437</v>
      </c>
      <c r="D399" s="1234">
        <v>64290007789</v>
      </c>
      <c r="E399" s="1234" t="s">
        <v>3904</v>
      </c>
      <c r="F399" s="1237">
        <v>260.66666666666669</v>
      </c>
      <c r="G399" s="1236">
        <v>2</v>
      </c>
      <c r="H399" s="1236">
        <v>1</v>
      </c>
      <c r="I399" s="1238">
        <v>0</v>
      </c>
      <c r="J399" s="1239">
        <f t="shared" si="85"/>
        <v>1</v>
      </c>
      <c r="K399" s="1229">
        <f t="shared" si="86"/>
        <v>62.56</v>
      </c>
      <c r="L399" s="1229">
        <f t="shared" si="87"/>
        <v>62.56</v>
      </c>
      <c r="M399" s="1229">
        <f t="shared" si="88"/>
        <v>1.68</v>
      </c>
      <c r="N399" s="1229">
        <f t="shared" si="89"/>
        <v>1.68</v>
      </c>
      <c r="O399" s="1229">
        <f t="shared" si="90"/>
        <v>56.7</v>
      </c>
      <c r="P399" s="1229">
        <f t="shared" si="91"/>
        <v>56.7</v>
      </c>
      <c r="Q399" s="1229">
        <f t="shared" si="92"/>
        <v>23.58</v>
      </c>
      <c r="R399" s="1229">
        <f t="shared" si="93"/>
        <v>23.58</v>
      </c>
      <c r="S399" s="1229">
        <f t="shared" si="94"/>
        <v>15.64</v>
      </c>
      <c r="T399" s="1229">
        <f t="shared" si="95"/>
        <v>15.64</v>
      </c>
      <c r="U399" s="1229">
        <f t="shared" si="96"/>
        <v>15.64</v>
      </c>
      <c r="V399" s="1233">
        <f t="shared" si="97"/>
        <v>7.82</v>
      </c>
      <c r="W399" s="1248">
        <f t="shared" si="84"/>
        <v>344</v>
      </c>
    </row>
    <row r="400" spans="1:23" ht="11.25" customHeight="1" x14ac:dyDescent="0.25">
      <c r="A400" s="1234" t="s">
        <v>3854</v>
      </c>
      <c r="B400" s="1234">
        <v>10000442</v>
      </c>
      <c r="C400" s="1235" t="s">
        <v>2439</v>
      </c>
      <c r="D400" s="1234">
        <v>18080000947</v>
      </c>
      <c r="E400" s="1234" t="s">
        <v>3905</v>
      </c>
      <c r="F400" s="1237">
        <v>185.33333333333334</v>
      </c>
      <c r="G400" s="1236">
        <v>3</v>
      </c>
      <c r="H400" s="1236">
        <v>1</v>
      </c>
      <c r="I400" s="1238">
        <v>0</v>
      </c>
      <c r="J400" s="1239">
        <f t="shared" si="85"/>
        <v>2</v>
      </c>
      <c r="K400" s="1229">
        <f t="shared" si="86"/>
        <v>44.480000000000004</v>
      </c>
      <c r="L400" s="1229">
        <f t="shared" si="87"/>
        <v>44.480000000000004</v>
      </c>
      <c r="M400" s="1229">
        <f t="shared" si="88"/>
        <v>1.68</v>
      </c>
      <c r="N400" s="1229">
        <f t="shared" si="89"/>
        <v>3.36</v>
      </c>
      <c r="O400" s="1229">
        <f t="shared" si="90"/>
        <v>56.7</v>
      </c>
      <c r="P400" s="1229">
        <f t="shared" si="91"/>
        <v>113.4</v>
      </c>
      <c r="Q400" s="1229">
        <f t="shared" si="92"/>
        <v>23.58</v>
      </c>
      <c r="R400" s="1229">
        <f t="shared" si="93"/>
        <v>47.16</v>
      </c>
      <c r="S400" s="1229">
        <f t="shared" si="94"/>
        <v>11.120000000000001</v>
      </c>
      <c r="T400" s="1229">
        <f t="shared" si="95"/>
        <v>11.120000000000001</v>
      </c>
      <c r="U400" s="1229">
        <f t="shared" si="96"/>
        <v>11.120000000000001</v>
      </c>
      <c r="V400" s="1233">
        <f t="shared" si="97"/>
        <v>5.5600000000000005</v>
      </c>
      <c r="W400" s="1248">
        <f t="shared" si="84"/>
        <v>374</v>
      </c>
    </row>
    <row r="401" spans="1:23" ht="11.25" customHeight="1" x14ac:dyDescent="0.25">
      <c r="A401" s="1234" t="s">
        <v>3854</v>
      </c>
      <c r="B401" s="1234">
        <v>10000455</v>
      </c>
      <c r="C401" s="1235" t="s">
        <v>2441</v>
      </c>
      <c r="D401" s="1234">
        <v>58780007617</v>
      </c>
      <c r="E401" s="1234" t="s">
        <v>3906</v>
      </c>
      <c r="F401" s="1237">
        <v>268</v>
      </c>
      <c r="G401" s="1236">
        <v>3</v>
      </c>
      <c r="H401" s="1236">
        <v>1</v>
      </c>
      <c r="I401" s="1238">
        <v>0</v>
      </c>
      <c r="J401" s="1239">
        <f t="shared" si="85"/>
        <v>2</v>
      </c>
      <c r="K401" s="1229">
        <f t="shared" si="86"/>
        <v>64.319999999999993</v>
      </c>
      <c r="L401" s="1229">
        <f t="shared" si="87"/>
        <v>64.319999999999993</v>
      </c>
      <c r="M401" s="1229">
        <f t="shared" si="88"/>
        <v>1.68</v>
      </c>
      <c r="N401" s="1229">
        <f t="shared" si="89"/>
        <v>3.36</v>
      </c>
      <c r="O401" s="1229">
        <f t="shared" si="90"/>
        <v>56.7</v>
      </c>
      <c r="P401" s="1229">
        <f t="shared" si="91"/>
        <v>113.4</v>
      </c>
      <c r="Q401" s="1229">
        <f t="shared" si="92"/>
        <v>23.58</v>
      </c>
      <c r="R401" s="1229">
        <f t="shared" si="93"/>
        <v>47.16</v>
      </c>
      <c r="S401" s="1229">
        <f t="shared" si="94"/>
        <v>16.079999999999998</v>
      </c>
      <c r="T401" s="1229">
        <f t="shared" si="95"/>
        <v>16.079999999999998</v>
      </c>
      <c r="U401" s="1229">
        <f t="shared" si="96"/>
        <v>16.079999999999998</v>
      </c>
      <c r="V401" s="1233">
        <f t="shared" si="97"/>
        <v>8.0399999999999991</v>
      </c>
      <c r="W401" s="1248">
        <f t="shared" si="84"/>
        <v>431</v>
      </c>
    </row>
    <row r="402" spans="1:23" ht="11.25" customHeight="1" x14ac:dyDescent="0.25">
      <c r="A402" s="1234" t="s">
        <v>3854</v>
      </c>
      <c r="B402" s="1234">
        <v>10000459</v>
      </c>
      <c r="C402" s="1235" t="s">
        <v>2443</v>
      </c>
      <c r="D402" s="1234">
        <v>28430005283</v>
      </c>
      <c r="E402" s="1234" t="s">
        <v>3907</v>
      </c>
      <c r="F402" s="1237">
        <v>381.66666666666669</v>
      </c>
      <c r="G402" s="1236">
        <v>2</v>
      </c>
      <c r="H402" s="1236">
        <v>1</v>
      </c>
      <c r="I402" s="1238">
        <v>0</v>
      </c>
      <c r="J402" s="1239">
        <f t="shared" si="85"/>
        <v>1</v>
      </c>
      <c r="K402" s="1229">
        <f t="shared" si="86"/>
        <v>91.6</v>
      </c>
      <c r="L402" s="1229">
        <f t="shared" si="87"/>
        <v>91.6</v>
      </c>
      <c r="M402" s="1229">
        <f t="shared" si="88"/>
        <v>1.68</v>
      </c>
      <c r="N402" s="1229">
        <f t="shared" si="89"/>
        <v>1.68</v>
      </c>
      <c r="O402" s="1229">
        <f t="shared" si="90"/>
        <v>56.7</v>
      </c>
      <c r="P402" s="1229">
        <f t="shared" si="91"/>
        <v>56.7</v>
      </c>
      <c r="Q402" s="1229">
        <f t="shared" si="92"/>
        <v>23.58</v>
      </c>
      <c r="R402" s="1229">
        <f t="shared" si="93"/>
        <v>23.58</v>
      </c>
      <c r="S402" s="1229">
        <f t="shared" si="94"/>
        <v>22.9</v>
      </c>
      <c r="T402" s="1229">
        <f t="shared" si="95"/>
        <v>22.9</v>
      </c>
      <c r="U402" s="1229">
        <f t="shared" si="96"/>
        <v>22.9</v>
      </c>
      <c r="V402" s="1233">
        <f t="shared" si="97"/>
        <v>11.45</v>
      </c>
      <c r="W402" s="1248">
        <f t="shared" si="84"/>
        <v>427</v>
      </c>
    </row>
    <row r="403" spans="1:23" ht="11.25" customHeight="1" x14ac:dyDescent="0.25">
      <c r="A403" s="1234" t="s">
        <v>3854</v>
      </c>
      <c r="B403" s="1234">
        <v>10000464</v>
      </c>
      <c r="C403" s="1235" t="s">
        <v>854</v>
      </c>
      <c r="D403" s="1234">
        <v>67880008318</v>
      </c>
      <c r="E403" s="1234" t="s">
        <v>3908</v>
      </c>
      <c r="F403" s="1237">
        <v>391</v>
      </c>
      <c r="G403" s="1236">
        <v>3</v>
      </c>
      <c r="H403" s="1236">
        <v>1</v>
      </c>
      <c r="I403" s="1238">
        <v>0</v>
      </c>
      <c r="J403" s="1239">
        <f t="shared" si="85"/>
        <v>2</v>
      </c>
      <c r="K403" s="1229">
        <f t="shared" si="86"/>
        <v>93.84</v>
      </c>
      <c r="L403" s="1229">
        <f t="shared" si="87"/>
        <v>93.84</v>
      </c>
      <c r="M403" s="1229">
        <f t="shared" si="88"/>
        <v>1.68</v>
      </c>
      <c r="N403" s="1229">
        <f t="shared" si="89"/>
        <v>3.36</v>
      </c>
      <c r="O403" s="1229">
        <f t="shared" si="90"/>
        <v>56.7</v>
      </c>
      <c r="P403" s="1229">
        <f t="shared" si="91"/>
        <v>113.4</v>
      </c>
      <c r="Q403" s="1229">
        <f t="shared" si="92"/>
        <v>23.58</v>
      </c>
      <c r="R403" s="1229">
        <f t="shared" si="93"/>
        <v>47.16</v>
      </c>
      <c r="S403" s="1229">
        <f t="shared" si="94"/>
        <v>23.46</v>
      </c>
      <c r="T403" s="1229">
        <f t="shared" si="95"/>
        <v>23.46</v>
      </c>
      <c r="U403" s="1229">
        <f t="shared" si="96"/>
        <v>23.46</v>
      </c>
      <c r="V403" s="1233">
        <f t="shared" si="97"/>
        <v>11.73</v>
      </c>
      <c r="W403" s="1248">
        <f t="shared" si="84"/>
        <v>516</v>
      </c>
    </row>
    <row r="404" spans="1:23" ht="11.25" customHeight="1" x14ac:dyDescent="0.25">
      <c r="A404" s="1234" t="s">
        <v>3854</v>
      </c>
      <c r="B404" s="1234">
        <v>10000465</v>
      </c>
      <c r="C404" s="1235" t="s">
        <v>2445</v>
      </c>
      <c r="D404" s="1234">
        <v>36180013333</v>
      </c>
      <c r="E404" s="1234" t="s">
        <v>3909</v>
      </c>
      <c r="F404" s="1237">
        <v>437.33333333333331</v>
      </c>
      <c r="G404" s="1236">
        <v>3</v>
      </c>
      <c r="H404" s="1236">
        <v>1</v>
      </c>
      <c r="I404" s="1238">
        <v>0</v>
      </c>
      <c r="J404" s="1239">
        <f t="shared" si="85"/>
        <v>2</v>
      </c>
      <c r="K404" s="1229">
        <f t="shared" si="86"/>
        <v>104.96</v>
      </c>
      <c r="L404" s="1229">
        <f t="shared" si="87"/>
        <v>104.96</v>
      </c>
      <c r="M404" s="1229">
        <f t="shared" si="88"/>
        <v>1.68</v>
      </c>
      <c r="N404" s="1229">
        <f t="shared" si="89"/>
        <v>3.36</v>
      </c>
      <c r="O404" s="1229">
        <f t="shared" si="90"/>
        <v>56.7</v>
      </c>
      <c r="P404" s="1229">
        <f t="shared" si="91"/>
        <v>113.4</v>
      </c>
      <c r="Q404" s="1229">
        <f t="shared" si="92"/>
        <v>23.58</v>
      </c>
      <c r="R404" s="1229">
        <f t="shared" si="93"/>
        <v>47.16</v>
      </c>
      <c r="S404" s="1229">
        <f t="shared" si="94"/>
        <v>26.24</v>
      </c>
      <c r="T404" s="1229">
        <f t="shared" si="95"/>
        <v>26.24</v>
      </c>
      <c r="U404" s="1229">
        <f t="shared" si="96"/>
        <v>26.24</v>
      </c>
      <c r="V404" s="1233">
        <f t="shared" si="97"/>
        <v>13.12</v>
      </c>
      <c r="W404" s="1248">
        <f t="shared" si="84"/>
        <v>548</v>
      </c>
    </row>
    <row r="405" spans="1:23" ht="11.25" customHeight="1" x14ac:dyDescent="0.25">
      <c r="A405" s="1234" t="s">
        <v>3854</v>
      </c>
      <c r="B405" s="1234">
        <v>10000476</v>
      </c>
      <c r="C405" s="1235" t="s">
        <v>2447</v>
      </c>
      <c r="D405" s="1234">
        <v>32480008624</v>
      </c>
      <c r="E405" s="1234" t="s">
        <v>3910</v>
      </c>
      <c r="F405" s="1237">
        <v>83.666666666666671</v>
      </c>
      <c r="G405" s="1236">
        <v>2</v>
      </c>
      <c r="H405" s="1236">
        <v>1</v>
      </c>
      <c r="I405" s="1238">
        <v>0</v>
      </c>
      <c r="J405" s="1239">
        <f t="shared" si="85"/>
        <v>1</v>
      </c>
      <c r="K405" s="1229">
        <f t="shared" si="86"/>
        <v>20.080000000000002</v>
      </c>
      <c r="L405" s="1229">
        <f t="shared" si="87"/>
        <v>20.080000000000002</v>
      </c>
      <c r="M405" s="1229">
        <f t="shared" si="88"/>
        <v>1.68</v>
      </c>
      <c r="N405" s="1229">
        <f t="shared" si="89"/>
        <v>1.68</v>
      </c>
      <c r="O405" s="1229">
        <f t="shared" si="90"/>
        <v>56.7</v>
      </c>
      <c r="P405" s="1229">
        <f t="shared" si="91"/>
        <v>56.7</v>
      </c>
      <c r="Q405" s="1229">
        <f t="shared" si="92"/>
        <v>23.58</v>
      </c>
      <c r="R405" s="1229">
        <f t="shared" si="93"/>
        <v>23.58</v>
      </c>
      <c r="S405" s="1229">
        <f t="shared" si="94"/>
        <v>5.0200000000000005</v>
      </c>
      <c r="T405" s="1229">
        <f t="shared" si="95"/>
        <v>5.0200000000000005</v>
      </c>
      <c r="U405" s="1229">
        <f t="shared" si="96"/>
        <v>5.0200000000000005</v>
      </c>
      <c r="V405" s="1233">
        <f t="shared" si="97"/>
        <v>2.5100000000000002</v>
      </c>
      <c r="W405" s="1248">
        <f t="shared" si="84"/>
        <v>222</v>
      </c>
    </row>
    <row r="406" spans="1:23" ht="11.25" customHeight="1" x14ac:dyDescent="0.25">
      <c r="A406" s="1234" t="s">
        <v>3854</v>
      </c>
      <c r="B406" s="1234">
        <v>10000482</v>
      </c>
      <c r="C406" s="1235" t="s">
        <v>3911</v>
      </c>
      <c r="D406" s="1234">
        <v>78000005708</v>
      </c>
      <c r="E406" s="1234" t="s">
        <v>3912</v>
      </c>
      <c r="F406" s="1237">
        <v>223.33333333333334</v>
      </c>
      <c r="G406" s="1236">
        <v>3</v>
      </c>
      <c r="H406" s="1236">
        <v>1</v>
      </c>
      <c r="I406" s="1238">
        <v>0</v>
      </c>
      <c r="J406" s="1239">
        <f t="shared" si="85"/>
        <v>2</v>
      </c>
      <c r="K406" s="1229">
        <f t="shared" si="86"/>
        <v>53.6</v>
      </c>
      <c r="L406" s="1229">
        <f t="shared" si="87"/>
        <v>53.6</v>
      </c>
      <c r="M406" s="1229">
        <f t="shared" si="88"/>
        <v>1.68</v>
      </c>
      <c r="N406" s="1229">
        <f t="shared" si="89"/>
        <v>3.36</v>
      </c>
      <c r="O406" s="1229">
        <f t="shared" si="90"/>
        <v>56.7</v>
      </c>
      <c r="P406" s="1229">
        <f t="shared" si="91"/>
        <v>113.4</v>
      </c>
      <c r="Q406" s="1229">
        <f t="shared" si="92"/>
        <v>23.58</v>
      </c>
      <c r="R406" s="1229">
        <f t="shared" si="93"/>
        <v>47.16</v>
      </c>
      <c r="S406" s="1229">
        <f t="shared" si="94"/>
        <v>13.4</v>
      </c>
      <c r="T406" s="1229">
        <f t="shared" si="95"/>
        <v>13.4</v>
      </c>
      <c r="U406" s="1229">
        <f t="shared" si="96"/>
        <v>13.4</v>
      </c>
      <c r="V406" s="1233">
        <f t="shared" si="97"/>
        <v>6.7</v>
      </c>
      <c r="W406" s="1248">
        <f t="shared" si="84"/>
        <v>400</v>
      </c>
    </row>
    <row r="407" spans="1:23" ht="11.25" customHeight="1" x14ac:dyDescent="0.25">
      <c r="A407" s="1234" t="s">
        <v>3854</v>
      </c>
      <c r="B407" s="1234">
        <v>10000505</v>
      </c>
      <c r="C407" s="1235" t="s">
        <v>2449</v>
      </c>
      <c r="D407" s="1234">
        <v>42820009897</v>
      </c>
      <c r="E407" s="1234" t="s">
        <v>3913</v>
      </c>
      <c r="F407" s="1237">
        <v>375.66666666666669</v>
      </c>
      <c r="G407" s="1236">
        <v>2</v>
      </c>
      <c r="H407" s="1236">
        <v>1</v>
      </c>
      <c r="I407" s="1238">
        <v>0</v>
      </c>
      <c r="J407" s="1239">
        <f t="shared" si="85"/>
        <v>1</v>
      </c>
      <c r="K407" s="1229">
        <f t="shared" si="86"/>
        <v>90.16</v>
      </c>
      <c r="L407" s="1229">
        <f t="shared" si="87"/>
        <v>90.16</v>
      </c>
      <c r="M407" s="1229">
        <f t="shared" si="88"/>
        <v>1.68</v>
      </c>
      <c r="N407" s="1229">
        <f t="shared" si="89"/>
        <v>1.68</v>
      </c>
      <c r="O407" s="1229">
        <f t="shared" si="90"/>
        <v>56.7</v>
      </c>
      <c r="P407" s="1229">
        <f t="shared" si="91"/>
        <v>56.7</v>
      </c>
      <c r="Q407" s="1229">
        <f t="shared" si="92"/>
        <v>23.58</v>
      </c>
      <c r="R407" s="1229">
        <f t="shared" si="93"/>
        <v>23.58</v>
      </c>
      <c r="S407" s="1229">
        <f t="shared" si="94"/>
        <v>22.54</v>
      </c>
      <c r="T407" s="1229">
        <f t="shared" si="95"/>
        <v>22.54</v>
      </c>
      <c r="U407" s="1229">
        <f t="shared" si="96"/>
        <v>22.54</v>
      </c>
      <c r="V407" s="1233">
        <f t="shared" si="97"/>
        <v>11.27</v>
      </c>
      <c r="W407" s="1248">
        <f t="shared" si="84"/>
        <v>423</v>
      </c>
    </row>
    <row r="408" spans="1:23" ht="11.25" customHeight="1" x14ac:dyDescent="0.25">
      <c r="A408" s="1234" t="s">
        <v>3854</v>
      </c>
      <c r="B408" s="1234">
        <v>10000506</v>
      </c>
      <c r="C408" s="1235" t="s">
        <v>2451</v>
      </c>
      <c r="D408" s="1234">
        <v>94960035081</v>
      </c>
      <c r="E408" s="1234" t="s">
        <v>3914</v>
      </c>
      <c r="F408" s="1237">
        <v>233</v>
      </c>
      <c r="G408" s="1236">
        <v>2</v>
      </c>
      <c r="H408" s="1236">
        <v>1</v>
      </c>
      <c r="I408" s="1238">
        <v>0</v>
      </c>
      <c r="J408" s="1239">
        <f t="shared" si="85"/>
        <v>1</v>
      </c>
      <c r="K408" s="1229">
        <f t="shared" si="86"/>
        <v>55.919999999999995</v>
      </c>
      <c r="L408" s="1229">
        <f t="shared" si="87"/>
        <v>55.919999999999995</v>
      </c>
      <c r="M408" s="1229">
        <f t="shared" si="88"/>
        <v>1.68</v>
      </c>
      <c r="N408" s="1229">
        <f t="shared" si="89"/>
        <v>1.68</v>
      </c>
      <c r="O408" s="1229">
        <f t="shared" si="90"/>
        <v>56.7</v>
      </c>
      <c r="P408" s="1229">
        <f t="shared" si="91"/>
        <v>56.7</v>
      </c>
      <c r="Q408" s="1229">
        <f t="shared" si="92"/>
        <v>23.58</v>
      </c>
      <c r="R408" s="1229">
        <f t="shared" si="93"/>
        <v>23.58</v>
      </c>
      <c r="S408" s="1229">
        <f t="shared" si="94"/>
        <v>13.979999999999999</v>
      </c>
      <c r="T408" s="1229">
        <f t="shared" si="95"/>
        <v>13.979999999999999</v>
      </c>
      <c r="U408" s="1229">
        <f t="shared" si="96"/>
        <v>13.979999999999999</v>
      </c>
      <c r="V408" s="1233">
        <f t="shared" si="97"/>
        <v>6.9899999999999993</v>
      </c>
      <c r="W408" s="1248">
        <f t="shared" si="84"/>
        <v>325</v>
      </c>
    </row>
    <row r="409" spans="1:23" ht="11.25" customHeight="1" x14ac:dyDescent="0.25">
      <c r="A409" s="1234" t="s">
        <v>3854</v>
      </c>
      <c r="B409" s="1234">
        <v>10000514</v>
      </c>
      <c r="C409" s="1235" t="s">
        <v>2453</v>
      </c>
      <c r="D409" s="1234">
        <v>12430003412</v>
      </c>
      <c r="E409" s="1234" t="s">
        <v>3915</v>
      </c>
      <c r="F409" s="1237">
        <v>367.66666666666669</v>
      </c>
      <c r="G409" s="1236">
        <v>3</v>
      </c>
      <c r="H409" s="1236">
        <v>1</v>
      </c>
      <c r="I409" s="1238">
        <v>0</v>
      </c>
      <c r="J409" s="1239">
        <f t="shared" si="85"/>
        <v>2</v>
      </c>
      <c r="K409" s="1229">
        <f t="shared" si="86"/>
        <v>88.24</v>
      </c>
      <c r="L409" s="1229">
        <f t="shared" si="87"/>
        <v>88.24</v>
      </c>
      <c r="M409" s="1229">
        <f t="shared" si="88"/>
        <v>1.68</v>
      </c>
      <c r="N409" s="1229">
        <f t="shared" si="89"/>
        <v>3.36</v>
      </c>
      <c r="O409" s="1229">
        <f t="shared" si="90"/>
        <v>56.7</v>
      </c>
      <c r="P409" s="1229">
        <f t="shared" si="91"/>
        <v>113.4</v>
      </c>
      <c r="Q409" s="1229">
        <f t="shared" si="92"/>
        <v>23.58</v>
      </c>
      <c r="R409" s="1229">
        <f t="shared" si="93"/>
        <v>47.16</v>
      </c>
      <c r="S409" s="1229">
        <f t="shared" si="94"/>
        <v>22.06</v>
      </c>
      <c r="T409" s="1229">
        <f t="shared" si="95"/>
        <v>22.06</v>
      </c>
      <c r="U409" s="1229">
        <f t="shared" si="96"/>
        <v>22.06</v>
      </c>
      <c r="V409" s="1233">
        <f t="shared" si="97"/>
        <v>11.03</v>
      </c>
      <c r="W409" s="1248">
        <f t="shared" si="84"/>
        <v>500</v>
      </c>
    </row>
    <row r="410" spans="1:23" ht="11.25" customHeight="1" x14ac:dyDescent="0.25">
      <c r="A410" s="1234" t="s">
        <v>3854</v>
      </c>
      <c r="B410" s="1234">
        <v>10000525</v>
      </c>
      <c r="C410" s="1235" t="s">
        <v>2455</v>
      </c>
      <c r="D410" s="1234">
        <v>10010037268</v>
      </c>
      <c r="E410" s="1234" t="s">
        <v>3916</v>
      </c>
      <c r="F410" s="1237">
        <v>489</v>
      </c>
      <c r="G410" s="1236">
        <v>2</v>
      </c>
      <c r="H410" s="1236">
        <v>1</v>
      </c>
      <c r="I410" s="1238">
        <v>0</v>
      </c>
      <c r="J410" s="1239">
        <f t="shared" si="85"/>
        <v>1</v>
      </c>
      <c r="K410" s="1229">
        <f t="shared" si="86"/>
        <v>117.36</v>
      </c>
      <c r="L410" s="1229">
        <f t="shared" si="87"/>
        <v>117.36</v>
      </c>
      <c r="M410" s="1229">
        <f t="shared" si="88"/>
        <v>1.68</v>
      </c>
      <c r="N410" s="1229">
        <f t="shared" si="89"/>
        <v>1.68</v>
      </c>
      <c r="O410" s="1229">
        <f t="shared" si="90"/>
        <v>56.7</v>
      </c>
      <c r="P410" s="1229">
        <f t="shared" si="91"/>
        <v>56.7</v>
      </c>
      <c r="Q410" s="1229">
        <f t="shared" si="92"/>
        <v>23.58</v>
      </c>
      <c r="R410" s="1229">
        <f t="shared" si="93"/>
        <v>23.58</v>
      </c>
      <c r="S410" s="1229">
        <f t="shared" si="94"/>
        <v>29.34</v>
      </c>
      <c r="T410" s="1229">
        <f t="shared" si="95"/>
        <v>29.34</v>
      </c>
      <c r="U410" s="1229">
        <f t="shared" si="96"/>
        <v>29.34</v>
      </c>
      <c r="V410" s="1233">
        <f t="shared" si="97"/>
        <v>14.67</v>
      </c>
      <c r="W410" s="1248">
        <f t="shared" si="84"/>
        <v>501</v>
      </c>
    </row>
    <row r="411" spans="1:23" ht="11.25" customHeight="1" x14ac:dyDescent="0.25">
      <c r="A411" s="1234" t="s">
        <v>3854</v>
      </c>
      <c r="B411" s="1234">
        <v>10000527</v>
      </c>
      <c r="C411" s="1235" t="s">
        <v>2457</v>
      </c>
      <c r="D411" s="1234">
        <v>68240010221</v>
      </c>
      <c r="E411" s="1234" t="s">
        <v>3917</v>
      </c>
      <c r="F411" s="1237">
        <v>301.33333333333331</v>
      </c>
      <c r="G411" s="1236">
        <v>2</v>
      </c>
      <c r="H411" s="1236">
        <v>1</v>
      </c>
      <c r="I411" s="1238">
        <v>0</v>
      </c>
      <c r="J411" s="1239">
        <f t="shared" si="85"/>
        <v>1</v>
      </c>
      <c r="K411" s="1229">
        <f t="shared" si="86"/>
        <v>72.319999999999993</v>
      </c>
      <c r="L411" s="1229">
        <f t="shared" si="87"/>
        <v>72.319999999999993</v>
      </c>
      <c r="M411" s="1229">
        <f t="shared" si="88"/>
        <v>1.68</v>
      </c>
      <c r="N411" s="1229">
        <f t="shared" si="89"/>
        <v>1.68</v>
      </c>
      <c r="O411" s="1229">
        <f t="shared" si="90"/>
        <v>56.7</v>
      </c>
      <c r="P411" s="1229">
        <f t="shared" si="91"/>
        <v>56.7</v>
      </c>
      <c r="Q411" s="1229">
        <f t="shared" si="92"/>
        <v>23.58</v>
      </c>
      <c r="R411" s="1229">
        <f t="shared" si="93"/>
        <v>23.58</v>
      </c>
      <c r="S411" s="1229">
        <f t="shared" si="94"/>
        <v>18.079999999999998</v>
      </c>
      <c r="T411" s="1229">
        <f t="shared" si="95"/>
        <v>18.079999999999998</v>
      </c>
      <c r="U411" s="1229">
        <f t="shared" si="96"/>
        <v>18.079999999999998</v>
      </c>
      <c r="V411" s="1233">
        <f t="shared" si="97"/>
        <v>9.0399999999999991</v>
      </c>
      <c r="W411" s="1248">
        <f t="shared" si="84"/>
        <v>372</v>
      </c>
    </row>
    <row r="412" spans="1:23" ht="11.25" customHeight="1" x14ac:dyDescent="0.25">
      <c r="A412" s="1234" t="s">
        <v>3854</v>
      </c>
      <c r="B412" s="1234">
        <v>10000539</v>
      </c>
      <c r="C412" s="1235" t="s">
        <v>2459</v>
      </c>
      <c r="D412" s="1234">
        <v>25100004470</v>
      </c>
      <c r="E412" s="1234" t="s">
        <v>3918</v>
      </c>
      <c r="F412" s="1237">
        <v>64.333333333333329</v>
      </c>
      <c r="G412" s="1236">
        <v>4</v>
      </c>
      <c r="H412" s="1236">
        <v>1</v>
      </c>
      <c r="I412" s="1238">
        <v>0</v>
      </c>
      <c r="J412" s="1239">
        <f t="shared" si="85"/>
        <v>3</v>
      </c>
      <c r="K412" s="1229">
        <f t="shared" si="86"/>
        <v>15.439999999999998</v>
      </c>
      <c r="L412" s="1229">
        <f t="shared" si="87"/>
        <v>15.439999999999998</v>
      </c>
      <c r="M412" s="1229">
        <f t="shared" si="88"/>
        <v>1.68</v>
      </c>
      <c r="N412" s="1229">
        <f t="shared" si="89"/>
        <v>5.04</v>
      </c>
      <c r="O412" s="1229">
        <f t="shared" si="90"/>
        <v>56.7</v>
      </c>
      <c r="P412" s="1229">
        <f t="shared" si="91"/>
        <v>170.10000000000002</v>
      </c>
      <c r="Q412" s="1229">
        <f t="shared" si="92"/>
        <v>23.58</v>
      </c>
      <c r="R412" s="1229">
        <f t="shared" si="93"/>
        <v>70.739999999999995</v>
      </c>
      <c r="S412" s="1229">
        <f t="shared" si="94"/>
        <v>3.8599999999999994</v>
      </c>
      <c r="T412" s="1229">
        <f t="shared" si="95"/>
        <v>3.8599999999999994</v>
      </c>
      <c r="U412" s="1229">
        <f t="shared" si="96"/>
        <v>3.8599999999999994</v>
      </c>
      <c r="V412" s="1233">
        <f t="shared" si="97"/>
        <v>1.9299999999999997</v>
      </c>
      <c r="W412" s="1248">
        <f t="shared" si="84"/>
        <v>372</v>
      </c>
    </row>
    <row r="413" spans="1:23" ht="11.25" customHeight="1" x14ac:dyDescent="0.25">
      <c r="A413" s="1234" t="s">
        <v>3854</v>
      </c>
      <c r="B413" s="1234">
        <v>10000548</v>
      </c>
      <c r="C413" s="1235" t="s">
        <v>2461</v>
      </c>
      <c r="D413" s="1234">
        <v>67270002945</v>
      </c>
      <c r="E413" s="1234" t="s">
        <v>3919</v>
      </c>
      <c r="F413" s="1237">
        <v>397.66666666666669</v>
      </c>
      <c r="G413" s="1236">
        <v>2</v>
      </c>
      <c r="H413" s="1236">
        <v>1</v>
      </c>
      <c r="I413" s="1238">
        <v>0</v>
      </c>
      <c r="J413" s="1239">
        <f t="shared" si="85"/>
        <v>1</v>
      </c>
      <c r="K413" s="1229">
        <f t="shared" si="86"/>
        <v>95.44</v>
      </c>
      <c r="L413" s="1229">
        <f t="shared" si="87"/>
        <v>95.44</v>
      </c>
      <c r="M413" s="1229">
        <f t="shared" si="88"/>
        <v>1.68</v>
      </c>
      <c r="N413" s="1229">
        <f t="shared" si="89"/>
        <v>1.68</v>
      </c>
      <c r="O413" s="1229">
        <f t="shared" si="90"/>
        <v>56.7</v>
      </c>
      <c r="P413" s="1229">
        <f t="shared" si="91"/>
        <v>56.7</v>
      </c>
      <c r="Q413" s="1229">
        <f t="shared" si="92"/>
        <v>23.58</v>
      </c>
      <c r="R413" s="1229">
        <f t="shared" si="93"/>
        <v>23.58</v>
      </c>
      <c r="S413" s="1229">
        <f t="shared" si="94"/>
        <v>23.86</v>
      </c>
      <c r="T413" s="1229">
        <f t="shared" si="95"/>
        <v>23.86</v>
      </c>
      <c r="U413" s="1229">
        <f t="shared" si="96"/>
        <v>23.86</v>
      </c>
      <c r="V413" s="1233">
        <f t="shared" si="97"/>
        <v>11.93</v>
      </c>
      <c r="W413" s="1248">
        <f t="shared" si="84"/>
        <v>438</v>
      </c>
    </row>
    <row r="414" spans="1:23" ht="11.25" customHeight="1" x14ac:dyDescent="0.25">
      <c r="A414" s="1234" t="s">
        <v>3854</v>
      </c>
      <c r="B414" s="1234">
        <v>10000549</v>
      </c>
      <c r="C414" s="1235" t="s">
        <v>2463</v>
      </c>
      <c r="D414" s="1234">
        <v>50060008759</v>
      </c>
      <c r="E414" s="1234" t="s">
        <v>3920</v>
      </c>
      <c r="F414" s="1237">
        <v>415</v>
      </c>
      <c r="G414" s="1236">
        <v>2</v>
      </c>
      <c r="H414" s="1236">
        <v>1</v>
      </c>
      <c r="I414" s="1238">
        <v>0</v>
      </c>
      <c r="J414" s="1239">
        <f t="shared" si="85"/>
        <v>1</v>
      </c>
      <c r="K414" s="1229">
        <f t="shared" si="86"/>
        <v>99.6</v>
      </c>
      <c r="L414" s="1229">
        <f t="shared" si="87"/>
        <v>99.6</v>
      </c>
      <c r="M414" s="1229">
        <f t="shared" si="88"/>
        <v>1.68</v>
      </c>
      <c r="N414" s="1229">
        <f t="shared" si="89"/>
        <v>1.68</v>
      </c>
      <c r="O414" s="1229">
        <f t="shared" si="90"/>
        <v>56.7</v>
      </c>
      <c r="P414" s="1229">
        <f t="shared" si="91"/>
        <v>56.7</v>
      </c>
      <c r="Q414" s="1229">
        <f t="shared" si="92"/>
        <v>23.58</v>
      </c>
      <c r="R414" s="1229">
        <f t="shared" si="93"/>
        <v>23.58</v>
      </c>
      <c r="S414" s="1229">
        <f t="shared" si="94"/>
        <v>24.9</v>
      </c>
      <c r="T414" s="1229">
        <f t="shared" si="95"/>
        <v>24.9</v>
      </c>
      <c r="U414" s="1229">
        <f t="shared" si="96"/>
        <v>24.9</v>
      </c>
      <c r="V414" s="1233">
        <f t="shared" si="97"/>
        <v>12.45</v>
      </c>
      <c r="W414" s="1248">
        <f t="shared" si="84"/>
        <v>450</v>
      </c>
    </row>
    <row r="415" spans="1:23" ht="11.25" customHeight="1" x14ac:dyDescent="0.25">
      <c r="A415" s="1234" t="s">
        <v>3854</v>
      </c>
      <c r="B415" s="1234">
        <v>10000550</v>
      </c>
      <c r="C415" s="1235" t="s">
        <v>860</v>
      </c>
      <c r="D415" s="1234">
        <v>31420035080</v>
      </c>
      <c r="E415" s="1234" t="s">
        <v>3921</v>
      </c>
      <c r="F415" s="1237">
        <v>435</v>
      </c>
      <c r="G415" s="1236">
        <v>2</v>
      </c>
      <c r="H415" s="1236">
        <v>1</v>
      </c>
      <c r="I415" s="1238">
        <v>0</v>
      </c>
      <c r="J415" s="1239">
        <f t="shared" si="85"/>
        <v>1</v>
      </c>
      <c r="K415" s="1229">
        <f t="shared" si="86"/>
        <v>104.39999999999999</v>
      </c>
      <c r="L415" s="1229">
        <f t="shared" si="87"/>
        <v>104.39999999999999</v>
      </c>
      <c r="M415" s="1229">
        <f t="shared" si="88"/>
        <v>1.68</v>
      </c>
      <c r="N415" s="1229">
        <f t="shared" si="89"/>
        <v>1.68</v>
      </c>
      <c r="O415" s="1229">
        <f t="shared" si="90"/>
        <v>56.7</v>
      </c>
      <c r="P415" s="1229">
        <f t="shared" si="91"/>
        <v>56.7</v>
      </c>
      <c r="Q415" s="1229">
        <f t="shared" si="92"/>
        <v>23.58</v>
      </c>
      <c r="R415" s="1229">
        <f t="shared" si="93"/>
        <v>23.58</v>
      </c>
      <c r="S415" s="1229">
        <f t="shared" si="94"/>
        <v>26.099999999999998</v>
      </c>
      <c r="T415" s="1229">
        <f t="shared" si="95"/>
        <v>26.099999999999998</v>
      </c>
      <c r="U415" s="1229">
        <f t="shared" si="96"/>
        <v>26.099999999999998</v>
      </c>
      <c r="V415" s="1233">
        <f t="shared" si="97"/>
        <v>13.049999999999999</v>
      </c>
      <c r="W415" s="1248">
        <f t="shared" si="84"/>
        <v>464</v>
      </c>
    </row>
    <row r="416" spans="1:23" ht="11.25" customHeight="1" x14ac:dyDescent="0.25">
      <c r="A416" s="1234" t="s">
        <v>3854</v>
      </c>
      <c r="B416" s="1234">
        <v>10000705</v>
      </c>
      <c r="C416" s="1235" t="s">
        <v>2465</v>
      </c>
      <c r="D416" s="1234">
        <v>28350007167</v>
      </c>
      <c r="E416" s="1234" t="s">
        <v>3922</v>
      </c>
      <c r="F416" s="1237">
        <v>203.66666666666666</v>
      </c>
      <c r="G416" s="1236">
        <v>2</v>
      </c>
      <c r="H416" s="1236">
        <v>1</v>
      </c>
      <c r="I416" s="1238">
        <v>0</v>
      </c>
      <c r="J416" s="1239">
        <f t="shared" si="85"/>
        <v>1</v>
      </c>
      <c r="K416" s="1229">
        <f t="shared" si="86"/>
        <v>48.879999999999995</v>
      </c>
      <c r="L416" s="1229">
        <f t="shared" si="87"/>
        <v>48.879999999999995</v>
      </c>
      <c r="M416" s="1229">
        <f t="shared" si="88"/>
        <v>1.68</v>
      </c>
      <c r="N416" s="1229">
        <f t="shared" si="89"/>
        <v>1.68</v>
      </c>
      <c r="O416" s="1229">
        <f t="shared" si="90"/>
        <v>56.7</v>
      </c>
      <c r="P416" s="1229">
        <f t="shared" si="91"/>
        <v>56.7</v>
      </c>
      <c r="Q416" s="1229">
        <f t="shared" si="92"/>
        <v>23.58</v>
      </c>
      <c r="R416" s="1229">
        <f t="shared" si="93"/>
        <v>23.58</v>
      </c>
      <c r="S416" s="1229">
        <f t="shared" si="94"/>
        <v>12.219999999999999</v>
      </c>
      <c r="T416" s="1229">
        <f t="shared" si="95"/>
        <v>12.219999999999999</v>
      </c>
      <c r="U416" s="1229">
        <f t="shared" si="96"/>
        <v>12.219999999999999</v>
      </c>
      <c r="V416" s="1233">
        <f t="shared" si="97"/>
        <v>6.1099999999999994</v>
      </c>
      <c r="W416" s="1248">
        <f t="shared" si="84"/>
        <v>304</v>
      </c>
    </row>
    <row r="417" spans="1:23" ht="11.25" customHeight="1" x14ac:dyDescent="0.25">
      <c r="A417" s="1234" t="s">
        <v>3854</v>
      </c>
      <c r="B417" s="1234">
        <v>10000835</v>
      </c>
      <c r="C417" s="1235" t="s">
        <v>1560</v>
      </c>
      <c r="D417" s="1234">
        <v>47380008050</v>
      </c>
      <c r="E417" s="1234" t="s">
        <v>3923</v>
      </c>
      <c r="F417" s="1237">
        <v>335.33333333333331</v>
      </c>
      <c r="G417" s="1236">
        <v>4</v>
      </c>
      <c r="H417" s="1236">
        <v>1</v>
      </c>
      <c r="I417" s="1238">
        <v>0</v>
      </c>
      <c r="J417" s="1239">
        <f t="shared" si="85"/>
        <v>3</v>
      </c>
      <c r="K417" s="1229">
        <f t="shared" si="86"/>
        <v>80.47999999999999</v>
      </c>
      <c r="L417" s="1229">
        <f t="shared" si="87"/>
        <v>80.47999999999999</v>
      </c>
      <c r="M417" s="1229">
        <f t="shared" si="88"/>
        <v>1.68</v>
      </c>
      <c r="N417" s="1229">
        <f t="shared" si="89"/>
        <v>5.04</v>
      </c>
      <c r="O417" s="1229">
        <f t="shared" si="90"/>
        <v>56.7</v>
      </c>
      <c r="P417" s="1229">
        <f t="shared" si="91"/>
        <v>170.10000000000002</v>
      </c>
      <c r="Q417" s="1229">
        <f t="shared" si="92"/>
        <v>23.58</v>
      </c>
      <c r="R417" s="1229">
        <f t="shared" si="93"/>
        <v>70.739999999999995</v>
      </c>
      <c r="S417" s="1229">
        <f t="shared" si="94"/>
        <v>20.119999999999997</v>
      </c>
      <c r="T417" s="1229">
        <f t="shared" si="95"/>
        <v>20.119999999999997</v>
      </c>
      <c r="U417" s="1229">
        <f t="shared" si="96"/>
        <v>20.119999999999997</v>
      </c>
      <c r="V417" s="1233">
        <f t="shared" si="97"/>
        <v>10.059999999999999</v>
      </c>
      <c r="W417" s="1248">
        <f t="shared" si="84"/>
        <v>559</v>
      </c>
    </row>
    <row r="418" spans="1:23" ht="11.25" customHeight="1" x14ac:dyDescent="0.25">
      <c r="A418" s="1234" t="s">
        <v>3854</v>
      </c>
      <c r="B418" s="1234">
        <v>10000875</v>
      </c>
      <c r="C418" s="1235" t="s">
        <v>2467</v>
      </c>
      <c r="D418" s="1234">
        <v>23120000708</v>
      </c>
      <c r="E418" s="1234" t="s">
        <v>3924</v>
      </c>
      <c r="F418" s="1237">
        <v>241.66666666666666</v>
      </c>
      <c r="G418" s="1236">
        <v>3</v>
      </c>
      <c r="H418" s="1236">
        <v>1</v>
      </c>
      <c r="I418" s="1238">
        <v>0</v>
      </c>
      <c r="J418" s="1239">
        <f t="shared" si="85"/>
        <v>2</v>
      </c>
      <c r="K418" s="1229">
        <f t="shared" si="86"/>
        <v>57.999999999999993</v>
      </c>
      <c r="L418" s="1229">
        <f t="shared" si="87"/>
        <v>57.999999999999993</v>
      </c>
      <c r="M418" s="1229">
        <f t="shared" si="88"/>
        <v>1.68</v>
      </c>
      <c r="N418" s="1229">
        <f t="shared" si="89"/>
        <v>3.36</v>
      </c>
      <c r="O418" s="1229">
        <f t="shared" si="90"/>
        <v>56.7</v>
      </c>
      <c r="P418" s="1229">
        <f t="shared" si="91"/>
        <v>113.4</v>
      </c>
      <c r="Q418" s="1229">
        <f t="shared" si="92"/>
        <v>23.58</v>
      </c>
      <c r="R418" s="1229">
        <f t="shared" si="93"/>
        <v>47.16</v>
      </c>
      <c r="S418" s="1229">
        <f t="shared" si="94"/>
        <v>14.499999999999998</v>
      </c>
      <c r="T418" s="1229">
        <f t="shared" si="95"/>
        <v>14.499999999999998</v>
      </c>
      <c r="U418" s="1229">
        <f t="shared" si="96"/>
        <v>14.499999999999998</v>
      </c>
      <c r="V418" s="1233">
        <f t="shared" si="97"/>
        <v>7.2499999999999991</v>
      </c>
      <c r="W418" s="1248">
        <f t="shared" si="84"/>
        <v>413</v>
      </c>
    </row>
    <row r="419" spans="1:23" ht="11.25" customHeight="1" x14ac:dyDescent="0.25">
      <c r="A419" s="1234" t="s">
        <v>3854</v>
      </c>
      <c r="B419" s="1234">
        <v>10000876</v>
      </c>
      <c r="C419" s="1235" t="s">
        <v>2469</v>
      </c>
      <c r="D419" s="1234">
        <v>75570031543</v>
      </c>
      <c r="E419" s="1234" t="s">
        <v>3925</v>
      </c>
      <c r="F419" s="1237">
        <v>245.66666666666666</v>
      </c>
      <c r="G419" s="1236">
        <v>2</v>
      </c>
      <c r="H419" s="1236">
        <v>1</v>
      </c>
      <c r="I419" s="1238">
        <v>0</v>
      </c>
      <c r="J419" s="1239">
        <f t="shared" si="85"/>
        <v>1</v>
      </c>
      <c r="K419" s="1229">
        <f t="shared" si="86"/>
        <v>58.959999999999994</v>
      </c>
      <c r="L419" s="1229">
        <f t="shared" si="87"/>
        <v>58.959999999999994</v>
      </c>
      <c r="M419" s="1229">
        <f t="shared" si="88"/>
        <v>1.68</v>
      </c>
      <c r="N419" s="1229">
        <f t="shared" si="89"/>
        <v>1.68</v>
      </c>
      <c r="O419" s="1229">
        <f t="shared" si="90"/>
        <v>56.7</v>
      </c>
      <c r="P419" s="1229">
        <f t="shared" si="91"/>
        <v>56.7</v>
      </c>
      <c r="Q419" s="1229">
        <f t="shared" si="92"/>
        <v>23.58</v>
      </c>
      <c r="R419" s="1229">
        <f t="shared" si="93"/>
        <v>23.58</v>
      </c>
      <c r="S419" s="1229">
        <f t="shared" si="94"/>
        <v>14.739999999999998</v>
      </c>
      <c r="T419" s="1229">
        <f t="shared" si="95"/>
        <v>14.739999999999998</v>
      </c>
      <c r="U419" s="1229">
        <f t="shared" si="96"/>
        <v>14.739999999999998</v>
      </c>
      <c r="V419" s="1233">
        <f t="shared" si="97"/>
        <v>7.3699999999999992</v>
      </c>
      <c r="W419" s="1248">
        <f t="shared" si="84"/>
        <v>333</v>
      </c>
    </row>
    <row r="420" spans="1:23" ht="11.25" customHeight="1" x14ac:dyDescent="0.25">
      <c r="A420" s="1234" t="s">
        <v>3854</v>
      </c>
      <c r="B420" s="1234">
        <v>10000962</v>
      </c>
      <c r="C420" s="1235" t="s">
        <v>2471</v>
      </c>
      <c r="D420" s="1234">
        <v>19370000727</v>
      </c>
      <c r="E420" s="1234" t="s">
        <v>3926</v>
      </c>
      <c r="F420" s="1237">
        <v>175</v>
      </c>
      <c r="G420" s="1236">
        <v>3</v>
      </c>
      <c r="H420" s="1236">
        <v>1</v>
      </c>
      <c r="I420" s="1238">
        <v>0</v>
      </c>
      <c r="J420" s="1239">
        <f t="shared" si="85"/>
        <v>2</v>
      </c>
      <c r="K420" s="1229">
        <f t="shared" si="86"/>
        <v>42</v>
      </c>
      <c r="L420" s="1229">
        <f t="shared" si="87"/>
        <v>42</v>
      </c>
      <c r="M420" s="1229">
        <f t="shared" si="88"/>
        <v>1.68</v>
      </c>
      <c r="N420" s="1229">
        <f t="shared" si="89"/>
        <v>3.36</v>
      </c>
      <c r="O420" s="1229">
        <f t="shared" si="90"/>
        <v>56.7</v>
      </c>
      <c r="P420" s="1229">
        <f t="shared" si="91"/>
        <v>113.4</v>
      </c>
      <c r="Q420" s="1229">
        <f t="shared" si="92"/>
        <v>23.58</v>
      </c>
      <c r="R420" s="1229">
        <f t="shared" si="93"/>
        <v>47.16</v>
      </c>
      <c r="S420" s="1229">
        <f t="shared" si="94"/>
        <v>10.5</v>
      </c>
      <c r="T420" s="1229">
        <f t="shared" si="95"/>
        <v>10.5</v>
      </c>
      <c r="U420" s="1229">
        <f t="shared" si="96"/>
        <v>10.5</v>
      </c>
      <c r="V420" s="1233">
        <f t="shared" si="97"/>
        <v>5.25</v>
      </c>
      <c r="W420" s="1248">
        <f t="shared" si="84"/>
        <v>367</v>
      </c>
    </row>
    <row r="421" spans="1:23" ht="11.25" customHeight="1" x14ac:dyDescent="0.25">
      <c r="A421" s="1234" t="s">
        <v>3854</v>
      </c>
      <c r="B421" s="1234">
        <v>10000964</v>
      </c>
      <c r="C421" s="1235" t="s">
        <v>2473</v>
      </c>
      <c r="D421" s="1234">
        <v>47400013313</v>
      </c>
      <c r="E421" s="1234" t="s">
        <v>3927</v>
      </c>
      <c r="F421" s="1237">
        <v>377.66666666666669</v>
      </c>
      <c r="G421" s="1236">
        <v>4</v>
      </c>
      <c r="H421" s="1236">
        <v>2</v>
      </c>
      <c r="I421" s="1238">
        <v>0</v>
      </c>
      <c r="J421" s="1239">
        <f t="shared" si="85"/>
        <v>2</v>
      </c>
      <c r="K421" s="1229">
        <f t="shared" si="86"/>
        <v>90.64</v>
      </c>
      <c r="L421" s="1229">
        <f t="shared" si="87"/>
        <v>90.64</v>
      </c>
      <c r="M421" s="1229">
        <f t="shared" si="88"/>
        <v>3.36</v>
      </c>
      <c r="N421" s="1229">
        <f t="shared" si="89"/>
        <v>3.36</v>
      </c>
      <c r="O421" s="1229">
        <f t="shared" si="90"/>
        <v>113.4</v>
      </c>
      <c r="P421" s="1229">
        <f t="shared" si="91"/>
        <v>113.4</v>
      </c>
      <c r="Q421" s="1229">
        <f t="shared" si="92"/>
        <v>47.16</v>
      </c>
      <c r="R421" s="1229">
        <f t="shared" si="93"/>
        <v>47.16</v>
      </c>
      <c r="S421" s="1229">
        <f t="shared" si="94"/>
        <v>22.66</v>
      </c>
      <c r="T421" s="1229">
        <f t="shared" si="95"/>
        <v>22.66</v>
      </c>
      <c r="U421" s="1229">
        <f t="shared" si="96"/>
        <v>22.66</v>
      </c>
      <c r="V421" s="1233">
        <f t="shared" si="97"/>
        <v>11.33</v>
      </c>
      <c r="W421" s="1248">
        <f t="shared" si="84"/>
        <v>588</v>
      </c>
    </row>
    <row r="422" spans="1:23" ht="11.25" customHeight="1" x14ac:dyDescent="0.25">
      <c r="A422" s="1234" t="s">
        <v>3854</v>
      </c>
      <c r="B422" s="1234">
        <v>10000965</v>
      </c>
      <c r="C422" s="1235" t="s">
        <v>1184</v>
      </c>
      <c r="D422" s="1234">
        <v>59080000937</v>
      </c>
      <c r="E422" s="1234" t="s">
        <v>3928</v>
      </c>
      <c r="F422" s="1237">
        <v>320.33333333333331</v>
      </c>
      <c r="G422" s="1236">
        <v>3</v>
      </c>
      <c r="H422" s="1236">
        <v>1</v>
      </c>
      <c r="I422" s="1238">
        <v>0</v>
      </c>
      <c r="J422" s="1239">
        <f t="shared" si="85"/>
        <v>2</v>
      </c>
      <c r="K422" s="1229">
        <f t="shared" si="86"/>
        <v>76.88</v>
      </c>
      <c r="L422" s="1229">
        <f t="shared" si="87"/>
        <v>76.88</v>
      </c>
      <c r="M422" s="1229">
        <f t="shared" si="88"/>
        <v>1.68</v>
      </c>
      <c r="N422" s="1229">
        <f t="shared" si="89"/>
        <v>3.36</v>
      </c>
      <c r="O422" s="1229">
        <f t="shared" si="90"/>
        <v>56.7</v>
      </c>
      <c r="P422" s="1229">
        <f t="shared" si="91"/>
        <v>113.4</v>
      </c>
      <c r="Q422" s="1229">
        <f t="shared" si="92"/>
        <v>23.58</v>
      </c>
      <c r="R422" s="1229">
        <f t="shared" si="93"/>
        <v>47.16</v>
      </c>
      <c r="S422" s="1229">
        <f t="shared" si="94"/>
        <v>19.22</v>
      </c>
      <c r="T422" s="1229">
        <f t="shared" si="95"/>
        <v>19.22</v>
      </c>
      <c r="U422" s="1229">
        <f t="shared" si="96"/>
        <v>19.22</v>
      </c>
      <c r="V422" s="1233">
        <f t="shared" si="97"/>
        <v>9.61</v>
      </c>
      <c r="W422" s="1248">
        <f t="shared" si="84"/>
        <v>467</v>
      </c>
    </row>
    <row r="423" spans="1:23" ht="11.25" customHeight="1" x14ac:dyDescent="0.25">
      <c r="A423" s="1234" t="s">
        <v>3854</v>
      </c>
      <c r="B423" s="1234">
        <v>10000969</v>
      </c>
      <c r="C423" s="1235" t="s">
        <v>2475</v>
      </c>
      <c r="D423" s="1234">
        <v>35580001307</v>
      </c>
      <c r="E423" s="1234" t="s">
        <v>3929</v>
      </c>
      <c r="F423" s="1237">
        <v>423</v>
      </c>
      <c r="G423" s="1236">
        <v>3</v>
      </c>
      <c r="H423" s="1236">
        <v>1</v>
      </c>
      <c r="I423" s="1238">
        <v>0</v>
      </c>
      <c r="J423" s="1239">
        <f t="shared" si="85"/>
        <v>2</v>
      </c>
      <c r="K423" s="1229">
        <f t="shared" si="86"/>
        <v>101.52</v>
      </c>
      <c r="L423" s="1229">
        <f t="shared" si="87"/>
        <v>101.52</v>
      </c>
      <c r="M423" s="1229">
        <f t="shared" si="88"/>
        <v>1.68</v>
      </c>
      <c r="N423" s="1229">
        <f t="shared" si="89"/>
        <v>3.36</v>
      </c>
      <c r="O423" s="1229">
        <f t="shared" si="90"/>
        <v>56.7</v>
      </c>
      <c r="P423" s="1229">
        <f t="shared" si="91"/>
        <v>113.4</v>
      </c>
      <c r="Q423" s="1229">
        <f t="shared" si="92"/>
        <v>23.58</v>
      </c>
      <c r="R423" s="1229">
        <f t="shared" si="93"/>
        <v>47.16</v>
      </c>
      <c r="S423" s="1229">
        <f t="shared" si="94"/>
        <v>25.38</v>
      </c>
      <c r="T423" s="1229">
        <f t="shared" si="95"/>
        <v>25.38</v>
      </c>
      <c r="U423" s="1229">
        <f t="shared" si="96"/>
        <v>25.38</v>
      </c>
      <c r="V423" s="1233">
        <f t="shared" si="97"/>
        <v>12.69</v>
      </c>
      <c r="W423" s="1248">
        <f t="shared" si="84"/>
        <v>538</v>
      </c>
    </row>
    <row r="424" spans="1:23" ht="11.25" customHeight="1" x14ac:dyDescent="0.25">
      <c r="A424" s="1234" t="s">
        <v>3854</v>
      </c>
      <c r="B424" s="1234">
        <v>10000974</v>
      </c>
      <c r="C424" s="1235" t="s">
        <v>2477</v>
      </c>
      <c r="D424" s="1234">
        <v>10250007472</v>
      </c>
      <c r="E424" s="1234" t="s">
        <v>3930</v>
      </c>
      <c r="F424" s="1237">
        <v>514</v>
      </c>
      <c r="G424" s="1236">
        <v>4</v>
      </c>
      <c r="H424" s="1236">
        <v>1</v>
      </c>
      <c r="I424" s="1238">
        <v>0</v>
      </c>
      <c r="J424" s="1239">
        <f t="shared" si="85"/>
        <v>3</v>
      </c>
      <c r="K424" s="1229">
        <f t="shared" si="86"/>
        <v>123.36</v>
      </c>
      <c r="L424" s="1229">
        <f t="shared" si="87"/>
        <v>123.36</v>
      </c>
      <c r="M424" s="1229">
        <f t="shared" si="88"/>
        <v>1.68</v>
      </c>
      <c r="N424" s="1229">
        <f t="shared" si="89"/>
        <v>5.04</v>
      </c>
      <c r="O424" s="1229">
        <f t="shared" si="90"/>
        <v>56.7</v>
      </c>
      <c r="P424" s="1229">
        <f t="shared" si="91"/>
        <v>170.10000000000002</v>
      </c>
      <c r="Q424" s="1229">
        <f t="shared" si="92"/>
        <v>23.58</v>
      </c>
      <c r="R424" s="1229">
        <f t="shared" si="93"/>
        <v>70.739999999999995</v>
      </c>
      <c r="S424" s="1229">
        <f t="shared" si="94"/>
        <v>30.84</v>
      </c>
      <c r="T424" s="1229">
        <f t="shared" si="95"/>
        <v>30.84</v>
      </c>
      <c r="U424" s="1229">
        <f t="shared" si="96"/>
        <v>30.84</v>
      </c>
      <c r="V424" s="1233">
        <f t="shared" si="97"/>
        <v>15.42</v>
      </c>
      <c r="W424" s="1248">
        <f t="shared" si="84"/>
        <v>683</v>
      </c>
    </row>
    <row r="425" spans="1:23" ht="11.25" customHeight="1" x14ac:dyDescent="0.25">
      <c r="A425" s="1234" t="s">
        <v>3854</v>
      </c>
      <c r="B425" s="1234">
        <v>10000996</v>
      </c>
      <c r="C425" s="1235" t="s">
        <v>1119</v>
      </c>
      <c r="D425" s="1234">
        <v>94520010232</v>
      </c>
      <c r="E425" s="1234" t="s">
        <v>3931</v>
      </c>
      <c r="F425" s="1237">
        <v>377.33333333333331</v>
      </c>
      <c r="G425" s="1236">
        <v>2</v>
      </c>
      <c r="H425" s="1236">
        <v>1</v>
      </c>
      <c r="I425" s="1238">
        <v>0</v>
      </c>
      <c r="J425" s="1239">
        <f t="shared" si="85"/>
        <v>1</v>
      </c>
      <c r="K425" s="1229">
        <f t="shared" si="86"/>
        <v>90.559999999999988</v>
      </c>
      <c r="L425" s="1229">
        <f t="shared" si="87"/>
        <v>90.559999999999988</v>
      </c>
      <c r="M425" s="1229">
        <f t="shared" si="88"/>
        <v>1.68</v>
      </c>
      <c r="N425" s="1229">
        <f t="shared" si="89"/>
        <v>1.68</v>
      </c>
      <c r="O425" s="1229">
        <f t="shared" si="90"/>
        <v>56.7</v>
      </c>
      <c r="P425" s="1229">
        <f t="shared" si="91"/>
        <v>56.7</v>
      </c>
      <c r="Q425" s="1229">
        <f t="shared" si="92"/>
        <v>23.58</v>
      </c>
      <c r="R425" s="1229">
        <f t="shared" si="93"/>
        <v>23.58</v>
      </c>
      <c r="S425" s="1229">
        <f t="shared" si="94"/>
        <v>22.639999999999997</v>
      </c>
      <c r="T425" s="1229">
        <f t="shared" si="95"/>
        <v>22.639999999999997</v>
      </c>
      <c r="U425" s="1229">
        <f t="shared" si="96"/>
        <v>22.639999999999997</v>
      </c>
      <c r="V425" s="1233">
        <f t="shared" si="97"/>
        <v>11.319999999999999</v>
      </c>
      <c r="W425" s="1248">
        <f t="shared" si="84"/>
        <v>424</v>
      </c>
    </row>
    <row r="426" spans="1:23" ht="11.25" customHeight="1" x14ac:dyDescent="0.25">
      <c r="A426" s="1234" t="s">
        <v>3854</v>
      </c>
      <c r="B426" s="1234">
        <v>10001041</v>
      </c>
      <c r="C426" s="1235" t="s">
        <v>1186</v>
      </c>
      <c r="D426" s="1234">
        <v>71030007559</v>
      </c>
      <c r="E426" s="1234" t="s">
        <v>3932</v>
      </c>
      <c r="F426" s="1237">
        <v>205.33333333333334</v>
      </c>
      <c r="G426" s="1236">
        <v>3</v>
      </c>
      <c r="H426" s="1236">
        <v>1</v>
      </c>
      <c r="I426" s="1238">
        <v>0</v>
      </c>
      <c r="J426" s="1239">
        <f t="shared" si="85"/>
        <v>2</v>
      </c>
      <c r="K426" s="1229">
        <f t="shared" si="86"/>
        <v>49.28</v>
      </c>
      <c r="L426" s="1229">
        <f t="shared" si="87"/>
        <v>49.28</v>
      </c>
      <c r="M426" s="1229">
        <f t="shared" si="88"/>
        <v>1.68</v>
      </c>
      <c r="N426" s="1229">
        <f t="shared" si="89"/>
        <v>3.36</v>
      </c>
      <c r="O426" s="1229">
        <f t="shared" si="90"/>
        <v>56.7</v>
      </c>
      <c r="P426" s="1229">
        <f t="shared" si="91"/>
        <v>113.4</v>
      </c>
      <c r="Q426" s="1229">
        <f t="shared" si="92"/>
        <v>23.58</v>
      </c>
      <c r="R426" s="1229">
        <f t="shared" si="93"/>
        <v>47.16</v>
      </c>
      <c r="S426" s="1229">
        <f t="shared" si="94"/>
        <v>12.32</v>
      </c>
      <c r="T426" s="1229">
        <f t="shared" si="95"/>
        <v>12.32</v>
      </c>
      <c r="U426" s="1229">
        <f t="shared" si="96"/>
        <v>12.32</v>
      </c>
      <c r="V426" s="1233">
        <f t="shared" si="97"/>
        <v>6.16</v>
      </c>
      <c r="W426" s="1248">
        <f t="shared" si="84"/>
        <v>388</v>
      </c>
    </row>
    <row r="427" spans="1:23" ht="11.25" customHeight="1" x14ac:dyDescent="0.25">
      <c r="A427" s="1234" t="s">
        <v>3854</v>
      </c>
      <c r="B427" s="1234">
        <v>10001070</v>
      </c>
      <c r="C427" s="1235" t="s">
        <v>2479</v>
      </c>
      <c r="D427" s="1234">
        <v>87740012349</v>
      </c>
      <c r="E427" s="1234" t="s">
        <v>3933</v>
      </c>
      <c r="F427" s="1237">
        <v>244</v>
      </c>
      <c r="G427" s="1236">
        <v>3</v>
      </c>
      <c r="H427" s="1236">
        <v>1</v>
      </c>
      <c r="I427" s="1238">
        <v>0</v>
      </c>
      <c r="J427" s="1239">
        <f t="shared" si="85"/>
        <v>2</v>
      </c>
      <c r="K427" s="1229">
        <f t="shared" si="86"/>
        <v>58.559999999999995</v>
      </c>
      <c r="L427" s="1229">
        <f t="shared" si="87"/>
        <v>58.559999999999995</v>
      </c>
      <c r="M427" s="1229">
        <f t="shared" si="88"/>
        <v>1.68</v>
      </c>
      <c r="N427" s="1229">
        <f t="shared" si="89"/>
        <v>3.36</v>
      </c>
      <c r="O427" s="1229">
        <f t="shared" si="90"/>
        <v>56.7</v>
      </c>
      <c r="P427" s="1229">
        <f t="shared" si="91"/>
        <v>113.4</v>
      </c>
      <c r="Q427" s="1229">
        <f t="shared" si="92"/>
        <v>23.58</v>
      </c>
      <c r="R427" s="1229">
        <f t="shared" si="93"/>
        <v>47.16</v>
      </c>
      <c r="S427" s="1229">
        <f t="shared" si="94"/>
        <v>14.639999999999999</v>
      </c>
      <c r="T427" s="1229">
        <f t="shared" si="95"/>
        <v>14.639999999999999</v>
      </c>
      <c r="U427" s="1229">
        <f t="shared" si="96"/>
        <v>14.639999999999999</v>
      </c>
      <c r="V427" s="1233">
        <f t="shared" si="97"/>
        <v>7.3199999999999994</v>
      </c>
      <c r="W427" s="1248">
        <f t="shared" si="84"/>
        <v>414</v>
      </c>
    </row>
    <row r="428" spans="1:23" ht="11.25" customHeight="1" x14ac:dyDescent="0.25">
      <c r="A428" s="1234" t="s">
        <v>3854</v>
      </c>
      <c r="B428" s="1234">
        <v>10001112</v>
      </c>
      <c r="C428" s="1235" t="s">
        <v>2481</v>
      </c>
      <c r="D428" s="1234">
        <v>36090009535</v>
      </c>
      <c r="E428" s="1234" t="s">
        <v>3934</v>
      </c>
      <c r="F428" s="1237">
        <v>306.33333333333331</v>
      </c>
      <c r="G428" s="1236">
        <v>4</v>
      </c>
      <c r="H428" s="1236">
        <v>2</v>
      </c>
      <c r="I428" s="1238">
        <v>0</v>
      </c>
      <c r="J428" s="1239">
        <f t="shared" si="85"/>
        <v>2</v>
      </c>
      <c r="K428" s="1229">
        <f t="shared" si="86"/>
        <v>73.52</v>
      </c>
      <c r="L428" s="1229">
        <f t="shared" si="87"/>
        <v>73.52</v>
      </c>
      <c r="M428" s="1229">
        <f t="shared" si="88"/>
        <v>3.36</v>
      </c>
      <c r="N428" s="1229">
        <f t="shared" si="89"/>
        <v>3.36</v>
      </c>
      <c r="O428" s="1229">
        <f t="shared" si="90"/>
        <v>113.4</v>
      </c>
      <c r="P428" s="1229">
        <f t="shared" si="91"/>
        <v>113.4</v>
      </c>
      <c r="Q428" s="1229">
        <f t="shared" si="92"/>
        <v>47.16</v>
      </c>
      <c r="R428" s="1229">
        <f t="shared" si="93"/>
        <v>47.16</v>
      </c>
      <c r="S428" s="1229">
        <f t="shared" si="94"/>
        <v>18.38</v>
      </c>
      <c r="T428" s="1229">
        <f t="shared" si="95"/>
        <v>18.38</v>
      </c>
      <c r="U428" s="1229">
        <f t="shared" si="96"/>
        <v>18.38</v>
      </c>
      <c r="V428" s="1233">
        <f t="shared" si="97"/>
        <v>9.19</v>
      </c>
      <c r="W428" s="1248">
        <f t="shared" si="84"/>
        <v>539</v>
      </c>
    </row>
    <row r="429" spans="1:23" ht="11.25" customHeight="1" x14ac:dyDescent="0.25">
      <c r="A429" s="1234" t="s">
        <v>3854</v>
      </c>
      <c r="B429" s="1234">
        <v>10001120</v>
      </c>
      <c r="C429" s="1235" t="s">
        <v>862</v>
      </c>
      <c r="D429" s="1234">
        <v>96730010982</v>
      </c>
      <c r="E429" s="1234" t="s">
        <v>3935</v>
      </c>
      <c r="F429" s="1237">
        <v>493.33333333333331</v>
      </c>
      <c r="G429" s="1236">
        <v>3</v>
      </c>
      <c r="H429" s="1236">
        <v>1</v>
      </c>
      <c r="I429" s="1238">
        <v>0</v>
      </c>
      <c r="J429" s="1239">
        <f t="shared" si="85"/>
        <v>2</v>
      </c>
      <c r="K429" s="1229">
        <f t="shared" si="86"/>
        <v>118.39999999999999</v>
      </c>
      <c r="L429" s="1229">
        <f t="shared" si="87"/>
        <v>118.39999999999999</v>
      </c>
      <c r="M429" s="1229">
        <f t="shared" si="88"/>
        <v>1.68</v>
      </c>
      <c r="N429" s="1229">
        <f t="shared" si="89"/>
        <v>3.36</v>
      </c>
      <c r="O429" s="1229">
        <f t="shared" si="90"/>
        <v>56.7</v>
      </c>
      <c r="P429" s="1229">
        <f t="shared" si="91"/>
        <v>113.4</v>
      </c>
      <c r="Q429" s="1229">
        <f t="shared" si="92"/>
        <v>23.58</v>
      </c>
      <c r="R429" s="1229">
        <f t="shared" si="93"/>
        <v>47.16</v>
      </c>
      <c r="S429" s="1229">
        <f t="shared" si="94"/>
        <v>29.599999999999998</v>
      </c>
      <c r="T429" s="1229">
        <f t="shared" si="95"/>
        <v>29.599999999999998</v>
      </c>
      <c r="U429" s="1229">
        <f t="shared" si="96"/>
        <v>29.599999999999998</v>
      </c>
      <c r="V429" s="1233">
        <f t="shared" si="97"/>
        <v>14.799999999999999</v>
      </c>
      <c r="W429" s="1248">
        <f t="shared" si="84"/>
        <v>586</v>
      </c>
    </row>
    <row r="430" spans="1:23" ht="11.25" customHeight="1" x14ac:dyDescent="0.25">
      <c r="A430" s="1234" t="s">
        <v>3854</v>
      </c>
      <c r="B430" s="1234">
        <v>10001134</v>
      </c>
      <c r="C430" s="1235" t="s">
        <v>2483</v>
      </c>
      <c r="D430" s="1234">
        <v>57730010222</v>
      </c>
      <c r="E430" s="1234" t="s">
        <v>3936</v>
      </c>
      <c r="F430" s="1237">
        <v>871.33333333333337</v>
      </c>
      <c r="G430" s="1236">
        <v>3</v>
      </c>
      <c r="H430" s="1236">
        <v>1</v>
      </c>
      <c r="I430" s="1238">
        <v>0</v>
      </c>
      <c r="J430" s="1239">
        <f t="shared" si="85"/>
        <v>2</v>
      </c>
      <c r="K430" s="1229">
        <f t="shared" si="86"/>
        <v>209.12</v>
      </c>
      <c r="L430" s="1229">
        <f t="shared" si="87"/>
        <v>209.12</v>
      </c>
      <c r="M430" s="1229">
        <f t="shared" si="88"/>
        <v>1.68</v>
      </c>
      <c r="N430" s="1229">
        <f t="shared" si="89"/>
        <v>3.36</v>
      </c>
      <c r="O430" s="1229">
        <f t="shared" si="90"/>
        <v>56.7</v>
      </c>
      <c r="P430" s="1229">
        <f t="shared" si="91"/>
        <v>113.4</v>
      </c>
      <c r="Q430" s="1229">
        <f t="shared" si="92"/>
        <v>23.58</v>
      </c>
      <c r="R430" s="1229">
        <f t="shared" si="93"/>
        <v>47.16</v>
      </c>
      <c r="S430" s="1229">
        <f t="shared" si="94"/>
        <v>52.28</v>
      </c>
      <c r="T430" s="1229">
        <f t="shared" si="95"/>
        <v>52.28</v>
      </c>
      <c r="U430" s="1229">
        <f t="shared" si="96"/>
        <v>52.28</v>
      </c>
      <c r="V430" s="1233">
        <f t="shared" si="97"/>
        <v>26.14</v>
      </c>
      <c r="W430" s="1248">
        <f t="shared" si="84"/>
        <v>847</v>
      </c>
    </row>
    <row r="431" spans="1:23" ht="11.25" customHeight="1" x14ac:dyDescent="0.25">
      <c r="A431" s="1234" t="s">
        <v>3854</v>
      </c>
      <c r="B431" s="1234">
        <v>10001135</v>
      </c>
      <c r="C431" s="1235" t="s">
        <v>864</v>
      </c>
      <c r="D431" s="1234">
        <v>11960006043</v>
      </c>
      <c r="E431" s="1234" t="s">
        <v>3937</v>
      </c>
      <c r="F431" s="1237">
        <v>300.66666666666669</v>
      </c>
      <c r="G431" s="1236">
        <v>3</v>
      </c>
      <c r="H431" s="1236">
        <v>1</v>
      </c>
      <c r="I431" s="1238">
        <v>0</v>
      </c>
      <c r="J431" s="1239">
        <f t="shared" si="85"/>
        <v>2</v>
      </c>
      <c r="K431" s="1229">
        <f t="shared" si="86"/>
        <v>72.16</v>
      </c>
      <c r="L431" s="1229">
        <f t="shared" si="87"/>
        <v>72.16</v>
      </c>
      <c r="M431" s="1229">
        <f t="shared" si="88"/>
        <v>1.68</v>
      </c>
      <c r="N431" s="1229">
        <f t="shared" si="89"/>
        <v>3.36</v>
      </c>
      <c r="O431" s="1229">
        <f t="shared" si="90"/>
        <v>56.7</v>
      </c>
      <c r="P431" s="1229">
        <f t="shared" si="91"/>
        <v>113.4</v>
      </c>
      <c r="Q431" s="1229">
        <f t="shared" si="92"/>
        <v>23.58</v>
      </c>
      <c r="R431" s="1229">
        <f t="shared" si="93"/>
        <v>47.16</v>
      </c>
      <c r="S431" s="1229">
        <f t="shared" si="94"/>
        <v>18.04</v>
      </c>
      <c r="T431" s="1229">
        <f t="shared" si="95"/>
        <v>18.04</v>
      </c>
      <c r="U431" s="1229">
        <f t="shared" si="96"/>
        <v>18.04</v>
      </c>
      <c r="V431" s="1233">
        <f t="shared" si="97"/>
        <v>9.02</v>
      </c>
      <c r="W431" s="1248">
        <f t="shared" si="84"/>
        <v>453</v>
      </c>
    </row>
    <row r="432" spans="1:23" ht="11.25" customHeight="1" x14ac:dyDescent="0.25">
      <c r="A432" s="1234" t="s">
        <v>3854</v>
      </c>
      <c r="B432" s="1234">
        <v>10001158</v>
      </c>
      <c r="C432" s="1235" t="s">
        <v>2485</v>
      </c>
      <c r="D432" s="1234">
        <v>50480000327</v>
      </c>
      <c r="E432" s="1234" t="s">
        <v>3938</v>
      </c>
      <c r="F432" s="1237">
        <v>356.66666666666669</v>
      </c>
      <c r="G432" s="1236">
        <v>3</v>
      </c>
      <c r="H432" s="1236">
        <v>1</v>
      </c>
      <c r="I432" s="1238">
        <v>0</v>
      </c>
      <c r="J432" s="1239">
        <f t="shared" si="85"/>
        <v>2</v>
      </c>
      <c r="K432" s="1229">
        <f t="shared" si="86"/>
        <v>85.6</v>
      </c>
      <c r="L432" s="1229">
        <f t="shared" si="87"/>
        <v>85.6</v>
      </c>
      <c r="M432" s="1229">
        <f t="shared" si="88"/>
        <v>1.68</v>
      </c>
      <c r="N432" s="1229">
        <f t="shared" si="89"/>
        <v>3.36</v>
      </c>
      <c r="O432" s="1229">
        <f t="shared" si="90"/>
        <v>56.7</v>
      </c>
      <c r="P432" s="1229">
        <f t="shared" si="91"/>
        <v>113.4</v>
      </c>
      <c r="Q432" s="1229">
        <f t="shared" si="92"/>
        <v>23.58</v>
      </c>
      <c r="R432" s="1229">
        <f t="shared" si="93"/>
        <v>47.16</v>
      </c>
      <c r="S432" s="1229">
        <f t="shared" si="94"/>
        <v>21.4</v>
      </c>
      <c r="T432" s="1229">
        <f t="shared" si="95"/>
        <v>21.4</v>
      </c>
      <c r="U432" s="1229">
        <f t="shared" si="96"/>
        <v>21.4</v>
      </c>
      <c r="V432" s="1233">
        <f t="shared" si="97"/>
        <v>10.7</v>
      </c>
      <c r="W432" s="1248">
        <f t="shared" si="84"/>
        <v>492</v>
      </c>
    </row>
    <row r="433" spans="1:23" ht="11.25" customHeight="1" x14ac:dyDescent="0.25">
      <c r="A433" s="1234" t="s">
        <v>3854</v>
      </c>
      <c r="B433" s="1234">
        <v>10001170</v>
      </c>
      <c r="C433" s="1235" t="s">
        <v>2487</v>
      </c>
      <c r="D433" s="1234">
        <v>37690006183</v>
      </c>
      <c r="E433" s="1234" t="s">
        <v>3939</v>
      </c>
      <c r="F433" s="1237">
        <v>378.66666666666669</v>
      </c>
      <c r="G433" s="1236">
        <v>3</v>
      </c>
      <c r="H433" s="1236">
        <v>1</v>
      </c>
      <c r="I433" s="1238">
        <v>0</v>
      </c>
      <c r="J433" s="1239">
        <f t="shared" si="85"/>
        <v>2</v>
      </c>
      <c r="K433" s="1229">
        <f t="shared" si="86"/>
        <v>90.88</v>
      </c>
      <c r="L433" s="1229">
        <f t="shared" si="87"/>
        <v>90.88</v>
      </c>
      <c r="M433" s="1229">
        <f t="shared" si="88"/>
        <v>1.68</v>
      </c>
      <c r="N433" s="1229">
        <f t="shared" si="89"/>
        <v>3.36</v>
      </c>
      <c r="O433" s="1229">
        <f t="shared" si="90"/>
        <v>56.7</v>
      </c>
      <c r="P433" s="1229">
        <f t="shared" si="91"/>
        <v>113.4</v>
      </c>
      <c r="Q433" s="1229">
        <f t="shared" si="92"/>
        <v>23.58</v>
      </c>
      <c r="R433" s="1229">
        <f t="shared" si="93"/>
        <v>47.16</v>
      </c>
      <c r="S433" s="1229">
        <f t="shared" si="94"/>
        <v>22.72</v>
      </c>
      <c r="T433" s="1229">
        <f t="shared" si="95"/>
        <v>22.72</v>
      </c>
      <c r="U433" s="1229">
        <f t="shared" si="96"/>
        <v>22.72</v>
      </c>
      <c r="V433" s="1233">
        <f t="shared" si="97"/>
        <v>11.36</v>
      </c>
      <c r="W433" s="1248">
        <f t="shared" si="84"/>
        <v>507</v>
      </c>
    </row>
    <row r="434" spans="1:23" ht="11.25" customHeight="1" x14ac:dyDescent="0.25">
      <c r="A434" s="1234" t="s">
        <v>3854</v>
      </c>
      <c r="B434" s="1234">
        <v>10001187</v>
      </c>
      <c r="C434" s="1235" t="s">
        <v>1580</v>
      </c>
      <c r="D434" s="1234">
        <v>87140030449</v>
      </c>
      <c r="E434" s="1234" t="s">
        <v>3940</v>
      </c>
      <c r="F434" s="1237">
        <v>171.33333333333334</v>
      </c>
      <c r="G434" s="1236">
        <v>3</v>
      </c>
      <c r="H434" s="1236">
        <v>1</v>
      </c>
      <c r="I434" s="1238">
        <v>0</v>
      </c>
      <c r="J434" s="1239">
        <f t="shared" si="85"/>
        <v>2</v>
      </c>
      <c r="K434" s="1229">
        <f t="shared" si="86"/>
        <v>41.12</v>
      </c>
      <c r="L434" s="1229">
        <f t="shared" si="87"/>
        <v>41.12</v>
      </c>
      <c r="M434" s="1229">
        <f t="shared" si="88"/>
        <v>1.68</v>
      </c>
      <c r="N434" s="1229">
        <f t="shared" si="89"/>
        <v>3.36</v>
      </c>
      <c r="O434" s="1229">
        <f t="shared" si="90"/>
        <v>56.7</v>
      </c>
      <c r="P434" s="1229">
        <f t="shared" si="91"/>
        <v>113.4</v>
      </c>
      <c r="Q434" s="1229">
        <f t="shared" si="92"/>
        <v>23.58</v>
      </c>
      <c r="R434" s="1229">
        <f t="shared" si="93"/>
        <v>47.16</v>
      </c>
      <c r="S434" s="1229">
        <f t="shared" si="94"/>
        <v>10.28</v>
      </c>
      <c r="T434" s="1229">
        <f t="shared" si="95"/>
        <v>10.28</v>
      </c>
      <c r="U434" s="1229">
        <f t="shared" si="96"/>
        <v>10.28</v>
      </c>
      <c r="V434" s="1233">
        <f t="shared" si="97"/>
        <v>5.14</v>
      </c>
      <c r="W434" s="1248">
        <f t="shared" si="84"/>
        <v>364</v>
      </c>
    </row>
    <row r="435" spans="1:23" ht="11.25" customHeight="1" x14ac:dyDescent="0.25">
      <c r="A435" s="1234" t="s">
        <v>3854</v>
      </c>
      <c r="B435" s="1234">
        <v>10001190</v>
      </c>
      <c r="C435" s="1235" t="s">
        <v>1582</v>
      </c>
      <c r="D435" s="1234">
        <v>77290007947</v>
      </c>
      <c r="E435" s="1234" t="s">
        <v>3941</v>
      </c>
      <c r="F435" s="1237">
        <v>118.33333333333333</v>
      </c>
      <c r="G435" s="1236">
        <v>4</v>
      </c>
      <c r="H435" s="1236">
        <v>1</v>
      </c>
      <c r="I435" s="1238">
        <v>0</v>
      </c>
      <c r="J435" s="1239">
        <f t="shared" si="85"/>
        <v>3</v>
      </c>
      <c r="K435" s="1229">
        <f t="shared" si="86"/>
        <v>28.4</v>
      </c>
      <c r="L435" s="1229">
        <f t="shared" si="87"/>
        <v>28.4</v>
      </c>
      <c r="M435" s="1229">
        <f t="shared" si="88"/>
        <v>1.68</v>
      </c>
      <c r="N435" s="1229">
        <f t="shared" si="89"/>
        <v>5.04</v>
      </c>
      <c r="O435" s="1229">
        <f t="shared" si="90"/>
        <v>56.7</v>
      </c>
      <c r="P435" s="1229">
        <f t="shared" si="91"/>
        <v>170.10000000000002</v>
      </c>
      <c r="Q435" s="1229">
        <f t="shared" si="92"/>
        <v>23.58</v>
      </c>
      <c r="R435" s="1229">
        <f t="shared" si="93"/>
        <v>70.739999999999995</v>
      </c>
      <c r="S435" s="1229">
        <f t="shared" si="94"/>
        <v>7.1</v>
      </c>
      <c r="T435" s="1229">
        <f t="shared" si="95"/>
        <v>7.1</v>
      </c>
      <c r="U435" s="1229">
        <f t="shared" si="96"/>
        <v>7.1</v>
      </c>
      <c r="V435" s="1233">
        <f t="shared" si="97"/>
        <v>3.55</v>
      </c>
      <c r="W435" s="1248">
        <f t="shared" si="84"/>
        <v>409</v>
      </c>
    </row>
    <row r="436" spans="1:23" ht="11.25" customHeight="1" x14ac:dyDescent="0.25">
      <c r="A436" s="1234" t="s">
        <v>3854</v>
      </c>
      <c r="B436" s="1234">
        <v>10001197</v>
      </c>
      <c r="C436" s="1235" t="s">
        <v>1584</v>
      </c>
      <c r="D436" s="1234">
        <v>98050003819</v>
      </c>
      <c r="E436" s="1234" t="s">
        <v>3942</v>
      </c>
      <c r="F436" s="1237">
        <v>216</v>
      </c>
      <c r="G436" s="1236">
        <v>3</v>
      </c>
      <c r="H436" s="1236">
        <v>1</v>
      </c>
      <c r="I436" s="1238">
        <v>0</v>
      </c>
      <c r="J436" s="1239">
        <f t="shared" si="85"/>
        <v>2</v>
      </c>
      <c r="K436" s="1229">
        <f t="shared" si="86"/>
        <v>51.839999999999996</v>
      </c>
      <c r="L436" s="1229">
        <f t="shared" si="87"/>
        <v>51.839999999999996</v>
      </c>
      <c r="M436" s="1229">
        <f t="shared" si="88"/>
        <v>1.68</v>
      </c>
      <c r="N436" s="1229">
        <f t="shared" si="89"/>
        <v>3.36</v>
      </c>
      <c r="O436" s="1229">
        <f t="shared" si="90"/>
        <v>56.7</v>
      </c>
      <c r="P436" s="1229">
        <f t="shared" si="91"/>
        <v>113.4</v>
      </c>
      <c r="Q436" s="1229">
        <f t="shared" si="92"/>
        <v>23.58</v>
      </c>
      <c r="R436" s="1229">
        <f t="shared" si="93"/>
        <v>47.16</v>
      </c>
      <c r="S436" s="1229">
        <f t="shared" si="94"/>
        <v>12.959999999999999</v>
      </c>
      <c r="T436" s="1229">
        <f t="shared" si="95"/>
        <v>12.959999999999999</v>
      </c>
      <c r="U436" s="1229">
        <f t="shared" si="96"/>
        <v>12.959999999999999</v>
      </c>
      <c r="V436" s="1233">
        <f t="shared" si="97"/>
        <v>6.4799999999999995</v>
      </c>
      <c r="W436" s="1248">
        <f t="shared" si="84"/>
        <v>395</v>
      </c>
    </row>
    <row r="437" spans="1:23" ht="11.25" customHeight="1" x14ac:dyDescent="0.25">
      <c r="A437" s="1234" t="s">
        <v>3854</v>
      </c>
      <c r="B437" s="1234">
        <v>10001210</v>
      </c>
      <c r="C437" s="1235" t="s">
        <v>866</v>
      </c>
      <c r="D437" s="1234">
        <v>10400040337</v>
      </c>
      <c r="E437" s="1234" t="s">
        <v>3943</v>
      </c>
      <c r="F437" s="1237">
        <v>360.33333333333331</v>
      </c>
      <c r="G437" s="1236">
        <v>4</v>
      </c>
      <c r="H437" s="1236">
        <v>1</v>
      </c>
      <c r="I437" s="1238">
        <v>1</v>
      </c>
      <c r="J437" s="1239">
        <f t="shared" si="85"/>
        <v>2</v>
      </c>
      <c r="K437" s="1229">
        <f t="shared" si="86"/>
        <v>86.47999999999999</v>
      </c>
      <c r="L437" s="1229">
        <f t="shared" si="87"/>
        <v>86.47999999999999</v>
      </c>
      <c r="M437" s="1229">
        <f t="shared" si="88"/>
        <v>3.36</v>
      </c>
      <c r="N437" s="1229">
        <f t="shared" si="89"/>
        <v>3.36</v>
      </c>
      <c r="O437" s="1229">
        <f t="shared" si="90"/>
        <v>113.4</v>
      </c>
      <c r="P437" s="1229">
        <f t="shared" si="91"/>
        <v>113.4</v>
      </c>
      <c r="Q437" s="1229">
        <f t="shared" si="92"/>
        <v>47.16</v>
      </c>
      <c r="R437" s="1229">
        <f t="shared" si="93"/>
        <v>47.16</v>
      </c>
      <c r="S437" s="1229">
        <f t="shared" si="94"/>
        <v>21.619999999999997</v>
      </c>
      <c r="T437" s="1229">
        <f t="shared" si="95"/>
        <v>21.619999999999997</v>
      </c>
      <c r="U437" s="1229">
        <f t="shared" si="96"/>
        <v>21.619999999999997</v>
      </c>
      <c r="V437" s="1233">
        <f t="shared" si="97"/>
        <v>10.809999999999999</v>
      </c>
      <c r="W437" s="1248">
        <f t="shared" si="84"/>
        <v>576</v>
      </c>
    </row>
    <row r="438" spans="1:23" ht="11.25" customHeight="1" x14ac:dyDescent="0.25">
      <c r="A438" s="1234" t="s">
        <v>3854</v>
      </c>
      <c r="B438" s="1234">
        <v>10001216</v>
      </c>
      <c r="C438" s="1235" t="s">
        <v>1588</v>
      </c>
      <c r="D438" s="1234">
        <v>42900041168</v>
      </c>
      <c r="E438" s="1234" t="s">
        <v>3944</v>
      </c>
      <c r="F438" s="1237">
        <v>333.33333333333331</v>
      </c>
      <c r="G438" s="1236">
        <v>3</v>
      </c>
      <c r="H438" s="1236">
        <v>1</v>
      </c>
      <c r="I438" s="1238">
        <v>0</v>
      </c>
      <c r="J438" s="1239">
        <f t="shared" si="85"/>
        <v>2</v>
      </c>
      <c r="K438" s="1229">
        <f t="shared" si="86"/>
        <v>79.999999999999986</v>
      </c>
      <c r="L438" s="1229">
        <f t="shared" si="87"/>
        <v>79.999999999999986</v>
      </c>
      <c r="M438" s="1229">
        <f t="shared" si="88"/>
        <v>1.68</v>
      </c>
      <c r="N438" s="1229">
        <f t="shared" si="89"/>
        <v>3.36</v>
      </c>
      <c r="O438" s="1229">
        <f t="shared" si="90"/>
        <v>56.7</v>
      </c>
      <c r="P438" s="1229">
        <f t="shared" si="91"/>
        <v>113.4</v>
      </c>
      <c r="Q438" s="1229">
        <f t="shared" si="92"/>
        <v>23.58</v>
      </c>
      <c r="R438" s="1229">
        <f t="shared" si="93"/>
        <v>47.16</v>
      </c>
      <c r="S438" s="1229">
        <f t="shared" si="94"/>
        <v>19.999999999999996</v>
      </c>
      <c r="T438" s="1229">
        <f t="shared" si="95"/>
        <v>19.999999999999996</v>
      </c>
      <c r="U438" s="1229">
        <f t="shared" si="96"/>
        <v>19.999999999999996</v>
      </c>
      <c r="V438" s="1233">
        <f t="shared" si="97"/>
        <v>9.9999999999999982</v>
      </c>
      <c r="W438" s="1248">
        <f t="shared" si="84"/>
        <v>476</v>
      </c>
    </row>
    <row r="439" spans="1:23" ht="11.25" customHeight="1" x14ac:dyDescent="0.25">
      <c r="A439" s="1234" t="s">
        <v>3854</v>
      </c>
      <c r="B439" s="1234">
        <v>10001224</v>
      </c>
      <c r="C439" s="1235" t="s">
        <v>868</v>
      </c>
      <c r="D439" s="1234">
        <v>45210039294</v>
      </c>
      <c r="E439" s="1234" t="s">
        <v>3945</v>
      </c>
      <c r="F439" s="1237">
        <v>709.66666666666663</v>
      </c>
      <c r="G439" s="1236">
        <v>8</v>
      </c>
      <c r="H439" s="1236">
        <v>5</v>
      </c>
      <c r="I439" s="1238">
        <v>0</v>
      </c>
      <c r="J439" s="1239">
        <f t="shared" si="85"/>
        <v>3</v>
      </c>
      <c r="K439" s="1229">
        <f t="shared" si="86"/>
        <v>170.32</v>
      </c>
      <c r="L439" s="1229">
        <f t="shared" si="87"/>
        <v>170.32</v>
      </c>
      <c r="M439" s="1229">
        <f t="shared" si="88"/>
        <v>8.4</v>
      </c>
      <c r="N439" s="1229">
        <f t="shared" si="89"/>
        <v>5.04</v>
      </c>
      <c r="O439" s="1229">
        <f t="shared" si="90"/>
        <v>283.5</v>
      </c>
      <c r="P439" s="1229">
        <f t="shared" si="91"/>
        <v>170.10000000000002</v>
      </c>
      <c r="Q439" s="1229">
        <f t="shared" si="92"/>
        <v>117.89999999999999</v>
      </c>
      <c r="R439" s="1229">
        <f t="shared" si="93"/>
        <v>70.739999999999995</v>
      </c>
      <c r="S439" s="1229">
        <f t="shared" si="94"/>
        <v>42.58</v>
      </c>
      <c r="T439" s="1229">
        <f t="shared" si="95"/>
        <v>42.58</v>
      </c>
      <c r="U439" s="1229">
        <f t="shared" si="96"/>
        <v>42.58</v>
      </c>
      <c r="V439" s="1233">
        <f t="shared" si="97"/>
        <v>21.29</v>
      </c>
      <c r="W439" s="1248">
        <f t="shared" si="84"/>
        <v>1145</v>
      </c>
    </row>
    <row r="440" spans="1:23" ht="11.25" customHeight="1" x14ac:dyDescent="0.25">
      <c r="A440" s="1234" t="s">
        <v>3854</v>
      </c>
      <c r="B440" s="1234">
        <v>10001227</v>
      </c>
      <c r="C440" s="1235" t="s">
        <v>3946</v>
      </c>
      <c r="D440" s="1234">
        <v>52900038654</v>
      </c>
      <c r="E440" s="1234" t="s">
        <v>3947</v>
      </c>
      <c r="F440" s="1237">
        <v>49</v>
      </c>
      <c r="G440" s="1236">
        <v>2</v>
      </c>
      <c r="H440" s="1236">
        <v>1</v>
      </c>
      <c r="I440" s="1238">
        <v>0</v>
      </c>
      <c r="J440" s="1239">
        <f t="shared" si="85"/>
        <v>1</v>
      </c>
      <c r="K440" s="1229">
        <f t="shared" si="86"/>
        <v>11.76</v>
      </c>
      <c r="L440" s="1229">
        <f t="shared" si="87"/>
        <v>11.76</v>
      </c>
      <c r="M440" s="1229">
        <f t="shared" si="88"/>
        <v>1.68</v>
      </c>
      <c r="N440" s="1229">
        <f t="shared" si="89"/>
        <v>1.68</v>
      </c>
      <c r="O440" s="1229">
        <f t="shared" si="90"/>
        <v>56.7</v>
      </c>
      <c r="P440" s="1229">
        <f t="shared" si="91"/>
        <v>56.7</v>
      </c>
      <c r="Q440" s="1229">
        <f t="shared" si="92"/>
        <v>23.58</v>
      </c>
      <c r="R440" s="1229">
        <f t="shared" si="93"/>
        <v>23.58</v>
      </c>
      <c r="S440" s="1229">
        <f t="shared" si="94"/>
        <v>2.94</v>
      </c>
      <c r="T440" s="1229">
        <f t="shared" si="95"/>
        <v>2.94</v>
      </c>
      <c r="U440" s="1229">
        <f t="shared" si="96"/>
        <v>2.94</v>
      </c>
      <c r="V440" s="1233">
        <f t="shared" si="97"/>
        <v>1.47</v>
      </c>
      <c r="W440" s="1248">
        <f t="shared" si="84"/>
        <v>198</v>
      </c>
    </row>
    <row r="441" spans="1:23" ht="11.25" customHeight="1" x14ac:dyDescent="0.25">
      <c r="A441" s="1234" t="s">
        <v>3854</v>
      </c>
      <c r="B441" s="1234">
        <v>10001228</v>
      </c>
      <c r="C441" s="1235" t="s">
        <v>1590</v>
      </c>
      <c r="D441" s="1234">
        <v>37900008908</v>
      </c>
      <c r="E441" s="1234" t="s">
        <v>3948</v>
      </c>
      <c r="F441" s="1237">
        <v>488</v>
      </c>
      <c r="G441" s="1236">
        <v>3</v>
      </c>
      <c r="H441" s="1236">
        <v>1</v>
      </c>
      <c r="I441" s="1238">
        <v>0</v>
      </c>
      <c r="J441" s="1239">
        <f t="shared" si="85"/>
        <v>2</v>
      </c>
      <c r="K441" s="1229">
        <f t="shared" si="86"/>
        <v>117.11999999999999</v>
      </c>
      <c r="L441" s="1229">
        <f t="shared" si="87"/>
        <v>117.11999999999999</v>
      </c>
      <c r="M441" s="1229">
        <f t="shared" si="88"/>
        <v>1.68</v>
      </c>
      <c r="N441" s="1229">
        <f t="shared" si="89"/>
        <v>3.36</v>
      </c>
      <c r="O441" s="1229">
        <f t="shared" si="90"/>
        <v>56.7</v>
      </c>
      <c r="P441" s="1229">
        <f t="shared" si="91"/>
        <v>113.4</v>
      </c>
      <c r="Q441" s="1229">
        <f t="shared" si="92"/>
        <v>23.58</v>
      </c>
      <c r="R441" s="1229">
        <f t="shared" si="93"/>
        <v>47.16</v>
      </c>
      <c r="S441" s="1229">
        <f t="shared" si="94"/>
        <v>29.279999999999998</v>
      </c>
      <c r="T441" s="1229">
        <f t="shared" si="95"/>
        <v>29.279999999999998</v>
      </c>
      <c r="U441" s="1229">
        <f t="shared" si="96"/>
        <v>29.279999999999998</v>
      </c>
      <c r="V441" s="1233">
        <f t="shared" si="97"/>
        <v>14.639999999999999</v>
      </c>
      <c r="W441" s="1248">
        <f t="shared" si="84"/>
        <v>583</v>
      </c>
    </row>
    <row r="442" spans="1:23" ht="11.25" customHeight="1" x14ac:dyDescent="0.25">
      <c r="A442" s="1234" t="s">
        <v>3854</v>
      </c>
      <c r="B442" s="1234">
        <v>10001248</v>
      </c>
      <c r="C442" s="1235" t="s">
        <v>2491</v>
      </c>
      <c r="D442" s="1234">
        <v>43800012144</v>
      </c>
      <c r="E442" s="1234" t="s">
        <v>3949</v>
      </c>
      <c r="F442" s="1237">
        <v>273.33333333333331</v>
      </c>
      <c r="G442" s="1236">
        <v>2</v>
      </c>
      <c r="H442" s="1236">
        <v>1</v>
      </c>
      <c r="I442" s="1238">
        <v>0</v>
      </c>
      <c r="J442" s="1239">
        <f t="shared" si="85"/>
        <v>1</v>
      </c>
      <c r="K442" s="1229">
        <f t="shared" si="86"/>
        <v>65.599999999999994</v>
      </c>
      <c r="L442" s="1229">
        <f t="shared" si="87"/>
        <v>65.599999999999994</v>
      </c>
      <c r="M442" s="1229">
        <f t="shared" si="88"/>
        <v>1.68</v>
      </c>
      <c r="N442" s="1229">
        <f t="shared" si="89"/>
        <v>1.68</v>
      </c>
      <c r="O442" s="1229">
        <f t="shared" si="90"/>
        <v>56.7</v>
      </c>
      <c r="P442" s="1229">
        <f t="shared" si="91"/>
        <v>56.7</v>
      </c>
      <c r="Q442" s="1229">
        <f t="shared" si="92"/>
        <v>23.58</v>
      </c>
      <c r="R442" s="1229">
        <f t="shared" si="93"/>
        <v>23.58</v>
      </c>
      <c r="S442" s="1229">
        <f t="shared" si="94"/>
        <v>16.399999999999999</v>
      </c>
      <c r="T442" s="1229">
        <f t="shared" si="95"/>
        <v>16.399999999999999</v>
      </c>
      <c r="U442" s="1229">
        <f t="shared" si="96"/>
        <v>16.399999999999999</v>
      </c>
      <c r="V442" s="1233">
        <f t="shared" si="97"/>
        <v>8.1999999999999993</v>
      </c>
      <c r="W442" s="1248">
        <f t="shared" si="84"/>
        <v>353</v>
      </c>
    </row>
    <row r="443" spans="1:23" ht="11.25" customHeight="1" x14ac:dyDescent="0.25">
      <c r="A443" s="1234" t="s">
        <v>3854</v>
      </c>
      <c r="B443" s="1234">
        <v>10001289</v>
      </c>
      <c r="C443" s="1235" t="s">
        <v>2493</v>
      </c>
      <c r="D443" s="1234">
        <v>93310005518</v>
      </c>
      <c r="E443" s="1234" t="s">
        <v>3950</v>
      </c>
      <c r="F443" s="1237">
        <v>260.33333333333331</v>
      </c>
      <c r="G443" s="1236">
        <v>3</v>
      </c>
      <c r="H443" s="1236">
        <v>1</v>
      </c>
      <c r="I443" s="1238">
        <v>0</v>
      </c>
      <c r="J443" s="1239">
        <f t="shared" si="85"/>
        <v>2</v>
      </c>
      <c r="K443" s="1229">
        <f t="shared" si="86"/>
        <v>62.47999999999999</v>
      </c>
      <c r="L443" s="1229">
        <f t="shared" si="87"/>
        <v>62.47999999999999</v>
      </c>
      <c r="M443" s="1229">
        <f t="shared" si="88"/>
        <v>1.68</v>
      </c>
      <c r="N443" s="1229">
        <f t="shared" si="89"/>
        <v>3.36</v>
      </c>
      <c r="O443" s="1229">
        <f t="shared" si="90"/>
        <v>56.7</v>
      </c>
      <c r="P443" s="1229">
        <f t="shared" si="91"/>
        <v>113.4</v>
      </c>
      <c r="Q443" s="1229">
        <f t="shared" si="92"/>
        <v>23.58</v>
      </c>
      <c r="R443" s="1229">
        <f t="shared" si="93"/>
        <v>47.16</v>
      </c>
      <c r="S443" s="1229">
        <f t="shared" si="94"/>
        <v>15.619999999999997</v>
      </c>
      <c r="T443" s="1229">
        <f t="shared" si="95"/>
        <v>15.619999999999997</v>
      </c>
      <c r="U443" s="1229">
        <f t="shared" si="96"/>
        <v>15.619999999999997</v>
      </c>
      <c r="V443" s="1233">
        <f t="shared" si="97"/>
        <v>7.8099999999999987</v>
      </c>
      <c r="W443" s="1248">
        <f t="shared" si="84"/>
        <v>426</v>
      </c>
    </row>
    <row r="444" spans="1:23" ht="11.25" customHeight="1" x14ac:dyDescent="0.25">
      <c r="A444" s="1234" t="s">
        <v>3854</v>
      </c>
      <c r="B444" s="1234">
        <v>10001303</v>
      </c>
      <c r="C444" s="1235" t="s">
        <v>2495</v>
      </c>
      <c r="D444" s="1234">
        <v>74220010217</v>
      </c>
      <c r="E444" s="1234" t="s">
        <v>3951</v>
      </c>
      <c r="F444" s="1237">
        <v>281.66666666666669</v>
      </c>
      <c r="G444" s="1236">
        <v>3</v>
      </c>
      <c r="H444" s="1236">
        <v>1</v>
      </c>
      <c r="I444" s="1238">
        <v>0</v>
      </c>
      <c r="J444" s="1239">
        <f t="shared" si="85"/>
        <v>2</v>
      </c>
      <c r="K444" s="1229">
        <f t="shared" si="86"/>
        <v>67.600000000000009</v>
      </c>
      <c r="L444" s="1229">
        <f t="shared" si="87"/>
        <v>67.600000000000009</v>
      </c>
      <c r="M444" s="1229">
        <f t="shared" si="88"/>
        <v>1.68</v>
      </c>
      <c r="N444" s="1229">
        <f t="shared" si="89"/>
        <v>3.36</v>
      </c>
      <c r="O444" s="1229">
        <f t="shared" si="90"/>
        <v>56.7</v>
      </c>
      <c r="P444" s="1229">
        <f t="shared" si="91"/>
        <v>113.4</v>
      </c>
      <c r="Q444" s="1229">
        <f t="shared" si="92"/>
        <v>23.58</v>
      </c>
      <c r="R444" s="1229">
        <f t="shared" si="93"/>
        <v>47.16</v>
      </c>
      <c r="S444" s="1229">
        <f t="shared" si="94"/>
        <v>16.900000000000002</v>
      </c>
      <c r="T444" s="1229">
        <f t="shared" si="95"/>
        <v>16.900000000000002</v>
      </c>
      <c r="U444" s="1229">
        <f t="shared" si="96"/>
        <v>16.900000000000002</v>
      </c>
      <c r="V444" s="1233">
        <f t="shared" si="97"/>
        <v>8.4500000000000011</v>
      </c>
      <c r="W444" s="1248">
        <f t="shared" si="84"/>
        <v>440</v>
      </c>
    </row>
    <row r="445" spans="1:23" ht="11.25" customHeight="1" x14ac:dyDescent="0.25">
      <c r="A445" s="1234" t="s">
        <v>3854</v>
      </c>
      <c r="B445" s="1234">
        <v>10001304</v>
      </c>
      <c r="C445" s="1235" t="s">
        <v>870</v>
      </c>
      <c r="D445" s="1234">
        <v>70860039949</v>
      </c>
      <c r="E445" s="1234" t="s">
        <v>3952</v>
      </c>
      <c r="F445" s="1237">
        <v>222</v>
      </c>
      <c r="G445" s="1236">
        <v>2</v>
      </c>
      <c r="H445" s="1236">
        <v>1</v>
      </c>
      <c r="I445" s="1238">
        <v>0</v>
      </c>
      <c r="J445" s="1239">
        <f t="shared" si="85"/>
        <v>1</v>
      </c>
      <c r="K445" s="1229">
        <f t="shared" si="86"/>
        <v>53.28</v>
      </c>
      <c r="L445" s="1229">
        <f t="shared" si="87"/>
        <v>53.28</v>
      </c>
      <c r="M445" s="1229">
        <f t="shared" si="88"/>
        <v>1.68</v>
      </c>
      <c r="N445" s="1229">
        <f t="shared" si="89"/>
        <v>1.68</v>
      </c>
      <c r="O445" s="1229">
        <f t="shared" si="90"/>
        <v>56.7</v>
      </c>
      <c r="P445" s="1229">
        <f t="shared" si="91"/>
        <v>56.7</v>
      </c>
      <c r="Q445" s="1229">
        <f t="shared" si="92"/>
        <v>23.58</v>
      </c>
      <c r="R445" s="1229">
        <f t="shared" si="93"/>
        <v>23.58</v>
      </c>
      <c r="S445" s="1229">
        <f t="shared" si="94"/>
        <v>13.32</v>
      </c>
      <c r="T445" s="1229">
        <f t="shared" si="95"/>
        <v>13.32</v>
      </c>
      <c r="U445" s="1229">
        <f t="shared" si="96"/>
        <v>13.32</v>
      </c>
      <c r="V445" s="1233">
        <f t="shared" si="97"/>
        <v>6.66</v>
      </c>
      <c r="W445" s="1248">
        <f t="shared" si="84"/>
        <v>317</v>
      </c>
    </row>
    <row r="446" spans="1:23" ht="11.25" customHeight="1" x14ac:dyDescent="0.25">
      <c r="A446" s="1234" t="s">
        <v>3854</v>
      </c>
      <c r="B446" s="1234">
        <v>10001305</v>
      </c>
      <c r="C446" s="1235" t="s">
        <v>2497</v>
      </c>
      <c r="D446" s="1234">
        <v>17670043731</v>
      </c>
      <c r="E446" s="1234" t="s">
        <v>3953</v>
      </c>
      <c r="F446" s="1237">
        <v>295.66666666666669</v>
      </c>
      <c r="G446" s="1236">
        <v>3</v>
      </c>
      <c r="H446" s="1236">
        <v>1</v>
      </c>
      <c r="I446" s="1238">
        <v>0</v>
      </c>
      <c r="J446" s="1239">
        <f t="shared" si="85"/>
        <v>2</v>
      </c>
      <c r="K446" s="1229">
        <f t="shared" si="86"/>
        <v>70.960000000000008</v>
      </c>
      <c r="L446" s="1229">
        <f t="shared" si="87"/>
        <v>70.960000000000008</v>
      </c>
      <c r="M446" s="1229">
        <f t="shared" si="88"/>
        <v>1.68</v>
      </c>
      <c r="N446" s="1229">
        <f t="shared" si="89"/>
        <v>3.36</v>
      </c>
      <c r="O446" s="1229">
        <f t="shared" si="90"/>
        <v>56.7</v>
      </c>
      <c r="P446" s="1229">
        <f t="shared" si="91"/>
        <v>113.4</v>
      </c>
      <c r="Q446" s="1229">
        <f t="shared" si="92"/>
        <v>23.58</v>
      </c>
      <c r="R446" s="1229">
        <f t="shared" si="93"/>
        <v>47.16</v>
      </c>
      <c r="S446" s="1229">
        <f t="shared" si="94"/>
        <v>17.740000000000002</v>
      </c>
      <c r="T446" s="1229">
        <f t="shared" si="95"/>
        <v>17.740000000000002</v>
      </c>
      <c r="U446" s="1229">
        <f t="shared" si="96"/>
        <v>17.740000000000002</v>
      </c>
      <c r="V446" s="1233">
        <f t="shared" si="97"/>
        <v>8.870000000000001</v>
      </c>
      <c r="W446" s="1248">
        <f t="shared" si="84"/>
        <v>450</v>
      </c>
    </row>
    <row r="447" spans="1:23" ht="11.25" customHeight="1" x14ac:dyDescent="0.25">
      <c r="A447" s="1234" t="s">
        <v>3854</v>
      </c>
      <c r="B447" s="1234">
        <v>10001317</v>
      </c>
      <c r="C447" s="1235" t="s">
        <v>2499</v>
      </c>
      <c r="D447" s="1234">
        <v>10250008145</v>
      </c>
      <c r="E447" s="1234" t="s">
        <v>3954</v>
      </c>
      <c r="F447" s="1237">
        <v>296</v>
      </c>
      <c r="G447" s="1236">
        <v>3</v>
      </c>
      <c r="H447" s="1236">
        <v>1</v>
      </c>
      <c r="I447" s="1238">
        <v>0</v>
      </c>
      <c r="J447" s="1239">
        <f t="shared" si="85"/>
        <v>2</v>
      </c>
      <c r="K447" s="1229">
        <f t="shared" si="86"/>
        <v>71.039999999999992</v>
      </c>
      <c r="L447" s="1229">
        <f t="shared" si="87"/>
        <v>71.039999999999992</v>
      </c>
      <c r="M447" s="1229">
        <f t="shared" si="88"/>
        <v>1.68</v>
      </c>
      <c r="N447" s="1229">
        <f t="shared" si="89"/>
        <v>3.36</v>
      </c>
      <c r="O447" s="1229">
        <f t="shared" si="90"/>
        <v>56.7</v>
      </c>
      <c r="P447" s="1229">
        <f t="shared" si="91"/>
        <v>113.4</v>
      </c>
      <c r="Q447" s="1229">
        <f t="shared" si="92"/>
        <v>23.58</v>
      </c>
      <c r="R447" s="1229">
        <f t="shared" si="93"/>
        <v>47.16</v>
      </c>
      <c r="S447" s="1229">
        <f t="shared" si="94"/>
        <v>17.759999999999998</v>
      </c>
      <c r="T447" s="1229">
        <f t="shared" si="95"/>
        <v>17.759999999999998</v>
      </c>
      <c r="U447" s="1229">
        <f t="shared" si="96"/>
        <v>17.759999999999998</v>
      </c>
      <c r="V447" s="1233">
        <f t="shared" si="97"/>
        <v>8.879999999999999</v>
      </c>
      <c r="W447" s="1248">
        <f t="shared" si="84"/>
        <v>450</v>
      </c>
    </row>
    <row r="448" spans="1:23" ht="11.25" customHeight="1" x14ac:dyDescent="0.25">
      <c r="A448" s="1234" t="s">
        <v>3854</v>
      </c>
      <c r="B448" s="1234">
        <v>10001348</v>
      </c>
      <c r="C448" s="1235" t="s">
        <v>2501</v>
      </c>
      <c r="D448" s="1234">
        <v>10110004752</v>
      </c>
      <c r="E448" s="1234" t="s">
        <v>3955</v>
      </c>
      <c r="F448" s="1237">
        <v>122.66666666666667</v>
      </c>
      <c r="G448" s="1236">
        <v>2</v>
      </c>
      <c r="H448" s="1236">
        <v>1</v>
      </c>
      <c r="I448" s="1238">
        <v>0</v>
      </c>
      <c r="J448" s="1239">
        <f t="shared" si="85"/>
        <v>1</v>
      </c>
      <c r="K448" s="1229">
        <f t="shared" si="86"/>
        <v>29.44</v>
      </c>
      <c r="L448" s="1229">
        <f t="shared" si="87"/>
        <v>29.44</v>
      </c>
      <c r="M448" s="1229">
        <f t="shared" si="88"/>
        <v>1.68</v>
      </c>
      <c r="N448" s="1229">
        <f t="shared" si="89"/>
        <v>1.68</v>
      </c>
      <c r="O448" s="1229">
        <f t="shared" si="90"/>
        <v>56.7</v>
      </c>
      <c r="P448" s="1229">
        <f t="shared" si="91"/>
        <v>56.7</v>
      </c>
      <c r="Q448" s="1229">
        <f t="shared" si="92"/>
        <v>23.58</v>
      </c>
      <c r="R448" s="1229">
        <f t="shared" si="93"/>
        <v>23.58</v>
      </c>
      <c r="S448" s="1229">
        <f t="shared" si="94"/>
        <v>7.36</v>
      </c>
      <c r="T448" s="1229">
        <f t="shared" si="95"/>
        <v>7.36</v>
      </c>
      <c r="U448" s="1229">
        <f t="shared" si="96"/>
        <v>7.36</v>
      </c>
      <c r="V448" s="1233">
        <f t="shared" si="97"/>
        <v>3.68</v>
      </c>
      <c r="W448" s="1248">
        <f t="shared" si="84"/>
        <v>249</v>
      </c>
    </row>
    <row r="449" spans="1:23" ht="11.25" customHeight="1" x14ac:dyDescent="0.25">
      <c r="A449" s="1234" t="s">
        <v>3854</v>
      </c>
      <c r="B449" s="1234">
        <v>10001351</v>
      </c>
      <c r="C449" s="1235" t="s">
        <v>3956</v>
      </c>
      <c r="D449" s="1234">
        <v>77160004941</v>
      </c>
      <c r="E449" s="1234" t="s">
        <v>3957</v>
      </c>
      <c r="F449" s="1237">
        <v>87.666666666666671</v>
      </c>
      <c r="G449" s="1236">
        <v>2</v>
      </c>
      <c r="H449" s="1236">
        <v>1</v>
      </c>
      <c r="I449" s="1238">
        <v>0</v>
      </c>
      <c r="J449" s="1239">
        <f t="shared" si="85"/>
        <v>1</v>
      </c>
      <c r="K449" s="1229">
        <f t="shared" si="86"/>
        <v>21.04</v>
      </c>
      <c r="L449" s="1229">
        <f t="shared" si="87"/>
        <v>21.04</v>
      </c>
      <c r="M449" s="1229">
        <f t="shared" si="88"/>
        <v>1.68</v>
      </c>
      <c r="N449" s="1229">
        <f t="shared" si="89"/>
        <v>1.68</v>
      </c>
      <c r="O449" s="1229">
        <f t="shared" si="90"/>
        <v>56.7</v>
      </c>
      <c r="P449" s="1229">
        <f t="shared" si="91"/>
        <v>56.7</v>
      </c>
      <c r="Q449" s="1229">
        <f t="shared" si="92"/>
        <v>23.58</v>
      </c>
      <c r="R449" s="1229">
        <f t="shared" si="93"/>
        <v>23.58</v>
      </c>
      <c r="S449" s="1229">
        <f t="shared" si="94"/>
        <v>5.26</v>
      </c>
      <c r="T449" s="1229">
        <f t="shared" si="95"/>
        <v>5.26</v>
      </c>
      <c r="U449" s="1229">
        <f t="shared" si="96"/>
        <v>5.26</v>
      </c>
      <c r="V449" s="1233">
        <f t="shared" si="97"/>
        <v>2.63</v>
      </c>
      <c r="W449" s="1248">
        <f t="shared" si="84"/>
        <v>224</v>
      </c>
    </row>
    <row r="450" spans="1:23" ht="11.25" customHeight="1" x14ac:dyDescent="0.25">
      <c r="A450" s="1234" t="s">
        <v>3854</v>
      </c>
      <c r="B450" s="1234">
        <v>10001355</v>
      </c>
      <c r="C450" s="1235" t="s">
        <v>2503</v>
      </c>
      <c r="D450" s="1234">
        <v>22570038390</v>
      </c>
      <c r="E450" s="1234" t="s">
        <v>3958</v>
      </c>
      <c r="F450" s="1237">
        <v>279.33333333333331</v>
      </c>
      <c r="G450" s="1236">
        <v>3</v>
      </c>
      <c r="H450" s="1236">
        <v>1</v>
      </c>
      <c r="I450" s="1238">
        <v>0</v>
      </c>
      <c r="J450" s="1239">
        <f t="shared" si="85"/>
        <v>2</v>
      </c>
      <c r="K450" s="1229">
        <f t="shared" si="86"/>
        <v>67.039999999999992</v>
      </c>
      <c r="L450" s="1229">
        <f t="shared" si="87"/>
        <v>67.039999999999992</v>
      </c>
      <c r="M450" s="1229">
        <f t="shared" si="88"/>
        <v>1.68</v>
      </c>
      <c r="N450" s="1229">
        <f t="shared" si="89"/>
        <v>3.36</v>
      </c>
      <c r="O450" s="1229">
        <f t="shared" si="90"/>
        <v>56.7</v>
      </c>
      <c r="P450" s="1229">
        <f t="shared" si="91"/>
        <v>113.4</v>
      </c>
      <c r="Q450" s="1229">
        <f t="shared" si="92"/>
        <v>23.58</v>
      </c>
      <c r="R450" s="1229">
        <f t="shared" si="93"/>
        <v>47.16</v>
      </c>
      <c r="S450" s="1229">
        <f t="shared" si="94"/>
        <v>16.759999999999998</v>
      </c>
      <c r="T450" s="1229">
        <f t="shared" si="95"/>
        <v>16.759999999999998</v>
      </c>
      <c r="U450" s="1229">
        <f t="shared" si="96"/>
        <v>16.759999999999998</v>
      </c>
      <c r="V450" s="1233">
        <f t="shared" si="97"/>
        <v>8.379999999999999</v>
      </c>
      <c r="W450" s="1248">
        <f t="shared" si="84"/>
        <v>439</v>
      </c>
    </row>
    <row r="451" spans="1:23" ht="11.25" customHeight="1" x14ac:dyDescent="0.25">
      <c r="A451" s="1234" t="s">
        <v>3854</v>
      </c>
      <c r="B451" s="1234">
        <v>10001363</v>
      </c>
      <c r="C451" s="1235" t="s">
        <v>2505</v>
      </c>
      <c r="D451" s="1234">
        <v>69260006840</v>
      </c>
      <c r="E451" s="1234" t="s">
        <v>3959</v>
      </c>
      <c r="F451" s="1237">
        <v>464.33333333333331</v>
      </c>
      <c r="G451" s="1236">
        <v>4</v>
      </c>
      <c r="H451" s="1236">
        <v>1</v>
      </c>
      <c r="I451" s="1238">
        <v>0</v>
      </c>
      <c r="J451" s="1239">
        <f t="shared" si="85"/>
        <v>3</v>
      </c>
      <c r="K451" s="1229">
        <f t="shared" si="86"/>
        <v>111.44</v>
      </c>
      <c r="L451" s="1229">
        <f t="shared" si="87"/>
        <v>111.44</v>
      </c>
      <c r="M451" s="1229">
        <f t="shared" si="88"/>
        <v>1.68</v>
      </c>
      <c r="N451" s="1229">
        <f t="shared" si="89"/>
        <v>5.04</v>
      </c>
      <c r="O451" s="1229">
        <f t="shared" si="90"/>
        <v>56.7</v>
      </c>
      <c r="P451" s="1229">
        <f t="shared" si="91"/>
        <v>170.10000000000002</v>
      </c>
      <c r="Q451" s="1229">
        <f t="shared" si="92"/>
        <v>23.58</v>
      </c>
      <c r="R451" s="1229">
        <f t="shared" si="93"/>
        <v>70.739999999999995</v>
      </c>
      <c r="S451" s="1229">
        <f t="shared" si="94"/>
        <v>27.86</v>
      </c>
      <c r="T451" s="1229">
        <f t="shared" si="95"/>
        <v>27.86</v>
      </c>
      <c r="U451" s="1229">
        <f t="shared" si="96"/>
        <v>27.86</v>
      </c>
      <c r="V451" s="1233">
        <f t="shared" si="97"/>
        <v>13.93</v>
      </c>
      <c r="W451" s="1248">
        <f t="shared" si="84"/>
        <v>648</v>
      </c>
    </row>
    <row r="452" spans="1:23" ht="11.25" customHeight="1" x14ac:dyDescent="0.25">
      <c r="A452" s="1234" t="s">
        <v>3854</v>
      </c>
      <c r="B452" s="1234">
        <v>10001376</v>
      </c>
      <c r="C452" s="1235" t="s">
        <v>2507</v>
      </c>
      <c r="D452" s="1234">
        <v>97430039951</v>
      </c>
      <c r="E452" s="1234" t="s">
        <v>3960</v>
      </c>
      <c r="F452" s="1237">
        <v>242</v>
      </c>
      <c r="G452" s="1236">
        <v>2</v>
      </c>
      <c r="H452" s="1236">
        <v>1</v>
      </c>
      <c r="I452" s="1238">
        <v>0</v>
      </c>
      <c r="J452" s="1239">
        <f t="shared" si="85"/>
        <v>1</v>
      </c>
      <c r="K452" s="1229">
        <f t="shared" si="86"/>
        <v>58.08</v>
      </c>
      <c r="L452" s="1229">
        <f t="shared" si="87"/>
        <v>58.08</v>
      </c>
      <c r="M452" s="1229">
        <f t="shared" si="88"/>
        <v>1.68</v>
      </c>
      <c r="N452" s="1229">
        <f t="shared" si="89"/>
        <v>1.68</v>
      </c>
      <c r="O452" s="1229">
        <f t="shared" si="90"/>
        <v>56.7</v>
      </c>
      <c r="P452" s="1229">
        <f t="shared" si="91"/>
        <v>56.7</v>
      </c>
      <c r="Q452" s="1229">
        <f t="shared" si="92"/>
        <v>23.58</v>
      </c>
      <c r="R452" s="1229">
        <f t="shared" si="93"/>
        <v>23.58</v>
      </c>
      <c r="S452" s="1229">
        <f t="shared" si="94"/>
        <v>14.52</v>
      </c>
      <c r="T452" s="1229">
        <f t="shared" si="95"/>
        <v>14.52</v>
      </c>
      <c r="U452" s="1229">
        <f t="shared" si="96"/>
        <v>14.52</v>
      </c>
      <c r="V452" s="1233">
        <f t="shared" si="97"/>
        <v>7.26</v>
      </c>
      <c r="W452" s="1248">
        <f t="shared" si="84"/>
        <v>331</v>
      </c>
    </row>
    <row r="453" spans="1:23" ht="11.25" customHeight="1" x14ac:dyDescent="0.25">
      <c r="A453" s="1234" t="s">
        <v>3854</v>
      </c>
      <c r="B453" s="1234">
        <v>10001378</v>
      </c>
      <c r="C453" s="1235" t="s">
        <v>2509</v>
      </c>
      <c r="D453" s="1234">
        <v>99990005854</v>
      </c>
      <c r="E453" s="1234" t="s">
        <v>3961</v>
      </c>
      <c r="F453" s="1237">
        <v>417.66666666666669</v>
      </c>
      <c r="G453" s="1236">
        <v>3</v>
      </c>
      <c r="H453" s="1236">
        <v>1</v>
      </c>
      <c r="I453" s="1238">
        <v>0</v>
      </c>
      <c r="J453" s="1239">
        <f t="shared" si="85"/>
        <v>2</v>
      </c>
      <c r="K453" s="1229">
        <f t="shared" si="86"/>
        <v>100.24</v>
      </c>
      <c r="L453" s="1229">
        <f t="shared" si="87"/>
        <v>100.24</v>
      </c>
      <c r="M453" s="1229">
        <f t="shared" si="88"/>
        <v>1.68</v>
      </c>
      <c r="N453" s="1229">
        <f t="shared" si="89"/>
        <v>3.36</v>
      </c>
      <c r="O453" s="1229">
        <f t="shared" si="90"/>
        <v>56.7</v>
      </c>
      <c r="P453" s="1229">
        <f t="shared" si="91"/>
        <v>113.4</v>
      </c>
      <c r="Q453" s="1229">
        <f t="shared" si="92"/>
        <v>23.58</v>
      </c>
      <c r="R453" s="1229">
        <f t="shared" si="93"/>
        <v>47.16</v>
      </c>
      <c r="S453" s="1229">
        <f t="shared" si="94"/>
        <v>25.06</v>
      </c>
      <c r="T453" s="1229">
        <f t="shared" si="95"/>
        <v>25.06</v>
      </c>
      <c r="U453" s="1229">
        <f t="shared" si="96"/>
        <v>25.06</v>
      </c>
      <c r="V453" s="1233">
        <f t="shared" si="97"/>
        <v>12.53</v>
      </c>
      <c r="W453" s="1248">
        <f t="shared" si="84"/>
        <v>534</v>
      </c>
    </row>
    <row r="454" spans="1:23" ht="11.25" customHeight="1" x14ac:dyDescent="0.25">
      <c r="A454" s="1234" t="s">
        <v>3854</v>
      </c>
      <c r="B454" s="1234">
        <v>10001379</v>
      </c>
      <c r="C454" s="1235" t="s">
        <v>3962</v>
      </c>
      <c r="D454" s="1234">
        <v>40330009356</v>
      </c>
      <c r="E454" s="1234" t="s">
        <v>3963</v>
      </c>
      <c r="F454" s="1237">
        <v>337</v>
      </c>
      <c r="G454" s="1236">
        <v>3</v>
      </c>
      <c r="H454" s="1236">
        <v>1</v>
      </c>
      <c r="I454" s="1238">
        <v>0</v>
      </c>
      <c r="J454" s="1239">
        <f t="shared" si="85"/>
        <v>2</v>
      </c>
      <c r="K454" s="1229">
        <f t="shared" si="86"/>
        <v>80.88</v>
      </c>
      <c r="L454" s="1229">
        <f t="shared" si="87"/>
        <v>80.88</v>
      </c>
      <c r="M454" s="1229">
        <f t="shared" si="88"/>
        <v>1.68</v>
      </c>
      <c r="N454" s="1229">
        <f t="shared" si="89"/>
        <v>3.36</v>
      </c>
      <c r="O454" s="1229">
        <f t="shared" si="90"/>
        <v>56.7</v>
      </c>
      <c r="P454" s="1229">
        <f t="shared" si="91"/>
        <v>113.4</v>
      </c>
      <c r="Q454" s="1229">
        <f t="shared" si="92"/>
        <v>23.58</v>
      </c>
      <c r="R454" s="1229">
        <f t="shared" si="93"/>
        <v>47.16</v>
      </c>
      <c r="S454" s="1229">
        <f t="shared" si="94"/>
        <v>20.22</v>
      </c>
      <c r="T454" s="1229">
        <f t="shared" si="95"/>
        <v>20.22</v>
      </c>
      <c r="U454" s="1229">
        <f t="shared" si="96"/>
        <v>20.22</v>
      </c>
      <c r="V454" s="1233">
        <f t="shared" si="97"/>
        <v>10.11</v>
      </c>
      <c r="W454" s="1248">
        <f t="shared" si="84"/>
        <v>478</v>
      </c>
    </row>
    <row r="455" spans="1:23" ht="11.25" customHeight="1" x14ac:dyDescent="0.25">
      <c r="A455" s="1234" t="s">
        <v>3854</v>
      </c>
      <c r="B455" s="1234">
        <v>10001400</v>
      </c>
      <c r="C455" s="1235" t="s">
        <v>2513</v>
      </c>
      <c r="D455" s="1234">
        <v>81330041255</v>
      </c>
      <c r="E455" s="1234" t="s">
        <v>3964</v>
      </c>
      <c r="F455" s="1237">
        <v>449</v>
      </c>
      <c r="G455" s="1236">
        <v>4</v>
      </c>
      <c r="H455" s="1236">
        <v>2</v>
      </c>
      <c r="I455" s="1238">
        <v>0</v>
      </c>
      <c r="J455" s="1239">
        <f t="shared" si="85"/>
        <v>2</v>
      </c>
      <c r="K455" s="1229">
        <f t="shared" si="86"/>
        <v>107.75999999999999</v>
      </c>
      <c r="L455" s="1229">
        <f t="shared" si="87"/>
        <v>107.75999999999999</v>
      </c>
      <c r="M455" s="1229">
        <f t="shared" si="88"/>
        <v>3.36</v>
      </c>
      <c r="N455" s="1229">
        <f t="shared" si="89"/>
        <v>3.36</v>
      </c>
      <c r="O455" s="1229">
        <f t="shared" si="90"/>
        <v>113.4</v>
      </c>
      <c r="P455" s="1229">
        <f t="shared" si="91"/>
        <v>113.4</v>
      </c>
      <c r="Q455" s="1229">
        <f t="shared" si="92"/>
        <v>47.16</v>
      </c>
      <c r="R455" s="1229">
        <f t="shared" si="93"/>
        <v>47.16</v>
      </c>
      <c r="S455" s="1229">
        <f t="shared" si="94"/>
        <v>26.939999999999998</v>
      </c>
      <c r="T455" s="1229">
        <f t="shared" si="95"/>
        <v>26.939999999999998</v>
      </c>
      <c r="U455" s="1229">
        <f t="shared" si="96"/>
        <v>26.939999999999998</v>
      </c>
      <c r="V455" s="1233">
        <f t="shared" si="97"/>
        <v>13.469999999999999</v>
      </c>
      <c r="W455" s="1248">
        <f t="shared" ref="W455:W518" si="98">ROUND((K455+L455+M455+N455+O455+P455+Q455+R455+S455+T455+U455+V455),0)</f>
        <v>638</v>
      </c>
    </row>
    <row r="456" spans="1:23" ht="11.25" customHeight="1" x14ac:dyDescent="0.25">
      <c r="A456" s="1234" t="s">
        <v>3854</v>
      </c>
      <c r="B456" s="1234">
        <v>10001410</v>
      </c>
      <c r="C456" s="1235" t="s">
        <v>2515</v>
      </c>
      <c r="D456" s="1234">
        <v>90430041853</v>
      </c>
      <c r="E456" s="1234" t="s">
        <v>3965</v>
      </c>
      <c r="F456" s="1237">
        <v>462</v>
      </c>
      <c r="G456" s="1236">
        <v>5</v>
      </c>
      <c r="H456" s="1236">
        <v>3</v>
      </c>
      <c r="I456" s="1238">
        <v>0</v>
      </c>
      <c r="J456" s="1239">
        <f t="shared" ref="J456:J520" si="99">G456-H456-I456</f>
        <v>2</v>
      </c>
      <c r="K456" s="1229">
        <f t="shared" ref="K456:K519" si="100">F456*$K$4</f>
        <v>110.88</v>
      </c>
      <c r="L456" s="1229">
        <f t="shared" ref="L456:L519" si="101">F456*$L$4</f>
        <v>110.88</v>
      </c>
      <c r="M456" s="1229">
        <f t="shared" ref="M456:M519" si="102">(H456+I456)*$M$4</f>
        <v>5.04</v>
      </c>
      <c r="N456" s="1229">
        <f t="shared" ref="N456:N519" si="103">J456*$N$4</f>
        <v>3.36</v>
      </c>
      <c r="O456" s="1229">
        <f t="shared" ref="O456:O519" si="104">(H456+I456)*$O$4</f>
        <v>170.10000000000002</v>
      </c>
      <c r="P456" s="1229">
        <f t="shared" ref="P456:P519" si="105">J456*$P$4</f>
        <v>113.4</v>
      </c>
      <c r="Q456" s="1229">
        <f t="shared" ref="Q456:Q519" si="106">(H456+I456)*$Q$4</f>
        <v>70.739999999999995</v>
      </c>
      <c r="R456" s="1229">
        <f t="shared" ref="R456:R519" si="107">J456*$R$4</f>
        <v>47.16</v>
      </c>
      <c r="S456" s="1229">
        <f t="shared" ref="S456:S519" si="108">F456*$S$4</f>
        <v>27.72</v>
      </c>
      <c r="T456" s="1229">
        <f t="shared" ref="T456:T519" si="109">F456*$T$4</f>
        <v>27.72</v>
      </c>
      <c r="U456" s="1229">
        <f t="shared" ref="U456:U519" si="110">F456*$U$4</f>
        <v>27.72</v>
      </c>
      <c r="V456" s="1233">
        <f t="shared" ref="V456:V519" si="111">F456*$V$4</f>
        <v>13.86</v>
      </c>
      <c r="W456" s="1248">
        <f t="shared" si="98"/>
        <v>729</v>
      </c>
    </row>
    <row r="457" spans="1:23" ht="11.25" customHeight="1" x14ac:dyDescent="0.25">
      <c r="A457" s="1234" t="s">
        <v>3854</v>
      </c>
      <c r="B457" s="1234">
        <v>10001418</v>
      </c>
      <c r="C457" s="1235" t="s">
        <v>2517</v>
      </c>
      <c r="D457" s="1234">
        <v>10350005674</v>
      </c>
      <c r="E457" s="1234" t="s">
        <v>3966</v>
      </c>
      <c r="F457" s="1237">
        <v>231.66666666666666</v>
      </c>
      <c r="G457" s="1236">
        <v>4</v>
      </c>
      <c r="H457" s="1236">
        <v>1</v>
      </c>
      <c r="I457" s="1238">
        <v>0</v>
      </c>
      <c r="J457" s="1239">
        <f t="shared" si="99"/>
        <v>3</v>
      </c>
      <c r="K457" s="1229">
        <f t="shared" si="100"/>
        <v>55.599999999999994</v>
      </c>
      <c r="L457" s="1229">
        <f t="shared" si="101"/>
        <v>55.599999999999994</v>
      </c>
      <c r="M457" s="1229">
        <f t="shared" si="102"/>
        <v>1.68</v>
      </c>
      <c r="N457" s="1229">
        <f t="shared" si="103"/>
        <v>5.04</v>
      </c>
      <c r="O457" s="1229">
        <f t="shared" si="104"/>
        <v>56.7</v>
      </c>
      <c r="P457" s="1229">
        <f t="shared" si="105"/>
        <v>170.10000000000002</v>
      </c>
      <c r="Q457" s="1229">
        <f t="shared" si="106"/>
        <v>23.58</v>
      </c>
      <c r="R457" s="1229">
        <f t="shared" si="107"/>
        <v>70.739999999999995</v>
      </c>
      <c r="S457" s="1229">
        <f t="shared" si="108"/>
        <v>13.899999999999999</v>
      </c>
      <c r="T457" s="1229">
        <f t="shared" si="109"/>
        <v>13.899999999999999</v>
      </c>
      <c r="U457" s="1229">
        <f t="shared" si="110"/>
        <v>13.899999999999999</v>
      </c>
      <c r="V457" s="1233">
        <f t="shared" si="111"/>
        <v>6.9499999999999993</v>
      </c>
      <c r="W457" s="1248">
        <f t="shared" si="98"/>
        <v>488</v>
      </c>
    </row>
    <row r="458" spans="1:23" ht="11.25" customHeight="1" x14ac:dyDescent="0.25">
      <c r="A458" s="1234" t="s">
        <v>3854</v>
      </c>
      <c r="B458" s="1234">
        <v>10001420</v>
      </c>
      <c r="C458" s="1235" t="s">
        <v>872</v>
      </c>
      <c r="D458" s="1234">
        <v>84840041792</v>
      </c>
      <c r="E458" s="1234" t="s">
        <v>3967</v>
      </c>
      <c r="F458" s="1237">
        <v>868.33333333333337</v>
      </c>
      <c r="G458" s="1236">
        <v>4</v>
      </c>
      <c r="H458" s="1236">
        <v>1</v>
      </c>
      <c r="I458" s="1238">
        <v>0</v>
      </c>
      <c r="J458" s="1239">
        <f t="shared" si="99"/>
        <v>3</v>
      </c>
      <c r="K458" s="1229">
        <f t="shared" si="100"/>
        <v>208.4</v>
      </c>
      <c r="L458" s="1229">
        <f t="shared" si="101"/>
        <v>208.4</v>
      </c>
      <c r="M458" s="1229">
        <f t="shared" si="102"/>
        <v>1.68</v>
      </c>
      <c r="N458" s="1229">
        <f t="shared" si="103"/>
        <v>5.04</v>
      </c>
      <c r="O458" s="1229">
        <f t="shared" si="104"/>
        <v>56.7</v>
      </c>
      <c r="P458" s="1229">
        <f t="shared" si="105"/>
        <v>170.10000000000002</v>
      </c>
      <c r="Q458" s="1229">
        <f t="shared" si="106"/>
        <v>23.58</v>
      </c>
      <c r="R458" s="1229">
        <f t="shared" si="107"/>
        <v>70.739999999999995</v>
      </c>
      <c r="S458" s="1229">
        <f t="shared" si="108"/>
        <v>52.1</v>
      </c>
      <c r="T458" s="1229">
        <f t="shared" si="109"/>
        <v>52.1</v>
      </c>
      <c r="U458" s="1229">
        <f t="shared" si="110"/>
        <v>52.1</v>
      </c>
      <c r="V458" s="1233">
        <f t="shared" si="111"/>
        <v>26.05</v>
      </c>
      <c r="W458" s="1248">
        <f t="shared" si="98"/>
        <v>927</v>
      </c>
    </row>
    <row r="459" spans="1:23" ht="11.25" customHeight="1" x14ac:dyDescent="0.25">
      <c r="A459" s="1234" t="s">
        <v>3854</v>
      </c>
      <c r="B459" s="1234">
        <v>10001427</v>
      </c>
      <c r="C459" s="1235" t="s">
        <v>2519</v>
      </c>
      <c r="D459" s="1234">
        <v>32270038756</v>
      </c>
      <c r="E459" s="1234" t="s">
        <v>3968</v>
      </c>
      <c r="F459" s="1237">
        <v>346</v>
      </c>
      <c r="G459" s="1236">
        <v>4</v>
      </c>
      <c r="H459" s="1236">
        <v>2</v>
      </c>
      <c r="I459" s="1238">
        <v>0</v>
      </c>
      <c r="J459" s="1239">
        <f t="shared" si="99"/>
        <v>2</v>
      </c>
      <c r="K459" s="1229">
        <f t="shared" si="100"/>
        <v>83.039999999999992</v>
      </c>
      <c r="L459" s="1229">
        <f t="shared" si="101"/>
        <v>83.039999999999992</v>
      </c>
      <c r="M459" s="1229">
        <f t="shared" si="102"/>
        <v>3.36</v>
      </c>
      <c r="N459" s="1229">
        <f t="shared" si="103"/>
        <v>3.36</v>
      </c>
      <c r="O459" s="1229">
        <f t="shared" si="104"/>
        <v>113.4</v>
      </c>
      <c r="P459" s="1229">
        <f t="shared" si="105"/>
        <v>113.4</v>
      </c>
      <c r="Q459" s="1229">
        <f t="shared" si="106"/>
        <v>47.16</v>
      </c>
      <c r="R459" s="1229">
        <f t="shared" si="107"/>
        <v>47.16</v>
      </c>
      <c r="S459" s="1229">
        <f t="shared" si="108"/>
        <v>20.759999999999998</v>
      </c>
      <c r="T459" s="1229">
        <f t="shared" si="109"/>
        <v>20.759999999999998</v>
      </c>
      <c r="U459" s="1229">
        <f t="shared" si="110"/>
        <v>20.759999999999998</v>
      </c>
      <c r="V459" s="1233">
        <f t="shared" si="111"/>
        <v>10.379999999999999</v>
      </c>
      <c r="W459" s="1248">
        <f t="shared" si="98"/>
        <v>567</v>
      </c>
    </row>
    <row r="460" spans="1:23" ht="11.25" customHeight="1" x14ac:dyDescent="0.25">
      <c r="A460" s="1234" t="s">
        <v>3854</v>
      </c>
      <c r="B460" s="1234">
        <v>10001434</v>
      </c>
      <c r="C460" s="1235" t="s">
        <v>1188</v>
      </c>
      <c r="D460" s="1234">
        <v>11050041676</v>
      </c>
      <c r="E460" s="1234" t="s">
        <v>3969</v>
      </c>
      <c r="F460" s="1237">
        <v>248.66666666666666</v>
      </c>
      <c r="G460" s="1236">
        <v>3</v>
      </c>
      <c r="H460" s="1236">
        <v>1</v>
      </c>
      <c r="I460" s="1238">
        <v>0</v>
      </c>
      <c r="J460" s="1239">
        <f t="shared" si="99"/>
        <v>2</v>
      </c>
      <c r="K460" s="1229">
        <f t="shared" si="100"/>
        <v>59.679999999999993</v>
      </c>
      <c r="L460" s="1229">
        <f t="shared" si="101"/>
        <v>59.679999999999993</v>
      </c>
      <c r="M460" s="1229">
        <f t="shared" si="102"/>
        <v>1.68</v>
      </c>
      <c r="N460" s="1229">
        <f t="shared" si="103"/>
        <v>3.36</v>
      </c>
      <c r="O460" s="1229">
        <f t="shared" si="104"/>
        <v>56.7</v>
      </c>
      <c r="P460" s="1229">
        <f t="shared" si="105"/>
        <v>113.4</v>
      </c>
      <c r="Q460" s="1229">
        <f t="shared" si="106"/>
        <v>23.58</v>
      </c>
      <c r="R460" s="1229">
        <f t="shared" si="107"/>
        <v>47.16</v>
      </c>
      <c r="S460" s="1229">
        <f t="shared" si="108"/>
        <v>14.919999999999998</v>
      </c>
      <c r="T460" s="1229">
        <f t="shared" si="109"/>
        <v>14.919999999999998</v>
      </c>
      <c r="U460" s="1229">
        <f t="shared" si="110"/>
        <v>14.919999999999998</v>
      </c>
      <c r="V460" s="1233">
        <f t="shared" si="111"/>
        <v>7.4599999999999991</v>
      </c>
      <c r="W460" s="1248">
        <f t="shared" si="98"/>
        <v>417</v>
      </c>
    </row>
    <row r="461" spans="1:23" ht="11.25" customHeight="1" x14ac:dyDescent="0.25">
      <c r="A461" s="1234" t="s">
        <v>3854</v>
      </c>
      <c r="B461" s="1234">
        <v>10001435</v>
      </c>
      <c r="C461" s="1235" t="s">
        <v>2521</v>
      </c>
      <c r="D461" s="1234">
        <v>42110042106</v>
      </c>
      <c r="E461" s="1234" t="s">
        <v>3970</v>
      </c>
      <c r="F461" s="1237">
        <v>88.333333333333329</v>
      </c>
      <c r="G461" s="1236">
        <v>2</v>
      </c>
      <c r="H461" s="1236">
        <v>1</v>
      </c>
      <c r="I461" s="1238">
        <v>0</v>
      </c>
      <c r="J461" s="1239">
        <f t="shared" si="99"/>
        <v>1</v>
      </c>
      <c r="K461" s="1229">
        <f t="shared" si="100"/>
        <v>21.2</v>
      </c>
      <c r="L461" s="1229">
        <f t="shared" si="101"/>
        <v>21.2</v>
      </c>
      <c r="M461" s="1229">
        <f t="shared" si="102"/>
        <v>1.68</v>
      </c>
      <c r="N461" s="1229">
        <f t="shared" si="103"/>
        <v>1.68</v>
      </c>
      <c r="O461" s="1229">
        <f t="shared" si="104"/>
        <v>56.7</v>
      </c>
      <c r="P461" s="1229">
        <f t="shared" si="105"/>
        <v>56.7</v>
      </c>
      <c r="Q461" s="1229">
        <f t="shared" si="106"/>
        <v>23.58</v>
      </c>
      <c r="R461" s="1229">
        <f t="shared" si="107"/>
        <v>23.58</v>
      </c>
      <c r="S461" s="1229">
        <f t="shared" si="108"/>
        <v>5.3</v>
      </c>
      <c r="T461" s="1229">
        <f t="shared" si="109"/>
        <v>5.3</v>
      </c>
      <c r="U461" s="1229">
        <f t="shared" si="110"/>
        <v>5.3</v>
      </c>
      <c r="V461" s="1233">
        <f t="shared" si="111"/>
        <v>2.65</v>
      </c>
      <c r="W461" s="1248">
        <f t="shared" si="98"/>
        <v>225</v>
      </c>
    </row>
    <row r="462" spans="1:23" ht="11.25" customHeight="1" x14ac:dyDescent="0.25">
      <c r="A462" s="1234" t="s">
        <v>3854</v>
      </c>
      <c r="B462" s="1234">
        <v>10001462</v>
      </c>
      <c r="C462" s="1235" t="s">
        <v>2523</v>
      </c>
      <c r="D462" s="1234">
        <v>61580004651</v>
      </c>
      <c r="E462" s="1234" t="s">
        <v>3971</v>
      </c>
      <c r="F462" s="1237">
        <v>430.66666666666669</v>
      </c>
      <c r="G462" s="1236">
        <v>3</v>
      </c>
      <c r="H462" s="1236">
        <v>1</v>
      </c>
      <c r="I462" s="1238">
        <v>0</v>
      </c>
      <c r="J462" s="1239">
        <f t="shared" si="99"/>
        <v>2</v>
      </c>
      <c r="K462" s="1229">
        <f t="shared" si="100"/>
        <v>103.36</v>
      </c>
      <c r="L462" s="1229">
        <f t="shared" si="101"/>
        <v>103.36</v>
      </c>
      <c r="M462" s="1229">
        <f t="shared" si="102"/>
        <v>1.68</v>
      </c>
      <c r="N462" s="1229">
        <f t="shared" si="103"/>
        <v>3.36</v>
      </c>
      <c r="O462" s="1229">
        <f t="shared" si="104"/>
        <v>56.7</v>
      </c>
      <c r="P462" s="1229">
        <f t="shared" si="105"/>
        <v>113.4</v>
      </c>
      <c r="Q462" s="1229">
        <f t="shared" si="106"/>
        <v>23.58</v>
      </c>
      <c r="R462" s="1229">
        <f t="shared" si="107"/>
        <v>47.16</v>
      </c>
      <c r="S462" s="1229">
        <f t="shared" si="108"/>
        <v>25.84</v>
      </c>
      <c r="T462" s="1229">
        <f t="shared" si="109"/>
        <v>25.84</v>
      </c>
      <c r="U462" s="1229">
        <f t="shared" si="110"/>
        <v>25.84</v>
      </c>
      <c r="V462" s="1233">
        <f t="shared" si="111"/>
        <v>12.92</v>
      </c>
      <c r="W462" s="1248">
        <f t="shared" si="98"/>
        <v>543</v>
      </c>
    </row>
    <row r="463" spans="1:23" ht="11.25" customHeight="1" x14ac:dyDescent="0.25">
      <c r="A463" s="1234" t="s">
        <v>3854</v>
      </c>
      <c r="B463" s="1234">
        <v>10001463</v>
      </c>
      <c r="C463" s="1235" t="s">
        <v>2525</v>
      </c>
      <c r="D463" s="1234">
        <v>18820041205</v>
      </c>
      <c r="E463" s="1234" t="s">
        <v>3972</v>
      </c>
      <c r="F463" s="1237">
        <v>57.666666666666664</v>
      </c>
      <c r="G463" s="1236">
        <v>2</v>
      </c>
      <c r="H463" s="1236">
        <v>1</v>
      </c>
      <c r="I463" s="1238">
        <v>0</v>
      </c>
      <c r="J463" s="1239">
        <f t="shared" si="99"/>
        <v>1</v>
      </c>
      <c r="K463" s="1229">
        <f t="shared" si="100"/>
        <v>13.839999999999998</v>
      </c>
      <c r="L463" s="1229">
        <f t="shared" si="101"/>
        <v>13.839999999999998</v>
      </c>
      <c r="M463" s="1229">
        <f t="shared" si="102"/>
        <v>1.68</v>
      </c>
      <c r="N463" s="1229">
        <f t="shared" si="103"/>
        <v>1.68</v>
      </c>
      <c r="O463" s="1229">
        <f t="shared" si="104"/>
        <v>56.7</v>
      </c>
      <c r="P463" s="1229">
        <f t="shared" si="105"/>
        <v>56.7</v>
      </c>
      <c r="Q463" s="1229">
        <f t="shared" si="106"/>
        <v>23.58</v>
      </c>
      <c r="R463" s="1229">
        <f t="shared" si="107"/>
        <v>23.58</v>
      </c>
      <c r="S463" s="1229">
        <f t="shared" si="108"/>
        <v>3.4599999999999995</v>
      </c>
      <c r="T463" s="1229">
        <f t="shared" si="109"/>
        <v>3.4599999999999995</v>
      </c>
      <c r="U463" s="1229">
        <f t="shared" si="110"/>
        <v>3.4599999999999995</v>
      </c>
      <c r="V463" s="1233">
        <f t="shared" si="111"/>
        <v>1.7299999999999998</v>
      </c>
      <c r="W463" s="1248">
        <f t="shared" si="98"/>
        <v>204</v>
      </c>
    </row>
    <row r="464" spans="1:23" ht="11.25" customHeight="1" x14ac:dyDescent="0.25">
      <c r="A464" s="1234" t="s">
        <v>3854</v>
      </c>
      <c r="B464" s="1234">
        <v>10001476</v>
      </c>
      <c r="C464" s="1235" t="s">
        <v>2527</v>
      </c>
      <c r="D464" s="1234">
        <v>13420038924</v>
      </c>
      <c r="E464" s="1234" t="s">
        <v>3973</v>
      </c>
      <c r="F464" s="1237">
        <v>388.33333333333331</v>
      </c>
      <c r="G464" s="1236">
        <v>3</v>
      </c>
      <c r="H464" s="1236">
        <v>1</v>
      </c>
      <c r="I464" s="1238">
        <v>0</v>
      </c>
      <c r="J464" s="1239">
        <f t="shared" si="99"/>
        <v>2</v>
      </c>
      <c r="K464" s="1229">
        <f t="shared" si="100"/>
        <v>93.199999999999989</v>
      </c>
      <c r="L464" s="1229">
        <f t="shared" si="101"/>
        <v>93.199999999999989</v>
      </c>
      <c r="M464" s="1229">
        <f t="shared" si="102"/>
        <v>1.68</v>
      </c>
      <c r="N464" s="1229">
        <f t="shared" si="103"/>
        <v>3.36</v>
      </c>
      <c r="O464" s="1229">
        <f t="shared" si="104"/>
        <v>56.7</v>
      </c>
      <c r="P464" s="1229">
        <f t="shared" si="105"/>
        <v>113.4</v>
      </c>
      <c r="Q464" s="1229">
        <f t="shared" si="106"/>
        <v>23.58</v>
      </c>
      <c r="R464" s="1229">
        <f t="shared" si="107"/>
        <v>47.16</v>
      </c>
      <c r="S464" s="1229">
        <f t="shared" si="108"/>
        <v>23.299999999999997</v>
      </c>
      <c r="T464" s="1229">
        <f t="shared" si="109"/>
        <v>23.299999999999997</v>
      </c>
      <c r="U464" s="1229">
        <f t="shared" si="110"/>
        <v>23.299999999999997</v>
      </c>
      <c r="V464" s="1233">
        <f t="shared" si="111"/>
        <v>11.649999999999999</v>
      </c>
      <c r="W464" s="1248">
        <f t="shared" si="98"/>
        <v>514</v>
      </c>
    </row>
    <row r="465" spans="1:23" ht="11.25" customHeight="1" x14ac:dyDescent="0.25">
      <c r="A465" s="1234" t="s">
        <v>3854</v>
      </c>
      <c r="B465" s="1234">
        <v>10001485</v>
      </c>
      <c r="C465" s="1235" t="s">
        <v>2529</v>
      </c>
      <c r="D465" s="1234">
        <v>27460042041</v>
      </c>
      <c r="E465" s="1234" t="s">
        <v>3974</v>
      </c>
      <c r="F465" s="1237">
        <v>171</v>
      </c>
      <c r="G465" s="1236">
        <v>2</v>
      </c>
      <c r="H465" s="1236">
        <v>1</v>
      </c>
      <c r="I465" s="1238">
        <v>0</v>
      </c>
      <c r="J465" s="1239">
        <f t="shared" si="99"/>
        <v>1</v>
      </c>
      <c r="K465" s="1229">
        <f t="shared" si="100"/>
        <v>41.04</v>
      </c>
      <c r="L465" s="1229">
        <f t="shared" si="101"/>
        <v>41.04</v>
      </c>
      <c r="M465" s="1229">
        <f t="shared" si="102"/>
        <v>1.68</v>
      </c>
      <c r="N465" s="1229">
        <f t="shared" si="103"/>
        <v>1.68</v>
      </c>
      <c r="O465" s="1229">
        <f t="shared" si="104"/>
        <v>56.7</v>
      </c>
      <c r="P465" s="1229">
        <f t="shared" si="105"/>
        <v>56.7</v>
      </c>
      <c r="Q465" s="1229">
        <f t="shared" si="106"/>
        <v>23.58</v>
      </c>
      <c r="R465" s="1229">
        <f t="shared" si="107"/>
        <v>23.58</v>
      </c>
      <c r="S465" s="1229">
        <f t="shared" si="108"/>
        <v>10.26</v>
      </c>
      <c r="T465" s="1229">
        <f t="shared" si="109"/>
        <v>10.26</v>
      </c>
      <c r="U465" s="1229">
        <f t="shared" si="110"/>
        <v>10.26</v>
      </c>
      <c r="V465" s="1233">
        <f t="shared" si="111"/>
        <v>5.13</v>
      </c>
      <c r="W465" s="1248">
        <f t="shared" si="98"/>
        <v>282</v>
      </c>
    </row>
    <row r="466" spans="1:23" ht="11.25" customHeight="1" x14ac:dyDescent="0.25">
      <c r="A466" s="1234" t="s">
        <v>3854</v>
      </c>
      <c r="B466" s="1234">
        <v>10001486</v>
      </c>
      <c r="C466" s="1235" t="s">
        <v>3975</v>
      </c>
      <c r="D466" s="1234">
        <v>10320040822</v>
      </c>
      <c r="E466" s="1234" t="s">
        <v>3976</v>
      </c>
      <c r="F466" s="1237">
        <v>343</v>
      </c>
      <c r="G466" s="1236">
        <v>2</v>
      </c>
      <c r="H466" s="1236">
        <v>1</v>
      </c>
      <c r="I466" s="1238">
        <v>0</v>
      </c>
      <c r="J466" s="1239">
        <f t="shared" si="99"/>
        <v>1</v>
      </c>
      <c r="K466" s="1229">
        <f t="shared" si="100"/>
        <v>82.32</v>
      </c>
      <c r="L466" s="1229">
        <f t="shared" si="101"/>
        <v>82.32</v>
      </c>
      <c r="M466" s="1229">
        <f t="shared" si="102"/>
        <v>1.68</v>
      </c>
      <c r="N466" s="1229">
        <f t="shared" si="103"/>
        <v>1.68</v>
      </c>
      <c r="O466" s="1229">
        <f t="shared" si="104"/>
        <v>56.7</v>
      </c>
      <c r="P466" s="1229">
        <f t="shared" si="105"/>
        <v>56.7</v>
      </c>
      <c r="Q466" s="1229">
        <f t="shared" si="106"/>
        <v>23.58</v>
      </c>
      <c r="R466" s="1229">
        <f t="shared" si="107"/>
        <v>23.58</v>
      </c>
      <c r="S466" s="1229">
        <f t="shared" si="108"/>
        <v>20.58</v>
      </c>
      <c r="T466" s="1229">
        <f t="shared" si="109"/>
        <v>20.58</v>
      </c>
      <c r="U466" s="1229">
        <f t="shared" si="110"/>
        <v>20.58</v>
      </c>
      <c r="V466" s="1233">
        <f t="shared" si="111"/>
        <v>10.29</v>
      </c>
      <c r="W466" s="1248">
        <f t="shared" si="98"/>
        <v>401</v>
      </c>
    </row>
    <row r="467" spans="1:23" ht="11.25" customHeight="1" x14ac:dyDescent="0.25">
      <c r="A467" s="1234" t="s">
        <v>3854</v>
      </c>
      <c r="B467" s="1234">
        <v>10001488</v>
      </c>
      <c r="C467" s="1235" t="s">
        <v>874</v>
      </c>
      <c r="D467" s="1234">
        <v>33450001093</v>
      </c>
      <c r="E467" s="1234" t="s">
        <v>3977</v>
      </c>
      <c r="F467" s="1237">
        <v>203.33333333333334</v>
      </c>
      <c r="G467" s="1236">
        <v>2</v>
      </c>
      <c r="H467" s="1236">
        <v>1</v>
      </c>
      <c r="I467" s="1238">
        <v>0</v>
      </c>
      <c r="J467" s="1239">
        <f t="shared" si="99"/>
        <v>1</v>
      </c>
      <c r="K467" s="1229">
        <f t="shared" si="100"/>
        <v>48.8</v>
      </c>
      <c r="L467" s="1229">
        <f t="shared" si="101"/>
        <v>48.8</v>
      </c>
      <c r="M467" s="1229">
        <f t="shared" si="102"/>
        <v>1.68</v>
      </c>
      <c r="N467" s="1229">
        <f t="shared" si="103"/>
        <v>1.68</v>
      </c>
      <c r="O467" s="1229">
        <f t="shared" si="104"/>
        <v>56.7</v>
      </c>
      <c r="P467" s="1229">
        <f t="shared" si="105"/>
        <v>56.7</v>
      </c>
      <c r="Q467" s="1229">
        <f t="shared" si="106"/>
        <v>23.58</v>
      </c>
      <c r="R467" s="1229">
        <f t="shared" si="107"/>
        <v>23.58</v>
      </c>
      <c r="S467" s="1229">
        <f t="shared" si="108"/>
        <v>12.2</v>
      </c>
      <c r="T467" s="1229">
        <f t="shared" si="109"/>
        <v>12.2</v>
      </c>
      <c r="U467" s="1229">
        <f t="shared" si="110"/>
        <v>12.2</v>
      </c>
      <c r="V467" s="1233">
        <f t="shared" si="111"/>
        <v>6.1</v>
      </c>
      <c r="W467" s="1248">
        <f t="shared" si="98"/>
        <v>304</v>
      </c>
    </row>
    <row r="468" spans="1:23" ht="11.25" customHeight="1" x14ac:dyDescent="0.25">
      <c r="A468" s="1234" t="s">
        <v>3854</v>
      </c>
      <c r="B468" s="1234">
        <v>10001496</v>
      </c>
      <c r="C468" s="1235" t="s">
        <v>2533</v>
      </c>
      <c r="D468" s="1234">
        <v>80120042745</v>
      </c>
      <c r="E468" s="1234" t="s">
        <v>3978</v>
      </c>
      <c r="F468" s="1237">
        <v>174</v>
      </c>
      <c r="G468" s="1236">
        <v>3</v>
      </c>
      <c r="H468" s="1236">
        <v>2</v>
      </c>
      <c r="I468" s="1238">
        <v>0</v>
      </c>
      <c r="J468" s="1239">
        <f t="shared" si="99"/>
        <v>1</v>
      </c>
      <c r="K468" s="1229">
        <f t="shared" si="100"/>
        <v>41.76</v>
      </c>
      <c r="L468" s="1229">
        <f t="shared" si="101"/>
        <v>41.76</v>
      </c>
      <c r="M468" s="1229">
        <f t="shared" si="102"/>
        <v>3.36</v>
      </c>
      <c r="N468" s="1229">
        <f t="shared" si="103"/>
        <v>1.68</v>
      </c>
      <c r="O468" s="1229">
        <f t="shared" si="104"/>
        <v>113.4</v>
      </c>
      <c r="P468" s="1229">
        <f t="shared" si="105"/>
        <v>56.7</v>
      </c>
      <c r="Q468" s="1229">
        <f t="shared" si="106"/>
        <v>47.16</v>
      </c>
      <c r="R468" s="1229">
        <f t="shared" si="107"/>
        <v>23.58</v>
      </c>
      <c r="S468" s="1229">
        <f t="shared" si="108"/>
        <v>10.44</v>
      </c>
      <c r="T468" s="1229">
        <f t="shared" si="109"/>
        <v>10.44</v>
      </c>
      <c r="U468" s="1229">
        <f t="shared" si="110"/>
        <v>10.44</v>
      </c>
      <c r="V468" s="1233">
        <f t="shared" si="111"/>
        <v>5.22</v>
      </c>
      <c r="W468" s="1248">
        <f t="shared" si="98"/>
        <v>366</v>
      </c>
    </row>
    <row r="469" spans="1:23" ht="11.25" customHeight="1" x14ac:dyDescent="0.25">
      <c r="A469" s="1234" t="s">
        <v>3854</v>
      </c>
      <c r="B469" s="1234">
        <v>10001498</v>
      </c>
      <c r="C469" s="1235" t="s">
        <v>2535</v>
      </c>
      <c r="D469" s="1234">
        <v>80810039213</v>
      </c>
      <c r="E469" s="1234" t="s">
        <v>3979</v>
      </c>
      <c r="F469" s="1237">
        <v>248.33333333333334</v>
      </c>
      <c r="G469" s="1236">
        <v>2</v>
      </c>
      <c r="H469" s="1236">
        <v>1</v>
      </c>
      <c r="I469" s="1238">
        <v>0</v>
      </c>
      <c r="J469" s="1239">
        <f t="shared" si="99"/>
        <v>1</v>
      </c>
      <c r="K469" s="1229">
        <f t="shared" si="100"/>
        <v>59.6</v>
      </c>
      <c r="L469" s="1229">
        <f t="shared" si="101"/>
        <v>59.6</v>
      </c>
      <c r="M469" s="1229">
        <f t="shared" si="102"/>
        <v>1.68</v>
      </c>
      <c r="N469" s="1229">
        <f t="shared" si="103"/>
        <v>1.68</v>
      </c>
      <c r="O469" s="1229">
        <f t="shared" si="104"/>
        <v>56.7</v>
      </c>
      <c r="P469" s="1229">
        <f t="shared" si="105"/>
        <v>56.7</v>
      </c>
      <c r="Q469" s="1229">
        <f t="shared" si="106"/>
        <v>23.58</v>
      </c>
      <c r="R469" s="1229">
        <f t="shared" si="107"/>
        <v>23.58</v>
      </c>
      <c r="S469" s="1229">
        <f t="shared" si="108"/>
        <v>14.9</v>
      </c>
      <c r="T469" s="1229">
        <f t="shared" si="109"/>
        <v>14.9</v>
      </c>
      <c r="U469" s="1229">
        <f t="shared" si="110"/>
        <v>14.9</v>
      </c>
      <c r="V469" s="1233">
        <f t="shared" si="111"/>
        <v>7.45</v>
      </c>
      <c r="W469" s="1248">
        <f t="shared" si="98"/>
        <v>335</v>
      </c>
    </row>
    <row r="470" spans="1:23" ht="11.25" customHeight="1" x14ac:dyDescent="0.25">
      <c r="A470" s="1234" t="s">
        <v>3854</v>
      </c>
      <c r="B470" s="1234">
        <v>10001499</v>
      </c>
      <c r="C470" s="1235" t="s">
        <v>2537</v>
      </c>
      <c r="D470" s="1234">
        <v>81150005111</v>
      </c>
      <c r="E470" s="1234" t="s">
        <v>3980</v>
      </c>
      <c r="F470" s="1237">
        <v>460.66666666666669</v>
      </c>
      <c r="G470" s="1236">
        <v>3</v>
      </c>
      <c r="H470" s="1236">
        <v>1</v>
      </c>
      <c r="I470" s="1238">
        <v>0</v>
      </c>
      <c r="J470" s="1239">
        <f t="shared" si="99"/>
        <v>2</v>
      </c>
      <c r="K470" s="1229">
        <f t="shared" si="100"/>
        <v>110.56</v>
      </c>
      <c r="L470" s="1229">
        <f t="shared" si="101"/>
        <v>110.56</v>
      </c>
      <c r="M470" s="1229">
        <f t="shared" si="102"/>
        <v>1.68</v>
      </c>
      <c r="N470" s="1229">
        <f t="shared" si="103"/>
        <v>3.36</v>
      </c>
      <c r="O470" s="1229">
        <f t="shared" si="104"/>
        <v>56.7</v>
      </c>
      <c r="P470" s="1229">
        <f t="shared" si="105"/>
        <v>113.4</v>
      </c>
      <c r="Q470" s="1229">
        <f t="shared" si="106"/>
        <v>23.58</v>
      </c>
      <c r="R470" s="1229">
        <f t="shared" si="107"/>
        <v>47.16</v>
      </c>
      <c r="S470" s="1229">
        <f t="shared" si="108"/>
        <v>27.64</v>
      </c>
      <c r="T470" s="1229">
        <f t="shared" si="109"/>
        <v>27.64</v>
      </c>
      <c r="U470" s="1229">
        <f t="shared" si="110"/>
        <v>27.64</v>
      </c>
      <c r="V470" s="1233">
        <f t="shared" si="111"/>
        <v>13.82</v>
      </c>
      <c r="W470" s="1248">
        <f t="shared" si="98"/>
        <v>564</v>
      </c>
    </row>
    <row r="471" spans="1:23" ht="11.25" customHeight="1" x14ac:dyDescent="0.25">
      <c r="A471" s="1234" t="s">
        <v>3854</v>
      </c>
      <c r="B471" s="1234">
        <v>10001504</v>
      </c>
      <c r="C471" s="1235" t="s">
        <v>2539</v>
      </c>
      <c r="D471" s="1234">
        <v>45990044324</v>
      </c>
      <c r="E471" s="1234" t="s">
        <v>3981</v>
      </c>
      <c r="F471" s="1237">
        <v>270.66666666666669</v>
      </c>
      <c r="G471" s="1236">
        <v>3</v>
      </c>
      <c r="H471" s="1236">
        <v>1</v>
      </c>
      <c r="I471" s="1238">
        <v>0</v>
      </c>
      <c r="J471" s="1239">
        <f t="shared" si="99"/>
        <v>2</v>
      </c>
      <c r="K471" s="1229">
        <f t="shared" si="100"/>
        <v>64.960000000000008</v>
      </c>
      <c r="L471" s="1229">
        <f t="shared" si="101"/>
        <v>64.960000000000008</v>
      </c>
      <c r="M471" s="1229">
        <f t="shared" si="102"/>
        <v>1.68</v>
      </c>
      <c r="N471" s="1229">
        <f t="shared" si="103"/>
        <v>3.36</v>
      </c>
      <c r="O471" s="1229">
        <f t="shared" si="104"/>
        <v>56.7</v>
      </c>
      <c r="P471" s="1229">
        <f t="shared" si="105"/>
        <v>113.4</v>
      </c>
      <c r="Q471" s="1229">
        <f t="shared" si="106"/>
        <v>23.58</v>
      </c>
      <c r="R471" s="1229">
        <f t="shared" si="107"/>
        <v>47.16</v>
      </c>
      <c r="S471" s="1229">
        <f t="shared" si="108"/>
        <v>16.240000000000002</v>
      </c>
      <c r="T471" s="1229">
        <f t="shared" si="109"/>
        <v>16.240000000000002</v>
      </c>
      <c r="U471" s="1229">
        <f t="shared" si="110"/>
        <v>16.240000000000002</v>
      </c>
      <c r="V471" s="1233">
        <f t="shared" si="111"/>
        <v>8.120000000000001</v>
      </c>
      <c r="W471" s="1248">
        <f t="shared" si="98"/>
        <v>433</v>
      </c>
    </row>
    <row r="472" spans="1:23" ht="11.25" customHeight="1" x14ac:dyDescent="0.25">
      <c r="A472" s="1234" t="s">
        <v>3854</v>
      </c>
      <c r="B472" s="1234">
        <v>10001506</v>
      </c>
      <c r="C472" s="1235" t="s">
        <v>2541</v>
      </c>
      <c r="D472" s="1234">
        <v>46790031551</v>
      </c>
      <c r="E472" s="1234" t="s">
        <v>3982</v>
      </c>
      <c r="F472" s="1237">
        <v>462.66666666666669</v>
      </c>
      <c r="G472" s="1236">
        <v>3</v>
      </c>
      <c r="H472" s="1236">
        <v>1</v>
      </c>
      <c r="I472" s="1238">
        <v>1</v>
      </c>
      <c r="J472" s="1239">
        <f t="shared" si="99"/>
        <v>1</v>
      </c>
      <c r="K472" s="1229">
        <f t="shared" si="100"/>
        <v>111.04</v>
      </c>
      <c r="L472" s="1229">
        <f t="shared" si="101"/>
        <v>111.04</v>
      </c>
      <c r="M472" s="1229">
        <f t="shared" si="102"/>
        <v>3.36</v>
      </c>
      <c r="N472" s="1229">
        <f t="shared" si="103"/>
        <v>1.68</v>
      </c>
      <c r="O472" s="1229">
        <f t="shared" si="104"/>
        <v>113.4</v>
      </c>
      <c r="P472" s="1229">
        <f t="shared" si="105"/>
        <v>56.7</v>
      </c>
      <c r="Q472" s="1229">
        <f t="shared" si="106"/>
        <v>47.16</v>
      </c>
      <c r="R472" s="1229">
        <f t="shared" si="107"/>
        <v>23.58</v>
      </c>
      <c r="S472" s="1229">
        <f t="shared" si="108"/>
        <v>27.76</v>
      </c>
      <c r="T472" s="1229">
        <f t="shared" si="109"/>
        <v>27.76</v>
      </c>
      <c r="U472" s="1229">
        <f t="shared" si="110"/>
        <v>27.76</v>
      </c>
      <c r="V472" s="1233">
        <f t="shared" si="111"/>
        <v>13.88</v>
      </c>
      <c r="W472" s="1248">
        <f t="shared" si="98"/>
        <v>565</v>
      </c>
    </row>
    <row r="473" spans="1:23" ht="11.25" customHeight="1" x14ac:dyDescent="0.25">
      <c r="A473" s="1234" t="s">
        <v>3854</v>
      </c>
      <c r="B473" s="1234">
        <v>10001510</v>
      </c>
      <c r="C473" s="1235" t="s">
        <v>1592</v>
      </c>
      <c r="D473" s="1234">
        <v>45090007022</v>
      </c>
      <c r="E473" s="1234" t="s">
        <v>3983</v>
      </c>
      <c r="F473" s="1237">
        <v>520</v>
      </c>
      <c r="G473" s="1236">
        <v>3</v>
      </c>
      <c r="H473" s="1236">
        <v>1</v>
      </c>
      <c r="I473" s="1238">
        <v>0</v>
      </c>
      <c r="J473" s="1239">
        <f t="shared" si="99"/>
        <v>2</v>
      </c>
      <c r="K473" s="1229">
        <f t="shared" si="100"/>
        <v>124.8</v>
      </c>
      <c r="L473" s="1229">
        <f t="shared" si="101"/>
        <v>124.8</v>
      </c>
      <c r="M473" s="1229">
        <f t="shared" si="102"/>
        <v>1.68</v>
      </c>
      <c r="N473" s="1229">
        <f t="shared" si="103"/>
        <v>3.36</v>
      </c>
      <c r="O473" s="1229">
        <f t="shared" si="104"/>
        <v>56.7</v>
      </c>
      <c r="P473" s="1229">
        <f t="shared" si="105"/>
        <v>113.4</v>
      </c>
      <c r="Q473" s="1229">
        <f t="shared" si="106"/>
        <v>23.58</v>
      </c>
      <c r="R473" s="1229">
        <f t="shared" si="107"/>
        <v>47.16</v>
      </c>
      <c r="S473" s="1229">
        <f t="shared" si="108"/>
        <v>31.2</v>
      </c>
      <c r="T473" s="1229">
        <f t="shared" si="109"/>
        <v>31.2</v>
      </c>
      <c r="U473" s="1229">
        <f t="shared" si="110"/>
        <v>31.2</v>
      </c>
      <c r="V473" s="1233">
        <f t="shared" si="111"/>
        <v>15.6</v>
      </c>
      <c r="W473" s="1248">
        <f t="shared" si="98"/>
        <v>605</v>
      </c>
    </row>
    <row r="474" spans="1:23" ht="11.25" customHeight="1" x14ac:dyDescent="0.25">
      <c r="A474" s="1234" t="s">
        <v>3854</v>
      </c>
      <c r="B474" s="1234">
        <v>10001527</v>
      </c>
      <c r="C474" s="1235" t="s">
        <v>2543</v>
      </c>
      <c r="D474" s="1234">
        <v>44970044300</v>
      </c>
      <c r="E474" s="1234" t="s">
        <v>3984</v>
      </c>
      <c r="F474" s="1237">
        <v>325</v>
      </c>
      <c r="G474" s="1236">
        <v>3</v>
      </c>
      <c r="H474" s="1236">
        <v>1</v>
      </c>
      <c r="I474" s="1238">
        <v>0</v>
      </c>
      <c r="J474" s="1239">
        <f t="shared" si="99"/>
        <v>2</v>
      </c>
      <c r="K474" s="1229">
        <f t="shared" si="100"/>
        <v>78</v>
      </c>
      <c r="L474" s="1229">
        <f t="shared" si="101"/>
        <v>78</v>
      </c>
      <c r="M474" s="1229">
        <f t="shared" si="102"/>
        <v>1.68</v>
      </c>
      <c r="N474" s="1229">
        <f t="shared" si="103"/>
        <v>3.36</v>
      </c>
      <c r="O474" s="1229">
        <f t="shared" si="104"/>
        <v>56.7</v>
      </c>
      <c r="P474" s="1229">
        <f t="shared" si="105"/>
        <v>113.4</v>
      </c>
      <c r="Q474" s="1229">
        <f t="shared" si="106"/>
        <v>23.58</v>
      </c>
      <c r="R474" s="1229">
        <f t="shared" si="107"/>
        <v>47.16</v>
      </c>
      <c r="S474" s="1229">
        <f t="shared" si="108"/>
        <v>19.5</v>
      </c>
      <c r="T474" s="1229">
        <f t="shared" si="109"/>
        <v>19.5</v>
      </c>
      <c r="U474" s="1229">
        <f t="shared" si="110"/>
        <v>19.5</v>
      </c>
      <c r="V474" s="1233">
        <f t="shared" si="111"/>
        <v>9.75</v>
      </c>
      <c r="W474" s="1248">
        <f t="shared" si="98"/>
        <v>470</v>
      </c>
    </row>
    <row r="475" spans="1:23" ht="11.25" customHeight="1" x14ac:dyDescent="0.25">
      <c r="A475" s="1234" t="s">
        <v>3854</v>
      </c>
      <c r="B475" s="1234">
        <v>10001535</v>
      </c>
      <c r="C475" s="1235" t="s">
        <v>432</v>
      </c>
      <c r="D475" s="1234">
        <v>10310009381</v>
      </c>
      <c r="E475" s="1234" t="s">
        <v>3985</v>
      </c>
      <c r="F475" s="1237">
        <v>318.33333333333331</v>
      </c>
      <c r="G475" s="1236">
        <v>3</v>
      </c>
      <c r="H475" s="1236">
        <v>1</v>
      </c>
      <c r="I475" s="1238">
        <v>0</v>
      </c>
      <c r="J475" s="1239">
        <f t="shared" si="99"/>
        <v>2</v>
      </c>
      <c r="K475" s="1229">
        <f t="shared" si="100"/>
        <v>76.399999999999991</v>
      </c>
      <c r="L475" s="1229">
        <f t="shared" si="101"/>
        <v>76.399999999999991</v>
      </c>
      <c r="M475" s="1229">
        <f t="shared" si="102"/>
        <v>1.68</v>
      </c>
      <c r="N475" s="1229">
        <f t="shared" si="103"/>
        <v>3.36</v>
      </c>
      <c r="O475" s="1229">
        <f t="shared" si="104"/>
        <v>56.7</v>
      </c>
      <c r="P475" s="1229">
        <f t="shared" si="105"/>
        <v>113.4</v>
      </c>
      <c r="Q475" s="1229">
        <f t="shared" si="106"/>
        <v>23.58</v>
      </c>
      <c r="R475" s="1229">
        <f t="shared" si="107"/>
        <v>47.16</v>
      </c>
      <c r="S475" s="1229">
        <f t="shared" si="108"/>
        <v>19.099999999999998</v>
      </c>
      <c r="T475" s="1229">
        <f t="shared" si="109"/>
        <v>19.099999999999998</v>
      </c>
      <c r="U475" s="1229">
        <f t="shared" si="110"/>
        <v>19.099999999999998</v>
      </c>
      <c r="V475" s="1233">
        <f t="shared" si="111"/>
        <v>9.5499999999999989</v>
      </c>
      <c r="W475" s="1248">
        <f t="shared" si="98"/>
        <v>466</v>
      </c>
    </row>
    <row r="476" spans="1:23" ht="11.25" customHeight="1" x14ac:dyDescent="0.25">
      <c r="A476" s="1234" t="s">
        <v>3854</v>
      </c>
      <c r="B476" s="1234">
        <v>10001535</v>
      </c>
      <c r="C476" s="1235" t="s">
        <v>432</v>
      </c>
      <c r="D476" s="1234">
        <v>60920045374</v>
      </c>
      <c r="E476" s="1234" t="s">
        <v>3986</v>
      </c>
      <c r="F476" s="1237">
        <v>392.33333333333331</v>
      </c>
      <c r="G476" s="1236">
        <v>2</v>
      </c>
      <c r="H476" s="1236">
        <v>1</v>
      </c>
      <c r="I476" s="1238">
        <v>0</v>
      </c>
      <c r="J476" s="1239">
        <f t="shared" si="99"/>
        <v>1</v>
      </c>
      <c r="K476" s="1229">
        <f t="shared" si="100"/>
        <v>94.16</v>
      </c>
      <c r="L476" s="1229">
        <f t="shared" si="101"/>
        <v>94.16</v>
      </c>
      <c r="M476" s="1229">
        <f t="shared" si="102"/>
        <v>1.68</v>
      </c>
      <c r="N476" s="1229">
        <f t="shared" si="103"/>
        <v>1.68</v>
      </c>
      <c r="O476" s="1229">
        <f t="shared" si="104"/>
        <v>56.7</v>
      </c>
      <c r="P476" s="1229">
        <f t="shared" si="105"/>
        <v>56.7</v>
      </c>
      <c r="Q476" s="1229">
        <f t="shared" si="106"/>
        <v>23.58</v>
      </c>
      <c r="R476" s="1229">
        <f t="shared" si="107"/>
        <v>23.58</v>
      </c>
      <c r="S476" s="1229">
        <f t="shared" si="108"/>
        <v>23.54</v>
      </c>
      <c r="T476" s="1229">
        <f t="shared" si="109"/>
        <v>23.54</v>
      </c>
      <c r="U476" s="1229">
        <f t="shared" si="110"/>
        <v>23.54</v>
      </c>
      <c r="V476" s="1233">
        <f t="shared" si="111"/>
        <v>11.77</v>
      </c>
      <c r="W476" s="1248">
        <f t="shared" si="98"/>
        <v>435</v>
      </c>
    </row>
    <row r="477" spans="1:23" ht="11.25" customHeight="1" x14ac:dyDescent="0.25">
      <c r="A477" s="1234" t="s">
        <v>3854</v>
      </c>
      <c r="B477" s="1234">
        <v>10001535</v>
      </c>
      <c r="C477" s="1235" t="s">
        <v>432</v>
      </c>
      <c r="D477" s="1234">
        <v>84200054331</v>
      </c>
      <c r="E477" s="1234" t="s">
        <v>3987</v>
      </c>
      <c r="F477" s="1237">
        <v>354</v>
      </c>
      <c r="G477" s="1236">
        <v>2</v>
      </c>
      <c r="H477" s="1236">
        <v>1</v>
      </c>
      <c r="I477" s="1238">
        <v>0</v>
      </c>
      <c r="J477" s="1239">
        <f t="shared" si="99"/>
        <v>1</v>
      </c>
      <c r="K477" s="1229">
        <f t="shared" si="100"/>
        <v>84.96</v>
      </c>
      <c r="L477" s="1229">
        <f t="shared" si="101"/>
        <v>84.96</v>
      </c>
      <c r="M477" s="1229">
        <f t="shared" si="102"/>
        <v>1.68</v>
      </c>
      <c r="N477" s="1229">
        <f t="shared" si="103"/>
        <v>1.68</v>
      </c>
      <c r="O477" s="1229">
        <f t="shared" si="104"/>
        <v>56.7</v>
      </c>
      <c r="P477" s="1229">
        <f t="shared" si="105"/>
        <v>56.7</v>
      </c>
      <c r="Q477" s="1229">
        <f t="shared" si="106"/>
        <v>23.58</v>
      </c>
      <c r="R477" s="1229">
        <f t="shared" si="107"/>
        <v>23.58</v>
      </c>
      <c r="S477" s="1229">
        <f t="shared" si="108"/>
        <v>21.24</v>
      </c>
      <c r="T477" s="1229">
        <f t="shared" si="109"/>
        <v>21.24</v>
      </c>
      <c r="U477" s="1229">
        <f t="shared" si="110"/>
        <v>21.24</v>
      </c>
      <c r="V477" s="1233">
        <f t="shared" si="111"/>
        <v>10.62</v>
      </c>
      <c r="W477" s="1248">
        <f t="shared" si="98"/>
        <v>408</v>
      </c>
    </row>
    <row r="478" spans="1:23" ht="11.25" customHeight="1" x14ac:dyDescent="0.25">
      <c r="A478" s="1234" t="s">
        <v>3854</v>
      </c>
      <c r="B478" s="1234">
        <v>10001535</v>
      </c>
      <c r="C478" s="1235" t="s">
        <v>432</v>
      </c>
      <c r="D478" s="1234">
        <v>63600003797</v>
      </c>
      <c r="E478" s="1234" t="s">
        <v>3988</v>
      </c>
      <c r="F478" s="1237">
        <v>307</v>
      </c>
      <c r="G478" s="1236">
        <v>2</v>
      </c>
      <c r="H478" s="1236">
        <v>1</v>
      </c>
      <c r="I478" s="1238">
        <v>0</v>
      </c>
      <c r="J478" s="1239">
        <f t="shared" si="99"/>
        <v>1</v>
      </c>
      <c r="K478" s="1229">
        <f t="shared" si="100"/>
        <v>73.679999999999993</v>
      </c>
      <c r="L478" s="1229">
        <f t="shared" si="101"/>
        <v>73.679999999999993</v>
      </c>
      <c r="M478" s="1229">
        <f t="shared" si="102"/>
        <v>1.68</v>
      </c>
      <c r="N478" s="1229">
        <f t="shared" si="103"/>
        <v>1.68</v>
      </c>
      <c r="O478" s="1229">
        <f t="shared" si="104"/>
        <v>56.7</v>
      </c>
      <c r="P478" s="1229">
        <f t="shared" si="105"/>
        <v>56.7</v>
      </c>
      <c r="Q478" s="1229">
        <f t="shared" si="106"/>
        <v>23.58</v>
      </c>
      <c r="R478" s="1229">
        <f t="shared" si="107"/>
        <v>23.58</v>
      </c>
      <c r="S478" s="1229">
        <f t="shared" si="108"/>
        <v>18.419999999999998</v>
      </c>
      <c r="T478" s="1229">
        <f t="shared" si="109"/>
        <v>18.419999999999998</v>
      </c>
      <c r="U478" s="1229">
        <f t="shared" si="110"/>
        <v>18.419999999999998</v>
      </c>
      <c r="V478" s="1233">
        <f t="shared" si="111"/>
        <v>9.2099999999999991</v>
      </c>
      <c r="W478" s="1248">
        <f t="shared" si="98"/>
        <v>376</v>
      </c>
    </row>
    <row r="479" spans="1:23" ht="11.25" customHeight="1" x14ac:dyDescent="0.25">
      <c r="A479" s="1234" t="s">
        <v>3854</v>
      </c>
      <c r="B479" s="1234">
        <v>10001547</v>
      </c>
      <c r="C479" s="1235" t="s">
        <v>2545</v>
      </c>
      <c r="D479" s="1234">
        <v>10630002338</v>
      </c>
      <c r="E479" s="1234" t="s">
        <v>3989</v>
      </c>
      <c r="F479" s="1237">
        <v>487.66666666666669</v>
      </c>
      <c r="G479" s="1236">
        <v>3</v>
      </c>
      <c r="H479" s="1236">
        <v>1</v>
      </c>
      <c r="I479" s="1238">
        <v>0</v>
      </c>
      <c r="J479" s="1239">
        <f t="shared" si="99"/>
        <v>2</v>
      </c>
      <c r="K479" s="1229">
        <f t="shared" si="100"/>
        <v>117.04</v>
      </c>
      <c r="L479" s="1229">
        <f t="shared" si="101"/>
        <v>117.04</v>
      </c>
      <c r="M479" s="1229">
        <f t="shared" si="102"/>
        <v>1.68</v>
      </c>
      <c r="N479" s="1229">
        <f t="shared" si="103"/>
        <v>3.36</v>
      </c>
      <c r="O479" s="1229">
        <f t="shared" si="104"/>
        <v>56.7</v>
      </c>
      <c r="P479" s="1229">
        <f t="shared" si="105"/>
        <v>113.4</v>
      </c>
      <c r="Q479" s="1229">
        <f t="shared" si="106"/>
        <v>23.58</v>
      </c>
      <c r="R479" s="1229">
        <f t="shared" si="107"/>
        <v>47.16</v>
      </c>
      <c r="S479" s="1229">
        <f t="shared" si="108"/>
        <v>29.26</v>
      </c>
      <c r="T479" s="1229">
        <f t="shared" si="109"/>
        <v>29.26</v>
      </c>
      <c r="U479" s="1229">
        <f t="shared" si="110"/>
        <v>29.26</v>
      </c>
      <c r="V479" s="1233">
        <f t="shared" si="111"/>
        <v>14.63</v>
      </c>
      <c r="W479" s="1248">
        <f t="shared" si="98"/>
        <v>582</v>
      </c>
    </row>
    <row r="480" spans="1:23" ht="11.25" customHeight="1" x14ac:dyDescent="0.25">
      <c r="A480" s="1234" t="s">
        <v>3854</v>
      </c>
      <c r="B480" s="1234">
        <v>10001575</v>
      </c>
      <c r="C480" s="1235" t="s">
        <v>2547</v>
      </c>
      <c r="D480" s="1234">
        <v>57220033163</v>
      </c>
      <c r="E480" s="1234" t="s">
        <v>3990</v>
      </c>
      <c r="F480" s="1237">
        <v>300.33333333333331</v>
      </c>
      <c r="G480" s="1236">
        <v>3</v>
      </c>
      <c r="H480" s="1236">
        <v>1</v>
      </c>
      <c r="I480" s="1238">
        <v>0</v>
      </c>
      <c r="J480" s="1239">
        <f t="shared" si="99"/>
        <v>2</v>
      </c>
      <c r="K480" s="1229">
        <f t="shared" si="100"/>
        <v>72.08</v>
      </c>
      <c r="L480" s="1229">
        <f t="shared" si="101"/>
        <v>72.08</v>
      </c>
      <c r="M480" s="1229">
        <f t="shared" si="102"/>
        <v>1.68</v>
      </c>
      <c r="N480" s="1229">
        <f t="shared" si="103"/>
        <v>3.36</v>
      </c>
      <c r="O480" s="1229">
        <f t="shared" si="104"/>
        <v>56.7</v>
      </c>
      <c r="P480" s="1229">
        <f t="shared" si="105"/>
        <v>113.4</v>
      </c>
      <c r="Q480" s="1229">
        <f t="shared" si="106"/>
        <v>23.58</v>
      </c>
      <c r="R480" s="1229">
        <f t="shared" si="107"/>
        <v>47.16</v>
      </c>
      <c r="S480" s="1229">
        <f t="shared" si="108"/>
        <v>18.02</v>
      </c>
      <c r="T480" s="1229">
        <f t="shared" si="109"/>
        <v>18.02</v>
      </c>
      <c r="U480" s="1229">
        <f t="shared" si="110"/>
        <v>18.02</v>
      </c>
      <c r="V480" s="1233">
        <f t="shared" si="111"/>
        <v>9.01</v>
      </c>
      <c r="W480" s="1248">
        <f t="shared" si="98"/>
        <v>453</v>
      </c>
    </row>
    <row r="481" spans="1:23" ht="11.25" customHeight="1" x14ac:dyDescent="0.25">
      <c r="A481" s="1234" t="s">
        <v>3854</v>
      </c>
      <c r="B481" s="1234">
        <v>10001586</v>
      </c>
      <c r="C481" s="1235" t="s">
        <v>2549</v>
      </c>
      <c r="D481" s="1234">
        <v>21020045303</v>
      </c>
      <c r="E481" s="1234" t="s">
        <v>3991</v>
      </c>
      <c r="F481" s="1237">
        <v>174.33333333333334</v>
      </c>
      <c r="G481" s="1236">
        <v>3</v>
      </c>
      <c r="H481" s="1236">
        <v>1</v>
      </c>
      <c r="I481" s="1238">
        <v>0</v>
      </c>
      <c r="J481" s="1239">
        <f t="shared" si="99"/>
        <v>2</v>
      </c>
      <c r="K481" s="1229">
        <f t="shared" si="100"/>
        <v>41.84</v>
      </c>
      <c r="L481" s="1229">
        <f t="shared" si="101"/>
        <v>41.84</v>
      </c>
      <c r="M481" s="1229">
        <f t="shared" si="102"/>
        <v>1.68</v>
      </c>
      <c r="N481" s="1229">
        <f t="shared" si="103"/>
        <v>3.36</v>
      </c>
      <c r="O481" s="1229">
        <f t="shared" si="104"/>
        <v>56.7</v>
      </c>
      <c r="P481" s="1229">
        <f t="shared" si="105"/>
        <v>113.4</v>
      </c>
      <c r="Q481" s="1229">
        <f t="shared" si="106"/>
        <v>23.58</v>
      </c>
      <c r="R481" s="1229">
        <f t="shared" si="107"/>
        <v>47.16</v>
      </c>
      <c r="S481" s="1229">
        <f t="shared" si="108"/>
        <v>10.46</v>
      </c>
      <c r="T481" s="1229">
        <f t="shared" si="109"/>
        <v>10.46</v>
      </c>
      <c r="U481" s="1229">
        <f t="shared" si="110"/>
        <v>10.46</v>
      </c>
      <c r="V481" s="1233">
        <f t="shared" si="111"/>
        <v>5.23</v>
      </c>
      <c r="W481" s="1248">
        <f t="shared" si="98"/>
        <v>366</v>
      </c>
    </row>
    <row r="482" spans="1:23" ht="11.25" customHeight="1" x14ac:dyDescent="0.25">
      <c r="A482" s="1234" t="s">
        <v>3854</v>
      </c>
      <c r="B482" s="1234">
        <v>10001588</v>
      </c>
      <c r="C482" s="1235" t="s">
        <v>2551</v>
      </c>
      <c r="D482" s="1234">
        <v>72160042760</v>
      </c>
      <c r="E482" s="1234" t="s">
        <v>3992</v>
      </c>
      <c r="F482" s="1237">
        <v>266.66666666666669</v>
      </c>
      <c r="G482" s="1236">
        <v>3</v>
      </c>
      <c r="H482" s="1236">
        <v>1</v>
      </c>
      <c r="I482" s="1238">
        <v>0</v>
      </c>
      <c r="J482" s="1239">
        <f t="shared" si="99"/>
        <v>2</v>
      </c>
      <c r="K482" s="1229">
        <f t="shared" si="100"/>
        <v>64</v>
      </c>
      <c r="L482" s="1229">
        <f t="shared" si="101"/>
        <v>64</v>
      </c>
      <c r="M482" s="1229">
        <f t="shared" si="102"/>
        <v>1.68</v>
      </c>
      <c r="N482" s="1229">
        <f t="shared" si="103"/>
        <v>3.36</v>
      </c>
      <c r="O482" s="1229">
        <f t="shared" si="104"/>
        <v>56.7</v>
      </c>
      <c r="P482" s="1229">
        <f t="shared" si="105"/>
        <v>113.4</v>
      </c>
      <c r="Q482" s="1229">
        <f t="shared" si="106"/>
        <v>23.58</v>
      </c>
      <c r="R482" s="1229">
        <f t="shared" si="107"/>
        <v>47.16</v>
      </c>
      <c r="S482" s="1229">
        <f t="shared" si="108"/>
        <v>16</v>
      </c>
      <c r="T482" s="1229">
        <f t="shared" si="109"/>
        <v>16</v>
      </c>
      <c r="U482" s="1229">
        <f t="shared" si="110"/>
        <v>16</v>
      </c>
      <c r="V482" s="1233">
        <f t="shared" si="111"/>
        <v>8</v>
      </c>
      <c r="W482" s="1248">
        <f t="shared" si="98"/>
        <v>430</v>
      </c>
    </row>
    <row r="483" spans="1:23" ht="11.25" customHeight="1" x14ac:dyDescent="0.25">
      <c r="A483" s="1234" t="s">
        <v>3854</v>
      </c>
      <c r="B483" s="1234">
        <v>10001593</v>
      </c>
      <c r="C483" s="1235" t="s">
        <v>2553</v>
      </c>
      <c r="D483" s="1234">
        <v>10100005317</v>
      </c>
      <c r="E483" s="1234" t="s">
        <v>3993</v>
      </c>
      <c r="F483" s="1237">
        <v>289</v>
      </c>
      <c r="G483" s="1236">
        <v>2</v>
      </c>
      <c r="H483" s="1236">
        <v>1</v>
      </c>
      <c r="I483" s="1238">
        <v>0</v>
      </c>
      <c r="J483" s="1239">
        <f t="shared" si="99"/>
        <v>1</v>
      </c>
      <c r="K483" s="1229">
        <f t="shared" si="100"/>
        <v>69.36</v>
      </c>
      <c r="L483" s="1229">
        <f t="shared" si="101"/>
        <v>69.36</v>
      </c>
      <c r="M483" s="1229">
        <f t="shared" si="102"/>
        <v>1.68</v>
      </c>
      <c r="N483" s="1229">
        <f t="shared" si="103"/>
        <v>1.68</v>
      </c>
      <c r="O483" s="1229">
        <f t="shared" si="104"/>
        <v>56.7</v>
      </c>
      <c r="P483" s="1229">
        <f t="shared" si="105"/>
        <v>56.7</v>
      </c>
      <c r="Q483" s="1229">
        <f t="shared" si="106"/>
        <v>23.58</v>
      </c>
      <c r="R483" s="1229">
        <f t="shared" si="107"/>
        <v>23.58</v>
      </c>
      <c r="S483" s="1229">
        <f t="shared" si="108"/>
        <v>17.34</v>
      </c>
      <c r="T483" s="1229">
        <f t="shared" si="109"/>
        <v>17.34</v>
      </c>
      <c r="U483" s="1229">
        <f t="shared" si="110"/>
        <v>17.34</v>
      </c>
      <c r="V483" s="1233">
        <f t="shared" si="111"/>
        <v>8.67</v>
      </c>
      <c r="W483" s="1248">
        <f t="shared" si="98"/>
        <v>363</v>
      </c>
    </row>
    <row r="484" spans="1:23" ht="11.25" customHeight="1" x14ac:dyDescent="0.25">
      <c r="A484" s="1234" t="s">
        <v>3854</v>
      </c>
      <c r="B484" s="1234">
        <v>10001603</v>
      </c>
      <c r="C484" s="1235" t="s">
        <v>2555</v>
      </c>
      <c r="D484" s="1234">
        <v>21120033778</v>
      </c>
      <c r="E484" s="1234" t="s">
        <v>3994</v>
      </c>
      <c r="F484" s="1237">
        <v>248.66666666666666</v>
      </c>
      <c r="G484" s="1236">
        <v>3</v>
      </c>
      <c r="H484" s="1236">
        <v>1</v>
      </c>
      <c r="I484" s="1238">
        <v>0</v>
      </c>
      <c r="J484" s="1239">
        <f t="shared" si="99"/>
        <v>2</v>
      </c>
      <c r="K484" s="1229">
        <f t="shared" si="100"/>
        <v>59.679999999999993</v>
      </c>
      <c r="L484" s="1229">
        <f t="shared" si="101"/>
        <v>59.679999999999993</v>
      </c>
      <c r="M484" s="1229">
        <f t="shared" si="102"/>
        <v>1.68</v>
      </c>
      <c r="N484" s="1229">
        <f t="shared" si="103"/>
        <v>3.36</v>
      </c>
      <c r="O484" s="1229">
        <f t="shared" si="104"/>
        <v>56.7</v>
      </c>
      <c r="P484" s="1229">
        <f t="shared" si="105"/>
        <v>113.4</v>
      </c>
      <c r="Q484" s="1229">
        <f t="shared" si="106"/>
        <v>23.58</v>
      </c>
      <c r="R484" s="1229">
        <f t="shared" si="107"/>
        <v>47.16</v>
      </c>
      <c r="S484" s="1229">
        <f t="shared" si="108"/>
        <v>14.919999999999998</v>
      </c>
      <c r="T484" s="1229">
        <f t="shared" si="109"/>
        <v>14.919999999999998</v>
      </c>
      <c r="U484" s="1229">
        <f t="shared" si="110"/>
        <v>14.919999999999998</v>
      </c>
      <c r="V484" s="1233">
        <f t="shared" si="111"/>
        <v>7.4599999999999991</v>
      </c>
      <c r="W484" s="1248">
        <f t="shared" si="98"/>
        <v>417</v>
      </c>
    </row>
    <row r="485" spans="1:23" ht="11.25" customHeight="1" x14ac:dyDescent="0.25">
      <c r="A485" s="1234" t="s">
        <v>3854</v>
      </c>
      <c r="B485" s="1234">
        <v>10001631</v>
      </c>
      <c r="C485" s="1235" t="s">
        <v>2557</v>
      </c>
      <c r="D485" s="1234">
        <v>35400001213</v>
      </c>
      <c r="E485" s="1234" t="s">
        <v>3995</v>
      </c>
      <c r="F485" s="1237">
        <v>197.33333333333334</v>
      </c>
      <c r="G485" s="1236">
        <v>2</v>
      </c>
      <c r="H485" s="1236">
        <v>1</v>
      </c>
      <c r="I485" s="1238">
        <v>0</v>
      </c>
      <c r="J485" s="1239">
        <f t="shared" si="99"/>
        <v>1</v>
      </c>
      <c r="K485" s="1229">
        <f t="shared" si="100"/>
        <v>47.36</v>
      </c>
      <c r="L485" s="1229">
        <f t="shared" si="101"/>
        <v>47.36</v>
      </c>
      <c r="M485" s="1229">
        <f t="shared" si="102"/>
        <v>1.68</v>
      </c>
      <c r="N485" s="1229">
        <f t="shared" si="103"/>
        <v>1.68</v>
      </c>
      <c r="O485" s="1229">
        <f t="shared" si="104"/>
        <v>56.7</v>
      </c>
      <c r="P485" s="1229">
        <f t="shared" si="105"/>
        <v>56.7</v>
      </c>
      <c r="Q485" s="1229">
        <f t="shared" si="106"/>
        <v>23.58</v>
      </c>
      <c r="R485" s="1229">
        <f t="shared" si="107"/>
        <v>23.58</v>
      </c>
      <c r="S485" s="1229">
        <f t="shared" si="108"/>
        <v>11.84</v>
      </c>
      <c r="T485" s="1229">
        <f t="shared" si="109"/>
        <v>11.84</v>
      </c>
      <c r="U485" s="1229">
        <f t="shared" si="110"/>
        <v>11.84</v>
      </c>
      <c r="V485" s="1233">
        <f t="shared" si="111"/>
        <v>5.92</v>
      </c>
      <c r="W485" s="1248">
        <f t="shared" si="98"/>
        <v>300</v>
      </c>
    </row>
    <row r="486" spans="1:23" ht="11.25" customHeight="1" x14ac:dyDescent="0.25">
      <c r="A486" s="1234" t="s">
        <v>3854</v>
      </c>
      <c r="B486" s="1234">
        <v>10001640</v>
      </c>
      <c r="C486" s="1235" t="s">
        <v>2559</v>
      </c>
      <c r="D486" s="1234">
        <v>23780042672</v>
      </c>
      <c r="E486" s="1234" t="s">
        <v>3996</v>
      </c>
      <c r="F486" s="1237">
        <v>296.66666666666669</v>
      </c>
      <c r="G486" s="1236">
        <v>2</v>
      </c>
      <c r="H486" s="1236">
        <v>1</v>
      </c>
      <c r="I486" s="1238">
        <v>0</v>
      </c>
      <c r="J486" s="1239">
        <f t="shared" si="99"/>
        <v>1</v>
      </c>
      <c r="K486" s="1229">
        <f t="shared" si="100"/>
        <v>71.2</v>
      </c>
      <c r="L486" s="1229">
        <f t="shared" si="101"/>
        <v>71.2</v>
      </c>
      <c r="M486" s="1229">
        <f t="shared" si="102"/>
        <v>1.68</v>
      </c>
      <c r="N486" s="1229">
        <f t="shared" si="103"/>
        <v>1.68</v>
      </c>
      <c r="O486" s="1229">
        <f t="shared" si="104"/>
        <v>56.7</v>
      </c>
      <c r="P486" s="1229">
        <f t="shared" si="105"/>
        <v>56.7</v>
      </c>
      <c r="Q486" s="1229">
        <f t="shared" si="106"/>
        <v>23.58</v>
      </c>
      <c r="R486" s="1229">
        <f t="shared" si="107"/>
        <v>23.58</v>
      </c>
      <c r="S486" s="1229">
        <f t="shared" si="108"/>
        <v>17.8</v>
      </c>
      <c r="T486" s="1229">
        <f t="shared" si="109"/>
        <v>17.8</v>
      </c>
      <c r="U486" s="1229">
        <f t="shared" si="110"/>
        <v>17.8</v>
      </c>
      <c r="V486" s="1233">
        <f t="shared" si="111"/>
        <v>8.9</v>
      </c>
      <c r="W486" s="1248">
        <f t="shared" si="98"/>
        <v>369</v>
      </c>
    </row>
    <row r="487" spans="1:23" ht="11.25" customHeight="1" x14ac:dyDescent="0.25">
      <c r="A487" s="1234" t="s">
        <v>3854</v>
      </c>
      <c r="B487" s="1234">
        <v>10001643</v>
      </c>
      <c r="C487" s="1235" t="s">
        <v>876</v>
      </c>
      <c r="D487" s="1234">
        <v>76890044991</v>
      </c>
      <c r="E487" s="1234" t="s">
        <v>3997</v>
      </c>
      <c r="F487" s="1237">
        <v>147</v>
      </c>
      <c r="G487" s="1236">
        <v>3</v>
      </c>
      <c r="H487" s="1236">
        <v>1</v>
      </c>
      <c r="I487" s="1238">
        <v>0</v>
      </c>
      <c r="J487" s="1239">
        <f t="shared" si="99"/>
        <v>2</v>
      </c>
      <c r="K487" s="1229">
        <f t="shared" si="100"/>
        <v>35.28</v>
      </c>
      <c r="L487" s="1229">
        <f t="shared" si="101"/>
        <v>35.28</v>
      </c>
      <c r="M487" s="1229">
        <f t="shared" si="102"/>
        <v>1.68</v>
      </c>
      <c r="N487" s="1229">
        <f t="shared" si="103"/>
        <v>3.36</v>
      </c>
      <c r="O487" s="1229">
        <f t="shared" si="104"/>
        <v>56.7</v>
      </c>
      <c r="P487" s="1229">
        <f t="shared" si="105"/>
        <v>113.4</v>
      </c>
      <c r="Q487" s="1229">
        <f t="shared" si="106"/>
        <v>23.58</v>
      </c>
      <c r="R487" s="1229">
        <f t="shared" si="107"/>
        <v>47.16</v>
      </c>
      <c r="S487" s="1229">
        <f t="shared" si="108"/>
        <v>8.82</v>
      </c>
      <c r="T487" s="1229">
        <f t="shared" si="109"/>
        <v>8.82</v>
      </c>
      <c r="U487" s="1229">
        <f t="shared" si="110"/>
        <v>8.82</v>
      </c>
      <c r="V487" s="1233">
        <f t="shared" si="111"/>
        <v>4.41</v>
      </c>
      <c r="W487" s="1248">
        <f t="shared" si="98"/>
        <v>347</v>
      </c>
    </row>
    <row r="488" spans="1:23" ht="11.25" customHeight="1" x14ac:dyDescent="0.25">
      <c r="A488" s="1234" t="s">
        <v>3854</v>
      </c>
      <c r="B488" s="1234">
        <v>10001649</v>
      </c>
      <c r="C488" s="1235" t="s">
        <v>2561</v>
      </c>
      <c r="D488" s="1234">
        <v>50600047409</v>
      </c>
      <c r="E488" s="1234" t="s">
        <v>3998</v>
      </c>
      <c r="F488" s="1237">
        <v>141</v>
      </c>
      <c r="G488" s="1236">
        <v>3</v>
      </c>
      <c r="H488" s="1236">
        <v>1</v>
      </c>
      <c r="I488" s="1238">
        <v>0</v>
      </c>
      <c r="J488" s="1239">
        <f t="shared" si="99"/>
        <v>2</v>
      </c>
      <c r="K488" s="1229">
        <f t="shared" si="100"/>
        <v>33.839999999999996</v>
      </c>
      <c r="L488" s="1229">
        <f t="shared" si="101"/>
        <v>33.839999999999996</v>
      </c>
      <c r="M488" s="1229">
        <f t="shared" si="102"/>
        <v>1.68</v>
      </c>
      <c r="N488" s="1229">
        <f t="shared" si="103"/>
        <v>3.36</v>
      </c>
      <c r="O488" s="1229">
        <f t="shared" si="104"/>
        <v>56.7</v>
      </c>
      <c r="P488" s="1229">
        <f t="shared" si="105"/>
        <v>113.4</v>
      </c>
      <c r="Q488" s="1229">
        <f t="shared" si="106"/>
        <v>23.58</v>
      </c>
      <c r="R488" s="1229">
        <f t="shared" si="107"/>
        <v>47.16</v>
      </c>
      <c r="S488" s="1229">
        <f t="shared" si="108"/>
        <v>8.4599999999999991</v>
      </c>
      <c r="T488" s="1229">
        <f t="shared" si="109"/>
        <v>8.4599999999999991</v>
      </c>
      <c r="U488" s="1229">
        <f t="shared" si="110"/>
        <v>8.4599999999999991</v>
      </c>
      <c r="V488" s="1233">
        <f t="shared" si="111"/>
        <v>4.2299999999999995</v>
      </c>
      <c r="W488" s="1248">
        <f t="shared" si="98"/>
        <v>343</v>
      </c>
    </row>
    <row r="489" spans="1:23" ht="11.25" customHeight="1" x14ac:dyDescent="0.25">
      <c r="A489" s="1234" t="s">
        <v>3854</v>
      </c>
      <c r="B489" s="1234">
        <v>10001654</v>
      </c>
      <c r="C489" s="1235" t="s">
        <v>2563</v>
      </c>
      <c r="D489" s="1234">
        <v>31430043298</v>
      </c>
      <c r="E489" s="1234" t="s">
        <v>3999</v>
      </c>
      <c r="F489" s="1237">
        <v>407.66666666666669</v>
      </c>
      <c r="G489" s="1236">
        <v>3</v>
      </c>
      <c r="H489" s="1236">
        <v>1</v>
      </c>
      <c r="I489" s="1238">
        <v>0</v>
      </c>
      <c r="J489" s="1239">
        <f t="shared" si="99"/>
        <v>2</v>
      </c>
      <c r="K489" s="1229">
        <f t="shared" si="100"/>
        <v>97.84</v>
      </c>
      <c r="L489" s="1229">
        <f t="shared" si="101"/>
        <v>97.84</v>
      </c>
      <c r="M489" s="1229">
        <f t="shared" si="102"/>
        <v>1.68</v>
      </c>
      <c r="N489" s="1229">
        <f t="shared" si="103"/>
        <v>3.36</v>
      </c>
      <c r="O489" s="1229">
        <f t="shared" si="104"/>
        <v>56.7</v>
      </c>
      <c r="P489" s="1229">
        <f t="shared" si="105"/>
        <v>113.4</v>
      </c>
      <c r="Q489" s="1229">
        <f t="shared" si="106"/>
        <v>23.58</v>
      </c>
      <c r="R489" s="1229">
        <f t="shared" si="107"/>
        <v>47.16</v>
      </c>
      <c r="S489" s="1229">
        <f t="shared" si="108"/>
        <v>24.46</v>
      </c>
      <c r="T489" s="1229">
        <f t="shared" si="109"/>
        <v>24.46</v>
      </c>
      <c r="U489" s="1229">
        <f t="shared" si="110"/>
        <v>24.46</v>
      </c>
      <c r="V489" s="1233">
        <f t="shared" si="111"/>
        <v>12.23</v>
      </c>
      <c r="W489" s="1248">
        <f t="shared" si="98"/>
        <v>527</v>
      </c>
    </row>
    <row r="490" spans="1:23" ht="11.25" customHeight="1" x14ac:dyDescent="0.25">
      <c r="A490" s="1234" t="s">
        <v>3854</v>
      </c>
      <c r="B490" s="1234">
        <v>10001667</v>
      </c>
      <c r="C490" s="1235" t="s">
        <v>878</v>
      </c>
      <c r="D490" s="1234">
        <v>10190047106</v>
      </c>
      <c r="E490" s="1234" t="s">
        <v>4000</v>
      </c>
      <c r="F490" s="1237">
        <v>530.66666666666663</v>
      </c>
      <c r="G490" s="1236">
        <v>2</v>
      </c>
      <c r="H490" s="1236">
        <v>1</v>
      </c>
      <c r="I490" s="1238">
        <v>0</v>
      </c>
      <c r="J490" s="1239">
        <f t="shared" si="99"/>
        <v>1</v>
      </c>
      <c r="K490" s="1229">
        <f t="shared" si="100"/>
        <v>127.35999999999999</v>
      </c>
      <c r="L490" s="1229">
        <f t="shared" si="101"/>
        <v>127.35999999999999</v>
      </c>
      <c r="M490" s="1229">
        <f t="shared" si="102"/>
        <v>1.68</v>
      </c>
      <c r="N490" s="1229">
        <f t="shared" si="103"/>
        <v>1.68</v>
      </c>
      <c r="O490" s="1229">
        <f t="shared" si="104"/>
        <v>56.7</v>
      </c>
      <c r="P490" s="1229">
        <f t="shared" si="105"/>
        <v>56.7</v>
      </c>
      <c r="Q490" s="1229">
        <f t="shared" si="106"/>
        <v>23.58</v>
      </c>
      <c r="R490" s="1229">
        <f t="shared" si="107"/>
        <v>23.58</v>
      </c>
      <c r="S490" s="1229">
        <f t="shared" si="108"/>
        <v>31.839999999999996</v>
      </c>
      <c r="T490" s="1229">
        <f t="shared" si="109"/>
        <v>31.839999999999996</v>
      </c>
      <c r="U490" s="1229">
        <f t="shared" si="110"/>
        <v>31.839999999999996</v>
      </c>
      <c r="V490" s="1233">
        <f t="shared" si="111"/>
        <v>15.919999999999998</v>
      </c>
      <c r="W490" s="1248">
        <f t="shared" si="98"/>
        <v>530</v>
      </c>
    </row>
    <row r="491" spans="1:23" ht="11.25" customHeight="1" x14ac:dyDescent="0.25">
      <c r="A491" s="1234" t="s">
        <v>3854</v>
      </c>
      <c r="B491" s="1234">
        <v>10001673</v>
      </c>
      <c r="C491" s="1235" t="s">
        <v>2565</v>
      </c>
      <c r="D491" s="1234">
        <v>48720040739</v>
      </c>
      <c r="E491" s="1234" t="s">
        <v>4001</v>
      </c>
      <c r="F491" s="1237">
        <v>316.66666666666669</v>
      </c>
      <c r="G491" s="1236">
        <v>3</v>
      </c>
      <c r="H491" s="1236">
        <v>1</v>
      </c>
      <c r="I491" s="1238">
        <v>0</v>
      </c>
      <c r="J491" s="1239">
        <f t="shared" si="99"/>
        <v>2</v>
      </c>
      <c r="K491" s="1229">
        <f t="shared" si="100"/>
        <v>76</v>
      </c>
      <c r="L491" s="1229">
        <f t="shared" si="101"/>
        <v>76</v>
      </c>
      <c r="M491" s="1229">
        <f t="shared" si="102"/>
        <v>1.68</v>
      </c>
      <c r="N491" s="1229">
        <f t="shared" si="103"/>
        <v>3.36</v>
      </c>
      <c r="O491" s="1229">
        <f t="shared" si="104"/>
        <v>56.7</v>
      </c>
      <c r="P491" s="1229">
        <f t="shared" si="105"/>
        <v>113.4</v>
      </c>
      <c r="Q491" s="1229">
        <f t="shared" si="106"/>
        <v>23.58</v>
      </c>
      <c r="R491" s="1229">
        <f t="shared" si="107"/>
        <v>47.16</v>
      </c>
      <c r="S491" s="1229">
        <f t="shared" si="108"/>
        <v>19</v>
      </c>
      <c r="T491" s="1229">
        <f t="shared" si="109"/>
        <v>19</v>
      </c>
      <c r="U491" s="1229">
        <f t="shared" si="110"/>
        <v>19</v>
      </c>
      <c r="V491" s="1233">
        <f t="shared" si="111"/>
        <v>9.5</v>
      </c>
      <c r="W491" s="1248">
        <f t="shared" si="98"/>
        <v>464</v>
      </c>
    </row>
    <row r="492" spans="1:23" ht="11.25" customHeight="1" x14ac:dyDescent="0.25">
      <c r="A492" s="1234" t="s">
        <v>3854</v>
      </c>
      <c r="B492" s="1234">
        <v>10001676</v>
      </c>
      <c r="C492" s="1235" t="s">
        <v>1598</v>
      </c>
      <c r="D492" s="1234">
        <v>43770042278</v>
      </c>
      <c r="E492" s="1234" t="s">
        <v>4002</v>
      </c>
      <c r="F492" s="1237">
        <v>308.66666666666669</v>
      </c>
      <c r="G492" s="1236">
        <v>2</v>
      </c>
      <c r="H492" s="1236">
        <v>1</v>
      </c>
      <c r="I492" s="1238">
        <v>0</v>
      </c>
      <c r="J492" s="1239">
        <f t="shared" si="99"/>
        <v>1</v>
      </c>
      <c r="K492" s="1229">
        <f t="shared" si="100"/>
        <v>74.08</v>
      </c>
      <c r="L492" s="1229">
        <f t="shared" si="101"/>
        <v>74.08</v>
      </c>
      <c r="M492" s="1229">
        <f t="shared" si="102"/>
        <v>1.68</v>
      </c>
      <c r="N492" s="1229">
        <f t="shared" si="103"/>
        <v>1.68</v>
      </c>
      <c r="O492" s="1229">
        <f t="shared" si="104"/>
        <v>56.7</v>
      </c>
      <c r="P492" s="1229">
        <f t="shared" si="105"/>
        <v>56.7</v>
      </c>
      <c r="Q492" s="1229">
        <f t="shared" si="106"/>
        <v>23.58</v>
      </c>
      <c r="R492" s="1229">
        <f t="shared" si="107"/>
        <v>23.58</v>
      </c>
      <c r="S492" s="1229">
        <f t="shared" si="108"/>
        <v>18.52</v>
      </c>
      <c r="T492" s="1229">
        <f t="shared" si="109"/>
        <v>18.52</v>
      </c>
      <c r="U492" s="1229">
        <f t="shared" si="110"/>
        <v>18.52</v>
      </c>
      <c r="V492" s="1233">
        <f t="shared" si="111"/>
        <v>9.26</v>
      </c>
      <c r="W492" s="1248">
        <f t="shared" si="98"/>
        <v>377</v>
      </c>
    </row>
    <row r="493" spans="1:23" ht="11.25" customHeight="1" x14ac:dyDescent="0.25">
      <c r="A493" s="1234" t="s">
        <v>3854</v>
      </c>
      <c r="B493" s="1234">
        <v>10001679</v>
      </c>
      <c r="C493" s="1235" t="s">
        <v>4003</v>
      </c>
      <c r="D493" s="1234">
        <v>37460047703</v>
      </c>
      <c r="E493" s="1234" t="s">
        <v>4004</v>
      </c>
      <c r="F493" s="1237">
        <v>73.666666666666671</v>
      </c>
      <c r="G493" s="1236">
        <v>2</v>
      </c>
      <c r="H493" s="1236">
        <v>1</v>
      </c>
      <c r="I493" s="1238">
        <v>0</v>
      </c>
      <c r="J493" s="1239">
        <f t="shared" si="99"/>
        <v>1</v>
      </c>
      <c r="K493" s="1229">
        <f t="shared" si="100"/>
        <v>17.68</v>
      </c>
      <c r="L493" s="1229">
        <f t="shared" si="101"/>
        <v>17.68</v>
      </c>
      <c r="M493" s="1229">
        <f t="shared" si="102"/>
        <v>1.68</v>
      </c>
      <c r="N493" s="1229">
        <f t="shared" si="103"/>
        <v>1.68</v>
      </c>
      <c r="O493" s="1229">
        <f t="shared" si="104"/>
        <v>56.7</v>
      </c>
      <c r="P493" s="1229">
        <f t="shared" si="105"/>
        <v>56.7</v>
      </c>
      <c r="Q493" s="1229">
        <f t="shared" si="106"/>
        <v>23.58</v>
      </c>
      <c r="R493" s="1229">
        <f t="shared" si="107"/>
        <v>23.58</v>
      </c>
      <c r="S493" s="1229">
        <f t="shared" si="108"/>
        <v>4.42</v>
      </c>
      <c r="T493" s="1229">
        <f t="shared" si="109"/>
        <v>4.42</v>
      </c>
      <c r="U493" s="1229">
        <f t="shared" si="110"/>
        <v>4.42</v>
      </c>
      <c r="V493" s="1233">
        <f t="shared" si="111"/>
        <v>2.21</v>
      </c>
      <c r="W493" s="1248">
        <f t="shared" si="98"/>
        <v>215</v>
      </c>
    </row>
    <row r="494" spans="1:23" ht="11.25" customHeight="1" x14ac:dyDescent="0.25">
      <c r="A494" s="1234" t="s">
        <v>3854</v>
      </c>
      <c r="B494" s="1234">
        <v>10001681</v>
      </c>
      <c r="C494" s="1235" t="s">
        <v>880</v>
      </c>
      <c r="D494" s="1234">
        <v>77560040600</v>
      </c>
      <c r="E494" s="1234" t="s">
        <v>4005</v>
      </c>
      <c r="F494" s="1237">
        <v>170.66666666666666</v>
      </c>
      <c r="G494" s="1236">
        <v>3</v>
      </c>
      <c r="H494" s="1236">
        <v>1</v>
      </c>
      <c r="I494" s="1238">
        <v>0</v>
      </c>
      <c r="J494" s="1239">
        <f t="shared" si="99"/>
        <v>2</v>
      </c>
      <c r="K494" s="1229">
        <f t="shared" si="100"/>
        <v>40.959999999999994</v>
      </c>
      <c r="L494" s="1229">
        <f t="shared" si="101"/>
        <v>40.959999999999994</v>
      </c>
      <c r="M494" s="1229">
        <f t="shared" si="102"/>
        <v>1.68</v>
      </c>
      <c r="N494" s="1229">
        <f t="shared" si="103"/>
        <v>3.36</v>
      </c>
      <c r="O494" s="1229">
        <f t="shared" si="104"/>
        <v>56.7</v>
      </c>
      <c r="P494" s="1229">
        <f t="shared" si="105"/>
        <v>113.4</v>
      </c>
      <c r="Q494" s="1229">
        <f t="shared" si="106"/>
        <v>23.58</v>
      </c>
      <c r="R494" s="1229">
        <f t="shared" si="107"/>
        <v>47.16</v>
      </c>
      <c r="S494" s="1229">
        <f t="shared" si="108"/>
        <v>10.239999999999998</v>
      </c>
      <c r="T494" s="1229">
        <f t="shared" si="109"/>
        <v>10.239999999999998</v>
      </c>
      <c r="U494" s="1229">
        <f t="shared" si="110"/>
        <v>10.239999999999998</v>
      </c>
      <c r="V494" s="1233">
        <f t="shared" si="111"/>
        <v>5.1199999999999992</v>
      </c>
      <c r="W494" s="1248">
        <f t="shared" si="98"/>
        <v>364</v>
      </c>
    </row>
    <row r="495" spans="1:23" ht="11.25" customHeight="1" x14ac:dyDescent="0.25">
      <c r="A495" s="1234" t="s">
        <v>3854</v>
      </c>
      <c r="B495" s="1234">
        <v>10001683</v>
      </c>
      <c r="C495" s="1235" t="s">
        <v>2567</v>
      </c>
      <c r="D495" s="1234">
        <v>86960045233</v>
      </c>
      <c r="E495" s="1234" t="s">
        <v>4006</v>
      </c>
      <c r="F495" s="1237">
        <v>191.33333333333334</v>
      </c>
      <c r="G495" s="1236">
        <v>2</v>
      </c>
      <c r="H495" s="1236">
        <v>1</v>
      </c>
      <c r="I495" s="1238">
        <v>0</v>
      </c>
      <c r="J495" s="1239">
        <f t="shared" si="99"/>
        <v>1</v>
      </c>
      <c r="K495" s="1229">
        <f t="shared" si="100"/>
        <v>45.92</v>
      </c>
      <c r="L495" s="1229">
        <f t="shared" si="101"/>
        <v>45.92</v>
      </c>
      <c r="M495" s="1229">
        <f t="shared" si="102"/>
        <v>1.68</v>
      </c>
      <c r="N495" s="1229">
        <f t="shared" si="103"/>
        <v>1.68</v>
      </c>
      <c r="O495" s="1229">
        <f t="shared" si="104"/>
        <v>56.7</v>
      </c>
      <c r="P495" s="1229">
        <f t="shared" si="105"/>
        <v>56.7</v>
      </c>
      <c r="Q495" s="1229">
        <f t="shared" si="106"/>
        <v>23.58</v>
      </c>
      <c r="R495" s="1229">
        <f t="shared" si="107"/>
        <v>23.58</v>
      </c>
      <c r="S495" s="1229">
        <f t="shared" si="108"/>
        <v>11.48</v>
      </c>
      <c r="T495" s="1229">
        <f t="shared" si="109"/>
        <v>11.48</v>
      </c>
      <c r="U495" s="1229">
        <f t="shared" si="110"/>
        <v>11.48</v>
      </c>
      <c r="V495" s="1233">
        <f t="shared" si="111"/>
        <v>5.74</v>
      </c>
      <c r="W495" s="1248">
        <f t="shared" si="98"/>
        <v>296</v>
      </c>
    </row>
    <row r="496" spans="1:23" ht="11.25" customHeight="1" x14ac:dyDescent="0.25">
      <c r="A496" s="1234" t="s">
        <v>3854</v>
      </c>
      <c r="B496" s="1234">
        <v>10001684</v>
      </c>
      <c r="C496" s="1235" t="s">
        <v>4007</v>
      </c>
      <c r="D496" s="1234">
        <v>36760047225</v>
      </c>
      <c r="E496" s="1234" t="s">
        <v>4008</v>
      </c>
      <c r="F496" s="1237">
        <v>203.33333333333334</v>
      </c>
      <c r="G496" s="1236">
        <v>3</v>
      </c>
      <c r="H496" s="1236">
        <v>1</v>
      </c>
      <c r="I496" s="1238">
        <v>0</v>
      </c>
      <c r="J496" s="1239">
        <f t="shared" si="99"/>
        <v>2</v>
      </c>
      <c r="K496" s="1229">
        <f t="shared" si="100"/>
        <v>48.8</v>
      </c>
      <c r="L496" s="1229">
        <f t="shared" si="101"/>
        <v>48.8</v>
      </c>
      <c r="M496" s="1229">
        <f t="shared" si="102"/>
        <v>1.68</v>
      </c>
      <c r="N496" s="1229">
        <f t="shared" si="103"/>
        <v>3.36</v>
      </c>
      <c r="O496" s="1229">
        <f t="shared" si="104"/>
        <v>56.7</v>
      </c>
      <c r="P496" s="1229">
        <f t="shared" si="105"/>
        <v>113.4</v>
      </c>
      <c r="Q496" s="1229">
        <f t="shared" si="106"/>
        <v>23.58</v>
      </c>
      <c r="R496" s="1229">
        <f t="shared" si="107"/>
        <v>47.16</v>
      </c>
      <c r="S496" s="1229">
        <f t="shared" si="108"/>
        <v>12.2</v>
      </c>
      <c r="T496" s="1229">
        <f t="shared" si="109"/>
        <v>12.2</v>
      </c>
      <c r="U496" s="1229">
        <f t="shared" si="110"/>
        <v>12.2</v>
      </c>
      <c r="V496" s="1233">
        <f t="shared" si="111"/>
        <v>6.1</v>
      </c>
      <c r="W496" s="1248">
        <f t="shared" si="98"/>
        <v>386</v>
      </c>
    </row>
    <row r="497" spans="1:23" ht="11.25" customHeight="1" x14ac:dyDescent="0.25">
      <c r="A497" s="1234" t="s">
        <v>3854</v>
      </c>
      <c r="B497" s="1234">
        <v>10001691</v>
      </c>
      <c r="C497" s="1235" t="s">
        <v>2571</v>
      </c>
      <c r="D497" s="1234">
        <v>79960039906</v>
      </c>
      <c r="E497" s="1234" t="s">
        <v>4009</v>
      </c>
      <c r="F497" s="1237">
        <v>155.33333333333334</v>
      </c>
      <c r="G497" s="1236">
        <v>2</v>
      </c>
      <c r="H497" s="1236">
        <v>1</v>
      </c>
      <c r="I497" s="1238">
        <v>0</v>
      </c>
      <c r="J497" s="1239">
        <f t="shared" si="99"/>
        <v>1</v>
      </c>
      <c r="K497" s="1229">
        <f t="shared" si="100"/>
        <v>37.28</v>
      </c>
      <c r="L497" s="1229">
        <f t="shared" si="101"/>
        <v>37.28</v>
      </c>
      <c r="M497" s="1229">
        <f t="shared" si="102"/>
        <v>1.68</v>
      </c>
      <c r="N497" s="1229">
        <f t="shared" si="103"/>
        <v>1.68</v>
      </c>
      <c r="O497" s="1229">
        <f t="shared" si="104"/>
        <v>56.7</v>
      </c>
      <c r="P497" s="1229">
        <f t="shared" si="105"/>
        <v>56.7</v>
      </c>
      <c r="Q497" s="1229">
        <f t="shared" si="106"/>
        <v>23.58</v>
      </c>
      <c r="R497" s="1229">
        <f t="shared" si="107"/>
        <v>23.58</v>
      </c>
      <c r="S497" s="1229">
        <f t="shared" si="108"/>
        <v>9.32</v>
      </c>
      <c r="T497" s="1229">
        <f t="shared" si="109"/>
        <v>9.32</v>
      </c>
      <c r="U497" s="1229">
        <f t="shared" si="110"/>
        <v>9.32</v>
      </c>
      <c r="V497" s="1233">
        <f t="shared" si="111"/>
        <v>4.66</v>
      </c>
      <c r="W497" s="1248">
        <f t="shared" si="98"/>
        <v>271</v>
      </c>
    </row>
    <row r="498" spans="1:23" ht="11.25" customHeight="1" x14ac:dyDescent="0.25">
      <c r="A498" s="1234" t="s">
        <v>3854</v>
      </c>
      <c r="B498" s="1234">
        <v>10001731</v>
      </c>
      <c r="C498" s="1235" t="s">
        <v>2573</v>
      </c>
      <c r="D498" s="1234">
        <v>82790048491</v>
      </c>
      <c r="E498" s="1234" t="s">
        <v>4010</v>
      </c>
      <c r="F498" s="1237">
        <v>455.33333333333331</v>
      </c>
      <c r="G498" s="1236">
        <v>3</v>
      </c>
      <c r="H498" s="1236">
        <v>1</v>
      </c>
      <c r="I498" s="1238">
        <v>0</v>
      </c>
      <c r="J498" s="1239">
        <f t="shared" si="99"/>
        <v>2</v>
      </c>
      <c r="K498" s="1229">
        <f t="shared" si="100"/>
        <v>109.27999999999999</v>
      </c>
      <c r="L498" s="1229">
        <f t="shared" si="101"/>
        <v>109.27999999999999</v>
      </c>
      <c r="M498" s="1229">
        <f t="shared" si="102"/>
        <v>1.68</v>
      </c>
      <c r="N498" s="1229">
        <f t="shared" si="103"/>
        <v>3.36</v>
      </c>
      <c r="O498" s="1229">
        <f t="shared" si="104"/>
        <v>56.7</v>
      </c>
      <c r="P498" s="1229">
        <f t="shared" si="105"/>
        <v>113.4</v>
      </c>
      <c r="Q498" s="1229">
        <f t="shared" si="106"/>
        <v>23.58</v>
      </c>
      <c r="R498" s="1229">
        <f t="shared" si="107"/>
        <v>47.16</v>
      </c>
      <c r="S498" s="1229">
        <f t="shared" si="108"/>
        <v>27.319999999999997</v>
      </c>
      <c r="T498" s="1229">
        <f t="shared" si="109"/>
        <v>27.319999999999997</v>
      </c>
      <c r="U498" s="1229">
        <f t="shared" si="110"/>
        <v>27.319999999999997</v>
      </c>
      <c r="V498" s="1233">
        <f t="shared" si="111"/>
        <v>13.659999999999998</v>
      </c>
      <c r="W498" s="1248">
        <f t="shared" si="98"/>
        <v>560</v>
      </c>
    </row>
    <row r="499" spans="1:23" ht="11.25" customHeight="1" x14ac:dyDescent="0.25">
      <c r="A499" s="1234" t="s">
        <v>3854</v>
      </c>
      <c r="B499" s="1234">
        <v>10001765</v>
      </c>
      <c r="C499" s="1235" t="s">
        <v>882</v>
      </c>
      <c r="D499" s="1234">
        <v>25890048892</v>
      </c>
      <c r="E499" s="1234" t="s">
        <v>4011</v>
      </c>
      <c r="F499" s="1237">
        <v>248.66666666666666</v>
      </c>
      <c r="G499" s="1236">
        <v>3</v>
      </c>
      <c r="H499" s="1236">
        <v>1</v>
      </c>
      <c r="I499" s="1238">
        <v>0</v>
      </c>
      <c r="J499" s="1239">
        <f t="shared" si="99"/>
        <v>2</v>
      </c>
      <c r="K499" s="1229">
        <f t="shared" si="100"/>
        <v>59.679999999999993</v>
      </c>
      <c r="L499" s="1229">
        <f t="shared" si="101"/>
        <v>59.679999999999993</v>
      </c>
      <c r="M499" s="1229">
        <f t="shared" si="102"/>
        <v>1.68</v>
      </c>
      <c r="N499" s="1229">
        <f t="shared" si="103"/>
        <v>3.36</v>
      </c>
      <c r="O499" s="1229">
        <f t="shared" si="104"/>
        <v>56.7</v>
      </c>
      <c r="P499" s="1229">
        <f t="shared" si="105"/>
        <v>113.4</v>
      </c>
      <c r="Q499" s="1229">
        <f t="shared" si="106"/>
        <v>23.58</v>
      </c>
      <c r="R499" s="1229">
        <f t="shared" si="107"/>
        <v>47.16</v>
      </c>
      <c r="S499" s="1229">
        <f t="shared" si="108"/>
        <v>14.919999999999998</v>
      </c>
      <c r="T499" s="1229">
        <f t="shared" si="109"/>
        <v>14.919999999999998</v>
      </c>
      <c r="U499" s="1229">
        <f t="shared" si="110"/>
        <v>14.919999999999998</v>
      </c>
      <c r="V499" s="1233">
        <f t="shared" si="111"/>
        <v>7.4599999999999991</v>
      </c>
      <c r="W499" s="1248">
        <f t="shared" si="98"/>
        <v>417</v>
      </c>
    </row>
    <row r="500" spans="1:23" ht="11.25" customHeight="1" x14ac:dyDescent="0.25">
      <c r="A500" s="1234" t="s">
        <v>3854</v>
      </c>
      <c r="B500" s="1234">
        <v>10001769</v>
      </c>
      <c r="C500" s="1235" t="s">
        <v>1121</v>
      </c>
      <c r="D500" s="1234">
        <v>30810011049</v>
      </c>
      <c r="E500" s="1234" t="s">
        <v>4012</v>
      </c>
      <c r="F500" s="1237">
        <v>993.66666666666663</v>
      </c>
      <c r="G500" s="1236">
        <v>3</v>
      </c>
      <c r="H500" s="1236">
        <v>1</v>
      </c>
      <c r="I500" s="1238">
        <v>0</v>
      </c>
      <c r="J500" s="1239">
        <f t="shared" si="99"/>
        <v>2</v>
      </c>
      <c r="K500" s="1229">
        <f t="shared" si="100"/>
        <v>238.48</v>
      </c>
      <c r="L500" s="1229">
        <f t="shared" si="101"/>
        <v>238.48</v>
      </c>
      <c r="M500" s="1229">
        <f t="shared" si="102"/>
        <v>1.68</v>
      </c>
      <c r="N500" s="1229">
        <f t="shared" si="103"/>
        <v>3.36</v>
      </c>
      <c r="O500" s="1229">
        <f t="shared" si="104"/>
        <v>56.7</v>
      </c>
      <c r="P500" s="1229">
        <f t="shared" si="105"/>
        <v>113.4</v>
      </c>
      <c r="Q500" s="1229">
        <f t="shared" si="106"/>
        <v>23.58</v>
      </c>
      <c r="R500" s="1229">
        <f t="shared" si="107"/>
        <v>47.16</v>
      </c>
      <c r="S500" s="1229">
        <f t="shared" si="108"/>
        <v>59.62</v>
      </c>
      <c r="T500" s="1229">
        <f t="shared" si="109"/>
        <v>59.62</v>
      </c>
      <c r="U500" s="1229">
        <f t="shared" si="110"/>
        <v>59.62</v>
      </c>
      <c r="V500" s="1233">
        <f t="shared" si="111"/>
        <v>29.81</v>
      </c>
      <c r="W500" s="1248">
        <f t="shared" si="98"/>
        <v>932</v>
      </c>
    </row>
    <row r="501" spans="1:23" ht="11.25" customHeight="1" x14ac:dyDescent="0.25">
      <c r="A501" s="1234" t="s">
        <v>3854</v>
      </c>
      <c r="B501" s="1234">
        <v>10001781</v>
      </c>
      <c r="C501" s="1235" t="s">
        <v>2575</v>
      </c>
      <c r="D501" s="1234">
        <v>77260002171</v>
      </c>
      <c r="E501" s="1234" t="s">
        <v>4013</v>
      </c>
      <c r="F501" s="1237">
        <v>359</v>
      </c>
      <c r="G501" s="1236">
        <v>3</v>
      </c>
      <c r="H501" s="1236">
        <v>1</v>
      </c>
      <c r="I501" s="1238">
        <v>0</v>
      </c>
      <c r="J501" s="1239">
        <f t="shared" si="99"/>
        <v>2</v>
      </c>
      <c r="K501" s="1229">
        <f t="shared" si="100"/>
        <v>86.16</v>
      </c>
      <c r="L501" s="1229">
        <f t="shared" si="101"/>
        <v>86.16</v>
      </c>
      <c r="M501" s="1229">
        <f t="shared" si="102"/>
        <v>1.68</v>
      </c>
      <c r="N501" s="1229">
        <f t="shared" si="103"/>
        <v>3.36</v>
      </c>
      <c r="O501" s="1229">
        <f t="shared" si="104"/>
        <v>56.7</v>
      </c>
      <c r="P501" s="1229">
        <f t="shared" si="105"/>
        <v>113.4</v>
      </c>
      <c r="Q501" s="1229">
        <f t="shared" si="106"/>
        <v>23.58</v>
      </c>
      <c r="R501" s="1229">
        <f t="shared" si="107"/>
        <v>47.16</v>
      </c>
      <c r="S501" s="1229">
        <f t="shared" si="108"/>
        <v>21.54</v>
      </c>
      <c r="T501" s="1229">
        <f t="shared" si="109"/>
        <v>21.54</v>
      </c>
      <c r="U501" s="1229">
        <f t="shared" si="110"/>
        <v>21.54</v>
      </c>
      <c r="V501" s="1233">
        <f t="shared" si="111"/>
        <v>10.77</v>
      </c>
      <c r="W501" s="1248">
        <f t="shared" si="98"/>
        <v>494</v>
      </c>
    </row>
    <row r="502" spans="1:23" ht="11.25" customHeight="1" x14ac:dyDescent="0.25">
      <c r="A502" s="1234" t="s">
        <v>3854</v>
      </c>
      <c r="B502" s="1234">
        <v>10001784</v>
      </c>
      <c r="C502" s="1235" t="s">
        <v>2577</v>
      </c>
      <c r="D502" s="1234">
        <v>12610045220</v>
      </c>
      <c r="E502" s="1234" t="s">
        <v>4014</v>
      </c>
      <c r="F502" s="1237">
        <v>292.33333333333331</v>
      </c>
      <c r="G502" s="1236">
        <v>2</v>
      </c>
      <c r="H502" s="1236">
        <v>1</v>
      </c>
      <c r="I502" s="1238">
        <v>0</v>
      </c>
      <c r="J502" s="1239">
        <f t="shared" si="99"/>
        <v>1</v>
      </c>
      <c r="K502" s="1229">
        <f t="shared" si="100"/>
        <v>70.16</v>
      </c>
      <c r="L502" s="1229">
        <f t="shared" si="101"/>
        <v>70.16</v>
      </c>
      <c r="M502" s="1229">
        <f t="shared" si="102"/>
        <v>1.68</v>
      </c>
      <c r="N502" s="1229">
        <f t="shared" si="103"/>
        <v>1.68</v>
      </c>
      <c r="O502" s="1229">
        <f t="shared" si="104"/>
        <v>56.7</v>
      </c>
      <c r="P502" s="1229">
        <f t="shared" si="105"/>
        <v>56.7</v>
      </c>
      <c r="Q502" s="1229">
        <f t="shared" si="106"/>
        <v>23.58</v>
      </c>
      <c r="R502" s="1229">
        <f t="shared" si="107"/>
        <v>23.58</v>
      </c>
      <c r="S502" s="1229">
        <f t="shared" si="108"/>
        <v>17.54</v>
      </c>
      <c r="T502" s="1229">
        <f t="shared" si="109"/>
        <v>17.54</v>
      </c>
      <c r="U502" s="1229">
        <f t="shared" si="110"/>
        <v>17.54</v>
      </c>
      <c r="V502" s="1233">
        <f t="shared" si="111"/>
        <v>8.77</v>
      </c>
      <c r="W502" s="1248">
        <f t="shared" si="98"/>
        <v>366</v>
      </c>
    </row>
    <row r="503" spans="1:23" ht="11.25" customHeight="1" x14ac:dyDescent="0.25">
      <c r="A503" s="1234" t="s">
        <v>3854</v>
      </c>
      <c r="B503" s="1234">
        <v>10001787</v>
      </c>
      <c r="C503" s="1235" t="s">
        <v>2579</v>
      </c>
      <c r="D503" s="1234">
        <v>17600051025</v>
      </c>
      <c r="E503" s="1234" t="s">
        <v>4015</v>
      </c>
      <c r="F503" s="1237">
        <v>221.66666666666666</v>
      </c>
      <c r="G503" s="1236">
        <v>3</v>
      </c>
      <c r="H503" s="1236">
        <v>1</v>
      </c>
      <c r="I503" s="1238">
        <v>0</v>
      </c>
      <c r="J503" s="1239">
        <f t="shared" si="99"/>
        <v>2</v>
      </c>
      <c r="K503" s="1229">
        <f t="shared" si="100"/>
        <v>53.199999999999996</v>
      </c>
      <c r="L503" s="1229">
        <f t="shared" si="101"/>
        <v>53.199999999999996</v>
      </c>
      <c r="M503" s="1229">
        <f t="shared" si="102"/>
        <v>1.68</v>
      </c>
      <c r="N503" s="1229">
        <f t="shared" si="103"/>
        <v>3.36</v>
      </c>
      <c r="O503" s="1229">
        <f t="shared" si="104"/>
        <v>56.7</v>
      </c>
      <c r="P503" s="1229">
        <f t="shared" si="105"/>
        <v>113.4</v>
      </c>
      <c r="Q503" s="1229">
        <f t="shared" si="106"/>
        <v>23.58</v>
      </c>
      <c r="R503" s="1229">
        <f t="shared" si="107"/>
        <v>47.16</v>
      </c>
      <c r="S503" s="1229">
        <f t="shared" si="108"/>
        <v>13.299999999999999</v>
      </c>
      <c r="T503" s="1229">
        <f t="shared" si="109"/>
        <v>13.299999999999999</v>
      </c>
      <c r="U503" s="1229">
        <f t="shared" si="110"/>
        <v>13.299999999999999</v>
      </c>
      <c r="V503" s="1233">
        <f t="shared" si="111"/>
        <v>6.6499999999999995</v>
      </c>
      <c r="W503" s="1248">
        <f t="shared" si="98"/>
        <v>399</v>
      </c>
    </row>
    <row r="504" spans="1:23" ht="11.25" customHeight="1" x14ac:dyDescent="0.25">
      <c r="A504" s="1234" t="s">
        <v>3854</v>
      </c>
      <c r="B504" s="1234">
        <v>10001788</v>
      </c>
      <c r="C504" s="1235" t="s">
        <v>2581</v>
      </c>
      <c r="D504" s="1234">
        <v>57300041041</v>
      </c>
      <c r="E504" s="1234" t="s">
        <v>4016</v>
      </c>
      <c r="F504" s="1237">
        <v>274.33333333333331</v>
      </c>
      <c r="G504" s="1236">
        <v>3</v>
      </c>
      <c r="H504" s="1236">
        <v>1</v>
      </c>
      <c r="I504" s="1238">
        <v>0</v>
      </c>
      <c r="J504" s="1239">
        <f t="shared" si="99"/>
        <v>2</v>
      </c>
      <c r="K504" s="1229">
        <f t="shared" si="100"/>
        <v>65.839999999999989</v>
      </c>
      <c r="L504" s="1229">
        <f t="shared" si="101"/>
        <v>65.839999999999989</v>
      </c>
      <c r="M504" s="1229">
        <f t="shared" si="102"/>
        <v>1.68</v>
      </c>
      <c r="N504" s="1229">
        <f t="shared" si="103"/>
        <v>3.36</v>
      </c>
      <c r="O504" s="1229">
        <f t="shared" si="104"/>
        <v>56.7</v>
      </c>
      <c r="P504" s="1229">
        <f t="shared" si="105"/>
        <v>113.4</v>
      </c>
      <c r="Q504" s="1229">
        <f t="shared" si="106"/>
        <v>23.58</v>
      </c>
      <c r="R504" s="1229">
        <f t="shared" si="107"/>
        <v>47.16</v>
      </c>
      <c r="S504" s="1229">
        <f t="shared" si="108"/>
        <v>16.459999999999997</v>
      </c>
      <c r="T504" s="1229">
        <f t="shared" si="109"/>
        <v>16.459999999999997</v>
      </c>
      <c r="U504" s="1229">
        <f t="shared" si="110"/>
        <v>16.459999999999997</v>
      </c>
      <c r="V504" s="1233">
        <f t="shared" si="111"/>
        <v>8.2299999999999986</v>
      </c>
      <c r="W504" s="1248">
        <f t="shared" si="98"/>
        <v>435</v>
      </c>
    </row>
    <row r="505" spans="1:23" ht="11.25" customHeight="1" x14ac:dyDescent="0.25">
      <c r="A505" s="1234" t="s">
        <v>3854</v>
      </c>
      <c r="B505" s="1234">
        <v>10001794</v>
      </c>
      <c r="C505" s="1235" t="s">
        <v>2583</v>
      </c>
      <c r="D505" s="1234">
        <v>10210048911</v>
      </c>
      <c r="E505" s="1234" t="s">
        <v>4017</v>
      </c>
      <c r="F505" s="1237">
        <v>306.66666666666669</v>
      </c>
      <c r="G505" s="1236">
        <v>6</v>
      </c>
      <c r="H505" s="1236">
        <v>3</v>
      </c>
      <c r="I505" s="1238">
        <v>1</v>
      </c>
      <c r="J505" s="1239">
        <f t="shared" si="99"/>
        <v>2</v>
      </c>
      <c r="K505" s="1229">
        <f t="shared" si="100"/>
        <v>73.600000000000009</v>
      </c>
      <c r="L505" s="1229">
        <f t="shared" si="101"/>
        <v>73.600000000000009</v>
      </c>
      <c r="M505" s="1229">
        <f t="shared" si="102"/>
        <v>6.72</v>
      </c>
      <c r="N505" s="1229">
        <f t="shared" si="103"/>
        <v>3.36</v>
      </c>
      <c r="O505" s="1229">
        <f t="shared" si="104"/>
        <v>226.8</v>
      </c>
      <c r="P505" s="1229">
        <f t="shared" si="105"/>
        <v>113.4</v>
      </c>
      <c r="Q505" s="1229">
        <f t="shared" si="106"/>
        <v>94.32</v>
      </c>
      <c r="R505" s="1229">
        <f t="shared" si="107"/>
        <v>47.16</v>
      </c>
      <c r="S505" s="1229">
        <f t="shared" si="108"/>
        <v>18.400000000000002</v>
      </c>
      <c r="T505" s="1229">
        <f t="shared" si="109"/>
        <v>18.400000000000002</v>
      </c>
      <c r="U505" s="1229">
        <f t="shared" si="110"/>
        <v>18.400000000000002</v>
      </c>
      <c r="V505" s="1233">
        <f t="shared" si="111"/>
        <v>9.2000000000000011</v>
      </c>
      <c r="W505" s="1248">
        <f t="shared" si="98"/>
        <v>703</v>
      </c>
    </row>
    <row r="506" spans="1:23" ht="11.25" customHeight="1" x14ac:dyDescent="0.25">
      <c r="A506" s="1234" t="s">
        <v>3854</v>
      </c>
      <c r="B506" s="1234">
        <v>10001804</v>
      </c>
      <c r="C506" s="1235" t="s">
        <v>4018</v>
      </c>
      <c r="D506" s="1234">
        <v>66900046669</v>
      </c>
      <c r="E506" s="1234" t="s">
        <v>4019</v>
      </c>
      <c r="F506" s="1237">
        <v>278.66666666666669</v>
      </c>
      <c r="G506" s="1236">
        <v>2</v>
      </c>
      <c r="H506" s="1236">
        <v>1</v>
      </c>
      <c r="I506" s="1238">
        <v>0</v>
      </c>
      <c r="J506" s="1239">
        <f t="shared" si="99"/>
        <v>1</v>
      </c>
      <c r="K506" s="1229">
        <f t="shared" si="100"/>
        <v>66.88</v>
      </c>
      <c r="L506" s="1229">
        <f t="shared" si="101"/>
        <v>66.88</v>
      </c>
      <c r="M506" s="1229">
        <f t="shared" si="102"/>
        <v>1.68</v>
      </c>
      <c r="N506" s="1229">
        <f t="shared" si="103"/>
        <v>1.68</v>
      </c>
      <c r="O506" s="1229">
        <f t="shared" si="104"/>
        <v>56.7</v>
      </c>
      <c r="P506" s="1229">
        <f t="shared" si="105"/>
        <v>56.7</v>
      </c>
      <c r="Q506" s="1229">
        <f t="shared" si="106"/>
        <v>23.58</v>
      </c>
      <c r="R506" s="1229">
        <f t="shared" si="107"/>
        <v>23.58</v>
      </c>
      <c r="S506" s="1229">
        <f t="shared" si="108"/>
        <v>16.72</v>
      </c>
      <c r="T506" s="1229">
        <f t="shared" si="109"/>
        <v>16.72</v>
      </c>
      <c r="U506" s="1229">
        <f t="shared" si="110"/>
        <v>16.72</v>
      </c>
      <c r="V506" s="1233">
        <f t="shared" si="111"/>
        <v>8.36</v>
      </c>
      <c r="W506" s="1248">
        <f t="shared" si="98"/>
        <v>356</v>
      </c>
    </row>
    <row r="507" spans="1:23" ht="11.25" customHeight="1" x14ac:dyDescent="0.25">
      <c r="A507" s="1234" t="s">
        <v>3854</v>
      </c>
      <c r="B507" s="1234">
        <v>10001805</v>
      </c>
      <c r="C507" s="1235" t="s">
        <v>2587</v>
      </c>
      <c r="D507" s="1234">
        <v>77520049939</v>
      </c>
      <c r="E507" s="1234" t="s">
        <v>4020</v>
      </c>
      <c r="F507" s="1237">
        <v>202.66666666666666</v>
      </c>
      <c r="G507" s="1236">
        <v>3</v>
      </c>
      <c r="H507" s="1236">
        <v>1</v>
      </c>
      <c r="I507" s="1238">
        <v>0</v>
      </c>
      <c r="J507" s="1239">
        <f t="shared" si="99"/>
        <v>2</v>
      </c>
      <c r="K507" s="1229">
        <f t="shared" si="100"/>
        <v>48.639999999999993</v>
      </c>
      <c r="L507" s="1229">
        <f t="shared" si="101"/>
        <v>48.639999999999993</v>
      </c>
      <c r="M507" s="1229">
        <f t="shared" si="102"/>
        <v>1.68</v>
      </c>
      <c r="N507" s="1229">
        <f t="shared" si="103"/>
        <v>3.36</v>
      </c>
      <c r="O507" s="1229">
        <f t="shared" si="104"/>
        <v>56.7</v>
      </c>
      <c r="P507" s="1229">
        <f t="shared" si="105"/>
        <v>113.4</v>
      </c>
      <c r="Q507" s="1229">
        <f t="shared" si="106"/>
        <v>23.58</v>
      </c>
      <c r="R507" s="1229">
        <f t="shared" si="107"/>
        <v>47.16</v>
      </c>
      <c r="S507" s="1229">
        <f t="shared" si="108"/>
        <v>12.159999999999998</v>
      </c>
      <c r="T507" s="1229">
        <f t="shared" si="109"/>
        <v>12.159999999999998</v>
      </c>
      <c r="U507" s="1229">
        <f t="shared" si="110"/>
        <v>12.159999999999998</v>
      </c>
      <c r="V507" s="1233">
        <f t="shared" si="111"/>
        <v>6.0799999999999992</v>
      </c>
      <c r="W507" s="1248">
        <f t="shared" si="98"/>
        <v>386</v>
      </c>
    </row>
    <row r="508" spans="1:23" ht="11.25" customHeight="1" x14ac:dyDescent="0.25">
      <c r="A508" s="1234" t="s">
        <v>3854</v>
      </c>
      <c r="B508" s="1234">
        <v>10001808</v>
      </c>
      <c r="C508" s="1235" t="s">
        <v>2589</v>
      </c>
      <c r="D508" s="1234">
        <v>10550051505</v>
      </c>
      <c r="E508" s="1234" t="s">
        <v>4021</v>
      </c>
      <c r="F508" s="1237">
        <v>178.66666666666666</v>
      </c>
      <c r="G508" s="1236">
        <v>2</v>
      </c>
      <c r="H508" s="1236">
        <v>1</v>
      </c>
      <c r="I508" s="1238">
        <v>0</v>
      </c>
      <c r="J508" s="1239">
        <f t="shared" si="99"/>
        <v>1</v>
      </c>
      <c r="K508" s="1229">
        <f t="shared" si="100"/>
        <v>42.879999999999995</v>
      </c>
      <c r="L508" s="1229">
        <f t="shared" si="101"/>
        <v>42.879999999999995</v>
      </c>
      <c r="M508" s="1229">
        <f t="shared" si="102"/>
        <v>1.68</v>
      </c>
      <c r="N508" s="1229">
        <f t="shared" si="103"/>
        <v>1.68</v>
      </c>
      <c r="O508" s="1229">
        <f t="shared" si="104"/>
        <v>56.7</v>
      </c>
      <c r="P508" s="1229">
        <f t="shared" si="105"/>
        <v>56.7</v>
      </c>
      <c r="Q508" s="1229">
        <f t="shared" si="106"/>
        <v>23.58</v>
      </c>
      <c r="R508" s="1229">
        <f t="shared" si="107"/>
        <v>23.58</v>
      </c>
      <c r="S508" s="1229">
        <f t="shared" si="108"/>
        <v>10.719999999999999</v>
      </c>
      <c r="T508" s="1229">
        <f t="shared" si="109"/>
        <v>10.719999999999999</v>
      </c>
      <c r="U508" s="1229">
        <f t="shared" si="110"/>
        <v>10.719999999999999</v>
      </c>
      <c r="V508" s="1233">
        <f t="shared" si="111"/>
        <v>5.3599999999999994</v>
      </c>
      <c r="W508" s="1248">
        <f t="shared" si="98"/>
        <v>287</v>
      </c>
    </row>
    <row r="509" spans="1:23" ht="11.25" customHeight="1" x14ac:dyDescent="0.25">
      <c r="A509" s="1234" t="s">
        <v>3854</v>
      </c>
      <c r="B509" s="1234">
        <v>10001809</v>
      </c>
      <c r="C509" s="1235" t="s">
        <v>2591</v>
      </c>
      <c r="D509" s="1234">
        <v>22550000382</v>
      </c>
      <c r="E509" s="1234" t="s">
        <v>4022</v>
      </c>
      <c r="F509" s="1237">
        <v>338.66666666666669</v>
      </c>
      <c r="G509" s="1236">
        <v>2</v>
      </c>
      <c r="H509" s="1236">
        <v>1</v>
      </c>
      <c r="I509" s="1238">
        <v>0</v>
      </c>
      <c r="J509" s="1239">
        <f t="shared" si="99"/>
        <v>1</v>
      </c>
      <c r="K509" s="1229">
        <f t="shared" si="100"/>
        <v>81.28</v>
      </c>
      <c r="L509" s="1229">
        <f t="shared" si="101"/>
        <v>81.28</v>
      </c>
      <c r="M509" s="1229">
        <f t="shared" si="102"/>
        <v>1.68</v>
      </c>
      <c r="N509" s="1229">
        <f t="shared" si="103"/>
        <v>1.68</v>
      </c>
      <c r="O509" s="1229">
        <f t="shared" si="104"/>
        <v>56.7</v>
      </c>
      <c r="P509" s="1229">
        <f t="shared" si="105"/>
        <v>56.7</v>
      </c>
      <c r="Q509" s="1229">
        <f t="shared" si="106"/>
        <v>23.58</v>
      </c>
      <c r="R509" s="1229">
        <f t="shared" si="107"/>
        <v>23.58</v>
      </c>
      <c r="S509" s="1229">
        <f t="shared" si="108"/>
        <v>20.32</v>
      </c>
      <c r="T509" s="1229">
        <f t="shared" si="109"/>
        <v>20.32</v>
      </c>
      <c r="U509" s="1229">
        <f t="shared" si="110"/>
        <v>20.32</v>
      </c>
      <c r="V509" s="1233">
        <f t="shared" si="111"/>
        <v>10.16</v>
      </c>
      <c r="W509" s="1248">
        <f t="shared" si="98"/>
        <v>398</v>
      </c>
    </row>
    <row r="510" spans="1:23" ht="11.25" customHeight="1" x14ac:dyDescent="0.25">
      <c r="A510" s="1234" t="s">
        <v>3854</v>
      </c>
      <c r="B510" s="1234">
        <v>10001814</v>
      </c>
      <c r="C510" s="1235" t="s">
        <v>2593</v>
      </c>
      <c r="D510" s="1234">
        <v>35980045445</v>
      </c>
      <c r="E510" s="1234" t="s">
        <v>4023</v>
      </c>
      <c r="F510" s="1237">
        <v>166.66666666666666</v>
      </c>
      <c r="G510" s="1236">
        <v>3</v>
      </c>
      <c r="H510" s="1236">
        <v>1</v>
      </c>
      <c r="I510" s="1238">
        <v>0</v>
      </c>
      <c r="J510" s="1239">
        <f t="shared" si="99"/>
        <v>2</v>
      </c>
      <c r="K510" s="1229">
        <f t="shared" si="100"/>
        <v>39.999999999999993</v>
      </c>
      <c r="L510" s="1229">
        <f t="shared" si="101"/>
        <v>39.999999999999993</v>
      </c>
      <c r="M510" s="1229">
        <f t="shared" si="102"/>
        <v>1.68</v>
      </c>
      <c r="N510" s="1229">
        <f t="shared" si="103"/>
        <v>3.36</v>
      </c>
      <c r="O510" s="1229">
        <f t="shared" si="104"/>
        <v>56.7</v>
      </c>
      <c r="P510" s="1229">
        <f t="shared" si="105"/>
        <v>113.4</v>
      </c>
      <c r="Q510" s="1229">
        <f t="shared" si="106"/>
        <v>23.58</v>
      </c>
      <c r="R510" s="1229">
        <f t="shared" si="107"/>
        <v>47.16</v>
      </c>
      <c r="S510" s="1229">
        <f t="shared" si="108"/>
        <v>9.9999999999999982</v>
      </c>
      <c r="T510" s="1229">
        <f t="shared" si="109"/>
        <v>9.9999999999999982</v>
      </c>
      <c r="U510" s="1229">
        <f t="shared" si="110"/>
        <v>9.9999999999999982</v>
      </c>
      <c r="V510" s="1233">
        <f t="shared" si="111"/>
        <v>4.9999999999999991</v>
      </c>
      <c r="W510" s="1248">
        <f t="shared" si="98"/>
        <v>361</v>
      </c>
    </row>
    <row r="511" spans="1:23" ht="11.25" customHeight="1" x14ac:dyDescent="0.25">
      <c r="A511" s="1234" t="s">
        <v>3854</v>
      </c>
      <c r="B511" s="1234">
        <v>10001816</v>
      </c>
      <c r="C511" s="1235" t="s">
        <v>2595</v>
      </c>
      <c r="D511" s="1234">
        <v>11570049727</v>
      </c>
      <c r="E511" s="1234" t="s">
        <v>4024</v>
      </c>
      <c r="F511" s="1237">
        <v>616.66666666666663</v>
      </c>
      <c r="G511" s="1236">
        <v>3</v>
      </c>
      <c r="H511" s="1236">
        <v>1</v>
      </c>
      <c r="I511" s="1238">
        <v>0</v>
      </c>
      <c r="J511" s="1239">
        <f t="shared" si="99"/>
        <v>2</v>
      </c>
      <c r="K511" s="1229">
        <f t="shared" si="100"/>
        <v>147.99999999999997</v>
      </c>
      <c r="L511" s="1229">
        <f t="shared" si="101"/>
        <v>147.99999999999997</v>
      </c>
      <c r="M511" s="1229">
        <f t="shared" si="102"/>
        <v>1.68</v>
      </c>
      <c r="N511" s="1229">
        <f t="shared" si="103"/>
        <v>3.36</v>
      </c>
      <c r="O511" s="1229">
        <f t="shared" si="104"/>
        <v>56.7</v>
      </c>
      <c r="P511" s="1229">
        <f t="shared" si="105"/>
        <v>113.4</v>
      </c>
      <c r="Q511" s="1229">
        <f t="shared" si="106"/>
        <v>23.58</v>
      </c>
      <c r="R511" s="1229">
        <f t="shared" si="107"/>
        <v>47.16</v>
      </c>
      <c r="S511" s="1229">
        <f t="shared" si="108"/>
        <v>36.999999999999993</v>
      </c>
      <c r="T511" s="1229">
        <f t="shared" si="109"/>
        <v>36.999999999999993</v>
      </c>
      <c r="U511" s="1229">
        <f t="shared" si="110"/>
        <v>36.999999999999993</v>
      </c>
      <c r="V511" s="1233">
        <f t="shared" si="111"/>
        <v>18.499999999999996</v>
      </c>
      <c r="W511" s="1248">
        <f t="shared" si="98"/>
        <v>671</v>
      </c>
    </row>
    <row r="512" spans="1:23" ht="11.25" customHeight="1" x14ac:dyDescent="0.25">
      <c r="A512" s="1234" t="s">
        <v>3854</v>
      </c>
      <c r="B512" s="1234">
        <v>10001819</v>
      </c>
      <c r="C512" s="1235" t="s">
        <v>4025</v>
      </c>
      <c r="D512" s="1234">
        <v>36670051278</v>
      </c>
      <c r="E512" s="1234" t="s">
        <v>4026</v>
      </c>
      <c r="F512" s="1237">
        <v>234.33333333333334</v>
      </c>
      <c r="G512" s="1236">
        <v>2</v>
      </c>
      <c r="H512" s="1236">
        <v>1</v>
      </c>
      <c r="I512" s="1238">
        <v>0</v>
      </c>
      <c r="J512" s="1239">
        <f t="shared" si="99"/>
        <v>1</v>
      </c>
      <c r="K512" s="1229">
        <f t="shared" si="100"/>
        <v>56.24</v>
      </c>
      <c r="L512" s="1229">
        <f t="shared" si="101"/>
        <v>56.24</v>
      </c>
      <c r="M512" s="1229">
        <f t="shared" si="102"/>
        <v>1.68</v>
      </c>
      <c r="N512" s="1229">
        <f t="shared" si="103"/>
        <v>1.68</v>
      </c>
      <c r="O512" s="1229">
        <f t="shared" si="104"/>
        <v>56.7</v>
      </c>
      <c r="P512" s="1229">
        <f t="shared" si="105"/>
        <v>56.7</v>
      </c>
      <c r="Q512" s="1229">
        <f t="shared" si="106"/>
        <v>23.58</v>
      </c>
      <c r="R512" s="1229">
        <f t="shared" si="107"/>
        <v>23.58</v>
      </c>
      <c r="S512" s="1229">
        <f t="shared" si="108"/>
        <v>14.06</v>
      </c>
      <c r="T512" s="1229">
        <f t="shared" si="109"/>
        <v>14.06</v>
      </c>
      <c r="U512" s="1229">
        <f t="shared" si="110"/>
        <v>14.06</v>
      </c>
      <c r="V512" s="1233">
        <f t="shared" si="111"/>
        <v>7.03</v>
      </c>
      <c r="W512" s="1248">
        <f t="shared" si="98"/>
        <v>326</v>
      </c>
    </row>
    <row r="513" spans="1:23" ht="11.25" customHeight="1" x14ac:dyDescent="0.25">
      <c r="A513" s="1234" t="s">
        <v>3854</v>
      </c>
      <c r="B513" s="1234">
        <v>10001826</v>
      </c>
      <c r="C513" s="1235" t="s">
        <v>2599</v>
      </c>
      <c r="D513" s="1234">
        <v>27190043408</v>
      </c>
      <c r="E513" s="1234" t="s">
        <v>4027</v>
      </c>
      <c r="F513" s="1237">
        <v>338.66666666666669</v>
      </c>
      <c r="G513" s="1236">
        <v>2</v>
      </c>
      <c r="H513" s="1236">
        <v>1</v>
      </c>
      <c r="I513" s="1238">
        <v>0</v>
      </c>
      <c r="J513" s="1239">
        <f t="shared" si="99"/>
        <v>1</v>
      </c>
      <c r="K513" s="1229">
        <f t="shared" si="100"/>
        <v>81.28</v>
      </c>
      <c r="L513" s="1229">
        <f t="shared" si="101"/>
        <v>81.28</v>
      </c>
      <c r="M513" s="1229">
        <f t="shared" si="102"/>
        <v>1.68</v>
      </c>
      <c r="N513" s="1229">
        <f t="shared" si="103"/>
        <v>1.68</v>
      </c>
      <c r="O513" s="1229">
        <f t="shared" si="104"/>
        <v>56.7</v>
      </c>
      <c r="P513" s="1229">
        <f t="shared" si="105"/>
        <v>56.7</v>
      </c>
      <c r="Q513" s="1229">
        <f t="shared" si="106"/>
        <v>23.58</v>
      </c>
      <c r="R513" s="1229">
        <f t="shared" si="107"/>
        <v>23.58</v>
      </c>
      <c r="S513" s="1229">
        <f t="shared" si="108"/>
        <v>20.32</v>
      </c>
      <c r="T513" s="1229">
        <f t="shared" si="109"/>
        <v>20.32</v>
      </c>
      <c r="U513" s="1229">
        <f t="shared" si="110"/>
        <v>20.32</v>
      </c>
      <c r="V513" s="1233">
        <f t="shared" si="111"/>
        <v>10.16</v>
      </c>
      <c r="W513" s="1248">
        <f t="shared" si="98"/>
        <v>398</v>
      </c>
    </row>
    <row r="514" spans="1:23" ht="11.25" customHeight="1" x14ac:dyDescent="0.25">
      <c r="A514" s="1234" t="s">
        <v>3854</v>
      </c>
      <c r="B514" s="1234">
        <v>10001833</v>
      </c>
      <c r="C514" s="1235" t="s">
        <v>2601</v>
      </c>
      <c r="D514" s="1234">
        <v>96730051379</v>
      </c>
      <c r="E514" s="1234" t="s">
        <v>4028</v>
      </c>
      <c r="F514" s="1237">
        <v>518</v>
      </c>
      <c r="G514" s="1236">
        <v>3</v>
      </c>
      <c r="H514" s="1236">
        <v>1</v>
      </c>
      <c r="I514" s="1238">
        <v>0</v>
      </c>
      <c r="J514" s="1239">
        <f t="shared" si="99"/>
        <v>2</v>
      </c>
      <c r="K514" s="1229">
        <f t="shared" si="100"/>
        <v>124.32</v>
      </c>
      <c r="L514" s="1229">
        <f t="shared" si="101"/>
        <v>124.32</v>
      </c>
      <c r="M514" s="1229">
        <f t="shared" si="102"/>
        <v>1.68</v>
      </c>
      <c r="N514" s="1229">
        <f t="shared" si="103"/>
        <v>3.36</v>
      </c>
      <c r="O514" s="1229">
        <f t="shared" si="104"/>
        <v>56.7</v>
      </c>
      <c r="P514" s="1229">
        <f t="shared" si="105"/>
        <v>113.4</v>
      </c>
      <c r="Q514" s="1229">
        <f t="shared" si="106"/>
        <v>23.58</v>
      </c>
      <c r="R514" s="1229">
        <f t="shared" si="107"/>
        <v>47.16</v>
      </c>
      <c r="S514" s="1229">
        <f t="shared" si="108"/>
        <v>31.08</v>
      </c>
      <c r="T514" s="1229">
        <f t="shared" si="109"/>
        <v>31.08</v>
      </c>
      <c r="U514" s="1229">
        <f t="shared" si="110"/>
        <v>31.08</v>
      </c>
      <c r="V514" s="1233">
        <f t="shared" si="111"/>
        <v>15.54</v>
      </c>
      <c r="W514" s="1248">
        <f t="shared" si="98"/>
        <v>603</v>
      </c>
    </row>
    <row r="515" spans="1:23" ht="11.25" customHeight="1" x14ac:dyDescent="0.25">
      <c r="A515" s="1234" t="s">
        <v>3854</v>
      </c>
      <c r="B515" s="1234">
        <v>10001837</v>
      </c>
      <c r="C515" s="1235" t="s">
        <v>2603</v>
      </c>
      <c r="D515" s="1234">
        <v>89650006515</v>
      </c>
      <c r="E515" s="1234" t="s">
        <v>4029</v>
      </c>
      <c r="F515" s="1237">
        <v>273</v>
      </c>
      <c r="G515" s="1236">
        <v>3</v>
      </c>
      <c r="H515" s="1236">
        <v>1</v>
      </c>
      <c r="I515" s="1238">
        <v>0</v>
      </c>
      <c r="J515" s="1239">
        <f t="shared" si="99"/>
        <v>2</v>
      </c>
      <c r="K515" s="1229">
        <f t="shared" si="100"/>
        <v>65.52</v>
      </c>
      <c r="L515" s="1229">
        <f t="shared" si="101"/>
        <v>65.52</v>
      </c>
      <c r="M515" s="1229">
        <f t="shared" si="102"/>
        <v>1.68</v>
      </c>
      <c r="N515" s="1229">
        <f t="shared" si="103"/>
        <v>3.36</v>
      </c>
      <c r="O515" s="1229">
        <f t="shared" si="104"/>
        <v>56.7</v>
      </c>
      <c r="P515" s="1229">
        <f t="shared" si="105"/>
        <v>113.4</v>
      </c>
      <c r="Q515" s="1229">
        <f t="shared" si="106"/>
        <v>23.58</v>
      </c>
      <c r="R515" s="1229">
        <f t="shared" si="107"/>
        <v>47.16</v>
      </c>
      <c r="S515" s="1229">
        <f t="shared" si="108"/>
        <v>16.38</v>
      </c>
      <c r="T515" s="1229">
        <f t="shared" si="109"/>
        <v>16.38</v>
      </c>
      <c r="U515" s="1229">
        <f t="shared" si="110"/>
        <v>16.38</v>
      </c>
      <c r="V515" s="1233">
        <f t="shared" si="111"/>
        <v>8.19</v>
      </c>
      <c r="W515" s="1248">
        <f t="shared" si="98"/>
        <v>434</v>
      </c>
    </row>
    <row r="516" spans="1:23" ht="11.25" customHeight="1" x14ac:dyDescent="0.25">
      <c r="A516" s="1234" t="s">
        <v>3854</v>
      </c>
      <c r="B516" s="1234">
        <v>10001845</v>
      </c>
      <c r="C516" s="1235" t="s">
        <v>2605</v>
      </c>
      <c r="D516" s="1234">
        <v>82760047158</v>
      </c>
      <c r="E516" s="1234" t="s">
        <v>4030</v>
      </c>
      <c r="F516" s="1237">
        <v>143</v>
      </c>
      <c r="G516" s="1236">
        <v>2</v>
      </c>
      <c r="H516" s="1236">
        <v>1</v>
      </c>
      <c r="I516" s="1238">
        <v>0</v>
      </c>
      <c r="J516" s="1239">
        <f t="shared" si="99"/>
        <v>1</v>
      </c>
      <c r="K516" s="1229">
        <f t="shared" si="100"/>
        <v>34.32</v>
      </c>
      <c r="L516" s="1229">
        <f t="shared" si="101"/>
        <v>34.32</v>
      </c>
      <c r="M516" s="1229">
        <f t="shared" si="102"/>
        <v>1.68</v>
      </c>
      <c r="N516" s="1229">
        <f t="shared" si="103"/>
        <v>1.68</v>
      </c>
      <c r="O516" s="1229">
        <f t="shared" si="104"/>
        <v>56.7</v>
      </c>
      <c r="P516" s="1229">
        <f t="shared" si="105"/>
        <v>56.7</v>
      </c>
      <c r="Q516" s="1229">
        <f t="shared" si="106"/>
        <v>23.58</v>
      </c>
      <c r="R516" s="1229">
        <f t="shared" si="107"/>
        <v>23.58</v>
      </c>
      <c r="S516" s="1229">
        <f t="shared" si="108"/>
        <v>8.58</v>
      </c>
      <c r="T516" s="1229">
        <f t="shared" si="109"/>
        <v>8.58</v>
      </c>
      <c r="U516" s="1229">
        <f t="shared" si="110"/>
        <v>8.58</v>
      </c>
      <c r="V516" s="1233">
        <f t="shared" si="111"/>
        <v>4.29</v>
      </c>
      <c r="W516" s="1248">
        <f t="shared" si="98"/>
        <v>263</v>
      </c>
    </row>
    <row r="517" spans="1:23" ht="11.25" customHeight="1" x14ac:dyDescent="0.25">
      <c r="A517" s="1234" t="s">
        <v>3854</v>
      </c>
      <c r="B517" s="1234">
        <v>10001847</v>
      </c>
      <c r="C517" s="1235" t="s">
        <v>2607</v>
      </c>
      <c r="D517" s="1234">
        <v>93510049029</v>
      </c>
      <c r="E517" s="1234" t="s">
        <v>4031</v>
      </c>
      <c r="F517" s="1237">
        <v>240</v>
      </c>
      <c r="G517" s="1236">
        <v>3</v>
      </c>
      <c r="H517" s="1236">
        <v>1</v>
      </c>
      <c r="I517" s="1238">
        <v>0</v>
      </c>
      <c r="J517" s="1239">
        <f t="shared" si="99"/>
        <v>2</v>
      </c>
      <c r="K517" s="1229">
        <f t="shared" si="100"/>
        <v>57.599999999999994</v>
      </c>
      <c r="L517" s="1229">
        <f t="shared" si="101"/>
        <v>57.599999999999994</v>
      </c>
      <c r="M517" s="1229">
        <f t="shared" si="102"/>
        <v>1.68</v>
      </c>
      <c r="N517" s="1229">
        <f t="shared" si="103"/>
        <v>3.36</v>
      </c>
      <c r="O517" s="1229">
        <f t="shared" si="104"/>
        <v>56.7</v>
      </c>
      <c r="P517" s="1229">
        <f t="shared" si="105"/>
        <v>113.4</v>
      </c>
      <c r="Q517" s="1229">
        <f t="shared" si="106"/>
        <v>23.58</v>
      </c>
      <c r="R517" s="1229">
        <f t="shared" si="107"/>
        <v>47.16</v>
      </c>
      <c r="S517" s="1229">
        <f t="shared" si="108"/>
        <v>14.399999999999999</v>
      </c>
      <c r="T517" s="1229">
        <f t="shared" si="109"/>
        <v>14.399999999999999</v>
      </c>
      <c r="U517" s="1229">
        <f t="shared" si="110"/>
        <v>14.399999999999999</v>
      </c>
      <c r="V517" s="1233">
        <f t="shared" si="111"/>
        <v>7.1999999999999993</v>
      </c>
      <c r="W517" s="1248">
        <f t="shared" si="98"/>
        <v>411</v>
      </c>
    </row>
    <row r="518" spans="1:23" ht="11.25" customHeight="1" x14ac:dyDescent="0.25">
      <c r="A518" s="1234" t="s">
        <v>3854</v>
      </c>
      <c r="B518" s="1234">
        <v>10001878</v>
      </c>
      <c r="C518" s="1235" t="s">
        <v>2609</v>
      </c>
      <c r="D518" s="1234">
        <v>75540053662</v>
      </c>
      <c r="E518" s="1234" t="s">
        <v>4032</v>
      </c>
      <c r="F518" s="1237">
        <v>170.33333333333334</v>
      </c>
      <c r="G518" s="1236">
        <v>3</v>
      </c>
      <c r="H518" s="1236">
        <v>2</v>
      </c>
      <c r="I518" s="1238">
        <v>1</v>
      </c>
      <c r="J518" s="1239">
        <f t="shared" si="99"/>
        <v>0</v>
      </c>
      <c r="K518" s="1229">
        <f t="shared" si="100"/>
        <v>40.880000000000003</v>
      </c>
      <c r="L518" s="1229">
        <f t="shared" si="101"/>
        <v>40.880000000000003</v>
      </c>
      <c r="M518" s="1229">
        <f t="shared" si="102"/>
        <v>5.04</v>
      </c>
      <c r="N518" s="1229">
        <f t="shared" si="103"/>
        <v>0</v>
      </c>
      <c r="O518" s="1229">
        <f t="shared" si="104"/>
        <v>170.10000000000002</v>
      </c>
      <c r="P518" s="1229">
        <f t="shared" si="105"/>
        <v>0</v>
      </c>
      <c r="Q518" s="1229">
        <f t="shared" si="106"/>
        <v>70.739999999999995</v>
      </c>
      <c r="R518" s="1229">
        <f t="shared" si="107"/>
        <v>0</v>
      </c>
      <c r="S518" s="1229">
        <f t="shared" si="108"/>
        <v>10.220000000000001</v>
      </c>
      <c r="T518" s="1229">
        <f t="shared" si="109"/>
        <v>10.220000000000001</v>
      </c>
      <c r="U518" s="1229">
        <f t="shared" si="110"/>
        <v>10.220000000000001</v>
      </c>
      <c r="V518" s="1233">
        <f t="shared" si="111"/>
        <v>5.1100000000000003</v>
      </c>
      <c r="W518" s="1248">
        <f t="shared" si="98"/>
        <v>363</v>
      </c>
    </row>
    <row r="519" spans="1:23" ht="11.25" customHeight="1" x14ac:dyDescent="0.25">
      <c r="A519" s="1234" t="s">
        <v>3854</v>
      </c>
      <c r="B519" s="1234">
        <v>10001899</v>
      </c>
      <c r="C519" s="1235" t="s">
        <v>1190</v>
      </c>
      <c r="D519" s="1234">
        <v>93020046294</v>
      </c>
      <c r="E519" s="1234" t="s">
        <v>4033</v>
      </c>
      <c r="F519" s="1237">
        <v>421.66666666666669</v>
      </c>
      <c r="G519" s="1236">
        <v>2</v>
      </c>
      <c r="H519" s="1236">
        <v>1</v>
      </c>
      <c r="I519" s="1238">
        <v>0</v>
      </c>
      <c r="J519" s="1239">
        <f t="shared" si="99"/>
        <v>1</v>
      </c>
      <c r="K519" s="1229">
        <f t="shared" si="100"/>
        <v>101.2</v>
      </c>
      <c r="L519" s="1229">
        <f t="shared" si="101"/>
        <v>101.2</v>
      </c>
      <c r="M519" s="1229">
        <f t="shared" si="102"/>
        <v>1.68</v>
      </c>
      <c r="N519" s="1229">
        <f t="shared" si="103"/>
        <v>1.68</v>
      </c>
      <c r="O519" s="1229">
        <f t="shared" si="104"/>
        <v>56.7</v>
      </c>
      <c r="P519" s="1229">
        <f t="shared" si="105"/>
        <v>56.7</v>
      </c>
      <c r="Q519" s="1229">
        <f t="shared" si="106"/>
        <v>23.58</v>
      </c>
      <c r="R519" s="1229">
        <f t="shared" si="107"/>
        <v>23.58</v>
      </c>
      <c r="S519" s="1229">
        <f t="shared" si="108"/>
        <v>25.3</v>
      </c>
      <c r="T519" s="1229">
        <f t="shared" si="109"/>
        <v>25.3</v>
      </c>
      <c r="U519" s="1229">
        <f t="shared" si="110"/>
        <v>25.3</v>
      </c>
      <c r="V519" s="1233">
        <f t="shared" si="111"/>
        <v>12.65</v>
      </c>
      <c r="W519" s="1248">
        <f t="shared" ref="W519:W582" si="112">ROUND((K519+L519+M519+N519+O519+P519+Q519+R519+S519+T519+U519+V519),0)</f>
        <v>455</v>
      </c>
    </row>
    <row r="520" spans="1:23" ht="11.25" customHeight="1" x14ac:dyDescent="0.25">
      <c r="A520" s="1234" t="s">
        <v>3854</v>
      </c>
      <c r="B520" s="1234">
        <v>10001900</v>
      </c>
      <c r="C520" s="1235" t="s">
        <v>1600</v>
      </c>
      <c r="D520" s="1234">
        <v>33810047109</v>
      </c>
      <c r="E520" s="1234" t="s">
        <v>4034</v>
      </c>
      <c r="F520" s="1237">
        <v>164</v>
      </c>
      <c r="G520" s="1236">
        <v>2</v>
      </c>
      <c r="H520" s="1236">
        <v>1</v>
      </c>
      <c r="I520" s="1238">
        <v>0</v>
      </c>
      <c r="J520" s="1239">
        <f t="shared" si="99"/>
        <v>1</v>
      </c>
      <c r="K520" s="1229">
        <f t="shared" ref="K520:K583" si="113">F520*$K$4</f>
        <v>39.36</v>
      </c>
      <c r="L520" s="1229">
        <f t="shared" ref="L520:L583" si="114">F520*$L$4</f>
        <v>39.36</v>
      </c>
      <c r="M520" s="1229">
        <f t="shared" ref="M520:M583" si="115">(H520+I520)*$M$4</f>
        <v>1.68</v>
      </c>
      <c r="N520" s="1229">
        <f t="shared" ref="N520:N583" si="116">J520*$N$4</f>
        <v>1.68</v>
      </c>
      <c r="O520" s="1229">
        <f t="shared" ref="O520:O583" si="117">(H520+I520)*$O$4</f>
        <v>56.7</v>
      </c>
      <c r="P520" s="1229">
        <f t="shared" ref="P520:P583" si="118">J520*$P$4</f>
        <v>56.7</v>
      </c>
      <c r="Q520" s="1229">
        <f t="shared" ref="Q520:Q583" si="119">(H520+I520)*$Q$4</f>
        <v>23.58</v>
      </c>
      <c r="R520" s="1229">
        <f t="shared" ref="R520:R583" si="120">J520*$R$4</f>
        <v>23.58</v>
      </c>
      <c r="S520" s="1229">
        <f t="shared" ref="S520:S583" si="121">F520*$S$4</f>
        <v>9.84</v>
      </c>
      <c r="T520" s="1229">
        <f t="shared" ref="T520:T583" si="122">F520*$T$4</f>
        <v>9.84</v>
      </c>
      <c r="U520" s="1229">
        <f t="shared" ref="U520:U583" si="123">F520*$U$4</f>
        <v>9.84</v>
      </c>
      <c r="V520" s="1233">
        <f t="shared" ref="V520:V583" si="124">F520*$V$4</f>
        <v>4.92</v>
      </c>
      <c r="W520" s="1248">
        <f t="shared" si="112"/>
        <v>277</v>
      </c>
    </row>
    <row r="521" spans="1:23" ht="11.25" customHeight="1" x14ac:dyDescent="0.25">
      <c r="A521" s="1234" t="s">
        <v>3854</v>
      </c>
      <c r="B521" s="1234">
        <v>10001904</v>
      </c>
      <c r="C521" s="1235" t="s">
        <v>2611</v>
      </c>
      <c r="D521" s="1234">
        <v>57020053023</v>
      </c>
      <c r="E521" s="1234" t="s">
        <v>4035</v>
      </c>
      <c r="F521" s="1237">
        <v>548.66666666666663</v>
      </c>
      <c r="G521" s="1236">
        <v>3</v>
      </c>
      <c r="H521" s="1236">
        <v>1</v>
      </c>
      <c r="I521" s="1238">
        <v>0</v>
      </c>
      <c r="J521" s="1239">
        <f t="shared" ref="J521:J584" si="125">G521-H521-I521</f>
        <v>2</v>
      </c>
      <c r="K521" s="1229">
        <f t="shared" si="113"/>
        <v>131.67999999999998</v>
      </c>
      <c r="L521" s="1229">
        <f t="shared" si="114"/>
        <v>131.67999999999998</v>
      </c>
      <c r="M521" s="1229">
        <f t="shared" si="115"/>
        <v>1.68</v>
      </c>
      <c r="N521" s="1229">
        <f t="shared" si="116"/>
        <v>3.36</v>
      </c>
      <c r="O521" s="1229">
        <f t="shared" si="117"/>
        <v>56.7</v>
      </c>
      <c r="P521" s="1229">
        <f t="shared" si="118"/>
        <v>113.4</v>
      </c>
      <c r="Q521" s="1229">
        <f t="shared" si="119"/>
        <v>23.58</v>
      </c>
      <c r="R521" s="1229">
        <f t="shared" si="120"/>
        <v>47.16</v>
      </c>
      <c r="S521" s="1229">
        <f t="shared" si="121"/>
        <v>32.919999999999995</v>
      </c>
      <c r="T521" s="1229">
        <f t="shared" si="122"/>
        <v>32.919999999999995</v>
      </c>
      <c r="U521" s="1229">
        <f t="shared" si="123"/>
        <v>32.919999999999995</v>
      </c>
      <c r="V521" s="1233">
        <f t="shared" si="124"/>
        <v>16.459999999999997</v>
      </c>
      <c r="W521" s="1248">
        <f t="shared" si="112"/>
        <v>624</v>
      </c>
    </row>
    <row r="522" spans="1:23" ht="11.25" customHeight="1" x14ac:dyDescent="0.25">
      <c r="A522" s="1234" t="s">
        <v>3854</v>
      </c>
      <c r="B522" s="1234">
        <v>10001925</v>
      </c>
      <c r="C522" s="1235" t="s">
        <v>2613</v>
      </c>
      <c r="D522" s="1234">
        <v>22570053568</v>
      </c>
      <c r="E522" s="1234" t="s">
        <v>4036</v>
      </c>
      <c r="F522" s="1237">
        <v>227.66666666666666</v>
      </c>
      <c r="G522" s="1236">
        <v>2</v>
      </c>
      <c r="H522" s="1236">
        <v>1</v>
      </c>
      <c r="I522" s="1238">
        <v>0</v>
      </c>
      <c r="J522" s="1239">
        <f t="shared" si="125"/>
        <v>1</v>
      </c>
      <c r="K522" s="1229">
        <f t="shared" si="113"/>
        <v>54.639999999999993</v>
      </c>
      <c r="L522" s="1229">
        <f t="shared" si="114"/>
        <v>54.639999999999993</v>
      </c>
      <c r="M522" s="1229">
        <f t="shared" si="115"/>
        <v>1.68</v>
      </c>
      <c r="N522" s="1229">
        <f t="shared" si="116"/>
        <v>1.68</v>
      </c>
      <c r="O522" s="1229">
        <f t="shared" si="117"/>
        <v>56.7</v>
      </c>
      <c r="P522" s="1229">
        <f t="shared" si="118"/>
        <v>56.7</v>
      </c>
      <c r="Q522" s="1229">
        <f t="shared" si="119"/>
        <v>23.58</v>
      </c>
      <c r="R522" s="1229">
        <f t="shared" si="120"/>
        <v>23.58</v>
      </c>
      <c r="S522" s="1229">
        <f t="shared" si="121"/>
        <v>13.659999999999998</v>
      </c>
      <c r="T522" s="1229">
        <f t="shared" si="122"/>
        <v>13.659999999999998</v>
      </c>
      <c r="U522" s="1229">
        <f t="shared" si="123"/>
        <v>13.659999999999998</v>
      </c>
      <c r="V522" s="1233">
        <f t="shared" si="124"/>
        <v>6.8299999999999992</v>
      </c>
      <c r="W522" s="1248">
        <f t="shared" si="112"/>
        <v>321</v>
      </c>
    </row>
    <row r="523" spans="1:23" ht="11.25" customHeight="1" x14ac:dyDescent="0.25">
      <c r="A523" s="1234" t="s">
        <v>3854</v>
      </c>
      <c r="B523" s="1234">
        <v>10020301</v>
      </c>
      <c r="C523" s="1235" t="s">
        <v>446</v>
      </c>
      <c r="D523" s="1234">
        <v>10130005340</v>
      </c>
      <c r="E523" s="1234" t="s">
        <v>4037</v>
      </c>
      <c r="F523" s="1237">
        <v>412.66666666666669</v>
      </c>
      <c r="G523" s="1236">
        <v>2</v>
      </c>
      <c r="H523" s="1236">
        <v>1</v>
      </c>
      <c r="I523" s="1238">
        <v>0</v>
      </c>
      <c r="J523" s="1239">
        <f t="shared" si="125"/>
        <v>1</v>
      </c>
      <c r="K523" s="1229">
        <f t="shared" si="113"/>
        <v>99.04</v>
      </c>
      <c r="L523" s="1229">
        <f t="shared" si="114"/>
        <v>99.04</v>
      </c>
      <c r="M523" s="1229">
        <f t="shared" si="115"/>
        <v>1.68</v>
      </c>
      <c r="N523" s="1229">
        <f t="shared" si="116"/>
        <v>1.68</v>
      </c>
      <c r="O523" s="1229">
        <f t="shared" si="117"/>
        <v>56.7</v>
      </c>
      <c r="P523" s="1229">
        <f t="shared" si="118"/>
        <v>56.7</v>
      </c>
      <c r="Q523" s="1229">
        <f t="shared" si="119"/>
        <v>23.58</v>
      </c>
      <c r="R523" s="1229">
        <f t="shared" si="120"/>
        <v>23.58</v>
      </c>
      <c r="S523" s="1229">
        <f t="shared" si="121"/>
        <v>24.76</v>
      </c>
      <c r="T523" s="1229">
        <f t="shared" si="122"/>
        <v>24.76</v>
      </c>
      <c r="U523" s="1229">
        <f t="shared" si="123"/>
        <v>24.76</v>
      </c>
      <c r="V523" s="1233">
        <f t="shared" si="124"/>
        <v>12.38</v>
      </c>
      <c r="W523" s="1248">
        <f t="shared" si="112"/>
        <v>449</v>
      </c>
    </row>
    <row r="524" spans="1:23" ht="11.25" customHeight="1" x14ac:dyDescent="0.25">
      <c r="A524" s="1234" t="s">
        <v>3854</v>
      </c>
      <c r="B524" s="1234">
        <v>10020301</v>
      </c>
      <c r="C524" s="1235" t="s">
        <v>446</v>
      </c>
      <c r="D524" s="1234">
        <v>58500009877</v>
      </c>
      <c r="E524" s="1234" t="s">
        <v>4038</v>
      </c>
      <c r="F524" s="1237">
        <v>275</v>
      </c>
      <c r="G524" s="1236">
        <v>2</v>
      </c>
      <c r="H524" s="1236">
        <v>1</v>
      </c>
      <c r="I524" s="1238">
        <v>0</v>
      </c>
      <c r="J524" s="1239">
        <f t="shared" si="125"/>
        <v>1</v>
      </c>
      <c r="K524" s="1229">
        <f t="shared" si="113"/>
        <v>66</v>
      </c>
      <c r="L524" s="1229">
        <f t="shared" si="114"/>
        <v>66</v>
      </c>
      <c r="M524" s="1229">
        <f t="shared" si="115"/>
        <v>1.68</v>
      </c>
      <c r="N524" s="1229">
        <f t="shared" si="116"/>
        <v>1.68</v>
      </c>
      <c r="O524" s="1229">
        <f t="shared" si="117"/>
        <v>56.7</v>
      </c>
      <c r="P524" s="1229">
        <f t="shared" si="118"/>
        <v>56.7</v>
      </c>
      <c r="Q524" s="1229">
        <f t="shared" si="119"/>
        <v>23.58</v>
      </c>
      <c r="R524" s="1229">
        <f t="shared" si="120"/>
        <v>23.58</v>
      </c>
      <c r="S524" s="1229">
        <f t="shared" si="121"/>
        <v>16.5</v>
      </c>
      <c r="T524" s="1229">
        <f t="shared" si="122"/>
        <v>16.5</v>
      </c>
      <c r="U524" s="1229">
        <f t="shared" si="123"/>
        <v>16.5</v>
      </c>
      <c r="V524" s="1233">
        <f t="shared" si="124"/>
        <v>8.25</v>
      </c>
      <c r="W524" s="1248">
        <f t="shared" si="112"/>
        <v>354</v>
      </c>
    </row>
    <row r="525" spans="1:23" ht="11.25" customHeight="1" x14ac:dyDescent="0.25">
      <c r="A525" s="1234" t="s">
        <v>3854</v>
      </c>
      <c r="B525" s="1234">
        <v>10020301</v>
      </c>
      <c r="C525" s="1235" t="s">
        <v>446</v>
      </c>
      <c r="D525" s="1234">
        <v>83710007538</v>
      </c>
      <c r="E525" s="1234" t="s">
        <v>4039</v>
      </c>
      <c r="F525" s="1237">
        <v>133.66666666666666</v>
      </c>
      <c r="G525" s="1236">
        <v>2</v>
      </c>
      <c r="H525" s="1236">
        <v>1</v>
      </c>
      <c r="I525" s="1238">
        <v>0</v>
      </c>
      <c r="J525" s="1239">
        <f t="shared" si="125"/>
        <v>1</v>
      </c>
      <c r="K525" s="1229">
        <f t="shared" si="113"/>
        <v>32.08</v>
      </c>
      <c r="L525" s="1229">
        <f t="shared" si="114"/>
        <v>32.08</v>
      </c>
      <c r="M525" s="1229">
        <f t="shared" si="115"/>
        <v>1.68</v>
      </c>
      <c r="N525" s="1229">
        <f t="shared" si="116"/>
        <v>1.68</v>
      </c>
      <c r="O525" s="1229">
        <f t="shared" si="117"/>
        <v>56.7</v>
      </c>
      <c r="P525" s="1229">
        <f t="shared" si="118"/>
        <v>56.7</v>
      </c>
      <c r="Q525" s="1229">
        <f t="shared" si="119"/>
        <v>23.58</v>
      </c>
      <c r="R525" s="1229">
        <f t="shared" si="120"/>
        <v>23.58</v>
      </c>
      <c r="S525" s="1229">
        <f t="shared" si="121"/>
        <v>8.02</v>
      </c>
      <c r="T525" s="1229">
        <f t="shared" si="122"/>
        <v>8.02</v>
      </c>
      <c r="U525" s="1229">
        <f t="shared" si="123"/>
        <v>8.02</v>
      </c>
      <c r="V525" s="1233">
        <f t="shared" si="124"/>
        <v>4.01</v>
      </c>
      <c r="W525" s="1248">
        <f t="shared" si="112"/>
        <v>256</v>
      </c>
    </row>
    <row r="526" spans="1:23" ht="11.25" customHeight="1" x14ac:dyDescent="0.25">
      <c r="A526" s="1234" t="s">
        <v>3854</v>
      </c>
      <c r="B526" s="1234">
        <v>10040307</v>
      </c>
      <c r="C526" s="1235" t="s">
        <v>716</v>
      </c>
      <c r="D526" s="1234">
        <v>13050000217</v>
      </c>
      <c r="E526" s="1234" t="s">
        <v>4040</v>
      </c>
      <c r="F526" s="1237">
        <v>397.33333333333331</v>
      </c>
      <c r="G526" s="1236">
        <v>3</v>
      </c>
      <c r="H526" s="1236">
        <v>1</v>
      </c>
      <c r="I526" s="1238">
        <v>0</v>
      </c>
      <c r="J526" s="1239">
        <f t="shared" si="125"/>
        <v>2</v>
      </c>
      <c r="K526" s="1229">
        <f t="shared" si="113"/>
        <v>95.359999999999985</v>
      </c>
      <c r="L526" s="1229">
        <f t="shared" si="114"/>
        <v>95.359999999999985</v>
      </c>
      <c r="M526" s="1229">
        <f t="shared" si="115"/>
        <v>1.68</v>
      </c>
      <c r="N526" s="1229">
        <f t="shared" si="116"/>
        <v>3.36</v>
      </c>
      <c r="O526" s="1229">
        <f t="shared" si="117"/>
        <v>56.7</v>
      </c>
      <c r="P526" s="1229">
        <f t="shared" si="118"/>
        <v>113.4</v>
      </c>
      <c r="Q526" s="1229">
        <f t="shared" si="119"/>
        <v>23.58</v>
      </c>
      <c r="R526" s="1229">
        <f t="shared" si="120"/>
        <v>47.16</v>
      </c>
      <c r="S526" s="1229">
        <f t="shared" si="121"/>
        <v>23.839999999999996</v>
      </c>
      <c r="T526" s="1229">
        <f t="shared" si="122"/>
        <v>23.839999999999996</v>
      </c>
      <c r="U526" s="1229">
        <f t="shared" si="123"/>
        <v>23.839999999999996</v>
      </c>
      <c r="V526" s="1233">
        <f t="shared" si="124"/>
        <v>11.919999999999998</v>
      </c>
      <c r="W526" s="1248">
        <f t="shared" si="112"/>
        <v>520</v>
      </c>
    </row>
    <row r="527" spans="1:23" ht="11.25" customHeight="1" x14ac:dyDescent="0.25">
      <c r="A527" s="1234" t="s">
        <v>3854</v>
      </c>
      <c r="B527" s="1234">
        <v>10040307</v>
      </c>
      <c r="C527" s="1235" t="s">
        <v>716</v>
      </c>
      <c r="D527" s="1234">
        <v>25450002922</v>
      </c>
      <c r="E527" s="1234" t="s">
        <v>4041</v>
      </c>
      <c r="F527" s="1237">
        <v>210.66666666666666</v>
      </c>
      <c r="G527" s="1236">
        <v>3</v>
      </c>
      <c r="H527" s="1236">
        <v>1</v>
      </c>
      <c r="I527" s="1238">
        <v>0</v>
      </c>
      <c r="J527" s="1239">
        <f t="shared" si="125"/>
        <v>2</v>
      </c>
      <c r="K527" s="1229">
        <f t="shared" si="113"/>
        <v>50.559999999999995</v>
      </c>
      <c r="L527" s="1229">
        <f t="shared" si="114"/>
        <v>50.559999999999995</v>
      </c>
      <c r="M527" s="1229">
        <f t="shared" si="115"/>
        <v>1.68</v>
      </c>
      <c r="N527" s="1229">
        <f t="shared" si="116"/>
        <v>3.36</v>
      </c>
      <c r="O527" s="1229">
        <f t="shared" si="117"/>
        <v>56.7</v>
      </c>
      <c r="P527" s="1229">
        <f t="shared" si="118"/>
        <v>113.4</v>
      </c>
      <c r="Q527" s="1229">
        <f t="shared" si="119"/>
        <v>23.58</v>
      </c>
      <c r="R527" s="1229">
        <f t="shared" si="120"/>
        <v>47.16</v>
      </c>
      <c r="S527" s="1229">
        <f t="shared" si="121"/>
        <v>12.639999999999999</v>
      </c>
      <c r="T527" s="1229">
        <f t="shared" si="122"/>
        <v>12.639999999999999</v>
      </c>
      <c r="U527" s="1229">
        <f t="shared" si="123"/>
        <v>12.639999999999999</v>
      </c>
      <c r="V527" s="1233">
        <f t="shared" si="124"/>
        <v>6.3199999999999994</v>
      </c>
      <c r="W527" s="1248">
        <f t="shared" si="112"/>
        <v>391</v>
      </c>
    </row>
    <row r="528" spans="1:23" ht="11.25" customHeight="1" x14ac:dyDescent="0.25">
      <c r="A528" s="1234" t="s">
        <v>3854</v>
      </c>
      <c r="B528" s="1234">
        <v>10040307</v>
      </c>
      <c r="C528" s="1235" t="s">
        <v>716</v>
      </c>
      <c r="D528" s="1234">
        <v>39130045522</v>
      </c>
      <c r="E528" s="1234" t="s">
        <v>4042</v>
      </c>
      <c r="F528" s="1237">
        <v>383</v>
      </c>
      <c r="G528" s="1236">
        <v>3</v>
      </c>
      <c r="H528" s="1236">
        <v>1</v>
      </c>
      <c r="I528" s="1238">
        <v>0</v>
      </c>
      <c r="J528" s="1239">
        <f t="shared" si="125"/>
        <v>2</v>
      </c>
      <c r="K528" s="1229">
        <f t="shared" si="113"/>
        <v>91.92</v>
      </c>
      <c r="L528" s="1229">
        <f t="shared" si="114"/>
        <v>91.92</v>
      </c>
      <c r="M528" s="1229">
        <f t="shared" si="115"/>
        <v>1.68</v>
      </c>
      <c r="N528" s="1229">
        <f t="shared" si="116"/>
        <v>3.36</v>
      </c>
      <c r="O528" s="1229">
        <f t="shared" si="117"/>
        <v>56.7</v>
      </c>
      <c r="P528" s="1229">
        <f t="shared" si="118"/>
        <v>113.4</v>
      </c>
      <c r="Q528" s="1229">
        <f t="shared" si="119"/>
        <v>23.58</v>
      </c>
      <c r="R528" s="1229">
        <f t="shared" si="120"/>
        <v>47.16</v>
      </c>
      <c r="S528" s="1229">
        <f t="shared" si="121"/>
        <v>22.98</v>
      </c>
      <c r="T528" s="1229">
        <f t="shared" si="122"/>
        <v>22.98</v>
      </c>
      <c r="U528" s="1229">
        <f t="shared" si="123"/>
        <v>22.98</v>
      </c>
      <c r="V528" s="1233">
        <f t="shared" si="124"/>
        <v>11.49</v>
      </c>
      <c r="W528" s="1248">
        <f t="shared" si="112"/>
        <v>510</v>
      </c>
    </row>
    <row r="529" spans="1:23" ht="11.25" customHeight="1" x14ac:dyDescent="0.25">
      <c r="A529" s="1234" t="s">
        <v>3854</v>
      </c>
      <c r="B529" s="1234">
        <v>10040307</v>
      </c>
      <c r="C529" s="1235" t="s">
        <v>716</v>
      </c>
      <c r="D529" s="1234">
        <v>40940009656</v>
      </c>
      <c r="E529" s="1234" t="s">
        <v>4043</v>
      </c>
      <c r="F529" s="1237">
        <v>204.66666666666666</v>
      </c>
      <c r="G529" s="1236">
        <v>3</v>
      </c>
      <c r="H529" s="1236">
        <v>1</v>
      </c>
      <c r="I529" s="1238">
        <v>0</v>
      </c>
      <c r="J529" s="1239">
        <f t="shared" si="125"/>
        <v>2</v>
      </c>
      <c r="K529" s="1229">
        <f t="shared" si="113"/>
        <v>49.12</v>
      </c>
      <c r="L529" s="1229">
        <f t="shared" si="114"/>
        <v>49.12</v>
      </c>
      <c r="M529" s="1229">
        <f t="shared" si="115"/>
        <v>1.68</v>
      </c>
      <c r="N529" s="1229">
        <f t="shared" si="116"/>
        <v>3.36</v>
      </c>
      <c r="O529" s="1229">
        <f t="shared" si="117"/>
        <v>56.7</v>
      </c>
      <c r="P529" s="1229">
        <f t="shared" si="118"/>
        <v>113.4</v>
      </c>
      <c r="Q529" s="1229">
        <f t="shared" si="119"/>
        <v>23.58</v>
      </c>
      <c r="R529" s="1229">
        <f t="shared" si="120"/>
        <v>47.16</v>
      </c>
      <c r="S529" s="1229">
        <f t="shared" si="121"/>
        <v>12.28</v>
      </c>
      <c r="T529" s="1229">
        <f t="shared" si="122"/>
        <v>12.28</v>
      </c>
      <c r="U529" s="1229">
        <f t="shared" si="123"/>
        <v>12.28</v>
      </c>
      <c r="V529" s="1233">
        <f t="shared" si="124"/>
        <v>6.14</v>
      </c>
      <c r="W529" s="1248">
        <f t="shared" si="112"/>
        <v>387</v>
      </c>
    </row>
    <row r="530" spans="1:23" ht="11.25" customHeight="1" x14ac:dyDescent="0.25">
      <c r="A530" s="1234" t="s">
        <v>3854</v>
      </c>
      <c r="B530" s="1234">
        <v>10040307</v>
      </c>
      <c r="C530" s="1235" t="s">
        <v>716</v>
      </c>
      <c r="D530" s="1234">
        <v>46630009091</v>
      </c>
      <c r="E530" s="1234" t="s">
        <v>4044</v>
      </c>
      <c r="F530" s="1237">
        <v>142</v>
      </c>
      <c r="G530" s="1236">
        <v>3</v>
      </c>
      <c r="H530" s="1236">
        <v>1</v>
      </c>
      <c r="I530" s="1238">
        <v>0</v>
      </c>
      <c r="J530" s="1239">
        <f t="shared" si="125"/>
        <v>2</v>
      </c>
      <c r="K530" s="1229">
        <f t="shared" si="113"/>
        <v>34.08</v>
      </c>
      <c r="L530" s="1229">
        <f t="shared" si="114"/>
        <v>34.08</v>
      </c>
      <c r="M530" s="1229">
        <f t="shared" si="115"/>
        <v>1.68</v>
      </c>
      <c r="N530" s="1229">
        <f t="shared" si="116"/>
        <v>3.36</v>
      </c>
      <c r="O530" s="1229">
        <f t="shared" si="117"/>
        <v>56.7</v>
      </c>
      <c r="P530" s="1229">
        <f t="shared" si="118"/>
        <v>113.4</v>
      </c>
      <c r="Q530" s="1229">
        <f t="shared" si="119"/>
        <v>23.58</v>
      </c>
      <c r="R530" s="1229">
        <f t="shared" si="120"/>
        <v>47.16</v>
      </c>
      <c r="S530" s="1229">
        <f t="shared" si="121"/>
        <v>8.52</v>
      </c>
      <c r="T530" s="1229">
        <f t="shared" si="122"/>
        <v>8.52</v>
      </c>
      <c r="U530" s="1229">
        <f t="shared" si="123"/>
        <v>8.52</v>
      </c>
      <c r="V530" s="1233">
        <f t="shared" si="124"/>
        <v>4.26</v>
      </c>
      <c r="W530" s="1248">
        <f t="shared" si="112"/>
        <v>344</v>
      </c>
    </row>
    <row r="531" spans="1:23" ht="11.25" customHeight="1" x14ac:dyDescent="0.25">
      <c r="A531" s="1234" t="s">
        <v>3854</v>
      </c>
      <c r="B531" s="1234">
        <v>10040307</v>
      </c>
      <c r="C531" s="1235" t="s">
        <v>716</v>
      </c>
      <c r="D531" s="1234">
        <v>65150002122</v>
      </c>
      <c r="E531" s="1234" t="s">
        <v>4045</v>
      </c>
      <c r="F531" s="1237">
        <v>309.33333333333331</v>
      </c>
      <c r="G531" s="1236">
        <v>3</v>
      </c>
      <c r="H531" s="1236">
        <v>1</v>
      </c>
      <c r="I531" s="1238">
        <v>0</v>
      </c>
      <c r="J531" s="1239">
        <f t="shared" si="125"/>
        <v>2</v>
      </c>
      <c r="K531" s="1229">
        <f t="shared" si="113"/>
        <v>74.239999999999995</v>
      </c>
      <c r="L531" s="1229">
        <f t="shared" si="114"/>
        <v>74.239999999999995</v>
      </c>
      <c r="M531" s="1229">
        <f t="shared" si="115"/>
        <v>1.68</v>
      </c>
      <c r="N531" s="1229">
        <f t="shared" si="116"/>
        <v>3.36</v>
      </c>
      <c r="O531" s="1229">
        <f t="shared" si="117"/>
        <v>56.7</v>
      </c>
      <c r="P531" s="1229">
        <f t="shared" si="118"/>
        <v>113.4</v>
      </c>
      <c r="Q531" s="1229">
        <f t="shared" si="119"/>
        <v>23.58</v>
      </c>
      <c r="R531" s="1229">
        <f t="shared" si="120"/>
        <v>47.16</v>
      </c>
      <c r="S531" s="1229">
        <f t="shared" si="121"/>
        <v>18.559999999999999</v>
      </c>
      <c r="T531" s="1229">
        <f t="shared" si="122"/>
        <v>18.559999999999999</v>
      </c>
      <c r="U531" s="1229">
        <f t="shared" si="123"/>
        <v>18.559999999999999</v>
      </c>
      <c r="V531" s="1233">
        <f t="shared" si="124"/>
        <v>9.2799999999999994</v>
      </c>
      <c r="W531" s="1248">
        <f t="shared" si="112"/>
        <v>459</v>
      </c>
    </row>
    <row r="532" spans="1:23" ht="11.25" customHeight="1" x14ac:dyDescent="0.25">
      <c r="A532" s="1234" t="s">
        <v>3854</v>
      </c>
      <c r="B532" s="1234">
        <v>10040307</v>
      </c>
      <c r="C532" s="1235" t="s">
        <v>716</v>
      </c>
      <c r="D532" s="1234">
        <v>65610002542</v>
      </c>
      <c r="E532" s="1234" t="s">
        <v>4046</v>
      </c>
      <c r="F532" s="1237">
        <v>289.66666666666669</v>
      </c>
      <c r="G532" s="1236">
        <v>3</v>
      </c>
      <c r="H532" s="1236">
        <v>1</v>
      </c>
      <c r="I532" s="1238">
        <v>0</v>
      </c>
      <c r="J532" s="1239">
        <f t="shared" si="125"/>
        <v>2</v>
      </c>
      <c r="K532" s="1229">
        <f t="shared" si="113"/>
        <v>69.52</v>
      </c>
      <c r="L532" s="1229">
        <f t="shared" si="114"/>
        <v>69.52</v>
      </c>
      <c r="M532" s="1229">
        <f t="shared" si="115"/>
        <v>1.68</v>
      </c>
      <c r="N532" s="1229">
        <f t="shared" si="116"/>
        <v>3.36</v>
      </c>
      <c r="O532" s="1229">
        <f t="shared" si="117"/>
        <v>56.7</v>
      </c>
      <c r="P532" s="1229">
        <f t="shared" si="118"/>
        <v>113.4</v>
      </c>
      <c r="Q532" s="1229">
        <f t="shared" si="119"/>
        <v>23.58</v>
      </c>
      <c r="R532" s="1229">
        <f t="shared" si="120"/>
        <v>47.16</v>
      </c>
      <c r="S532" s="1229">
        <f t="shared" si="121"/>
        <v>17.38</v>
      </c>
      <c r="T532" s="1229">
        <f t="shared" si="122"/>
        <v>17.38</v>
      </c>
      <c r="U532" s="1229">
        <f t="shared" si="123"/>
        <v>17.38</v>
      </c>
      <c r="V532" s="1233">
        <f t="shared" si="124"/>
        <v>8.69</v>
      </c>
      <c r="W532" s="1248">
        <f t="shared" si="112"/>
        <v>446</v>
      </c>
    </row>
    <row r="533" spans="1:23" ht="11.25" customHeight="1" x14ac:dyDescent="0.25">
      <c r="A533" s="1234" t="s">
        <v>3854</v>
      </c>
      <c r="B533" s="1234">
        <v>10040307</v>
      </c>
      <c r="C533" s="1235" t="s">
        <v>716</v>
      </c>
      <c r="D533" s="1234">
        <v>95560043757</v>
      </c>
      <c r="E533" s="1234" t="s">
        <v>4047</v>
      </c>
      <c r="F533" s="1237">
        <v>417</v>
      </c>
      <c r="G533" s="1236">
        <v>3</v>
      </c>
      <c r="H533" s="1236">
        <v>1</v>
      </c>
      <c r="I533" s="1238">
        <v>0</v>
      </c>
      <c r="J533" s="1239">
        <f t="shared" si="125"/>
        <v>2</v>
      </c>
      <c r="K533" s="1229">
        <f t="shared" si="113"/>
        <v>100.08</v>
      </c>
      <c r="L533" s="1229">
        <f t="shared" si="114"/>
        <v>100.08</v>
      </c>
      <c r="M533" s="1229">
        <f t="shared" si="115"/>
        <v>1.68</v>
      </c>
      <c r="N533" s="1229">
        <f t="shared" si="116"/>
        <v>3.36</v>
      </c>
      <c r="O533" s="1229">
        <f t="shared" si="117"/>
        <v>56.7</v>
      </c>
      <c r="P533" s="1229">
        <f t="shared" si="118"/>
        <v>113.4</v>
      </c>
      <c r="Q533" s="1229">
        <f t="shared" si="119"/>
        <v>23.58</v>
      </c>
      <c r="R533" s="1229">
        <f t="shared" si="120"/>
        <v>47.16</v>
      </c>
      <c r="S533" s="1229">
        <f t="shared" si="121"/>
        <v>25.02</v>
      </c>
      <c r="T533" s="1229">
        <f t="shared" si="122"/>
        <v>25.02</v>
      </c>
      <c r="U533" s="1229">
        <f t="shared" si="123"/>
        <v>25.02</v>
      </c>
      <c r="V533" s="1233">
        <f t="shared" si="124"/>
        <v>12.51</v>
      </c>
      <c r="W533" s="1248">
        <f t="shared" si="112"/>
        <v>534</v>
      </c>
    </row>
    <row r="534" spans="1:23" ht="11.25" customHeight="1" x14ac:dyDescent="0.25">
      <c r="A534" s="1234" t="s">
        <v>3854</v>
      </c>
      <c r="B534" s="1234">
        <v>10054109</v>
      </c>
      <c r="C534" s="1235" t="s">
        <v>1608</v>
      </c>
      <c r="D534" s="1234">
        <v>12630004633</v>
      </c>
      <c r="E534" s="1234" t="s">
        <v>4048</v>
      </c>
      <c r="F534" s="1237">
        <v>252</v>
      </c>
      <c r="G534" s="1236">
        <v>2</v>
      </c>
      <c r="H534" s="1236">
        <v>1</v>
      </c>
      <c r="I534" s="1238">
        <v>0</v>
      </c>
      <c r="J534" s="1239">
        <f t="shared" si="125"/>
        <v>1</v>
      </c>
      <c r="K534" s="1229">
        <f t="shared" si="113"/>
        <v>60.48</v>
      </c>
      <c r="L534" s="1229">
        <f t="shared" si="114"/>
        <v>60.48</v>
      </c>
      <c r="M534" s="1229">
        <f t="shared" si="115"/>
        <v>1.68</v>
      </c>
      <c r="N534" s="1229">
        <f t="shared" si="116"/>
        <v>1.68</v>
      </c>
      <c r="O534" s="1229">
        <f t="shared" si="117"/>
        <v>56.7</v>
      </c>
      <c r="P534" s="1229">
        <f t="shared" si="118"/>
        <v>56.7</v>
      </c>
      <c r="Q534" s="1229">
        <f t="shared" si="119"/>
        <v>23.58</v>
      </c>
      <c r="R534" s="1229">
        <f t="shared" si="120"/>
        <v>23.58</v>
      </c>
      <c r="S534" s="1229">
        <f t="shared" si="121"/>
        <v>15.12</v>
      </c>
      <c r="T534" s="1229">
        <f t="shared" si="122"/>
        <v>15.12</v>
      </c>
      <c r="U534" s="1229">
        <f t="shared" si="123"/>
        <v>15.12</v>
      </c>
      <c r="V534" s="1233">
        <f t="shared" si="124"/>
        <v>7.56</v>
      </c>
      <c r="W534" s="1248">
        <f t="shared" si="112"/>
        <v>338</v>
      </c>
    </row>
    <row r="535" spans="1:23" ht="11.25" customHeight="1" x14ac:dyDescent="0.25">
      <c r="A535" s="1234" t="s">
        <v>3854</v>
      </c>
      <c r="B535" s="1234">
        <v>10054109</v>
      </c>
      <c r="C535" s="1235" t="s">
        <v>1608</v>
      </c>
      <c r="D535" s="1234">
        <v>21100002474</v>
      </c>
      <c r="E535" s="1234" t="s">
        <v>4049</v>
      </c>
      <c r="F535" s="1237">
        <v>481</v>
      </c>
      <c r="G535" s="1236">
        <v>3</v>
      </c>
      <c r="H535" s="1236">
        <v>1</v>
      </c>
      <c r="I535" s="1238">
        <v>0</v>
      </c>
      <c r="J535" s="1239">
        <f t="shared" si="125"/>
        <v>2</v>
      </c>
      <c r="K535" s="1229">
        <f t="shared" si="113"/>
        <v>115.44</v>
      </c>
      <c r="L535" s="1229">
        <f t="shared" si="114"/>
        <v>115.44</v>
      </c>
      <c r="M535" s="1229">
        <f t="shared" si="115"/>
        <v>1.68</v>
      </c>
      <c r="N535" s="1229">
        <f t="shared" si="116"/>
        <v>3.36</v>
      </c>
      <c r="O535" s="1229">
        <f t="shared" si="117"/>
        <v>56.7</v>
      </c>
      <c r="P535" s="1229">
        <f t="shared" si="118"/>
        <v>113.4</v>
      </c>
      <c r="Q535" s="1229">
        <f t="shared" si="119"/>
        <v>23.58</v>
      </c>
      <c r="R535" s="1229">
        <f t="shared" si="120"/>
        <v>47.16</v>
      </c>
      <c r="S535" s="1229">
        <f t="shared" si="121"/>
        <v>28.86</v>
      </c>
      <c r="T535" s="1229">
        <f t="shared" si="122"/>
        <v>28.86</v>
      </c>
      <c r="U535" s="1229">
        <f t="shared" si="123"/>
        <v>28.86</v>
      </c>
      <c r="V535" s="1233">
        <f t="shared" si="124"/>
        <v>14.43</v>
      </c>
      <c r="W535" s="1248">
        <f t="shared" si="112"/>
        <v>578</v>
      </c>
    </row>
    <row r="536" spans="1:23" ht="11.25" customHeight="1" x14ac:dyDescent="0.25">
      <c r="A536" s="1234" t="s">
        <v>3854</v>
      </c>
      <c r="B536" s="1234">
        <v>10054109</v>
      </c>
      <c r="C536" s="1235" t="s">
        <v>1608</v>
      </c>
      <c r="D536" s="1234">
        <v>51700009046</v>
      </c>
      <c r="E536" s="1234" t="s">
        <v>4050</v>
      </c>
      <c r="F536" s="1237">
        <v>296</v>
      </c>
      <c r="G536" s="1236">
        <v>3</v>
      </c>
      <c r="H536" s="1236">
        <v>1</v>
      </c>
      <c r="I536" s="1238">
        <v>0</v>
      </c>
      <c r="J536" s="1239">
        <f t="shared" si="125"/>
        <v>2</v>
      </c>
      <c r="K536" s="1229">
        <f t="shared" si="113"/>
        <v>71.039999999999992</v>
      </c>
      <c r="L536" s="1229">
        <f t="shared" si="114"/>
        <v>71.039999999999992</v>
      </c>
      <c r="M536" s="1229">
        <f t="shared" si="115"/>
        <v>1.68</v>
      </c>
      <c r="N536" s="1229">
        <f t="shared" si="116"/>
        <v>3.36</v>
      </c>
      <c r="O536" s="1229">
        <f t="shared" si="117"/>
        <v>56.7</v>
      </c>
      <c r="P536" s="1229">
        <f t="shared" si="118"/>
        <v>113.4</v>
      </c>
      <c r="Q536" s="1229">
        <f t="shared" si="119"/>
        <v>23.58</v>
      </c>
      <c r="R536" s="1229">
        <f t="shared" si="120"/>
        <v>47.16</v>
      </c>
      <c r="S536" s="1229">
        <f t="shared" si="121"/>
        <v>17.759999999999998</v>
      </c>
      <c r="T536" s="1229">
        <f t="shared" si="122"/>
        <v>17.759999999999998</v>
      </c>
      <c r="U536" s="1229">
        <f t="shared" si="123"/>
        <v>17.759999999999998</v>
      </c>
      <c r="V536" s="1233">
        <f t="shared" si="124"/>
        <v>8.879999999999999</v>
      </c>
      <c r="W536" s="1248">
        <f t="shared" si="112"/>
        <v>450</v>
      </c>
    </row>
    <row r="537" spans="1:23" ht="11.25" customHeight="1" x14ac:dyDescent="0.25">
      <c r="A537" s="1234" t="s">
        <v>3854</v>
      </c>
      <c r="B537" s="1234">
        <v>10054109</v>
      </c>
      <c r="C537" s="1235" t="s">
        <v>1608</v>
      </c>
      <c r="D537" s="1234">
        <v>78220049741</v>
      </c>
      <c r="E537" s="1234" t="s">
        <v>4051</v>
      </c>
      <c r="F537" s="1237">
        <v>179.33333333333334</v>
      </c>
      <c r="G537" s="1236">
        <v>2</v>
      </c>
      <c r="H537" s="1236">
        <v>1</v>
      </c>
      <c r="I537" s="1238">
        <v>0</v>
      </c>
      <c r="J537" s="1239">
        <f t="shared" si="125"/>
        <v>1</v>
      </c>
      <c r="K537" s="1229">
        <f t="shared" si="113"/>
        <v>43.04</v>
      </c>
      <c r="L537" s="1229">
        <f t="shared" si="114"/>
        <v>43.04</v>
      </c>
      <c r="M537" s="1229">
        <f t="shared" si="115"/>
        <v>1.68</v>
      </c>
      <c r="N537" s="1229">
        <f t="shared" si="116"/>
        <v>1.68</v>
      </c>
      <c r="O537" s="1229">
        <f t="shared" si="117"/>
        <v>56.7</v>
      </c>
      <c r="P537" s="1229">
        <f t="shared" si="118"/>
        <v>56.7</v>
      </c>
      <c r="Q537" s="1229">
        <f t="shared" si="119"/>
        <v>23.58</v>
      </c>
      <c r="R537" s="1229">
        <f t="shared" si="120"/>
        <v>23.58</v>
      </c>
      <c r="S537" s="1229">
        <f t="shared" si="121"/>
        <v>10.76</v>
      </c>
      <c r="T537" s="1229">
        <f t="shared" si="122"/>
        <v>10.76</v>
      </c>
      <c r="U537" s="1229">
        <f t="shared" si="123"/>
        <v>10.76</v>
      </c>
      <c r="V537" s="1233">
        <f t="shared" si="124"/>
        <v>5.38</v>
      </c>
      <c r="W537" s="1248">
        <f t="shared" si="112"/>
        <v>288</v>
      </c>
    </row>
    <row r="538" spans="1:23" ht="11.25" customHeight="1" x14ac:dyDescent="0.25">
      <c r="A538" s="1234" t="s">
        <v>3854</v>
      </c>
      <c r="B538" s="1234">
        <v>10054109</v>
      </c>
      <c r="C538" s="1235" t="s">
        <v>1608</v>
      </c>
      <c r="D538" s="1234">
        <v>83510002915</v>
      </c>
      <c r="E538" s="1234" t="s">
        <v>4052</v>
      </c>
      <c r="F538" s="1237">
        <v>269</v>
      </c>
      <c r="G538" s="1236">
        <v>2</v>
      </c>
      <c r="H538" s="1236">
        <v>1</v>
      </c>
      <c r="I538" s="1238">
        <v>0</v>
      </c>
      <c r="J538" s="1239">
        <f t="shared" si="125"/>
        <v>1</v>
      </c>
      <c r="K538" s="1229">
        <f t="shared" si="113"/>
        <v>64.56</v>
      </c>
      <c r="L538" s="1229">
        <f t="shared" si="114"/>
        <v>64.56</v>
      </c>
      <c r="M538" s="1229">
        <f t="shared" si="115"/>
        <v>1.68</v>
      </c>
      <c r="N538" s="1229">
        <f t="shared" si="116"/>
        <v>1.68</v>
      </c>
      <c r="O538" s="1229">
        <f t="shared" si="117"/>
        <v>56.7</v>
      </c>
      <c r="P538" s="1229">
        <f t="shared" si="118"/>
        <v>56.7</v>
      </c>
      <c r="Q538" s="1229">
        <f t="shared" si="119"/>
        <v>23.58</v>
      </c>
      <c r="R538" s="1229">
        <f t="shared" si="120"/>
        <v>23.58</v>
      </c>
      <c r="S538" s="1229">
        <f t="shared" si="121"/>
        <v>16.14</v>
      </c>
      <c r="T538" s="1229">
        <f t="shared" si="122"/>
        <v>16.14</v>
      </c>
      <c r="U538" s="1229">
        <f t="shared" si="123"/>
        <v>16.14</v>
      </c>
      <c r="V538" s="1233">
        <f t="shared" si="124"/>
        <v>8.07</v>
      </c>
      <c r="W538" s="1248">
        <f t="shared" si="112"/>
        <v>350</v>
      </c>
    </row>
    <row r="539" spans="1:23" ht="11.25" customHeight="1" x14ac:dyDescent="0.25">
      <c r="A539" s="1234" t="s">
        <v>3854</v>
      </c>
      <c r="B539" s="1234">
        <v>10054211</v>
      </c>
      <c r="C539" s="1235" t="s">
        <v>450</v>
      </c>
      <c r="D539" s="1234">
        <v>12470044545</v>
      </c>
      <c r="E539" s="1234" t="s">
        <v>4053</v>
      </c>
      <c r="F539" s="1237">
        <v>324.33333333333331</v>
      </c>
      <c r="G539" s="1236">
        <v>2</v>
      </c>
      <c r="H539" s="1236">
        <v>1</v>
      </c>
      <c r="I539" s="1238">
        <v>0</v>
      </c>
      <c r="J539" s="1239">
        <f t="shared" si="125"/>
        <v>1</v>
      </c>
      <c r="K539" s="1229">
        <f t="shared" si="113"/>
        <v>77.839999999999989</v>
      </c>
      <c r="L539" s="1229">
        <f t="shared" si="114"/>
        <v>77.839999999999989</v>
      </c>
      <c r="M539" s="1229">
        <f t="shared" si="115"/>
        <v>1.68</v>
      </c>
      <c r="N539" s="1229">
        <f t="shared" si="116"/>
        <v>1.68</v>
      </c>
      <c r="O539" s="1229">
        <f t="shared" si="117"/>
        <v>56.7</v>
      </c>
      <c r="P539" s="1229">
        <f t="shared" si="118"/>
        <v>56.7</v>
      </c>
      <c r="Q539" s="1229">
        <f t="shared" si="119"/>
        <v>23.58</v>
      </c>
      <c r="R539" s="1229">
        <f t="shared" si="120"/>
        <v>23.58</v>
      </c>
      <c r="S539" s="1229">
        <f t="shared" si="121"/>
        <v>19.459999999999997</v>
      </c>
      <c r="T539" s="1229">
        <f t="shared" si="122"/>
        <v>19.459999999999997</v>
      </c>
      <c r="U539" s="1229">
        <f t="shared" si="123"/>
        <v>19.459999999999997</v>
      </c>
      <c r="V539" s="1233">
        <f t="shared" si="124"/>
        <v>9.7299999999999986</v>
      </c>
      <c r="W539" s="1248">
        <f t="shared" si="112"/>
        <v>388</v>
      </c>
    </row>
    <row r="540" spans="1:23" ht="11.25" customHeight="1" x14ac:dyDescent="0.25">
      <c r="A540" s="1234" t="s">
        <v>3854</v>
      </c>
      <c r="B540" s="1234">
        <v>10054211</v>
      </c>
      <c r="C540" s="1235" t="s">
        <v>450</v>
      </c>
      <c r="D540" s="1234">
        <v>58830030637</v>
      </c>
      <c r="E540" s="1234" t="s">
        <v>4054</v>
      </c>
      <c r="F540" s="1237">
        <v>276.33333333333331</v>
      </c>
      <c r="G540" s="1236">
        <v>2</v>
      </c>
      <c r="H540" s="1236">
        <v>1</v>
      </c>
      <c r="I540" s="1238">
        <v>0</v>
      </c>
      <c r="J540" s="1239">
        <f t="shared" si="125"/>
        <v>1</v>
      </c>
      <c r="K540" s="1229">
        <f t="shared" si="113"/>
        <v>66.319999999999993</v>
      </c>
      <c r="L540" s="1229">
        <f t="shared" si="114"/>
        <v>66.319999999999993</v>
      </c>
      <c r="M540" s="1229">
        <f t="shared" si="115"/>
        <v>1.68</v>
      </c>
      <c r="N540" s="1229">
        <f t="shared" si="116"/>
        <v>1.68</v>
      </c>
      <c r="O540" s="1229">
        <f t="shared" si="117"/>
        <v>56.7</v>
      </c>
      <c r="P540" s="1229">
        <f t="shared" si="118"/>
        <v>56.7</v>
      </c>
      <c r="Q540" s="1229">
        <f t="shared" si="119"/>
        <v>23.58</v>
      </c>
      <c r="R540" s="1229">
        <f t="shared" si="120"/>
        <v>23.58</v>
      </c>
      <c r="S540" s="1229">
        <f t="shared" si="121"/>
        <v>16.579999999999998</v>
      </c>
      <c r="T540" s="1229">
        <f t="shared" si="122"/>
        <v>16.579999999999998</v>
      </c>
      <c r="U540" s="1229">
        <f t="shared" si="123"/>
        <v>16.579999999999998</v>
      </c>
      <c r="V540" s="1233">
        <f t="shared" si="124"/>
        <v>8.2899999999999991</v>
      </c>
      <c r="W540" s="1248">
        <f t="shared" si="112"/>
        <v>355</v>
      </c>
    </row>
    <row r="541" spans="1:23" ht="11.25" customHeight="1" x14ac:dyDescent="0.25">
      <c r="A541" s="1234" t="s">
        <v>3854</v>
      </c>
      <c r="B541" s="1234" t="s">
        <v>2614</v>
      </c>
      <c r="C541" s="1235" t="s">
        <v>2615</v>
      </c>
      <c r="D541" s="1234">
        <v>38330002666</v>
      </c>
      <c r="E541" s="1234" t="s">
        <v>4055</v>
      </c>
      <c r="F541" s="1237">
        <v>225.66666666666666</v>
      </c>
      <c r="G541" s="1236">
        <v>3</v>
      </c>
      <c r="H541" s="1236">
        <v>1</v>
      </c>
      <c r="I541" s="1238">
        <v>0</v>
      </c>
      <c r="J541" s="1239">
        <f t="shared" si="125"/>
        <v>2</v>
      </c>
      <c r="K541" s="1229">
        <f t="shared" si="113"/>
        <v>54.16</v>
      </c>
      <c r="L541" s="1229">
        <f t="shared" si="114"/>
        <v>54.16</v>
      </c>
      <c r="M541" s="1229">
        <f t="shared" si="115"/>
        <v>1.68</v>
      </c>
      <c r="N541" s="1229">
        <f t="shared" si="116"/>
        <v>3.36</v>
      </c>
      <c r="O541" s="1229">
        <f t="shared" si="117"/>
        <v>56.7</v>
      </c>
      <c r="P541" s="1229">
        <f t="shared" si="118"/>
        <v>113.4</v>
      </c>
      <c r="Q541" s="1229">
        <f t="shared" si="119"/>
        <v>23.58</v>
      </c>
      <c r="R541" s="1229">
        <f t="shared" si="120"/>
        <v>47.16</v>
      </c>
      <c r="S541" s="1229">
        <f t="shared" si="121"/>
        <v>13.54</v>
      </c>
      <c r="T541" s="1229">
        <f t="shared" si="122"/>
        <v>13.54</v>
      </c>
      <c r="U541" s="1229">
        <f t="shared" si="123"/>
        <v>13.54</v>
      </c>
      <c r="V541" s="1233">
        <f t="shared" si="124"/>
        <v>6.77</v>
      </c>
      <c r="W541" s="1248">
        <f t="shared" si="112"/>
        <v>402</v>
      </c>
    </row>
    <row r="542" spans="1:23" ht="11.25" customHeight="1" x14ac:dyDescent="0.25">
      <c r="A542" s="1234" t="s">
        <v>3854</v>
      </c>
      <c r="B542" s="1234">
        <v>10064103</v>
      </c>
      <c r="C542" s="1235" t="s">
        <v>886</v>
      </c>
      <c r="D542" s="1234">
        <v>12140046768</v>
      </c>
      <c r="E542" s="1234" t="s">
        <v>4056</v>
      </c>
      <c r="F542" s="1237">
        <v>278.66666666666669</v>
      </c>
      <c r="G542" s="1236">
        <v>3</v>
      </c>
      <c r="H542" s="1236">
        <v>1</v>
      </c>
      <c r="I542" s="1238">
        <v>0</v>
      </c>
      <c r="J542" s="1239">
        <f t="shared" si="125"/>
        <v>2</v>
      </c>
      <c r="K542" s="1229">
        <f t="shared" si="113"/>
        <v>66.88</v>
      </c>
      <c r="L542" s="1229">
        <f t="shared" si="114"/>
        <v>66.88</v>
      </c>
      <c r="M542" s="1229">
        <f t="shared" si="115"/>
        <v>1.68</v>
      </c>
      <c r="N542" s="1229">
        <f t="shared" si="116"/>
        <v>3.36</v>
      </c>
      <c r="O542" s="1229">
        <f t="shared" si="117"/>
        <v>56.7</v>
      </c>
      <c r="P542" s="1229">
        <f t="shared" si="118"/>
        <v>113.4</v>
      </c>
      <c r="Q542" s="1229">
        <f t="shared" si="119"/>
        <v>23.58</v>
      </c>
      <c r="R542" s="1229">
        <f t="shared" si="120"/>
        <v>47.16</v>
      </c>
      <c r="S542" s="1229">
        <f t="shared" si="121"/>
        <v>16.72</v>
      </c>
      <c r="T542" s="1229">
        <f t="shared" si="122"/>
        <v>16.72</v>
      </c>
      <c r="U542" s="1229">
        <f t="shared" si="123"/>
        <v>16.72</v>
      </c>
      <c r="V542" s="1233">
        <f t="shared" si="124"/>
        <v>8.36</v>
      </c>
      <c r="W542" s="1248">
        <f t="shared" si="112"/>
        <v>438</v>
      </c>
    </row>
    <row r="543" spans="1:23" ht="11.25" customHeight="1" x14ac:dyDescent="0.25">
      <c r="A543" s="1234" t="s">
        <v>3854</v>
      </c>
      <c r="B543" s="1234">
        <v>10064103</v>
      </c>
      <c r="C543" s="1235" t="s">
        <v>886</v>
      </c>
      <c r="D543" s="1234">
        <v>24420045446</v>
      </c>
      <c r="E543" s="1234" t="s">
        <v>4057</v>
      </c>
      <c r="F543" s="1237">
        <v>313</v>
      </c>
      <c r="G543" s="1236">
        <v>3</v>
      </c>
      <c r="H543" s="1236">
        <v>1</v>
      </c>
      <c r="I543" s="1238">
        <v>0</v>
      </c>
      <c r="J543" s="1239">
        <f t="shared" si="125"/>
        <v>2</v>
      </c>
      <c r="K543" s="1229">
        <f t="shared" si="113"/>
        <v>75.11999999999999</v>
      </c>
      <c r="L543" s="1229">
        <f t="shared" si="114"/>
        <v>75.11999999999999</v>
      </c>
      <c r="M543" s="1229">
        <f t="shared" si="115"/>
        <v>1.68</v>
      </c>
      <c r="N543" s="1229">
        <f t="shared" si="116"/>
        <v>3.36</v>
      </c>
      <c r="O543" s="1229">
        <f t="shared" si="117"/>
        <v>56.7</v>
      </c>
      <c r="P543" s="1229">
        <f t="shared" si="118"/>
        <v>113.4</v>
      </c>
      <c r="Q543" s="1229">
        <f t="shared" si="119"/>
        <v>23.58</v>
      </c>
      <c r="R543" s="1229">
        <f t="shared" si="120"/>
        <v>47.16</v>
      </c>
      <c r="S543" s="1229">
        <f t="shared" si="121"/>
        <v>18.779999999999998</v>
      </c>
      <c r="T543" s="1229">
        <f t="shared" si="122"/>
        <v>18.779999999999998</v>
      </c>
      <c r="U543" s="1229">
        <f t="shared" si="123"/>
        <v>18.779999999999998</v>
      </c>
      <c r="V543" s="1233">
        <f t="shared" si="124"/>
        <v>9.3899999999999988</v>
      </c>
      <c r="W543" s="1248">
        <f t="shared" si="112"/>
        <v>462</v>
      </c>
    </row>
    <row r="544" spans="1:23" ht="11.25" customHeight="1" x14ac:dyDescent="0.25">
      <c r="A544" s="1234" t="s">
        <v>3854</v>
      </c>
      <c r="B544" s="1234">
        <v>10064103</v>
      </c>
      <c r="C544" s="1235" t="s">
        <v>886</v>
      </c>
      <c r="D544" s="1234">
        <v>45690043599</v>
      </c>
      <c r="E544" s="1234" t="s">
        <v>4058</v>
      </c>
      <c r="F544" s="1237">
        <v>233.66666666666666</v>
      </c>
      <c r="G544" s="1236">
        <v>3</v>
      </c>
      <c r="H544" s="1236">
        <v>1</v>
      </c>
      <c r="I544" s="1238">
        <v>0</v>
      </c>
      <c r="J544" s="1239">
        <f t="shared" si="125"/>
        <v>2</v>
      </c>
      <c r="K544" s="1229">
        <f t="shared" si="113"/>
        <v>56.08</v>
      </c>
      <c r="L544" s="1229">
        <f t="shared" si="114"/>
        <v>56.08</v>
      </c>
      <c r="M544" s="1229">
        <f t="shared" si="115"/>
        <v>1.68</v>
      </c>
      <c r="N544" s="1229">
        <f t="shared" si="116"/>
        <v>3.36</v>
      </c>
      <c r="O544" s="1229">
        <f t="shared" si="117"/>
        <v>56.7</v>
      </c>
      <c r="P544" s="1229">
        <f t="shared" si="118"/>
        <v>113.4</v>
      </c>
      <c r="Q544" s="1229">
        <f t="shared" si="119"/>
        <v>23.58</v>
      </c>
      <c r="R544" s="1229">
        <f t="shared" si="120"/>
        <v>47.16</v>
      </c>
      <c r="S544" s="1229">
        <f t="shared" si="121"/>
        <v>14.02</v>
      </c>
      <c r="T544" s="1229">
        <f t="shared" si="122"/>
        <v>14.02</v>
      </c>
      <c r="U544" s="1229">
        <f t="shared" si="123"/>
        <v>14.02</v>
      </c>
      <c r="V544" s="1233">
        <f t="shared" si="124"/>
        <v>7.01</v>
      </c>
      <c r="W544" s="1248">
        <f t="shared" si="112"/>
        <v>407</v>
      </c>
    </row>
    <row r="545" spans="1:24" ht="11.25" customHeight="1" x14ac:dyDescent="0.25">
      <c r="A545" s="1234" t="s">
        <v>3854</v>
      </c>
      <c r="B545" s="1234">
        <v>10064103</v>
      </c>
      <c r="C545" s="1235" t="s">
        <v>886</v>
      </c>
      <c r="D545" s="1234">
        <v>53370048900</v>
      </c>
      <c r="E545" s="1234" t="s">
        <v>4059</v>
      </c>
      <c r="F545" s="1237">
        <v>371.66666666666669</v>
      </c>
      <c r="G545" s="1236">
        <v>3</v>
      </c>
      <c r="H545" s="1236">
        <v>1</v>
      </c>
      <c r="I545" s="1238">
        <v>0</v>
      </c>
      <c r="J545" s="1239">
        <f t="shared" si="125"/>
        <v>2</v>
      </c>
      <c r="K545" s="1229">
        <f t="shared" si="113"/>
        <v>89.2</v>
      </c>
      <c r="L545" s="1229">
        <f t="shared" si="114"/>
        <v>89.2</v>
      </c>
      <c r="M545" s="1229">
        <f t="shared" si="115"/>
        <v>1.68</v>
      </c>
      <c r="N545" s="1229">
        <f t="shared" si="116"/>
        <v>3.36</v>
      </c>
      <c r="O545" s="1229">
        <f t="shared" si="117"/>
        <v>56.7</v>
      </c>
      <c r="P545" s="1229">
        <f t="shared" si="118"/>
        <v>113.4</v>
      </c>
      <c r="Q545" s="1229">
        <f t="shared" si="119"/>
        <v>23.58</v>
      </c>
      <c r="R545" s="1229">
        <f t="shared" si="120"/>
        <v>47.16</v>
      </c>
      <c r="S545" s="1229">
        <f t="shared" si="121"/>
        <v>22.3</v>
      </c>
      <c r="T545" s="1229">
        <f t="shared" si="122"/>
        <v>22.3</v>
      </c>
      <c r="U545" s="1229">
        <f t="shared" si="123"/>
        <v>22.3</v>
      </c>
      <c r="V545" s="1233">
        <f t="shared" si="124"/>
        <v>11.15</v>
      </c>
      <c r="W545" s="1248">
        <f t="shared" si="112"/>
        <v>502</v>
      </c>
    </row>
    <row r="546" spans="1:24" ht="11.25" customHeight="1" x14ac:dyDescent="0.25">
      <c r="A546" s="1234" t="s">
        <v>3854</v>
      </c>
      <c r="B546" s="1234">
        <v>10064103</v>
      </c>
      <c r="C546" s="1235" t="s">
        <v>886</v>
      </c>
      <c r="D546" s="1234">
        <v>54360035087</v>
      </c>
      <c r="E546" s="1234" t="s">
        <v>4060</v>
      </c>
      <c r="F546" s="1237">
        <v>378.66666666666669</v>
      </c>
      <c r="G546" s="1236">
        <v>3</v>
      </c>
      <c r="H546" s="1236">
        <v>1</v>
      </c>
      <c r="I546" s="1238">
        <v>0</v>
      </c>
      <c r="J546" s="1239">
        <f t="shared" si="125"/>
        <v>2</v>
      </c>
      <c r="K546" s="1229">
        <f t="shared" si="113"/>
        <v>90.88</v>
      </c>
      <c r="L546" s="1229">
        <f t="shared" si="114"/>
        <v>90.88</v>
      </c>
      <c r="M546" s="1229">
        <f t="shared" si="115"/>
        <v>1.68</v>
      </c>
      <c r="N546" s="1229">
        <f t="shared" si="116"/>
        <v>3.36</v>
      </c>
      <c r="O546" s="1229">
        <f t="shared" si="117"/>
        <v>56.7</v>
      </c>
      <c r="P546" s="1229">
        <f t="shared" si="118"/>
        <v>113.4</v>
      </c>
      <c r="Q546" s="1229">
        <f t="shared" si="119"/>
        <v>23.58</v>
      </c>
      <c r="R546" s="1229">
        <f t="shared" si="120"/>
        <v>47.16</v>
      </c>
      <c r="S546" s="1229">
        <f t="shared" si="121"/>
        <v>22.72</v>
      </c>
      <c r="T546" s="1229">
        <f t="shared" si="122"/>
        <v>22.72</v>
      </c>
      <c r="U546" s="1229">
        <f t="shared" si="123"/>
        <v>22.72</v>
      </c>
      <c r="V546" s="1233">
        <f t="shared" si="124"/>
        <v>11.36</v>
      </c>
      <c r="W546" s="1248">
        <f t="shared" si="112"/>
        <v>507</v>
      </c>
    </row>
    <row r="547" spans="1:24" ht="11.25" customHeight="1" x14ac:dyDescent="0.25">
      <c r="A547" s="1234" t="s">
        <v>3854</v>
      </c>
      <c r="B547" s="1234">
        <v>10064103</v>
      </c>
      <c r="C547" s="1235" t="s">
        <v>886</v>
      </c>
      <c r="D547" s="1234">
        <v>61730006872</v>
      </c>
      <c r="E547" s="1234" t="s">
        <v>4061</v>
      </c>
      <c r="F547" s="1237">
        <v>158</v>
      </c>
      <c r="G547" s="1236">
        <v>3</v>
      </c>
      <c r="H547" s="1236">
        <v>1</v>
      </c>
      <c r="I547" s="1238">
        <v>0</v>
      </c>
      <c r="J547" s="1239">
        <f t="shared" si="125"/>
        <v>2</v>
      </c>
      <c r="K547" s="1229">
        <f t="shared" si="113"/>
        <v>37.92</v>
      </c>
      <c r="L547" s="1229">
        <f t="shared" si="114"/>
        <v>37.92</v>
      </c>
      <c r="M547" s="1229">
        <f t="shared" si="115"/>
        <v>1.68</v>
      </c>
      <c r="N547" s="1229">
        <f t="shared" si="116"/>
        <v>3.36</v>
      </c>
      <c r="O547" s="1229">
        <f t="shared" si="117"/>
        <v>56.7</v>
      </c>
      <c r="P547" s="1229">
        <f t="shared" si="118"/>
        <v>113.4</v>
      </c>
      <c r="Q547" s="1229">
        <f t="shared" si="119"/>
        <v>23.58</v>
      </c>
      <c r="R547" s="1229">
        <f t="shared" si="120"/>
        <v>47.16</v>
      </c>
      <c r="S547" s="1229">
        <f t="shared" si="121"/>
        <v>9.48</v>
      </c>
      <c r="T547" s="1229">
        <f t="shared" si="122"/>
        <v>9.48</v>
      </c>
      <c r="U547" s="1229">
        <f t="shared" si="123"/>
        <v>9.48</v>
      </c>
      <c r="V547" s="1233">
        <f t="shared" si="124"/>
        <v>4.74</v>
      </c>
      <c r="W547" s="1248">
        <f t="shared" si="112"/>
        <v>355</v>
      </c>
    </row>
    <row r="548" spans="1:24" ht="11.25" customHeight="1" x14ac:dyDescent="0.25">
      <c r="A548" s="1234" t="s">
        <v>3854</v>
      </c>
      <c r="B548" s="1234">
        <v>10064103</v>
      </c>
      <c r="C548" s="1235" t="s">
        <v>886</v>
      </c>
      <c r="D548" s="1234">
        <v>76480019687</v>
      </c>
      <c r="E548" s="1234" t="s">
        <v>4062</v>
      </c>
      <c r="F548" s="1237">
        <v>243.66666666666666</v>
      </c>
      <c r="G548" s="1236">
        <v>2</v>
      </c>
      <c r="H548" s="1236">
        <v>1</v>
      </c>
      <c r="I548" s="1238">
        <v>0</v>
      </c>
      <c r="J548" s="1239">
        <f t="shared" si="125"/>
        <v>1</v>
      </c>
      <c r="K548" s="1229">
        <f t="shared" si="113"/>
        <v>58.48</v>
      </c>
      <c r="L548" s="1229">
        <f t="shared" si="114"/>
        <v>58.48</v>
      </c>
      <c r="M548" s="1229">
        <f t="shared" si="115"/>
        <v>1.68</v>
      </c>
      <c r="N548" s="1229">
        <f t="shared" si="116"/>
        <v>1.68</v>
      </c>
      <c r="O548" s="1229">
        <f t="shared" si="117"/>
        <v>56.7</v>
      </c>
      <c r="P548" s="1229">
        <f t="shared" si="118"/>
        <v>56.7</v>
      </c>
      <c r="Q548" s="1229">
        <f t="shared" si="119"/>
        <v>23.58</v>
      </c>
      <c r="R548" s="1229">
        <f t="shared" si="120"/>
        <v>23.58</v>
      </c>
      <c r="S548" s="1229">
        <f t="shared" si="121"/>
        <v>14.62</v>
      </c>
      <c r="T548" s="1229">
        <f t="shared" si="122"/>
        <v>14.62</v>
      </c>
      <c r="U548" s="1229">
        <f t="shared" si="123"/>
        <v>14.62</v>
      </c>
      <c r="V548" s="1233">
        <f t="shared" si="124"/>
        <v>7.31</v>
      </c>
      <c r="W548" s="1248">
        <f t="shared" si="112"/>
        <v>332</v>
      </c>
    </row>
    <row r="549" spans="1:24" s="1277" customFormat="1" ht="11.25" customHeight="1" x14ac:dyDescent="0.25">
      <c r="A549" s="1234" t="s">
        <v>3854</v>
      </c>
      <c r="B549" s="1234">
        <v>10001954</v>
      </c>
      <c r="C549" s="1235" t="s">
        <v>1602</v>
      </c>
      <c r="D549" s="1234">
        <v>18370046855</v>
      </c>
      <c r="E549" s="1234" t="s">
        <v>4063</v>
      </c>
      <c r="F549" s="1237">
        <v>354</v>
      </c>
      <c r="G549" s="1236">
        <v>3</v>
      </c>
      <c r="H549" s="1236">
        <v>1</v>
      </c>
      <c r="I549" s="1238">
        <v>0</v>
      </c>
      <c r="J549" s="1239">
        <f t="shared" si="125"/>
        <v>2</v>
      </c>
      <c r="K549" s="1229">
        <f t="shared" si="113"/>
        <v>84.96</v>
      </c>
      <c r="L549" s="1229">
        <f t="shared" si="114"/>
        <v>84.96</v>
      </c>
      <c r="M549" s="1229">
        <f t="shared" si="115"/>
        <v>1.68</v>
      </c>
      <c r="N549" s="1229">
        <f t="shared" si="116"/>
        <v>3.36</v>
      </c>
      <c r="O549" s="1229">
        <f t="shared" si="117"/>
        <v>56.7</v>
      </c>
      <c r="P549" s="1229">
        <f t="shared" si="118"/>
        <v>113.4</v>
      </c>
      <c r="Q549" s="1229">
        <f t="shared" si="119"/>
        <v>23.58</v>
      </c>
      <c r="R549" s="1229">
        <f t="shared" si="120"/>
        <v>47.16</v>
      </c>
      <c r="S549" s="1229">
        <f t="shared" si="121"/>
        <v>21.24</v>
      </c>
      <c r="T549" s="1229">
        <f t="shared" si="122"/>
        <v>21.24</v>
      </c>
      <c r="U549" s="1229">
        <f t="shared" si="123"/>
        <v>21.24</v>
      </c>
      <c r="V549" s="1233">
        <f t="shared" si="124"/>
        <v>10.62</v>
      </c>
      <c r="W549" s="1248">
        <f t="shared" si="112"/>
        <v>490</v>
      </c>
      <c r="X549" s="1255"/>
    </row>
    <row r="550" spans="1:24" ht="11.25" customHeight="1" x14ac:dyDescent="0.25">
      <c r="A550" s="1234" t="s">
        <v>3854</v>
      </c>
      <c r="B550" s="1234">
        <v>10064103</v>
      </c>
      <c r="C550" s="1235" t="s">
        <v>886</v>
      </c>
      <c r="D550" s="1234">
        <v>84380045759</v>
      </c>
      <c r="E550" s="1234" t="s">
        <v>4064</v>
      </c>
      <c r="F550" s="1237">
        <v>297.33333333333331</v>
      </c>
      <c r="G550" s="1236">
        <v>3</v>
      </c>
      <c r="H550" s="1236">
        <v>1</v>
      </c>
      <c r="I550" s="1238">
        <v>0</v>
      </c>
      <c r="J550" s="1239">
        <f t="shared" si="125"/>
        <v>2</v>
      </c>
      <c r="K550" s="1229">
        <f t="shared" si="113"/>
        <v>71.36</v>
      </c>
      <c r="L550" s="1229">
        <f t="shared" si="114"/>
        <v>71.36</v>
      </c>
      <c r="M550" s="1229">
        <f t="shared" si="115"/>
        <v>1.68</v>
      </c>
      <c r="N550" s="1229">
        <f t="shared" si="116"/>
        <v>3.36</v>
      </c>
      <c r="O550" s="1229">
        <f t="shared" si="117"/>
        <v>56.7</v>
      </c>
      <c r="P550" s="1229">
        <f t="shared" si="118"/>
        <v>113.4</v>
      </c>
      <c r="Q550" s="1229">
        <f t="shared" si="119"/>
        <v>23.58</v>
      </c>
      <c r="R550" s="1229">
        <f t="shared" si="120"/>
        <v>47.16</v>
      </c>
      <c r="S550" s="1229">
        <f t="shared" si="121"/>
        <v>17.84</v>
      </c>
      <c r="T550" s="1229">
        <f t="shared" si="122"/>
        <v>17.84</v>
      </c>
      <c r="U550" s="1229">
        <f t="shared" si="123"/>
        <v>17.84</v>
      </c>
      <c r="V550" s="1233">
        <f t="shared" si="124"/>
        <v>8.92</v>
      </c>
      <c r="W550" s="1248">
        <f t="shared" si="112"/>
        <v>451</v>
      </c>
    </row>
    <row r="551" spans="1:24" ht="11.25" customHeight="1" x14ac:dyDescent="0.25">
      <c r="A551" s="1234" t="s">
        <v>3854</v>
      </c>
      <c r="B551" s="1234">
        <v>10064103</v>
      </c>
      <c r="C551" s="1235" t="s">
        <v>886</v>
      </c>
      <c r="D551" s="1234">
        <v>93360044182</v>
      </c>
      <c r="E551" s="1234" t="s">
        <v>4065</v>
      </c>
      <c r="F551" s="1237">
        <v>241.33333333333334</v>
      </c>
      <c r="G551" s="1236">
        <v>3</v>
      </c>
      <c r="H551" s="1236">
        <v>1</v>
      </c>
      <c r="I551" s="1238">
        <v>0</v>
      </c>
      <c r="J551" s="1239">
        <f t="shared" si="125"/>
        <v>2</v>
      </c>
      <c r="K551" s="1229">
        <f t="shared" si="113"/>
        <v>57.92</v>
      </c>
      <c r="L551" s="1229">
        <f t="shared" si="114"/>
        <v>57.92</v>
      </c>
      <c r="M551" s="1229">
        <f t="shared" si="115"/>
        <v>1.68</v>
      </c>
      <c r="N551" s="1229">
        <f t="shared" si="116"/>
        <v>3.36</v>
      </c>
      <c r="O551" s="1229">
        <f t="shared" si="117"/>
        <v>56.7</v>
      </c>
      <c r="P551" s="1229">
        <f t="shared" si="118"/>
        <v>113.4</v>
      </c>
      <c r="Q551" s="1229">
        <f t="shared" si="119"/>
        <v>23.58</v>
      </c>
      <c r="R551" s="1229">
        <f t="shared" si="120"/>
        <v>47.16</v>
      </c>
      <c r="S551" s="1229">
        <f t="shared" si="121"/>
        <v>14.48</v>
      </c>
      <c r="T551" s="1229">
        <f t="shared" si="122"/>
        <v>14.48</v>
      </c>
      <c r="U551" s="1229">
        <f t="shared" si="123"/>
        <v>14.48</v>
      </c>
      <c r="V551" s="1233">
        <f t="shared" si="124"/>
        <v>7.24</v>
      </c>
      <c r="W551" s="1248">
        <f t="shared" si="112"/>
        <v>412</v>
      </c>
    </row>
    <row r="552" spans="1:24" ht="11.25" customHeight="1" x14ac:dyDescent="0.25">
      <c r="A552" s="1234" t="s">
        <v>3854</v>
      </c>
      <c r="B552" s="1234">
        <v>10064103</v>
      </c>
      <c r="C552" s="1235" t="s">
        <v>886</v>
      </c>
      <c r="D552" s="1234">
        <v>99120006004</v>
      </c>
      <c r="E552" s="1234" t="s">
        <v>4066</v>
      </c>
      <c r="F552" s="1237">
        <v>587.66666666666663</v>
      </c>
      <c r="G552" s="1236">
        <v>3</v>
      </c>
      <c r="H552" s="1236">
        <v>1</v>
      </c>
      <c r="I552" s="1238">
        <v>0</v>
      </c>
      <c r="J552" s="1239">
        <f t="shared" si="125"/>
        <v>2</v>
      </c>
      <c r="K552" s="1229">
        <f t="shared" si="113"/>
        <v>141.04</v>
      </c>
      <c r="L552" s="1229">
        <f t="shared" si="114"/>
        <v>141.04</v>
      </c>
      <c r="M552" s="1229">
        <f t="shared" si="115"/>
        <v>1.68</v>
      </c>
      <c r="N552" s="1229">
        <f t="shared" si="116"/>
        <v>3.36</v>
      </c>
      <c r="O552" s="1229">
        <f t="shared" si="117"/>
        <v>56.7</v>
      </c>
      <c r="P552" s="1229">
        <f t="shared" si="118"/>
        <v>113.4</v>
      </c>
      <c r="Q552" s="1229">
        <f t="shared" si="119"/>
        <v>23.58</v>
      </c>
      <c r="R552" s="1229">
        <f t="shared" si="120"/>
        <v>47.16</v>
      </c>
      <c r="S552" s="1229">
        <f t="shared" si="121"/>
        <v>35.26</v>
      </c>
      <c r="T552" s="1229">
        <f t="shared" si="122"/>
        <v>35.26</v>
      </c>
      <c r="U552" s="1229">
        <f t="shared" si="123"/>
        <v>35.26</v>
      </c>
      <c r="V552" s="1233">
        <f t="shared" si="124"/>
        <v>17.63</v>
      </c>
      <c r="W552" s="1248">
        <f t="shared" si="112"/>
        <v>651</v>
      </c>
    </row>
    <row r="553" spans="1:24" ht="11.25" customHeight="1" x14ac:dyDescent="0.25">
      <c r="A553" s="1234" t="s">
        <v>3854</v>
      </c>
      <c r="B553" s="1234">
        <v>10064111</v>
      </c>
      <c r="C553" s="1235" t="s">
        <v>6</v>
      </c>
      <c r="D553" s="1234">
        <v>10520010895</v>
      </c>
      <c r="E553" s="1234" t="s">
        <v>3704</v>
      </c>
      <c r="F553" s="1237">
        <v>519.33333333333337</v>
      </c>
      <c r="G553" s="1236">
        <v>3</v>
      </c>
      <c r="H553" s="1236">
        <v>1</v>
      </c>
      <c r="I553" s="1238">
        <v>0</v>
      </c>
      <c r="J553" s="1239">
        <f t="shared" si="125"/>
        <v>2</v>
      </c>
      <c r="K553" s="1229">
        <f t="shared" si="113"/>
        <v>124.64</v>
      </c>
      <c r="L553" s="1229">
        <f t="shared" si="114"/>
        <v>124.64</v>
      </c>
      <c r="M553" s="1229">
        <f t="shared" si="115"/>
        <v>1.68</v>
      </c>
      <c r="N553" s="1229">
        <f t="shared" si="116"/>
        <v>3.36</v>
      </c>
      <c r="O553" s="1229">
        <f t="shared" si="117"/>
        <v>56.7</v>
      </c>
      <c r="P553" s="1229">
        <f t="shared" si="118"/>
        <v>113.4</v>
      </c>
      <c r="Q553" s="1229">
        <f t="shared" si="119"/>
        <v>23.58</v>
      </c>
      <c r="R553" s="1229">
        <f t="shared" si="120"/>
        <v>47.16</v>
      </c>
      <c r="S553" s="1229">
        <f t="shared" si="121"/>
        <v>31.16</v>
      </c>
      <c r="T553" s="1229">
        <f t="shared" si="122"/>
        <v>31.16</v>
      </c>
      <c r="U553" s="1229">
        <f t="shared" si="123"/>
        <v>31.16</v>
      </c>
      <c r="V553" s="1233">
        <f t="shared" si="124"/>
        <v>15.58</v>
      </c>
      <c r="W553" s="1248">
        <f t="shared" si="112"/>
        <v>604</v>
      </c>
    </row>
    <row r="554" spans="1:24" ht="11.25" customHeight="1" x14ac:dyDescent="0.25">
      <c r="A554" s="1234" t="s">
        <v>3854</v>
      </c>
      <c r="B554" s="1234">
        <v>10064111</v>
      </c>
      <c r="C554" s="1235" t="s">
        <v>6</v>
      </c>
      <c r="D554" s="1234">
        <v>10730029017</v>
      </c>
      <c r="E554" s="1234" t="s">
        <v>4067</v>
      </c>
      <c r="F554" s="1237">
        <v>539.66666666666663</v>
      </c>
      <c r="G554" s="1236">
        <v>3</v>
      </c>
      <c r="H554" s="1236">
        <v>1</v>
      </c>
      <c r="I554" s="1238">
        <v>0</v>
      </c>
      <c r="J554" s="1239">
        <f t="shared" si="125"/>
        <v>2</v>
      </c>
      <c r="K554" s="1229">
        <f t="shared" si="113"/>
        <v>129.51999999999998</v>
      </c>
      <c r="L554" s="1229">
        <f t="shared" si="114"/>
        <v>129.51999999999998</v>
      </c>
      <c r="M554" s="1229">
        <f t="shared" si="115"/>
        <v>1.68</v>
      </c>
      <c r="N554" s="1229">
        <f t="shared" si="116"/>
        <v>3.36</v>
      </c>
      <c r="O554" s="1229">
        <f t="shared" si="117"/>
        <v>56.7</v>
      </c>
      <c r="P554" s="1229">
        <f t="shared" si="118"/>
        <v>113.4</v>
      </c>
      <c r="Q554" s="1229">
        <f t="shared" si="119"/>
        <v>23.58</v>
      </c>
      <c r="R554" s="1229">
        <f t="shared" si="120"/>
        <v>47.16</v>
      </c>
      <c r="S554" s="1229">
        <f t="shared" si="121"/>
        <v>32.379999999999995</v>
      </c>
      <c r="T554" s="1229">
        <f t="shared" si="122"/>
        <v>32.379999999999995</v>
      </c>
      <c r="U554" s="1229">
        <f t="shared" si="123"/>
        <v>32.379999999999995</v>
      </c>
      <c r="V554" s="1233">
        <f t="shared" si="124"/>
        <v>16.189999999999998</v>
      </c>
      <c r="W554" s="1248">
        <f t="shared" si="112"/>
        <v>618</v>
      </c>
    </row>
    <row r="555" spans="1:24" ht="11.25" customHeight="1" x14ac:dyDescent="0.25">
      <c r="A555" s="1234" t="s">
        <v>3854</v>
      </c>
      <c r="B555" s="1234">
        <v>10064111</v>
      </c>
      <c r="C555" s="1235" t="s">
        <v>6</v>
      </c>
      <c r="D555" s="1234">
        <v>27320052676</v>
      </c>
      <c r="E555" s="1234" t="s">
        <v>4068</v>
      </c>
      <c r="F555" s="1237">
        <v>227.66666666666666</v>
      </c>
      <c r="G555" s="1236">
        <v>2</v>
      </c>
      <c r="H555" s="1236">
        <v>1</v>
      </c>
      <c r="I555" s="1238">
        <v>0</v>
      </c>
      <c r="J555" s="1239">
        <f t="shared" si="125"/>
        <v>1</v>
      </c>
      <c r="K555" s="1229">
        <f t="shared" si="113"/>
        <v>54.639999999999993</v>
      </c>
      <c r="L555" s="1229">
        <f t="shared" si="114"/>
        <v>54.639999999999993</v>
      </c>
      <c r="M555" s="1229">
        <f t="shared" si="115"/>
        <v>1.68</v>
      </c>
      <c r="N555" s="1229">
        <f t="shared" si="116"/>
        <v>1.68</v>
      </c>
      <c r="O555" s="1229">
        <f t="shared" si="117"/>
        <v>56.7</v>
      </c>
      <c r="P555" s="1229">
        <f t="shared" si="118"/>
        <v>56.7</v>
      </c>
      <c r="Q555" s="1229">
        <f t="shared" si="119"/>
        <v>23.58</v>
      </c>
      <c r="R555" s="1229">
        <f t="shared" si="120"/>
        <v>23.58</v>
      </c>
      <c r="S555" s="1229">
        <f t="shared" si="121"/>
        <v>13.659999999999998</v>
      </c>
      <c r="T555" s="1229">
        <f t="shared" si="122"/>
        <v>13.659999999999998</v>
      </c>
      <c r="U555" s="1229">
        <f t="shared" si="123"/>
        <v>13.659999999999998</v>
      </c>
      <c r="V555" s="1233">
        <f t="shared" si="124"/>
        <v>6.8299999999999992</v>
      </c>
      <c r="W555" s="1248">
        <f t="shared" si="112"/>
        <v>321</v>
      </c>
    </row>
    <row r="556" spans="1:24" ht="11.25" customHeight="1" x14ac:dyDescent="0.25">
      <c r="A556" s="1234" t="s">
        <v>3854</v>
      </c>
      <c r="B556" s="1234">
        <v>10064111</v>
      </c>
      <c r="C556" s="1235" t="s">
        <v>6</v>
      </c>
      <c r="D556" s="1234">
        <v>39340010960</v>
      </c>
      <c r="E556" s="1234" t="s">
        <v>4069</v>
      </c>
      <c r="F556" s="1237">
        <v>284</v>
      </c>
      <c r="G556" s="1236">
        <v>3</v>
      </c>
      <c r="H556" s="1236">
        <v>1</v>
      </c>
      <c r="I556" s="1238">
        <v>0</v>
      </c>
      <c r="J556" s="1239">
        <f t="shared" si="125"/>
        <v>2</v>
      </c>
      <c r="K556" s="1229">
        <f t="shared" si="113"/>
        <v>68.16</v>
      </c>
      <c r="L556" s="1229">
        <f t="shared" si="114"/>
        <v>68.16</v>
      </c>
      <c r="M556" s="1229">
        <f t="shared" si="115"/>
        <v>1.68</v>
      </c>
      <c r="N556" s="1229">
        <f t="shared" si="116"/>
        <v>3.36</v>
      </c>
      <c r="O556" s="1229">
        <f t="shared" si="117"/>
        <v>56.7</v>
      </c>
      <c r="P556" s="1229">
        <f t="shared" si="118"/>
        <v>113.4</v>
      </c>
      <c r="Q556" s="1229">
        <f t="shared" si="119"/>
        <v>23.58</v>
      </c>
      <c r="R556" s="1229">
        <f t="shared" si="120"/>
        <v>47.16</v>
      </c>
      <c r="S556" s="1229">
        <f t="shared" si="121"/>
        <v>17.04</v>
      </c>
      <c r="T556" s="1229">
        <f t="shared" si="122"/>
        <v>17.04</v>
      </c>
      <c r="U556" s="1229">
        <f t="shared" si="123"/>
        <v>17.04</v>
      </c>
      <c r="V556" s="1233">
        <f t="shared" si="124"/>
        <v>8.52</v>
      </c>
      <c r="W556" s="1248">
        <f t="shared" si="112"/>
        <v>442</v>
      </c>
    </row>
    <row r="557" spans="1:24" ht="11.25" customHeight="1" x14ac:dyDescent="0.25">
      <c r="A557" s="1234" t="s">
        <v>3854</v>
      </c>
      <c r="B557" s="1234">
        <v>10064111</v>
      </c>
      <c r="C557" s="1235" t="s">
        <v>6</v>
      </c>
      <c r="D557" s="1234">
        <v>45720049028</v>
      </c>
      <c r="E557" s="1234" t="s">
        <v>4070</v>
      </c>
      <c r="F557" s="1237">
        <v>287.33333333333331</v>
      </c>
      <c r="G557" s="1236">
        <v>2</v>
      </c>
      <c r="H557" s="1236">
        <v>1</v>
      </c>
      <c r="I557" s="1238">
        <v>0</v>
      </c>
      <c r="J557" s="1239">
        <f t="shared" si="125"/>
        <v>1</v>
      </c>
      <c r="K557" s="1229">
        <f t="shared" si="113"/>
        <v>68.959999999999994</v>
      </c>
      <c r="L557" s="1229">
        <f t="shared" si="114"/>
        <v>68.959999999999994</v>
      </c>
      <c r="M557" s="1229">
        <f t="shared" si="115"/>
        <v>1.68</v>
      </c>
      <c r="N557" s="1229">
        <f t="shared" si="116"/>
        <v>1.68</v>
      </c>
      <c r="O557" s="1229">
        <f t="shared" si="117"/>
        <v>56.7</v>
      </c>
      <c r="P557" s="1229">
        <f t="shared" si="118"/>
        <v>56.7</v>
      </c>
      <c r="Q557" s="1229">
        <f t="shared" si="119"/>
        <v>23.58</v>
      </c>
      <c r="R557" s="1229">
        <f t="shared" si="120"/>
        <v>23.58</v>
      </c>
      <c r="S557" s="1229">
        <f t="shared" si="121"/>
        <v>17.239999999999998</v>
      </c>
      <c r="T557" s="1229">
        <f t="shared" si="122"/>
        <v>17.239999999999998</v>
      </c>
      <c r="U557" s="1229">
        <f t="shared" si="123"/>
        <v>17.239999999999998</v>
      </c>
      <c r="V557" s="1233">
        <f t="shared" si="124"/>
        <v>8.6199999999999992</v>
      </c>
      <c r="W557" s="1248">
        <f t="shared" si="112"/>
        <v>362</v>
      </c>
    </row>
    <row r="558" spans="1:24" ht="11.25" customHeight="1" x14ac:dyDescent="0.25">
      <c r="A558" s="1234" t="s">
        <v>3854</v>
      </c>
      <c r="B558" s="1234">
        <v>10064111</v>
      </c>
      <c r="C558" s="1235" t="s">
        <v>6</v>
      </c>
      <c r="D558" s="1234">
        <v>48180037941</v>
      </c>
      <c r="E558" s="1234" t="s">
        <v>4071</v>
      </c>
      <c r="F558" s="1237">
        <v>348.66666666666669</v>
      </c>
      <c r="G558" s="1236">
        <v>3</v>
      </c>
      <c r="H558" s="1236">
        <v>1</v>
      </c>
      <c r="I558" s="1238">
        <v>0</v>
      </c>
      <c r="J558" s="1239">
        <f t="shared" si="125"/>
        <v>2</v>
      </c>
      <c r="K558" s="1229">
        <f t="shared" si="113"/>
        <v>83.68</v>
      </c>
      <c r="L558" s="1229">
        <f t="shared" si="114"/>
        <v>83.68</v>
      </c>
      <c r="M558" s="1229">
        <f t="shared" si="115"/>
        <v>1.68</v>
      </c>
      <c r="N558" s="1229">
        <f t="shared" si="116"/>
        <v>3.36</v>
      </c>
      <c r="O558" s="1229">
        <f t="shared" si="117"/>
        <v>56.7</v>
      </c>
      <c r="P558" s="1229">
        <f t="shared" si="118"/>
        <v>113.4</v>
      </c>
      <c r="Q558" s="1229">
        <f t="shared" si="119"/>
        <v>23.58</v>
      </c>
      <c r="R558" s="1229">
        <f t="shared" si="120"/>
        <v>47.16</v>
      </c>
      <c r="S558" s="1229">
        <f t="shared" si="121"/>
        <v>20.92</v>
      </c>
      <c r="T558" s="1229">
        <f t="shared" si="122"/>
        <v>20.92</v>
      </c>
      <c r="U558" s="1229">
        <f t="shared" si="123"/>
        <v>20.92</v>
      </c>
      <c r="V558" s="1233">
        <f t="shared" si="124"/>
        <v>10.46</v>
      </c>
      <c r="W558" s="1248">
        <f t="shared" si="112"/>
        <v>486</v>
      </c>
    </row>
    <row r="559" spans="1:24" ht="11.25" customHeight="1" x14ac:dyDescent="0.25">
      <c r="A559" s="1234" t="s">
        <v>3854</v>
      </c>
      <c r="B559" s="1234">
        <v>10064111</v>
      </c>
      <c r="C559" s="1235" t="s">
        <v>6</v>
      </c>
      <c r="D559" s="1234">
        <v>51170047985</v>
      </c>
      <c r="E559" s="1234" t="s">
        <v>4072</v>
      </c>
      <c r="F559" s="1237">
        <v>333.66666666666669</v>
      </c>
      <c r="G559" s="1236">
        <v>3</v>
      </c>
      <c r="H559" s="1236">
        <v>1</v>
      </c>
      <c r="I559" s="1238">
        <v>0</v>
      </c>
      <c r="J559" s="1239">
        <f t="shared" si="125"/>
        <v>2</v>
      </c>
      <c r="K559" s="1229">
        <f t="shared" si="113"/>
        <v>80.08</v>
      </c>
      <c r="L559" s="1229">
        <f t="shared" si="114"/>
        <v>80.08</v>
      </c>
      <c r="M559" s="1229">
        <f t="shared" si="115"/>
        <v>1.68</v>
      </c>
      <c r="N559" s="1229">
        <f t="shared" si="116"/>
        <v>3.36</v>
      </c>
      <c r="O559" s="1229">
        <f t="shared" si="117"/>
        <v>56.7</v>
      </c>
      <c r="P559" s="1229">
        <f t="shared" si="118"/>
        <v>113.4</v>
      </c>
      <c r="Q559" s="1229">
        <f t="shared" si="119"/>
        <v>23.58</v>
      </c>
      <c r="R559" s="1229">
        <f t="shared" si="120"/>
        <v>47.16</v>
      </c>
      <c r="S559" s="1229">
        <f t="shared" si="121"/>
        <v>20.02</v>
      </c>
      <c r="T559" s="1229">
        <f t="shared" si="122"/>
        <v>20.02</v>
      </c>
      <c r="U559" s="1229">
        <f t="shared" si="123"/>
        <v>20.02</v>
      </c>
      <c r="V559" s="1233">
        <f t="shared" si="124"/>
        <v>10.01</v>
      </c>
      <c r="W559" s="1248">
        <f t="shared" si="112"/>
        <v>476</v>
      </c>
    </row>
    <row r="560" spans="1:24" ht="11.25" customHeight="1" x14ac:dyDescent="0.25">
      <c r="A560" s="1234" t="s">
        <v>3854</v>
      </c>
      <c r="B560" s="1234">
        <v>10064111</v>
      </c>
      <c r="C560" s="1235" t="s">
        <v>6</v>
      </c>
      <c r="D560" s="1234">
        <v>56970051396</v>
      </c>
      <c r="E560" s="1234" t="s">
        <v>4073</v>
      </c>
      <c r="F560" s="1237">
        <v>851.66666666666663</v>
      </c>
      <c r="G560" s="1236">
        <v>3</v>
      </c>
      <c r="H560" s="1236">
        <v>1</v>
      </c>
      <c r="I560" s="1238">
        <v>0</v>
      </c>
      <c r="J560" s="1239">
        <f t="shared" si="125"/>
        <v>2</v>
      </c>
      <c r="K560" s="1229">
        <f t="shared" si="113"/>
        <v>204.39999999999998</v>
      </c>
      <c r="L560" s="1229">
        <f t="shared" si="114"/>
        <v>204.39999999999998</v>
      </c>
      <c r="M560" s="1229">
        <f t="shared" si="115"/>
        <v>1.68</v>
      </c>
      <c r="N560" s="1229">
        <f t="shared" si="116"/>
        <v>3.36</v>
      </c>
      <c r="O560" s="1229">
        <f t="shared" si="117"/>
        <v>56.7</v>
      </c>
      <c r="P560" s="1229">
        <f t="shared" si="118"/>
        <v>113.4</v>
      </c>
      <c r="Q560" s="1229">
        <f t="shared" si="119"/>
        <v>23.58</v>
      </c>
      <c r="R560" s="1229">
        <f t="shared" si="120"/>
        <v>47.16</v>
      </c>
      <c r="S560" s="1229">
        <f t="shared" si="121"/>
        <v>51.099999999999994</v>
      </c>
      <c r="T560" s="1229">
        <f t="shared" si="122"/>
        <v>51.099999999999994</v>
      </c>
      <c r="U560" s="1229">
        <f t="shared" si="123"/>
        <v>51.099999999999994</v>
      </c>
      <c r="V560" s="1233">
        <f t="shared" si="124"/>
        <v>25.549999999999997</v>
      </c>
      <c r="W560" s="1248">
        <f t="shared" si="112"/>
        <v>834</v>
      </c>
    </row>
    <row r="561" spans="1:23" ht="11.25" customHeight="1" x14ac:dyDescent="0.25">
      <c r="A561" s="1234" t="s">
        <v>3854</v>
      </c>
      <c r="B561" s="1234">
        <v>10064120</v>
      </c>
      <c r="C561" s="1235" t="s">
        <v>453</v>
      </c>
      <c r="D561" s="1234">
        <v>18770012344</v>
      </c>
      <c r="E561" s="1234" t="s">
        <v>4074</v>
      </c>
      <c r="F561" s="1237">
        <v>143.66666666666666</v>
      </c>
      <c r="G561" s="1236">
        <v>2</v>
      </c>
      <c r="H561" s="1236">
        <v>1</v>
      </c>
      <c r="I561" s="1238">
        <v>0</v>
      </c>
      <c r="J561" s="1239">
        <f t="shared" si="125"/>
        <v>1</v>
      </c>
      <c r="K561" s="1229">
        <f t="shared" si="113"/>
        <v>34.479999999999997</v>
      </c>
      <c r="L561" s="1229">
        <f t="shared" si="114"/>
        <v>34.479999999999997</v>
      </c>
      <c r="M561" s="1229">
        <f t="shared" si="115"/>
        <v>1.68</v>
      </c>
      <c r="N561" s="1229">
        <f t="shared" si="116"/>
        <v>1.68</v>
      </c>
      <c r="O561" s="1229">
        <f t="shared" si="117"/>
        <v>56.7</v>
      </c>
      <c r="P561" s="1229">
        <f t="shared" si="118"/>
        <v>56.7</v>
      </c>
      <c r="Q561" s="1229">
        <f t="shared" si="119"/>
        <v>23.58</v>
      </c>
      <c r="R561" s="1229">
        <f t="shared" si="120"/>
        <v>23.58</v>
      </c>
      <c r="S561" s="1229">
        <f t="shared" si="121"/>
        <v>8.6199999999999992</v>
      </c>
      <c r="T561" s="1229">
        <f t="shared" si="122"/>
        <v>8.6199999999999992</v>
      </c>
      <c r="U561" s="1229">
        <f t="shared" si="123"/>
        <v>8.6199999999999992</v>
      </c>
      <c r="V561" s="1233">
        <f t="shared" si="124"/>
        <v>4.3099999999999996</v>
      </c>
      <c r="W561" s="1248">
        <f t="shared" si="112"/>
        <v>263</v>
      </c>
    </row>
    <row r="562" spans="1:23" ht="11.25" customHeight="1" x14ac:dyDescent="0.25">
      <c r="A562" s="1234" t="s">
        <v>3854</v>
      </c>
      <c r="B562" s="1234">
        <v>10064120</v>
      </c>
      <c r="C562" s="1235" t="s">
        <v>453</v>
      </c>
      <c r="D562" s="1234">
        <v>27020010534</v>
      </c>
      <c r="E562" s="1234" t="s">
        <v>4075</v>
      </c>
      <c r="F562" s="1237">
        <v>273.66666666666669</v>
      </c>
      <c r="G562" s="1236">
        <v>3</v>
      </c>
      <c r="H562" s="1236">
        <v>1</v>
      </c>
      <c r="I562" s="1238">
        <v>0</v>
      </c>
      <c r="J562" s="1239">
        <f t="shared" si="125"/>
        <v>2</v>
      </c>
      <c r="K562" s="1229">
        <f t="shared" si="113"/>
        <v>65.680000000000007</v>
      </c>
      <c r="L562" s="1229">
        <f t="shared" si="114"/>
        <v>65.680000000000007</v>
      </c>
      <c r="M562" s="1229">
        <f t="shared" si="115"/>
        <v>1.68</v>
      </c>
      <c r="N562" s="1229">
        <f t="shared" si="116"/>
        <v>3.36</v>
      </c>
      <c r="O562" s="1229">
        <f t="shared" si="117"/>
        <v>56.7</v>
      </c>
      <c r="P562" s="1229">
        <f t="shared" si="118"/>
        <v>113.4</v>
      </c>
      <c r="Q562" s="1229">
        <f t="shared" si="119"/>
        <v>23.58</v>
      </c>
      <c r="R562" s="1229">
        <f t="shared" si="120"/>
        <v>47.16</v>
      </c>
      <c r="S562" s="1229">
        <f t="shared" si="121"/>
        <v>16.420000000000002</v>
      </c>
      <c r="T562" s="1229">
        <f t="shared" si="122"/>
        <v>16.420000000000002</v>
      </c>
      <c r="U562" s="1229">
        <f t="shared" si="123"/>
        <v>16.420000000000002</v>
      </c>
      <c r="V562" s="1233">
        <f t="shared" si="124"/>
        <v>8.2100000000000009</v>
      </c>
      <c r="W562" s="1248">
        <f t="shared" si="112"/>
        <v>435</v>
      </c>
    </row>
    <row r="563" spans="1:23" ht="11.25" customHeight="1" x14ac:dyDescent="0.25">
      <c r="A563" s="1234" t="s">
        <v>3854</v>
      </c>
      <c r="B563" s="1234">
        <v>10064120</v>
      </c>
      <c r="C563" s="1235" t="s">
        <v>453</v>
      </c>
      <c r="D563" s="1234">
        <v>29040007369</v>
      </c>
      <c r="E563" s="1234" t="s">
        <v>4076</v>
      </c>
      <c r="F563" s="1237">
        <v>184</v>
      </c>
      <c r="G563" s="1236">
        <v>3</v>
      </c>
      <c r="H563" s="1236">
        <v>1</v>
      </c>
      <c r="I563" s="1238">
        <v>0</v>
      </c>
      <c r="J563" s="1239">
        <f t="shared" si="125"/>
        <v>2</v>
      </c>
      <c r="K563" s="1229">
        <f t="shared" si="113"/>
        <v>44.16</v>
      </c>
      <c r="L563" s="1229">
        <f t="shared" si="114"/>
        <v>44.16</v>
      </c>
      <c r="M563" s="1229">
        <f t="shared" si="115"/>
        <v>1.68</v>
      </c>
      <c r="N563" s="1229">
        <f t="shared" si="116"/>
        <v>3.36</v>
      </c>
      <c r="O563" s="1229">
        <f t="shared" si="117"/>
        <v>56.7</v>
      </c>
      <c r="P563" s="1229">
        <f t="shared" si="118"/>
        <v>113.4</v>
      </c>
      <c r="Q563" s="1229">
        <f t="shared" si="119"/>
        <v>23.58</v>
      </c>
      <c r="R563" s="1229">
        <f t="shared" si="120"/>
        <v>47.16</v>
      </c>
      <c r="S563" s="1229">
        <f t="shared" si="121"/>
        <v>11.04</v>
      </c>
      <c r="T563" s="1229">
        <f t="shared" si="122"/>
        <v>11.04</v>
      </c>
      <c r="U563" s="1229">
        <f t="shared" si="123"/>
        <v>11.04</v>
      </c>
      <c r="V563" s="1233">
        <f t="shared" si="124"/>
        <v>5.52</v>
      </c>
      <c r="W563" s="1248">
        <f t="shared" si="112"/>
        <v>373</v>
      </c>
    </row>
    <row r="564" spans="1:23" ht="11.25" customHeight="1" x14ac:dyDescent="0.25">
      <c r="A564" s="1234" t="s">
        <v>3854</v>
      </c>
      <c r="B564" s="1234">
        <v>10064120</v>
      </c>
      <c r="C564" s="1235" t="s">
        <v>453</v>
      </c>
      <c r="D564" s="1234">
        <v>29470001320</v>
      </c>
      <c r="E564" s="1234" t="s">
        <v>4077</v>
      </c>
      <c r="F564" s="1237">
        <v>477.33333333333331</v>
      </c>
      <c r="G564" s="1236">
        <v>4</v>
      </c>
      <c r="H564" s="1236">
        <v>1</v>
      </c>
      <c r="I564" s="1238">
        <v>1</v>
      </c>
      <c r="J564" s="1239">
        <f t="shared" si="125"/>
        <v>2</v>
      </c>
      <c r="K564" s="1229">
        <f t="shared" si="113"/>
        <v>114.55999999999999</v>
      </c>
      <c r="L564" s="1229">
        <f t="shared" si="114"/>
        <v>114.55999999999999</v>
      </c>
      <c r="M564" s="1229">
        <f t="shared" si="115"/>
        <v>3.36</v>
      </c>
      <c r="N564" s="1229">
        <f t="shared" si="116"/>
        <v>3.36</v>
      </c>
      <c r="O564" s="1229">
        <f t="shared" si="117"/>
        <v>113.4</v>
      </c>
      <c r="P564" s="1229">
        <f t="shared" si="118"/>
        <v>113.4</v>
      </c>
      <c r="Q564" s="1229">
        <f t="shared" si="119"/>
        <v>47.16</v>
      </c>
      <c r="R564" s="1229">
        <f t="shared" si="120"/>
        <v>47.16</v>
      </c>
      <c r="S564" s="1229">
        <f t="shared" si="121"/>
        <v>28.639999999999997</v>
      </c>
      <c r="T564" s="1229">
        <f t="shared" si="122"/>
        <v>28.639999999999997</v>
      </c>
      <c r="U564" s="1229">
        <f t="shared" si="123"/>
        <v>28.639999999999997</v>
      </c>
      <c r="V564" s="1233">
        <f t="shared" si="124"/>
        <v>14.319999999999999</v>
      </c>
      <c r="W564" s="1248">
        <f t="shared" si="112"/>
        <v>657</v>
      </c>
    </row>
    <row r="565" spans="1:23" ht="11.25" customHeight="1" x14ac:dyDescent="0.25">
      <c r="A565" s="1234" t="s">
        <v>3854</v>
      </c>
      <c r="B565" s="1234">
        <v>10064120</v>
      </c>
      <c r="C565" s="1235" t="s">
        <v>453</v>
      </c>
      <c r="D565" s="1234">
        <v>37960007843</v>
      </c>
      <c r="E565" s="1234" t="s">
        <v>4078</v>
      </c>
      <c r="F565" s="1237">
        <v>225.33333333333334</v>
      </c>
      <c r="G565" s="1236">
        <v>2</v>
      </c>
      <c r="H565" s="1236">
        <v>1</v>
      </c>
      <c r="I565" s="1238">
        <v>0</v>
      </c>
      <c r="J565" s="1239">
        <f t="shared" si="125"/>
        <v>1</v>
      </c>
      <c r="K565" s="1229">
        <f t="shared" si="113"/>
        <v>54.08</v>
      </c>
      <c r="L565" s="1229">
        <f t="shared" si="114"/>
        <v>54.08</v>
      </c>
      <c r="M565" s="1229">
        <f t="shared" si="115"/>
        <v>1.68</v>
      </c>
      <c r="N565" s="1229">
        <f t="shared" si="116"/>
        <v>1.68</v>
      </c>
      <c r="O565" s="1229">
        <f t="shared" si="117"/>
        <v>56.7</v>
      </c>
      <c r="P565" s="1229">
        <f t="shared" si="118"/>
        <v>56.7</v>
      </c>
      <c r="Q565" s="1229">
        <f t="shared" si="119"/>
        <v>23.58</v>
      </c>
      <c r="R565" s="1229">
        <f t="shared" si="120"/>
        <v>23.58</v>
      </c>
      <c r="S565" s="1229">
        <f t="shared" si="121"/>
        <v>13.52</v>
      </c>
      <c r="T565" s="1229">
        <f t="shared" si="122"/>
        <v>13.52</v>
      </c>
      <c r="U565" s="1229">
        <f t="shared" si="123"/>
        <v>13.52</v>
      </c>
      <c r="V565" s="1233">
        <f t="shared" si="124"/>
        <v>6.76</v>
      </c>
      <c r="W565" s="1248">
        <f t="shared" si="112"/>
        <v>319</v>
      </c>
    </row>
    <row r="566" spans="1:23" ht="11.25" customHeight="1" x14ac:dyDescent="0.25">
      <c r="A566" s="1234" t="s">
        <v>3854</v>
      </c>
      <c r="B566" s="1234">
        <v>10064120</v>
      </c>
      <c r="C566" s="1235" t="s">
        <v>453</v>
      </c>
      <c r="D566" s="1234">
        <v>46870000702</v>
      </c>
      <c r="E566" s="1234" t="s">
        <v>4079</v>
      </c>
      <c r="F566" s="1237">
        <v>336.33333333333331</v>
      </c>
      <c r="G566" s="1236">
        <v>3</v>
      </c>
      <c r="H566" s="1236">
        <v>1</v>
      </c>
      <c r="I566" s="1238">
        <v>0</v>
      </c>
      <c r="J566" s="1239">
        <f t="shared" si="125"/>
        <v>2</v>
      </c>
      <c r="K566" s="1229">
        <f t="shared" si="113"/>
        <v>80.72</v>
      </c>
      <c r="L566" s="1229">
        <f t="shared" si="114"/>
        <v>80.72</v>
      </c>
      <c r="M566" s="1229">
        <f t="shared" si="115"/>
        <v>1.68</v>
      </c>
      <c r="N566" s="1229">
        <f t="shared" si="116"/>
        <v>3.36</v>
      </c>
      <c r="O566" s="1229">
        <f t="shared" si="117"/>
        <v>56.7</v>
      </c>
      <c r="P566" s="1229">
        <f t="shared" si="118"/>
        <v>113.4</v>
      </c>
      <c r="Q566" s="1229">
        <f t="shared" si="119"/>
        <v>23.58</v>
      </c>
      <c r="R566" s="1229">
        <f t="shared" si="120"/>
        <v>47.16</v>
      </c>
      <c r="S566" s="1229">
        <f t="shared" si="121"/>
        <v>20.18</v>
      </c>
      <c r="T566" s="1229">
        <f t="shared" si="122"/>
        <v>20.18</v>
      </c>
      <c r="U566" s="1229">
        <f t="shared" si="123"/>
        <v>20.18</v>
      </c>
      <c r="V566" s="1233">
        <f t="shared" si="124"/>
        <v>10.09</v>
      </c>
      <c r="W566" s="1248">
        <f t="shared" si="112"/>
        <v>478</v>
      </c>
    </row>
    <row r="567" spans="1:23" ht="11.25" customHeight="1" x14ac:dyDescent="0.25">
      <c r="A567" s="1234" t="s">
        <v>3854</v>
      </c>
      <c r="B567" s="1234">
        <v>10064120</v>
      </c>
      <c r="C567" s="1235" t="s">
        <v>453</v>
      </c>
      <c r="D567" s="1234">
        <v>47270037525</v>
      </c>
      <c r="E567" s="1234" t="s">
        <v>4080</v>
      </c>
      <c r="F567" s="1237">
        <v>236.66666666666666</v>
      </c>
      <c r="G567" s="1236">
        <v>3</v>
      </c>
      <c r="H567" s="1236">
        <v>1</v>
      </c>
      <c r="I567" s="1238">
        <v>0</v>
      </c>
      <c r="J567" s="1239">
        <f t="shared" si="125"/>
        <v>2</v>
      </c>
      <c r="K567" s="1229">
        <f t="shared" si="113"/>
        <v>56.8</v>
      </c>
      <c r="L567" s="1229">
        <f t="shared" si="114"/>
        <v>56.8</v>
      </c>
      <c r="M567" s="1229">
        <f t="shared" si="115"/>
        <v>1.68</v>
      </c>
      <c r="N567" s="1229">
        <f t="shared" si="116"/>
        <v>3.36</v>
      </c>
      <c r="O567" s="1229">
        <f t="shared" si="117"/>
        <v>56.7</v>
      </c>
      <c r="P567" s="1229">
        <f t="shared" si="118"/>
        <v>113.4</v>
      </c>
      <c r="Q567" s="1229">
        <f t="shared" si="119"/>
        <v>23.58</v>
      </c>
      <c r="R567" s="1229">
        <f t="shared" si="120"/>
        <v>47.16</v>
      </c>
      <c r="S567" s="1229">
        <f t="shared" si="121"/>
        <v>14.2</v>
      </c>
      <c r="T567" s="1229">
        <f t="shared" si="122"/>
        <v>14.2</v>
      </c>
      <c r="U567" s="1229">
        <f t="shared" si="123"/>
        <v>14.2</v>
      </c>
      <c r="V567" s="1233">
        <f t="shared" si="124"/>
        <v>7.1</v>
      </c>
      <c r="W567" s="1248">
        <f t="shared" si="112"/>
        <v>409</v>
      </c>
    </row>
    <row r="568" spans="1:23" ht="11.25" customHeight="1" x14ac:dyDescent="0.25">
      <c r="A568" s="1234" t="s">
        <v>3854</v>
      </c>
      <c r="B568" s="1234">
        <v>10064120</v>
      </c>
      <c r="C568" s="1235" t="s">
        <v>453</v>
      </c>
      <c r="D568" s="1234">
        <v>63470043464</v>
      </c>
      <c r="E568" s="1234" t="s">
        <v>4081</v>
      </c>
      <c r="F568" s="1237">
        <v>291.33333333333331</v>
      </c>
      <c r="G568" s="1236">
        <v>3</v>
      </c>
      <c r="H568" s="1236">
        <v>1</v>
      </c>
      <c r="I568" s="1238">
        <v>0</v>
      </c>
      <c r="J568" s="1239">
        <f t="shared" si="125"/>
        <v>2</v>
      </c>
      <c r="K568" s="1229">
        <f t="shared" si="113"/>
        <v>69.919999999999987</v>
      </c>
      <c r="L568" s="1229">
        <f t="shared" si="114"/>
        <v>69.919999999999987</v>
      </c>
      <c r="M568" s="1229">
        <f t="shared" si="115"/>
        <v>1.68</v>
      </c>
      <c r="N568" s="1229">
        <f t="shared" si="116"/>
        <v>3.36</v>
      </c>
      <c r="O568" s="1229">
        <f t="shared" si="117"/>
        <v>56.7</v>
      </c>
      <c r="P568" s="1229">
        <f t="shared" si="118"/>
        <v>113.4</v>
      </c>
      <c r="Q568" s="1229">
        <f t="shared" si="119"/>
        <v>23.58</v>
      </c>
      <c r="R568" s="1229">
        <f t="shared" si="120"/>
        <v>47.16</v>
      </c>
      <c r="S568" s="1229">
        <f t="shared" si="121"/>
        <v>17.479999999999997</v>
      </c>
      <c r="T568" s="1229">
        <f t="shared" si="122"/>
        <v>17.479999999999997</v>
      </c>
      <c r="U568" s="1229">
        <f t="shared" si="123"/>
        <v>17.479999999999997</v>
      </c>
      <c r="V568" s="1233">
        <f t="shared" si="124"/>
        <v>8.7399999999999984</v>
      </c>
      <c r="W568" s="1248">
        <f t="shared" si="112"/>
        <v>447</v>
      </c>
    </row>
    <row r="569" spans="1:23" ht="11.25" customHeight="1" x14ac:dyDescent="0.25">
      <c r="A569" s="1234" t="s">
        <v>3854</v>
      </c>
      <c r="B569" s="1234">
        <v>10064120</v>
      </c>
      <c r="C569" s="1235" t="s">
        <v>453</v>
      </c>
      <c r="D569" s="1234">
        <v>74460049040</v>
      </c>
      <c r="E569" s="1234" t="s">
        <v>4082</v>
      </c>
      <c r="F569" s="1237">
        <v>153</v>
      </c>
      <c r="G569" s="1236">
        <v>3</v>
      </c>
      <c r="H569" s="1236">
        <v>1</v>
      </c>
      <c r="I569" s="1238">
        <v>0</v>
      </c>
      <c r="J569" s="1239">
        <f t="shared" si="125"/>
        <v>2</v>
      </c>
      <c r="K569" s="1229">
        <f t="shared" si="113"/>
        <v>36.72</v>
      </c>
      <c r="L569" s="1229">
        <f t="shared" si="114"/>
        <v>36.72</v>
      </c>
      <c r="M569" s="1229">
        <f t="shared" si="115"/>
        <v>1.68</v>
      </c>
      <c r="N569" s="1229">
        <f t="shared" si="116"/>
        <v>3.36</v>
      </c>
      <c r="O569" s="1229">
        <f t="shared" si="117"/>
        <v>56.7</v>
      </c>
      <c r="P569" s="1229">
        <f t="shared" si="118"/>
        <v>113.4</v>
      </c>
      <c r="Q569" s="1229">
        <f t="shared" si="119"/>
        <v>23.58</v>
      </c>
      <c r="R569" s="1229">
        <f t="shared" si="120"/>
        <v>47.16</v>
      </c>
      <c r="S569" s="1229">
        <f t="shared" si="121"/>
        <v>9.18</v>
      </c>
      <c r="T569" s="1229">
        <f t="shared" si="122"/>
        <v>9.18</v>
      </c>
      <c r="U569" s="1229">
        <f t="shared" si="123"/>
        <v>9.18</v>
      </c>
      <c r="V569" s="1233">
        <f t="shared" si="124"/>
        <v>4.59</v>
      </c>
      <c r="W569" s="1248">
        <f t="shared" si="112"/>
        <v>351</v>
      </c>
    </row>
    <row r="570" spans="1:23" ht="11.25" customHeight="1" x14ac:dyDescent="0.25">
      <c r="A570" s="1234" t="s">
        <v>3854</v>
      </c>
      <c r="B570" s="1234">
        <v>10064120</v>
      </c>
      <c r="C570" s="1235" t="s">
        <v>453</v>
      </c>
      <c r="D570" s="1234">
        <v>77490004385</v>
      </c>
      <c r="E570" s="1234" t="s">
        <v>4083</v>
      </c>
      <c r="F570" s="1237">
        <v>412.33333333333331</v>
      </c>
      <c r="G570" s="1236">
        <v>3</v>
      </c>
      <c r="H570" s="1236">
        <v>1</v>
      </c>
      <c r="I570" s="1238">
        <v>0</v>
      </c>
      <c r="J570" s="1239">
        <f t="shared" si="125"/>
        <v>2</v>
      </c>
      <c r="K570" s="1229">
        <f t="shared" si="113"/>
        <v>98.96</v>
      </c>
      <c r="L570" s="1229">
        <f t="shared" si="114"/>
        <v>98.96</v>
      </c>
      <c r="M570" s="1229">
        <f t="shared" si="115"/>
        <v>1.68</v>
      </c>
      <c r="N570" s="1229">
        <f t="shared" si="116"/>
        <v>3.36</v>
      </c>
      <c r="O570" s="1229">
        <f t="shared" si="117"/>
        <v>56.7</v>
      </c>
      <c r="P570" s="1229">
        <f t="shared" si="118"/>
        <v>113.4</v>
      </c>
      <c r="Q570" s="1229">
        <f t="shared" si="119"/>
        <v>23.58</v>
      </c>
      <c r="R570" s="1229">
        <f t="shared" si="120"/>
        <v>47.16</v>
      </c>
      <c r="S570" s="1229">
        <f t="shared" si="121"/>
        <v>24.74</v>
      </c>
      <c r="T570" s="1229">
        <f t="shared" si="122"/>
        <v>24.74</v>
      </c>
      <c r="U570" s="1229">
        <f t="shared" si="123"/>
        <v>24.74</v>
      </c>
      <c r="V570" s="1233">
        <f t="shared" si="124"/>
        <v>12.37</v>
      </c>
      <c r="W570" s="1248">
        <f t="shared" si="112"/>
        <v>530</v>
      </c>
    </row>
    <row r="571" spans="1:23" ht="11.25" customHeight="1" x14ac:dyDescent="0.25">
      <c r="A571" s="1234" t="s">
        <v>3854</v>
      </c>
      <c r="B571" s="1234">
        <v>10064120</v>
      </c>
      <c r="C571" s="1235" t="s">
        <v>453</v>
      </c>
      <c r="D571" s="1234">
        <v>77810000213</v>
      </c>
      <c r="E571" s="1234" t="s">
        <v>4084</v>
      </c>
      <c r="F571" s="1237">
        <v>302</v>
      </c>
      <c r="G571" s="1236">
        <v>2</v>
      </c>
      <c r="H571" s="1236">
        <v>1</v>
      </c>
      <c r="I571" s="1238">
        <v>0</v>
      </c>
      <c r="J571" s="1239">
        <f t="shared" si="125"/>
        <v>1</v>
      </c>
      <c r="K571" s="1229">
        <f t="shared" si="113"/>
        <v>72.48</v>
      </c>
      <c r="L571" s="1229">
        <f t="shared" si="114"/>
        <v>72.48</v>
      </c>
      <c r="M571" s="1229">
        <f t="shared" si="115"/>
        <v>1.68</v>
      </c>
      <c r="N571" s="1229">
        <f t="shared" si="116"/>
        <v>1.68</v>
      </c>
      <c r="O571" s="1229">
        <f t="shared" si="117"/>
        <v>56.7</v>
      </c>
      <c r="P571" s="1229">
        <f t="shared" si="118"/>
        <v>56.7</v>
      </c>
      <c r="Q571" s="1229">
        <f t="shared" si="119"/>
        <v>23.58</v>
      </c>
      <c r="R571" s="1229">
        <f t="shared" si="120"/>
        <v>23.58</v>
      </c>
      <c r="S571" s="1229">
        <f t="shared" si="121"/>
        <v>18.12</v>
      </c>
      <c r="T571" s="1229">
        <f t="shared" si="122"/>
        <v>18.12</v>
      </c>
      <c r="U571" s="1229">
        <f t="shared" si="123"/>
        <v>18.12</v>
      </c>
      <c r="V571" s="1233">
        <f t="shared" si="124"/>
        <v>9.06</v>
      </c>
      <c r="W571" s="1248">
        <f t="shared" si="112"/>
        <v>372</v>
      </c>
    </row>
    <row r="572" spans="1:23" ht="11.25" customHeight="1" x14ac:dyDescent="0.25">
      <c r="A572" s="1234" t="s">
        <v>3854</v>
      </c>
      <c r="B572" s="1234">
        <v>10064120</v>
      </c>
      <c r="C572" s="1235" t="s">
        <v>453</v>
      </c>
      <c r="D572" s="1234">
        <v>86570049076</v>
      </c>
      <c r="E572" s="1234" t="s">
        <v>4085</v>
      </c>
      <c r="F572" s="1237">
        <v>309.33333333333331</v>
      </c>
      <c r="G572" s="1236">
        <v>3</v>
      </c>
      <c r="H572" s="1236">
        <v>1</v>
      </c>
      <c r="I572" s="1238">
        <v>0</v>
      </c>
      <c r="J572" s="1239">
        <f t="shared" si="125"/>
        <v>2</v>
      </c>
      <c r="K572" s="1229">
        <f t="shared" si="113"/>
        <v>74.239999999999995</v>
      </c>
      <c r="L572" s="1229">
        <f t="shared" si="114"/>
        <v>74.239999999999995</v>
      </c>
      <c r="M572" s="1229">
        <f t="shared" si="115"/>
        <v>1.68</v>
      </c>
      <c r="N572" s="1229">
        <f t="shared" si="116"/>
        <v>3.36</v>
      </c>
      <c r="O572" s="1229">
        <f t="shared" si="117"/>
        <v>56.7</v>
      </c>
      <c r="P572" s="1229">
        <f t="shared" si="118"/>
        <v>113.4</v>
      </c>
      <c r="Q572" s="1229">
        <f t="shared" si="119"/>
        <v>23.58</v>
      </c>
      <c r="R572" s="1229">
        <f t="shared" si="120"/>
        <v>47.16</v>
      </c>
      <c r="S572" s="1229">
        <f t="shared" si="121"/>
        <v>18.559999999999999</v>
      </c>
      <c r="T572" s="1229">
        <f t="shared" si="122"/>
        <v>18.559999999999999</v>
      </c>
      <c r="U572" s="1229">
        <f t="shared" si="123"/>
        <v>18.559999999999999</v>
      </c>
      <c r="V572" s="1233">
        <f t="shared" si="124"/>
        <v>9.2799999999999994</v>
      </c>
      <c r="W572" s="1248">
        <f t="shared" si="112"/>
        <v>459</v>
      </c>
    </row>
    <row r="573" spans="1:23" ht="11.25" customHeight="1" x14ac:dyDescent="0.25">
      <c r="A573" s="1234" t="s">
        <v>3854</v>
      </c>
      <c r="B573" s="1234">
        <v>10064120</v>
      </c>
      <c r="C573" s="1235" t="s">
        <v>453</v>
      </c>
      <c r="D573" s="1234">
        <v>88000010102</v>
      </c>
      <c r="E573" s="1234" t="s">
        <v>4086</v>
      </c>
      <c r="F573" s="1237">
        <v>215.66666666666666</v>
      </c>
      <c r="G573" s="1236">
        <v>2</v>
      </c>
      <c r="H573" s="1236">
        <v>1</v>
      </c>
      <c r="I573" s="1238">
        <v>0</v>
      </c>
      <c r="J573" s="1239">
        <f t="shared" si="125"/>
        <v>1</v>
      </c>
      <c r="K573" s="1229">
        <f t="shared" si="113"/>
        <v>51.76</v>
      </c>
      <c r="L573" s="1229">
        <f t="shared" si="114"/>
        <v>51.76</v>
      </c>
      <c r="M573" s="1229">
        <f t="shared" si="115"/>
        <v>1.68</v>
      </c>
      <c r="N573" s="1229">
        <f t="shared" si="116"/>
        <v>1.68</v>
      </c>
      <c r="O573" s="1229">
        <f t="shared" si="117"/>
        <v>56.7</v>
      </c>
      <c r="P573" s="1229">
        <f t="shared" si="118"/>
        <v>56.7</v>
      </c>
      <c r="Q573" s="1229">
        <f t="shared" si="119"/>
        <v>23.58</v>
      </c>
      <c r="R573" s="1229">
        <f t="shared" si="120"/>
        <v>23.58</v>
      </c>
      <c r="S573" s="1229">
        <f t="shared" si="121"/>
        <v>12.94</v>
      </c>
      <c r="T573" s="1229">
        <f t="shared" si="122"/>
        <v>12.94</v>
      </c>
      <c r="U573" s="1229">
        <f t="shared" si="123"/>
        <v>12.94</v>
      </c>
      <c r="V573" s="1233">
        <f t="shared" si="124"/>
        <v>6.47</v>
      </c>
      <c r="W573" s="1248">
        <f t="shared" si="112"/>
        <v>313</v>
      </c>
    </row>
    <row r="574" spans="1:23" ht="11.25" customHeight="1" x14ac:dyDescent="0.25">
      <c r="A574" s="1234" t="s">
        <v>3854</v>
      </c>
      <c r="B574" s="1234">
        <v>10064120</v>
      </c>
      <c r="C574" s="1235" t="s">
        <v>453</v>
      </c>
      <c r="D574" s="1234">
        <v>90260036321</v>
      </c>
      <c r="E574" s="1234" t="s">
        <v>4087</v>
      </c>
      <c r="F574" s="1237">
        <v>400.33333333333331</v>
      </c>
      <c r="G574" s="1236">
        <v>3</v>
      </c>
      <c r="H574" s="1236">
        <v>1</v>
      </c>
      <c r="I574" s="1238">
        <v>0</v>
      </c>
      <c r="J574" s="1239">
        <f t="shared" si="125"/>
        <v>2</v>
      </c>
      <c r="K574" s="1229">
        <f t="shared" si="113"/>
        <v>96.08</v>
      </c>
      <c r="L574" s="1229">
        <f t="shared" si="114"/>
        <v>96.08</v>
      </c>
      <c r="M574" s="1229">
        <f t="shared" si="115"/>
        <v>1.68</v>
      </c>
      <c r="N574" s="1229">
        <f t="shared" si="116"/>
        <v>3.36</v>
      </c>
      <c r="O574" s="1229">
        <f t="shared" si="117"/>
        <v>56.7</v>
      </c>
      <c r="P574" s="1229">
        <f t="shared" si="118"/>
        <v>113.4</v>
      </c>
      <c r="Q574" s="1229">
        <f t="shared" si="119"/>
        <v>23.58</v>
      </c>
      <c r="R574" s="1229">
        <f t="shared" si="120"/>
        <v>47.16</v>
      </c>
      <c r="S574" s="1229">
        <f t="shared" si="121"/>
        <v>24.02</v>
      </c>
      <c r="T574" s="1229">
        <f t="shared" si="122"/>
        <v>24.02</v>
      </c>
      <c r="U574" s="1229">
        <f t="shared" si="123"/>
        <v>24.02</v>
      </c>
      <c r="V574" s="1233">
        <f t="shared" si="124"/>
        <v>12.01</v>
      </c>
      <c r="W574" s="1248">
        <f t="shared" si="112"/>
        <v>522</v>
      </c>
    </row>
    <row r="575" spans="1:23" ht="11.25" customHeight="1" x14ac:dyDescent="0.25">
      <c r="A575" s="1234" t="s">
        <v>3854</v>
      </c>
      <c r="B575" s="1234">
        <v>10064120</v>
      </c>
      <c r="C575" s="1235" t="s">
        <v>453</v>
      </c>
      <c r="D575" s="1234">
        <v>90800049965</v>
      </c>
      <c r="E575" s="1234" t="s">
        <v>4088</v>
      </c>
      <c r="F575" s="1237">
        <v>348.66666666666669</v>
      </c>
      <c r="G575" s="1236">
        <v>2</v>
      </c>
      <c r="H575" s="1236">
        <v>1</v>
      </c>
      <c r="I575" s="1238">
        <v>0</v>
      </c>
      <c r="J575" s="1239">
        <f t="shared" si="125"/>
        <v>1</v>
      </c>
      <c r="K575" s="1229">
        <f t="shared" si="113"/>
        <v>83.68</v>
      </c>
      <c r="L575" s="1229">
        <f t="shared" si="114"/>
        <v>83.68</v>
      </c>
      <c r="M575" s="1229">
        <f t="shared" si="115"/>
        <v>1.68</v>
      </c>
      <c r="N575" s="1229">
        <f t="shared" si="116"/>
        <v>1.68</v>
      </c>
      <c r="O575" s="1229">
        <f t="shared" si="117"/>
        <v>56.7</v>
      </c>
      <c r="P575" s="1229">
        <f t="shared" si="118"/>
        <v>56.7</v>
      </c>
      <c r="Q575" s="1229">
        <f t="shared" si="119"/>
        <v>23.58</v>
      </c>
      <c r="R575" s="1229">
        <f t="shared" si="120"/>
        <v>23.58</v>
      </c>
      <c r="S575" s="1229">
        <f t="shared" si="121"/>
        <v>20.92</v>
      </c>
      <c r="T575" s="1229">
        <f t="shared" si="122"/>
        <v>20.92</v>
      </c>
      <c r="U575" s="1229">
        <f t="shared" si="123"/>
        <v>20.92</v>
      </c>
      <c r="V575" s="1233">
        <f t="shared" si="124"/>
        <v>10.46</v>
      </c>
      <c r="W575" s="1248">
        <f t="shared" si="112"/>
        <v>405</v>
      </c>
    </row>
    <row r="576" spans="1:23" ht="11.25" customHeight="1" x14ac:dyDescent="0.25">
      <c r="A576" s="1234" t="s">
        <v>3854</v>
      </c>
      <c r="B576" s="1234">
        <v>10064120</v>
      </c>
      <c r="C576" s="1235" t="s">
        <v>453</v>
      </c>
      <c r="D576" s="1234">
        <v>92150040070</v>
      </c>
      <c r="E576" s="1234" t="s">
        <v>4089</v>
      </c>
      <c r="F576" s="1237">
        <v>513</v>
      </c>
      <c r="G576" s="1236">
        <v>3</v>
      </c>
      <c r="H576" s="1236">
        <v>1</v>
      </c>
      <c r="I576" s="1238">
        <v>0</v>
      </c>
      <c r="J576" s="1239">
        <f t="shared" si="125"/>
        <v>2</v>
      </c>
      <c r="K576" s="1229">
        <f t="shared" si="113"/>
        <v>123.11999999999999</v>
      </c>
      <c r="L576" s="1229">
        <f t="shared" si="114"/>
        <v>123.11999999999999</v>
      </c>
      <c r="M576" s="1229">
        <f t="shared" si="115"/>
        <v>1.68</v>
      </c>
      <c r="N576" s="1229">
        <f t="shared" si="116"/>
        <v>3.36</v>
      </c>
      <c r="O576" s="1229">
        <f t="shared" si="117"/>
        <v>56.7</v>
      </c>
      <c r="P576" s="1229">
        <f t="shared" si="118"/>
        <v>113.4</v>
      </c>
      <c r="Q576" s="1229">
        <f t="shared" si="119"/>
        <v>23.58</v>
      </c>
      <c r="R576" s="1229">
        <f t="shared" si="120"/>
        <v>47.16</v>
      </c>
      <c r="S576" s="1229">
        <f t="shared" si="121"/>
        <v>30.779999999999998</v>
      </c>
      <c r="T576" s="1229">
        <f t="shared" si="122"/>
        <v>30.779999999999998</v>
      </c>
      <c r="U576" s="1229">
        <f t="shared" si="123"/>
        <v>30.779999999999998</v>
      </c>
      <c r="V576" s="1233">
        <f t="shared" si="124"/>
        <v>15.389999999999999</v>
      </c>
      <c r="W576" s="1248">
        <f t="shared" si="112"/>
        <v>600</v>
      </c>
    </row>
    <row r="577" spans="1:23" ht="11.25" customHeight="1" x14ac:dyDescent="0.25">
      <c r="A577" s="1234" t="s">
        <v>3854</v>
      </c>
      <c r="B577" s="1234">
        <v>10064120</v>
      </c>
      <c r="C577" s="1235" t="s">
        <v>453</v>
      </c>
      <c r="D577" s="1234">
        <v>99760042538</v>
      </c>
      <c r="E577" s="1234" t="s">
        <v>4090</v>
      </c>
      <c r="F577" s="1237">
        <v>443.66666666666669</v>
      </c>
      <c r="G577" s="1236">
        <v>3</v>
      </c>
      <c r="H577" s="1236">
        <v>1</v>
      </c>
      <c r="I577" s="1238">
        <v>0</v>
      </c>
      <c r="J577" s="1239">
        <f t="shared" si="125"/>
        <v>2</v>
      </c>
      <c r="K577" s="1229">
        <f t="shared" si="113"/>
        <v>106.48</v>
      </c>
      <c r="L577" s="1229">
        <f t="shared" si="114"/>
        <v>106.48</v>
      </c>
      <c r="M577" s="1229">
        <f t="shared" si="115"/>
        <v>1.68</v>
      </c>
      <c r="N577" s="1229">
        <f t="shared" si="116"/>
        <v>3.36</v>
      </c>
      <c r="O577" s="1229">
        <f t="shared" si="117"/>
        <v>56.7</v>
      </c>
      <c r="P577" s="1229">
        <f t="shared" si="118"/>
        <v>113.4</v>
      </c>
      <c r="Q577" s="1229">
        <f t="shared" si="119"/>
        <v>23.58</v>
      </c>
      <c r="R577" s="1229">
        <f t="shared" si="120"/>
        <v>47.16</v>
      </c>
      <c r="S577" s="1229">
        <f t="shared" si="121"/>
        <v>26.62</v>
      </c>
      <c r="T577" s="1229">
        <f t="shared" si="122"/>
        <v>26.62</v>
      </c>
      <c r="U577" s="1229">
        <f t="shared" si="123"/>
        <v>26.62</v>
      </c>
      <c r="V577" s="1233">
        <f t="shared" si="124"/>
        <v>13.31</v>
      </c>
      <c r="W577" s="1248">
        <f t="shared" si="112"/>
        <v>552</v>
      </c>
    </row>
    <row r="578" spans="1:23" ht="11.25" customHeight="1" x14ac:dyDescent="0.25">
      <c r="A578" s="1234" t="s">
        <v>3854</v>
      </c>
      <c r="B578" s="1234">
        <v>10065207</v>
      </c>
      <c r="C578" s="1235" t="s">
        <v>2623</v>
      </c>
      <c r="D578" s="1234">
        <v>91370010882</v>
      </c>
      <c r="E578" s="1234" t="s">
        <v>4091</v>
      </c>
      <c r="F578" s="1237">
        <v>473.66666666666669</v>
      </c>
      <c r="G578" s="1236">
        <v>3</v>
      </c>
      <c r="H578" s="1236">
        <v>1</v>
      </c>
      <c r="I578" s="1238">
        <v>0</v>
      </c>
      <c r="J578" s="1239">
        <f t="shared" si="125"/>
        <v>2</v>
      </c>
      <c r="K578" s="1229">
        <f t="shared" si="113"/>
        <v>113.68</v>
      </c>
      <c r="L578" s="1229">
        <f t="shared" si="114"/>
        <v>113.68</v>
      </c>
      <c r="M578" s="1229">
        <f t="shared" si="115"/>
        <v>1.68</v>
      </c>
      <c r="N578" s="1229">
        <f t="shared" si="116"/>
        <v>3.36</v>
      </c>
      <c r="O578" s="1229">
        <f t="shared" si="117"/>
        <v>56.7</v>
      </c>
      <c r="P578" s="1229">
        <f t="shared" si="118"/>
        <v>113.4</v>
      </c>
      <c r="Q578" s="1229">
        <f t="shared" si="119"/>
        <v>23.58</v>
      </c>
      <c r="R578" s="1229">
        <f t="shared" si="120"/>
        <v>47.16</v>
      </c>
      <c r="S578" s="1229">
        <f t="shared" si="121"/>
        <v>28.42</v>
      </c>
      <c r="T578" s="1229">
        <f t="shared" si="122"/>
        <v>28.42</v>
      </c>
      <c r="U578" s="1229">
        <f t="shared" si="123"/>
        <v>28.42</v>
      </c>
      <c r="V578" s="1233">
        <f t="shared" si="124"/>
        <v>14.21</v>
      </c>
      <c r="W578" s="1248">
        <f t="shared" si="112"/>
        <v>573</v>
      </c>
    </row>
    <row r="579" spans="1:23" ht="11.25" customHeight="1" x14ac:dyDescent="0.25">
      <c r="A579" s="1234" t="s">
        <v>3854</v>
      </c>
      <c r="B579" s="1234">
        <v>10065214</v>
      </c>
      <c r="C579" s="1235" t="s">
        <v>2625</v>
      </c>
      <c r="D579" s="1234">
        <v>55700009968</v>
      </c>
      <c r="E579" s="1234" t="s">
        <v>4092</v>
      </c>
      <c r="F579" s="1237">
        <v>273</v>
      </c>
      <c r="G579" s="1236">
        <v>5</v>
      </c>
      <c r="H579" s="1236">
        <v>1</v>
      </c>
      <c r="I579" s="1238">
        <v>0</v>
      </c>
      <c r="J579" s="1239">
        <f t="shared" si="125"/>
        <v>4</v>
      </c>
      <c r="K579" s="1229">
        <f t="shared" si="113"/>
        <v>65.52</v>
      </c>
      <c r="L579" s="1229">
        <f t="shared" si="114"/>
        <v>65.52</v>
      </c>
      <c r="M579" s="1229">
        <f t="shared" si="115"/>
        <v>1.68</v>
      </c>
      <c r="N579" s="1229">
        <f t="shared" si="116"/>
        <v>6.72</v>
      </c>
      <c r="O579" s="1229">
        <f t="shared" si="117"/>
        <v>56.7</v>
      </c>
      <c r="P579" s="1229">
        <f t="shared" si="118"/>
        <v>226.8</v>
      </c>
      <c r="Q579" s="1229">
        <f t="shared" si="119"/>
        <v>23.58</v>
      </c>
      <c r="R579" s="1229">
        <f t="shared" si="120"/>
        <v>94.32</v>
      </c>
      <c r="S579" s="1229">
        <f t="shared" si="121"/>
        <v>16.38</v>
      </c>
      <c r="T579" s="1229">
        <f t="shared" si="122"/>
        <v>16.38</v>
      </c>
      <c r="U579" s="1229">
        <f t="shared" si="123"/>
        <v>16.38</v>
      </c>
      <c r="V579" s="1233">
        <f t="shared" si="124"/>
        <v>8.19</v>
      </c>
      <c r="W579" s="1248">
        <f t="shared" si="112"/>
        <v>598</v>
      </c>
    </row>
    <row r="580" spans="1:23" ht="11.25" customHeight="1" x14ac:dyDescent="0.25">
      <c r="A580" s="1234" t="s">
        <v>3854</v>
      </c>
      <c r="B580" s="1234">
        <v>10065402</v>
      </c>
      <c r="C580" s="1235" t="s">
        <v>2627</v>
      </c>
      <c r="D580" s="1234">
        <v>48270003751</v>
      </c>
      <c r="E580" s="1234" t="s">
        <v>4093</v>
      </c>
      <c r="F580" s="1237">
        <v>315.33333333333331</v>
      </c>
      <c r="G580" s="1236">
        <v>4</v>
      </c>
      <c r="H580" s="1236">
        <v>2</v>
      </c>
      <c r="I580" s="1238">
        <v>0</v>
      </c>
      <c r="J580" s="1239">
        <f t="shared" si="125"/>
        <v>2</v>
      </c>
      <c r="K580" s="1229">
        <f t="shared" si="113"/>
        <v>75.679999999999993</v>
      </c>
      <c r="L580" s="1229">
        <f t="shared" si="114"/>
        <v>75.679999999999993</v>
      </c>
      <c r="M580" s="1229">
        <f t="shared" si="115"/>
        <v>3.36</v>
      </c>
      <c r="N580" s="1229">
        <f t="shared" si="116"/>
        <v>3.36</v>
      </c>
      <c r="O580" s="1229">
        <f t="shared" si="117"/>
        <v>113.4</v>
      </c>
      <c r="P580" s="1229">
        <f t="shared" si="118"/>
        <v>113.4</v>
      </c>
      <c r="Q580" s="1229">
        <f t="shared" si="119"/>
        <v>47.16</v>
      </c>
      <c r="R580" s="1229">
        <f t="shared" si="120"/>
        <v>47.16</v>
      </c>
      <c r="S580" s="1229">
        <f t="shared" si="121"/>
        <v>18.919999999999998</v>
      </c>
      <c r="T580" s="1229">
        <f t="shared" si="122"/>
        <v>18.919999999999998</v>
      </c>
      <c r="U580" s="1229">
        <f t="shared" si="123"/>
        <v>18.919999999999998</v>
      </c>
      <c r="V580" s="1233">
        <f t="shared" si="124"/>
        <v>9.4599999999999991</v>
      </c>
      <c r="W580" s="1248">
        <f t="shared" si="112"/>
        <v>545</v>
      </c>
    </row>
    <row r="581" spans="1:23" ht="11.25" customHeight="1" x14ac:dyDescent="0.25">
      <c r="A581" s="1234" t="s">
        <v>3854</v>
      </c>
      <c r="B581" s="1234">
        <v>10065405</v>
      </c>
      <c r="C581" s="1235" t="s">
        <v>2629</v>
      </c>
      <c r="D581" s="1234">
        <v>18190039733</v>
      </c>
      <c r="E581" s="1234" t="s">
        <v>4094</v>
      </c>
      <c r="F581" s="1237">
        <v>306.66666666666669</v>
      </c>
      <c r="G581" s="1236">
        <v>4</v>
      </c>
      <c r="H581" s="1236">
        <v>1</v>
      </c>
      <c r="I581" s="1238">
        <v>0</v>
      </c>
      <c r="J581" s="1239">
        <f t="shared" si="125"/>
        <v>3</v>
      </c>
      <c r="K581" s="1229">
        <f t="shared" si="113"/>
        <v>73.600000000000009</v>
      </c>
      <c r="L581" s="1229">
        <f t="shared" si="114"/>
        <v>73.600000000000009</v>
      </c>
      <c r="M581" s="1229">
        <f t="shared" si="115"/>
        <v>1.68</v>
      </c>
      <c r="N581" s="1229">
        <f t="shared" si="116"/>
        <v>5.04</v>
      </c>
      <c r="O581" s="1229">
        <f t="shared" si="117"/>
        <v>56.7</v>
      </c>
      <c r="P581" s="1229">
        <f t="shared" si="118"/>
        <v>170.10000000000002</v>
      </c>
      <c r="Q581" s="1229">
        <f t="shared" si="119"/>
        <v>23.58</v>
      </c>
      <c r="R581" s="1229">
        <f t="shared" si="120"/>
        <v>70.739999999999995</v>
      </c>
      <c r="S581" s="1229">
        <f t="shared" si="121"/>
        <v>18.400000000000002</v>
      </c>
      <c r="T581" s="1229">
        <f t="shared" si="122"/>
        <v>18.400000000000002</v>
      </c>
      <c r="U581" s="1229">
        <f t="shared" si="123"/>
        <v>18.400000000000002</v>
      </c>
      <c r="V581" s="1233">
        <f t="shared" si="124"/>
        <v>9.2000000000000011</v>
      </c>
      <c r="W581" s="1248">
        <f t="shared" si="112"/>
        <v>539</v>
      </c>
    </row>
    <row r="582" spans="1:23" ht="11.25" customHeight="1" x14ac:dyDescent="0.25">
      <c r="A582" s="1234" t="s">
        <v>3854</v>
      </c>
      <c r="B582" s="1234">
        <v>10065407</v>
      </c>
      <c r="C582" s="1235" t="s">
        <v>2631</v>
      </c>
      <c r="D582" s="1234">
        <v>10380040172</v>
      </c>
      <c r="E582" s="1234" t="s">
        <v>4095</v>
      </c>
      <c r="F582" s="1237">
        <v>164.66666666666666</v>
      </c>
      <c r="G582" s="1236">
        <v>2</v>
      </c>
      <c r="H582" s="1236">
        <v>1</v>
      </c>
      <c r="I582" s="1238">
        <v>0</v>
      </c>
      <c r="J582" s="1239">
        <f t="shared" si="125"/>
        <v>1</v>
      </c>
      <c r="K582" s="1229">
        <f t="shared" si="113"/>
        <v>39.519999999999996</v>
      </c>
      <c r="L582" s="1229">
        <f t="shared" si="114"/>
        <v>39.519999999999996</v>
      </c>
      <c r="M582" s="1229">
        <f t="shared" si="115"/>
        <v>1.68</v>
      </c>
      <c r="N582" s="1229">
        <f t="shared" si="116"/>
        <v>1.68</v>
      </c>
      <c r="O582" s="1229">
        <f t="shared" si="117"/>
        <v>56.7</v>
      </c>
      <c r="P582" s="1229">
        <f t="shared" si="118"/>
        <v>56.7</v>
      </c>
      <c r="Q582" s="1229">
        <f t="shared" si="119"/>
        <v>23.58</v>
      </c>
      <c r="R582" s="1229">
        <f t="shared" si="120"/>
        <v>23.58</v>
      </c>
      <c r="S582" s="1229">
        <f t="shared" si="121"/>
        <v>9.879999999999999</v>
      </c>
      <c r="T582" s="1229">
        <f t="shared" si="122"/>
        <v>9.879999999999999</v>
      </c>
      <c r="U582" s="1229">
        <f t="shared" si="123"/>
        <v>9.879999999999999</v>
      </c>
      <c r="V582" s="1233">
        <f t="shared" si="124"/>
        <v>4.9399999999999995</v>
      </c>
      <c r="W582" s="1248">
        <f t="shared" si="112"/>
        <v>278</v>
      </c>
    </row>
    <row r="583" spans="1:23" ht="11.25" customHeight="1" x14ac:dyDescent="0.25">
      <c r="A583" s="1234" t="s">
        <v>3854</v>
      </c>
      <c r="B583" s="1234">
        <v>10065409</v>
      </c>
      <c r="C583" s="1235" t="s">
        <v>2633</v>
      </c>
      <c r="D583" s="1234">
        <v>65730005337</v>
      </c>
      <c r="E583" s="1234" t="s">
        <v>4096</v>
      </c>
      <c r="F583" s="1237">
        <v>455.66666666666669</v>
      </c>
      <c r="G583" s="1236">
        <v>3</v>
      </c>
      <c r="H583" s="1236">
        <v>1</v>
      </c>
      <c r="I583" s="1238">
        <v>0</v>
      </c>
      <c r="J583" s="1239">
        <f t="shared" si="125"/>
        <v>2</v>
      </c>
      <c r="K583" s="1229">
        <f t="shared" si="113"/>
        <v>109.36</v>
      </c>
      <c r="L583" s="1229">
        <f t="shared" si="114"/>
        <v>109.36</v>
      </c>
      <c r="M583" s="1229">
        <f t="shared" si="115"/>
        <v>1.68</v>
      </c>
      <c r="N583" s="1229">
        <f t="shared" si="116"/>
        <v>3.36</v>
      </c>
      <c r="O583" s="1229">
        <f t="shared" si="117"/>
        <v>56.7</v>
      </c>
      <c r="P583" s="1229">
        <f t="shared" si="118"/>
        <v>113.4</v>
      </c>
      <c r="Q583" s="1229">
        <f t="shared" si="119"/>
        <v>23.58</v>
      </c>
      <c r="R583" s="1229">
        <f t="shared" si="120"/>
        <v>47.16</v>
      </c>
      <c r="S583" s="1229">
        <f t="shared" si="121"/>
        <v>27.34</v>
      </c>
      <c r="T583" s="1229">
        <f t="shared" si="122"/>
        <v>27.34</v>
      </c>
      <c r="U583" s="1229">
        <f t="shared" si="123"/>
        <v>27.34</v>
      </c>
      <c r="V583" s="1233">
        <f t="shared" si="124"/>
        <v>13.67</v>
      </c>
      <c r="W583" s="1248">
        <f t="shared" ref="W583:W646" si="126">ROUND((K583+L583+M583+N583+O583+P583+Q583+R583+S583+T583+U583+V583),0)</f>
        <v>560</v>
      </c>
    </row>
    <row r="584" spans="1:23" ht="11.25" customHeight="1" x14ac:dyDescent="0.25">
      <c r="A584" s="1234" t="s">
        <v>3854</v>
      </c>
      <c r="B584" s="1234">
        <v>10065801</v>
      </c>
      <c r="C584" s="1235" t="s">
        <v>2635</v>
      </c>
      <c r="D584" s="1234">
        <v>83580008982</v>
      </c>
      <c r="E584" s="1234" t="s">
        <v>4097</v>
      </c>
      <c r="F584" s="1237">
        <v>502.33333333333331</v>
      </c>
      <c r="G584" s="1236">
        <v>4</v>
      </c>
      <c r="H584" s="1236">
        <v>1</v>
      </c>
      <c r="I584" s="1238">
        <v>0</v>
      </c>
      <c r="J584" s="1239">
        <f t="shared" si="125"/>
        <v>3</v>
      </c>
      <c r="K584" s="1229">
        <f t="shared" ref="K584:K647" si="127">F584*$K$4</f>
        <v>120.55999999999999</v>
      </c>
      <c r="L584" s="1229">
        <f t="shared" ref="L584:L647" si="128">F584*$L$4</f>
        <v>120.55999999999999</v>
      </c>
      <c r="M584" s="1229">
        <f t="shared" ref="M584:M647" si="129">(H584+I584)*$M$4</f>
        <v>1.68</v>
      </c>
      <c r="N584" s="1229">
        <f t="shared" ref="N584:N647" si="130">J584*$N$4</f>
        <v>5.04</v>
      </c>
      <c r="O584" s="1229">
        <f t="shared" ref="O584:O647" si="131">(H584+I584)*$O$4</f>
        <v>56.7</v>
      </c>
      <c r="P584" s="1229">
        <f t="shared" ref="P584:P647" si="132">J584*$P$4</f>
        <v>170.10000000000002</v>
      </c>
      <c r="Q584" s="1229">
        <f t="shared" ref="Q584:Q647" si="133">(H584+I584)*$Q$4</f>
        <v>23.58</v>
      </c>
      <c r="R584" s="1229">
        <f t="shared" ref="R584:R647" si="134">J584*$R$4</f>
        <v>70.739999999999995</v>
      </c>
      <c r="S584" s="1229">
        <f t="shared" ref="S584:S647" si="135">F584*$S$4</f>
        <v>30.139999999999997</v>
      </c>
      <c r="T584" s="1229">
        <f t="shared" ref="T584:T647" si="136">F584*$T$4</f>
        <v>30.139999999999997</v>
      </c>
      <c r="U584" s="1229">
        <f t="shared" ref="U584:U647" si="137">F584*$U$4</f>
        <v>30.139999999999997</v>
      </c>
      <c r="V584" s="1233">
        <f t="shared" ref="V584:V647" si="138">F584*$V$4</f>
        <v>15.069999999999999</v>
      </c>
      <c r="W584" s="1248">
        <f t="shared" si="126"/>
        <v>674</v>
      </c>
    </row>
    <row r="585" spans="1:23" ht="11.25" customHeight="1" x14ac:dyDescent="0.25">
      <c r="A585" s="1234" t="s">
        <v>3854</v>
      </c>
      <c r="B585" s="1234">
        <v>10067401</v>
      </c>
      <c r="C585" s="1235" t="s">
        <v>2637</v>
      </c>
      <c r="D585" s="1234">
        <v>71410003530</v>
      </c>
      <c r="E585" s="1234" t="s">
        <v>4098</v>
      </c>
      <c r="F585" s="1237">
        <v>563</v>
      </c>
      <c r="G585" s="1236">
        <v>3</v>
      </c>
      <c r="H585" s="1236">
        <v>1</v>
      </c>
      <c r="I585" s="1238">
        <v>0</v>
      </c>
      <c r="J585" s="1239">
        <f t="shared" ref="J585:J648" si="139">G585-H585-I585</f>
        <v>2</v>
      </c>
      <c r="K585" s="1229">
        <f t="shared" si="127"/>
        <v>135.12</v>
      </c>
      <c r="L585" s="1229">
        <f t="shared" si="128"/>
        <v>135.12</v>
      </c>
      <c r="M585" s="1229">
        <f t="shared" si="129"/>
        <v>1.68</v>
      </c>
      <c r="N585" s="1229">
        <f t="shared" si="130"/>
        <v>3.36</v>
      </c>
      <c r="O585" s="1229">
        <f t="shared" si="131"/>
        <v>56.7</v>
      </c>
      <c r="P585" s="1229">
        <f t="shared" si="132"/>
        <v>113.4</v>
      </c>
      <c r="Q585" s="1229">
        <f t="shared" si="133"/>
        <v>23.58</v>
      </c>
      <c r="R585" s="1229">
        <f t="shared" si="134"/>
        <v>47.16</v>
      </c>
      <c r="S585" s="1229">
        <f t="shared" si="135"/>
        <v>33.78</v>
      </c>
      <c r="T585" s="1229">
        <f t="shared" si="136"/>
        <v>33.78</v>
      </c>
      <c r="U585" s="1229">
        <f t="shared" si="137"/>
        <v>33.78</v>
      </c>
      <c r="V585" s="1233">
        <f t="shared" si="138"/>
        <v>16.89</v>
      </c>
      <c r="W585" s="1248">
        <f t="shared" si="126"/>
        <v>634</v>
      </c>
    </row>
    <row r="586" spans="1:23" ht="11.25" customHeight="1" x14ac:dyDescent="0.25">
      <c r="A586" s="1234" t="s">
        <v>3854</v>
      </c>
      <c r="B586" s="1234">
        <v>10067402</v>
      </c>
      <c r="C586" s="1235" t="s">
        <v>2639</v>
      </c>
      <c r="D586" s="1234">
        <v>29190008659</v>
      </c>
      <c r="E586" s="1234" t="s">
        <v>4099</v>
      </c>
      <c r="F586" s="1237">
        <v>436.33333333333331</v>
      </c>
      <c r="G586" s="1236">
        <v>3</v>
      </c>
      <c r="H586" s="1236">
        <v>1</v>
      </c>
      <c r="I586" s="1238">
        <v>0</v>
      </c>
      <c r="J586" s="1239">
        <f t="shared" si="139"/>
        <v>2</v>
      </c>
      <c r="K586" s="1229">
        <f t="shared" si="127"/>
        <v>104.71999999999998</v>
      </c>
      <c r="L586" s="1229">
        <f t="shared" si="128"/>
        <v>104.71999999999998</v>
      </c>
      <c r="M586" s="1229">
        <f t="shared" si="129"/>
        <v>1.68</v>
      </c>
      <c r="N586" s="1229">
        <f t="shared" si="130"/>
        <v>3.36</v>
      </c>
      <c r="O586" s="1229">
        <f t="shared" si="131"/>
        <v>56.7</v>
      </c>
      <c r="P586" s="1229">
        <f t="shared" si="132"/>
        <v>113.4</v>
      </c>
      <c r="Q586" s="1229">
        <f t="shared" si="133"/>
        <v>23.58</v>
      </c>
      <c r="R586" s="1229">
        <f t="shared" si="134"/>
        <v>47.16</v>
      </c>
      <c r="S586" s="1229">
        <f t="shared" si="135"/>
        <v>26.179999999999996</v>
      </c>
      <c r="T586" s="1229">
        <f t="shared" si="136"/>
        <v>26.179999999999996</v>
      </c>
      <c r="U586" s="1229">
        <f t="shared" si="137"/>
        <v>26.179999999999996</v>
      </c>
      <c r="V586" s="1233">
        <f t="shared" si="138"/>
        <v>13.089999999999998</v>
      </c>
      <c r="W586" s="1248">
        <f t="shared" si="126"/>
        <v>547</v>
      </c>
    </row>
    <row r="587" spans="1:23" ht="11.25" customHeight="1" x14ac:dyDescent="0.25">
      <c r="A587" s="1234" t="s">
        <v>3854</v>
      </c>
      <c r="B587" s="1234">
        <v>10075405</v>
      </c>
      <c r="C587" s="1235" t="s">
        <v>888</v>
      </c>
      <c r="D587" s="1234">
        <v>10510010108</v>
      </c>
      <c r="E587" s="1234" t="s">
        <v>4100</v>
      </c>
      <c r="F587" s="1237">
        <v>456.33333333333331</v>
      </c>
      <c r="G587" s="1236">
        <v>2</v>
      </c>
      <c r="H587" s="1236">
        <v>1</v>
      </c>
      <c r="I587" s="1238">
        <v>0</v>
      </c>
      <c r="J587" s="1239">
        <f t="shared" si="139"/>
        <v>1</v>
      </c>
      <c r="K587" s="1229">
        <f t="shared" si="127"/>
        <v>109.52</v>
      </c>
      <c r="L587" s="1229">
        <f t="shared" si="128"/>
        <v>109.52</v>
      </c>
      <c r="M587" s="1229">
        <f t="shared" si="129"/>
        <v>1.68</v>
      </c>
      <c r="N587" s="1229">
        <f t="shared" si="130"/>
        <v>1.68</v>
      </c>
      <c r="O587" s="1229">
        <f t="shared" si="131"/>
        <v>56.7</v>
      </c>
      <c r="P587" s="1229">
        <f t="shared" si="132"/>
        <v>56.7</v>
      </c>
      <c r="Q587" s="1229">
        <f t="shared" si="133"/>
        <v>23.58</v>
      </c>
      <c r="R587" s="1229">
        <f t="shared" si="134"/>
        <v>23.58</v>
      </c>
      <c r="S587" s="1229">
        <f t="shared" si="135"/>
        <v>27.38</v>
      </c>
      <c r="T587" s="1229">
        <f t="shared" si="136"/>
        <v>27.38</v>
      </c>
      <c r="U587" s="1229">
        <f t="shared" si="137"/>
        <v>27.38</v>
      </c>
      <c r="V587" s="1233">
        <f t="shared" si="138"/>
        <v>13.69</v>
      </c>
      <c r="W587" s="1248">
        <f t="shared" si="126"/>
        <v>479</v>
      </c>
    </row>
    <row r="588" spans="1:23" ht="11.25" customHeight="1" x14ac:dyDescent="0.25">
      <c r="A588" s="1234" t="s">
        <v>3854</v>
      </c>
      <c r="B588" s="1234">
        <v>10075410</v>
      </c>
      <c r="C588" s="1235" t="s">
        <v>2641</v>
      </c>
      <c r="D588" s="1234">
        <v>98660001429</v>
      </c>
      <c r="E588" s="1234" t="s">
        <v>4101</v>
      </c>
      <c r="F588" s="1237">
        <v>384.66666666666669</v>
      </c>
      <c r="G588" s="1236">
        <v>2</v>
      </c>
      <c r="H588" s="1236">
        <v>1</v>
      </c>
      <c r="I588" s="1238">
        <v>0</v>
      </c>
      <c r="J588" s="1239">
        <f t="shared" si="139"/>
        <v>1</v>
      </c>
      <c r="K588" s="1229">
        <f t="shared" si="127"/>
        <v>92.320000000000007</v>
      </c>
      <c r="L588" s="1229">
        <f t="shared" si="128"/>
        <v>92.320000000000007</v>
      </c>
      <c r="M588" s="1229">
        <f t="shared" si="129"/>
        <v>1.68</v>
      </c>
      <c r="N588" s="1229">
        <f t="shared" si="130"/>
        <v>1.68</v>
      </c>
      <c r="O588" s="1229">
        <f t="shared" si="131"/>
        <v>56.7</v>
      </c>
      <c r="P588" s="1229">
        <f t="shared" si="132"/>
        <v>56.7</v>
      </c>
      <c r="Q588" s="1229">
        <f t="shared" si="133"/>
        <v>23.58</v>
      </c>
      <c r="R588" s="1229">
        <f t="shared" si="134"/>
        <v>23.58</v>
      </c>
      <c r="S588" s="1229">
        <f t="shared" si="135"/>
        <v>23.080000000000002</v>
      </c>
      <c r="T588" s="1229">
        <f t="shared" si="136"/>
        <v>23.080000000000002</v>
      </c>
      <c r="U588" s="1229">
        <f t="shared" si="137"/>
        <v>23.080000000000002</v>
      </c>
      <c r="V588" s="1233">
        <f t="shared" si="138"/>
        <v>11.540000000000001</v>
      </c>
      <c r="W588" s="1248">
        <f t="shared" si="126"/>
        <v>429</v>
      </c>
    </row>
    <row r="589" spans="1:23" ht="11.25" customHeight="1" x14ac:dyDescent="0.25">
      <c r="A589" s="1234" t="s">
        <v>3854</v>
      </c>
      <c r="B589" s="1234">
        <v>10075413</v>
      </c>
      <c r="C589" s="1235" t="s">
        <v>1622</v>
      </c>
      <c r="D589" s="1234">
        <v>53010008079</v>
      </c>
      <c r="E589" s="1234" t="s">
        <v>4102</v>
      </c>
      <c r="F589" s="1237">
        <v>544</v>
      </c>
      <c r="G589" s="1236">
        <v>3</v>
      </c>
      <c r="H589" s="1236">
        <v>1</v>
      </c>
      <c r="I589" s="1238">
        <v>0</v>
      </c>
      <c r="J589" s="1239">
        <f t="shared" si="139"/>
        <v>2</v>
      </c>
      <c r="K589" s="1229">
        <f t="shared" si="127"/>
        <v>130.56</v>
      </c>
      <c r="L589" s="1229">
        <f t="shared" si="128"/>
        <v>130.56</v>
      </c>
      <c r="M589" s="1229">
        <f t="shared" si="129"/>
        <v>1.68</v>
      </c>
      <c r="N589" s="1229">
        <f t="shared" si="130"/>
        <v>3.36</v>
      </c>
      <c r="O589" s="1229">
        <f t="shared" si="131"/>
        <v>56.7</v>
      </c>
      <c r="P589" s="1229">
        <f t="shared" si="132"/>
        <v>113.4</v>
      </c>
      <c r="Q589" s="1229">
        <f t="shared" si="133"/>
        <v>23.58</v>
      </c>
      <c r="R589" s="1229">
        <f t="shared" si="134"/>
        <v>47.16</v>
      </c>
      <c r="S589" s="1229">
        <f t="shared" si="135"/>
        <v>32.64</v>
      </c>
      <c r="T589" s="1229">
        <f t="shared" si="136"/>
        <v>32.64</v>
      </c>
      <c r="U589" s="1229">
        <f t="shared" si="137"/>
        <v>32.64</v>
      </c>
      <c r="V589" s="1233">
        <f t="shared" si="138"/>
        <v>16.32</v>
      </c>
      <c r="W589" s="1248">
        <f t="shared" si="126"/>
        <v>621</v>
      </c>
    </row>
    <row r="590" spans="1:23" ht="11.25" customHeight="1" x14ac:dyDescent="0.25">
      <c r="A590" s="1234" t="s">
        <v>3854</v>
      </c>
      <c r="B590" s="1234">
        <v>10075415</v>
      </c>
      <c r="C590" s="1235" t="s">
        <v>2643</v>
      </c>
      <c r="D590" s="1234">
        <v>15140002558</v>
      </c>
      <c r="E590" s="1234" t="s">
        <v>4103</v>
      </c>
      <c r="F590" s="1237">
        <v>314</v>
      </c>
      <c r="G590" s="1236">
        <v>2</v>
      </c>
      <c r="H590" s="1236">
        <v>1</v>
      </c>
      <c r="I590" s="1238">
        <v>0</v>
      </c>
      <c r="J590" s="1239">
        <f t="shared" si="139"/>
        <v>1</v>
      </c>
      <c r="K590" s="1229">
        <f t="shared" si="127"/>
        <v>75.36</v>
      </c>
      <c r="L590" s="1229">
        <f t="shared" si="128"/>
        <v>75.36</v>
      </c>
      <c r="M590" s="1229">
        <f t="shared" si="129"/>
        <v>1.68</v>
      </c>
      <c r="N590" s="1229">
        <f t="shared" si="130"/>
        <v>1.68</v>
      </c>
      <c r="O590" s="1229">
        <f t="shared" si="131"/>
        <v>56.7</v>
      </c>
      <c r="P590" s="1229">
        <f t="shared" si="132"/>
        <v>56.7</v>
      </c>
      <c r="Q590" s="1229">
        <f t="shared" si="133"/>
        <v>23.58</v>
      </c>
      <c r="R590" s="1229">
        <f t="shared" si="134"/>
        <v>23.58</v>
      </c>
      <c r="S590" s="1229">
        <f t="shared" si="135"/>
        <v>18.84</v>
      </c>
      <c r="T590" s="1229">
        <f t="shared" si="136"/>
        <v>18.84</v>
      </c>
      <c r="U590" s="1229">
        <f t="shared" si="137"/>
        <v>18.84</v>
      </c>
      <c r="V590" s="1233">
        <f t="shared" si="138"/>
        <v>9.42</v>
      </c>
      <c r="W590" s="1248">
        <f t="shared" si="126"/>
        <v>381</v>
      </c>
    </row>
    <row r="591" spans="1:23" ht="11.25" customHeight="1" x14ac:dyDescent="0.25">
      <c r="A591" s="1234" t="s">
        <v>3854</v>
      </c>
      <c r="B591" s="1234">
        <v>10075416</v>
      </c>
      <c r="C591" s="1235" t="s">
        <v>2645</v>
      </c>
      <c r="D591" s="1234">
        <v>82870003619</v>
      </c>
      <c r="E591" s="1234" t="s">
        <v>4104</v>
      </c>
      <c r="F591" s="1237">
        <v>286</v>
      </c>
      <c r="G591" s="1236">
        <v>3</v>
      </c>
      <c r="H591" s="1236">
        <v>1</v>
      </c>
      <c r="I591" s="1238">
        <v>0</v>
      </c>
      <c r="J591" s="1239">
        <f t="shared" si="139"/>
        <v>2</v>
      </c>
      <c r="K591" s="1229">
        <f t="shared" si="127"/>
        <v>68.64</v>
      </c>
      <c r="L591" s="1229">
        <f t="shared" si="128"/>
        <v>68.64</v>
      </c>
      <c r="M591" s="1229">
        <f t="shared" si="129"/>
        <v>1.68</v>
      </c>
      <c r="N591" s="1229">
        <f t="shared" si="130"/>
        <v>3.36</v>
      </c>
      <c r="O591" s="1229">
        <f t="shared" si="131"/>
        <v>56.7</v>
      </c>
      <c r="P591" s="1229">
        <f t="shared" si="132"/>
        <v>113.4</v>
      </c>
      <c r="Q591" s="1229">
        <f t="shared" si="133"/>
        <v>23.58</v>
      </c>
      <c r="R591" s="1229">
        <f t="shared" si="134"/>
        <v>47.16</v>
      </c>
      <c r="S591" s="1229">
        <f t="shared" si="135"/>
        <v>17.16</v>
      </c>
      <c r="T591" s="1229">
        <f t="shared" si="136"/>
        <v>17.16</v>
      </c>
      <c r="U591" s="1229">
        <f t="shared" si="137"/>
        <v>17.16</v>
      </c>
      <c r="V591" s="1233">
        <f t="shared" si="138"/>
        <v>8.58</v>
      </c>
      <c r="W591" s="1248">
        <f t="shared" si="126"/>
        <v>443</v>
      </c>
    </row>
    <row r="592" spans="1:23" ht="11.25" customHeight="1" x14ac:dyDescent="0.25">
      <c r="A592" s="1234" t="s">
        <v>3854</v>
      </c>
      <c r="B592" s="1234">
        <v>10075421</v>
      </c>
      <c r="C592" s="1235" t="s">
        <v>2647</v>
      </c>
      <c r="D592" s="1234">
        <v>64630003654</v>
      </c>
      <c r="E592" s="1234" t="s">
        <v>4105</v>
      </c>
      <c r="F592" s="1237">
        <v>136.66666666666666</v>
      </c>
      <c r="G592" s="1236">
        <v>4</v>
      </c>
      <c r="H592" s="1236">
        <v>1</v>
      </c>
      <c r="I592" s="1238">
        <v>0</v>
      </c>
      <c r="J592" s="1239">
        <f t="shared" si="139"/>
        <v>3</v>
      </c>
      <c r="K592" s="1229">
        <f t="shared" si="127"/>
        <v>32.799999999999997</v>
      </c>
      <c r="L592" s="1229">
        <f t="shared" si="128"/>
        <v>32.799999999999997</v>
      </c>
      <c r="M592" s="1229">
        <f t="shared" si="129"/>
        <v>1.68</v>
      </c>
      <c r="N592" s="1229">
        <f t="shared" si="130"/>
        <v>5.04</v>
      </c>
      <c r="O592" s="1229">
        <f t="shared" si="131"/>
        <v>56.7</v>
      </c>
      <c r="P592" s="1229">
        <f t="shared" si="132"/>
        <v>170.10000000000002</v>
      </c>
      <c r="Q592" s="1229">
        <f t="shared" si="133"/>
        <v>23.58</v>
      </c>
      <c r="R592" s="1229">
        <f t="shared" si="134"/>
        <v>70.739999999999995</v>
      </c>
      <c r="S592" s="1229">
        <f t="shared" si="135"/>
        <v>8.1999999999999993</v>
      </c>
      <c r="T592" s="1229">
        <f t="shared" si="136"/>
        <v>8.1999999999999993</v>
      </c>
      <c r="U592" s="1229">
        <f t="shared" si="137"/>
        <v>8.1999999999999993</v>
      </c>
      <c r="V592" s="1233">
        <f t="shared" si="138"/>
        <v>4.0999999999999996</v>
      </c>
      <c r="W592" s="1248">
        <f t="shared" si="126"/>
        <v>422</v>
      </c>
    </row>
    <row r="593" spans="1:23" ht="11.25" customHeight="1" x14ac:dyDescent="0.25">
      <c r="A593" s="1234" t="s">
        <v>3854</v>
      </c>
      <c r="B593" s="1234">
        <v>10075424</v>
      </c>
      <c r="C593" s="1235" t="s">
        <v>4106</v>
      </c>
      <c r="D593" s="1234">
        <v>88390007759</v>
      </c>
      <c r="E593" s="1234" t="s">
        <v>4107</v>
      </c>
      <c r="F593" s="1237">
        <v>240.33333333333334</v>
      </c>
      <c r="G593" s="1236">
        <v>3</v>
      </c>
      <c r="H593" s="1236">
        <v>1</v>
      </c>
      <c r="I593" s="1238">
        <v>0</v>
      </c>
      <c r="J593" s="1239">
        <f t="shared" si="139"/>
        <v>2</v>
      </c>
      <c r="K593" s="1229">
        <f t="shared" si="127"/>
        <v>57.68</v>
      </c>
      <c r="L593" s="1229">
        <f t="shared" si="128"/>
        <v>57.68</v>
      </c>
      <c r="M593" s="1229">
        <f t="shared" si="129"/>
        <v>1.68</v>
      </c>
      <c r="N593" s="1229">
        <f t="shared" si="130"/>
        <v>3.36</v>
      </c>
      <c r="O593" s="1229">
        <f t="shared" si="131"/>
        <v>56.7</v>
      </c>
      <c r="P593" s="1229">
        <f t="shared" si="132"/>
        <v>113.4</v>
      </c>
      <c r="Q593" s="1229">
        <f t="shared" si="133"/>
        <v>23.58</v>
      </c>
      <c r="R593" s="1229">
        <f t="shared" si="134"/>
        <v>47.16</v>
      </c>
      <c r="S593" s="1229">
        <f t="shared" si="135"/>
        <v>14.42</v>
      </c>
      <c r="T593" s="1229">
        <f t="shared" si="136"/>
        <v>14.42</v>
      </c>
      <c r="U593" s="1229">
        <f t="shared" si="137"/>
        <v>14.42</v>
      </c>
      <c r="V593" s="1233">
        <f t="shared" si="138"/>
        <v>7.21</v>
      </c>
      <c r="W593" s="1248">
        <f t="shared" si="126"/>
        <v>412</v>
      </c>
    </row>
    <row r="594" spans="1:23" ht="11.25" customHeight="1" x14ac:dyDescent="0.25">
      <c r="A594" s="1234" t="s">
        <v>3854</v>
      </c>
      <c r="B594" s="1234">
        <v>10075425</v>
      </c>
      <c r="C594" s="1235" t="s">
        <v>2649</v>
      </c>
      <c r="D594" s="1234">
        <v>78410001691</v>
      </c>
      <c r="E594" s="1234" t="s">
        <v>4108</v>
      </c>
      <c r="F594" s="1237">
        <v>450</v>
      </c>
      <c r="G594" s="1236">
        <v>3</v>
      </c>
      <c r="H594" s="1236">
        <v>1</v>
      </c>
      <c r="I594" s="1238">
        <v>0</v>
      </c>
      <c r="J594" s="1239">
        <f t="shared" si="139"/>
        <v>2</v>
      </c>
      <c r="K594" s="1229">
        <f t="shared" si="127"/>
        <v>108</v>
      </c>
      <c r="L594" s="1229">
        <f t="shared" si="128"/>
        <v>108</v>
      </c>
      <c r="M594" s="1229">
        <f t="shared" si="129"/>
        <v>1.68</v>
      </c>
      <c r="N594" s="1229">
        <f t="shared" si="130"/>
        <v>3.36</v>
      </c>
      <c r="O594" s="1229">
        <f t="shared" si="131"/>
        <v>56.7</v>
      </c>
      <c r="P594" s="1229">
        <f t="shared" si="132"/>
        <v>113.4</v>
      </c>
      <c r="Q594" s="1229">
        <f t="shared" si="133"/>
        <v>23.58</v>
      </c>
      <c r="R594" s="1229">
        <f t="shared" si="134"/>
        <v>47.16</v>
      </c>
      <c r="S594" s="1229">
        <f t="shared" si="135"/>
        <v>27</v>
      </c>
      <c r="T594" s="1229">
        <f t="shared" si="136"/>
        <v>27</v>
      </c>
      <c r="U594" s="1229">
        <f t="shared" si="137"/>
        <v>27</v>
      </c>
      <c r="V594" s="1233">
        <f t="shared" si="138"/>
        <v>13.5</v>
      </c>
      <c r="W594" s="1248">
        <f t="shared" si="126"/>
        <v>556</v>
      </c>
    </row>
    <row r="595" spans="1:23" ht="11.25" customHeight="1" x14ac:dyDescent="0.25">
      <c r="A595" s="1234" t="s">
        <v>3854</v>
      </c>
      <c r="B595" s="1234">
        <v>10075426</v>
      </c>
      <c r="C595" s="1235" t="s">
        <v>890</v>
      </c>
      <c r="D595" s="1234">
        <v>42860003512</v>
      </c>
      <c r="E595" s="1234" t="s">
        <v>4109</v>
      </c>
      <c r="F595" s="1237">
        <v>331.66666666666669</v>
      </c>
      <c r="G595" s="1236">
        <v>3</v>
      </c>
      <c r="H595" s="1236">
        <v>1</v>
      </c>
      <c r="I595" s="1238">
        <v>0</v>
      </c>
      <c r="J595" s="1239">
        <f t="shared" si="139"/>
        <v>2</v>
      </c>
      <c r="K595" s="1229">
        <f t="shared" si="127"/>
        <v>79.600000000000009</v>
      </c>
      <c r="L595" s="1229">
        <f t="shared" si="128"/>
        <v>79.600000000000009</v>
      </c>
      <c r="M595" s="1229">
        <f t="shared" si="129"/>
        <v>1.68</v>
      </c>
      <c r="N595" s="1229">
        <f t="shared" si="130"/>
        <v>3.36</v>
      </c>
      <c r="O595" s="1229">
        <f t="shared" si="131"/>
        <v>56.7</v>
      </c>
      <c r="P595" s="1229">
        <f t="shared" si="132"/>
        <v>113.4</v>
      </c>
      <c r="Q595" s="1229">
        <f t="shared" si="133"/>
        <v>23.58</v>
      </c>
      <c r="R595" s="1229">
        <f t="shared" si="134"/>
        <v>47.16</v>
      </c>
      <c r="S595" s="1229">
        <f t="shared" si="135"/>
        <v>19.900000000000002</v>
      </c>
      <c r="T595" s="1229">
        <f t="shared" si="136"/>
        <v>19.900000000000002</v>
      </c>
      <c r="U595" s="1229">
        <f t="shared" si="137"/>
        <v>19.900000000000002</v>
      </c>
      <c r="V595" s="1233">
        <f t="shared" si="138"/>
        <v>9.9500000000000011</v>
      </c>
      <c r="W595" s="1248">
        <f t="shared" si="126"/>
        <v>475</v>
      </c>
    </row>
    <row r="596" spans="1:23" ht="11.25" customHeight="1" x14ac:dyDescent="0.25">
      <c r="A596" s="1234" t="s">
        <v>3854</v>
      </c>
      <c r="B596" s="1234">
        <v>10075427</v>
      </c>
      <c r="C596" s="1235" t="s">
        <v>892</v>
      </c>
      <c r="D596" s="1234">
        <v>57500011103</v>
      </c>
      <c r="E596" s="1234" t="s">
        <v>4110</v>
      </c>
      <c r="F596" s="1237">
        <v>339</v>
      </c>
      <c r="G596" s="1236">
        <v>4</v>
      </c>
      <c r="H596" s="1236">
        <v>1</v>
      </c>
      <c r="I596" s="1238">
        <v>0</v>
      </c>
      <c r="J596" s="1239">
        <f t="shared" si="139"/>
        <v>3</v>
      </c>
      <c r="K596" s="1229">
        <f t="shared" si="127"/>
        <v>81.36</v>
      </c>
      <c r="L596" s="1229">
        <f t="shared" si="128"/>
        <v>81.36</v>
      </c>
      <c r="M596" s="1229">
        <f t="shared" si="129"/>
        <v>1.68</v>
      </c>
      <c r="N596" s="1229">
        <f t="shared" si="130"/>
        <v>5.04</v>
      </c>
      <c r="O596" s="1229">
        <f t="shared" si="131"/>
        <v>56.7</v>
      </c>
      <c r="P596" s="1229">
        <f t="shared" si="132"/>
        <v>170.10000000000002</v>
      </c>
      <c r="Q596" s="1229">
        <f t="shared" si="133"/>
        <v>23.58</v>
      </c>
      <c r="R596" s="1229">
        <f t="shared" si="134"/>
        <v>70.739999999999995</v>
      </c>
      <c r="S596" s="1229">
        <f t="shared" si="135"/>
        <v>20.34</v>
      </c>
      <c r="T596" s="1229">
        <f t="shared" si="136"/>
        <v>20.34</v>
      </c>
      <c r="U596" s="1229">
        <f t="shared" si="137"/>
        <v>20.34</v>
      </c>
      <c r="V596" s="1233">
        <f t="shared" si="138"/>
        <v>10.17</v>
      </c>
      <c r="W596" s="1248">
        <f t="shared" si="126"/>
        <v>562</v>
      </c>
    </row>
    <row r="597" spans="1:23" ht="11.25" customHeight="1" x14ac:dyDescent="0.25">
      <c r="A597" s="1234" t="s">
        <v>3854</v>
      </c>
      <c r="B597" s="1234">
        <v>10075428</v>
      </c>
      <c r="C597" s="1235" t="s">
        <v>2651</v>
      </c>
      <c r="D597" s="1234">
        <v>93110000531</v>
      </c>
      <c r="E597" s="1234" t="s">
        <v>4111</v>
      </c>
      <c r="F597" s="1237">
        <v>406.33333333333331</v>
      </c>
      <c r="G597" s="1236">
        <v>3</v>
      </c>
      <c r="H597" s="1236">
        <v>1</v>
      </c>
      <c r="I597" s="1238">
        <v>0</v>
      </c>
      <c r="J597" s="1239">
        <f t="shared" si="139"/>
        <v>2</v>
      </c>
      <c r="K597" s="1229">
        <f t="shared" si="127"/>
        <v>97.52</v>
      </c>
      <c r="L597" s="1229">
        <f t="shared" si="128"/>
        <v>97.52</v>
      </c>
      <c r="M597" s="1229">
        <f t="shared" si="129"/>
        <v>1.68</v>
      </c>
      <c r="N597" s="1229">
        <f t="shared" si="130"/>
        <v>3.36</v>
      </c>
      <c r="O597" s="1229">
        <f t="shared" si="131"/>
        <v>56.7</v>
      </c>
      <c r="P597" s="1229">
        <f t="shared" si="132"/>
        <v>113.4</v>
      </c>
      <c r="Q597" s="1229">
        <f t="shared" si="133"/>
        <v>23.58</v>
      </c>
      <c r="R597" s="1229">
        <f t="shared" si="134"/>
        <v>47.16</v>
      </c>
      <c r="S597" s="1229">
        <f t="shared" si="135"/>
        <v>24.38</v>
      </c>
      <c r="T597" s="1229">
        <f t="shared" si="136"/>
        <v>24.38</v>
      </c>
      <c r="U597" s="1229">
        <f t="shared" si="137"/>
        <v>24.38</v>
      </c>
      <c r="V597" s="1233">
        <f t="shared" si="138"/>
        <v>12.19</v>
      </c>
      <c r="W597" s="1248">
        <f t="shared" si="126"/>
        <v>526</v>
      </c>
    </row>
    <row r="598" spans="1:23" ht="11.25" customHeight="1" x14ac:dyDescent="0.25">
      <c r="A598" s="1234" t="s">
        <v>3854</v>
      </c>
      <c r="B598" s="1234">
        <v>10077403</v>
      </c>
      <c r="C598" s="1235" t="s">
        <v>2653</v>
      </c>
      <c r="D598" s="1234">
        <v>35870040750</v>
      </c>
      <c r="E598" s="1234" t="s">
        <v>4112</v>
      </c>
      <c r="F598" s="1237">
        <v>388.66666666666669</v>
      </c>
      <c r="G598" s="1236">
        <v>2</v>
      </c>
      <c r="H598" s="1236">
        <v>1</v>
      </c>
      <c r="I598" s="1238">
        <v>0</v>
      </c>
      <c r="J598" s="1239">
        <f t="shared" si="139"/>
        <v>1</v>
      </c>
      <c r="K598" s="1229">
        <f t="shared" si="127"/>
        <v>93.28</v>
      </c>
      <c r="L598" s="1229">
        <f t="shared" si="128"/>
        <v>93.28</v>
      </c>
      <c r="M598" s="1229">
        <f t="shared" si="129"/>
        <v>1.68</v>
      </c>
      <c r="N598" s="1229">
        <f t="shared" si="130"/>
        <v>1.68</v>
      </c>
      <c r="O598" s="1229">
        <f t="shared" si="131"/>
        <v>56.7</v>
      </c>
      <c r="P598" s="1229">
        <f t="shared" si="132"/>
        <v>56.7</v>
      </c>
      <c r="Q598" s="1229">
        <f t="shared" si="133"/>
        <v>23.58</v>
      </c>
      <c r="R598" s="1229">
        <f t="shared" si="134"/>
        <v>23.58</v>
      </c>
      <c r="S598" s="1229">
        <f t="shared" si="135"/>
        <v>23.32</v>
      </c>
      <c r="T598" s="1229">
        <f t="shared" si="136"/>
        <v>23.32</v>
      </c>
      <c r="U598" s="1229">
        <f t="shared" si="137"/>
        <v>23.32</v>
      </c>
      <c r="V598" s="1233">
        <f t="shared" si="138"/>
        <v>11.66</v>
      </c>
      <c r="W598" s="1248">
        <f t="shared" si="126"/>
        <v>432</v>
      </c>
    </row>
    <row r="599" spans="1:23" ht="11.25" customHeight="1" x14ac:dyDescent="0.25">
      <c r="A599" s="1234" t="s">
        <v>3854</v>
      </c>
      <c r="B599" s="1234">
        <v>10077417</v>
      </c>
      <c r="C599" s="1235" t="s">
        <v>2655</v>
      </c>
      <c r="D599" s="1234">
        <v>10550006514</v>
      </c>
      <c r="E599" s="1234" t="s">
        <v>4113</v>
      </c>
      <c r="F599" s="1237">
        <v>292.33333333333331</v>
      </c>
      <c r="G599" s="1236">
        <v>2</v>
      </c>
      <c r="H599" s="1236">
        <v>1</v>
      </c>
      <c r="I599" s="1238">
        <v>0</v>
      </c>
      <c r="J599" s="1239">
        <f t="shared" si="139"/>
        <v>1</v>
      </c>
      <c r="K599" s="1229">
        <f t="shared" si="127"/>
        <v>70.16</v>
      </c>
      <c r="L599" s="1229">
        <f t="shared" si="128"/>
        <v>70.16</v>
      </c>
      <c r="M599" s="1229">
        <f t="shared" si="129"/>
        <v>1.68</v>
      </c>
      <c r="N599" s="1229">
        <f t="shared" si="130"/>
        <v>1.68</v>
      </c>
      <c r="O599" s="1229">
        <f t="shared" si="131"/>
        <v>56.7</v>
      </c>
      <c r="P599" s="1229">
        <f t="shared" si="132"/>
        <v>56.7</v>
      </c>
      <c r="Q599" s="1229">
        <f t="shared" si="133"/>
        <v>23.58</v>
      </c>
      <c r="R599" s="1229">
        <f t="shared" si="134"/>
        <v>23.58</v>
      </c>
      <c r="S599" s="1229">
        <f t="shared" si="135"/>
        <v>17.54</v>
      </c>
      <c r="T599" s="1229">
        <f t="shared" si="136"/>
        <v>17.54</v>
      </c>
      <c r="U599" s="1229">
        <f t="shared" si="137"/>
        <v>17.54</v>
      </c>
      <c r="V599" s="1233">
        <f t="shared" si="138"/>
        <v>8.77</v>
      </c>
      <c r="W599" s="1248">
        <f t="shared" si="126"/>
        <v>366</v>
      </c>
    </row>
    <row r="600" spans="1:23" ht="11.25" customHeight="1" x14ac:dyDescent="0.25">
      <c r="A600" s="1234" t="s">
        <v>3854</v>
      </c>
      <c r="B600" s="1234">
        <v>10077445</v>
      </c>
      <c r="C600" s="1235" t="s">
        <v>2657</v>
      </c>
      <c r="D600" s="1234">
        <v>37260006591</v>
      </c>
      <c r="E600" s="1234" t="s">
        <v>4114</v>
      </c>
      <c r="F600" s="1237">
        <v>121.33333333333333</v>
      </c>
      <c r="G600" s="1236">
        <v>2</v>
      </c>
      <c r="H600" s="1236">
        <v>1</v>
      </c>
      <c r="I600" s="1238">
        <v>0</v>
      </c>
      <c r="J600" s="1239">
        <f t="shared" si="139"/>
        <v>1</v>
      </c>
      <c r="K600" s="1229">
        <f t="shared" si="127"/>
        <v>29.119999999999997</v>
      </c>
      <c r="L600" s="1229">
        <f t="shared" si="128"/>
        <v>29.119999999999997</v>
      </c>
      <c r="M600" s="1229">
        <f t="shared" si="129"/>
        <v>1.68</v>
      </c>
      <c r="N600" s="1229">
        <f t="shared" si="130"/>
        <v>1.68</v>
      </c>
      <c r="O600" s="1229">
        <f t="shared" si="131"/>
        <v>56.7</v>
      </c>
      <c r="P600" s="1229">
        <f t="shared" si="132"/>
        <v>56.7</v>
      </c>
      <c r="Q600" s="1229">
        <f t="shared" si="133"/>
        <v>23.58</v>
      </c>
      <c r="R600" s="1229">
        <f t="shared" si="134"/>
        <v>23.58</v>
      </c>
      <c r="S600" s="1229">
        <f t="shared" si="135"/>
        <v>7.2799999999999994</v>
      </c>
      <c r="T600" s="1229">
        <f t="shared" si="136"/>
        <v>7.2799999999999994</v>
      </c>
      <c r="U600" s="1229">
        <f t="shared" si="137"/>
        <v>7.2799999999999994</v>
      </c>
      <c r="V600" s="1233">
        <f t="shared" si="138"/>
        <v>3.6399999999999997</v>
      </c>
      <c r="W600" s="1248">
        <f t="shared" si="126"/>
        <v>248</v>
      </c>
    </row>
    <row r="601" spans="1:23" ht="11.25" customHeight="1" x14ac:dyDescent="0.25">
      <c r="A601" s="1234" t="s">
        <v>3854</v>
      </c>
      <c r="B601" s="1234">
        <v>10077454</v>
      </c>
      <c r="C601" s="1235" t="s">
        <v>2659</v>
      </c>
      <c r="D601" s="1234">
        <v>10640006885</v>
      </c>
      <c r="E601" s="1234" t="s">
        <v>4115</v>
      </c>
      <c r="F601" s="1237">
        <v>460</v>
      </c>
      <c r="G601" s="1236">
        <v>3</v>
      </c>
      <c r="H601" s="1236">
        <v>1</v>
      </c>
      <c r="I601" s="1238">
        <v>0</v>
      </c>
      <c r="J601" s="1239">
        <f t="shared" si="139"/>
        <v>2</v>
      </c>
      <c r="K601" s="1229">
        <f t="shared" si="127"/>
        <v>110.39999999999999</v>
      </c>
      <c r="L601" s="1229">
        <f t="shared" si="128"/>
        <v>110.39999999999999</v>
      </c>
      <c r="M601" s="1229">
        <f t="shared" si="129"/>
        <v>1.68</v>
      </c>
      <c r="N601" s="1229">
        <f t="shared" si="130"/>
        <v>3.36</v>
      </c>
      <c r="O601" s="1229">
        <f t="shared" si="131"/>
        <v>56.7</v>
      </c>
      <c r="P601" s="1229">
        <f t="shared" si="132"/>
        <v>113.4</v>
      </c>
      <c r="Q601" s="1229">
        <f t="shared" si="133"/>
        <v>23.58</v>
      </c>
      <c r="R601" s="1229">
        <f t="shared" si="134"/>
        <v>47.16</v>
      </c>
      <c r="S601" s="1229">
        <f t="shared" si="135"/>
        <v>27.599999999999998</v>
      </c>
      <c r="T601" s="1229">
        <f t="shared" si="136"/>
        <v>27.599999999999998</v>
      </c>
      <c r="U601" s="1229">
        <f t="shared" si="137"/>
        <v>27.599999999999998</v>
      </c>
      <c r="V601" s="1233">
        <f t="shared" si="138"/>
        <v>13.799999999999999</v>
      </c>
      <c r="W601" s="1248">
        <f t="shared" si="126"/>
        <v>563</v>
      </c>
    </row>
    <row r="602" spans="1:23" ht="11.25" customHeight="1" x14ac:dyDescent="0.25">
      <c r="A602" s="1234" t="s">
        <v>3854</v>
      </c>
      <c r="B602" s="1234">
        <v>10077467</v>
      </c>
      <c r="C602" s="1235" t="s">
        <v>2661</v>
      </c>
      <c r="D602" s="1234">
        <v>57880010866</v>
      </c>
      <c r="E602" s="1234" t="s">
        <v>4116</v>
      </c>
      <c r="F602" s="1237">
        <v>308.66666666666669</v>
      </c>
      <c r="G602" s="1236">
        <v>2</v>
      </c>
      <c r="H602" s="1236">
        <v>1</v>
      </c>
      <c r="I602" s="1238">
        <v>0</v>
      </c>
      <c r="J602" s="1239">
        <f t="shared" si="139"/>
        <v>1</v>
      </c>
      <c r="K602" s="1229">
        <f t="shared" si="127"/>
        <v>74.08</v>
      </c>
      <c r="L602" s="1229">
        <f t="shared" si="128"/>
        <v>74.08</v>
      </c>
      <c r="M602" s="1229">
        <f t="shared" si="129"/>
        <v>1.68</v>
      </c>
      <c r="N602" s="1229">
        <f t="shared" si="130"/>
        <v>1.68</v>
      </c>
      <c r="O602" s="1229">
        <f t="shared" si="131"/>
        <v>56.7</v>
      </c>
      <c r="P602" s="1229">
        <f t="shared" si="132"/>
        <v>56.7</v>
      </c>
      <c r="Q602" s="1229">
        <f t="shared" si="133"/>
        <v>23.58</v>
      </c>
      <c r="R602" s="1229">
        <f t="shared" si="134"/>
        <v>23.58</v>
      </c>
      <c r="S602" s="1229">
        <f t="shared" si="135"/>
        <v>18.52</v>
      </c>
      <c r="T602" s="1229">
        <f t="shared" si="136"/>
        <v>18.52</v>
      </c>
      <c r="U602" s="1229">
        <f t="shared" si="137"/>
        <v>18.52</v>
      </c>
      <c r="V602" s="1233">
        <f t="shared" si="138"/>
        <v>9.26</v>
      </c>
      <c r="W602" s="1248">
        <f t="shared" si="126"/>
        <v>377</v>
      </c>
    </row>
    <row r="603" spans="1:23" ht="11.25" customHeight="1" x14ac:dyDescent="0.25">
      <c r="A603" s="1234" t="s">
        <v>3854</v>
      </c>
      <c r="B603" s="1234">
        <v>10077480</v>
      </c>
      <c r="C603" s="1235" t="s">
        <v>2663</v>
      </c>
      <c r="D603" s="1234">
        <v>38420009382</v>
      </c>
      <c r="E603" s="1234" t="s">
        <v>4117</v>
      </c>
      <c r="F603" s="1237">
        <v>547.33333333333337</v>
      </c>
      <c r="G603" s="1236">
        <v>3</v>
      </c>
      <c r="H603" s="1236">
        <v>1</v>
      </c>
      <c r="I603" s="1238">
        <v>0</v>
      </c>
      <c r="J603" s="1239">
        <f t="shared" si="139"/>
        <v>2</v>
      </c>
      <c r="K603" s="1229">
        <f t="shared" si="127"/>
        <v>131.36000000000001</v>
      </c>
      <c r="L603" s="1229">
        <f t="shared" si="128"/>
        <v>131.36000000000001</v>
      </c>
      <c r="M603" s="1229">
        <f t="shared" si="129"/>
        <v>1.68</v>
      </c>
      <c r="N603" s="1229">
        <f t="shared" si="130"/>
        <v>3.36</v>
      </c>
      <c r="O603" s="1229">
        <f t="shared" si="131"/>
        <v>56.7</v>
      </c>
      <c r="P603" s="1229">
        <f t="shared" si="132"/>
        <v>113.4</v>
      </c>
      <c r="Q603" s="1229">
        <f t="shared" si="133"/>
        <v>23.58</v>
      </c>
      <c r="R603" s="1229">
        <f t="shared" si="134"/>
        <v>47.16</v>
      </c>
      <c r="S603" s="1229">
        <f t="shared" si="135"/>
        <v>32.840000000000003</v>
      </c>
      <c r="T603" s="1229">
        <f t="shared" si="136"/>
        <v>32.840000000000003</v>
      </c>
      <c r="U603" s="1229">
        <f t="shared" si="137"/>
        <v>32.840000000000003</v>
      </c>
      <c r="V603" s="1233">
        <f t="shared" si="138"/>
        <v>16.420000000000002</v>
      </c>
      <c r="W603" s="1248">
        <f t="shared" si="126"/>
        <v>624</v>
      </c>
    </row>
    <row r="604" spans="1:23" ht="11.25" customHeight="1" x14ac:dyDescent="0.25">
      <c r="A604" s="1234" t="s">
        <v>3854</v>
      </c>
      <c r="B604" s="1234">
        <v>10077483</v>
      </c>
      <c r="C604" s="1235" t="s">
        <v>4118</v>
      </c>
      <c r="D604" s="1234">
        <v>91820005262</v>
      </c>
      <c r="E604" s="1234" t="s">
        <v>4119</v>
      </c>
      <c r="F604" s="1237">
        <v>160.33333333333334</v>
      </c>
      <c r="G604" s="1236">
        <v>2</v>
      </c>
      <c r="H604" s="1236">
        <v>1</v>
      </c>
      <c r="I604" s="1238">
        <v>0</v>
      </c>
      <c r="J604" s="1239">
        <f t="shared" si="139"/>
        <v>1</v>
      </c>
      <c r="K604" s="1229">
        <f t="shared" si="127"/>
        <v>38.480000000000004</v>
      </c>
      <c r="L604" s="1229">
        <f t="shared" si="128"/>
        <v>38.480000000000004</v>
      </c>
      <c r="M604" s="1229">
        <f t="shared" si="129"/>
        <v>1.68</v>
      </c>
      <c r="N604" s="1229">
        <f t="shared" si="130"/>
        <v>1.68</v>
      </c>
      <c r="O604" s="1229">
        <f t="shared" si="131"/>
        <v>56.7</v>
      </c>
      <c r="P604" s="1229">
        <f t="shared" si="132"/>
        <v>56.7</v>
      </c>
      <c r="Q604" s="1229">
        <f t="shared" si="133"/>
        <v>23.58</v>
      </c>
      <c r="R604" s="1229">
        <f t="shared" si="134"/>
        <v>23.58</v>
      </c>
      <c r="S604" s="1229">
        <f t="shared" si="135"/>
        <v>9.620000000000001</v>
      </c>
      <c r="T604" s="1229">
        <f t="shared" si="136"/>
        <v>9.620000000000001</v>
      </c>
      <c r="U604" s="1229">
        <f t="shared" si="137"/>
        <v>9.620000000000001</v>
      </c>
      <c r="V604" s="1233">
        <f t="shared" si="138"/>
        <v>4.8100000000000005</v>
      </c>
      <c r="W604" s="1248">
        <f t="shared" si="126"/>
        <v>275</v>
      </c>
    </row>
    <row r="605" spans="1:23" ht="11.25" customHeight="1" x14ac:dyDescent="0.25">
      <c r="A605" s="1234" t="s">
        <v>3854</v>
      </c>
      <c r="B605" s="1234">
        <v>10077484</v>
      </c>
      <c r="C605" s="1235" t="s">
        <v>2665</v>
      </c>
      <c r="D605" s="1234">
        <v>66720010078</v>
      </c>
      <c r="E605" s="1234" t="s">
        <v>4120</v>
      </c>
      <c r="F605" s="1237">
        <v>109</v>
      </c>
      <c r="G605" s="1236">
        <v>2</v>
      </c>
      <c r="H605" s="1236">
        <v>1</v>
      </c>
      <c r="I605" s="1238">
        <v>0</v>
      </c>
      <c r="J605" s="1239">
        <f t="shared" si="139"/>
        <v>1</v>
      </c>
      <c r="K605" s="1229">
        <f t="shared" si="127"/>
        <v>26.16</v>
      </c>
      <c r="L605" s="1229">
        <f t="shared" si="128"/>
        <v>26.16</v>
      </c>
      <c r="M605" s="1229">
        <f t="shared" si="129"/>
        <v>1.68</v>
      </c>
      <c r="N605" s="1229">
        <f t="shared" si="130"/>
        <v>1.68</v>
      </c>
      <c r="O605" s="1229">
        <f t="shared" si="131"/>
        <v>56.7</v>
      </c>
      <c r="P605" s="1229">
        <f t="shared" si="132"/>
        <v>56.7</v>
      </c>
      <c r="Q605" s="1229">
        <f t="shared" si="133"/>
        <v>23.58</v>
      </c>
      <c r="R605" s="1229">
        <f t="shared" si="134"/>
        <v>23.58</v>
      </c>
      <c r="S605" s="1229">
        <f t="shared" si="135"/>
        <v>6.54</v>
      </c>
      <c r="T605" s="1229">
        <f t="shared" si="136"/>
        <v>6.54</v>
      </c>
      <c r="U605" s="1229">
        <f t="shared" si="137"/>
        <v>6.54</v>
      </c>
      <c r="V605" s="1233">
        <f t="shared" si="138"/>
        <v>3.27</v>
      </c>
      <c r="W605" s="1248">
        <f t="shared" si="126"/>
        <v>239</v>
      </c>
    </row>
    <row r="606" spans="1:23" ht="11.25" customHeight="1" x14ac:dyDescent="0.25">
      <c r="A606" s="1234" t="s">
        <v>3854</v>
      </c>
      <c r="B606" s="1234">
        <v>10095201</v>
      </c>
      <c r="C606" s="1235" t="s">
        <v>894</v>
      </c>
      <c r="D606" s="1234">
        <v>10530004230</v>
      </c>
      <c r="E606" s="1234" t="s">
        <v>4121</v>
      </c>
      <c r="F606" s="1237">
        <v>414.33333333333331</v>
      </c>
      <c r="G606" s="1236">
        <v>5</v>
      </c>
      <c r="H606" s="1236">
        <v>2</v>
      </c>
      <c r="I606" s="1238">
        <v>1</v>
      </c>
      <c r="J606" s="1239">
        <f t="shared" si="139"/>
        <v>2</v>
      </c>
      <c r="K606" s="1229">
        <f t="shared" si="127"/>
        <v>99.44</v>
      </c>
      <c r="L606" s="1229">
        <f t="shared" si="128"/>
        <v>99.44</v>
      </c>
      <c r="M606" s="1229">
        <f t="shared" si="129"/>
        <v>5.04</v>
      </c>
      <c r="N606" s="1229">
        <f t="shared" si="130"/>
        <v>3.36</v>
      </c>
      <c r="O606" s="1229">
        <f t="shared" si="131"/>
        <v>170.10000000000002</v>
      </c>
      <c r="P606" s="1229">
        <f t="shared" si="132"/>
        <v>113.4</v>
      </c>
      <c r="Q606" s="1229">
        <f t="shared" si="133"/>
        <v>70.739999999999995</v>
      </c>
      <c r="R606" s="1229">
        <f t="shared" si="134"/>
        <v>47.16</v>
      </c>
      <c r="S606" s="1229">
        <f t="shared" si="135"/>
        <v>24.86</v>
      </c>
      <c r="T606" s="1229">
        <f t="shared" si="136"/>
        <v>24.86</v>
      </c>
      <c r="U606" s="1229">
        <f t="shared" si="137"/>
        <v>24.86</v>
      </c>
      <c r="V606" s="1233">
        <f t="shared" si="138"/>
        <v>12.43</v>
      </c>
      <c r="W606" s="1248">
        <f t="shared" si="126"/>
        <v>696</v>
      </c>
    </row>
    <row r="607" spans="1:23" ht="11.25" customHeight="1" x14ac:dyDescent="0.25">
      <c r="A607" s="1234" t="s">
        <v>3854</v>
      </c>
      <c r="B607" s="1234">
        <v>19175402</v>
      </c>
      <c r="C607" s="1235" t="s">
        <v>2667</v>
      </c>
      <c r="D607" s="1234">
        <v>88030003940</v>
      </c>
      <c r="E607" s="1234" t="s">
        <v>4122</v>
      </c>
      <c r="F607" s="1237">
        <v>326</v>
      </c>
      <c r="G607" s="1236">
        <v>3</v>
      </c>
      <c r="H607" s="1236">
        <v>1</v>
      </c>
      <c r="I607" s="1238">
        <v>0</v>
      </c>
      <c r="J607" s="1239">
        <f t="shared" si="139"/>
        <v>2</v>
      </c>
      <c r="K607" s="1229">
        <f t="shared" si="127"/>
        <v>78.239999999999995</v>
      </c>
      <c r="L607" s="1229">
        <f t="shared" si="128"/>
        <v>78.239999999999995</v>
      </c>
      <c r="M607" s="1229">
        <f t="shared" si="129"/>
        <v>1.68</v>
      </c>
      <c r="N607" s="1229">
        <f t="shared" si="130"/>
        <v>3.36</v>
      </c>
      <c r="O607" s="1229">
        <f t="shared" si="131"/>
        <v>56.7</v>
      </c>
      <c r="P607" s="1229">
        <f t="shared" si="132"/>
        <v>113.4</v>
      </c>
      <c r="Q607" s="1229">
        <f t="shared" si="133"/>
        <v>23.58</v>
      </c>
      <c r="R607" s="1229">
        <f t="shared" si="134"/>
        <v>47.16</v>
      </c>
      <c r="S607" s="1229">
        <f t="shared" si="135"/>
        <v>19.559999999999999</v>
      </c>
      <c r="T607" s="1229">
        <f t="shared" si="136"/>
        <v>19.559999999999999</v>
      </c>
      <c r="U607" s="1229">
        <f t="shared" si="137"/>
        <v>19.559999999999999</v>
      </c>
      <c r="V607" s="1233">
        <f t="shared" si="138"/>
        <v>9.7799999999999994</v>
      </c>
      <c r="W607" s="1248">
        <f t="shared" si="126"/>
        <v>471</v>
      </c>
    </row>
    <row r="608" spans="1:23" ht="11.25" customHeight="1" x14ac:dyDescent="0.25">
      <c r="A608" s="1234" t="s">
        <v>3854</v>
      </c>
      <c r="B608" s="1234">
        <v>19175403</v>
      </c>
      <c r="C608" s="1235" t="s">
        <v>2669</v>
      </c>
      <c r="D608" s="1234">
        <v>40560006488</v>
      </c>
      <c r="E608" s="1234" t="s">
        <v>4123</v>
      </c>
      <c r="F608" s="1237">
        <v>370.33333333333331</v>
      </c>
      <c r="G608" s="1236">
        <v>3</v>
      </c>
      <c r="H608" s="1236">
        <v>1</v>
      </c>
      <c r="I608" s="1238">
        <v>0</v>
      </c>
      <c r="J608" s="1239">
        <f t="shared" si="139"/>
        <v>2</v>
      </c>
      <c r="K608" s="1229">
        <f t="shared" si="127"/>
        <v>88.88</v>
      </c>
      <c r="L608" s="1229">
        <f t="shared" si="128"/>
        <v>88.88</v>
      </c>
      <c r="M608" s="1229">
        <f t="shared" si="129"/>
        <v>1.68</v>
      </c>
      <c r="N608" s="1229">
        <f t="shared" si="130"/>
        <v>3.36</v>
      </c>
      <c r="O608" s="1229">
        <f t="shared" si="131"/>
        <v>56.7</v>
      </c>
      <c r="P608" s="1229">
        <f t="shared" si="132"/>
        <v>113.4</v>
      </c>
      <c r="Q608" s="1229">
        <f t="shared" si="133"/>
        <v>23.58</v>
      </c>
      <c r="R608" s="1229">
        <f t="shared" si="134"/>
        <v>47.16</v>
      </c>
      <c r="S608" s="1229">
        <f t="shared" si="135"/>
        <v>22.22</v>
      </c>
      <c r="T608" s="1229">
        <f t="shared" si="136"/>
        <v>22.22</v>
      </c>
      <c r="U608" s="1229">
        <f t="shared" si="137"/>
        <v>22.22</v>
      </c>
      <c r="V608" s="1233">
        <f t="shared" si="138"/>
        <v>11.11</v>
      </c>
      <c r="W608" s="1248">
        <f t="shared" si="126"/>
        <v>501</v>
      </c>
    </row>
    <row r="609" spans="1:23" ht="11.25" customHeight="1" x14ac:dyDescent="0.25">
      <c r="A609" s="1234" t="s">
        <v>3854</v>
      </c>
      <c r="B609" s="1234">
        <v>19175404</v>
      </c>
      <c r="C609" s="1235" t="s">
        <v>2671</v>
      </c>
      <c r="D609" s="1234">
        <v>10220006983</v>
      </c>
      <c r="E609" s="1234" t="s">
        <v>4124</v>
      </c>
      <c r="F609" s="1237">
        <v>494.66666666666669</v>
      </c>
      <c r="G609" s="1236">
        <v>3</v>
      </c>
      <c r="H609" s="1236">
        <v>1</v>
      </c>
      <c r="I609" s="1238">
        <v>0</v>
      </c>
      <c r="J609" s="1239">
        <f t="shared" si="139"/>
        <v>2</v>
      </c>
      <c r="K609" s="1229">
        <f t="shared" si="127"/>
        <v>118.72</v>
      </c>
      <c r="L609" s="1229">
        <f t="shared" si="128"/>
        <v>118.72</v>
      </c>
      <c r="M609" s="1229">
        <f t="shared" si="129"/>
        <v>1.68</v>
      </c>
      <c r="N609" s="1229">
        <f t="shared" si="130"/>
        <v>3.36</v>
      </c>
      <c r="O609" s="1229">
        <f t="shared" si="131"/>
        <v>56.7</v>
      </c>
      <c r="P609" s="1229">
        <f t="shared" si="132"/>
        <v>113.4</v>
      </c>
      <c r="Q609" s="1229">
        <f t="shared" si="133"/>
        <v>23.58</v>
      </c>
      <c r="R609" s="1229">
        <f t="shared" si="134"/>
        <v>47.16</v>
      </c>
      <c r="S609" s="1229">
        <f t="shared" si="135"/>
        <v>29.68</v>
      </c>
      <c r="T609" s="1229">
        <f t="shared" si="136"/>
        <v>29.68</v>
      </c>
      <c r="U609" s="1229">
        <f t="shared" si="137"/>
        <v>29.68</v>
      </c>
      <c r="V609" s="1233">
        <f t="shared" si="138"/>
        <v>14.84</v>
      </c>
      <c r="W609" s="1248">
        <f t="shared" si="126"/>
        <v>587</v>
      </c>
    </row>
    <row r="610" spans="1:23" ht="11.25" customHeight="1" x14ac:dyDescent="0.25">
      <c r="A610" s="1234" t="s">
        <v>3854</v>
      </c>
      <c r="B610" s="1234">
        <v>19175407</v>
      </c>
      <c r="C610" s="1235" t="s">
        <v>2673</v>
      </c>
      <c r="D610" s="1234">
        <v>51260007711</v>
      </c>
      <c r="E610" s="1234" t="s">
        <v>4125</v>
      </c>
      <c r="F610" s="1237">
        <v>311</v>
      </c>
      <c r="G610" s="1236">
        <v>3</v>
      </c>
      <c r="H610" s="1236">
        <v>1</v>
      </c>
      <c r="I610" s="1238">
        <v>0</v>
      </c>
      <c r="J610" s="1239">
        <f t="shared" si="139"/>
        <v>2</v>
      </c>
      <c r="K610" s="1229">
        <f t="shared" si="127"/>
        <v>74.64</v>
      </c>
      <c r="L610" s="1229">
        <f t="shared" si="128"/>
        <v>74.64</v>
      </c>
      <c r="M610" s="1229">
        <f t="shared" si="129"/>
        <v>1.68</v>
      </c>
      <c r="N610" s="1229">
        <f t="shared" si="130"/>
        <v>3.36</v>
      </c>
      <c r="O610" s="1229">
        <f t="shared" si="131"/>
        <v>56.7</v>
      </c>
      <c r="P610" s="1229">
        <f t="shared" si="132"/>
        <v>113.4</v>
      </c>
      <c r="Q610" s="1229">
        <f t="shared" si="133"/>
        <v>23.58</v>
      </c>
      <c r="R610" s="1229">
        <f t="shared" si="134"/>
        <v>47.16</v>
      </c>
      <c r="S610" s="1229">
        <f t="shared" si="135"/>
        <v>18.66</v>
      </c>
      <c r="T610" s="1229">
        <f t="shared" si="136"/>
        <v>18.66</v>
      </c>
      <c r="U610" s="1229">
        <f t="shared" si="137"/>
        <v>18.66</v>
      </c>
      <c r="V610" s="1233">
        <f t="shared" si="138"/>
        <v>9.33</v>
      </c>
      <c r="W610" s="1248">
        <f t="shared" si="126"/>
        <v>460</v>
      </c>
    </row>
    <row r="611" spans="1:23" ht="11.25" customHeight="1" x14ac:dyDescent="0.25">
      <c r="A611" s="1234" t="s">
        <v>3854</v>
      </c>
      <c r="B611" s="1234">
        <v>19175408</v>
      </c>
      <c r="C611" s="1235" t="s">
        <v>2675</v>
      </c>
      <c r="D611" s="1234">
        <v>16170000287</v>
      </c>
      <c r="E611" s="1234" t="s">
        <v>4126</v>
      </c>
      <c r="F611" s="1237">
        <v>171.33333333333334</v>
      </c>
      <c r="G611" s="1236">
        <v>3</v>
      </c>
      <c r="H611" s="1236">
        <v>1</v>
      </c>
      <c r="I611" s="1238">
        <v>0</v>
      </c>
      <c r="J611" s="1239">
        <f t="shared" si="139"/>
        <v>2</v>
      </c>
      <c r="K611" s="1229">
        <f t="shared" si="127"/>
        <v>41.12</v>
      </c>
      <c r="L611" s="1229">
        <f t="shared" si="128"/>
        <v>41.12</v>
      </c>
      <c r="M611" s="1229">
        <f t="shared" si="129"/>
        <v>1.68</v>
      </c>
      <c r="N611" s="1229">
        <f t="shared" si="130"/>
        <v>3.36</v>
      </c>
      <c r="O611" s="1229">
        <f t="shared" si="131"/>
        <v>56.7</v>
      </c>
      <c r="P611" s="1229">
        <f t="shared" si="132"/>
        <v>113.4</v>
      </c>
      <c r="Q611" s="1229">
        <f t="shared" si="133"/>
        <v>23.58</v>
      </c>
      <c r="R611" s="1229">
        <f t="shared" si="134"/>
        <v>47.16</v>
      </c>
      <c r="S611" s="1229">
        <f t="shared" si="135"/>
        <v>10.28</v>
      </c>
      <c r="T611" s="1229">
        <f t="shared" si="136"/>
        <v>10.28</v>
      </c>
      <c r="U611" s="1229">
        <f t="shared" si="137"/>
        <v>10.28</v>
      </c>
      <c r="V611" s="1233">
        <f t="shared" si="138"/>
        <v>5.14</v>
      </c>
      <c r="W611" s="1248">
        <f t="shared" si="126"/>
        <v>364</v>
      </c>
    </row>
    <row r="612" spans="1:23" ht="11.25" customHeight="1" x14ac:dyDescent="0.25">
      <c r="A612" s="1234" t="s">
        <v>3854</v>
      </c>
      <c r="B612" s="1234">
        <v>19175409</v>
      </c>
      <c r="C612" s="1235" t="s">
        <v>2677</v>
      </c>
      <c r="D612" s="1234">
        <v>63080000623</v>
      </c>
      <c r="E612" s="1234" t="s">
        <v>4127</v>
      </c>
      <c r="F612" s="1237">
        <v>338</v>
      </c>
      <c r="G612" s="1236">
        <v>3</v>
      </c>
      <c r="H612" s="1236">
        <v>1</v>
      </c>
      <c r="I612" s="1238">
        <v>0</v>
      </c>
      <c r="J612" s="1239">
        <f t="shared" si="139"/>
        <v>2</v>
      </c>
      <c r="K612" s="1229">
        <f t="shared" si="127"/>
        <v>81.11999999999999</v>
      </c>
      <c r="L612" s="1229">
        <f t="shared" si="128"/>
        <v>81.11999999999999</v>
      </c>
      <c r="M612" s="1229">
        <f t="shared" si="129"/>
        <v>1.68</v>
      </c>
      <c r="N612" s="1229">
        <f t="shared" si="130"/>
        <v>3.36</v>
      </c>
      <c r="O612" s="1229">
        <f t="shared" si="131"/>
        <v>56.7</v>
      </c>
      <c r="P612" s="1229">
        <f t="shared" si="132"/>
        <v>113.4</v>
      </c>
      <c r="Q612" s="1229">
        <f t="shared" si="133"/>
        <v>23.58</v>
      </c>
      <c r="R612" s="1229">
        <f t="shared" si="134"/>
        <v>47.16</v>
      </c>
      <c r="S612" s="1229">
        <f t="shared" si="135"/>
        <v>20.279999999999998</v>
      </c>
      <c r="T612" s="1229">
        <f t="shared" si="136"/>
        <v>20.279999999999998</v>
      </c>
      <c r="U612" s="1229">
        <f t="shared" si="137"/>
        <v>20.279999999999998</v>
      </c>
      <c r="V612" s="1233">
        <f t="shared" si="138"/>
        <v>10.139999999999999</v>
      </c>
      <c r="W612" s="1248">
        <f t="shared" si="126"/>
        <v>479</v>
      </c>
    </row>
    <row r="613" spans="1:23" ht="11.25" customHeight="1" x14ac:dyDescent="0.25">
      <c r="A613" s="1234" t="s">
        <v>3854</v>
      </c>
      <c r="B613" s="1234">
        <v>19175410</v>
      </c>
      <c r="C613" s="1235" t="s">
        <v>1192</v>
      </c>
      <c r="D613" s="1234">
        <v>42710006044</v>
      </c>
      <c r="E613" s="1234" t="s">
        <v>4128</v>
      </c>
      <c r="F613" s="1237">
        <v>411.66666666666669</v>
      </c>
      <c r="G613" s="1236">
        <v>3</v>
      </c>
      <c r="H613" s="1236">
        <v>1</v>
      </c>
      <c r="I613" s="1238">
        <v>0</v>
      </c>
      <c r="J613" s="1239">
        <f t="shared" si="139"/>
        <v>2</v>
      </c>
      <c r="K613" s="1229">
        <f t="shared" si="127"/>
        <v>98.8</v>
      </c>
      <c r="L613" s="1229">
        <f t="shared" si="128"/>
        <v>98.8</v>
      </c>
      <c r="M613" s="1229">
        <f t="shared" si="129"/>
        <v>1.68</v>
      </c>
      <c r="N613" s="1229">
        <f t="shared" si="130"/>
        <v>3.36</v>
      </c>
      <c r="O613" s="1229">
        <f t="shared" si="131"/>
        <v>56.7</v>
      </c>
      <c r="P613" s="1229">
        <f t="shared" si="132"/>
        <v>113.4</v>
      </c>
      <c r="Q613" s="1229">
        <f t="shared" si="133"/>
        <v>23.58</v>
      </c>
      <c r="R613" s="1229">
        <f t="shared" si="134"/>
        <v>47.16</v>
      </c>
      <c r="S613" s="1229">
        <f t="shared" si="135"/>
        <v>24.7</v>
      </c>
      <c r="T613" s="1229">
        <f t="shared" si="136"/>
        <v>24.7</v>
      </c>
      <c r="U613" s="1229">
        <f t="shared" si="137"/>
        <v>24.7</v>
      </c>
      <c r="V613" s="1233">
        <f t="shared" si="138"/>
        <v>12.35</v>
      </c>
      <c r="W613" s="1248">
        <f t="shared" si="126"/>
        <v>530</v>
      </c>
    </row>
    <row r="614" spans="1:23" ht="11.25" customHeight="1" x14ac:dyDescent="0.25">
      <c r="A614" s="1234" t="s">
        <v>3854</v>
      </c>
      <c r="B614" s="1234">
        <v>19175414</v>
      </c>
      <c r="C614" s="1235" t="s">
        <v>2679</v>
      </c>
      <c r="D614" s="1234">
        <v>93460010824</v>
      </c>
      <c r="E614" s="1234" t="s">
        <v>4129</v>
      </c>
      <c r="F614" s="1237">
        <v>163</v>
      </c>
      <c r="G614" s="1236">
        <v>2</v>
      </c>
      <c r="H614" s="1236">
        <v>1</v>
      </c>
      <c r="I614" s="1238">
        <v>0</v>
      </c>
      <c r="J614" s="1239">
        <f t="shared" si="139"/>
        <v>1</v>
      </c>
      <c r="K614" s="1229">
        <f t="shared" si="127"/>
        <v>39.119999999999997</v>
      </c>
      <c r="L614" s="1229">
        <f t="shared" si="128"/>
        <v>39.119999999999997</v>
      </c>
      <c r="M614" s="1229">
        <f t="shared" si="129"/>
        <v>1.68</v>
      </c>
      <c r="N614" s="1229">
        <f t="shared" si="130"/>
        <v>1.68</v>
      </c>
      <c r="O614" s="1229">
        <f t="shared" si="131"/>
        <v>56.7</v>
      </c>
      <c r="P614" s="1229">
        <f t="shared" si="132"/>
        <v>56.7</v>
      </c>
      <c r="Q614" s="1229">
        <f t="shared" si="133"/>
        <v>23.58</v>
      </c>
      <c r="R614" s="1229">
        <f t="shared" si="134"/>
        <v>23.58</v>
      </c>
      <c r="S614" s="1229">
        <f t="shared" si="135"/>
        <v>9.7799999999999994</v>
      </c>
      <c r="T614" s="1229">
        <f t="shared" si="136"/>
        <v>9.7799999999999994</v>
      </c>
      <c r="U614" s="1229">
        <f t="shared" si="137"/>
        <v>9.7799999999999994</v>
      </c>
      <c r="V614" s="1233">
        <f t="shared" si="138"/>
        <v>4.8899999999999997</v>
      </c>
      <c r="W614" s="1248">
        <f t="shared" si="126"/>
        <v>276</v>
      </c>
    </row>
    <row r="615" spans="1:23" ht="11.25" customHeight="1" x14ac:dyDescent="0.25">
      <c r="A615" s="1234" t="s">
        <v>3854</v>
      </c>
      <c r="B615" s="1234">
        <v>19175415</v>
      </c>
      <c r="C615" s="1235" t="s">
        <v>2681</v>
      </c>
      <c r="D615" s="1234">
        <v>27420007923</v>
      </c>
      <c r="E615" s="1234" t="s">
        <v>4130</v>
      </c>
      <c r="F615" s="1237">
        <v>209</v>
      </c>
      <c r="G615" s="1236">
        <v>2</v>
      </c>
      <c r="H615" s="1236">
        <v>1</v>
      </c>
      <c r="I615" s="1238">
        <v>0</v>
      </c>
      <c r="J615" s="1239">
        <f t="shared" si="139"/>
        <v>1</v>
      </c>
      <c r="K615" s="1229">
        <f t="shared" si="127"/>
        <v>50.16</v>
      </c>
      <c r="L615" s="1229">
        <f t="shared" si="128"/>
        <v>50.16</v>
      </c>
      <c r="M615" s="1229">
        <f t="shared" si="129"/>
        <v>1.68</v>
      </c>
      <c r="N615" s="1229">
        <f t="shared" si="130"/>
        <v>1.68</v>
      </c>
      <c r="O615" s="1229">
        <f t="shared" si="131"/>
        <v>56.7</v>
      </c>
      <c r="P615" s="1229">
        <f t="shared" si="132"/>
        <v>56.7</v>
      </c>
      <c r="Q615" s="1229">
        <f t="shared" si="133"/>
        <v>23.58</v>
      </c>
      <c r="R615" s="1229">
        <f t="shared" si="134"/>
        <v>23.58</v>
      </c>
      <c r="S615" s="1229">
        <f t="shared" si="135"/>
        <v>12.54</v>
      </c>
      <c r="T615" s="1229">
        <f t="shared" si="136"/>
        <v>12.54</v>
      </c>
      <c r="U615" s="1229">
        <f t="shared" si="137"/>
        <v>12.54</v>
      </c>
      <c r="V615" s="1233">
        <f t="shared" si="138"/>
        <v>6.27</v>
      </c>
      <c r="W615" s="1248">
        <f t="shared" si="126"/>
        <v>308</v>
      </c>
    </row>
    <row r="616" spans="1:23" ht="11.25" customHeight="1" x14ac:dyDescent="0.25">
      <c r="A616" s="1234" t="s">
        <v>3854</v>
      </c>
      <c r="B616" s="1234">
        <v>19175416</v>
      </c>
      <c r="C616" s="1235" t="s">
        <v>2683</v>
      </c>
      <c r="D616" s="1234">
        <v>10330010151</v>
      </c>
      <c r="E616" s="1234" t="s">
        <v>4131</v>
      </c>
      <c r="F616" s="1237">
        <v>152.33333333333334</v>
      </c>
      <c r="G616" s="1236">
        <v>3</v>
      </c>
      <c r="H616" s="1236">
        <v>1</v>
      </c>
      <c r="I616" s="1238">
        <v>0</v>
      </c>
      <c r="J616" s="1239">
        <f t="shared" si="139"/>
        <v>2</v>
      </c>
      <c r="K616" s="1229">
        <f t="shared" si="127"/>
        <v>36.56</v>
      </c>
      <c r="L616" s="1229">
        <f t="shared" si="128"/>
        <v>36.56</v>
      </c>
      <c r="M616" s="1229">
        <f t="shared" si="129"/>
        <v>1.68</v>
      </c>
      <c r="N616" s="1229">
        <f t="shared" si="130"/>
        <v>3.36</v>
      </c>
      <c r="O616" s="1229">
        <f t="shared" si="131"/>
        <v>56.7</v>
      </c>
      <c r="P616" s="1229">
        <f t="shared" si="132"/>
        <v>113.4</v>
      </c>
      <c r="Q616" s="1229">
        <f t="shared" si="133"/>
        <v>23.58</v>
      </c>
      <c r="R616" s="1229">
        <f t="shared" si="134"/>
        <v>47.16</v>
      </c>
      <c r="S616" s="1229">
        <f t="shared" si="135"/>
        <v>9.14</v>
      </c>
      <c r="T616" s="1229">
        <f t="shared" si="136"/>
        <v>9.14</v>
      </c>
      <c r="U616" s="1229">
        <f t="shared" si="137"/>
        <v>9.14</v>
      </c>
      <c r="V616" s="1233">
        <f t="shared" si="138"/>
        <v>4.57</v>
      </c>
      <c r="W616" s="1248">
        <f t="shared" si="126"/>
        <v>351</v>
      </c>
    </row>
    <row r="617" spans="1:23" ht="11.25" customHeight="1" x14ac:dyDescent="0.25">
      <c r="A617" s="1234" t="s">
        <v>3854</v>
      </c>
      <c r="B617" s="1234">
        <v>19175419</v>
      </c>
      <c r="C617" s="1235" t="s">
        <v>2685</v>
      </c>
      <c r="D617" s="1234">
        <v>16520004513</v>
      </c>
      <c r="E617" s="1234" t="s">
        <v>4132</v>
      </c>
      <c r="F617" s="1237">
        <v>123</v>
      </c>
      <c r="G617" s="1236">
        <v>2</v>
      </c>
      <c r="H617" s="1236">
        <v>1</v>
      </c>
      <c r="I617" s="1238">
        <v>0</v>
      </c>
      <c r="J617" s="1239">
        <f t="shared" si="139"/>
        <v>1</v>
      </c>
      <c r="K617" s="1229">
        <f t="shared" si="127"/>
        <v>29.52</v>
      </c>
      <c r="L617" s="1229">
        <f t="shared" si="128"/>
        <v>29.52</v>
      </c>
      <c r="M617" s="1229">
        <f t="shared" si="129"/>
        <v>1.68</v>
      </c>
      <c r="N617" s="1229">
        <f t="shared" si="130"/>
        <v>1.68</v>
      </c>
      <c r="O617" s="1229">
        <f t="shared" si="131"/>
        <v>56.7</v>
      </c>
      <c r="P617" s="1229">
        <f t="shared" si="132"/>
        <v>56.7</v>
      </c>
      <c r="Q617" s="1229">
        <f t="shared" si="133"/>
        <v>23.58</v>
      </c>
      <c r="R617" s="1229">
        <f t="shared" si="134"/>
        <v>23.58</v>
      </c>
      <c r="S617" s="1229">
        <f t="shared" si="135"/>
        <v>7.38</v>
      </c>
      <c r="T617" s="1229">
        <f t="shared" si="136"/>
        <v>7.38</v>
      </c>
      <c r="U617" s="1229">
        <f t="shared" si="137"/>
        <v>7.38</v>
      </c>
      <c r="V617" s="1233">
        <f t="shared" si="138"/>
        <v>3.69</v>
      </c>
      <c r="W617" s="1248">
        <f t="shared" si="126"/>
        <v>249</v>
      </c>
    </row>
    <row r="618" spans="1:23" ht="11.25" customHeight="1" x14ac:dyDescent="0.25">
      <c r="A618" s="1234" t="s">
        <v>3854</v>
      </c>
      <c r="B618" s="1234">
        <v>19175422</v>
      </c>
      <c r="C618" s="1235" t="s">
        <v>2687</v>
      </c>
      <c r="D618" s="1234">
        <v>15230006622</v>
      </c>
      <c r="E618" s="1234" t="s">
        <v>4133</v>
      </c>
      <c r="F618" s="1237">
        <v>392.66666666666669</v>
      </c>
      <c r="G618" s="1236">
        <v>4</v>
      </c>
      <c r="H618" s="1236">
        <v>1</v>
      </c>
      <c r="I618" s="1238">
        <v>0</v>
      </c>
      <c r="J618" s="1239">
        <f t="shared" si="139"/>
        <v>3</v>
      </c>
      <c r="K618" s="1229">
        <f t="shared" si="127"/>
        <v>94.24</v>
      </c>
      <c r="L618" s="1229">
        <f t="shared" si="128"/>
        <v>94.24</v>
      </c>
      <c r="M618" s="1229">
        <f t="shared" si="129"/>
        <v>1.68</v>
      </c>
      <c r="N618" s="1229">
        <f t="shared" si="130"/>
        <v>5.04</v>
      </c>
      <c r="O618" s="1229">
        <f t="shared" si="131"/>
        <v>56.7</v>
      </c>
      <c r="P618" s="1229">
        <f t="shared" si="132"/>
        <v>170.10000000000002</v>
      </c>
      <c r="Q618" s="1229">
        <f t="shared" si="133"/>
        <v>23.58</v>
      </c>
      <c r="R618" s="1229">
        <f t="shared" si="134"/>
        <v>70.739999999999995</v>
      </c>
      <c r="S618" s="1229">
        <f t="shared" si="135"/>
        <v>23.56</v>
      </c>
      <c r="T618" s="1229">
        <f t="shared" si="136"/>
        <v>23.56</v>
      </c>
      <c r="U618" s="1229">
        <f t="shared" si="137"/>
        <v>23.56</v>
      </c>
      <c r="V618" s="1233">
        <f t="shared" si="138"/>
        <v>11.78</v>
      </c>
      <c r="W618" s="1248">
        <f t="shared" si="126"/>
        <v>599</v>
      </c>
    </row>
    <row r="619" spans="1:23" ht="11.25" customHeight="1" x14ac:dyDescent="0.25">
      <c r="A619" s="1234" t="s">
        <v>3854</v>
      </c>
      <c r="B619" s="1234">
        <v>19175426</v>
      </c>
      <c r="C619" s="1235" t="s">
        <v>1630</v>
      </c>
      <c r="D619" s="1234">
        <v>33580010235</v>
      </c>
      <c r="E619" s="1234" t="s">
        <v>4134</v>
      </c>
      <c r="F619" s="1237">
        <v>577</v>
      </c>
      <c r="G619" s="1236">
        <v>5</v>
      </c>
      <c r="H619" s="1236">
        <v>2</v>
      </c>
      <c r="I619" s="1238">
        <v>1</v>
      </c>
      <c r="J619" s="1239">
        <f t="shared" si="139"/>
        <v>2</v>
      </c>
      <c r="K619" s="1229">
        <f t="shared" si="127"/>
        <v>138.47999999999999</v>
      </c>
      <c r="L619" s="1229">
        <f t="shared" si="128"/>
        <v>138.47999999999999</v>
      </c>
      <c r="M619" s="1229">
        <f t="shared" si="129"/>
        <v>5.04</v>
      </c>
      <c r="N619" s="1229">
        <f t="shared" si="130"/>
        <v>3.36</v>
      </c>
      <c r="O619" s="1229">
        <f t="shared" si="131"/>
        <v>170.10000000000002</v>
      </c>
      <c r="P619" s="1229">
        <f t="shared" si="132"/>
        <v>113.4</v>
      </c>
      <c r="Q619" s="1229">
        <f t="shared" si="133"/>
        <v>70.739999999999995</v>
      </c>
      <c r="R619" s="1229">
        <f t="shared" si="134"/>
        <v>47.16</v>
      </c>
      <c r="S619" s="1229">
        <f t="shared" si="135"/>
        <v>34.619999999999997</v>
      </c>
      <c r="T619" s="1229">
        <f t="shared" si="136"/>
        <v>34.619999999999997</v>
      </c>
      <c r="U619" s="1229">
        <f t="shared" si="137"/>
        <v>34.619999999999997</v>
      </c>
      <c r="V619" s="1233">
        <f t="shared" si="138"/>
        <v>17.309999999999999</v>
      </c>
      <c r="W619" s="1248">
        <f t="shared" si="126"/>
        <v>808</v>
      </c>
    </row>
    <row r="620" spans="1:23" ht="11.25" customHeight="1" x14ac:dyDescent="0.25">
      <c r="A620" s="1234" t="s">
        <v>3854</v>
      </c>
      <c r="B620" s="1234">
        <v>19175427</v>
      </c>
      <c r="C620" s="1235" t="s">
        <v>2689</v>
      </c>
      <c r="D620" s="1234">
        <v>21810002222</v>
      </c>
      <c r="E620" s="1234" t="s">
        <v>4135</v>
      </c>
      <c r="F620" s="1237">
        <v>300</v>
      </c>
      <c r="G620" s="1236">
        <v>4</v>
      </c>
      <c r="H620" s="1236">
        <v>1</v>
      </c>
      <c r="I620" s="1238">
        <v>0</v>
      </c>
      <c r="J620" s="1239">
        <f t="shared" si="139"/>
        <v>3</v>
      </c>
      <c r="K620" s="1229">
        <f t="shared" si="127"/>
        <v>72</v>
      </c>
      <c r="L620" s="1229">
        <f t="shared" si="128"/>
        <v>72</v>
      </c>
      <c r="M620" s="1229">
        <f t="shared" si="129"/>
        <v>1.68</v>
      </c>
      <c r="N620" s="1229">
        <f t="shared" si="130"/>
        <v>5.04</v>
      </c>
      <c r="O620" s="1229">
        <f t="shared" si="131"/>
        <v>56.7</v>
      </c>
      <c r="P620" s="1229">
        <f t="shared" si="132"/>
        <v>170.10000000000002</v>
      </c>
      <c r="Q620" s="1229">
        <f t="shared" si="133"/>
        <v>23.58</v>
      </c>
      <c r="R620" s="1229">
        <f t="shared" si="134"/>
        <v>70.739999999999995</v>
      </c>
      <c r="S620" s="1229">
        <f t="shared" si="135"/>
        <v>18</v>
      </c>
      <c r="T620" s="1229">
        <f t="shared" si="136"/>
        <v>18</v>
      </c>
      <c r="U620" s="1229">
        <f t="shared" si="137"/>
        <v>18</v>
      </c>
      <c r="V620" s="1233">
        <f t="shared" si="138"/>
        <v>9</v>
      </c>
      <c r="W620" s="1248">
        <f t="shared" si="126"/>
        <v>535</v>
      </c>
    </row>
    <row r="621" spans="1:23" ht="11.25" customHeight="1" x14ac:dyDescent="0.25">
      <c r="A621" s="1234" t="s">
        <v>3854</v>
      </c>
      <c r="B621" s="1234">
        <v>19177403</v>
      </c>
      <c r="C621" s="1235" t="s">
        <v>2691</v>
      </c>
      <c r="D621" s="1234">
        <v>85880004133</v>
      </c>
      <c r="E621" s="1234" t="s">
        <v>4136</v>
      </c>
      <c r="F621" s="1237">
        <v>78.333333333333329</v>
      </c>
      <c r="G621" s="1236">
        <v>2</v>
      </c>
      <c r="H621" s="1236">
        <v>1</v>
      </c>
      <c r="I621" s="1238">
        <v>0</v>
      </c>
      <c r="J621" s="1239">
        <f t="shared" si="139"/>
        <v>1</v>
      </c>
      <c r="K621" s="1229">
        <f t="shared" si="127"/>
        <v>18.799999999999997</v>
      </c>
      <c r="L621" s="1229">
        <f t="shared" si="128"/>
        <v>18.799999999999997</v>
      </c>
      <c r="M621" s="1229">
        <f t="shared" si="129"/>
        <v>1.68</v>
      </c>
      <c r="N621" s="1229">
        <f t="shared" si="130"/>
        <v>1.68</v>
      </c>
      <c r="O621" s="1229">
        <f t="shared" si="131"/>
        <v>56.7</v>
      </c>
      <c r="P621" s="1229">
        <f t="shared" si="132"/>
        <v>56.7</v>
      </c>
      <c r="Q621" s="1229">
        <f t="shared" si="133"/>
        <v>23.58</v>
      </c>
      <c r="R621" s="1229">
        <f t="shared" si="134"/>
        <v>23.58</v>
      </c>
      <c r="S621" s="1229">
        <f t="shared" si="135"/>
        <v>4.6999999999999993</v>
      </c>
      <c r="T621" s="1229">
        <f t="shared" si="136"/>
        <v>4.6999999999999993</v>
      </c>
      <c r="U621" s="1229">
        <f t="shared" si="137"/>
        <v>4.6999999999999993</v>
      </c>
      <c r="V621" s="1233">
        <f t="shared" si="138"/>
        <v>2.3499999999999996</v>
      </c>
      <c r="W621" s="1248">
        <f t="shared" si="126"/>
        <v>218</v>
      </c>
    </row>
    <row r="622" spans="1:23" ht="11.25" customHeight="1" x14ac:dyDescent="0.25">
      <c r="A622" s="1234" t="s">
        <v>3854</v>
      </c>
      <c r="B622" s="1234">
        <v>19177426</v>
      </c>
      <c r="C622" s="1235" t="s">
        <v>2693</v>
      </c>
      <c r="D622" s="1234">
        <v>86630049786</v>
      </c>
      <c r="E622" s="1234" t="s">
        <v>4137</v>
      </c>
      <c r="F622" s="1237">
        <v>255.66666666666666</v>
      </c>
      <c r="G622" s="1236">
        <v>3</v>
      </c>
      <c r="H622" s="1236">
        <v>1</v>
      </c>
      <c r="I622" s="1238">
        <v>0</v>
      </c>
      <c r="J622" s="1239">
        <f t="shared" si="139"/>
        <v>2</v>
      </c>
      <c r="K622" s="1229">
        <f t="shared" si="127"/>
        <v>61.359999999999992</v>
      </c>
      <c r="L622" s="1229">
        <f t="shared" si="128"/>
        <v>61.359999999999992</v>
      </c>
      <c r="M622" s="1229">
        <f t="shared" si="129"/>
        <v>1.68</v>
      </c>
      <c r="N622" s="1229">
        <f t="shared" si="130"/>
        <v>3.36</v>
      </c>
      <c r="O622" s="1229">
        <f t="shared" si="131"/>
        <v>56.7</v>
      </c>
      <c r="P622" s="1229">
        <f t="shared" si="132"/>
        <v>113.4</v>
      </c>
      <c r="Q622" s="1229">
        <f t="shared" si="133"/>
        <v>23.58</v>
      </c>
      <c r="R622" s="1229">
        <f t="shared" si="134"/>
        <v>47.16</v>
      </c>
      <c r="S622" s="1229">
        <f t="shared" si="135"/>
        <v>15.339999999999998</v>
      </c>
      <c r="T622" s="1229">
        <f t="shared" si="136"/>
        <v>15.339999999999998</v>
      </c>
      <c r="U622" s="1229">
        <f t="shared" si="137"/>
        <v>15.339999999999998</v>
      </c>
      <c r="V622" s="1233">
        <f t="shared" si="138"/>
        <v>7.669999999999999</v>
      </c>
      <c r="W622" s="1248">
        <f t="shared" si="126"/>
        <v>422</v>
      </c>
    </row>
    <row r="623" spans="1:23" ht="11.25" customHeight="1" x14ac:dyDescent="0.25">
      <c r="A623" s="1234" t="s">
        <v>3854</v>
      </c>
      <c r="B623" s="1234">
        <v>19177429</v>
      </c>
      <c r="C623" s="1235" t="s">
        <v>2695</v>
      </c>
      <c r="D623" s="1234">
        <v>61110002269</v>
      </c>
      <c r="E623" s="1234" t="s">
        <v>4138</v>
      </c>
      <c r="F623" s="1237">
        <v>209.66666666666666</v>
      </c>
      <c r="G623" s="1236">
        <v>2</v>
      </c>
      <c r="H623" s="1236">
        <v>1</v>
      </c>
      <c r="I623" s="1238">
        <v>0</v>
      </c>
      <c r="J623" s="1239">
        <f t="shared" si="139"/>
        <v>1</v>
      </c>
      <c r="K623" s="1229">
        <f t="shared" si="127"/>
        <v>50.319999999999993</v>
      </c>
      <c r="L623" s="1229">
        <f t="shared" si="128"/>
        <v>50.319999999999993</v>
      </c>
      <c r="M623" s="1229">
        <f t="shared" si="129"/>
        <v>1.68</v>
      </c>
      <c r="N623" s="1229">
        <f t="shared" si="130"/>
        <v>1.68</v>
      </c>
      <c r="O623" s="1229">
        <f t="shared" si="131"/>
        <v>56.7</v>
      </c>
      <c r="P623" s="1229">
        <f t="shared" si="132"/>
        <v>56.7</v>
      </c>
      <c r="Q623" s="1229">
        <f t="shared" si="133"/>
        <v>23.58</v>
      </c>
      <c r="R623" s="1229">
        <f t="shared" si="134"/>
        <v>23.58</v>
      </c>
      <c r="S623" s="1229">
        <f t="shared" si="135"/>
        <v>12.579999999999998</v>
      </c>
      <c r="T623" s="1229">
        <f t="shared" si="136"/>
        <v>12.579999999999998</v>
      </c>
      <c r="U623" s="1229">
        <f t="shared" si="137"/>
        <v>12.579999999999998</v>
      </c>
      <c r="V623" s="1233">
        <f t="shared" si="138"/>
        <v>6.2899999999999991</v>
      </c>
      <c r="W623" s="1248">
        <f t="shared" si="126"/>
        <v>309</v>
      </c>
    </row>
    <row r="624" spans="1:23" ht="11.25" customHeight="1" x14ac:dyDescent="0.25">
      <c r="A624" s="1234" t="s">
        <v>3854</v>
      </c>
      <c r="B624" s="1234">
        <v>19177432</v>
      </c>
      <c r="C624" s="1235" t="s">
        <v>2697</v>
      </c>
      <c r="D624" s="1234">
        <v>32700000496</v>
      </c>
      <c r="E624" s="1234" t="s">
        <v>4139</v>
      </c>
      <c r="F624" s="1237">
        <v>141</v>
      </c>
      <c r="G624" s="1236">
        <v>2</v>
      </c>
      <c r="H624" s="1236">
        <v>1</v>
      </c>
      <c r="I624" s="1238">
        <v>0</v>
      </c>
      <c r="J624" s="1239">
        <f t="shared" si="139"/>
        <v>1</v>
      </c>
      <c r="K624" s="1229">
        <f t="shared" si="127"/>
        <v>33.839999999999996</v>
      </c>
      <c r="L624" s="1229">
        <f t="shared" si="128"/>
        <v>33.839999999999996</v>
      </c>
      <c r="M624" s="1229">
        <f t="shared" si="129"/>
        <v>1.68</v>
      </c>
      <c r="N624" s="1229">
        <f t="shared" si="130"/>
        <v>1.68</v>
      </c>
      <c r="O624" s="1229">
        <f t="shared" si="131"/>
        <v>56.7</v>
      </c>
      <c r="P624" s="1229">
        <f t="shared" si="132"/>
        <v>56.7</v>
      </c>
      <c r="Q624" s="1229">
        <f t="shared" si="133"/>
        <v>23.58</v>
      </c>
      <c r="R624" s="1229">
        <f t="shared" si="134"/>
        <v>23.58</v>
      </c>
      <c r="S624" s="1229">
        <f t="shared" si="135"/>
        <v>8.4599999999999991</v>
      </c>
      <c r="T624" s="1229">
        <f t="shared" si="136"/>
        <v>8.4599999999999991</v>
      </c>
      <c r="U624" s="1229">
        <f t="shared" si="137"/>
        <v>8.4599999999999991</v>
      </c>
      <c r="V624" s="1233">
        <f t="shared" si="138"/>
        <v>4.2299999999999995</v>
      </c>
      <c r="W624" s="1248">
        <f t="shared" si="126"/>
        <v>261</v>
      </c>
    </row>
    <row r="625" spans="1:23" ht="11.25" customHeight="1" x14ac:dyDescent="0.25">
      <c r="A625" s="1234" t="s">
        <v>3854</v>
      </c>
      <c r="B625" s="1234">
        <v>19177433</v>
      </c>
      <c r="C625" s="1235" t="s">
        <v>2699</v>
      </c>
      <c r="D625" s="1234">
        <v>10540005190</v>
      </c>
      <c r="E625" s="1234" t="s">
        <v>4140</v>
      </c>
      <c r="F625" s="1237">
        <v>186.33333333333334</v>
      </c>
      <c r="G625" s="1236">
        <v>2</v>
      </c>
      <c r="H625" s="1236">
        <v>1</v>
      </c>
      <c r="I625" s="1238">
        <v>0</v>
      </c>
      <c r="J625" s="1239">
        <f t="shared" si="139"/>
        <v>1</v>
      </c>
      <c r="K625" s="1229">
        <f t="shared" si="127"/>
        <v>44.72</v>
      </c>
      <c r="L625" s="1229">
        <f t="shared" si="128"/>
        <v>44.72</v>
      </c>
      <c r="M625" s="1229">
        <f t="shared" si="129"/>
        <v>1.68</v>
      </c>
      <c r="N625" s="1229">
        <f t="shared" si="130"/>
        <v>1.68</v>
      </c>
      <c r="O625" s="1229">
        <f t="shared" si="131"/>
        <v>56.7</v>
      </c>
      <c r="P625" s="1229">
        <f t="shared" si="132"/>
        <v>56.7</v>
      </c>
      <c r="Q625" s="1229">
        <f t="shared" si="133"/>
        <v>23.58</v>
      </c>
      <c r="R625" s="1229">
        <f t="shared" si="134"/>
        <v>23.58</v>
      </c>
      <c r="S625" s="1229">
        <f t="shared" si="135"/>
        <v>11.18</v>
      </c>
      <c r="T625" s="1229">
        <f t="shared" si="136"/>
        <v>11.18</v>
      </c>
      <c r="U625" s="1229">
        <f t="shared" si="137"/>
        <v>11.18</v>
      </c>
      <c r="V625" s="1233">
        <f t="shared" si="138"/>
        <v>5.59</v>
      </c>
      <c r="W625" s="1248">
        <f t="shared" si="126"/>
        <v>292</v>
      </c>
    </row>
    <row r="626" spans="1:23" ht="11.25" customHeight="1" x14ac:dyDescent="0.25">
      <c r="A626" s="1234" t="s">
        <v>3854</v>
      </c>
      <c r="B626" s="1234">
        <v>19177434</v>
      </c>
      <c r="C626" s="1235" t="s">
        <v>2701</v>
      </c>
      <c r="D626" s="1234">
        <v>66980003568</v>
      </c>
      <c r="E626" s="1234" t="s">
        <v>4141</v>
      </c>
      <c r="F626" s="1237">
        <v>207.66666666666666</v>
      </c>
      <c r="G626" s="1236">
        <v>2</v>
      </c>
      <c r="H626" s="1236">
        <v>1</v>
      </c>
      <c r="I626" s="1238">
        <v>0</v>
      </c>
      <c r="J626" s="1239">
        <f t="shared" si="139"/>
        <v>1</v>
      </c>
      <c r="K626" s="1229">
        <f t="shared" si="127"/>
        <v>49.839999999999996</v>
      </c>
      <c r="L626" s="1229">
        <f t="shared" si="128"/>
        <v>49.839999999999996</v>
      </c>
      <c r="M626" s="1229">
        <f t="shared" si="129"/>
        <v>1.68</v>
      </c>
      <c r="N626" s="1229">
        <f t="shared" si="130"/>
        <v>1.68</v>
      </c>
      <c r="O626" s="1229">
        <f t="shared" si="131"/>
        <v>56.7</v>
      </c>
      <c r="P626" s="1229">
        <f t="shared" si="132"/>
        <v>56.7</v>
      </c>
      <c r="Q626" s="1229">
        <f t="shared" si="133"/>
        <v>23.58</v>
      </c>
      <c r="R626" s="1229">
        <f t="shared" si="134"/>
        <v>23.58</v>
      </c>
      <c r="S626" s="1229">
        <f t="shared" si="135"/>
        <v>12.459999999999999</v>
      </c>
      <c r="T626" s="1229">
        <f t="shared" si="136"/>
        <v>12.459999999999999</v>
      </c>
      <c r="U626" s="1229">
        <f t="shared" si="137"/>
        <v>12.459999999999999</v>
      </c>
      <c r="V626" s="1233">
        <f t="shared" si="138"/>
        <v>6.2299999999999995</v>
      </c>
      <c r="W626" s="1248">
        <f t="shared" si="126"/>
        <v>307</v>
      </c>
    </row>
    <row r="627" spans="1:23" ht="11.25" customHeight="1" x14ac:dyDescent="0.25">
      <c r="A627" s="1234" t="s">
        <v>3854</v>
      </c>
      <c r="B627" s="1234">
        <v>19177441</v>
      </c>
      <c r="C627" s="1235" t="s">
        <v>896</v>
      </c>
      <c r="D627" s="1234">
        <v>33640001836</v>
      </c>
      <c r="E627" s="1234" t="s">
        <v>4142</v>
      </c>
      <c r="F627" s="1237">
        <v>380.33333333333331</v>
      </c>
      <c r="G627" s="1236">
        <v>3</v>
      </c>
      <c r="H627" s="1236">
        <v>1</v>
      </c>
      <c r="I627" s="1238">
        <v>0</v>
      </c>
      <c r="J627" s="1239">
        <f t="shared" si="139"/>
        <v>2</v>
      </c>
      <c r="K627" s="1229">
        <f t="shared" si="127"/>
        <v>91.279999999999987</v>
      </c>
      <c r="L627" s="1229">
        <f t="shared" si="128"/>
        <v>91.279999999999987</v>
      </c>
      <c r="M627" s="1229">
        <f t="shared" si="129"/>
        <v>1.68</v>
      </c>
      <c r="N627" s="1229">
        <f t="shared" si="130"/>
        <v>3.36</v>
      </c>
      <c r="O627" s="1229">
        <f t="shared" si="131"/>
        <v>56.7</v>
      </c>
      <c r="P627" s="1229">
        <f t="shared" si="132"/>
        <v>113.4</v>
      </c>
      <c r="Q627" s="1229">
        <f t="shared" si="133"/>
        <v>23.58</v>
      </c>
      <c r="R627" s="1229">
        <f t="shared" si="134"/>
        <v>47.16</v>
      </c>
      <c r="S627" s="1229">
        <f t="shared" si="135"/>
        <v>22.819999999999997</v>
      </c>
      <c r="T627" s="1229">
        <f t="shared" si="136"/>
        <v>22.819999999999997</v>
      </c>
      <c r="U627" s="1229">
        <f t="shared" si="137"/>
        <v>22.819999999999997</v>
      </c>
      <c r="V627" s="1233">
        <f t="shared" si="138"/>
        <v>11.409999999999998</v>
      </c>
      <c r="W627" s="1248">
        <f t="shared" si="126"/>
        <v>508</v>
      </c>
    </row>
    <row r="628" spans="1:23" ht="11.25" customHeight="1" x14ac:dyDescent="0.25">
      <c r="A628" s="1234" t="s">
        <v>3854</v>
      </c>
      <c r="B628" s="1234">
        <v>19177445</v>
      </c>
      <c r="C628" s="1235" t="s">
        <v>2703</v>
      </c>
      <c r="D628" s="1234">
        <v>50570005228</v>
      </c>
      <c r="E628" s="1234" t="s">
        <v>4143</v>
      </c>
      <c r="F628" s="1237">
        <v>136.33333333333334</v>
      </c>
      <c r="G628" s="1236">
        <v>2</v>
      </c>
      <c r="H628" s="1236">
        <v>1</v>
      </c>
      <c r="I628" s="1238">
        <v>0</v>
      </c>
      <c r="J628" s="1239">
        <f t="shared" si="139"/>
        <v>1</v>
      </c>
      <c r="K628" s="1229">
        <f t="shared" si="127"/>
        <v>32.72</v>
      </c>
      <c r="L628" s="1229">
        <f t="shared" si="128"/>
        <v>32.72</v>
      </c>
      <c r="M628" s="1229">
        <f t="shared" si="129"/>
        <v>1.68</v>
      </c>
      <c r="N628" s="1229">
        <f t="shared" si="130"/>
        <v>1.68</v>
      </c>
      <c r="O628" s="1229">
        <f t="shared" si="131"/>
        <v>56.7</v>
      </c>
      <c r="P628" s="1229">
        <f t="shared" si="132"/>
        <v>56.7</v>
      </c>
      <c r="Q628" s="1229">
        <f t="shared" si="133"/>
        <v>23.58</v>
      </c>
      <c r="R628" s="1229">
        <f t="shared" si="134"/>
        <v>23.58</v>
      </c>
      <c r="S628" s="1229">
        <f t="shared" si="135"/>
        <v>8.18</v>
      </c>
      <c r="T628" s="1229">
        <f t="shared" si="136"/>
        <v>8.18</v>
      </c>
      <c r="U628" s="1229">
        <f t="shared" si="137"/>
        <v>8.18</v>
      </c>
      <c r="V628" s="1233">
        <f t="shared" si="138"/>
        <v>4.09</v>
      </c>
      <c r="W628" s="1248">
        <f t="shared" si="126"/>
        <v>258</v>
      </c>
    </row>
    <row r="629" spans="1:23" ht="11.25" customHeight="1" x14ac:dyDescent="0.25">
      <c r="A629" s="1234" t="s">
        <v>3854</v>
      </c>
      <c r="B629" s="1234">
        <v>19177464</v>
      </c>
      <c r="C629" s="1235" t="s">
        <v>2705</v>
      </c>
      <c r="D629" s="1234">
        <v>38890009857</v>
      </c>
      <c r="E629" s="1234" t="s">
        <v>4144</v>
      </c>
      <c r="F629" s="1237">
        <v>123.66666666666667</v>
      </c>
      <c r="G629" s="1236">
        <v>3</v>
      </c>
      <c r="H629" s="1236">
        <v>1</v>
      </c>
      <c r="I629" s="1238">
        <v>0</v>
      </c>
      <c r="J629" s="1239">
        <f t="shared" si="139"/>
        <v>2</v>
      </c>
      <c r="K629" s="1229">
        <f t="shared" si="127"/>
        <v>29.68</v>
      </c>
      <c r="L629" s="1229">
        <f t="shared" si="128"/>
        <v>29.68</v>
      </c>
      <c r="M629" s="1229">
        <f t="shared" si="129"/>
        <v>1.68</v>
      </c>
      <c r="N629" s="1229">
        <f t="shared" si="130"/>
        <v>3.36</v>
      </c>
      <c r="O629" s="1229">
        <f t="shared" si="131"/>
        <v>56.7</v>
      </c>
      <c r="P629" s="1229">
        <f t="shared" si="132"/>
        <v>113.4</v>
      </c>
      <c r="Q629" s="1229">
        <f t="shared" si="133"/>
        <v>23.58</v>
      </c>
      <c r="R629" s="1229">
        <f t="shared" si="134"/>
        <v>47.16</v>
      </c>
      <c r="S629" s="1229">
        <f t="shared" si="135"/>
        <v>7.42</v>
      </c>
      <c r="T629" s="1229">
        <f t="shared" si="136"/>
        <v>7.42</v>
      </c>
      <c r="U629" s="1229">
        <f t="shared" si="137"/>
        <v>7.42</v>
      </c>
      <c r="V629" s="1233">
        <f t="shared" si="138"/>
        <v>3.71</v>
      </c>
      <c r="W629" s="1248">
        <f t="shared" si="126"/>
        <v>331</v>
      </c>
    </row>
    <row r="630" spans="1:23" ht="11.25" customHeight="1" x14ac:dyDescent="0.25">
      <c r="A630" s="1234" t="s">
        <v>3854</v>
      </c>
      <c r="B630" s="1234">
        <v>19275401</v>
      </c>
      <c r="C630" s="1235" t="s">
        <v>4145</v>
      </c>
      <c r="D630" s="1234">
        <v>49350003981</v>
      </c>
      <c r="E630" s="1234" t="s">
        <v>4146</v>
      </c>
      <c r="F630" s="1237">
        <v>103.33333333333333</v>
      </c>
      <c r="G630" s="1236">
        <v>2</v>
      </c>
      <c r="H630" s="1236">
        <v>1</v>
      </c>
      <c r="I630" s="1238">
        <v>0</v>
      </c>
      <c r="J630" s="1239">
        <f t="shared" si="139"/>
        <v>1</v>
      </c>
      <c r="K630" s="1229">
        <f t="shared" si="127"/>
        <v>24.799999999999997</v>
      </c>
      <c r="L630" s="1229">
        <f t="shared" si="128"/>
        <v>24.799999999999997</v>
      </c>
      <c r="M630" s="1229">
        <f t="shared" si="129"/>
        <v>1.68</v>
      </c>
      <c r="N630" s="1229">
        <f t="shared" si="130"/>
        <v>1.68</v>
      </c>
      <c r="O630" s="1229">
        <f t="shared" si="131"/>
        <v>56.7</v>
      </c>
      <c r="P630" s="1229">
        <f t="shared" si="132"/>
        <v>56.7</v>
      </c>
      <c r="Q630" s="1229">
        <f t="shared" si="133"/>
        <v>23.58</v>
      </c>
      <c r="R630" s="1229">
        <f t="shared" si="134"/>
        <v>23.58</v>
      </c>
      <c r="S630" s="1229">
        <f t="shared" si="135"/>
        <v>6.1999999999999993</v>
      </c>
      <c r="T630" s="1229">
        <f t="shared" si="136"/>
        <v>6.1999999999999993</v>
      </c>
      <c r="U630" s="1229">
        <f t="shared" si="137"/>
        <v>6.1999999999999993</v>
      </c>
      <c r="V630" s="1233">
        <f t="shared" si="138"/>
        <v>3.0999999999999996</v>
      </c>
      <c r="W630" s="1248">
        <f t="shared" si="126"/>
        <v>235</v>
      </c>
    </row>
    <row r="631" spans="1:23" ht="11.25" customHeight="1" x14ac:dyDescent="0.25">
      <c r="A631" s="1234" t="s">
        <v>3854</v>
      </c>
      <c r="B631" s="1234">
        <v>19275403</v>
      </c>
      <c r="C631" s="1235" t="s">
        <v>2707</v>
      </c>
      <c r="D631" s="1234">
        <v>85730001864</v>
      </c>
      <c r="E631" s="1234" t="s">
        <v>4147</v>
      </c>
      <c r="F631" s="1237">
        <v>456.33333333333331</v>
      </c>
      <c r="G631" s="1236">
        <v>2</v>
      </c>
      <c r="H631" s="1236">
        <v>1</v>
      </c>
      <c r="I631" s="1238">
        <v>0</v>
      </c>
      <c r="J631" s="1239">
        <f t="shared" si="139"/>
        <v>1</v>
      </c>
      <c r="K631" s="1229">
        <f t="shared" si="127"/>
        <v>109.52</v>
      </c>
      <c r="L631" s="1229">
        <f t="shared" si="128"/>
        <v>109.52</v>
      </c>
      <c r="M631" s="1229">
        <f t="shared" si="129"/>
        <v>1.68</v>
      </c>
      <c r="N631" s="1229">
        <f t="shared" si="130"/>
        <v>1.68</v>
      </c>
      <c r="O631" s="1229">
        <f t="shared" si="131"/>
        <v>56.7</v>
      </c>
      <c r="P631" s="1229">
        <f t="shared" si="132"/>
        <v>56.7</v>
      </c>
      <c r="Q631" s="1229">
        <f t="shared" si="133"/>
        <v>23.58</v>
      </c>
      <c r="R631" s="1229">
        <f t="shared" si="134"/>
        <v>23.58</v>
      </c>
      <c r="S631" s="1229">
        <f t="shared" si="135"/>
        <v>27.38</v>
      </c>
      <c r="T631" s="1229">
        <f t="shared" si="136"/>
        <v>27.38</v>
      </c>
      <c r="U631" s="1229">
        <f t="shared" si="137"/>
        <v>27.38</v>
      </c>
      <c r="V631" s="1233">
        <f t="shared" si="138"/>
        <v>13.69</v>
      </c>
      <c r="W631" s="1248">
        <f t="shared" si="126"/>
        <v>479</v>
      </c>
    </row>
    <row r="632" spans="1:23" ht="11.25" customHeight="1" x14ac:dyDescent="0.25">
      <c r="A632" s="1234" t="s">
        <v>3854</v>
      </c>
      <c r="B632" s="1234">
        <v>19275404</v>
      </c>
      <c r="C632" s="1235" t="s">
        <v>2709</v>
      </c>
      <c r="D632" s="1234">
        <v>70340000701</v>
      </c>
      <c r="E632" s="1234" t="s">
        <v>4148</v>
      </c>
      <c r="F632" s="1237">
        <v>137</v>
      </c>
      <c r="G632" s="1236">
        <v>2</v>
      </c>
      <c r="H632" s="1236">
        <v>1</v>
      </c>
      <c r="I632" s="1238">
        <v>0</v>
      </c>
      <c r="J632" s="1239">
        <f t="shared" si="139"/>
        <v>1</v>
      </c>
      <c r="K632" s="1229">
        <f t="shared" si="127"/>
        <v>32.879999999999995</v>
      </c>
      <c r="L632" s="1229">
        <f t="shared" si="128"/>
        <v>32.879999999999995</v>
      </c>
      <c r="M632" s="1229">
        <f t="shared" si="129"/>
        <v>1.68</v>
      </c>
      <c r="N632" s="1229">
        <f t="shared" si="130"/>
        <v>1.68</v>
      </c>
      <c r="O632" s="1229">
        <f t="shared" si="131"/>
        <v>56.7</v>
      </c>
      <c r="P632" s="1229">
        <f t="shared" si="132"/>
        <v>56.7</v>
      </c>
      <c r="Q632" s="1229">
        <f t="shared" si="133"/>
        <v>23.58</v>
      </c>
      <c r="R632" s="1229">
        <f t="shared" si="134"/>
        <v>23.58</v>
      </c>
      <c r="S632" s="1229">
        <f t="shared" si="135"/>
        <v>8.2199999999999989</v>
      </c>
      <c r="T632" s="1229">
        <f t="shared" si="136"/>
        <v>8.2199999999999989</v>
      </c>
      <c r="U632" s="1229">
        <f t="shared" si="137"/>
        <v>8.2199999999999989</v>
      </c>
      <c r="V632" s="1233">
        <f t="shared" si="138"/>
        <v>4.1099999999999994</v>
      </c>
      <c r="W632" s="1248">
        <f t="shared" si="126"/>
        <v>258</v>
      </c>
    </row>
    <row r="633" spans="1:23" ht="11.25" customHeight="1" x14ac:dyDescent="0.25">
      <c r="A633" s="1234" t="s">
        <v>3854</v>
      </c>
      <c r="B633" s="1234">
        <v>19275405</v>
      </c>
      <c r="C633" s="1235" t="s">
        <v>2711</v>
      </c>
      <c r="D633" s="1234">
        <v>15360004492</v>
      </c>
      <c r="E633" s="1234" t="s">
        <v>4149</v>
      </c>
      <c r="F633" s="1237">
        <v>351.33333333333331</v>
      </c>
      <c r="G633" s="1236">
        <v>3</v>
      </c>
      <c r="H633" s="1236">
        <v>1</v>
      </c>
      <c r="I633" s="1238">
        <v>0</v>
      </c>
      <c r="J633" s="1239">
        <f t="shared" si="139"/>
        <v>2</v>
      </c>
      <c r="K633" s="1229">
        <f t="shared" si="127"/>
        <v>84.32</v>
      </c>
      <c r="L633" s="1229">
        <f t="shared" si="128"/>
        <v>84.32</v>
      </c>
      <c r="M633" s="1229">
        <f t="shared" si="129"/>
        <v>1.68</v>
      </c>
      <c r="N633" s="1229">
        <f t="shared" si="130"/>
        <v>3.36</v>
      </c>
      <c r="O633" s="1229">
        <f t="shared" si="131"/>
        <v>56.7</v>
      </c>
      <c r="P633" s="1229">
        <f t="shared" si="132"/>
        <v>113.4</v>
      </c>
      <c r="Q633" s="1229">
        <f t="shared" si="133"/>
        <v>23.58</v>
      </c>
      <c r="R633" s="1229">
        <f t="shared" si="134"/>
        <v>47.16</v>
      </c>
      <c r="S633" s="1229">
        <f t="shared" si="135"/>
        <v>21.08</v>
      </c>
      <c r="T633" s="1229">
        <f t="shared" si="136"/>
        <v>21.08</v>
      </c>
      <c r="U633" s="1229">
        <f t="shared" si="137"/>
        <v>21.08</v>
      </c>
      <c r="V633" s="1233">
        <f t="shared" si="138"/>
        <v>10.54</v>
      </c>
      <c r="W633" s="1248">
        <f t="shared" si="126"/>
        <v>488</v>
      </c>
    </row>
    <row r="634" spans="1:23" ht="11.25" customHeight="1" x14ac:dyDescent="0.25">
      <c r="A634" s="1234" t="s">
        <v>3854</v>
      </c>
      <c r="B634" s="1234">
        <v>19275408</v>
      </c>
      <c r="C634" s="1235" t="s">
        <v>2713</v>
      </c>
      <c r="D634" s="1234">
        <v>68490003274</v>
      </c>
      <c r="E634" s="1234" t="s">
        <v>4150</v>
      </c>
      <c r="F634" s="1237">
        <v>600</v>
      </c>
      <c r="G634" s="1236">
        <v>3</v>
      </c>
      <c r="H634" s="1236">
        <v>1</v>
      </c>
      <c r="I634" s="1238">
        <v>0</v>
      </c>
      <c r="J634" s="1239">
        <f t="shared" si="139"/>
        <v>2</v>
      </c>
      <c r="K634" s="1229">
        <f t="shared" si="127"/>
        <v>144</v>
      </c>
      <c r="L634" s="1229">
        <f t="shared" si="128"/>
        <v>144</v>
      </c>
      <c r="M634" s="1229">
        <f t="shared" si="129"/>
        <v>1.68</v>
      </c>
      <c r="N634" s="1229">
        <f t="shared" si="130"/>
        <v>3.36</v>
      </c>
      <c r="O634" s="1229">
        <f t="shared" si="131"/>
        <v>56.7</v>
      </c>
      <c r="P634" s="1229">
        <f t="shared" si="132"/>
        <v>113.4</v>
      </c>
      <c r="Q634" s="1229">
        <f t="shared" si="133"/>
        <v>23.58</v>
      </c>
      <c r="R634" s="1229">
        <f t="shared" si="134"/>
        <v>47.16</v>
      </c>
      <c r="S634" s="1229">
        <f t="shared" si="135"/>
        <v>36</v>
      </c>
      <c r="T634" s="1229">
        <f t="shared" si="136"/>
        <v>36</v>
      </c>
      <c r="U634" s="1229">
        <f t="shared" si="137"/>
        <v>36</v>
      </c>
      <c r="V634" s="1233">
        <f t="shared" si="138"/>
        <v>18</v>
      </c>
      <c r="W634" s="1248">
        <f t="shared" si="126"/>
        <v>660</v>
      </c>
    </row>
    <row r="635" spans="1:23" ht="11.25" customHeight="1" x14ac:dyDescent="0.25">
      <c r="A635" s="1234" t="s">
        <v>3854</v>
      </c>
      <c r="B635" s="1234">
        <v>19275410</v>
      </c>
      <c r="C635" s="1235" t="s">
        <v>2715</v>
      </c>
      <c r="D635" s="1234">
        <v>18390009125</v>
      </c>
      <c r="E635" s="1234" t="s">
        <v>4151</v>
      </c>
      <c r="F635" s="1237">
        <v>341</v>
      </c>
      <c r="G635" s="1236">
        <v>3</v>
      </c>
      <c r="H635" s="1236">
        <v>1</v>
      </c>
      <c r="I635" s="1238">
        <v>0</v>
      </c>
      <c r="J635" s="1239">
        <f t="shared" si="139"/>
        <v>2</v>
      </c>
      <c r="K635" s="1229">
        <f t="shared" si="127"/>
        <v>81.84</v>
      </c>
      <c r="L635" s="1229">
        <f t="shared" si="128"/>
        <v>81.84</v>
      </c>
      <c r="M635" s="1229">
        <f t="shared" si="129"/>
        <v>1.68</v>
      </c>
      <c r="N635" s="1229">
        <f t="shared" si="130"/>
        <v>3.36</v>
      </c>
      <c r="O635" s="1229">
        <f t="shared" si="131"/>
        <v>56.7</v>
      </c>
      <c r="P635" s="1229">
        <f t="shared" si="132"/>
        <v>113.4</v>
      </c>
      <c r="Q635" s="1229">
        <f t="shared" si="133"/>
        <v>23.58</v>
      </c>
      <c r="R635" s="1229">
        <f t="shared" si="134"/>
        <v>47.16</v>
      </c>
      <c r="S635" s="1229">
        <f t="shared" si="135"/>
        <v>20.46</v>
      </c>
      <c r="T635" s="1229">
        <f t="shared" si="136"/>
        <v>20.46</v>
      </c>
      <c r="U635" s="1229">
        <f t="shared" si="137"/>
        <v>20.46</v>
      </c>
      <c r="V635" s="1233">
        <f t="shared" si="138"/>
        <v>10.23</v>
      </c>
      <c r="W635" s="1248">
        <f t="shared" si="126"/>
        <v>481</v>
      </c>
    </row>
    <row r="636" spans="1:23" ht="11.25" customHeight="1" x14ac:dyDescent="0.25">
      <c r="A636" s="1234" t="s">
        <v>3854</v>
      </c>
      <c r="B636" s="1234">
        <v>19275411</v>
      </c>
      <c r="C636" s="1235" t="s">
        <v>2717</v>
      </c>
      <c r="D636" s="1234">
        <v>73610008983</v>
      </c>
      <c r="E636" s="1234" t="s">
        <v>4152</v>
      </c>
      <c r="F636" s="1237">
        <v>510</v>
      </c>
      <c r="G636" s="1236">
        <v>2</v>
      </c>
      <c r="H636" s="1236">
        <v>1</v>
      </c>
      <c r="I636" s="1238">
        <v>0</v>
      </c>
      <c r="J636" s="1239">
        <f t="shared" si="139"/>
        <v>1</v>
      </c>
      <c r="K636" s="1229">
        <f t="shared" si="127"/>
        <v>122.39999999999999</v>
      </c>
      <c r="L636" s="1229">
        <f t="shared" si="128"/>
        <v>122.39999999999999</v>
      </c>
      <c r="M636" s="1229">
        <f t="shared" si="129"/>
        <v>1.68</v>
      </c>
      <c r="N636" s="1229">
        <f t="shared" si="130"/>
        <v>1.68</v>
      </c>
      <c r="O636" s="1229">
        <f t="shared" si="131"/>
        <v>56.7</v>
      </c>
      <c r="P636" s="1229">
        <f t="shared" si="132"/>
        <v>56.7</v>
      </c>
      <c r="Q636" s="1229">
        <f t="shared" si="133"/>
        <v>23.58</v>
      </c>
      <c r="R636" s="1229">
        <f t="shared" si="134"/>
        <v>23.58</v>
      </c>
      <c r="S636" s="1229">
        <f t="shared" si="135"/>
        <v>30.599999999999998</v>
      </c>
      <c r="T636" s="1229">
        <f t="shared" si="136"/>
        <v>30.599999999999998</v>
      </c>
      <c r="U636" s="1229">
        <f t="shared" si="137"/>
        <v>30.599999999999998</v>
      </c>
      <c r="V636" s="1233">
        <f t="shared" si="138"/>
        <v>15.299999999999999</v>
      </c>
      <c r="W636" s="1248">
        <f t="shared" si="126"/>
        <v>516</v>
      </c>
    </row>
    <row r="637" spans="1:23" ht="11.25" customHeight="1" x14ac:dyDescent="0.25">
      <c r="A637" s="1234" t="s">
        <v>3854</v>
      </c>
      <c r="B637" s="1234">
        <v>19275412</v>
      </c>
      <c r="C637" s="1235" t="s">
        <v>2719</v>
      </c>
      <c r="D637" s="1234">
        <v>50770000606</v>
      </c>
      <c r="E637" s="1234" t="s">
        <v>4153</v>
      </c>
      <c r="F637" s="1237">
        <v>456</v>
      </c>
      <c r="G637" s="1236">
        <v>3</v>
      </c>
      <c r="H637" s="1236">
        <v>1</v>
      </c>
      <c r="I637" s="1238">
        <v>0</v>
      </c>
      <c r="J637" s="1239">
        <f t="shared" si="139"/>
        <v>2</v>
      </c>
      <c r="K637" s="1229">
        <f t="shared" si="127"/>
        <v>109.44</v>
      </c>
      <c r="L637" s="1229">
        <f t="shared" si="128"/>
        <v>109.44</v>
      </c>
      <c r="M637" s="1229">
        <f t="shared" si="129"/>
        <v>1.68</v>
      </c>
      <c r="N637" s="1229">
        <f t="shared" si="130"/>
        <v>3.36</v>
      </c>
      <c r="O637" s="1229">
        <f t="shared" si="131"/>
        <v>56.7</v>
      </c>
      <c r="P637" s="1229">
        <f t="shared" si="132"/>
        <v>113.4</v>
      </c>
      <c r="Q637" s="1229">
        <f t="shared" si="133"/>
        <v>23.58</v>
      </c>
      <c r="R637" s="1229">
        <f t="shared" si="134"/>
        <v>47.16</v>
      </c>
      <c r="S637" s="1229">
        <f t="shared" si="135"/>
        <v>27.36</v>
      </c>
      <c r="T637" s="1229">
        <f t="shared" si="136"/>
        <v>27.36</v>
      </c>
      <c r="U637" s="1229">
        <f t="shared" si="137"/>
        <v>27.36</v>
      </c>
      <c r="V637" s="1233">
        <f t="shared" si="138"/>
        <v>13.68</v>
      </c>
      <c r="W637" s="1248">
        <f t="shared" si="126"/>
        <v>561</v>
      </c>
    </row>
    <row r="638" spans="1:23" ht="11.25" customHeight="1" x14ac:dyDescent="0.25">
      <c r="A638" s="1234" t="s">
        <v>3854</v>
      </c>
      <c r="B638" s="1234">
        <v>19275414</v>
      </c>
      <c r="C638" s="1235" t="s">
        <v>4154</v>
      </c>
      <c r="D638" s="1234">
        <v>60300000913</v>
      </c>
      <c r="E638" s="1234" t="s">
        <v>4155</v>
      </c>
      <c r="F638" s="1237">
        <v>365</v>
      </c>
      <c r="G638" s="1236">
        <v>2</v>
      </c>
      <c r="H638" s="1236">
        <v>1</v>
      </c>
      <c r="I638" s="1238">
        <v>0</v>
      </c>
      <c r="J638" s="1239">
        <f t="shared" si="139"/>
        <v>1</v>
      </c>
      <c r="K638" s="1229">
        <f t="shared" si="127"/>
        <v>87.6</v>
      </c>
      <c r="L638" s="1229">
        <f t="shared" si="128"/>
        <v>87.6</v>
      </c>
      <c r="M638" s="1229">
        <f t="shared" si="129"/>
        <v>1.68</v>
      </c>
      <c r="N638" s="1229">
        <f t="shared" si="130"/>
        <v>1.68</v>
      </c>
      <c r="O638" s="1229">
        <f t="shared" si="131"/>
        <v>56.7</v>
      </c>
      <c r="P638" s="1229">
        <f t="shared" si="132"/>
        <v>56.7</v>
      </c>
      <c r="Q638" s="1229">
        <f t="shared" si="133"/>
        <v>23.58</v>
      </c>
      <c r="R638" s="1229">
        <f t="shared" si="134"/>
        <v>23.58</v>
      </c>
      <c r="S638" s="1229">
        <f t="shared" si="135"/>
        <v>21.9</v>
      </c>
      <c r="T638" s="1229">
        <f t="shared" si="136"/>
        <v>21.9</v>
      </c>
      <c r="U638" s="1229">
        <f t="shared" si="137"/>
        <v>21.9</v>
      </c>
      <c r="V638" s="1233">
        <f t="shared" si="138"/>
        <v>10.95</v>
      </c>
      <c r="W638" s="1248">
        <f t="shared" si="126"/>
        <v>416</v>
      </c>
    </row>
    <row r="639" spans="1:23" ht="11.25" customHeight="1" x14ac:dyDescent="0.25">
      <c r="A639" s="1234" t="s">
        <v>3854</v>
      </c>
      <c r="B639" s="1234">
        <v>19275415</v>
      </c>
      <c r="C639" s="1235" t="s">
        <v>2721</v>
      </c>
      <c r="D639" s="1234">
        <v>70150008511</v>
      </c>
      <c r="E639" s="1234" t="s">
        <v>4156</v>
      </c>
      <c r="F639" s="1237">
        <v>224</v>
      </c>
      <c r="G639" s="1236">
        <v>3</v>
      </c>
      <c r="H639" s="1236">
        <v>1</v>
      </c>
      <c r="I639" s="1238">
        <v>0</v>
      </c>
      <c r="J639" s="1239">
        <f t="shared" si="139"/>
        <v>2</v>
      </c>
      <c r="K639" s="1229">
        <f t="shared" si="127"/>
        <v>53.76</v>
      </c>
      <c r="L639" s="1229">
        <f t="shared" si="128"/>
        <v>53.76</v>
      </c>
      <c r="M639" s="1229">
        <f t="shared" si="129"/>
        <v>1.68</v>
      </c>
      <c r="N639" s="1229">
        <f t="shared" si="130"/>
        <v>3.36</v>
      </c>
      <c r="O639" s="1229">
        <f t="shared" si="131"/>
        <v>56.7</v>
      </c>
      <c r="P639" s="1229">
        <f t="shared" si="132"/>
        <v>113.4</v>
      </c>
      <c r="Q639" s="1229">
        <f t="shared" si="133"/>
        <v>23.58</v>
      </c>
      <c r="R639" s="1229">
        <f t="shared" si="134"/>
        <v>47.16</v>
      </c>
      <c r="S639" s="1229">
        <f t="shared" si="135"/>
        <v>13.44</v>
      </c>
      <c r="T639" s="1229">
        <f t="shared" si="136"/>
        <v>13.44</v>
      </c>
      <c r="U639" s="1229">
        <f t="shared" si="137"/>
        <v>13.44</v>
      </c>
      <c r="V639" s="1233">
        <f t="shared" si="138"/>
        <v>6.72</v>
      </c>
      <c r="W639" s="1248">
        <f t="shared" si="126"/>
        <v>400</v>
      </c>
    </row>
    <row r="640" spans="1:23" ht="11.25" customHeight="1" x14ac:dyDescent="0.25">
      <c r="A640" s="1234" t="s">
        <v>3854</v>
      </c>
      <c r="B640" s="1234">
        <v>19275417</v>
      </c>
      <c r="C640" s="1235" t="s">
        <v>1656</v>
      </c>
      <c r="D640" s="1234">
        <v>10760002356</v>
      </c>
      <c r="E640" s="1234" t="s">
        <v>4157</v>
      </c>
      <c r="F640" s="1237">
        <v>283</v>
      </c>
      <c r="G640" s="1236">
        <v>2</v>
      </c>
      <c r="H640" s="1236">
        <v>1</v>
      </c>
      <c r="I640" s="1238">
        <v>0</v>
      </c>
      <c r="J640" s="1239">
        <f t="shared" si="139"/>
        <v>1</v>
      </c>
      <c r="K640" s="1229">
        <f t="shared" si="127"/>
        <v>67.92</v>
      </c>
      <c r="L640" s="1229">
        <f t="shared" si="128"/>
        <v>67.92</v>
      </c>
      <c r="M640" s="1229">
        <f t="shared" si="129"/>
        <v>1.68</v>
      </c>
      <c r="N640" s="1229">
        <f t="shared" si="130"/>
        <v>1.68</v>
      </c>
      <c r="O640" s="1229">
        <f t="shared" si="131"/>
        <v>56.7</v>
      </c>
      <c r="P640" s="1229">
        <f t="shared" si="132"/>
        <v>56.7</v>
      </c>
      <c r="Q640" s="1229">
        <f t="shared" si="133"/>
        <v>23.58</v>
      </c>
      <c r="R640" s="1229">
        <f t="shared" si="134"/>
        <v>23.58</v>
      </c>
      <c r="S640" s="1229">
        <f t="shared" si="135"/>
        <v>16.98</v>
      </c>
      <c r="T640" s="1229">
        <f t="shared" si="136"/>
        <v>16.98</v>
      </c>
      <c r="U640" s="1229">
        <f t="shared" si="137"/>
        <v>16.98</v>
      </c>
      <c r="V640" s="1233">
        <f t="shared" si="138"/>
        <v>8.49</v>
      </c>
      <c r="W640" s="1248">
        <f t="shared" si="126"/>
        <v>359</v>
      </c>
    </row>
    <row r="641" spans="1:23" ht="11.25" customHeight="1" x14ac:dyDescent="0.25">
      <c r="A641" s="1234" t="s">
        <v>3854</v>
      </c>
      <c r="B641" s="1234">
        <v>19275418</v>
      </c>
      <c r="C641" s="1235" t="s">
        <v>2723</v>
      </c>
      <c r="D641" s="1234">
        <v>27500004085</v>
      </c>
      <c r="E641" s="1234" t="s">
        <v>4158</v>
      </c>
      <c r="F641" s="1237">
        <v>313</v>
      </c>
      <c r="G641" s="1236">
        <v>2</v>
      </c>
      <c r="H641" s="1236">
        <v>1</v>
      </c>
      <c r="I641" s="1238">
        <v>0</v>
      </c>
      <c r="J641" s="1239">
        <f t="shared" si="139"/>
        <v>1</v>
      </c>
      <c r="K641" s="1229">
        <f t="shared" si="127"/>
        <v>75.11999999999999</v>
      </c>
      <c r="L641" s="1229">
        <f t="shared" si="128"/>
        <v>75.11999999999999</v>
      </c>
      <c r="M641" s="1229">
        <f t="shared" si="129"/>
        <v>1.68</v>
      </c>
      <c r="N641" s="1229">
        <f t="shared" si="130"/>
        <v>1.68</v>
      </c>
      <c r="O641" s="1229">
        <f t="shared" si="131"/>
        <v>56.7</v>
      </c>
      <c r="P641" s="1229">
        <f t="shared" si="132"/>
        <v>56.7</v>
      </c>
      <c r="Q641" s="1229">
        <f t="shared" si="133"/>
        <v>23.58</v>
      </c>
      <c r="R641" s="1229">
        <f t="shared" si="134"/>
        <v>23.58</v>
      </c>
      <c r="S641" s="1229">
        <f t="shared" si="135"/>
        <v>18.779999999999998</v>
      </c>
      <c r="T641" s="1229">
        <f t="shared" si="136"/>
        <v>18.779999999999998</v>
      </c>
      <c r="U641" s="1229">
        <f t="shared" si="137"/>
        <v>18.779999999999998</v>
      </c>
      <c r="V641" s="1233">
        <f t="shared" si="138"/>
        <v>9.3899999999999988</v>
      </c>
      <c r="W641" s="1248">
        <f t="shared" si="126"/>
        <v>380</v>
      </c>
    </row>
    <row r="642" spans="1:23" ht="11.25" customHeight="1" x14ac:dyDescent="0.25">
      <c r="A642" s="1234" t="s">
        <v>3854</v>
      </c>
      <c r="B642" s="1234">
        <v>19275419</v>
      </c>
      <c r="C642" s="1235" t="s">
        <v>2725</v>
      </c>
      <c r="D642" s="1234">
        <v>35460004559</v>
      </c>
      <c r="E642" s="1234" t="s">
        <v>4159</v>
      </c>
      <c r="F642" s="1237">
        <v>283.33333333333331</v>
      </c>
      <c r="G642" s="1236">
        <v>3</v>
      </c>
      <c r="H642" s="1236">
        <v>1</v>
      </c>
      <c r="I642" s="1238">
        <v>0</v>
      </c>
      <c r="J642" s="1239">
        <f t="shared" si="139"/>
        <v>2</v>
      </c>
      <c r="K642" s="1229">
        <f t="shared" si="127"/>
        <v>68</v>
      </c>
      <c r="L642" s="1229">
        <f t="shared" si="128"/>
        <v>68</v>
      </c>
      <c r="M642" s="1229">
        <f t="shared" si="129"/>
        <v>1.68</v>
      </c>
      <c r="N642" s="1229">
        <f t="shared" si="130"/>
        <v>3.36</v>
      </c>
      <c r="O642" s="1229">
        <f t="shared" si="131"/>
        <v>56.7</v>
      </c>
      <c r="P642" s="1229">
        <f t="shared" si="132"/>
        <v>113.4</v>
      </c>
      <c r="Q642" s="1229">
        <f t="shared" si="133"/>
        <v>23.58</v>
      </c>
      <c r="R642" s="1229">
        <f t="shared" si="134"/>
        <v>47.16</v>
      </c>
      <c r="S642" s="1229">
        <f t="shared" si="135"/>
        <v>17</v>
      </c>
      <c r="T642" s="1229">
        <f t="shared" si="136"/>
        <v>17</v>
      </c>
      <c r="U642" s="1229">
        <f t="shared" si="137"/>
        <v>17</v>
      </c>
      <c r="V642" s="1233">
        <f t="shared" si="138"/>
        <v>8.5</v>
      </c>
      <c r="W642" s="1248">
        <f t="shared" si="126"/>
        <v>441</v>
      </c>
    </row>
    <row r="643" spans="1:23" ht="11.25" customHeight="1" x14ac:dyDescent="0.25">
      <c r="A643" s="1234" t="s">
        <v>3854</v>
      </c>
      <c r="B643" s="1234">
        <v>19275423</v>
      </c>
      <c r="C643" s="1235" t="s">
        <v>2727</v>
      </c>
      <c r="D643" s="1234">
        <v>10020003136</v>
      </c>
      <c r="E643" s="1234" t="s">
        <v>4160</v>
      </c>
      <c r="F643" s="1237">
        <v>293</v>
      </c>
      <c r="G643" s="1236">
        <v>2</v>
      </c>
      <c r="H643" s="1236">
        <v>1</v>
      </c>
      <c r="I643" s="1238">
        <v>0</v>
      </c>
      <c r="J643" s="1239">
        <f t="shared" si="139"/>
        <v>1</v>
      </c>
      <c r="K643" s="1229">
        <f t="shared" si="127"/>
        <v>70.319999999999993</v>
      </c>
      <c r="L643" s="1229">
        <f t="shared" si="128"/>
        <v>70.319999999999993</v>
      </c>
      <c r="M643" s="1229">
        <f t="shared" si="129"/>
        <v>1.68</v>
      </c>
      <c r="N643" s="1229">
        <f t="shared" si="130"/>
        <v>1.68</v>
      </c>
      <c r="O643" s="1229">
        <f t="shared" si="131"/>
        <v>56.7</v>
      </c>
      <c r="P643" s="1229">
        <f t="shared" si="132"/>
        <v>56.7</v>
      </c>
      <c r="Q643" s="1229">
        <f t="shared" si="133"/>
        <v>23.58</v>
      </c>
      <c r="R643" s="1229">
        <f t="shared" si="134"/>
        <v>23.58</v>
      </c>
      <c r="S643" s="1229">
        <f t="shared" si="135"/>
        <v>17.579999999999998</v>
      </c>
      <c r="T643" s="1229">
        <f t="shared" si="136"/>
        <v>17.579999999999998</v>
      </c>
      <c r="U643" s="1229">
        <f t="shared" si="137"/>
        <v>17.579999999999998</v>
      </c>
      <c r="V643" s="1233">
        <f t="shared" si="138"/>
        <v>8.7899999999999991</v>
      </c>
      <c r="W643" s="1248">
        <f t="shared" si="126"/>
        <v>366</v>
      </c>
    </row>
    <row r="644" spans="1:23" ht="11.25" customHeight="1" x14ac:dyDescent="0.25">
      <c r="A644" s="1234" t="s">
        <v>3854</v>
      </c>
      <c r="B644" s="1234">
        <v>19275424</v>
      </c>
      <c r="C644" s="1235" t="s">
        <v>1658</v>
      </c>
      <c r="D644" s="1234">
        <v>62510009698</v>
      </c>
      <c r="E644" s="1234" t="s">
        <v>4161</v>
      </c>
      <c r="F644" s="1237">
        <v>199.33333333333334</v>
      </c>
      <c r="G644" s="1236">
        <v>2</v>
      </c>
      <c r="H644" s="1236">
        <v>1</v>
      </c>
      <c r="I644" s="1238">
        <v>0</v>
      </c>
      <c r="J644" s="1239">
        <f t="shared" si="139"/>
        <v>1</v>
      </c>
      <c r="K644" s="1229">
        <f t="shared" si="127"/>
        <v>47.84</v>
      </c>
      <c r="L644" s="1229">
        <f t="shared" si="128"/>
        <v>47.84</v>
      </c>
      <c r="M644" s="1229">
        <f t="shared" si="129"/>
        <v>1.68</v>
      </c>
      <c r="N644" s="1229">
        <f t="shared" si="130"/>
        <v>1.68</v>
      </c>
      <c r="O644" s="1229">
        <f t="shared" si="131"/>
        <v>56.7</v>
      </c>
      <c r="P644" s="1229">
        <f t="shared" si="132"/>
        <v>56.7</v>
      </c>
      <c r="Q644" s="1229">
        <f t="shared" si="133"/>
        <v>23.58</v>
      </c>
      <c r="R644" s="1229">
        <f t="shared" si="134"/>
        <v>23.58</v>
      </c>
      <c r="S644" s="1229">
        <f t="shared" si="135"/>
        <v>11.96</v>
      </c>
      <c r="T644" s="1229">
        <f t="shared" si="136"/>
        <v>11.96</v>
      </c>
      <c r="U644" s="1229">
        <f t="shared" si="137"/>
        <v>11.96</v>
      </c>
      <c r="V644" s="1233">
        <f t="shared" si="138"/>
        <v>5.98</v>
      </c>
      <c r="W644" s="1248">
        <f t="shared" si="126"/>
        <v>301</v>
      </c>
    </row>
    <row r="645" spans="1:23" ht="11.25" customHeight="1" x14ac:dyDescent="0.25">
      <c r="A645" s="1234" t="s">
        <v>3854</v>
      </c>
      <c r="B645" s="1234">
        <v>19275426</v>
      </c>
      <c r="C645" s="1235" t="s">
        <v>2729</v>
      </c>
      <c r="D645" s="1234">
        <v>89180008120</v>
      </c>
      <c r="E645" s="1234" t="s">
        <v>4162</v>
      </c>
      <c r="F645" s="1237">
        <v>293</v>
      </c>
      <c r="G645" s="1236">
        <v>3</v>
      </c>
      <c r="H645" s="1236">
        <v>1</v>
      </c>
      <c r="I645" s="1238">
        <v>0</v>
      </c>
      <c r="J645" s="1239">
        <f t="shared" si="139"/>
        <v>2</v>
      </c>
      <c r="K645" s="1229">
        <f t="shared" si="127"/>
        <v>70.319999999999993</v>
      </c>
      <c r="L645" s="1229">
        <f t="shared" si="128"/>
        <v>70.319999999999993</v>
      </c>
      <c r="M645" s="1229">
        <f t="shared" si="129"/>
        <v>1.68</v>
      </c>
      <c r="N645" s="1229">
        <f t="shared" si="130"/>
        <v>3.36</v>
      </c>
      <c r="O645" s="1229">
        <f t="shared" si="131"/>
        <v>56.7</v>
      </c>
      <c r="P645" s="1229">
        <f t="shared" si="132"/>
        <v>113.4</v>
      </c>
      <c r="Q645" s="1229">
        <f t="shared" si="133"/>
        <v>23.58</v>
      </c>
      <c r="R645" s="1229">
        <f t="shared" si="134"/>
        <v>47.16</v>
      </c>
      <c r="S645" s="1229">
        <f t="shared" si="135"/>
        <v>17.579999999999998</v>
      </c>
      <c r="T645" s="1229">
        <f t="shared" si="136"/>
        <v>17.579999999999998</v>
      </c>
      <c r="U645" s="1229">
        <f t="shared" si="137"/>
        <v>17.579999999999998</v>
      </c>
      <c r="V645" s="1233">
        <f t="shared" si="138"/>
        <v>8.7899999999999991</v>
      </c>
      <c r="W645" s="1248">
        <f t="shared" si="126"/>
        <v>448</v>
      </c>
    </row>
    <row r="646" spans="1:23" ht="11.25" customHeight="1" x14ac:dyDescent="0.25">
      <c r="A646" s="1234" t="s">
        <v>3854</v>
      </c>
      <c r="B646" s="1234">
        <v>19275427</v>
      </c>
      <c r="C646" s="1235" t="s">
        <v>2731</v>
      </c>
      <c r="D646" s="1234">
        <v>69350009648</v>
      </c>
      <c r="E646" s="1234" t="s">
        <v>4163</v>
      </c>
      <c r="F646" s="1237">
        <v>395</v>
      </c>
      <c r="G646" s="1236">
        <v>3</v>
      </c>
      <c r="H646" s="1236">
        <v>1</v>
      </c>
      <c r="I646" s="1238">
        <v>0</v>
      </c>
      <c r="J646" s="1239">
        <f t="shared" si="139"/>
        <v>2</v>
      </c>
      <c r="K646" s="1229">
        <f t="shared" si="127"/>
        <v>94.8</v>
      </c>
      <c r="L646" s="1229">
        <f t="shared" si="128"/>
        <v>94.8</v>
      </c>
      <c r="M646" s="1229">
        <f t="shared" si="129"/>
        <v>1.68</v>
      </c>
      <c r="N646" s="1229">
        <f t="shared" si="130"/>
        <v>3.36</v>
      </c>
      <c r="O646" s="1229">
        <f t="shared" si="131"/>
        <v>56.7</v>
      </c>
      <c r="P646" s="1229">
        <f t="shared" si="132"/>
        <v>113.4</v>
      </c>
      <c r="Q646" s="1229">
        <f t="shared" si="133"/>
        <v>23.58</v>
      </c>
      <c r="R646" s="1229">
        <f t="shared" si="134"/>
        <v>47.16</v>
      </c>
      <c r="S646" s="1229">
        <f t="shared" si="135"/>
        <v>23.7</v>
      </c>
      <c r="T646" s="1229">
        <f t="shared" si="136"/>
        <v>23.7</v>
      </c>
      <c r="U646" s="1229">
        <f t="shared" si="137"/>
        <v>23.7</v>
      </c>
      <c r="V646" s="1233">
        <f t="shared" si="138"/>
        <v>11.85</v>
      </c>
      <c r="W646" s="1248">
        <f t="shared" si="126"/>
        <v>518</v>
      </c>
    </row>
    <row r="647" spans="1:23" ht="11.25" customHeight="1" x14ac:dyDescent="0.25">
      <c r="A647" s="1234" t="s">
        <v>3854</v>
      </c>
      <c r="B647" s="1234">
        <v>19275428</v>
      </c>
      <c r="C647" s="1235" t="s">
        <v>2733</v>
      </c>
      <c r="D647" s="1234">
        <v>62250006592</v>
      </c>
      <c r="E647" s="1234" t="s">
        <v>4164</v>
      </c>
      <c r="F647" s="1237">
        <v>458.66666666666669</v>
      </c>
      <c r="G647" s="1236">
        <v>3</v>
      </c>
      <c r="H647" s="1236">
        <v>1</v>
      </c>
      <c r="I647" s="1238">
        <v>0</v>
      </c>
      <c r="J647" s="1239">
        <f t="shared" si="139"/>
        <v>2</v>
      </c>
      <c r="K647" s="1229">
        <f t="shared" si="127"/>
        <v>110.08</v>
      </c>
      <c r="L647" s="1229">
        <f t="shared" si="128"/>
        <v>110.08</v>
      </c>
      <c r="M647" s="1229">
        <f t="shared" si="129"/>
        <v>1.68</v>
      </c>
      <c r="N647" s="1229">
        <f t="shared" si="130"/>
        <v>3.36</v>
      </c>
      <c r="O647" s="1229">
        <f t="shared" si="131"/>
        <v>56.7</v>
      </c>
      <c r="P647" s="1229">
        <f t="shared" si="132"/>
        <v>113.4</v>
      </c>
      <c r="Q647" s="1229">
        <f t="shared" si="133"/>
        <v>23.58</v>
      </c>
      <c r="R647" s="1229">
        <f t="shared" si="134"/>
        <v>47.16</v>
      </c>
      <c r="S647" s="1229">
        <f t="shared" si="135"/>
        <v>27.52</v>
      </c>
      <c r="T647" s="1229">
        <f t="shared" si="136"/>
        <v>27.52</v>
      </c>
      <c r="U647" s="1229">
        <f t="shared" si="137"/>
        <v>27.52</v>
      </c>
      <c r="V647" s="1233">
        <f t="shared" si="138"/>
        <v>13.76</v>
      </c>
      <c r="W647" s="1248">
        <f t="shared" ref="W647:W710" si="140">ROUND((K647+L647+M647+N647+O647+P647+Q647+R647+S647+T647+U647+V647),0)</f>
        <v>562</v>
      </c>
    </row>
    <row r="648" spans="1:23" ht="11.25" customHeight="1" x14ac:dyDescent="0.25">
      <c r="A648" s="1234" t="s">
        <v>3854</v>
      </c>
      <c r="B648" s="1234">
        <v>19275429</v>
      </c>
      <c r="C648" s="1235" t="s">
        <v>1194</v>
      </c>
      <c r="D648" s="1234">
        <v>76850007433</v>
      </c>
      <c r="E648" s="1234" t="s">
        <v>4165</v>
      </c>
      <c r="F648" s="1237">
        <v>503.66666666666669</v>
      </c>
      <c r="G648" s="1236">
        <v>3</v>
      </c>
      <c r="H648" s="1236">
        <v>1</v>
      </c>
      <c r="I648" s="1238">
        <v>0</v>
      </c>
      <c r="J648" s="1239">
        <f t="shared" si="139"/>
        <v>2</v>
      </c>
      <c r="K648" s="1229">
        <f t="shared" ref="K648:K711" si="141">F648*$K$4</f>
        <v>120.88</v>
      </c>
      <c r="L648" s="1229">
        <f t="shared" ref="L648:L711" si="142">F648*$L$4</f>
        <v>120.88</v>
      </c>
      <c r="M648" s="1229">
        <f t="shared" ref="M648:M711" si="143">(H648+I648)*$M$4</f>
        <v>1.68</v>
      </c>
      <c r="N648" s="1229">
        <f t="shared" ref="N648:N711" si="144">J648*$N$4</f>
        <v>3.36</v>
      </c>
      <c r="O648" s="1229">
        <f t="shared" ref="O648:O711" si="145">(H648+I648)*$O$4</f>
        <v>56.7</v>
      </c>
      <c r="P648" s="1229">
        <f t="shared" ref="P648:P711" si="146">J648*$P$4</f>
        <v>113.4</v>
      </c>
      <c r="Q648" s="1229">
        <f t="shared" ref="Q648:Q711" si="147">(H648+I648)*$Q$4</f>
        <v>23.58</v>
      </c>
      <c r="R648" s="1229">
        <f t="shared" ref="R648:R711" si="148">J648*$R$4</f>
        <v>47.16</v>
      </c>
      <c r="S648" s="1229">
        <f t="shared" ref="S648:S711" si="149">F648*$S$4</f>
        <v>30.22</v>
      </c>
      <c r="T648" s="1229">
        <f t="shared" ref="T648:T711" si="150">F648*$T$4</f>
        <v>30.22</v>
      </c>
      <c r="U648" s="1229">
        <f t="shared" ref="U648:U711" si="151">F648*$U$4</f>
        <v>30.22</v>
      </c>
      <c r="V648" s="1233">
        <f t="shared" ref="V648:V711" si="152">F648*$V$4</f>
        <v>15.11</v>
      </c>
      <c r="W648" s="1248">
        <f t="shared" si="140"/>
        <v>593</v>
      </c>
    </row>
    <row r="649" spans="1:23" ht="11.25" customHeight="1" x14ac:dyDescent="0.25">
      <c r="A649" s="1234" t="s">
        <v>3854</v>
      </c>
      <c r="B649" s="1234">
        <v>19275430</v>
      </c>
      <c r="C649" s="1235" t="s">
        <v>1660</v>
      </c>
      <c r="D649" s="1234">
        <v>53950010347</v>
      </c>
      <c r="E649" s="1234" t="s">
        <v>4166</v>
      </c>
      <c r="F649" s="1237">
        <v>618.66666666666663</v>
      </c>
      <c r="G649" s="1236">
        <v>3</v>
      </c>
      <c r="H649" s="1236">
        <v>1</v>
      </c>
      <c r="I649" s="1238">
        <v>0</v>
      </c>
      <c r="J649" s="1239">
        <f t="shared" ref="J649:J712" si="153">G649-H649-I649</f>
        <v>2</v>
      </c>
      <c r="K649" s="1229">
        <f t="shared" si="141"/>
        <v>148.47999999999999</v>
      </c>
      <c r="L649" s="1229">
        <f t="shared" si="142"/>
        <v>148.47999999999999</v>
      </c>
      <c r="M649" s="1229">
        <f t="shared" si="143"/>
        <v>1.68</v>
      </c>
      <c r="N649" s="1229">
        <f t="shared" si="144"/>
        <v>3.36</v>
      </c>
      <c r="O649" s="1229">
        <f t="shared" si="145"/>
        <v>56.7</v>
      </c>
      <c r="P649" s="1229">
        <f t="shared" si="146"/>
        <v>113.4</v>
      </c>
      <c r="Q649" s="1229">
        <f t="shared" si="147"/>
        <v>23.58</v>
      </c>
      <c r="R649" s="1229">
        <f t="shared" si="148"/>
        <v>47.16</v>
      </c>
      <c r="S649" s="1229">
        <f t="shared" si="149"/>
        <v>37.119999999999997</v>
      </c>
      <c r="T649" s="1229">
        <f t="shared" si="150"/>
        <v>37.119999999999997</v>
      </c>
      <c r="U649" s="1229">
        <f t="shared" si="151"/>
        <v>37.119999999999997</v>
      </c>
      <c r="V649" s="1233">
        <f t="shared" si="152"/>
        <v>18.559999999999999</v>
      </c>
      <c r="W649" s="1248">
        <f t="shared" si="140"/>
        <v>673</v>
      </c>
    </row>
    <row r="650" spans="1:23" ht="11.25" customHeight="1" x14ac:dyDescent="0.25">
      <c r="A650" s="1234" t="s">
        <v>3854</v>
      </c>
      <c r="B650" s="1234">
        <v>19275431</v>
      </c>
      <c r="C650" s="1235" t="s">
        <v>898</v>
      </c>
      <c r="D650" s="1234">
        <v>66010007613</v>
      </c>
      <c r="E650" s="1234" t="s">
        <v>4167</v>
      </c>
      <c r="F650" s="1237">
        <v>481.33333333333331</v>
      </c>
      <c r="G650" s="1236">
        <v>3</v>
      </c>
      <c r="H650" s="1236">
        <v>1</v>
      </c>
      <c r="I650" s="1238">
        <v>0</v>
      </c>
      <c r="J650" s="1239">
        <f t="shared" si="153"/>
        <v>2</v>
      </c>
      <c r="K650" s="1229">
        <f t="shared" si="141"/>
        <v>115.52</v>
      </c>
      <c r="L650" s="1229">
        <f t="shared" si="142"/>
        <v>115.52</v>
      </c>
      <c r="M650" s="1229">
        <f t="shared" si="143"/>
        <v>1.68</v>
      </c>
      <c r="N650" s="1229">
        <f t="shared" si="144"/>
        <v>3.36</v>
      </c>
      <c r="O650" s="1229">
        <f t="shared" si="145"/>
        <v>56.7</v>
      </c>
      <c r="P650" s="1229">
        <f t="shared" si="146"/>
        <v>113.4</v>
      </c>
      <c r="Q650" s="1229">
        <f t="shared" si="147"/>
        <v>23.58</v>
      </c>
      <c r="R650" s="1229">
        <f t="shared" si="148"/>
        <v>47.16</v>
      </c>
      <c r="S650" s="1229">
        <f t="shared" si="149"/>
        <v>28.88</v>
      </c>
      <c r="T650" s="1229">
        <f t="shared" si="150"/>
        <v>28.88</v>
      </c>
      <c r="U650" s="1229">
        <f t="shared" si="151"/>
        <v>28.88</v>
      </c>
      <c r="V650" s="1233">
        <f t="shared" si="152"/>
        <v>14.44</v>
      </c>
      <c r="W650" s="1248">
        <f t="shared" si="140"/>
        <v>578</v>
      </c>
    </row>
    <row r="651" spans="1:23" ht="11.25" customHeight="1" x14ac:dyDescent="0.25">
      <c r="A651" s="1234" t="s">
        <v>3854</v>
      </c>
      <c r="B651" s="1234">
        <v>19275433</v>
      </c>
      <c r="C651" s="1235" t="s">
        <v>2735</v>
      </c>
      <c r="D651" s="1234">
        <v>49590004369</v>
      </c>
      <c r="E651" s="1234" t="s">
        <v>4168</v>
      </c>
      <c r="F651" s="1237">
        <v>369</v>
      </c>
      <c r="G651" s="1236">
        <v>3</v>
      </c>
      <c r="H651" s="1236">
        <v>1</v>
      </c>
      <c r="I651" s="1238">
        <v>0</v>
      </c>
      <c r="J651" s="1239">
        <f t="shared" si="153"/>
        <v>2</v>
      </c>
      <c r="K651" s="1229">
        <f t="shared" si="141"/>
        <v>88.56</v>
      </c>
      <c r="L651" s="1229">
        <f t="shared" si="142"/>
        <v>88.56</v>
      </c>
      <c r="M651" s="1229">
        <f t="shared" si="143"/>
        <v>1.68</v>
      </c>
      <c r="N651" s="1229">
        <f t="shared" si="144"/>
        <v>3.36</v>
      </c>
      <c r="O651" s="1229">
        <f t="shared" si="145"/>
        <v>56.7</v>
      </c>
      <c r="P651" s="1229">
        <f t="shared" si="146"/>
        <v>113.4</v>
      </c>
      <c r="Q651" s="1229">
        <f t="shared" si="147"/>
        <v>23.58</v>
      </c>
      <c r="R651" s="1229">
        <f t="shared" si="148"/>
        <v>47.16</v>
      </c>
      <c r="S651" s="1229">
        <f t="shared" si="149"/>
        <v>22.14</v>
      </c>
      <c r="T651" s="1229">
        <f t="shared" si="150"/>
        <v>22.14</v>
      </c>
      <c r="U651" s="1229">
        <f t="shared" si="151"/>
        <v>22.14</v>
      </c>
      <c r="V651" s="1233">
        <f t="shared" si="152"/>
        <v>11.07</v>
      </c>
      <c r="W651" s="1248">
        <f t="shared" si="140"/>
        <v>500</v>
      </c>
    </row>
    <row r="652" spans="1:23" ht="11.25" customHeight="1" x14ac:dyDescent="0.25">
      <c r="A652" s="1234" t="s">
        <v>3854</v>
      </c>
      <c r="B652" s="1234">
        <v>19275434</v>
      </c>
      <c r="C652" s="1235" t="s">
        <v>2737</v>
      </c>
      <c r="D652" s="1234">
        <v>57620002778</v>
      </c>
      <c r="E652" s="1234" t="s">
        <v>4169</v>
      </c>
      <c r="F652" s="1237">
        <v>300.66666666666669</v>
      </c>
      <c r="G652" s="1236">
        <v>3</v>
      </c>
      <c r="H652" s="1236">
        <v>1</v>
      </c>
      <c r="I652" s="1238">
        <v>0</v>
      </c>
      <c r="J652" s="1239">
        <f t="shared" si="153"/>
        <v>2</v>
      </c>
      <c r="K652" s="1229">
        <f t="shared" si="141"/>
        <v>72.16</v>
      </c>
      <c r="L652" s="1229">
        <f t="shared" si="142"/>
        <v>72.16</v>
      </c>
      <c r="M652" s="1229">
        <f t="shared" si="143"/>
        <v>1.68</v>
      </c>
      <c r="N652" s="1229">
        <f t="shared" si="144"/>
        <v>3.36</v>
      </c>
      <c r="O652" s="1229">
        <f t="shared" si="145"/>
        <v>56.7</v>
      </c>
      <c r="P652" s="1229">
        <f t="shared" si="146"/>
        <v>113.4</v>
      </c>
      <c r="Q652" s="1229">
        <f t="shared" si="147"/>
        <v>23.58</v>
      </c>
      <c r="R652" s="1229">
        <f t="shared" si="148"/>
        <v>47.16</v>
      </c>
      <c r="S652" s="1229">
        <f t="shared" si="149"/>
        <v>18.04</v>
      </c>
      <c r="T652" s="1229">
        <f t="shared" si="150"/>
        <v>18.04</v>
      </c>
      <c r="U652" s="1229">
        <f t="shared" si="151"/>
        <v>18.04</v>
      </c>
      <c r="V652" s="1233">
        <f t="shared" si="152"/>
        <v>9.02</v>
      </c>
      <c r="W652" s="1248">
        <f t="shared" si="140"/>
        <v>453</v>
      </c>
    </row>
    <row r="653" spans="1:23" ht="11.25" customHeight="1" x14ac:dyDescent="0.25">
      <c r="A653" s="1234" t="s">
        <v>3854</v>
      </c>
      <c r="B653" s="1234">
        <v>19275435</v>
      </c>
      <c r="C653" s="1235" t="s">
        <v>2739</v>
      </c>
      <c r="D653" s="1234">
        <v>96700010254</v>
      </c>
      <c r="E653" s="1234" t="s">
        <v>4170</v>
      </c>
      <c r="F653" s="1237">
        <v>565.33333333333337</v>
      </c>
      <c r="G653" s="1236">
        <v>3</v>
      </c>
      <c r="H653" s="1236">
        <v>1</v>
      </c>
      <c r="I653" s="1238">
        <v>0</v>
      </c>
      <c r="J653" s="1239">
        <f t="shared" si="153"/>
        <v>2</v>
      </c>
      <c r="K653" s="1229">
        <f t="shared" si="141"/>
        <v>135.68</v>
      </c>
      <c r="L653" s="1229">
        <f t="shared" si="142"/>
        <v>135.68</v>
      </c>
      <c r="M653" s="1229">
        <f t="shared" si="143"/>
        <v>1.68</v>
      </c>
      <c r="N653" s="1229">
        <f t="shared" si="144"/>
        <v>3.36</v>
      </c>
      <c r="O653" s="1229">
        <f t="shared" si="145"/>
        <v>56.7</v>
      </c>
      <c r="P653" s="1229">
        <f t="shared" si="146"/>
        <v>113.4</v>
      </c>
      <c r="Q653" s="1229">
        <f t="shared" si="147"/>
        <v>23.58</v>
      </c>
      <c r="R653" s="1229">
        <f t="shared" si="148"/>
        <v>47.16</v>
      </c>
      <c r="S653" s="1229">
        <f t="shared" si="149"/>
        <v>33.92</v>
      </c>
      <c r="T653" s="1229">
        <f t="shared" si="150"/>
        <v>33.92</v>
      </c>
      <c r="U653" s="1229">
        <f t="shared" si="151"/>
        <v>33.92</v>
      </c>
      <c r="V653" s="1233">
        <f t="shared" si="152"/>
        <v>16.96</v>
      </c>
      <c r="W653" s="1248">
        <f t="shared" si="140"/>
        <v>636</v>
      </c>
    </row>
    <row r="654" spans="1:23" ht="11.25" customHeight="1" x14ac:dyDescent="0.25">
      <c r="A654" s="1234" t="s">
        <v>3854</v>
      </c>
      <c r="B654" s="1234">
        <v>19275436</v>
      </c>
      <c r="C654" s="1235" t="s">
        <v>2741</v>
      </c>
      <c r="D654" s="1234">
        <v>86400011385</v>
      </c>
      <c r="E654" s="1234" t="s">
        <v>4171</v>
      </c>
      <c r="F654" s="1237">
        <v>304.33333333333331</v>
      </c>
      <c r="G654" s="1236">
        <v>3</v>
      </c>
      <c r="H654" s="1236">
        <v>1</v>
      </c>
      <c r="I654" s="1238">
        <v>0</v>
      </c>
      <c r="J654" s="1239">
        <f t="shared" si="153"/>
        <v>2</v>
      </c>
      <c r="K654" s="1229">
        <f t="shared" si="141"/>
        <v>73.039999999999992</v>
      </c>
      <c r="L654" s="1229">
        <f t="shared" si="142"/>
        <v>73.039999999999992</v>
      </c>
      <c r="M654" s="1229">
        <f t="shared" si="143"/>
        <v>1.68</v>
      </c>
      <c r="N654" s="1229">
        <f t="shared" si="144"/>
        <v>3.36</v>
      </c>
      <c r="O654" s="1229">
        <f t="shared" si="145"/>
        <v>56.7</v>
      </c>
      <c r="P654" s="1229">
        <f t="shared" si="146"/>
        <v>113.4</v>
      </c>
      <c r="Q654" s="1229">
        <f t="shared" si="147"/>
        <v>23.58</v>
      </c>
      <c r="R654" s="1229">
        <f t="shared" si="148"/>
        <v>47.16</v>
      </c>
      <c r="S654" s="1229">
        <f t="shared" si="149"/>
        <v>18.259999999999998</v>
      </c>
      <c r="T654" s="1229">
        <f t="shared" si="150"/>
        <v>18.259999999999998</v>
      </c>
      <c r="U654" s="1229">
        <f t="shared" si="151"/>
        <v>18.259999999999998</v>
      </c>
      <c r="V654" s="1233">
        <f t="shared" si="152"/>
        <v>9.129999999999999</v>
      </c>
      <c r="W654" s="1248">
        <f t="shared" si="140"/>
        <v>456</v>
      </c>
    </row>
    <row r="655" spans="1:23" ht="11.25" customHeight="1" x14ac:dyDescent="0.25">
      <c r="A655" s="1234" t="s">
        <v>3854</v>
      </c>
      <c r="B655" s="1234">
        <v>19275437</v>
      </c>
      <c r="C655" s="1235" t="s">
        <v>2743</v>
      </c>
      <c r="D655" s="1234">
        <v>12200005244</v>
      </c>
      <c r="E655" s="1234" t="s">
        <v>4172</v>
      </c>
      <c r="F655" s="1237">
        <v>579</v>
      </c>
      <c r="G655" s="1236">
        <v>2</v>
      </c>
      <c r="H655" s="1236">
        <v>1</v>
      </c>
      <c r="I655" s="1238">
        <v>0</v>
      </c>
      <c r="J655" s="1239">
        <f t="shared" si="153"/>
        <v>1</v>
      </c>
      <c r="K655" s="1229">
        <f t="shared" si="141"/>
        <v>138.96</v>
      </c>
      <c r="L655" s="1229">
        <f t="shared" si="142"/>
        <v>138.96</v>
      </c>
      <c r="M655" s="1229">
        <f t="shared" si="143"/>
        <v>1.68</v>
      </c>
      <c r="N655" s="1229">
        <f t="shared" si="144"/>
        <v>1.68</v>
      </c>
      <c r="O655" s="1229">
        <f t="shared" si="145"/>
        <v>56.7</v>
      </c>
      <c r="P655" s="1229">
        <f t="shared" si="146"/>
        <v>56.7</v>
      </c>
      <c r="Q655" s="1229">
        <f t="shared" si="147"/>
        <v>23.58</v>
      </c>
      <c r="R655" s="1229">
        <f t="shared" si="148"/>
        <v>23.58</v>
      </c>
      <c r="S655" s="1229">
        <f t="shared" si="149"/>
        <v>34.74</v>
      </c>
      <c r="T655" s="1229">
        <f t="shared" si="150"/>
        <v>34.74</v>
      </c>
      <c r="U655" s="1229">
        <f t="shared" si="151"/>
        <v>34.74</v>
      </c>
      <c r="V655" s="1233">
        <f t="shared" si="152"/>
        <v>17.37</v>
      </c>
      <c r="W655" s="1248">
        <f t="shared" si="140"/>
        <v>563</v>
      </c>
    </row>
    <row r="656" spans="1:23" ht="11.25" customHeight="1" x14ac:dyDescent="0.25">
      <c r="A656" s="1234" t="s">
        <v>3854</v>
      </c>
      <c r="B656" s="1234">
        <v>19275438</v>
      </c>
      <c r="C656" s="1235" t="s">
        <v>4173</v>
      </c>
      <c r="D656" s="1234">
        <v>46490002276</v>
      </c>
      <c r="E656" s="1234" t="s">
        <v>4174</v>
      </c>
      <c r="F656" s="1237">
        <v>336.66666666666669</v>
      </c>
      <c r="G656" s="1236">
        <v>3</v>
      </c>
      <c r="H656" s="1236">
        <v>1</v>
      </c>
      <c r="I656" s="1238">
        <v>0</v>
      </c>
      <c r="J656" s="1239">
        <f t="shared" si="153"/>
        <v>2</v>
      </c>
      <c r="K656" s="1229">
        <f t="shared" si="141"/>
        <v>80.8</v>
      </c>
      <c r="L656" s="1229">
        <f t="shared" si="142"/>
        <v>80.8</v>
      </c>
      <c r="M656" s="1229">
        <f t="shared" si="143"/>
        <v>1.68</v>
      </c>
      <c r="N656" s="1229">
        <f t="shared" si="144"/>
        <v>3.36</v>
      </c>
      <c r="O656" s="1229">
        <f t="shared" si="145"/>
        <v>56.7</v>
      </c>
      <c r="P656" s="1229">
        <f t="shared" si="146"/>
        <v>113.4</v>
      </c>
      <c r="Q656" s="1229">
        <f t="shared" si="147"/>
        <v>23.58</v>
      </c>
      <c r="R656" s="1229">
        <f t="shared" si="148"/>
        <v>47.16</v>
      </c>
      <c r="S656" s="1229">
        <f t="shared" si="149"/>
        <v>20.2</v>
      </c>
      <c r="T656" s="1229">
        <f t="shared" si="150"/>
        <v>20.2</v>
      </c>
      <c r="U656" s="1229">
        <f t="shared" si="151"/>
        <v>20.2</v>
      </c>
      <c r="V656" s="1233">
        <f t="shared" si="152"/>
        <v>10.1</v>
      </c>
      <c r="W656" s="1248">
        <f t="shared" si="140"/>
        <v>478</v>
      </c>
    </row>
    <row r="657" spans="1:23" ht="11.25" customHeight="1" x14ac:dyDescent="0.25">
      <c r="A657" s="1234" t="s">
        <v>3854</v>
      </c>
      <c r="B657" s="1234">
        <v>19275440</v>
      </c>
      <c r="C657" s="1235" t="s">
        <v>2745</v>
      </c>
      <c r="D657" s="1234">
        <v>70910002241</v>
      </c>
      <c r="E657" s="1234" t="s">
        <v>4175</v>
      </c>
      <c r="F657" s="1237">
        <v>406</v>
      </c>
      <c r="G657" s="1236">
        <v>3</v>
      </c>
      <c r="H657" s="1236">
        <v>1</v>
      </c>
      <c r="I657" s="1238">
        <v>0</v>
      </c>
      <c r="J657" s="1239">
        <f t="shared" si="153"/>
        <v>2</v>
      </c>
      <c r="K657" s="1229">
        <f t="shared" si="141"/>
        <v>97.44</v>
      </c>
      <c r="L657" s="1229">
        <f t="shared" si="142"/>
        <v>97.44</v>
      </c>
      <c r="M657" s="1229">
        <f t="shared" si="143"/>
        <v>1.68</v>
      </c>
      <c r="N657" s="1229">
        <f t="shared" si="144"/>
        <v>3.36</v>
      </c>
      <c r="O657" s="1229">
        <f t="shared" si="145"/>
        <v>56.7</v>
      </c>
      <c r="P657" s="1229">
        <f t="shared" si="146"/>
        <v>113.4</v>
      </c>
      <c r="Q657" s="1229">
        <f t="shared" si="147"/>
        <v>23.58</v>
      </c>
      <c r="R657" s="1229">
        <f t="shared" si="148"/>
        <v>47.16</v>
      </c>
      <c r="S657" s="1229">
        <f t="shared" si="149"/>
        <v>24.36</v>
      </c>
      <c r="T657" s="1229">
        <f t="shared" si="150"/>
        <v>24.36</v>
      </c>
      <c r="U657" s="1229">
        <f t="shared" si="151"/>
        <v>24.36</v>
      </c>
      <c r="V657" s="1233">
        <f t="shared" si="152"/>
        <v>12.18</v>
      </c>
      <c r="W657" s="1248">
        <f t="shared" si="140"/>
        <v>526</v>
      </c>
    </row>
    <row r="658" spans="1:23" ht="11.25" customHeight="1" x14ac:dyDescent="0.25">
      <c r="A658" s="1234" t="s">
        <v>3854</v>
      </c>
      <c r="B658" s="1234">
        <v>19275441</v>
      </c>
      <c r="C658" s="1235" t="s">
        <v>2747</v>
      </c>
      <c r="D658" s="1234">
        <v>56630005304</v>
      </c>
      <c r="E658" s="1234" t="s">
        <v>4176</v>
      </c>
      <c r="F658" s="1237">
        <v>562.66666666666663</v>
      </c>
      <c r="G658" s="1236">
        <v>3</v>
      </c>
      <c r="H658" s="1236">
        <v>1</v>
      </c>
      <c r="I658" s="1238">
        <v>0</v>
      </c>
      <c r="J658" s="1239">
        <f t="shared" si="153"/>
        <v>2</v>
      </c>
      <c r="K658" s="1229">
        <f t="shared" si="141"/>
        <v>135.04</v>
      </c>
      <c r="L658" s="1229">
        <f t="shared" si="142"/>
        <v>135.04</v>
      </c>
      <c r="M658" s="1229">
        <f t="shared" si="143"/>
        <v>1.68</v>
      </c>
      <c r="N658" s="1229">
        <f t="shared" si="144"/>
        <v>3.36</v>
      </c>
      <c r="O658" s="1229">
        <f t="shared" si="145"/>
        <v>56.7</v>
      </c>
      <c r="P658" s="1229">
        <f t="shared" si="146"/>
        <v>113.4</v>
      </c>
      <c r="Q658" s="1229">
        <f t="shared" si="147"/>
        <v>23.58</v>
      </c>
      <c r="R658" s="1229">
        <f t="shared" si="148"/>
        <v>47.16</v>
      </c>
      <c r="S658" s="1229">
        <f t="shared" si="149"/>
        <v>33.76</v>
      </c>
      <c r="T658" s="1229">
        <f t="shared" si="150"/>
        <v>33.76</v>
      </c>
      <c r="U658" s="1229">
        <f t="shared" si="151"/>
        <v>33.76</v>
      </c>
      <c r="V658" s="1233">
        <f t="shared" si="152"/>
        <v>16.88</v>
      </c>
      <c r="W658" s="1248">
        <f t="shared" si="140"/>
        <v>634</v>
      </c>
    </row>
    <row r="659" spans="1:23" ht="11.25" customHeight="1" x14ac:dyDescent="0.25">
      <c r="A659" s="1234" t="s">
        <v>3854</v>
      </c>
      <c r="B659" s="1234">
        <v>19277406</v>
      </c>
      <c r="C659" s="1235" t="s">
        <v>2749</v>
      </c>
      <c r="D659" s="1234">
        <v>76140003330</v>
      </c>
      <c r="E659" s="1234" t="s">
        <v>4177</v>
      </c>
      <c r="F659" s="1237">
        <v>199</v>
      </c>
      <c r="G659" s="1236">
        <v>2</v>
      </c>
      <c r="H659" s="1236">
        <v>1</v>
      </c>
      <c r="I659" s="1238">
        <v>0</v>
      </c>
      <c r="J659" s="1239">
        <f t="shared" si="153"/>
        <v>1</v>
      </c>
      <c r="K659" s="1229">
        <f t="shared" si="141"/>
        <v>47.76</v>
      </c>
      <c r="L659" s="1229">
        <f t="shared" si="142"/>
        <v>47.76</v>
      </c>
      <c r="M659" s="1229">
        <f t="shared" si="143"/>
        <v>1.68</v>
      </c>
      <c r="N659" s="1229">
        <f t="shared" si="144"/>
        <v>1.68</v>
      </c>
      <c r="O659" s="1229">
        <f t="shared" si="145"/>
        <v>56.7</v>
      </c>
      <c r="P659" s="1229">
        <f t="shared" si="146"/>
        <v>56.7</v>
      </c>
      <c r="Q659" s="1229">
        <f t="shared" si="147"/>
        <v>23.58</v>
      </c>
      <c r="R659" s="1229">
        <f t="shared" si="148"/>
        <v>23.58</v>
      </c>
      <c r="S659" s="1229">
        <f t="shared" si="149"/>
        <v>11.94</v>
      </c>
      <c r="T659" s="1229">
        <f t="shared" si="150"/>
        <v>11.94</v>
      </c>
      <c r="U659" s="1229">
        <f t="shared" si="151"/>
        <v>11.94</v>
      </c>
      <c r="V659" s="1233">
        <f t="shared" si="152"/>
        <v>5.97</v>
      </c>
      <c r="W659" s="1248">
        <f t="shared" si="140"/>
        <v>301</v>
      </c>
    </row>
    <row r="660" spans="1:23" ht="11.25" customHeight="1" x14ac:dyDescent="0.25">
      <c r="A660" s="1234" t="s">
        <v>3854</v>
      </c>
      <c r="B660" s="1234">
        <v>19277408</v>
      </c>
      <c r="C660" s="1235" t="s">
        <v>2751</v>
      </c>
      <c r="D660" s="1234">
        <v>59280006333</v>
      </c>
      <c r="E660" s="1234" t="s">
        <v>4178</v>
      </c>
      <c r="F660" s="1237">
        <v>273.66666666666669</v>
      </c>
      <c r="G660" s="1236">
        <v>2</v>
      </c>
      <c r="H660" s="1236">
        <v>1</v>
      </c>
      <c r="I660" s="1238">
        <v>0</v>
      </c>
      <c r="J660" s="1239">
        <f t="shared" si="153"/>
        <v>1</v>
      </c>
      <c r="K660" s="1229">
        <f t="shared" si="141"/>
        <v>65.680000000000007</v>
      </c>
      <c r="L660" s="1229">
        <f t="shared" si="142"/>
        <v>65.680000000000007</v>
      </c>
      <c r="M660" s="1229">
        <f t="shared" si="143"/>
        <v>1.68</v>
      </c>
      <c r="N660" s="1229">
        <f t="shared" si="144"/>
        <v>1.68</v>
      </c>
      <c r="O660" s="1229">
        <f t="shared" si="145"/>
        <v>56.7</v>
      </c>
      <c r="P660" s="1229">
        <f t="shared" si="146"/>
        <v>56.7</v>
      </c>
      <c r="Q660" s="1229">
        <f t="shared" si="147"/>
        <v>23.58</v>
      </c>
      <c r="R660" s="1229">
        <f t="shared" si="148"/>
        <v>23.58</v>
      </c>
      <c r="S660" s="1229">
        <f t="shared" si="149"/>
        <v>16.420000000000002</v>
      </c>
      <c r="T660" s="1229">
        <f t="shared" si="150"/>
        <v>16.420000000000002</v>
      </c>
      <c r="U660" s="1229">
        <f t="shared" si="151"/>
        <v>16.420000000000002</v>
      </c>
      <c r="V660" s="1233">
        <f t="shared" si="152"/>
        <v>8.2100000000000009</v>
      </c>
      <c r="W660" s="1248">
        <f t="shared" si="140"/>
        <v>353</v>
      </c>
    </row>
    <row r="661" spans="1:23" ht="11.25" customHeight="1" x14ac:dyDescent="0.25">
      <c r="A661" s="1234" t="s">
        <v>3854</v>
      </c>
      <c r="B661" s="1234">
        <v>19277411</v>
      </c>
      <c r="C661" s="1235" t="s">
        <v>2753</v>
      </c>
      <c r="D661" s="1234">
        <v>10070009325</v>
      </c>
      <c r="E661" s="1234" t="s">
        <v>4179</v>
      </c>
      <c r="F661" s="1237">
        <v>214.33333333333334</v>
      </c>
      <c r="G661" s="1236">
        <v>2</v>
      </c>
      <c r="H661" s="1236">
        <v>1</v>
      </c>
      <c r="I661" s="1238">
        <v>0</v>
      </c>
      <c r="J661" s="1239">
        <f t="shared" si="153"/>
        <v>1</v>
      </c>
      <c r="K661" s="1229">
        <f t="shared" si="141"/>
        <v>51.44</v>
      </c>
      <c r="L661" s="1229">
        <f t="shared" si="142"/>
        <v>51.44</v>
      </c>
      <c r="M661" s="1229">
        <f t="shared" si="143"/>
        <v>1.68</v>
      </c>
      <c r="N661" s="1229">
        <f t="shared" si="144"/>
        <v>1.68</v>
      </c>
      <c r="O661" s="1229">
        <f t="shared" si="145"/>
        <v>56.7</v>
      </c>
      <c r="P661" s="1229">
        <f t="shared" si="146"/>
        <v>56.7</v>
      </c>
      <c r="Q661" s="1229">
        <f t="shared" si="147"/>
        <v>23.58</v>
      </c>
      <c r="R661" s="1229">
        <f t="shared" si="148"/>
        <v>23.58</v>
      </c>
      <c r="S661" s="1229">
        <f t="shared" si="149"/>
        <v>12.86</v>
      </c>
      <c r="T661" s="1229">
        <f t="shared" si="150"/>
        <v>12.86</v>
      </c>
      <c r="U661" s="1229">
        <f t="shared" si="151"/>
        <v>12.86</v>
      </c>
      <c r="V661" s="1233">
        <f t="shared" si="152"/>
        <v>6.43</v>
      </c>
      <c r="W661" s="1248">
        <f t="shared" si="140"/>
        <v>312</v>
      </c>
    </row>
    <row r="662" spans="1:23" ht="11.25" customHeight="1" x14ac:dyDescent="0.25">
      <c r="A662" s="1234" t="s">
        <v>3854</v>
      </c>
      <c r="B662" s="1234">
        <v>19277413</v>
      </c>
      <c r="C662" s="1235" t="s">
        <v>1666</v>
      </c>
      <c r="D662" s="1234">
        <v>12720008839</v>
      </c>
      <c r="E662" s="1234" t="s">
        <v>4180</v>
      </c>
      <c r="F662" s="1237">
        <v>322.33333333333331</v>
      </c>
      <c r="G662" s="1236">
        <v>3</v>
      </c>
      <c r="H662" s="1236">
        <v>1</v>
      </c>
      <c r="I662" s="1238">
        <v>0</v>
      </c>
      <c r="J662" s="1239">
        <f t="shared" si="153"/>
        <v>2</v>
      </c>
      <c r="K662" s="1229">
        <f t="shared" si="141"/>
        <v>77.36</v>
      </c>
      <c r="L662" s="1229">
        <f t="shared" si="142"/>
        <v>77.36</v>
      </c>
      <c r="M662" s="1229">
        <f t="shared" si="143"/>
        <v>1.68</v>
      </c>
      <c r="N662" s="1229">
        <f t="shared" si="144"/>
        <v>3.36</v>
      </c>
      <c r="O662" s="1229">
        <f t="shared" si="145"/>
        <v>56.7</v>
      </c>
      <c r="P662" s="1229">
        <f t="shared" si="146"/>
        <v>113.4</v>
      </c>
      <c r="Q662" s="1229">
        <f t="shared" si="147"/>
        <v>23.58</v>
      </c>
      <c r="R662" s="1229">
        <f t="shared" si="148"/>
        <v>47.16</v>
      </c>
      <c r="S662" s="1229">
        <f t="shared" si="149"/>
        <v>19.34</v>
      </c>
      <c r="T662" s="1229">
        <f t="shared" si="150"/>
        <v>19.34</v>
      </c>
      <c r="U662" s="1229">
        <f t="shared" si="151"/>
        <v>19.34</v>
      </c>
      <c r="V662" s="1233">
        <f t="shared" si="152"/>
        <v>9.67</v>
      </c>
      <c r="W662" s="1248">
        <f t="shared" si="140"/>
        <v>468</v>
      </c>
    </row>
    <row r="663" spans="1:23" ht="11.25" customHeight="1" x14ac:dyDescent="0.25">
      <c r="A663" s="1234" t="s">
        <v>3854</v>
      </c>
      <c r="B663" s="1234">
        <v>19277427</v>
      </c>
      <c r="C663" s="1235" t="s">
        <v>2755</v>
      </c>
      <c r="D663" s="1234">
        <v>24360010286</v>
      </c>
      <c r="E663" s="1234" t="s">
        <v>4181</v>
      </c>
      <c r="F663" s="1237">
        <v>141</v>
      </c>
      <c r="G663" s="1236">
        <v>2</v>
      </c>
      <c r="H663" s="1236">
        <v>1</v>
      </c>
      <c r="I663" s="1238">
        <v>0</v>
      </c>
      <c r="J663" s="1239">
        <f t="shared" si="153"/>
        <v>1</v>
      </c>
      <c r="K663" s="1229">
        <f t="shared" si="141"/>
        <v>33.839999999999996</v>
      </c>
      <c r="L663" s="1229">
        <f t="shared" si="142"/>
        <v>33.839999999999996</v>
      </c>
      <c r="M663" s="1229">
        <f t="shared" si="143"/>
        <v>1.68</v>
      </c>
      <c r="N663" s="1229">
        <f t="shared" si="144"/>
        <v>1.68</v>
      </c>
      <c r="O663" s="1229">
        <f t="shared" si="145"/>
        <v>56.7</v>
      </c>
      <c r="P663" s="1229">
        <f t="shared" si="146"/>
        <v>56.7</v>
      </c>
      <c r="Q663" s="1229">
        <f t="shared" si="147"/>
        <v>23.58</v>
      </c>
      <c r="R663" s="1229">
        <f t="shared" si="148"/>
        <v>23.58</v>
      </c>
      <c r="S663" s="1229">
        <f t="shared" si="149"/>
        <v>8.4599999999999991</v>
      </c>
      <c r="T663" s="1229">
        <f t="shared" si="150"/>
        <v>8.4599999999999991</v>
      </c>
      <c r="U663" s="1229">
        <f t="shared" si="151"/>
        <v>8.4599999999999991</v>
      </c>
      <c r="V663" s="1233">
        <f t="shared" si="152"/>
        <v>4.2299999999999995</v>
      </c>
      <c r="W663" s="1248">
        <f t="shared" si="140"/>
        <v>261</v>
      </c>
    </row>
    <row r="664" spans="1:23" ht="11.25" customHeight="1" x14ac:dyDescent="0.25">
      <c r="A664" s="1234" t="s">
        <v>3854</v>
      </c>
      <c r="B664" s="1234">
        <v>19277430</v>
      </c>
      <c r="C664" s="1235" t="s">
        <v>4182</v>
      </c>
      <c r="D664" s="1234">
        <v>37760004674</v>
      </c>
      <c r="E664" s="1234" t="s">
        <v>4183</v>
      </c>
      <c r="F664" s="1237">
        <v>121.33333333333333</v>
      </c>
      <c r="G664" s="1236">
        <v>2</v>
      </c>
      <c r="H664" s="1236">
        <v>1</v>
      </c>
      <c r="I664" s="1238">
        <v>0</v>
      </c>
      <c r="J664" s="1239">
        <f t="shared" si="153"/>
        <v>1</v>
      </c>
      <c r="K664" s="1229">
        <f t="shared" si="141"/>
        <v>29.119999999999997</v>
      </c>
      <c r="L664" s="1229">
        <f t="shared" si="142"/>
        <v>29.119999999999997</v>
      </c>
      <c r="M664" s="1229">
        <f t="shared" si="143"/>
        <v>1.68</v>
      </c>
      <c r="N664" s="1229">
        <f t="shared" si="144"/>
        <v>1.68</v>
      </c>
      <c r="O664" s="1229">
        <f t="shared" si="145"/>
        <v>56.7</v>
      </c>
      <c r="P664" s="1229">
        <f t="shared" si="146"/>
        <v>56.7</v>
      </c>
      <c r="Q664" s="1229">
        <f t="shared" si="147"/>
        <v>23.58</v>
      </c>
      <c r="R664" s="1229">
        <f t="shared" si="148"/>
        <v>23.58</v>
      </c>
      <c r="S664" s="1229">
        <f t="shared" si="149"/>
        <v>7.2799999999999994</v>
      </c>
      <c r="T664" s="1229">
        <f t="shared" si="150"/>
        <v>7.2799999999999994</v>
      </c>
      <c r="U664" s="1229">
        <f t="shared" si="151"/>
        <v>7.2799999999999994</v>
      </c>
      <c r="V664" s="1233">
        <f t="shared" si="152"/>
        <v>3.6399999999999997</v>
      </c>
      <c r="W664" s="1248">
        <f t="shared" si="140"/>
        <v>248</v>
      </c>
    </row>
    <row r="665" spans="1:23" ht="11.25" customHeight="1" x14ac:dyDescent="0.25">
      <c r="A665" s="1234" t="s">
        <v>3854</v>
      </c>
      <c r="B665" s="1234">
        <v>19277431</v>
      </c>
      <c r="C665" s="1235" t="s">
        <v>4184</v>
      </c>
      <c r="D665" s="1234">
        <v>71120009202</v>
      </c>
      <c r="E665" s="1234" t="s">
        <v>4185</v>
      </c>
      <c r="F665" s="1237">
        <v>216.33333333333334</v>
      </c>
      <c r="G665" s="1236">
        <v>2</v>
      </c>
      <c r="H665" s="1236">
        <v>1</v>
      </c>
      <c r="I665" s="1238">
        <v>0</v>
      </c>
      <c r="J665" s="1239">
        <f t="shared" si="153"/>
        <v>1</v>
      </c>
      <c r="K665" s="1229">
        <f t="shared" si="141"/>
        <v>51.92</v>
      </c>
      <c r="L665" s="1229">
        <f t="shared" si="142"/>
        <v>51.92</v>
      </c>
      <c r="M665" s="1229">
        <f t="shared" si="143"/>
        <v>1.68</v>
      </c>
      <c r="N665" s="1229">
        <f t="shared" si="144"/>
        <v>1.68</v>
      </c>
      <c r="O665" s="1229">
        <f t="shared" si="145"/>
        <v>56.7</v>
      </c>
      <c r="P665" s="1229">
        <f t="shared" si="146"/>
        <v>56.7</v>
      </c>
      <c r="Q665" s="1229">
        <f t="shared" si="147"/>
        <v>23.58</v>
      </c>
      <c r="R665" s="1229">
        <f t="shared" si="148"/>
        <v>23.58</v>
      </c>
      <c r="S665" s="1229">
        <f t="shared" si="149"/>
        <v>12.98</v>
      </c>
      <c r="T665" s="1229">
        <f t="shared" si="150"/>
        <v>12.98</v>
      </c>
      <c r="U665" s="1229">
        <f t="shared" si="151"/>
        <v>12.98</v>
      </c>
      <c r="V665" s="1233">
        <f t="shared" si="152"/>
        <v>6.49</v>
      </c>
      <c r="W665" s="1248">
        <f t="shared" si="140"/>
        <v>313</v>
      </c>
    </row>
    <row r="666" spans="1:23" ht="11.25" customHeight="1" x14ac:dyDescent="0.25">
      <c r="A666" s="1234" t="s">
        <v>3854</v>
      </c>
      <c r="B666" s="1234">
        <v>19364004</v>
      </c>
      <c r="C666" s="1235" t="s">
        <v>2757</v>
      </c>
      <c r="D666" s="1234">
        <v>52820001240</v>
      </c>
      <c r="E666" s="1234" t="s">
        <v>4186</v>
      </c>
      <c r="F666" s="1237">
        <v>154</v>
      </c>
      <c r="G666" s="1236">
        <v>3</v>
      </c>
      <c r="H666" s="1236">
        <v>1</v>
      </c>
      <c r="I666" s="1238">
        <v>0</v>
      </c>
      <c r="J666" s="1239">
        <f t="shared" si="153"/>
        <v>2</v>
      </c>
      <c r="K666" s="1229">
        <f t="shared" si="141"/>
        <v>36.96</v>
      </c>
      <c r="L666" s="1229">
        <f t="shared" si="142"/>
        <v>36.96</v>
      </c>
      <c r="M666" s="1229">
        <f t="shared" si="143"/>
        <v>1.68</v>
      </c>
      <c r="N666" s="1229">
        <f t="shared" si="144"/>
        <v>3.36</v>
      </c>
      <c r="O666" s="1229">
        <f t="shared" si="145"/>
        <v>56.7</v>
      </c>
      <c r="P666" s="1229">
        <f t="shared" si="146"/>
        <v>113.4</v>
      </c>
      <c r="Q666" s="1229">
        <f t="shared" si="147"/>
        <v>23.58</v>
      </c>
      <c r="R666" s="1229">
        <f t="shared" si="148"/>
        <v>47.16</v>
      </c>
      <c r="S666" s="1229">
        <f t="shared" si="149"/>
        <v>9.24</v>
      </c>
      <c r="T666" s="1229">
        <f t="shared" si="150"/>
        <v>9.24</v>
      </c>
      <c r="U666" s="1229">
        <f t="shared" si="151"/>
        <v>9.24</v>
      </c>
      <c r="V666" s="1233">
        <f t="shared" si="152"/>
        <v>4.62</v>
      </c>
      <c r="W666" s="1248">
        <f t="shared" si="140"/>
        <v>352</v>
      </c>
    </row>
    <row r="667" spans="1:23" ht="11.25" customHeight="1" x14ac:dyDescent="0.25">
      <c r="A667" s="1234" t="s">
        <v>3854</v>
      </c>
      <c r="B667" s="1234">
        <v>19375403</v>
      </c>
      <c r="C667" s="1235" t="s">
        <v>2759</v>
      </c>
      <c r="D667" s="1234">
        <v>12730006362</v>
      </c>
      <c r="E667" s="1234" t="s">
        <v>4187</v>
      </c>
      <c r="F667" s="1237">
        <v>254.33333333333334</v>
      </c>
      <c r="G667" s="1236">
        <v>2</v>
      </c>
      <c r="H667" s="1236">
        <v>1</v>
      </c>
      <c r="I667" s="1238">
        <v>0</v>
      </c>
      <c r="J667" s="1239">
        <f t="shared" si="153"/>
        <v>1</v>
      </c>
      <c r="K667" s="1229">
        <f t="shared" si="141"/>
        <v>61.04</v>
      </c>
      <c r="L667" s="1229">
        <f t="shared" si="142"/>
        <v>61.04</v>
      </c>
      <c r="M667" s="1229">
        <f t="shared" si="143"/>
        <v>1.68</v>
      </c>
      <c r="N667" s="1229">
        <f t="shared" si="144"/>
        <v>1.68</v>
      </c>
      <c r="O667" s="1229">
        <f t="shared" si="145"/>
        <v>56.7</v>
      </c>
      <c r="P667" s="1229">
        <f t="shared" si="146"/>
        <v>56.7</v>
      </c>
      <c r="Q667" s="1229">
        <f t="shared" si="147"/>
        <v>23.58</v>
      </c>
      <c r="R667" s="1229">
        <f t="shared" si="148"/>
        <v>23.58</v>
      </c>
      <c r="S667" s="1229">
        <f t="shared" si="149"/>
        <v>15.26</v>
      </c>
      <c r="T667" s="1229">
        <f t="shared" si="150"/>
        <v>15.26</v>
      </c>
      <c r="U667" s="1229">
        <f t="shared" si="151"/>
        <v>15.26</v>
      </c>
      <c r="V667" s="1233">
        <f t="shared" si="152"/>
        <v>7.63</v>
      </c>
      <c r="W667" s="1248">
        <f t="shared" si="140"/>
        <v>339</v>
      </c>
    </row>
    <row r="668" spans="1:23" ht="11.25" customHeight="1" x14ac:dyDescent="0.25">
      <c r="A668" s="1234" t="s">
        <v>3854</v>
      </c>
      <c r="B668" s="1234">
        <v>19375404</v>
      </c>
      <c r="C668" s="1235" t="s">
        <v>1674</v>
      </c>
      <c r="D668" s="1234">
        <v>15270003362</v>
      </c>
      <c r="E668" s="1234" t="s">
        <v>4188</v>
      </c>
      <c r="F668" s="1237">
        <v>501</v>
      </c>
      <c r="G668" s="1236">
        <v>3</v>
      </c>
      <c r="H668" s="1236">
        <v>1</v>
      </c>
      <c r="I668" s="1238">
        <v>0</v>
      </c>
      <c r="J668" s="1239">
        <f t="shared" si="153"/>
        <v>2</v>
      </c>
      <c r="K668" s="1229">
        <f t="shared" si="141"/>
        <v>120.24</v>
      </c>
      <c r="L668" s="1229">
        <f t="shared" si="142"/>
        <v>120.24</v>
      </c>
      <c r="M668" s="1229">
        <f t="shared" si="143"/>
        <v>1.68</v>
      </c>
      <c r="N668" s="1229">
        <f t="shared" si="144"/>
        <v>3.36</v>
      </c>
      <c r="O668" s="1229">
        <f t="shared" si="145"/>
        <v>56.7</v>
      </c>
      <c r="P668" s="1229">
        <f t="shared" si="146"/>
        <v>113.4</v>
      </c>
      <c r="Q668" s="1229">
        <f t="shared" si="147"/>
        <v>23.58</v>
      </c>
      <c r="R668" s="1229">
        <f t="shared" si="148"/>
        <v>47.16</v>
      </c>
      <c r="S668" s="1229">
        <f t="shared" si="149"/>
        <v>30.06</v>
      </c>
      <c r="T668" s="1229">
        <f t="shared" si="150"/>
        <v>30.06</v>
      </c>
      <c r="U668" s="1229">
        <f t="shared" si="151"/>
        <v>30.06</v>
      </c>
      <c r="V668" s="1233">
        <f t="shared" si="152"/>
        <v>15.03</v>
      </c>
      <c r="W668" s="1248">
        <f t="shared" si="140"/>
        <v>592</v>
      </c>
    </row>
    <row r="669" spans="1:23" ht="11.25" customHeight="1" x14ac:dyDescent="0.25">
      <c r="A669" s="1234" t="s">
        <v>3854</v>
      </c>
      <c r="B669" s="1234">
        <v>19375405</v>
      </c>
      <c r="C669" s="1235" t="s">
        <v>2761</v>
      </c>
      <c r="D669" s="1234">
        <v>25870011077</v>
      </c>
      <c r="E669" s="1234" t="s">
        <v>4189</v>
      </c>
      <c r="F669" s="1237">
        <v>363.66666666666669</v>
      </c>
      <c r="G669" s="1236">
        <v>2</v>
      </c>
      <c r="H669" s="1236">
        <v>1</v>
      </c>
      <c r="I669" s="1238">
        <v>0</v>
      </c>
      <c r="J669" s="1239">
        <f t="shared" si="153"/>
        <v>1</v>
      </c>
      <c r="K669" s="1229">
        <f t="shared" si="141"/>
        <v>87.28</v>
      </c>
      <c r="L669" s="1229">
        <f t="shared" si="142"/>
        <v>87.28</v>
      </c>
      <c r="M669" s="1229">
        <f t="shared" si="143"/>
        <v>1.68</v>
      </c>
      <c r="N669" s="1229">
        <f t="shared" si="144"/>
        <v>1.68</v>
      </c>
      <c r="O669" s="1229">
        <f t="shared" si="145"/>
        <v>56.7</v>
      </c>
      <c r="P669" s="1229">
        <f t="shared" si="146"/>
        <v>56.7</v>
      </c>
      <c r="Q669" s="1229">
        <f t="shared" si="147"/>
        <v>23.58</v>
      </c>
      <c r="R669" s="1229">
        <f t="shared" si="148"/>
        <v>23.58</v>
      </c>
      <c r="S669" s="1229">
        <f t="shared" si="149"/>
        <v>21.82</v>
      </c>
      <c r="T669" s="1229">
        <f t="shared" si="150"/>
        <v>21.82</v>
      </c>
      <c r="U669" s="1229">
        <f t="shared" si="151"/>
        <v>21.82</v>
      </c>
      <c r="V669" s="1233">
        <f t="shared" si="152"/>
        <v>10.91</v>
      </c>
      <c r="W669" s="1248">
        <f t="shared" si="140"/>
        <v>415</v>
      </c>
    </row>
    <row r="670" spans="1:23" ht="11.25" customHeight="1" x14ac:dyDescent="0.25">
      <c r="A670" s="1234" t="s">
        <v>3854</v>
      </c>
      <c r="B670" s="1234">
        <v>19375406</v>
      </c>
      <c r="C670" s="1235" t="s">
        <v>1676</v>
      </c>
      <c r="D670" s="1234">
        <v>61720001968</v>
      </c>
      <c r="E670" s="1234" t="s">
        <v>4190</v>
      </c>
      <c r="F670" s="1237">
        <v>237</v>
      </c>
      <c r="G670" s="1236">
        <v>3</v>
      </c>
      <c r="H670" s="1236">
        <v>1</v>
      </c>
      <c r="I670" s="1238">
        <v>0</v>
      </c>
      <c r="J670" s="1239">
        <f t="shared" si="153"/>
        <v>2</v>
      </c>
      <c r="K670" s="1229">
        <f t="shared" si="141"/>
        <v>56.879999999999995</v>
      </c>
      <c r="L670" s="1229">
        <f t="shared" si="142"/>
        <v>56.879999999999995</v>
      </c>
      <c r="M670" s="1229">
        <f t="shared" si="143"/>
        <v>1.68</v>
      </c>
      <c r="N670" s="1229">
        <f t="shared" si="144"/>
        <v>3.36</v>
      </c>
      <c r="O670" s="1229">
        <f t="shared" si="145"/>
        <v>56.7</v>
      </c>
      <c r="P670" s="1229">
        <f t="shared" si="146"/>
        <v>113.4</v>
      </c>
      <c r="Q670" s="1229">
        <f t="shared" si="147"/>
        <v>23.58</v>
      </c>
      <c r="R670" s="1229">
        <f t="shared" si="148"/>
        <v>47.16</v>
      </c>
      <c r="S670" s="1229">
        <f t="shared" si="149"/>
        <v>14.219999999999999</v>
      </c>
      <c r="T670" s="1229">
        <f t="shared" si="150"/>
        <v>14.219999999999999</v>
      </c>
      <c r="U670" s="1229">
        <f t="shared" si="151"/>
        <v>14.219999999999999</v>
      </c>
      <c r="V670" s="1233">
        <f t="shared" si="152"/>
        <v>7.1099999999999994</v>
      </c>
      <c r="W670" s="1248">
        <f t="shared" si="140"/>
        <v>409</v>
      </c>
    </row>
    <row r="671" spans="1:23" ht="11.25" customHeight="1" x14ac:dyDescent="0.25">
      <c r="A671" s="1234" t="s">
        <v>3854</v>
      </c>
      <c r="B671" s="1234">
        <v>19375407</v>
      </c>
      <c r="C671" s="1235" t="s">
        <v>2763</v>
      </c>
      <c r="D671" s="1234">
        <v>61580008297</v>
      </c>
      <c r="E671" s="1234" t="s">
        <v>4191</v>
      </c>
      <c r="F671" s="1237">
        <v>308.33333333333331</v>
      </c>
      <c r="G671" s="1236">
        <v>2</v>
      </c>
      <c r="H671" s="1236">
        <v>1</v>
      </c>
      <c r="I671" s="1238">
        <v>0</v>
      </c>
      <c r="J671" s="1239">
        <f t="shared" si="153"/>
        <v>1</v>
      </c>
      <c r="K671" s="1229">
        <f t="shared" si="141"/>
        <v>73.999999999999986</v>
      </c>
      <c r="L671" s="1229">
        <f t="shared" si="142"/>
        <v>73.999999999999986</v>
      </c>
      <c r="M671" s="1229">
        <f t="shared" si="143"/>
        <v>1.68</v>
      </c>
      <c r="N671" s="1229">
        <f t="shared" si="144"/>
        <v>1.68</v>
      </c>
      <c r="O671" s="1229">
        <f t="shared" si="145"/>
        <v>56.7</v>
      </c>
      <c r="P671" s="1229">
        <f t="shared" si="146"/>
        <v>56.7</v>
      </c>
      <c r="Q671" s="1229">
        <f t="shared" si="147"/>
        <v>23.58</v>
      </c>
      <c r="R671" s="1229">
        <f t="shared" si="148"/>
        <v>23.58</v>
      </c>
      <c r="S671" s="1229">
        <f t="shared" si="149"/>
        <v>18.499999999999996</v>
      </c>
      <c r="T671" s="1229">
        <f t="shared" si="150"/>
        <v>18.499999999999996</v>
      </c>
      <c r="U671" s="1229">
        <f t="shared" si="151"/>
        <v>18.499999999999996</v>
      </c>
      <c r="V671" s="1233">
        <f t="shared" si="152"/>
        <v>9.2499999999999982</v>
      </c>
      <c r="W671" s="1248">
        <f t="shared" si="140"/>
        <v>377</v>
      </c>
    </row>
    <row r="672" spans="1:23" ht="11.25" customHeight="1" x14ac:dyDescent="0.25">
      <c r="A672" s="1234" t="s">
        <v>3854</v>
      </c>
      <c r="B672" s="1234">
        <v>19375409</v>
      </c>
      <c r="C672" s="1235" t="s">
        <v>2765</v>
      </c>
      <c r="D672" s="1234">
        <v>58320039849</v>
      </c>
      <c r="E672" s="1234" t="s">
        <v>4192</v>
      </c>
      <c r="F672" s="1237">
        <v>222</v>
      </c>
      <c r="G672" s="1236">
        <v>3</v>
      </c>
      <c r="H672" s="1236">
        <v>1</v>
      </c>
      <c r="I672" s="1238">
        <v>0</v>
      </c>
      <c r="J672" s="1239">
        <f t="shared" si="153"/>
        <v>2</v>
      </c>
      <c r="K672" s="1229">
        <f t="shared" si="141"/>
        <v>53.28</v>
      </c>
      <c r="L672" s="1229">
        <f t="shared" si="142"/>
        <v>53.28</v>
      </c>
      <c r="M672" s="1229">
        <f t="shared" si="143"/>
        <v>1.68</v>
      </c>
      <c r="N672" s="1229">
        <f t="shared" si="144"/>
        <v>3.36</v>
      </c>
      <c r="O672" s="1229">
        <f t="shared" si="145"/>
        <v>56.7</v>
      </c>
      <c r="P672" s="1229">
        <f t="shared" si="146"/>
        <v>113.4</v>
      </c>
      <c r="Q672" s="1229">
        <f t="shared" si="147"/>
        <v>23.58</v>
      </c>
      <c r="R672" s="1229">
        <f t="shared" si="148"/>
        <v>47.16</v>
      </c>
      <c r="S672" s="1229">
        <f t="shared" si="149"/>
        <v>13.32</v>
      </c>
      <c r="T672" s="1229">
        <f t="shared" si="150"/>
        <v>13.32</v>
      </c>
      <c r="U672" s="1229">
        <f t="shared" si="151"/>
        <v>13.32</v>
      </c>
      <c r="V672" s="1233">
        <f t="shared" si="152"/>
        <v>6.66</v>
      </c>
      <c r="W672" s="1248">
        <f t="shared" si="140"/>
        <v>399</v>
      </c>
    </row>
    <row r="673" spans="1:23" ht="11.25" customHeight="1" x14ac:dyDescent="0.25">
      <c r="A673" s="1234" t="s">
        <v>3854</v>
      </c>
      <c r="B673" s="1234">
        <v>19375410</v>
      </c>
      <c r="C673" s="1235" t="s">
        <v>2767</v>
      </c>
      <c r="D673" s="1234">
        <v>73930000772</v>
      </c>
      <c r="E673" s="1234" t="s">
        <v>4193</v>
      </c>
      <c r="F673" s="1237">
        <v>304.66666666666669</v>
      </c>
      <c r="G673" s="1236">
        <v>2</v>
      </c>
      <c r="H673" s="1236">
        <v>1</v>
      </c>
      <c r="I673" s="1238">
        <v>0</v>
      </c>
      <c r="J673" s="1239">
        <f t="shared" si="153"/>
        <v>1</v>
      </c>
      <c r="K673" s="1229">
        <f t="shared" si="141"/>
        <v>73.12</v>
      </c>
      <c r="L673" s="1229">
        <f t="shared" si="142"/>
        <v>73.12</v>
      </c>
      <c r="M673" s="1229">
        <f t="shared" si="143"/>
        <v>1.68</v>
      </c>
      <c r="N673" s="1229">
        <f t="shared" si="144"/>
        <v>1.68</v>
      </c>
      <c r="O673" s="1229">
        <f t="shared" si="145"/>
        <v>56.7</v>
      </c>
      <c r="P673" s="1229">
        <f t="shared" si="146"/>
        <v>56.7</v>
      </c>
      <c r="Q673" s="1229">
        <f t="shared" si="147"/>
        <v>23.58</v>
      </c>
      <c r="R673" s="1229">
        <f t="shared" si="148"/>
        <v>23.58</v>
      </c>
      <c r="S673" s="1229">
        <f t="shared" si="149"/>
        <v>18.28</v>
      </c>
      <c r="T673" s="1229">
        <f t="shared" si="150"/>
        <v>18.28</v>
      </c>
      <c r="U673" s="1229">
        <f t="shared" si="151"/>
        <v>18.28</v>
      </c>
      <c r="V673" s="1233">
        <f t="shared" si="152"/>
        <v>9.14</v>
      </c>
      <c r="W673" s="1248">
        <f t="shared" si="140"/>
        <v>374</v>
      </c>
    </row>
    <row r="674" spans="1:23" ht="11.25" customHeight="1" x14ac:dyDescent="0.25">
      <c r="A674" s="1234" t="s">
        <v>3854</v>
      </c>
      <c r="B674" s="1234">
        <v>19375412</v>
      </c>
      <c r="C674" s="1235" t="s">
        <v>2769</v>
      </c>
      <c r="D674" s="1234">
        <v>61140000559</v>
      </c>
      <c r="E674" s="1234" t="s">
        <v>4194</v>
      </c>
      <c r="F674" s="1237">
        <v>597.33333333333337</v>
      </c>
      <c r="G674" s="1236">
        <v>2</v>
      </c>
      <c r="H674" s="1236">
        <v>1</v>
      </c>
      <c r="I674" s="1238">
        <v>0</v>
      </c>
      <c r="J674" s="1239">
        <f t="shared" si="153"/>
        <v>1</v>
      </c>
      <c r="K674" s="1229">
        <f t="shared" si="141"/>
        <v>143.36000000000001</v>
      </c>
      <c r="L674" s="1229">
        <f t="shared" si="142"/>
        <v>143.36000000000001</v>
      </c>
      <c r="M674" s="1229">
        <f t="shared" si="143"/>
        <v>1.68</v>
      </c>
      <c r="N674" s="1229">
        <f t="shared" si="144"/>
        <v>1.68</v>
      </c>
      <c r="O674" s="1229">
        <f t="shared" si="145"/>
        <v>56.7</v>
      </c>
      <c r="P674" s="1229">
        <f t="shared" si="146"/>
        <v>56.7</v>
      </c>
      <c r="Q674" s="1229">
        <f t="shared" si="147"/>
        <v>23.58</v>
      </c>
      <c r="R674" s="1229">
        <f t="shared" si="148"/>
        <v>23.58</v>
      </c>
      <c r="S674" s="1229">
        <f t="shared" si="149"/>
        <v>35.840000000000003</v>
      </c>
      <c r="T674" s="1229">
        <f t="shared" si="150"/>
        <v>35.840000000000003</v>
      </c>
      <c r="U674" s="1229">
        <f t="shared" si="151"/>
        <v>35.840000000000003</v>
      </c>
      <c r="V674" s="1233">
        <f t="shared" si="152"/>
        <v>17.920000000000002</v>
      </c>
      <c r="W674" s="1248">
        <f t="shared" si="140"/>
        <v>576</v>
      </c>
    </row>
    <row r="675" spans="1:23" ht="11.25" customHeight="1" x14ac:dyDescent="0.25">
      <c r="A675" s="1234" t="s">
        <v>3854</v>
      </c>
      <c r="B675" s="1234">
        <v>19375413</v>
      </c>
      <c r="C675" s="1235" t="s">
        <v>2771</v>
      </c>
      <c r="D675" s="1234">
        <v>15880009149</v>
      </c>
      <c r="E675" s="1234" t="s">
        <v>4195</v>
      </c>
      <c r="F675" s="1237">
        <v>393.33333333333331</v>
      </c>
      <c r="G675" s="1236">
        <v>3</v>
      </c>
      <c r="H675" s="1236">
        <v>1</v>
      </c>
      <c r="I675" s="1238">
        <v>0</v>
      </c>
      <c r="J675" s="1239">
        <f t="shared" si="153"/>
        <v>2</v>
      </c>
      <c r="K675" s="1229">
        <f t="shared" si="141"/>
        <v>94.399999999999991</v>
      </c>
      <c r="L675" s="1229">
        <f t="shared" si="142"/>
        <v>94.399999999999991</v>
      </c>
      <c r="M675" s="1229">
        <f t="shared" si="143"/>
        <v>1.68</v>
      </c>
      <c r="N675" s="1229">
        <f t="shared" si="144"/>
        <v>3.36</v>
      </c>
      <c r="O675" s="1229">
        <f t="shared" si="145"/>
        <v>56.7</v>
      </c>
      <c r="P675" s="1229">
        <f t="shared" si="146"/>
        <v>113.4</v>
      </c>
      <c r="Q675" s="1229">
        <f t="shared" si="147"/>
        <v>23.58</v>
      </c>
      <c r="R675" s="1229">
        <f t="shared" si="148"/>
        <v>47.16</v>
      </c>
      <c r="S675" s="1229">
        <f t="shared" si="149"/>
        <v>23.599999999999998</v>
      </c>
      <c r="T675" s="1229">
        <f t="shared" si="150"/>
        <v>23.599999999999998</v>
      </c>
      <c r="U675" s="1229">
        <f t="shared" si="151"/>
        <v>23.599999999999998</v>
      </c>
      <c r="V675" s="1233">
        <f t="shared" si="152"/>
        <v>11.799999999999999</v>
      </c>
      <c r="W675" s="1248">
        <f t="shared" si="140"/>
        <v>517</v>
      </c>
    </row>
    <row r="676" spans="1:23" ht="11.25" customHeight="1" x14ac:dyDescent="0.25">
      <c r="A676" s="1234" t="s">
        <v>3854</v>
      </c>
      <c r="B676" s="1234">
        <v>19375414</v>
      </c>
      <c r="C676" s="1235" t="s">
        <v>2773</v>
      </c>
      <c r="D676" s="1234">
        <v>96670010953</v>
      </c>
      <c r="E676" s="1234" t="s">
        <v>4196</v>
      </c>
      <c r="F676" s="1237">
        <v>241</v>
      </c>
      <c r="G676" s="1236">
        <v>3</v>
      </c>
      <c r="H676" s="1236">
        <v>1</v>
      </c>
      <c r="I676" s="1238">
        <v>0</v>
      </c>
      <c r="J676" s="1239">
        <f t="shared" si="153"/>
        <v>2</v>
      </c>
      <c r="K676" s="1229">
        <f t="shared" si="141"/>
        <v>57.839999999999996</v>
      </c>
      <c r="L676" s="1229">
        <f t="shared" si="142"/>
        <v>57.839999999999996</v>
      </c>
      <c r="M676" s="1229">
        <f t="shared" si="143"/>
        <v>1.68</v>
      </c>
      <c r="N676" s="1229">
        <f t="shared" si="144"/>
        <v>3.36</v>
      </c>
      <c r="O676" s="1229">
        <f t="shared" si="145"/>
        <v>56.7</v>
      </c>
      <c r="P676" s="1229">
        <f t="shared" si="146"/>
        <v>113.4</v>
      </c>
      <c r="Q676" s="1229">
        <f t="shared" si="147"/>
        <v>23.58</v>
      </c>
      <c r="R676" s="1229">
        <f t="shared" si="148"/>
        <v>47.16</v>
      </c>
      <c r="S676" s="1229">
        <f t="shared" si="149"/>
        <v>14.459999999999999</v>
      </c>
      <c r="T676" s="1229">
        <f t="shared" si="150"/>
        <v>14.459999999999999</v>
      </c>
      <c r="U676" s="1229">
        <f t="shared" si="151"/>
        <v>14.459999999999999</v>
      </c>
      <c r="V676" s="1233">
        <f t="shared" si="152"/>
        <v>7.2299999999999995</v>
      </c>
      <c r="W676" s="1248">
        <f t="shared" si="140"/>
        <v>412</v>
      </c>
    </row>
    <row r="677" spans="1:23" ht="11.25" customHeight="1" x14ac:dyDescent="0.25">
      <c r="A677" s="1234" t="s">
        <v>3854</v>
      </c>
      <c r="B677" s="1234">
        <v>19375415</v>
      </c>
      <c r="C677" s="1235" t="s">
        <v>2775</v>
      </c>
      <c r="D677" s="1234">
        <v>31320000725</v>
      </c>
      <c r="E677" s="1234" t="s">
        <v>4197</v>
      </c>
      <c r="F677" s="1237">
        <v>164.66666666666666</v>
      </c>
      <c r="G677" s="1236">
        <v>4</v>
      </c>
      <c r="H677" s="1236">
        <v>1</v>
      </c>
      <c r="I677" s="1238">
        <v>0</v>
      </c>
      <c r="J677" s="1239">
        <f t="shared" si="153"/>
        <v>3</v>
      </c>
      <c r="K677" s="1229">
        <f t="shared" si="141"/>
        <v>39.519999999999996</v>
      </c>
      <c r="L677" s="1229">
        <f t="shared" si="142"/>
        <v>39.519999999999996</v>
      </c>
      <c r="M677" s="1229">
        <f t="shared" si="143"/>
        <v>1.68</v>
      </c>
      <c r="N677" s="1229">
        <f t="shared" si="144"/>
        <v>5.04</v>
      </c>
      <c r="O677" s="1229">
        <f t="shared" si="145"/>
        <v>56.7</v>
      </c>
      <c r="P677" s="1229">
        <f t="shared" si="146"/>
        <v>170.10000000000002</v>
      </c>
      <c r="Q677" s="1229">
        <f t="shared" si="147"/>
        <v>23.58</v>
      </c>
      <c r="R677" s="1229">
        <f t="shared" si="148"/>
        <v>70.739999999999995</v>
      </c>
      <c r="S677" s="1229">
        <f t="shared" si="149"/>
        <v>9.879999999999999</v>
      </c>
      <c r="T677" s="1229">
        <f t="shared" si="150"/>
        <v>9.879999999999999</v>
      </c>
      <c r="U677" s="1229">
        <f t="shared" si="151"/>
        <v>9.879999999999999</v>
      </c>
      <c r="V677" s="1233">
        <f t="shared" si="152"/>
        <v>4.9399999999999995</v>
      </c>
      <c r="W677" s="1248">
        <f t="shared" si="140"/>
        <v>441</v>
      </c>
    </row>
    <row r="678" spans="1:23" ht="11.25" customHeight="1" x14ac:dyDescent="0.25">
      <c r="A678" s="1234" t="s">
        <v>3854</v>
      </c>
      <c r="B678" s="1234">
        <v>19375416</v>
      </c>
      <c r="C678" s="1235" t="s">
        <v>2777</v>
      </c>
      <c r="D678" s="1234">
        <v>43510005471</v>
      </c>
      <c r="E678" s="1234" t="s">
        <v>4198</v>
      </c>
      <c r="F678" s="1237">
        <v>600.66666666666663</v>
      </c>
      <c r="G678" s="1236">
        <v>3</v>
      </c>
      <c r="H678" s="1236">
        <v>1</v>
      </c>
      <c r="I678" s="1238">
        <v>0</v>
      </c>
      <c r="J678" s="1239">
        <f t="shared" si="153"/>
        <v>2</v>
      </c>
      <c r="K678" s="1229">
        <f t="shared" si="141"/>
        <v>144.16</v>
      </c>
      <c r="L678" s="1229">
        <f t="shared" si="142"/>
        <v>144.16</v>
      </c>
      <c r="M678" s="1229">
        <f t="shared" si="143"/>
        <v>1.68</v>
      </c>
      <c r="N678" s="1229">
        <f t="shared" si="144"/>
        <v>3.36</v>
      </c>
      <c r="O678" s="1229">
        <f t="shared" si="145"/>
        <v>56.7</v>
      </c>
      <c r="P678" s="1229">
        <f t="shared" si="146"/>
        <v>113.4</v>
      </c>
      <c r="Q678" s="1229">
        <f t="shared" si="147"/>
        <v>23.58</v>
      </c>
      <c r="R678" s="1229">
        <f t="shared" si="148"/>
        <v>47.16</v>
      </c>
      <c r="S678" s="1229">
        <f t="shared" si="149"/>
        <v>36.04</v>
      </c>
      <c r="T678" s="1229">
        <f t="shared" si="150"/>
        <v>36.04</v>
      </c>
      <c r="U678" s="1229">
        <f t="shared" si="151"/>
        <v>36.04</v>
      </c>
      <c r="V678" s="1233">
        <f t="shared" si="152"/>
        <v>18.02</v>
      </c>
      <c r="W678" s="1248">
        <f t="shared" si="140"/>
        <v>660</v>
      </c>
    </row>
    <row r="679" spans="1:23" ht="11.25" customHeight="1" x14ac:dyDescent="0.25">
      <c r="A679" s="1234" t="s">
        <v>3854</v>
      </c>
      <c r="B679" s="1234">
        <v>19375417</v>
      </c>
      <c r="C679" s="1235" t="s">
        <v>1678</v>
      </c>
      <c r="D679" s="1234">
        <v>17260002054</v>
      </c>
      <c r="E679" s="1234" t="s">
        <v>4199</v>
      </c>
      <c r="F679" s="1237">
        <v>547.33333333333337</v>
      </c>
      <c r="G679" s="1236">
        <v>4</v>
      </c>
      <c r="H679" s="1236">
        <v>1</v>
      </c>
      <c r="I679" s="1238">
        <v>1</v>
      </c>
      <c r="J679" s="1239">
        <f t="shared" si="153"/>
        <v>2</v>
      </c>
      <c r="K679" s="1229">
        <f t="shared" si="141"/>
        <v>131.36000000000001</v>
      </c>
      <c r="L679" s="1229">
        <f t="shared" si="142"/>
        <v>131.36000000000001</v>
      </c>
      <c r="M679" s="1229">
        <f t="shared" si="143"/>
        <v>3.36</v>
      </c>
      <c r="N679" s="1229">
        <f t="shared" si="144"/>
        <v>3.36</v>
      </c>
      <c r="O679" s="1229">
        <f t="shared" si="145"/>
        <v>113.4</v>
      </c>
      <c r="P679" s="1229">
        <f t="shared" si="146"/>
        <v>113.4</v>
      </c>
      <c r="Q679" s="1229">
        <f t="shared" si="147"/>
        <v>47.16</v>
      </c>
      <c r="R679" s="1229">
        <f t="shared" si="148"/>
        <v>47.16</v>
      </c>
      <c r="S679" s="1229">
        <f t="shared" si="149"/>
        <v>32.840000000000003</v>
      </c>
      <c r="T679" s="1229">
        <f t="shared" si="150"/>
        <v>32.840000000000003</v>
      </c>
      <c r="U679" s="1229">
        <f t="shared" si="151"/>
        <v>32.840000000000003</v>
      </c>
      <c r="V679" s="1233">
        <f t="shared" si="152"/>
        <v>16.420000000000002</v>
      </c>
      <c r="W679" s="1248">
        <f t="shared" si="140"/>
        <v>706</v>
      </c>
    </row>
    <row r="680" spans="1:23" ht="11.25" customHeight="1" x14ac:dyDescent="0.25">
      <c r="A680" s="1234" t="s">
        <v>3854</v>
      </c>
      <c r="B680" s="1234">
        <v>19375418</v>
      </c>
      <c r="C680" s="1235" t="s">
        <v>2779</v>
      </c>
      <c r="D680" s="1234">
        <v>46720006936</v>
      </c>
      <c r="E680" s="1234" t="s">
        <v>4200</v>
      </c>
      <c r="F680" s="1237">
        <v>201.33333333333334</v>
      </c>
      <c r="G680" s="1236">
        <v>3</v>
      </c>
      <c r="H680" s="1236">
        <v>1</v>
      </c>
      <c r="I680" s="1238">
        <v>0</v>
      </c>
      <c r="J680" s="1239">
        <f t="shared" si="153"/>
        <v>2</v>
      </c>
      <c r="K680" s="1229">
        <f t="shared" si="141"/>
        <v>48.32</v>
      </c>
      <c r="L680" s="1229">
        <f t="shared" si="142"/>
        <v>48.32</v>
      </c>
      <c r="M680" s="1229">
        <f t="shared" si="143"/>
        <v>1.68</v>
      </c>
      <c r="N680" s="1229">
        <f t="shared" si="144"/>
        <v>3.36</v>
      </c>
      <c r="O680" s="1229">
        <f t="shared" si="145"/>
        <v>56.7</v>
      </c>
      <c r="P680" s="1229">
        <f t="shared" si="146"/>
        <v>113.4</v>
      </c>
      <c r="Q680" s="1229">
        <f t="shared" si="147"/>
        <v>23.58</v>
      </c>
      <c r="R680" s="1229">
        <f t="shared" si="148"/>
        <v>47.16</v>
      </c>
      <c r="S680" s="1229">
        <f t="shared" si="149"/>
        <v>12.08</v>
      </c>
      <c r="T680" s="1229">
        <f t="shared" si="150"/>
        <v>12.08</v>
      </c>
      <c r="U680" s="1229">
        <f t="shared" si="151"/>
        <v>12.08</v>
      </c>
      <c r="V680" s="1233">
        <f t="shared" si="152"/>
        <v>6.04</v>
      </c>
      <c r="W680" s="1248">
        <f t="shared" si="140"/>
        <v>385</v>
      </c>
    </row>
    <row r="681" spans="1:23" ht="11.25" customHeight="1" x14ac:dyDescent="0.25">
      <c r="A681" s="1234" t="s">
        <v>3854</v>
      </c>
      <c r="B681" s="1234">
        <v>19375419</v>
      </c>
      <c r="C681" s="1235" t="s">
        <v>2781</v>
      </c>
      <c r="D681" s="1234">
        <v>92900010233</v>
      </c>
      <c r="E681" s="1234" t="s">
        <v>4201</v>
      </c>
      <c r="F681" s="1237">
        <v>413.66666666666669</v>
      </c>
      <c r="G681" s="1236">
        <v>3</v>
      </c>
      <c r="H681" s="1236">
        <v>1</v>
      </c>
      <c r="I681" s="1238">
        <v>0</v>
      </c>
      <c r="J681" s="1239">
        <f t="shared" si="153"/>
        <v>2</v>
      </c>
      <c r="K681" s="1229">
        <f t="shared" si="141"/>
        <v>99.28</v>
      </c>
      <c r="L681" s="1229">
        <f t="shared" si="142"/>
        <v>99.28</v>
      </c>
      <c r="M681" s="1229">
        <f t="shared" si="143"/>
        <v>1.68</v>
      </c>
      <c r="N681" s="1229">
        <f t="shared" si="144"/>
        <v>3.36</v>
      </c>
      <c r="O681" s="1229">
        <f t="shared" si="145"/>
        <v>56.7</v>
      </c>
      <c r="P681" s="1229">
        <f t="shared" si="146"/>
        <v>113.4</v>
      </c>
      <c r="Q681" s="1229">
        <f t="shared" si="147"/>
        <v>23.58</v>
      </c>
      <c r="R681" s="1229">
        <f t="shared" si="148"/>
        <v>47.16</v>
      </c>
      <c r="S681" s="1229">
        <f t="shared" si="149"/>
        <v>24.82</v>
      </c>
      <c r="T681" s="1229">
        <f t="shared" si="150"/>
        <v>24.82</v>
      </c>
      <c r="U681" s="1229">
        <f t="shared" si="151"/>
        <v>24.82</v>
      </c>
      <c r="V681" s="1233">
        <f t="shared" si="152"/>
        <v>12.41</v>
      </c>
      <c r="W681" s="1248">
        <f t="shared" si="140"/>
        <v>531</v>
      </c>
    </row>
    <row r="682" spans="1:23" ht="11.25" customHeight="1" x14ac:dyDescent="0.25">
      <c r="A682" s="1234" t="s">
        <v>3854</v>
      </c>
      <c r="B682" s="1234">
        <v>19375420</v>
      </c>
      <c r="C682" s="1235" t="s">
        <v>4202</v>
      </c>
      <c r="D682" s="1234">
        <v>65730007733</v>
      </c>
      <c r="E682" s="1234" t="s">
        <v>4203</v>
      </c>
      <c r="F682" s="1237">
        <v>186</v>
      </c>
      <c r="G682" s="1236">
        <v>2</v>
      </c>
      <c r="H682" s="1236">
        <v>1</v>
      </c>
      <c r="I682" s="1238">
        <v>0</v>
      </c>
      <c r="J682" s="1239">
        <f t="shared" si="153"/>
        <v>1</v>
      </c>
      <c r="K682" s="1229">
        <f t="shared" si="141"/>
        <v>44.64</v>
      </c>
      <c r="L682" s="1229">
        <f t="shared" si="142"/>
        <v>44.64</v>
      </c>
      <c r="M682" s="1229">
        <f t="shared" si="143"/>
        <v>1.68</v>
      </c>
      <c r="N682" s="1229">
        <f t="shared" si="144"/>
        <v>1.68</v>
      </c>
      <c r="O682" s="1229">
        <f t="shared" si="145"/>
        <v>56.7</v>
      </c>
      <c r="P682" s="1229">
        <f t="shared" si="146"/>
        <v>56.7</v>
      </c>
      <c r="Q682" s="1229">
        <f t="shared" si="147"/>
        <v>23.58</v>
      </c>
      <c r="R682" s="1229">
        <f t="shared" si="148"/>
        <v>23.58</v>
      </c>
      <c r="S682" s="1229">
        <f t="shared" si="149"/>
        <v>11.16</v>
      </c>
      <c r="T682" s="1229">
        <f t="shared" si="150"/>
        <v>11.16</v>
      </c>
      <c r="U682" s="1229">
        <f t="shared" si="151"/>
        <v>11.16</v>
      </c>
      <c r="V682" s="1233">
        <f t="shared" si="152"/>
        <v>5.58</v>
      </c>
      <c r="W682" s="1248">
        <f t="shared" si="140"/>
        <v>292</v>
      </c>
    </row>
    <row r="683" spans="1:23" ht="11.25" customHeight="1" x14ac:dyDescent="0.25">
      <c r="A683" s="1234" t="s">
        <v>3854</v>
      </c>
      <c r="B683" s="1234">
        <v>19375422</v>
      </c>
      <c r="C683" s="1235" t="s">
        <v>1680</v>
      </c>
      <c r="D683" s="1234">
        <v>10830009043</v>
      </c>
      <c r="E683" s="1234" t="s">
        <v>4204</v>
      </c>
      <c r="F683" s="1237">
        <v>499.66666666666669</v>
      </c>
      <c r="G683" s="1236">
        <v>2</v>
      </c>
      <c r="H683" s="1236">
        <v>1</v>
      </c>
      <c r="I683" s="1238">
        <v>0</v>
      </c>
      <c r="J683" s="1239">
        <f t="shared" si="153"/>
        <v>1</v>
      </c>
      <c r="K683" s="1229">
        <f t="shared" si="141"/>
        <v>119.92</v>
      </c>
      <c r="L683" s="1229">
        <f t="shared" si="142"/>
        <v>119.92</v>
      </c>
      <c r="M683" s="1229">
        <f t="shared" si="143"/>
        <v>1.68</v>
      </c>
      <c r="N683" s="1229">
        <f t="shared" si="144"/>
        <v>1.68</v>
      </c>
      <c r="O683" s="1229">
        <f t="shared" si="145"/>
        <v>56.7</v>
      </c>
      <c r="P683" s="1229">
        <f t="shared" si="146"/>
        <v>56.7</v>
      </c>
      <c r="Q683" s="1229">
        <f t="shared" si="147"/>
        <v>23.58</v>
      </c>
      <c r="R683" s="1229">
        <f t="shared" si="148"/>
        <v>23.58</v>
      </c>
      <c r="S683" s="1229">
        <f t="shared" si="149"/>
        <v>29.98</v>
      </c>
      <c r="T683" s="1229">
        <f t="shared" si="150"/>
        <v>29.98</v>
      </c>
      <c r="U683" s="1229">
        <f t="shared" si="151"/>
        <v>29.98</v>
      </c>
      <c r="V683" s="1233">
        <f t="shared" si="152"/>
        <v>14.99</v>
      </c>
      <c r="W683" s="1248">
        <f t="shared" si="140"/>
        <v>509</v>
      </c>
    </row>
    <row r="684" spans="1:23" ht="11.25" customHeight="1" x14ac:dyDescent="0.25">
      <c r="A684" s="1234" t="s">
        <v>3854</v>
      </c>
      <c r="B684" s="1234">
        <v>19375423</v>
      </c>
      <c r="C684" s="1235" t="s">
        <v>2783</v>
      </c>
      <c r="D684" s="1234">
        <v>89690010086</v>
      </c>
      <c r="E684" s="1234" t="s">
        <v>4205</v>
      </c>
      <c r="F684" s="1237">
        <v>562</v>
      </c>
      <c r="G684" s="1236">
        <v>2</v>
      </c>
      <c r="H684" s="1236">
        <v>1</v>
      </c>
      <c r="I684" s="1238">
        <v>0</v>
      </c>
      <c r="J684" s="1239">
        <f t="shared" si="153"/>
        <v>1</v>
      </c>
      <c r="K684" s="1229">
        <f t="shared" si="141"/>
        <v>134.88</v>
      </c>
      <c r="L684" s="1229">
        <f t="shared" si="142"/>
        <v>134.88</v>
      </c>
      <c r="M684" s="1229">
        <f t="shared" si="143"/>
        <v>1.68</v>
      </c>
      <c r="N684" s="1229">
        <f t="shared" si="144"/>
        <v>1.68</v>
      </c>
      <c r="O684" s="1229">
        <f t="shared" si="145"/>
        <v>56.7</v>
      </c>
      <c r="P684" s="1229">
        <f t="shared" si="146"/>
        <v>56.7</v>
      </c>
      <c r="Q684" s="1229">
        <f t="shared" si="147"/>
        <v>23.58</v>
      </c>
      <c r="R684" s="1229">
        <f t="shared" si="148"/>
        <v>23.58</v>
      </c>
      <c r="S684" s="1229">
        <f t="shared" si="149"/>
        <v>33.72</v>
      </c>
      <c r="T684" s="1229">
        <f t="shared" si="150"/>
        <v>33.72</v>
      </c>
      <c r="U684" s="1229">
        <f t="shared" si="151"/>
        <v>33.72</v>
      </c>
      <c r="V684" s="1233">
        <f t="shared" si="152"/>
        <v>16.86</v>
      </c>
      <c r="W684" s="1248">
        <f t="shared" si="140"/>
        <v>552</v>
      </c>
    </row>
    <row r="685" spans="1:23" ht="11.25" customHeight="1" x14ac:dyDescent="0.25">
      <c r="A685" s="1234" t="s">
        <v>3854</v>
      </c>
      <c r="B685" s="1234">
        <v>19375424</v>
      </c>
      <c r="C685" s="1235" t="s">
        <v>2785</v>
      </c>
      <c r="D685" s="1234">
        <v>41650007578</v>
      </c>
      <c r="E685" s="1234" t="s">
        <v>4206</v>
      </c>
      <c r="F685" s="1237">
        <v>285</v>
      </c>
      <c r="G685" s="1236">
        <v>3</v>
      </c>
      <c r="H685" s="1236">
        <v>1</v>
      </c>
      <c r="I685" s="1238">
        <v>0</v>
      </c>
      <c r="J685" s="1239">
        <f t="shared" si="153"/>
        <v>2</v>
      </c>
      <c r="K685" s="1229">
        <f t="shared" si="141"/>
        <v>68.399999999999991</v>
      </c>
      <c r="L685" s="1229">
        <f t="shared" si="142"/>
        <v>68.399999999999991</v>
      </c>
      <c r="M685" s="1229">
        <f t="shared" si="143"/>
        <v>1.68</v>
      </c>
      <c r="N685" s="1229">
        <f t="shared" si="144"/>
        <v>3.36</v>
      </c>
      <c r="O685" s="1229">
        <f t="shared" si="145"/>
        <v>56.7</v>
      </c>
      <c r="P685" s="1229">
        <f t="shared" si="146"/>
        <v>113.4</v>
      </c>
      <c r="Q685" s="1229">
        <f t="shared" si="147"/>
        <v>23.58</v>
      </c>
      <c r="R685" s="1229">
        <f t="shared" si="148"/>
        <v>47.16</v>
      </c>
      <c r="S685" s="1229">
        <f t="shared" si="149"/>
        <v>17.099999999999998</v>
      </c>
      <c r="T685" s="1229">
        <f t="shared" si="150"/>
        <v>17.099999999999998</v>
      </c>
      <c r="U685" s="1229">
        <f t="shared" si="151"/>
        <v>17.099999999999998</v>
      </c>
      <c r="V685" s="1233">
        <f t="shared" si="152"/>
        <v>8.5499999999999989</v>
      </c>
      <c r="W685" s="1248">
        <f t="shared" si="140"/>
        <v>443</v>
      </c>
    </row>
    <row r="686" spans="1:23" ht="11.25" customHeight="1" x14ac:dyDescent="0.25">
      <c r="A686" s="1234" t="s">
        <v>3854</v>
      </c>
      <c r="B686" s="1234">
        <v>19375425</v>
      </c>
      <c r="C686" s="1235" t="s">
        <v>1196</v>
      </c>
      <c r="D686" s="1234">
        <v>48270010211</v>
      </c>
      <c r="E686" s="1234" t="s">
        <v>4207</v>
      </c>
      <c r="F686" s="1237">
        <v>325</v>
      </c>
      <c r="G686" s="1236">
        <v>2</v>
      </c>
      <c r="H686" s="1236">
        <v>1</v>
      </c>
      <c r="I686" s="1238">
        <v>0</v>
      </c>
      <c r="J686" s="1239">
        <f t="shared" si="153"/>
        <v>1</v>
      </c>
      <c r="K686" s="1229">
        <f t="shared" si="141"/>
        <v>78</v>
      </c>
      <c r="L686" s="1229">
        <f t="shared" si="142"/>
        <v>78</v>
      </c>
      <c r="M686" s="1229">
        <f t="shared" si="143"/>
        <v>1.68</v>
      </c>
      <c r="N686" s="1229">
        <f t="shared" si="144"/>
        <v>1.68</v>
      </c>
      <c r="O686" s="1229">
        <f t="shared" si="145"/>
        <v>56.7</v>
      </c>
      <c r="P686" s="1229">
        <f t="shared" si="146"/>
        <v>56.7</v>
      </c>
      <c r="Q686" s="1229">
        <f t="shared" si="147"/>
        <v>23.58</v>
      </c>
      <c r="R686" s="1229">
        <f t="shared" si="148"/>
        <v>23.58</v>
      </c>
      <c r="S686" s="1229">
        <f t="shared" si="149"/>
        <v>19.5</v>
      </c>
      <c r="T686" s="1229">
        <f t="shared" si="150"/>
        <v>19.5</v>
      </c>
      <c r="U686" s="1229">
        <f t="shared" si="151"/>
        <v>19.5</v>
      </c>
      <c r="V686" s="1233">
        <f t="shared" si="152"/>
        <v>9.75</v>
      </c>
      <c r="W686" s="1248">
        <f t="shared" si="140"/>
        <v>388</v>
      </c>
    </row>
    <row r="687" spans="1:23" ht="11.25" customHeight="1" x14ac:dyDescent="0.25">
      <c r="A687" s="1234" t="s">
        <v>3854</v>
      </c>
      <c r="B687" s="1234">
        <v>19375426</v>
      </c>
      <c r="C687" s="1235" t="s">
        <v>1094</v>
      </c>
      <c r="D687" s="1234">
        <v>10480010841</v>
      </c>
      <c r="E687" s="1234" t="s">
        <v>4208</v>
      </c>
      <c r="F687" s="1237">
        <v>545.33333333333337</v>
      </c>
      <c r="G687" s="1236">
        <v>3</v>
      </c>
      <c r="H687" s="1236">
        <v>1</v>
      </c>
      <c r="I687" s="1238">
        <v>0</v>
      </c>
      <c r="J687" s="1239">
        <f t="shared" si="153"/>
        <v>2</v>
      </c>
      <c r="K687" s="1229">
        <f t="shared" si="141"/>
        <v>130.88</v>
      </c>
      <c r="L687" s="1229">
        <f t="shared" si="142"/>
        <v>130.88</v>
      </c>
      <c r="M687" s="1229">
        <f t="shared" si="143"/>
        <v>1.68</v>
      </c>
      <c r="N687" s="1229">
        <f t="shared" si="144"/>
        <v>3.36</v>
      </c>
      <c r="O687" s="1229">
        <f t="shared" si="145"/>
        <v>56.7</v>
      </c>
      <c r="P687" s="1229">
        <f t="shared" si="146"/>
        <v>113.4</v>
      </c>
      <c r="Q687" s="1229">
        <f t="shared" si="147"/>
        <v>23.58</v>
      </c>
      <c r="R687" s="1229">
        <f t="shared" si="148"/>
        <v>47.16</v>
      </c>
      <c r="S687" s="1229">
        <f t="shared" si="149"/>
        <v>32.72</v>
      </c>
      <c r="T687" s="1229">
        <f t="shared" si="150"/>
        <v>32.72</v>
      </c>
      <c r="U687" s="1229">
        <f t="shared" si="151"/>
        <v>32.72</v>
      </c>
      <c r="V687" s="1233">
        <f t="shared" si="152"/>
        <v>16.36</v>
      </c>
      <c r="W687" s="1248">
        <f t="shared" si="140"/>
        <v>622</v>
      </c>
    </row>
    <row r="688" spans="1:23" ht="11.25" customHeight="1" x14ac:dyDescent="0.25">
      <c r="A688" s="1234" t="s">
        <v>3854</v>
      </c>
      <c r="B688" s="1234">
        <v>19375428</v>
      </c>
      <c r="C688" s="1235" t="s">
        <v>2787</v>
      </c>
      <c r="D688" s="1234">
        <v>87240008521</v>
      </c>
      <c r="E688" s="1234" t="s">
        <v>4209</v>
      </c>
      <c r="F688" s="1237">
        <v>276</v>
      </c>
      <c r="G688" s="1236">
        <v>3</v>
      </c>
      <c r="H688" s="1236">
        <v>1</v>
      </c>
      <c r="I688" s="1238">
        <v>0</v>
      </c>
      <c r="J688" s="1239">
        <f t="shared" si="153"/>
        <v>2</v>
      </c>
      <c r="K688" s="1229">
        <f t="shared" si="141"/>
        <v>66.239999999999995</v>
      </c>
      <c r="L688" s="1229">
        <f t="shared" si="142"/>
        <v>66.239999999999995</v>
      </c>
      <c r="M688" s="1229">
        <f t="shared" si="143"/>
        <v>1.68</v>
      </c>
      <c r="N688" s="1229">
        <f t="shared" si="144"/>
        <v>3.36</v>
      </c>
      <c r="O688" s="1229">
        <f t="shared" si="145"/>
        <v>56.7</v>
      </c>
      <c r="P688" s="1229">
        <f t="shared" si="146"/>
        <v>113.4</v>
      </c>
      <c r="Q688" s="1229">
        <f t="shared" si="147"/>
        <v>23.58</v>
      </c>
      <c r="R688" s="1229">
        <f t="shared" si="148"/>
        <v>47.16</v>
      </c>
      <c r="S688" s="1229">
        <f t="shared" si="149"/>
        <v>16.559999999999999</v>
      </c>
      <c r="T688" s="1229">
        <f t="shared" si="150"/>
        <v>16.559999999999999</v>
      </c>
      <c r="U688" s="1229">
        <f t="shared" si="151"/>
        <v>16.559999999999999</v>
      </c>
      <c r="V688" s="1233">
        <f t="shared" si="152"/>
        <v>8.2799999999999994</v>
      </c>
      <c r="W688" s="1248">
        <f t="shared" si="140"/>
        <v>436</v>
      </c>
    </row>
    <row r="689" spans="1:23" ht="11.25" customHeight="1" x14ac:dyDescent="0.25">
      <c r="A689" s="1234" t="s">
        <v>3854</v>
      </c>
      <c r="B689" s="1234">
        <v>19375430</v>
      </c>
      <c r="C689" s="1235" t="s">
        <v>2789</v>
      </c>
      <c r="D689" s="1234">
        <v>11460010906</v>
      </c>
      <c r="E689" s="1234" t="s">
        <v>4210</v>
      </c>
      <c r="F689" s="1237">
        <v>555.33333333333337</v>
      </c>
      <c r="G689" s="1236">
        <v>3</v>
      </c>
      <c r="H689" s="1236">
        <v>1</v>
      </c>
      <c r="I689" s="1238">
        <v>0</v>
      </c>
      <c r="J689" s="1239">
        <f t="shared" si="153"/>
        <v>2</v>
      </c>
      <c r="K689" s="1229">
        <f t="shared" si="141"/>
        <v>133.28</v>
      </c>
      <c r="L689" s="1229">
        <f t="shared" si="142"/>
        <v>133.28</v>
      </c>
      <c r="M689" s="1229">
        <f t="shared" si="143"/>
        <v>1.68</v>
      </c>
      <c r="N689" s="1229">
        <f t="shared" si="144"/>
        <v>3.36</v>
      </c>
      <c r="O689" s="1229">
        <f t="shared" si="145"/>
        <v>56.7</v>
      </c>
      <c r="P689" s="1229">
        <f t="shared" si="146"/>
        <v>113.4</v>
      </c>
      <c r="Q689" s="1229">
        <f t="shared" si="147"/>
        <v>23.58</v>
      </c>
      <c r="R689" s="1229">
        <f t="shared" si="148"/>
        <v>47.16</v>
      </c>
      <c r="S689" s="1229">
        <f t="shared" si="149"/>
        <v>33.32</v>
      </c>
      <c r="T689" s="1229">
        <f t="shared" si="150"/>
        <v>33.32</v>
      </c>
      <c r="U689" s="1229">
        <f t="shared" si="151"/>
        <v>33.32</v>
      </c>
      <c r="V689" s="1233">
        <f t="shared" si="152"/>
        <v>16.66</v>
      </c>
      <c r="W689" s="1248">
        <f t="shared" si="140"/>
        <v>629</v>
      </c>
    </row>
    <row r="690" spans="1:23" ht="11.25" customHeight="1" x14ac:dyDescent="0.25">
      <c r="A690" s="1234" t="s">
        <v>3854</v>
      </c>
      <c r="B690" s="1234">
        <v>19375431</v>
      </c>
      <c r="C690" s="1235" t="s">
        <v>900</v>
      </c>
      <c r="D690" s="1234">
        <v>59790006138</v>
      </c>
      <c r="E690" s="1234" t="s">
        <v>4211</v>
      </c>
      <c r="F690" s="1237">
        <v>275.33333333333331</v>
      </c>
      <c r="G690" s="1236">
        <v>3</v>
      </c>
      <c r="H690" s="1236">
        <v>1</v>
      </c>
      <c r="I690" s="1238">
        <v>0</v>
      </c>
      <c r="J690" s="1239">
        <f t="shared" si="153"/>
        <v>2</v>
      </c>
      <c r="K690" s="1229">
        <f t="shared" si="141"/>
        <v>66.08</v>
      </c>
      <c r="L690" s="1229">
        <f t="shared" si="142"/>
        <v>66.08</v>
      </c>
      <c r="M690" s="1229">
        <f t="shared" si="143"/>
        <v>1.68</v>
      </c>
      <c r="N690" s="1229">
        <f t="shared" si="144"/>
        <v>3.36</v>
      </c>
      <c r="O690" s="1229">
        <f t="shared" si="145"/>
        <v>56.7</v>
      </c>
      <c r="P690" s="1229">
        <f t="shared" si="146"/>
        <v>113.4</v>
      </c>
      <c r="Q690" s="1229">
        <f t="shared" si="147"/>
        <v>23.58</v>
      </c>
      <c r="R690" s="1229">
        <f t="shared" si="148"/>
        <v>47.16</v>
      </c>
      <c r="S690" s="1229">
        <f t="shared" si="149"/>
        <v>16.52</v>
      </c>
      <c r="T690" s="1229">
        <f t="shared" si="150"/>
        <v>16.52</v>
      </c>
      <c r="U690" s="1229">
        <f t="shared" si="151"/>
        <v>16.52</v>
      </c>
      <c r="V690" s="1233">
        <f t="shared" si="152"/>
        <v>8.26</v>
      </c>
      <c r="W690" s="1248">
        <f t="shared" si="140"/>
        <v>436</v>
      </c>
    </row>
    <row r="691" spans="1:23" ht="11.25" customHeight="1" x14ac:dyDescent="0.25">
      <c r="A691" s="1234" t="s">
        <v>3854</v>
      </c>
      <c r="B691" s="1234">
        <v>19375432</v>
      </c>
      <c r="C691" s="1235" t="s">
        <v>2791</v>
      </c>
      <c r="D691" s="1234">
        <v>56610006507</v>
      </c>
      <c r="E691" s="1234" t="s">
        <v>4212</v>
      </c>
      <c r="F691" s="1237">
        <v>257.66666666666669</v>
      </c>
      <c r="G691" s="1236">
        <v>2</v>
      </c>
      <c r="H691" s="1236">
        <v>1</v>
      </c>
      <c r="I691" s="1238">
        <v>0</v>
      </c>
      <c r="J691" s="1239">
        <f t="shared" si="153"/>
        <v>1</v>
      </c>
      <c r="K691" s="1229">
        <f t="shared" si="141"/>
        <v>61.84</v>
      </c>
      <c r="L691" s="1229">
        <f t="shared" si="142"/>
        <v>61.84</v>
      </c>
      <c r="M691" s="1229">
        <f t="shared" si="143"/>
        <v>1.68</v>
      </c>
      <c r="N691" s="1229">
        <f t="shared" si="144"/>
        <v>1.68</v>
      </c>
      <c r="O691" s="1229">
        <f t="shared" si="145"/>
        <v>56.7</v>
      </c>
      <c r="P691" s="1229">
        <f t="shared" si="146"/>
        <v>56.7</v>
      </c>
      <c r="Q691" s="1229">
        <f t="shared" si="147"/>
        <v>23.58</v>
      </c>
      <c r="R691" s="1229">
        <f t="shared" si="148"/>
        <v>23.58</v>
      </c>
      <c r="S691" s="1229">
        <f t="shared" si="149"/>
        <v>15.46</v>
      </c>
      <c r="T691" s="1229">
        <f t="shared" si="150"/>
        <v>15.46</v>
      </c>
      <c r="U691" s="1229">
        <f t="shared" si="151"/>
        <v>15.46</v>
      </c>
      <c r="V691" s="1233">
        <f t="shared" si="152"/>
        <v>7.73</v>
      </c>
      <c r="W691" s="1248">
        <f t="shared" si="140"/>
        <v>342</v>
      </c>
    </row>
    <row r="692" spans="1:23" ht="11.25" customHeight="1" x14ac:dyDescent="0.25">
      <c r="A692" s="1234" t="s">
        <v>3854</v>
      </c>
      <c r="B692" s="1234">
        <v>19375433</v>
      </c>
      <c r="C692" s="1235" t="s">
        <v>2793</v>
      </c>
      <c r="D692" s="1234">
        <v>48610001943</v>
      </c>
      <c r="E692" s="1234" t="s">
        <v>4213</v>
      </c>
      <c r="F692" s="1237">
        <v>306.33333333333331</v>
      </c>
      <c r="G692" s="1236">
        <v>3</v>
      </c>
      <c r="H692" s="1236">
        <v>1</v>
      </c>
      <c r="I692" s="1238">
        <v>0</v>
      </c>
      <c r="J692" s="1239">
        <f t="shared" si="153"/>
        <v>2</v>
      </c>
      <c r="K692" s="1229">
        <f t="shared" si="141"/>
        <v>73.52</v>
      </c>
      <c r="L692" s="1229">
        <f t="shared" si="142"/>
        <v>73.52</v>
      </c>
      <c r="M692" s="1229">
        <f t="shared" si="143"/>
        <v>1.68</v>
      </c>
      <c r="N692" s="1229">
        <f t="shared" si="144"/>
        <v>3.36</v>
      </c>
      <c r="O692" s="1229">
        <f t="shared" si="145"/>
        <v>56.7</v>
      </c>
      <c r="P692" s="1229">
        <f t="shared" si="146"/>
        <v>113.4</v>
      </c>
      <c r="Q692" s="1229">
        <f t="shared" si="147"/>
        <v>23.58</v>
      </c>
      <c r="R692" s="1229">
        <f t="shared" si="148"/>
        <v>47.16</v>
      </c>
      <c r="S692" s="1229">
        <f t="shared" si="149"/>
        <v>18.38</v>
      </c>
      <c r="T692" s="1229">
        <f t="shared" si="150"/>
        <v>18.38</v>
      </c>
      <c r="U692" s="1229">
        <f t="shared" si="151"/>
        <v>18.38</v>
      </c>
      <c r="V692" s="1233">
        <f t="shared" si="152"/>
        <v>9.19</v>
      </c>
      <c r="W692" s="1248">
        <f t="shared" si="140"/>
        <v>457</v>
      </c>
    </row>
    <row r="693" spans="1:23" ht="11.25" customHeight="1" x14ac:dyDescent="0.25">
      <c r="A693" s="1234" t="s">
        <v>3854</v>
      </c>
      <c r="B693" s="1234">
        <v>19375434</v>
      </c>
      <c r="C693" s="1235" t="s">
        <v>2795</v>
      </c>
      <c r="D693" s="1234">
        <v>68330010088</v>
      </c>
      <c r="E693" s="1234" t="s">
        <v>4214</v>
      </c>
      <c r="F693" s="1237">
        <v>250.66666666666666</v>
      </c>
      <c r="G693" s="1236">
        <v>3</v>
      </c>
      <c r="H693" s="1236">
        <v>1</v>
      </c>
      <c r="I693" s="1238">
        <v>0</v>
      </c>
      <c r="J693" s="1239">
        <f t="shared" si="153"/>
        <v>2</v>
      </c>
      <c r="K693" s="1229">
        <f t="shared" si="141"/>
        <v>60.16</v>
      </c>
      <c r="L693" s="1229">
        <f t="shared" si="142"/>
        <v>60.16</v>
      </c>
      <c r="M693" s="1229">
        <f t="shared" si="143"/>
        <v>1.68</v>
      </c>
      <c r="N693" s="1229">
        <f t="shared" si="144"/>
        <v>3.36</v>
      </c>
      <c r="O693" s="1229">
        <f t="shared" si="145"/>
        <v>56.7</v>
      </c>
      <c r="P693" s="1229">
        <f t="shared" si="146"/>
        <v>113.4</v>
      </c>
      <c r="Q693" s="1229">
        <f t="shared" si="147"/>
        <v>23.58</v>
      </c>
      <c r="R693" s="1229">
        <f t="shared" si="148"/>
        <v>47.16</v>
      </c>
      <c r="S693" s="1229">
        <f t="shared" si="149"/>
        <v>15.04</v>
      </c>
      <c r="T693" s="1229">
        <f t="shared" si="150"/>
        <v>15.04</v>
      </c>
      <c r="U693" s="1229">
        <f t="shared" si="151"/>
        <v>15.04</v>
      </c>
      <c r="V693" s="1233">
        <f t="shared" si="152"/>
        <v>7.52</v>
      </c>
      <c r="W693" s="1248">
        <f t="shared" si="140"/>
        <v>419</v>
      </c>
    </row>
    <row r="694" spans="1:23" ht="11.25" customHeight="1" x14ac:dyDescent="0.25">
      <c r="A694" s="1234" t="s">
        <v>3854</v>
      </c>
      <c r="B694" s="1234">
        <v>19375435</v>
      </c>
      <c r="C694" s="1235" t="s">
        <v>1198</v>
      </c>
      <c r="D694" s="1234">
        <v>11250005409</v>
      </c>
      <c r="E694" s="1234" t="s">
        <v>4215</v>
      </c>
      <c r="F694" s="1237">
        <v>559</v>
      </c>
      <c r="G694" s="1236">
        <v>3</v>
      </c>
      <c r="H694" s="1236">
        <v>1</v>
      </c>
      <c r="I694" s="1238">
        <v>0</v>
      </c>
      <c r="J694" s="1239">
        <f t="shared" si="153"/>
        <v>2</v>
      </c>
      <c r="K694" s="1229">
        <f t="shared" si="141"/>
        <v>134.16</v>
      </c>
      <c r="L694" s="1229">
        <f t="shared" si="142"/>
        <v>134.16</v>
      </c>
      <c r="M694" s="1229">
        <f t="shared" si="143"/>
        <v>1.68</v>
      </c>
      <c r="N694" s="1229">
        <f t="shared" si="144"/>
        <v>3.36</v>
      </c>
      <c r="O694" s="1229">
        <f t="shared" si="145"/>
        <v>56.7</v>
      </c>
      <c r="P694" s="1229">
        <f t="shared" si="146"/>
        <v>113.4</v>
      </c>
      <c r="Q694" s="1229">
        <f t="shared" si="147"/>
        <v>23.58</v>
      </c>
      <c r="R694" s="1229">
        <f t="shared" si="148"/>
        <v>47.16</v>
      </c>
      <c r="S694" s="1229">
        <f t="shared" si="149"/>
        <v>33.54</v>
      </c>
      <c r="T694" s="1229">
        <f t="shared" si="150"/>
        <v>33.54</v>
      </c>
      <c r="U694" s="1229">
        <f t="shared" si="151"/>
        <v>33.54</v>
      </c>
      <c r="V694" s="1233">
        <f t="shared" si="152"/>
        <v>16.77</v>
      </c>
      <c r="W694" s="1248">
        <f t="shared" si="140"/>
        <v>632</v>
      </c>
    </row>
    <row r="695" spans="1:23" ht="11.25" customHeight="1" x14ac:dyDescent="0.25">
      <c r="A695" s="1234" t="s">
        <v>3854</v>
      </c>
      <c r="B695" s="1234">
        <v>19375436</v>
      </c>
      <c r="C695" s="1235" t="s">
        <v>2797</v>
      </c>
      <c r="D695" s="1234">
        <v>29160004447</v>
      </c>
      <c r="E695" s="1234" t="s">
        <v>4216</v>
      </c>
      <c r="F695" s="1237">
        <v>275</v>
      </c>
      <c r="G695" s="1236">
        <v>2</v>
      </c>
      <c r="H695" s="1236">
        <v>1</v>
      </c>
      <c r="I695" s="1238">
        <v>0</v>
      </c>
      <c r="J695" s="1239">
        <f t="shared" si="153"/>
        <v>1</v>
      </c>
      <c r="K695" s="1229">
        <f t="shared" si="141"/>
        <v>66</v>
      </c>
      <c r="L695" s="1229">
        <f t="shared" si="142"/>
        <v>66</v>
      </c>
      <c r="M695" s="1229">
        <f t="shared" si="143"/>
        <v>1.68</v>
      </c>
      <c r="N695" s="1229">
        <f t="shared" si="144"/>
        <v>1.68</v>
      </c>
      <c r="O695" s="1229">
        <f t="shared" si="145"/>
        <v>56.7</v>
      </c>
      <c r="P695" s="1229">
        <f t="shared" si="146"/>
        <v>56.7</v>
      </c>
      <c r="Q695" s="1229">
        <f t="shared" si="147"/>
        <v>23.58</v>
      </c>
      <c r="R695" s="1229">
        <f t="shared" si="148"/>
        <v>23.58</v>
      </c>
      <c r="S695" s="1229">
        <f t="shared" si="149"/>
        <v>16.5</v>
      </c>
      <c r="T695" s="1229">
        <f t="shared" si="150"/>
        <v>16.5</v>
      </c>
      <c r="U695" s="1229">
        <f t="shared" si="151"/>
        <v>16.5</v>
      </c>
      <c r="V695" s="1233">
        <f t="shared" si="152"/>
        <v>8.25</v>
      </c>
      <c r="W695" s="1248">
        <f t="shared" si="140"/>
        <v>354</v>
      </c>
    </row>
    <row r="696" spans="1:23" ht="11.25" customHeight="1" x14ac:dyDescent="0.25">
      <c r="A696" s="1234" t="s">
        <v>3854</v>
      </c>
      <c r="B696" s="1234">
        <v>19375438</v>
      </c>
      <c r="C696" s="1235" t="s">
        <v>902</v>
      </c>
      <c r="D696" s="1234">
        <v>90440009574</v>
      </c>
      <c r="E696" s="1234" t="s">
        <v>4217</v>
      </c>
      <c r="F696" s="1237">
        <v>295.33333333333331</v>
      </c>
      <c r="G696" s="1236">
        <v>3</v>
      </c>
      <c r="H696" s="1236">
        <v>1</v>
      </c>
      <c r="I696" s="1238">
        <v>0</v>
      </c>
      <c r="J696" s="1239">
        <f t="shared" si="153"/>
        <v>2</v>
      </c>
      <c r="K696" s="1229">
        <f t="shared" si="141"/>
        <v>70.88</v>
      </c>
      <c r="L696" s="1229">
        <f t="shared" si="142"/>
        <v>70.88</v>
      </c>
      <c r="M696" s="1229">
        <f t="shared" si="143"/>
        <v>1.68</v>
      </c>
      <c r="N696" s="1229">
        <f t="shared" si="144"/>
        <v>3.36</v>
      </c>
      <c r="O696" s="1229">
        <f t="shared" si="145"/>
        <v>56.7</v>
      </c>
      <c r="P696" s="1229">
        <f t="shared" si="146"/>
        <v>113.4</v>
      </c>
      <c r="Q696" s="1229">
        <f t="shared" si="147"/>
        <v>23.58</v>
      </c>
      <c r="R696" s="1229">
        <f t="shared" si="148"/>
        <v>47.16</v>
      </c>
      <c r="S696" s="1229">
        <f t="shared" si="149"/>
        <v>17.72</v>
      </c>
      <c r="T696" s="1229">
        <f t="shared" si="150"/>
        <v>17.72</v>
      </c>
      <c r="U696" s="1229">
        <f t="shared" si="151"/>
        <v>17.72</v>
      </c>
      <c r="V696" s="1233">
        <f t="shared" si="152"/>
        <v>8.86</v>
      </c>
      <c r="W696" s="1248">
        <f t="shared" si="140"/>
        <v>450</v>
      </c>
    </row>
    <row r="697" spans="1:23" ht="11.25" customHeight="1" x14ac:dyDescent="0.25">
      <c r="A697" s="1234" t="s">
        <v>3854</v>
      </c>
      <c r="B697" s="1234">
        <v>19375440</v>
      </c>
      <c r="C697" s="1235" t="s">
        <v>2799</v>
      </c>
      <c r="D697" s="1234">
        <v>61360008226</v>
      </c>
      <c r="E697" s="1234" t="s">
        <v>4218</v>
      </c>
      <c r="F697" s="1237">
        <v>568</v>
      </c>
      <c r="G697" s="1236">
        <v>3</v>
      </c>
      <c r="H697" s="1236">
        <v>1</v>
      </c>
      <c r="I697" s="1238">
        <v>0</v>
      </c>
      <c r="J697" s="1239">
        <f t="shared" si="153"/>
        <v>2</v>
      </c>
      <c r="K697" s="1229">
        <f t="shared" si="141"/>
        <v>136.32</v>
      </c>
      <c r="L697" s="1229">
        <f t="shared" si="142"/>
        <v>136.32</v>
      </c>
      <c r="M697" s="1229">
        <f t="shared" si="143"/>
        <v>1.68</v>
      </c>
      <c r="N697" s="1229">
        <f t="shared" si="144"/>
        <v>3.36</v>
      </c>
      <c r="O697" s="1229">
        <f t="shared" si="145"/>
        <v>56.7</v>
      </c>
      <c r="P697" s="1229">
        <f t="shared" si="146"/>
        <v>113.4</v>
      </c>
      <c r="Q697" s="1229">
        <f t="shared" si="147"/>
        <v>23.58</v>
      </c>
      <c r="R697" s="1229">
        <f t="shared" si="148"/>
        <v>47.16</v>
      </c>
      <c r="S697" s="1229">
        <f t="shared" si="149"/>
        <v>34.08</v>
      </c>
      <c r="T697" s="1229">
        <f t="shared" si="150"/>
        <v>34.08</v>
      </c>
      <c r="U697" s="1229">
        <f t="shared" si="151"/>
        <v>34.08</v>
      </c>
      <c r="V697" s="1233">
        <f t="shared" si="152"/>
        <v>17.04</v>
      </c>
      <c r="W697" s="1248">
        <f t="shared" si="140"/>
        <v>638</v>
      </c>
    </row>
    <row r="698" spans="1:23" ht="11.25" customHeight="1" x14ac:dyDescent="0.25">
      <c r="A698" s="1234" t="s">
        <v>3854</v>
      </c>
      <c r="B698" s="1234">
        <v>19375441</v>
      </c>
      <c r="C698" s="1235" t="s">
        <v>2801</v>
      </c>
      <c r="D698" s="1234">
        <v>32890001963</v>
      </c>
      <c r="E698" s="1234" t="s">
        <v>4219</v>
      </c>
      <c r="F698" s="1237">
        <v>153.66666666666666</v>
      </c>
      <c r="G698" s="1236">
        <v>2</v>
      </c>
      <c r="H698" s="1236">
        <v>1</v>
      </c>
      <c r="I698" s="1238">
        <v>0</v>
      </c>
      <c r="J698" s="1239">
        <f t="shared" si="153"/>
        <v>1</v>
      </c>
      <c r="K698" s="1229">
        <f t="shared" si="141"/>
        <v>36.879999999999995</v>
      </c>
      <c r="L698" s="1229">
        <f t="shared" si="142"/>
        <v>36.879999999999995</v>
      </c>
      <c r="M698" s="1229">
        <f t="shared" si="143"/>
        <v>1.68</v>
      </c>
      <c r="N698" s="1229">
        <f t="shared" si="144"/>
        <v>1.68</v>
      </c>
      <c r="O698" s="1229">
        <f t="shared" si="145"/>
        <v>56.7</v>
      </c>
      <c r="P698" s="1229">
        <f t="shared" si="146"/>
        <v>56.7</v>
      </c>
      <c r="Q698" s="1229">
        <f t="shared" si="147"/>
        <v>23.58</v>
      </c>
      <c r="R698" s="1229">
        <f t="shared" si="148"/>
        <v>23.58</v>
      </c>
      <c r="S698" s="1229">
        <f t="shared" si="149"/>
        <v>9.2199999999999989</v>
      </c>
      <c r="T698" s="1229">
        <f t="shared" si="150"/>
        <v>9.2199999999999989</v>
      </c>
      <c r="U698" s="1229">
        <f t="shared" si="151"/>
        <v>9.2199999999999989</v>
      </c>
      <c r="V698" s="1233">
        <f t="shared" si="152"/>
        <v>4.6099999999999994</v>
      </c>
      <c r="W698" s="1248">
        <f t="shared" si="140"/>
        <v>270</v>
      </c>
    </row>
    <row r="699" spans="1:23" ht="11.25" customHeight="1" x14ac:dyDescent="0.25">
      <c r="A699" s="1234" t="s">
        <v>3854</v>
      </c>
      <c r="B699" s="1234">
        <v>19375442</v>
      </c>
      <c r="C699" s="1235" t="s">
        <v>2803</v>
      </c>
      <c r="D699" s="1234">
        <v>63820005069</v>
      </c>
      <c r="E699" s="1234" t="s">
        <v>4220</v>
      </c>
      <c r="F699" s="1237">
        <v>328.33333333333331</v>
      </c>
      <c r="G699" s="1236">
        <v>3</v>
      </c>
      <c r="H699" s="1236">
        <v>1</v>
      </c>
      <c r="I699" s="1238">
        <v>0</v>
      </c>
      <c r="J699" s="1239">
        <f t="shared" si="153"/>
        <v>2</v>
      </c>
      <c r="K699" s="1229">
        <f t="shared" si="141"/>
        <v>78.8</v>
      </c>
      <c r="L699" s="1229">
        <f t="shared" si="142"/>
        <v>78.8</v>
      </c>
      <c r="M699" s="1229">
        <f t="shared" si="143"/>
        <v>1.68</v>
      </c>
      <c r="N699" s="1229">
        <f t="shared" si="144"/>
        <v>3.36</v>
      </c>
      <c r="O699" s="1229">
        <f t="shared" si="145"/>
        <v>56.7</v>
      </c>
      <c r="P699" s="1229">
        <f t="shared" si="146"/>
        <v>113.4</v>
      </c>
      <c r="Q699" s="1229">
        <f t="shared" si="147"/>
        <v>23.58</v>
      </c>
      <c r="R699" s="1229">
        <f t="shared" si="148"/>
        <v>47.16</v>
      </c>
      <c r="S699" s="1229">
        <f t="shared" si="149"/>
        <v>19.7</v>
      </c>
      <c r="T699" s="1229">
        <f t="shared" si="150"/>
        <v>19.7</v>
      </c>
      <c r="U699" s="1229">
        <f t="shared" si="151"/>
        <v>19.7</v>
      </c>
      <c r="V699" s="1233">
        <f t="shared" si="152"/>
        <v>9.85</v>
      </c>
      <c r="W699" s="1248">
        <f t="shared" si="140"/>
        <v>472</v>
      </c>
    </row>
    <row r="700" spans="1:23" ht="11.25" customHeight="1" x14ac:dyDescent="0.25">
      <c r="A700" s="1234" t="s">
        <v>3854</v>
      </c>
      <c r="B700" s="1234">
        <v>19375444</v>
      </c>
      <c r="C700" s="1235" t="s">
        <v>2805</v>
      </c>
      <c r="D700" s="1234">
        <v>43510002422</v>
      </c>
      <c r="E700" s="1234" t="s">
        <v>4221</v>
      </c>
      <c r="F700" s="1237">
        <v>291</v>
      </c>
      <c r="G700" s="1236">
        <v>3</v>
      </c>
      <c r="H700" s="1236">
        <v>1</v>
      </c>
      <c r="I700" s="1238">
        <v>0</v>
      </c>
      <c r="J700" s="1239">
        <f t="shared" si="153"/>
        <v>2</v>
      </c>
      <c r="K700" s="1229">
        <f t="shared" si="141"/>
        <v>69.84</v>
      </c>
      <c r="L700" s="1229">
        <f t="shared" si="142"/>
        <v>69.84</v>
      </c>
      <c r="M700" s="1229">
        <f t="shared" si="143"/>
        <v>1.68</v>
      </c>
      <c r="N700" s="1229">
        <f t="shared" si="144"/>
        <v>3.36</v>
      </c>
      <c r="O700" s="1229">
        <f t="shared" si="145"/>
        <v>56.7</v>
      </c>
      <c r="P700" s="1229">
        <f t="shared" si="146"/>
        <v>113.4</v>
      </c>
      <c r="Q700" s="1229">
        <f t="shared" si="147"/>
        <v>23.58</v>
      </c>
      <c r="R700" s="1229">
        <f t="shared" si="148"/>
        <v>47.16</v>
      </c>
      <c r="S700" s="1229">
        <f t="shared" si="149"/>
        <v>17.46</v>
      </c>
      <c r="T700" s="1229">
        <f t="shared" si="150"/>
        <v>17.46</v>
      </c>
      <c r="U700" s="1229">
        <f t="shared" si="151"/>
        <v>17.46</v>
      </c>
      <c r="V700" s="1233">
        <f t="shared" si="152"/>
        <v>8.73</v>
      </c>
      <c r="W700" s="1248">
        <f t="shared" si="140"/>
        <v>447</v>
      </c>
    </row>
    <row r="701" spans="1:23" ht="11.25" customHeight="1" x14ac:dyDescent="0.25">
      <c r="A701" s="1234" t="s">
        <v>3854</v>
      </c>
      <c r="B701" s="1234">
        <v>19375445</v>
      </c>
      <c r="C701" s="1235" t="s">
        <v>2807</v>
      </c>
      <c r="D701" s="1234">
        <v>47000002842</v>
      </c>
      <c r="E701" s="1234" t="s">
        <v>4222</v>
      </c>
      <c r="F701" s="1237">
        <v>415.33333333333331</v>
      </c>
      <c r="G701" s="1236">
        <v>3</v>
      </c>
      <c r="H701" s="1236">
        <v>1</v>
      </c>
      <c r="I701" s="1238">
        <v>0</v>
      </c>
      <c r="J701" s="1239">
        <f t="shared" si="153"/>
        <v>2</v>
      </c>
      <c r="K701" s="1229">
        <f t="shared" si="141"/>
        <v>99.679999999999993</v>
      </c>
      <c r="L701" s="1229">
        <f t="shared" si="142"/>
        <v>99.679999999999993</v>
      </c>
      <c r="M701" s="1229">
        <f t="shared" si="143"/>
        <v>1.68</v>
      </c>
      <c r="N701" s="1229">
        <f t="shared" si="144"/>
        <v>3.36</v>
      </c>
      <c r="O701" s="1229">
        <f t="shared" si="145"/>
        <v>56.7</v>
      </c>
      <c r="P701" s="1229">
        <f t="shared" si="146"/>
        <v>113.4</v>
      </c>
      <c r="Q701" s="1229">
        <f t="shared" si="147"/>
        <v>23.58</v>
      </c>
      <c r="R701" s="1229">
        <f t="shared" si="148"/>
        <v>47.16</v>
      </c>
      <c r="S701" s="1229">
        <f t="shared" si="149"/>
        <v>24.919999999999998</v>
      </c>
      <c r="T701" s="1229">
        <f t="shared" si="150"/>
        <v>24.919999999999998</v>
      </c>
      <c r="U701" s="1229">
        <f t="shared" si="151"/>
        <v>24.919999999999998</v>
      </c>
      <c r="V701" s="1233">
        <f t="shared" si="152"/>
        <v>12.459999999999999</v>
      </c>
      <c r="W701" s="1248">
        <f t="shared" si="140"/>
        <v>532</v>
      </c>
    </row>
    <row r="702" spans="1:23" ht="11.25" customHeight="1" x14ac:dyDescent="0.25">
      <c r="A702" s="1234" t="s">
        <v>3854</v>
      </c>
      <c r="B702" s="1234">
        <v>19375446</v>
      </c>
      <c r="C702" s="1235" t="s">
        <v>2809</v>
      </c>
      <c r="D702" s="1234">
        <v>49790006000</v>
      </c>
      <c r="E702" s="1234" t="s">
        <v>4223</v>
      </c>
      <c r="F702" s="1237">
        <v>212.66666666666666</v>
      </c>
      <c r="G702" s="1236">
        <v>3</v>
      </c>
      <c r="H702" s="1236">
        <v>1</v>
      </c>
      <c r="I702" s="1238">
        <v>0</v>
      </c>
      <c r="J702" s="1239">
        <f t="shared" si="153"/>
        <v>2</v>
      </c>
      <c r="K702" s="1229">
        <f t="shared" si="141"/>
        <v>51.04</v>
      </c>
      <c r="L702" s="1229">
        <f t="shared" si="142"/>
        <v>51.04</v>
      </c>
      <c r="M702" s="1229">
        <f t="shared" si="143"/>
        <v>1.68</v>
      </c>
      <c r="N702" s="1229">
        <f t="shared" si="144"/>
        <v>3.36</v>
      </c>
      <c r="O702" s="1229">
        <f t="shared" si="145"/>
        <v>56.7</v>
      </c>
      <c r="P702" s="1229">
        <f t="shared" si="146"/>
        <v>113.4</v>
      </c>
      <c r="Q702" s="1229">
        <f t="shared" si="147"/>
        <v>23.58</v>
      </c>
      <c r="R702" s="1229">
        <f t="shared" si="148"/>
        <v>47.16</v>
      </c>
      <c r="S702" s="1229">
        <f t="shared" si="149"/>
        <v>12.76</v>
      </c>
      <c r="T702" s="1229">
        <f t="shared" si="150"/>
        <v>12.76</v>
      </c>
      <c r="U702" s="1229">
        <f t="shared" si="151"/>
        <v>12.76</v>
      </c>
      <c r="V702" s="1233">
        <f t="shared" si="152"/>
        <v>6.38</v>
      </c>
      <c r="W702" s="1248">
        <f t="shared" si="140"/>
        <v>393</v>
      </c>
    </row>
    <row r="703" spans="1:23" ht="11.25" customHeight="1" x14ac:dyDescent="0.25">
      <c r="A703" s="1234" t="s">
        <v>3854</v>
      </c>
      <c r="B703" s="1234">
        <v>19375447</v>
      </c>
      <c r="C703" s="1235" t="s">
        <v>1682</v>
      </c>
      <c r="D703" s="1234">
        <v>36670003133</v>
      </c>
      <c r="E703" s="1234" t="s">
        <v>4224</v>
      </c>
      <c r="F703" s="1237">
        <v>350</v>
      </c>
      <c r="G703" s="1236">
        <v>2</v>
      </c>
      <c r="H703" s="1236">
        <v>1</v>
      </c>
      <c r="I703" s="1238">
        <v>0</v>
      </c>
      <c r="J703" s="1239">
        <f t="shared" si="153"/>
        <v>1</v>
      </c>
      <c r="K703" s="1229">
        <f t="shared" si="141"/>
        <v>84</v>
      </c>
      <c r="L703" s="1229">
        <f t="shared" si="142"/>
        <v>84</v>
      </c>
      <c r="M703" s="1229">
        <f t="shared" si="143"/>
        <v>1.68</v>
      </c>
      <c r="N703" s="1229">
        <f t="shared" si="144"/>
        <v>1.68</v>
      </c>
      <c r="O703" s="1229">
        <f t="shared" si="145"/>
        <v>56.7</v>
      </c>
      <c r="P703" s="1229">
        <f t="shared" si="146"/>
        <v>56.7</v>
      </c>
      <c r="Q703" s="1229">
        <f t="shared" si="147"/>
        <v>23.58</v>
      </c>
      <c r="R703" s="1229">
        <f t="shared" si="148"/>
        <v>23.58</v>
      </c>
      <c r="S703" s="1229">
        <f t="shared" si="149"/>
        <v>21</v>
      </c>
      <c r="T703" s="1229">
        <f t="shared" si="150"/>
        <v>21</v>
      </c>
      <c r="U703" s="1229">
        <f t="shared" si="151"/>
        <v>21</v>
      </c>
      <c r="V703" s="1233">
        <f t="shared" si="152"/>
        <v>10.5</v>
      </c>
      <c r="W703" s="1248">
        <f t="shared" si="140"/>
        <v>405</v>
      </c>
    </row>
    <row r="704" spans="1:23" ht="11.25" customHeight="1" x14ac:dyDescent="0.25">
      <c r="A704" s="1234" t="s">
        <v>3854</v>
      </c>
      <c r="B704" s="1234">
        <v>19375448</v>
      </c>
      <c r="C704" s="1235" t="s">
        <v>2811</v>
      </c>
      <c r="D704" s="1234">
        <v>82910009258</v>
      </c>
      <c r="E704" s="1234" t="s">
        <v>4225</v>
      </c>
      <c r="F704" s="1237">
        <v>463.66666666666669</v>
      </c>
      <c r="G704" s="1236">
        <v>3</v>
      </c>
      <c r="H704" s="1236">
        <v>1</v>
      </c>
      <c r="I704" s="1238">
        <v>0</v>
      </c>
      <c r="J704" s="1239">
        <f t="shared" si="153"/>
        <v>2</v>
      </c>
      <c r="K704" s="1229">
        <f t="shared" si="141"/>
        <v>111.28</v>
      </c>
      <c r="L704" s="1229">
        <f t="shared" si="142"/>
        <v>111.28</v>
      </c>
      <c r="M704" s="1229">
        <f t="shared" si="143"/>
        <v>1.68</v>
      </c>
      <c r="N704" s="1229">
        <f t="shared" si="144"/>
        <v>3.36</v>
      </c>
      <c r="O704" s="1229">
        <f t="shared" si="145"/>
        <v>56.7</v>
      </c>
      <c r="P704" s="1229">
        <f t="shared" si="146"/>
        <v>113.4</v>
      </c>
      <c r="Q704" s="1229">
        <f t="shared" si="147"/>
        <v>23.58</v>
      </c>
      <c r="R704" s="1229">
        <f t="shared" si="148"/>
        <v>47.16</v>
      </c>
      <c r="S704" s="1229">
        <f t="shared" si="149"/>
        <v>27.82</v>
      </c>
      <c r="T704" s="1229">
        <f t="shared" si="150"/>
        <v>27.82</v>
      </c>
      <c r="U704" s="1229">
        <f t="shared" si="151"/>
        <v>27.82</v>
      </c>
      <c r="V704" s="1233">
        <f t="shared" si="152"/>
        <v>13.91</v>
      </c>
      <c r="W704" s="1248">
        <f t="shared" si="140"/>
        <v>566</v>
      </c>
    </row>
    <row r="705" spans="1:23" ht="11.25" customHeight="1" x14ac:dyDescent="0.25">
      <c r="A705" s="1234" t="s">
        <v>3854</v>
      </c>
      <c r="B705" s="1234">
        <v>19377409</v>
      </c>
      <c r="C705" s="1235" t="s">
        <v>2813</v>
      </c>
      <c r="D705" s="1234">
        <v>60420010809</v>
      </c>
      <c r="E705" s="1234" t="s">
        <v>4226</v>
      </c>
      <c r="F705" s="1237">
        <v>350</v>
      </c>
      <c r="G705" s="1236">
        <v>2</v>
      </c>
      <c r="H705" s="1236">
        <v>1</v>
      </c>
      <c r="I705" s="1238">
        <v>0</v>
      </c>
      <c r="J705" s="1239">
        <f t="shared" si="153"/>
        <v>1</v>
      </c>
      <c r="K705" s="1229">
        <f t="shared" si="141"/>
        <v>84</v>
      </c>
      <c r="L705" s="1229">
        <f t="shared" si="142"/>
        <v>84</v>
      </c>
      <c r="M705" s="1229">
        <f t="shared" si="143"/>
        <v>1.68</v>
      </c>
      <c r="N705" s="1229">
        <f t="shared" si="144"/>
        <v>1.68</v>
      </c>
      <c r="O705" s="1229">
        <f t="shared" si="145"/>
        <v>56.7</v>
      </c>
      <c r="P705" s="1229">
        <f t="shared" si="146"/>
        <v>56.7</v>
      </c>
      <c r="Q705" s="1229">
        <f t="shared" si="147"/>
        <v>23.58</v>
      </c>
      <c r="R705" s="1229">
        <f t="shared" si="148"/>
        <v>23.58</v>
      </c>
      <c r="S705" s="1229">
        <f t="shared" si="149"/>
        <v>21</v>
      </c>
      <c r="T705" s="1229">
        <f t="shared" si="150"/>
        <v>21</v>
      </c>
      <c r="U705" s="1229">
        <f t="shared" si="151"/>
        <v>21</v>
      </c>
      <c r="V705" s="1233">
        <f t="shared" si="152"/>
        <v>10.5</v>
      </c>
      <c r="W705" s="1248">
        <f t="shared" si="140"/>
        <v>405</v>
      </c>
    </row>
    <row r="706" spans="1:23" ht="11.25" customHeight="1" x14ac:dyDescent="0.25">
      <c r="A706" s="1234" t="s">
        <v>3854</v>
      </c>
      <c r="B706" s="1234">
        <v>19377412</v>
      </c>
      <c r="C706" s="1235" t="s">
        <v>2815</v>
      </c>
      <c r="D706" s="1234">
        <v>71510005041</v>
      </c>
      <c r="E706" s="1234" t="s">
        <v>4227</v>
      </c>
      <c r="F706" s="1237">
        <v>46.333333333333336</v>
      </c>
      <c r="G706" s="1236">
        <v>2</v>
      </c>
      <c r="H706" s="1236">
        <v>1</v>
      </c>
      <c r="I706" s="1238">
        <v>0</v>
      </c>
      <c r="J706" s="1239">
        <f t="shared" si="153"/>
        <v>1</v>
      </c>
      <c r="K706" s="1229">
        <f t="shared" si="141"/>
        <v>11.120000000000001</v>
      </c>
      <c r="L706" s="1229">
        <f t="shared" si="142"/>
        <v>11.120000000000001</v>
      </c>
      <c r="M706" s="1229">
        <f t="shared" si="143"/>
        <v>1.68</v>
      </c>
      <c r="N706" s="1229">
        <f t="shared" si="144"/>
        <v>1.68</v>
      </c>
      <c r="O706" s="1229">
        <f t="shared" si="145"/>
        <v>56.7</v>
      </c>
      <c r="P706" s="1229">
        <f t="shared" si="146"/>
        <v>56.7</v>
      </c>
      <c r="Q706" s="1229">
        <f t="shared" si="147"/>
        <v>23.58</v>
      </c>
      <c r="R706" s="1229">
        <f t="shared" si="148"/>
        <v>23.58</v>
      </c>
      <c r="S706" s="1229">
        <f t="shared" si="149"/>
        <v>2.7800000000000002</v>
      </c>
      <c r="T706" s="1229">
        <f t="shared" si="150"/>
        <v>2.7800000000000002</v>
      </c>
      <c r="U706" s="1229">
        <f t="shared" si="151"/>
        <v>2.7800000000000002</v>
      </c>
      <c r="V706" s="1233">
        <f t="shared" si="152"/>
        <v>1.3900000000000001</v>
      </c>
      <c r="W706" s="1248">
        <f t="shared" si="140"/>
        <v>196</v>
      </c>
    </row>
    <row r="707" spans="1:23" ht="11.25" customHeight="1" x14ac:dyDescent="0.25">
      <c r="A707" s="1234" t="s">
        <v>3854</v>
      </c>
      <c r="B707" s="1234">
        <v>19377415</v>
      </c>
      <c r="C707" s="1235" t="s">
        <v>1200</v>
      </c>
      <c r="D707" s="1234">
        <v>89790008767</v>
      </c>
      <c r="E707" s="1234" t="s">
        <v>4228</v>
      </c>
      <c r="F707" s="1237">
        <v>332</v>
      </c>
      <c r="G707" s="1236">
        <v>3</v>
      </c>
      <c r="H707" s="1236">
        <v>1</v>
      </c>
      <c r="I707" s="1238">
        <v>0</v>
      </c>
      <c r="J707" s="1239">
        <f t="shared" si="153"/>
        <v>2</v>
      </c>
      <c r="K707" s="1229">
        <f t="shared" si="141"/>
        <v>79.679999999999993</v>
      </c>
      <c r="L707" s="1229">
        <f t="shared" si="142"/>
        <v>79.679999999999993</v>
      </c>
      <c r="M707" s="1229">
        <f t="shared" si="143"/>
        <v>1.68</v>
      </c>
      <c r="N707" s="1229">
        <f t="shared" si="144"/>
        <v>3.36</v>
      </c>
      <c r="O707" s="1229">
        <f t="shared" si="145"/>
        <v>56.7</v>
      </c>
      <c r="P707" s="1229">
        <f t="shared" si="146"/>
        <v>113.4</v>
      </c>
      <c r="Q707" s="1229">
        <f t="shared" si="147"/>
        <v>23.58</v>
      </c>
      <c r="R707" s="1229">
        <f t="shared" si="148"/>
        <v>47.16</v>
      </c>
      <c r="S707" s="1229">
        <f t="shared" si="149"/>
        <v>19.919999999999998</v>
      </c>
      <c r="T707" s="1229">
        <f t="shared" si="150"/>
        <v>19.919999999999998</v>
      </c>
      <c r="U707" s="1229">
        <f t="shared" si="151"/>
        <v>19.919999999999998</v>
      </c>
      <c r="V707" s="1233">
        <f t="shared" si="152"/>
        <v>9.9599999999999991</v>
      </c>
      <c r="W707" s="1248">
        <f t="shared" si="140"/>
        <v>475</v>
      </c>
    </row>
    <row r="708" spans="1:23" ht="11.25" customHeight="1" x14ac:dyDescent="0.25">
      <c r="A708" s="1234" t="s">
        <v>3854</v>
      </c>
      <c r="B708" s="1234">
        <v>19377425</v>
      </c>
      <c r="C708" s="1235" t="s">
        <v>2817</v>
      </c>
      <c r="D708" s="1234">
        <v>29590001635</v>
      </c>
      <c r="E708" s="1234" t="s">
        <v>4229</v>
      </c>
      <c r="F708" s="1237">
        <v>194.33333333333334</v>
      </c>
      <c r="G708" s="1236">
        <v>3</v>
      </c>
      <c r="H708" s="1236">
        <v>1</v>
      </c>
      <c r="I708" s="1238">
        <v>0</v>
      </c>
      <c r="J708" s="1239">
        <f t="shared" si="153"/>
        <v>2</v>
      </c>
      <c r="K708" s="1229">
        <f t="shared" si="141"/>
        <v>46.64</v>
      </c>
      <c r="L708" s="1229">
        <f t="shared" si="142"/>
        <v>46.64</v>
      </c>
      <c r="M708" s="1229">
        <f t="shared" si="143"/>
        <v>1.68</v>
      </c>
      <c r="N708" s="1229">
        <f t="shared" si="144"/>
        <v>3.36</v>
      </c>
      <c r="O708" s="1229">
        <f t="shared" si="145"/>
        <v>56.7</v>
      </c>
      <c r="P708" s="1229">
        <f t="shared" si="146"/>
        <v>113.4</v>
      </c>
      <c r="Q708" s="1229">
        <f t="shared" si="147"/>
        <v>23.58</v>
      </c>
      <c r="R708" s="1229">
        <f t="shared" si="148"/>
        <v>47.16</v>
      </c>
      <c r="S708" s="1229">
        <f t="shared" si="149"/>
        <v>11.66</v>
      </c>
      <c r="T708" s="1229">
        <f t="shared" si="150"/>
        <v>11.66</v>
      </c>
      <c r="U708" s="1229">
        <f t="shared" si="151"/>
        <v>11.66</v>
      </c>
      <c r="V708" s="1233">
        <f t="shared" si="152"/>
        <v>5.83</v>
      </c>
      <c r="W708" s="1248">
        <f t="shared" si="140"/>
        <v>380</v>
      </c>
    </row>
    <row r="709" spans="1:23" ht="11.25" customHeight="1" x14ac:dyDescent="0.25">
      <c r="A709" s="1234" t="s">
        <v>3854</v>
      </c>
      <c r="B709" s="1234">
        <v>19377435</v>
      </c>
      <c r="C709" s="1235" t="s">
        <v>2819</v>
      </c>
      <c r="D709" s="1234">
        <v>36920004207</v>
      </c>
      <c r="E709" s="1234" t="s">
        <v>4230</v>
      </c>
      <c r="F709" s="1237">
        <v>433.66666666666669</v>
      </c>
      <c r="G709" s="1236">
        <v>3</v>
      </c>
      <c r="H709" s="1236">
        <v>1</v>
      </c>
      <c r="I709" s="1238">
        <v>0</v>
      </c>
      <c r="J709" s="1239">
        <f t="shared" si="153"/>
        <v>2</v>
      </c>
      <c r="K709" s="1229">
        <f t="shared" si="141"/>
        <v>104.08</v>
      </c>
      <c r="L709" s="1229">
        <f t="shared" si="142"/>
        <v>104.08</v>
      </c>
      <c r="M709" s="1229">
        <f t="shared" si="143"/>
        <v>1.68</v>
      </c>
      <c r="N709" s="1229">
        <f t="shared" si="144"/>
        <v>3.36</v>
      </c>
      <c r="O709" s="1229">
        <f t="shared" si="145"/>
        <v>56.7</v>
      </c>
      <c r="P709" s="1229">
        <f t="shared" si="146"/>
        <v>113.4</v>
      </c>
      <c r="Q709" s="1229">
        <f t="shared" si="147"/>
        <v>23.58</v>
      </c>
      <c r="R709" s="1229">
        <f t="shared" si="148"/>
        <v>47.16</v>
      </c>
      <c r="S709" s="1229">
        <f t="shared" si="149"/>
        <v>26.02</v>
      </c>
      <c r="T709" s="1229">
        <f t="shared" si="150"/>
        <v>26.02</v>
      </c>
      <c r="U709" s="1229">
        <f t="shared" si="151"/>
        <v>26.02</v>
      </c>
      <c r="V709" s="1233">
        <f t="shared" si="152"/>
        <v>13.01</v>
      </c>
      <c r="W709" s="1248">
        <f t="shared" si="140"/>
        <v>545</v>
      </c>
    </row>
    <row r="710" spans="1:23" ht="11.25" customHeight="1" x14ac:dyDescent="0.25">
      <c r="A710" s="1234" t="s">
        <v>3854</v>
      </c>
      <c r="B710" s="1234">
        <v>19377439</v>
      </c>
      <c r="C710" s="1235" t="s">
        <v>2823</v>
      </c>
      <c r="D710" s="1234">
        <v>13020005814</v>
      </c>
      <c r="E710" s="1234" t="s">
        <v>4231</v>
      </c>
      <c r="F710" s="1237">
        <v>273</v>
      </c>
      <c r="G710" s="1236">
        <v>4</v>
      </c>
      <c r="H710" s="1236">
        <v>1</v>
      </c>
      <c r="I710" s="1238">
        <v>0</v>
      </c>
      <c r="J710" s="1239">
        <f t="shared" si="153"/>
        <v>3</v>
      </c>
      <c r="K710" s="1229">
        <f t="shared" si="141"/>
        <v>65.52</v>
      </c>
      <c r="L710" s="1229">
        <f t="shared" si="142"/>
        <v>65.52</v>
      </c>
      <c r="M710" s="1229">
        <f t="shared" si="143"/>
        <v>1.68</v>
      </c>
      <c r="N710" s="1229">
        <f t="shared" si="144"/>
        <v>5.04</v>
      </c>
      <c r="O710" s="1229">
        <f t="shared" si="145"/>
        <v>56.7</v>
      </c>
      <c r="P710" s="1229">
        <f t="shared" si="146"/>
        <v>170.10000000000002</v>
      </c>
      <c r="Q710" s="1229">
        <f t="shared" si="147"/>
        <v>23.58</v>
      </c>
      <c r="R710" s="1229">
        <f t="shared" si="148"/>
        <v>70.739999999999995</v>
      </c>
      <c r="S710" s="1229">
        <f t="shared" si="149"/>
        <v>16.38</v>
      </c>
      <c r="T710" s="1229">
        <f t="shared" si="150"/>
        <v>16.38</v>
      </c>
      <c r="U710" s="1229">
        <f t="shared" si="151"/>
        <v>16.38</v>
      </c>
      <c r="V710" s="1233">
        <f t="shared" si="152"/>
        <v>8.19</v>
      </c>
      <c r="W710" s="1248">
        <f t="shared" si="140"/>
        <v>516</v>
      </c>
    </row>
    <row r="711" spans="1:23" ht="11.25" customHeight="1" x14ac:dyDescent="0.25">
      <c r="A711" s="1234" t="s">
        <v>3854</v>
      </c>
      <c r="B711" s="1234">
        <v>19475401</v>
      </c>
      <c r="C711" s="1235" t="s">
        <v>904</v>
      </c>
      <c r="D711" s="1234">
        <v>69720004260</v>
      </c>
      <c r="E711" s="1234" t="s">
        <v>4232</v>
      </c>
      <c r="F711" s="1237">
        <v>467.66666666666669</v>
      </c>
      <c r="G711" s="1236">
        <v>4</v>
      </c>
      <c r="H711" s="1236">
        <v>1</v>
      </c>
      <c r="I711" s="1238">
        <v>1</v>
      </c>
      <c r="J711" s="1239">
        <f t="shared" si="153"/>
        <v>2</v>
      </c>
      <c r="K711" s="1229">
        <f t="shared" si="141"/>
        <v>112.24</v>
      </c>
      <c r="L711" s="1229">
        <f t="shared" si="142"/>
        <v>112.24</v>
      </c>
      <c r="M711" s="1229">
        <f t="shared" si="143"/>
        <v>3.36</v>
      </c>
      <c r="N711" s="1229">
        <f t="shared" si="144"/>
        <v>3.36</v>
      </c>
      <c r="O711" s="1229">
        <f t="shared" si="145"/>
        <v>113.4</v>
      </c>
      <c r="P711" s="1229">
        <f t="shared" si="146"/>
        <v>113.4</v>
      </c>
      <c r="Q711" s="1229">
        <f t="shared" si="147"/>
        <v>47.16</v>
      </c>
      <c r="R711" s="1229">
        <f t="shared" si="148"/>
        <v>47.16</v>
      </c>
      <c r="S711" s="1229">
        <f t="shared" si="149"/>
        <v>28.06</v>
      </c>
      <c r="T711" s="1229">
        <f t="shared" si="150"/>
        <v>28.06</v>
      </c>
      <c r="U711" s="1229">
        <f t="shared" si="151"/>
        <v>28.06</v>
      </c>
      <c r="V711" s="1233">
        <f t="shared" si="152"/>
        <v>14.03</v>
      </c>
      <c r="W711" s="1248">
        <f t="shared" ref="W711:W774" si="154">ROUND((K711+L711+M711+N711+O711+P711+Q711+R711+S711+T711+U711+V711),0)</f>
        <v>651</v>
      </c>
    </row>
    <row r="712" spans="1:23" ht="11.25" customHeight="1" x14ac:dyDescent="0.25">
      <c r="A712" s="1234" t="s">
        <v>3854</v>
      </c>
      <c r="B712" s="1234">
        <v>19475402</v>
      </c>
      <c r="C712" s="1235" t="s">
        <v>2825</v>
      </c>
      <c r="D712" s="1234">
        <v>14130002999</v>
      </c>
      <c r="E712" s="1234" t="s">
        <v>4233</v>
      </c>
      <c r="F712" s="1237">
        <v>978.33333333333337</v>
      </c>
      <c r="G712" s="1236">
        <v>3</v>
      </c>
      <c r="H712" s="1236">
        <v>2</v>
      </c>
      <c r="I712" s="1238">
        <v>0</v>
      </c>
      <c r="J712" s="1239">
        <f t="shared" si="153"/>
        <v>1</v>
      </c>
      <c r="K712" s="1229">
        <f t="shared" ref="K712:K775" si="155">F712*$K$4</f>
        <v>234.8</v>
      </c>
      <c r="L712" s="1229">
        <f t="shared" ref="L712:L775" si="156">F712*$L$4</f>
        <v>234.8</v>
      </c>
      <c r="M712" s="1229">
        <f t="shared" ref="M712:M775" si="157">(H712+I712)*$M$4</f>
        <v>3.36</v>
      </c>
      <c r="N712" s="1229">
        <f t="shared" ref="N712:N775" si="158">J712*$N$4</f>
        <v>1.68</v>
      </c>
      <c r="O712" s="1229">
        <f t="shared" ref="O712:O775" si="159">(H712+I712)*$O$4</f>
        <v>113.4</v>
      </c>
      <c r="P712" s="1229">
        <f t="shared" ref="P712:P775" si="160">J712*$P$4</f>
        <v>56.7</v>
      </c>
      <c r="Q712" s="1229">
        <f t="shared" ref="Q712:Q775" si="161">(H712+I712)*$Q$4</f>
        <v>47.16</v>
      </c>
      <c r="R712" s="1229">
        <f t="shared" ref="R712:R775" si="162">J712*$R$4</f>
        <v>23.58</v>
      </c>
      <c r="S712" s="1229">
        <f t="shared" ref="S712:S775" si="163">F712*$S$4</f>
        <v>58.7</v>
      </c>
      <c r="T712" s="1229">
        <f t="shared" ref="T712:T775" si="164">F712*$T$4</f>
        <v>58.7</v>
      </c>
      <c r="U712" s="1229">
        <f t="shared" ref="U712:U775" si="165">F712*$U$4</f>
        <v>58.7</v>
      </c>
      <c r="V712" s="1233">
        <f t="shared" ref="V712:V775" si="166">F712*$V$4</f>
        <v>29.35</v>
      </c>
      <c r="W712" s="1248">
        <f t="shared" si="154"/>
        <v>921</v>
      </c>
    </row>
    <row r="713" spans="1:23" ht="11.25" customHeight="1" x14ac:dyDescent="0.25">
      <c r="A713" s="1234" t="s">
        <v>3854</v>
      </c>
      <c r="B713" s="1234">
        <v>19475404</v>
      </c>
      <c r="C713" s="1235" t="s">
        <v>2827</v>
      </c>
      <c r="D713" s="1234">
        <v>14810010745</v>
      </c>
      <c r="E713" s="1234" t="s">
        <v>4234</v>
      </c>
      <c r="F713" s="1237">
        <v>416</v>
      </c>
      <c r="G713" s="1236">
        <v>3</v>
      </c>
      <c r="H713" s="1236">
        <v>1</v>
      </c>
      <c r="I713" s="1238">
        <v>0</v>
      </c>
      <c r="J713" s="1239">
        <f t="shared" ref="J713:J776" si="167">G713-H713-I713</f>
        <v>2</v>
      </c>
      <c r="K713" s="1229">
        <f t="shared" si="155"/>
        <v>99.84</v>
      </c>
      <c r="L713" s="1229">
        <f t="shared" si="156"/>
        <v>99.84</v>
      </c>
      <c r="M713" s="1229">
        <f t="shared" si="157"/>
        <v>1.68</v>
      </c>
      <c r="N713" s="1229">
        <f t="shared" si="158"/>
        <v>3.36</v>
      </c>
      <c r="O713" s="1229">
        <f t="shared" si="159"/>
        <v>56.7</v>
      </c>
      <c r="P713" s="1229">
        <f t="shared" si="160"/>
        <v>113.4</v>
      </c>
      <c r="Q713" s="1229">
        <f t="shared" si="161"/>
        <v>23.58</v>
      </c>
      <c r="R713" s="1229">
        <f t="shared" si="162"/>
        <v>47.16</v>
      </c>
      <c r="S713" s="1229">
        <f t="shared" si="163"/>
        <v>24.96</v>
      </c>
      <c r="T713" s="1229">
        <f t="shared" si="164"/>
        <v>24.96</v>
      </c>
      <c r="U713" s="1229">
        <f t="shared" si="165"/>
        <v>24.96</v>
      </c>
      <c r="V713" s="1233">
        <f t="shared" si="166"/>
        <v>12.48</v>
      </c>
      <c r="W713" s="1248">
        <f t="shared" si="154"/>
        <v>533</v>
      </c>
    </row>
    <row r="714" spans="1:23" ht="11.25" customHeight="1" x14ac:dyDescent="0.25">
      <c r="A714" s="1234" t="s">
        <v>3854</v>
      </c>
      <c r="B714" s="1234">
        <v>19475405</v>
      </c>
      <c r="C714" s="1235" t="s">
        <v>2829</v>
      </c>
      <c r="D714" s="1234">
        <v>23850007467</v>
      </c>
      <c r="E714" s="1234" t="s">
        <v>4235</v>
      </c>
      <c r="F714" s="1237">
        <v>164.33333333333334</v>
      </c>
      <c r="G714" s="1236">
        <v>2</v>
      </c>
      <c r="H714" s="1236">
        <v>1</v>
      </c>
      <c r="I714" s="1238">
        <v>0</v>
      </c>
      <c r="J714" s="1239">
        <f t="shared" si="167"/>
        <v>1</v>
      </c>
      <c r="K714" s="1229">
        <f t="shared" si="155"/>
        <v>39.44</v>
      </c>
      <c r="L714" s="1229">
        <f t="shared" si="156"/>
        <v>39.44</v>
      </c>
      <c r="M714" s="1229">
        <f t="shared" si="157"/>
        <v>1.68</v>
      </c>
      <c r="N714" s="1229">
        <f t="shared" si="158"/>
        <v>1.68</v>
      </c>
      <c r="O714" s="1229">
        <f t="shared" si="159"/>
        <v>56.7</v>
      </c>
      <c r="P714" s="1229">
        <f t="shared" si="160"/>
        <v>56.7</v>
      </c>
      <c r="Q714" s="1229">
        <f t="shared" si="161"/>
        <v>23.58</v>
      </c>
      <c r="R714" s="1229">
        <f t="shared" si="162"/>
        <v>23.58</v>
      </c>
      <c r="S714" s="1229">
        <f t="shared" si="163"/>
        <v>9.86</v>
      </c>
      <c r="T714" s="1229">
        <f t="shared" si="164"/>
        <v>9.86</v>
      </c>
      <c r="U714" s="1229">
        <f t="shared" si="165"/>
        <v>9.86</v>
      </c>
      <c r="V714" s="1233">
        <f t="shared" si="166"/>
        <v>4.93</v>
      </c>
      <c r="W714" s="1248">
        <f t="shared" si="154"/>
        <v>277</v>
      </c>
    </row>
    <row r="715" spans="1:23" ht="11.25" customHeight="1" x14ac:dyDescent="0.25">
      <c r="A715" s="1234" t="s">
        <v>3854</v>
      </c>
      <c r="B715" s="1234">
        <v>19475406</v>
      </c>
      <c r="C715" s="1235" t="s">
        <v>2831</v>
      </c>
      <c r="D715" s="1234">
        <v>95050009319</v>
      </c>
      <c r="E715" s="1234" t="s">
        <v>4236</v>
      </c>
      <c r="F715" s="1237">
        <v>151</v>
      </c>
      <c r="G715" s="1236">
        <v>2</v>
      </c>
      <c r="H715" s="1236">
        <v>1</v>
      </c>
      <c r="I715" s="1238">
        <v>0</v>
      </c>
      <c r="J715" s="1239">
        <f t="shared" si="167"/>
        <v>1</v>
      </c>
      <c r="K715" s="1229">
        <f t="shared" si="155"/>
        <v>36.24</v>
      </c>
      <c r="L715" s="1229">
        <f t="shared" si="156"/>
        <v>36.24</v>
      </c>
      <c r="M715" s="1229">
        <f t="shared" si="157"/>
        <v>1.68</v>
      </c>
      <c r="N715" s="1229">
        <f t="shared" si="158"/>
        <v>1.68</v>
      </c>
      <c r="O715" s="1229">
        <f t="shared" si="159"/>
        <v>56.7</v>
      </c>
      <c r="P715" s="1229">
        <f t="shared" si="160"/>
        <v>56.7</v>
      </c>
      <c r="Q715" s="1229">
        <f t="shared" si="161"/>
        <v>23.58</v>
      </c>
      <c r="R715" s="1229">
        <f t="shared" si="162"/>
        <v>23.58</v>
      </c>
      <c r="S715" s="1229">
        <f t="shared" si="163"/>
        <v>9.06</v>
      </c>
      <c r="T715" s="1229">
        <f t="shared" si="164"/>
        <v>9.06</v>
      </c>
      <c r="U715" s="1229">
        <f t="shared" si="165"/>
        <v>9.06</v>
      </c>
      <c r="V715" s="1233">
        <f t="shared" si="166"/>
        <v>4.53</v>
      </c>
      <c r="W715" s="1248">
        <f t="shared" si="154"/>
        <v>268</v>
      </c>
    </row>
    <row r="716" spans="1:23" ht="11.25" customHeight="1" x14ac:dyDescent="0.25">
      <c r="A716" s="1234" t="s">
        <v>3854</v>
      </c>
      <c r="B716" s="1234">
        <v>19475407</v>
      </c>
      <c r="C716" s="1235" t="s">
        <v>2833</v>
      </c>
      <c r="D716" s="1234">
        <v>89090009398</v>
      </c>
      <c r="E716" s="1234" t="s">
        <v>4237</v>
      </c>
      <c r="F716" s="1237">
        <v>146.33333333333334</v>
      </c>
      <c r="G716" s="1236">
        <v>2</v>
      </c>
      <c r="H716" s="1236">
        <v>1</v>
      </c>
      <c r="I716" s="1238">
        <v>0</v>
      </c>
      <c r="J716" s="1239">
        <f t="shared" si="167"/>
        <v>1</v>
      </c>
      <c r="K716" s="1229">
        <f t="shared" si="155"/>
        <v>35.119999999999997</v>
      </c>
      <c r="L716" s="1229">
        <f t="shared" si="156"/>
        <v>35.119999999999997</v>
      </c>
      <c r="M716" s="1229">
        <f t="shared" si="157"/>
        <v>1.68</v>
      </c>
      <c r="N716" s="1229">
        <f t="shared" si="158"/>
        <v>1.68</v>
      </c>
      <c r="O716" s="1229">
        <f t="shared" si="159"/>
        <v>56.7</v>
      </c>
      <c r="P716" s="1229">
        <f t="shared" si="160"/>
        <v>56.7</v>
      </c>
      <c r="Q716" s="1229">
        <f t="shared" si="161"/>
        <v>23.58</v>
      </c>
      <c r="R716" s="1229">
        <f t="shared" si="162"/>
        <v>23.58</v>
      </c>
      <c r="S716" s="1229">
        <f t="shared" si="163"/>
        <v>8.7799999999999994</v>
      </c>
      <c r="T716" s="1229">
        <f t="shared" si="164"/>
        <v>8.7799999999999994</v>
      </c>
      <c r="U716" s="1229">
        <f t="shared" si="165"/>
        <v>8.7799999999999994</v>
      </c>
      <c r="V716" s="1233">
        <f t="shared" si="166"/>
        <v>4.3899999999999997</v>
      </c>
      <c r="W716" s="1248">
        <f t="shared" si="154"/>
        <v>265</v>
      </c>
    </row>
    <row r="717" spans="1:23" ht="11.25" customHeight="1" x14ac:dyDescent="0.25">
      <c r="A717" s="1234" t="s">
        <v>3854</v>
      </c>
      <c r="B717" s="1234">
        <v>19475409</v>
      </c>
      <c r="C717" s="1235" t="s">
        <v>2835</v>
      </c>
      <c r="D717" s="1234">
        <v>15120001735</v>
      </c>
      <c r="E717" s="1234" t="s">
        <v>4238</v>
      </c>
      <c r="F717" s="1237">
        <v>505.66666666666669</v>
      </c>
      <c r="G717" s="1236">
        <v>3</v>
      </c>
      <c r="H717" s="1236">
        <v>1</v>
      </c>
      <c r="I717" s="1238">
        <v>0</v>
      </c>
      <c r="J717" s="1239">
        <f t="shared" si="167"/>
        <v>2</v>
      </c>
      <c r="K717" s="1229">
        <f t="shared" si="155"/>
        <v>121.36</v>
      </c>
      <c r="L717" s="1229">
        <f t="shared" si="156"/>
        <v>121.36</v>
      </c>
      <c r="M717" s="1229">
        <f t="shared" si="157"/>
        <v>1.68</v>
      </c>
      <c r="N717" s="1229">
        <f t="shared" si="158"/>
        <v>3.36</v>
      </c>
      <c r="O717" s="1229">
        <f t="shared" si="159"/>
        <v>56.7</v>
      </c>
      <c r="P717" s="1229">
        <f t="shared" si="160"/>
        <v>113.4</v>
      </c>
      <c r="Q717" s="1229">
        <f t="shared" si="161"/>
        <v>23.58</v>
      </c>
      <c r="R717" s="1229">
        <f t="shared" si="162"/>
        <v>47.16</v>
      </c>
      <c r="S717" s="1229">
        <f t="shared" si="163"/>
        <v>30.34</v>
      </c>
      <c r="T717" s="1229">
        <f t="shared" si="164"/>
        <v>30.34</v>
      </c>
      <c r="U717" s="1229">
        <f t="shared" si="165"/>
        <v>30.34</v>
      </c>
      <c r="V717" s="1233">
        <f t="shared" si="166"/>
        <v>15.17</v>
      </c>
      <c r="W717" s="1248">
        <f t="shared" si="154"/>
        <v>595</v>
      </c>
    </row>
    <row r="718" spans="1:23" ht="11.25" customHeight="1" x14ac:dyDescent="0.25">
      <c r="A718" s="1234" t="s">
        <v>3854</v>
      </c>
      <c r="B718" s="1234">
        <v>19475410</v>
      </c>
      <c r="C718" s="1235" t="s">
        <v>2837</v>
      </c>
      <c r="D718" s="1234">
        <v>13830011419</v>
      </c>
      <c r="E718" s="1234" t="s">
        <v>4239</v>
      </c>
      <c r="F718" s="1237">
        <v>68.666666666666671</v>
      </c>
      <c r="G718" s="1236">
        <v>2</v>
      </c>
      <c r="H718" s="1236">
        <v>1</v>
      </c>
      <c r="I718" s="1238">
        <v>0</v>
      </c>
      <c r="J718" s="1239">
        <f t="shared" si="167"/>
        <v>1</v>
      </c>
      <c r="K718" s="1229">
        <f t="shared" si="155"/>
        <v>16.48</v>
      </c>
      <c r="L718" s="1229">
        <f t="shared" si="156"/>
        <v>16.48</v>
      </c>
      <c r="M718" s="1229">
        <f t="shared" si="157"/>
        <v>1.68</v>
      </c>
      <c r="N718" s="1229">
        <f t="shared" si="158"/>
        <v>1.68</v>
      </c>
      <c r="O718" s="1229">
        <f t="shared" si="159"/>
        <v>56.7</v>
      </c>
      <c r="P718" s="1229">
        <f t="shared" si="160"/>
        <v>56.7</v>
      </c>
      <c r="Q718" s="1229">
        <f t="shared" si="161"/>
        <v>23.58</v>
      </c>
      <c r="R718" s="1229">
        <f t="shared" si="162"/>
        <v>23.58</v>
      </c>
      <c r="S718" s="1229">
        <f t="shared" si="163"/>
        <v>4.12</v>
      </c>
      <c r="T718" s="1229">
        <f t="shared" si="164"/>
        <v>4.12</v>
      </c>
      <c r="U718" s="1229">
        <f t="shared" si="165"/>
        <v>4.12</v>
      </c>
      <c r="V718" s="1233">
        <f t="shared" si="166"/>
        <v>2.06</v>
      </c>
      <c r="W718" s="1248">
        <f t="shared" si="154"/>
        <v>211</v>
      </c>
    </row>
    <row r="719" spans="1:23" ht="11.25" customHeight="1" x14ac:dyDescent="0.25">
      <c r="A719" s="1234" t="s">
        <v>3854</v>
      </c>
      <c r="B719" s="1234">
        <v>19475411</v>
      </c>
      <c r="C719" s="1235" t="s">
        <v>2839</v>
      </c>
      <c r="D719" s="1234">
        <v>10410009740</v>
      </c>
      <c r="E719" s="1234" t="s">
        <v>4240</v>
      </c>
      <c r="F719" s="1237">
        <v>331.66666666666669</v>
      </c>
      <c r="G719" s="1236">
        <v>3</v>
      </c>
      <c r="H719" s="1236">
        <v>1</v>
      </c>
      <c r="I719" s="1238">
        <v>0</v>
      </c>
      <c r="J719" s="1239">
        <f t="shared" si="167"/>
        <v>2</v>
      </c>
      <c r="K719" s="1229">
        <f t="shared" si="155"/>
        <v>79.600000000000009</v>
      </c>
      <c r="L719" s="1229">
        <f t="shared" si="156"/>
        <v>79.600000000000009</v>
      </c>
      <c r="M719" s="1229">
        <f t="shared" si="157"/>
        <v>1.68</v>
      </c>
      <c r="N719" s="1229">
        <f t="shared" si="158"/>
        <v>3.36</v>
      </c>
      <c r="O719" s="1229">
        <f t="shared" si="159"/>
        <v>56.7</v>
      </c>
      <c r="P719" s="1229">
        <f t="shared" si="160"/>
        <v>113.4</v>
      </c>
      <c r="Q719" s="1229">
        <f t="shared" si="161"/>
        <v>23.58</v>
      </c>
      <c r="R719" s="1229">
        <f t="shared" si="162"/>
        <v>47.16</v>
      </c>
      <c r="S719" s="1229">
        <f t="shared" si="163"/>
        <v>19.900000000000002</v>
      </c>
      <c r="T719" s="1229">
        <f t="shared" si="164"/>
        <v>19.900000000000002</v>
      </c>
      <c r="U719" s="1229">
        <f t="shared" si="165"/>
        <v>19.900000000000002</v>
      </c>
      <c r="V719" s="1233">
        <f t="shared" si="166"/>
        <v>9.9500000000000011</v>
      </c>
      <c r="W719" s="1248">
        <f t="shared" si="154"/>
        <v>475</v>
      </c>
    </row>
    <row r="720" spans="1:23" ht="11.25" customHeight="1" x14ac:dyDescent="0.25">
      <c r="A720" s="1234" t="s">
        <v>3854</v>
      </c>
      <c r="B720" s="1234">
        <v>19475413</v>
      </c>
      <c r="C720" s="1235" t="s">
        <v>2841</v>
      </c>
      <c r="D720" s="1234">
        <v>25810009624</v>
      </c>
      <c r="E720" s="1234" t="s">
        <v>4241</v>
      </c>
      <c r="F720" s="1237">
        <v>152.33333333333334</v>
      </c>
      <c r="G720" s="1236">
        <v>2</v>
      </c>
      <c r="H720" s="1236">
        <v>1</v>
      </c>
      <c r="I720" s="1238">
        <v>0</v>
      </c>
      <c r="J720" s="1239">
        <f t="shared" si="167"/>
        <v>1</v>
      </c>
      <c r="K720" s="1229">
        <f t="shared" si="155"/>
        <v>36.56</v>
      </c>
      <c r="L720" s="1229">
        <f t="shared" si="156"/>
        <v>36.56</v>
      </c>
      <c r="M720" s="1229">
        <f t="shared" si="157"/>
        <v>1.68</v>
      </c>
      <c r="N720" s="1229">
        <f t="shared" si="158"/>
        <v>1.68</v>
      </c>
      <c r="O720" s="1229">
        <f t="shared" si="159"/>
        <v>56.7</v>
      </c>
      <c r="P720" s="1229">
        <f t="shared" si="160"/>
        <v>56.7</v>
      </c>
      <c r="Q720" s="1229">
        <f t="shared" si="161"/>
        <v>23.58</v>
      </c>
      <c r="R720" s="1229">
        <f t="shared" si="162"/>
        <v>23.58</v>
      </c>
      <c r="S720" s="1229">
        <f t="shared" si="163"/>
        <v>9.14</v>
      </c>
      <c r="T720" s="1229">
        <f t="shared" si="164"/>
        <v>9.14</v>
      </c>
      <c r="U720" s="1229">
        <f t="shared" si="165"/>
        <v>9.14</v>
      </c>
      <c r="V720" s="1233">
        <f t="shared" si="166"/>
        <v>4.57</v>
      </c>
      <c r="W720" s="1248">
        <f t="shared" si="154"/>
        <v>269</v>
      </c>
    </row>
    <row r="721" spans="1:23" ht="11.25" customHeight="1" x14ac:dyDescent="0.25">
      <c r="A721" s="1234" t="s">
        <v>3854</v>
      </c>
      <c r="B721" s="1234">
        <v>19475414</v>
      </c>
      <c r="C721" s="1235" t="s">
        <v>2843</v>
      </c>
      <c r="D721" s="1234">
        <v>17550010598</v>
      </c>
      <c r="E721" s="1234" t="s">
        <v>4242</v>
      </c>
      <c r="F721" s="1237">
        <v>115</v>
      </c>
      <c r="G721" s="1236">
        <v>2</v>
      </c>
      <c r="H721" s="1236">
        <v>1</v>
      </c>
      <c r="I721" s="1238">
        <v>0</v>
      </c>
      <c r="J721" s="1239">
        <f t="shared" si="167"/>
        <v>1</v>
      </c>
      <c r="K721" s="1229">
        <f t="shared" si="155"/>
        <v>27.599999999999998</v>
      </c>
      <c r="L721" s="1229">
        <f t="shared" si="156"/>
        <v>27.599999999999998</v>
      </c>
      <c r="M721" s="1229">
        <f t="shared" si="157"/>
        <v>1.68</v>
      </c>
      <c r="N721" s="1229">
        <f t="shared" si="158"/>
        <v>1.68</v>
      </c>
      <c r="O721" s="1229">
        <f t="shared" si="159"/>
        <v>56.7</v>
      </c>
      <c r="P721" s="1229">
        <f t="shared" si="160"/>
        <v>56.7</v>
      </c>
      <c r="Q721" s="1229">
        <f t="shared" si="161"/>
        <v>23.58</v>
      </c>
      <c r="R721" s="1229">
        <f t="shared" si="162"/>
        <v>23.58</v>
      </c>
      <c r="S721" s="1229">
        <f t="shared" si="163"/>
        <v>6.8999999999999995</v>
      </c>
      <c r="T721" s="1229">
        <f t="shared" si="164"/>
        <v>6.8999999999999995</v>
      </c>
      <c r="U721" s="1229">
        <f t="shared" si="165"/>
        <v>6.8999999999999995</v>
      </c>
      <c r="V721" s="1233">
        <f t="shared" si="166"/>
        <v>3.4499999999999997</v>
      </c>
      <c r="W721" s="1248">
        <f t="shared" si="154"/>
        <v>243</v>
      </c>
    </row>
    <row r="722" spans="1:23" ht="11.25" customHeight="1" x14ac:dyDescent="0.25">
      <c r="A722" s="1234" t="s">
        <v>3854</v>
      </c>
      <c r="B722" s="1234">
        <v>19475417</v>
      </c>
      <c r="C722" s="1235" t="s">
        <v>2845</v>
      </c>
      <c r="D722" s="1234">
        <v>67200001572</v>
      </c>
      <c r="E722" s="1234" t="s">
        <v>4243</v>
      </c>
      <c r="F722" s="1237">
        <v>437.33333333333331</v>
      </c>
      <c r="G722" s="1236">
        <v>2</v>
      </c>
      <c r="H722" s="1236">
        <v>1</v>
      </c>
      <c r="I722" s="1238">
        <v>0</v>
      </c>
      <c r="J722" s="1239">
        <f t="shared" si="167"/>
        <v>1</v>
      </c>
      <c r="K722" s="1229">
        <f t="shared" si="155"/>
        <v>104.96</v>
      </c>
      <c r="L722" s="1229">
        <f t="shared" si="156"/>
        <v>104.96</v>
      </c>
      <c r="M722" s="1229">
        <f t="shared" si="157"/>
        <v>1.68</v>
      </c>
      <c r="N722" s="1229">
        <f t="shared" si="158"/>
        <v>1.68</v>
      </c>
      <c r="O722" s="1229">
        <f t="shared" si="159"/>
        <v>56.7</v>
      </c>
      <c r="P722" s="1229">
        <f t="shared" si="160"/>
        <v>56.7</v>
      </c>
      <c r="Q722" s="1229">
        <f t="shared" si="161"/>
        <v>23.58</v>
      </c>
      <c r="R722" s="1229">
        <f t="shared" si="162"/>
        <v>23.58</v>
      </c>
      <c r="S722" s="1229">
        <f t="shared" si="163"/>
        <v>26.24</v>
      </c>
      <c r="T722" s="1229">
        <f t="shared" si="164"/>
        <v>26.24</v>
      </c>
      <c r="U722" s="1229">
        <f t="shared" si="165"/>
        <v>26.24</v>
      </c>
      <c r="V722" s="1233">
        <f t="shared" si="166"/>
        <v>13.12</v>
      </c>
      <c r="W722" s="1248">
        <f t="shared" si="154"/>
        <v>466</v>
      </c>
    </row>
    <row r="723" spans="1:23" ht="11.25" customHeight="1" x14ac:dyDescent="0.25">
      <c r="A723" s="1234" t="s">
        <v>3854</v>
      </c>
      <c r="B723" s="1234">
        <v>19475418</v>
      </c>
      <c r="C723" s="1235" t="s">
        <v>4244</v>
      </c>
      <c r="D723" s="1234">
        <v>29290005177</v>
      </c>
      <c r="E723" s="1234" t="s">
        <v>4245</v>
      </c>
      <c r="F723" s="1237">
        <v>444</v>
      </c>
      <c r="G723" s="1236">
        <v>2</v>
      </c>
      <c r="H723" s="1236">
        <v>1</v>
      </c>
      <c r="I723" s="1238">
        <v>0</v>
      </c>
      <c r="J723" s="1239">
        <f t="shared" si="167"/>
        <v>1</v>
      </c>
      <c r="K723" s="1229">
        <f t="shared" si="155"/>
        <v>106.56</v>
      </c>
      <c r="L723" s="1229">
        <f t="shared" si="156"/>
        <v>106.56</v>
      </c>
      <c r="M723" s="1229">
        <f t="shared" si="157"/>
        <v>1.68</v>
      </c>
      <c r="N723" s="1229">
        <f t="shared" si="158"/>
        <v>1.68</v>
      </c>
      <c r="O723" s="1229">
        <f t="shared" si="159"/>
        <v>56.7</v>
      </c>
      <c r="P723" s="1229">
        <f t="shared" si="160"/>
        <v>56.7</v>
      </c>
      <c r="Q723" s="1229">
        <f t="shared" si="161"/>
        <v>23.58</v>
      </c>
      <c r="R723" s="1229">
        <f t="shared" si="162"/>
        <v>23.58</v>
      </c>
      <c r="S723" s="1229">
        <f t="shared" si="163"/>
        <v>26.64</v>
      </c>
      <c r="T723" s="1229">
        <f t="shared" si="164"/>
        <v>26.64</v>
      </c>
      <c r="U723" s="1229">
        <f t="shared" si="165"/>
        <v>26.64</v>
      </c>
      <c r="V723" s="1233">
        <f t="shared" si="166"/>
        <v>13.32</v>
      </c>
      <c r="W723" s="1248">
        <f t="shared" si="154"/>
        <v>470</v>
      </c>
    </row>
    <row r="724" spans="1:23" ht="11.25" customHeight="1" x14ac:dyDescent="0.25">
      <c r="A724" s="1234" t="s">
        <v>3854</v>
      </c>
      <c r="B724" s="1234">
        <v>19475419</v>
      </c>
      <c r="C724" s="1235" t="s">
        <v>906</v>
      </c>
      <c r="D724" s="1234">
        <v>22560010763</v>
      </c>
      <c r="E724" s="1234" t="s">
        <v>4246</v>
      </c>
      <c r="F724" s="1237">
        <v>162</v>
      </c>
      <c r="G724" s="1236">
        <v>2</v>
      </c>
      <c r="H724" s="1236">
        <v>1</v>
      </c>
      <c r="I724" s="1238">
        <v>0</v>
      </c>
      <c r="J724" s="1239">
        <f t="shared" si="167"/>
        <v>1</v>
      </c>
      <c r="K724" s="1229">
        <f t="shared" si="155"/>
        <v>38.879999999999995</v>
      </c>
      <c r="L724" s="1229">
        <f t="shared" si="156"/>
        <v>38.879999999999995</v>
      </c>
      <c r="M724" s="1229">
        <f t="shared" si="157"/>
        <v>1.68</v>
      </c>
      <c r="N724" s="1229">
        <f t="shared" si="158"/>
        <v>1.68</v>
      </c>
      <c r="O724" s="1229">
        <f t="shared" si="159"/>
        <v>56.7</v>
      </c>
      <c r="P724" s="1229">
        <f t="shared" si="160"/>
        <v>56.7</v>
      </c>
      <c r="Q724" s="1229">
        <f t="shared" si="161"/>
        <v>23.58</v>
      </c>
      <c r="R724" s="1229">
        <f t="shared" si="162"/>
        <v>23.58</v>
      </c>
      <c r="S724" s="1229">
        <f t="shared" si="163"/>
        <v>9.7199999999999989</v>
      </c>
      <c r="T724" s="1229">
        <f t="shared" si="164"/>
        <v>9.7199999999999989</v>
      </c>
      <c r="U724" s="1229">
        <f t="shared" si="165"/>
        <v>9.7199999999999989</v>
      </c>
      <c r="V724" s="1233">
        <f t="shared" si="166"/>
        <v>4.8599999999999994</v>
      </c>
      <c r="W724" s="1248">
        <f t="shared" si="154"/>
        <v>276</v>
      </c>
    </row>
    <row r="725" spans="1:23" ht="11.25" customHeight="1" x14ac:dyDescent="0.25">
      <c r="A725" s="1234" t="s">
        <v>3854</v>
      </c>
      <c r="B725" s="1234">
        <v>19475420</v>
      </c>
      <c r="C725" s="1235" t="s">
        <v>2847</v>
      </c>
      <c r="D725" s="1234">
        <v>98860005074</v>
      </c>
      <c r="E725" s="1234" t="s">
        <v>4247</v>
      </c>
      <c r="F725" s="1237">
        <v>447.66666666666669</v>
      </c>
      <c r="G725" s="1236">
        <v>3</v>
      </c>
      <c r="H725" s="1236">
        <v>1</v>
      </c>
      <c r="I725" s="1238">
        <v>0</v>
      </c>
      <c r="J725" s="1239">
        <f t="shared" si="167"/>
        <v>2</v>
      </c>
      <c r="K725" s="1229">
        <f t="shared" si="155"/>
        <v>107.44</v>
      </c>
      <c r="L725" s="1229">
        <f t="shared" si="156"/>
        <v>107.44</v>
      </c>
      <c r="M725" s="1229">
        <f t="shared" si="157"/>
        <v>1.68</v>
      </c>
      <c r="N725" s="1229">
        <f t="shared" si="158"/>
        <v>3.36</v>
      </c>
      <c r="O725" s="1229">
        <f t="shared" si="159"/>
        <v>56.7</v>
      </c>
      <c r="P725" s="1229">
        <f t="shared" si="160"/>
        <v>113.4</v>
      </c>
      <c r="Q725" s="1229">
        <f t="shared" si="161"/>
        <v>23.58</v>
      </c>
      <c r="R725" s="1229">
        <f t="shared" si="162"/>
        <v>47.16</v>
      </c>
      <c r="S725" s="1229">
        <f t="shared" si="163"/>
        <v>26.86</v>
      </c>
      <c r="T725" s="1229">
        <f t="shared" si="164"/>
        <v>26.86</v>
      </c>
      <c r="U725" s="1229">
        <f t="shared" si="165"/>
        <v>26.86</v>
      </c>
      <c r="V725" s="1233">
        <f t="shared" si="166"/>
        <v>13.43</v>
      </c>
      <c r="W725" s="1248">
        <f t="shared" si="154"/>
        <v>555</v>
      </c>
    </row>
    <row r="726" spans="1:23" ht="11.25" customHeight="1" x14ac:dyDescent="0.25">
      <c r="A726" s="1234" t="s">
        <v>3854</v>
      </c>
      <c r="B726" s="1234">
        <v>19475424</v>
      </c>
      <c r="C726" s="1235" t="s">
        <v>2849</v>
      </c>
      <c r="D726" s="1234">
        <v>82080008774</v>
      </c>
      <c r="E726" s="1234" t="s">
        <v>4248</v>
      </c>
      <c r="F726" s="1237">
        <v>542</v>
      </c>
      <c r="G726" s="1236">
        <v>4</v>
      </c>
      <c r="H726" s="1236">
        <v>1</v>
      </c>
      <c r="I726" s="1238">
        <v>0</v>
      </c>
      <c r="J726" s="1239">
        <f t="shared" si="167"/>
        <v>3</v>
      </c>
      <c r="K726" s="1229">
        <f t="shared" si="155"/>
        <v>130.07999999999998</v>
      </c>
      <c r="L726" s="1229">
        <f t="shared" si="156"/>
        <v>130.07999999999998</v>
      </c>
      <c r="M726" s="1229">
        <f t="shared" si="157"/>
        <v>1.68</v>
      </c>
      <c r="N726" s="1229">
        <f t="shared" si="158"/>
        <v>5.04</v>
      </c>
      <c r="O726" s="1229">
        <f t="shared" si="159"/>
        <v>56.7</v>
      </c>
      <c r="P726" s="1229">
        <f t="shared" si="160"/>
        <v>170.10000000000002</v>
      </c>
      <c r="Q726" s="1229">
        <f t="shared" si="161"/>
        <v>23.58</v>
      </c>
      <c r="R726" s="1229">
        <f t="shared" si="162"/>
        <v>70.739999999999995</v>
      </c>
      <c r="S726" s="1229">
        <f t="shared" si="163"/>
        <v>32.519999999999996</v>
      </c>
      <c r="T726" s="1229">
        <f t="shared" si="164"/>
        <v>32.519999999999996</v>
      </c>
      <c r="U726" s="1229">
        <f t="shared" si="165"/>
        <v>32.519999999999996</v>
      </c>
      <c r="V726" s="1233">
        <f t="shared" si="166"/>
        <v>16.259999999999998</v>
      </c>
      <c r="W726" s="1248">
        <f t="shared" si="154"/>
        <v>702</v>
      </c>
    </row>
    <row r="727" spans="1:23" ht="11.25" customHeight="1" x14ac:dyDescent="0.25">
      <c r="A727" s="1234" t="s">
        <v>3854</v>
      </c>
      <c r="B727" s="1234">
        <v>19475425</v>
      </c>
      <c r="C727" s="1235" t="s">
        <v>1202</v>
      </c>
      <c r="D727" s="1234">
        <v>71100000029</v>
      </c>
      <c r="E727" s="1234" t="s">
        <v>4249</v>
      </c>
      <c r="F727" s="1237">
        <v>418.66666666666669</v>
      </c>
      <c r="G727" s="1236">
        <v>3</v>
      </c>
      <c r="H727" s="1236">
        <v>1</v>
      </c>
      <c r="I727" s="1238">
        <v>0</v>
      </c>
      <c r="J727" s="1239">
        <f t="shared" si="167"/>
        <v>2</v>
      </c>
      <c r="K727" s="1229">
        <f t="shared" si="155"/>
        <v>100.48</v>
      </c>
      <c r="L727" s="1229">
        <f t="shared" si="156"/>
        <v>100.48</v>
      </c>
      <c r="M727" s="1229">
        <f t="shared" si="157"/>
        <v>1.68</v>
      </c>
      <c r="N727" s="1229">
        <f t="shared" si="158"/>
        <v>3.36</v>
      </c>
      <c r="O727" s="1229">
        <f t="shared" si="159"/>
        <v>56.7</v>
      </c>
      <c r="P727" s="1229">
        <f t="shared" si="160"/>
        <v>113.4</v>
      </c>
      <c r="Q727" s="1229">
        <f t="shared" si="161"/>
        <v>23.58</v>
      </c>
      <c r="R727" s="1229">
        <f t="shared" si="162"/>
        <v>47.16</v>
      </c>
      <c r="S727" s="1229">
        <f t="shared" si="163"/>
        <v>25.12</v>
      </c>
      <c r="T727" s="1229">
        <f t="shared" si="164"/>
        <v>25.12</v>
      </c>
      <c r="U727" s="1229">
        <f t="shared" si="165"/>
        <v>25.12</v>
      </c>
      <c r="V727" s="1233">
        <f t="shared" si="166"/>
        <v>12.56</v>
      </c>
      <c r="W727" s="1248">
        <f t="shared" si="154"/>
        <v>535</v>
      </c>
    </row>
    <row r="728" spans="1:23" ht="11.25" customHeight="1" x14ac:dyDescent="0.25">
      <c r="A728" s="1234" t="s">
        <v>3854</v>
      </c>
      <c r="B728" s="1234">
        <v>19475426</v>
      </c>
      <c r="C728" s="1235" t="s">
        <v>908</v>
      </c>
      <c r="D728" s="1234">
        <v>62370000542</v>
      </c>
      <c r="E728" s="1234" t="s">
        <v>4250</v>
      </c>
      <c r="F728" s="1237">
        <v>248.33333333333334</v>
      </c>
      <c r="G728" s="1236">
        <v>2</v>
      </c>
      <c r="H728" s="1236">
        <v>1</v>
      </c>
      <c r="I728" s="1238">
        <v>0</v>
      </c>
      <c r="J728" s="1239">
        <f t="shared" si="167"/>
        <v>1</v>
      </c>
      <c r="K728" s="1229">
        <f t="shared" si="155"/>
        <v>59.6</v>
      </c>
      <c r="L728" s="1229">
        <f t="shared" si="156"/>
        <v>59.6</v>
      </c>
      <c r="M728" s="1229">
        <f t="shared" si="157"/>
        <v>1.68</v>
      </c>
      <c r="N728" s="1229">
        <f t="shared" si="158"/>
        <v>1.68</v>
      </c>
      <c r="O728" s="1229">
        <f t="shared" si="159"/>
        <v>56.7</v>
      </c>
      <c r="P728" s="1229">
        <f t="shared" si="160"/>
        <v>56.7</v>
      </c>
      <c r="Q728" s="1229">
        <f t="shared" si="161"/>
        <v>23.58</v>
      </c>
      <c r="R728" s="1229">
        <f t="shared" si="162"/>
        <v>23.58</v>
      </c>
      <c r="S728" s="1229">
        <f t="shared" si="163"/>
        <v>14.9</v>
      </c>
      <c r="T728" s="1229">
        <f t="shared" si="164"/>
        <v>14.9</v>
      </c>
      <c r="U728" s="1229">
        <f t="shared" si="165"/>
        <v>14.9</v>
      </c>
      <c r="V728" s="1233">
        <f t="shared" si="166"/>
        <v>7.45</v>
      </c>
      <c r="W728" s="1248">
        <f t="shared" si="154"/>
        <v>335</v>
      </c>
    </row>
    <row r="729" spans="1:23" ht="11.25" customHeight="1" x14ac:dyDescent="0.25">
      <c r="A729" s="1234" t="s">
        <v>3854</v>
      </c>
      <c r="B729" s="1234">
        <v>19475428</v>
      </c>
      <c r="C729" s="1235" t="s">
        <v>2851</v>
      </c>
      <c r="D729" s="1234">
        <v>72950009222</v>
      </c>
      <c r="E729" s="1234" t="s">
        <v>4251</v>
      </c>
      <c r="F729" s="1237">
        <v>176.33333333333334</v>
      </c>
      <c r="G729" s="1236">
        <v>2</v>
      </c>
      <c r="H729" s="1236">
        <v>1</v>
      </c>
      <c r="I729" s="1238">
        <v>0</v>
      </c>
      <c r="J729" s="1239">
        <f t="shared" si="167"/>
        <v>1</v>
      </c>
      <c r="K729" s="1229">
        <f t="shared" si="155"/>
        <v>42.32</v>
      </c>
      <c r="L729" s="1229">
        <f t="shared" si="156"/>
        <v>42.32</v>
      </c>
      <c r="M729" s="1229">
        <f t="shared" si="157"/>
        <v>1.68</v>
      </c>
      <c r="N729" s="1229">
        <f t="shared" si="158"/>
        <v>1.68</v>
      </c>
      <c r="O729" s="1229">
        <f t="shared" si="159"/>
        <v>56.7</v>
      </c>
      <c r="P729" s="1229">
        <f t="shared" si="160"/>
        <v>56.7</v>
      </c>
      <c r="Q729" s="1229">
        <f t="shared" si="161"/>
        <v>23.58</v>
      </c>
      <c r="R729" s="1229">
        <f t="shared" si="162"/>
        <v>23.58</v>
      </c>
      <c r="S729" s="1229">
        <f t="shared" si="163"/>
        <v>10.58</v>
      </c>
      <c r="T729" s="1229">
        <f t="shared" si="164"/>
        <v>10.58</v>
      </c>
      <c r="U729" s="1229">
        <f t="shared" si="165"/>
        <v>10.58</v>
      </c>
      <c r="V729" s="1233">
        <f t="shared" si="166"/>
        <v>5.29</v>
      </c>
      <c r="W729" s="1248">
        <f t="shared" si="154"/>
        <v>286</v>
      </c>
    </row>
    <row r="730" spans="1:23" ht="11.25" customHeight="1" x14ac:dyDescent="0.25">
      <c r="A730" s="1234" t="s">
        <v>3854</v>
      </c>
      <c r="B730" s="1234">
        <v>19475429</v>
      </c>
      <c r="C730" s="1235" t="s">
        <v>2853</v>
      </c>
      <c r="D730" s="1234">
        <v>86820004429</v>
      </c>
      <c r="E730" s="1234" t="s">
        <v>4252</v>
      </c>
      <c r="F730" s="1237">
        <v>262.66666666666669</v>
      </c>
      <c r="G730" s="1236">
        <v>2</v>
      </c>
      <c r="H730" s="1236">
        <v>1</v>
      </c>
      <c r="I730" s="1238">
        <v>0</v>
      </c>
      <c r="J730" s="1239">
        <f t="shared" si="167"/>
        <v>1</v>
      </c>
      <c r="K730" s="1229">
        <f t="shared" si="155"/>
        <v>63.04</v>
      </c>
      <c r="L730" s="1229">
        <f t="shared" si="156"/>
        <v>63.04</v>
      </c>
      <c r="M730" s="1229">
        <f t="shared" si="157"/>
        <v>1.68</v>
      </c>
      <c r="N730" s="1229">
        <f t="shared" si="158"/>
        <v>1.68</v>
      </c>
      <c r="O730" s="1229">
        <f t="shared" si="159"/>
        <v>56.7</v>
      </c>
      <c r="P730" s="1229">
        <f t="shared" si="160"/>
        <v>56.7</v>
      </c>
      <c r="Q730" s="1229">
        <f t="shared" si="161"/>
        <v>23.58</v>
      </c>
      <c r="R730" s="1229">
        <f t="shared" si="162"/>
        <v>23.58</v>
      </c>
      <c r="S730" s="1229">
        <f t="shared" si="163"/>
        <v>15.76</v>
      </c>
      <c r="T730" s="1229">
        <f t="shared" si="164"/>
        <v>15.76</v>
      </c>
      <c r="U730" s="1229">
        <f t="shared" si="165"/>
        <v>15.76</v>
      </c>
      <c r="V730" s="1233">
        <f t="shared" si="166"/>
        <v>7.88</v>
      </c>
      <c r="W730" s="1248">
        <f t="shared" si="154"/>
        <v>345</v>
      </c>
    </row>
    <row r="731" spans="1:23" ht="11.25" customHeight="1" x14ac:dyDescent="0.25">
      <c r="A731" s="1234" t="s">
        <v>3854</v>
      </c>
      <c r="B731" s="1234">
        <v>19475430</v>
      </c>
      <c r="C731" s="1235" t="s">
        <v>2855</v>
      </c>
      <c r="D731" s="1234">
        <v>89920005930</v>
      </c>
      <c r="E731" s="1234" t="s">
        <v>4253</v>
      </c>
      <c r="F731" s="1237">
        <v>252.33333333333334</v>
      </c>
      <c r="G731" s="1236">
        <v>2</v>
      </c>
      <c r="H731" s="1236">
        <v>1</v>
      </c>
      <c r="I731" s="1238">
        <v>0</v>
      </c>
      <c r="J731" s="1239">
        <f t="shared" si="167"/>
        <v>1</v>
      </c>
      <c r="K731" s="1229">
        <f t="shared" si="155"/>
        <v>60.56</v>
      </c>
      <c r="L731" s="1229">
        <f t="shared" si="156"/>
        <v>60.56</v>
      </c>
      <c r="M731" s="1229">
        <f t="shared" si="157"/>
        <v>1.68</v>
      </c>
      <c r="N731" s="1229">
        <f t="shared" si="158"/>
        <v>1.68</v>
      </c>
      <c r="O731" s="1229">
        <f t="shared" si="159"/>
        <v>56.7</v>
      </c>
      <c r="P731" s="1229">
        <f t="shared" si="160"/>
        <v>56.7</v>
      </c>
      <c r="Q731" s="1229">
        <f t="shared" si="161"/>
        <v>23.58</v>
      </c>
      <c r="R731" s="1229">
        <f t="shared" si="162"/>
        <v>23.58</v>
      </c>
      <c r="S731" s="1229">
        <f t="shared" si="163"/>
        <v>15.14</v>
      </c>
      <c r="T731" s="1229">
        <f t="shared" si="164"/>
        <v>15.14</v>
      </c>
      <c r="U731" s="1229">
        <f t="shared" si="165"/>
        <v>15.14</v>
      </c>
      <c r="V731" s="1233">
        <f t="shared" si="166"/>
        <v>7.57</v>
      </c>
      <c r="W731" s="1248">
        <f t="shared" si="154"/>
        <v>338</v>
      </c>
    </row>
    <row r="732" spans="1:23" ht="11.25" customHeight="1" x14ac:dyDescent="0.25">
      <c r="A732" s="1234" t="s">
        <v>3854</v>
      </c>
      <c r="B732" s="1234">
        <v>19475433</v>
      </c>
      <c r="C732" s="1235" t="s">
        <v>2857</v>
      </c>
      <c r="D732" s="1234">
        <v>13650002052</v>
      </c>
      <c r="E732" s="1234" t="s">
        <v>4254</v>
      </c>
      <c r="F732" s="1237">
        <v>501</v>
      </c>
      <c r="G732" s="1236">
        <v>3</v>
      </c>
      <c r="H732" s="1236">
        <v>1</v>
      </c>
      <c r="I732" s="1238">
        <v>0</v>
      </c>
      <c r="J732" s="1239">
        <f t="shared" si="167"/>
        <v>2</v>
      </c>
      <c r="K732" s="1229">
        <f t="shared" si="155"/>
        <v>120.24</v>
      </c>
      <c r="L732" s="1229">
        <f t="shared" si="156"/>
        <v>120.24</v>
      </c>
      <c r="M732" s="1229">
        <f t="shared" si="157"/>
        <v>1.68</v>
      </c>
      <c r="N732" s="1229">
        <f t="shared" si="158"/>
        <v>3.36</v>
      </c>
      <c r="O732" s="1229">
        <f t="shared" si="159"/>
        <v>56.7</v>
      </c>
      <c r="P732" s="1229">
        <f t="shared" si="160"/>
        <v>113.4</v>
      </c>
      <c r="Q732" s="1229">
        <f t="shared" si="161"/>
        <v>23.58</v>
      </c>
      <c r="R732" s="1229">
        <f t="shared" si="162"/>
        <v>47.16</v>
      </c>
      <c r="S732" s="1229">
        <f t="shared" si="163"/>
        <v>30.06</v>
      </c>
      <c r="T732" s="1229">
        <f t="shared" si="164"/>
        <v>30.06</v>
      </c>
      <c r="U732" s="1229">
        <f t="shared" si="165"/>
        <v>30.06</v>
      </c>
      <c r="V732" s="1233">
        <f t="shared" si="166"/>
        <v>15.03</v>
      </c>
      <c r="W732" s="1248">
        <f t="shared" si="154"/>
        <v>592</v>
      </c>
    </row>
    <row r="733" spans="1:23" ht="11.25" customHeight="1" x14ac:dyDescent="0.25">
      <c r="A733" s="1234" t="s">
        <v>3854</v>
      </c>
      <c r="B733" s="1234">
        <v>19475434</v>
      </c>
      <c r="C733" s="1235" t="s">
        <v>2859</v>
      </c>
      <c r="D733" s="1234">
        <v>88640009549</v>
      </c>
      <c r="E733" s="1234" t="s">
        <v>4255</v>
      </c>
      <c r="F733" s="1237">
        <v>283.33333333333331</v>
      </c>
      <c r="G733" s="1236">
        <v>2</v>
      </c>
      <c r="H733" s="1236">
        <v>1</v>
      </c>
      <c r="I733" s="1238">
        <v>0</v>
      </c>
      <c r="J733" s="1239">
        <f t="shared" si="167"/>
        <v>1</v>
      </c>
      <c r="K733" s="1229">
        <f t="shared" si="155"/>
        <v>68</v>
      </c>
      <c r="L733" s="1229">
        <f t="shared" si="156"/>
        <v>68</v>
      </c>
      <c r="M733" s="1229">
        <f t="shared" si="157"/>
        <v>1.68</v>
      </c>
      <c r="N733" s="1229">
        <f t="shared" si="158"/>
        <v>1.68</v>
      </c>
      <c r="O733" s="1229">
        <f t="shared" si="159"/>
        <v>56.7</v>
      </c>
      <c r="P733" s="1229">
        <f t="shared" si="160"/>
        <v>56.7</v>
      </c>
      <c r="Q733" s="1229">
        <f t="shared" si="161"/>
        <v>23.58</v>
      </c>
      <c r="R733" s="1229">
        <f t="shared" si="162"/>
        <v>23.58</v>
      </c>
      <c r="S733" s="1229">
        <f t="shared" si="163"/>
        <v>17</v>
      </c>
      <c r="T733" s="1229">
        <f t="shared" si="164"/>
        <v>17</v>
      </c>
      <c r="U733" s="1229">
        <f t="shared" si="165"/>
        <v>17</v>
      </c>
      <c r="V733" s="1233">
        <f t="shared" si="166"/>
        <v>8.5</v>
      </c>
      <c r="W733" s="1248">
        <f t="shared" si="154"/>
        <v>359</v>
      </c>
    </row>
    <row r="734" spans="1:23" ht="11.25" customHeight="1" x14ac:dyDescent="0.25">
      <c r="A734" s="1234" t="s">
        <v>3854</v>
      </c>
      <c r="B734" s="1234">
        <v>19475438</v>
      </c>
      <c r="C734" s="1235" t="s">
        <v>910</v>
      </c>
      <c r="D734" s="1234">
        <v>34590001642</v>
      </c>
      <c r="E734" s="1234" t="s">
        <v>4256</v>
      </c>
      <c r="F734" s="1237">
        <v>340.33333333333331</v>
      </c>
      <c r="G734" s="1236">
        <v>3</v>
      </c>
      <c r="H734" s="1236">
        <v>1</v>
      </c>
      <c r="I734" s="1238">
        <v>0</v>
      </c>
      <c r="J734" s="1239">
        <f t="shared" si="167"/>
        <v>2</v>
      </c>
      <c r="K734" s="1229">
        <f t="shared" si="155"/>
        <v>81.679999999999993</v>
      </c>
      <c r="L734" s="1229">
        <f t="shared" si="156"/>
        <v>81.679999999999993</v>
      </c>
      <c r="M734" s="1229">
        <f t="shared" si="157"/>
        <v>1.68</v>
      </c>
      <c r="N734" s="1229">
        <f t="shared" si="158"/>
        <v>3.36</v>
      </c>
      <c r="O734" s="1229">
        <f t="shared" si="159"/>
        <v>56.7</v>
      </c>
      <c r="P734" s="1229">
        <f t="shared" si="160"/>
        <v>113.4</v>
      </c>
      <c r="Q734" s="1229">
        <f t="shared" si="161"/>
        <v>23.58</v>
      </c>
      <c r="R734" s="1229">
        <f t="shared" si="162"/>
        <v>47.16</v>
      </c>
      <c r="S734" s="1229">
        <f t="shared" si="163"/>
        <v>20.419999999999998</v>
      </c>
      <c r="T734" s="1229">
        <f t="shared" si="164"/>
        <v>20.419999999999998</v>
      </c>
      <c r="U734" s="1229">
        <f t="shared" si="165"/>
        <v>20.419999999999998</v>
      </c>
      <c r="V734" s="1233">
        <f t="shared" si="166"/>
        <v>10.209999999999999</v>
      </c>
      <c r="W734" s="1248">
        <f t="shared" si="154"/>
        <v>481</v>
      </c>
    </row>
    <row r="735" spans="1:23" ht="11.25" customHeight="1" x14ac:dyDescent="0.25">
      <c r="A735" s="1234" t="s">
        <v>3854</v>
      </c>
      <c r="B735" s="1234">
        <v>19475440</v>
      </c>
      <c r="C735" s="1235" t="s">
        <v>2861</v>
      </c>
      <c r="D735" s="1234">
        <v>83760001798</v>
      </c>
      <c r="E735" s="1234" t="s">
        <v>4257</v>
      </c>
      <c r="F735" s="1237">
        <v>274.33333333333331</v>
      </c>
      <c r="G735" s="1236">
        <v>2</v>
      </c>
      <c r="H735" s="1236">
        <v>1</v>
      </c>
      <c r="I735" s="1238">
        <v>0</v>
      </c>
      <c r="J735" s="1239">
        <f t="shared" si="167"/>
        <v>1</v>
      </c>
      <c r="K735" s="1229">
        <f t="shared" si="155"/>
        <v>65.839999999999989</v>
      </c>
      <c r="L735" s="1229">
        <f t="shared" si="156"/>
        <v>65.839999999999989</v>
      </c>
      <c r="M735" s="1229">
        <f t="shared" si="157"/>
        <v>1.68</v>
      </c>
      <c r="N735" s="1229">
        <f t="shared" si="158"/>
        <v>1.68</v>
      </c>
      <c r="O735" s="1229">
        <f t="shared" si="159"/>
        <v>56.7</v>
      </c>
      <c r="P735" s="1229">
        <f t="shared" si="160"/>
        <v>56.7</v>
      </c>
      <c r="Q735" s="1229">
        <f t="shared" si="161"/>
        <v>23.58</v>
      </c>
      <c r="R735" s="1229">
        <f t="shared" si="162"/>
        <v>23.58</v>
      </c>
      <c r="S735" s="1229">
        <f t="shared" si="163"/>
        <v>16.459999999999997</v>
      </c>
      <c r="T735" s="1229">
        <f t="shared" si="164"/>
        <v>16.459999999999997</v>
      </c>
      <c r="U735" s="1229">
        <f t="shared" si="165"/>
        <v>16.459999999999997</v>
      </c>
      <c r="V735" s="1233">
        <f t="shared" si="166"/>
        <v>8.2299999999999986</v>
      </c>
      <c r="W735" s="1248">
        <f t="shared" si="154"/>
        <v>353</v>
      </c>
    </row>
    <row r="736" spans="1:23" ht="11.25" customHeight="1" x14ac:dyDescent="0.25">
      <c r="A736" s="1234" t="s">
        <v>3854</v>
      </c>
      <c r="B736" s="1234">
        <v>19475441</v>
      </c>
      <c r="C736" s="1235" t="s">
        <v>912</v>
      </c>
      <c r="D736" s="1234">
        <v>72410003662</v>
      </c>
      <c r="E736" s="1234" t="s">
        <v>4258</v>
      </c>
      <c r="F736" s="1237">
        <v>574</v>
      </c>
      <c r="G736" s="1236">
        <v>5</v>
      </c>
      <c r="H736" s="1236">
        <v>2</v>
      </c>
      <c r="I736" s="1238">
        <v>1</v>
      </c>
      <c r="J736" s="1239">
        <f t="shared" si="167"/>
        <v>2</v>
      </c>
      <c r="K736" s="1229">
        <f t="shared" si="155"/>
        <v>137.76</v>
      </c>
      <c r="L736" s="1229">
        <f t="shared" si="156"/>
        <v>137.76</v>
      </c>
      <c r="M736" s="1229">
        <f t="shared" si="157"/>
        <v>5.04</v>
      </c>
      <c r="N736" s="1229">
        <f t="shared" si="158"/>
        <v>3.36</v>
      </c>
      <c r="O736" s="1229">
        <f t="shared" si="159"/>
        <v>170.10000000000002</v>
      </c>
      <c r="P736" s="1229">
        <f t="shared" si="160"/>
        <v>113.4</v>
      </c>
      <c r="Q736" s="1229">
        <f t="shared" si="161"/>
        <v>70.739999999999995</v>
      </c>
      <c r="R736" s="1229">
        <f t="shared" si="162"/>
        <v>47.16</v>
      </c>
      <c r="S736" s="1229">
        <f t="shared" si="163"/>
        <v>34.44</v>
      </c>
      <c r="T736" s="1229">
        <f t="shared" si="164"/>
        <v>34.44</v>
      </c>
      <c r="U736" s="1229">
        <f t="shared" si="165"/>
        <v>34.44</v>
      </c>
      <c r="V736" s="1233">
        <f t="shared" si="166"/>
        <v>17.22</v>
      </c>
      <c r="W736" s="1248">
        <f t="shared" si="154"/>
        <v>806</v>
      </c>
    </row>
    <row r="737" spans="1:23" ht="11.25" customHeight="1" x14ac:dyDescent="0.25">
      <c r="A737" s="1234" t="s">
        <v>3854</v>
      </c>
      <c r="B737" s="1234">
        <v>19475442</v>
      </c>
      <c r="C737" s="1235" t="s">
        <v>4259</v>
      </c>
      <c r="D737" s="1234">
        <v>30390000827</v>
      </c>
      <c r="E737" s="1234" t="s">
        <v>4260</v>
      </c>
      <c r="F737" s="1237">
        <v>590.66666666666663</v>
      </c>
      <c r="G737" s="1236">
        <v>3</v>
      </c>
      <c r="H737" s="1236">
        <v>1</v>
      </c>
      <c r="I737" s="1238">
        <v>0</v>
      </c>
      <c r="J737" s="1239">
        <f t="shared" si="167"/>
        <v>2</v>
      </c>
      <c r="K737" s="1229">
        <f t="shared" si="155"/>
        <v>141.76</v>
      </c>
      <c r="L737" s="1229">
        <f t="shared" si="156"/>
        <v>141.76</v>
      </c>
      <c r="M737" s="1229">
        <f t="shared" si="157"/>
        <v>1.68</v>
      </c>
      <c r="N737" s="1229">
        <f t="shared" si="158"/>
        <v>3.36</v>
      </c>
      <c r="O737" s="1229">
        <f t="shared" si="159"/>
        <v>56.7</v>
      </c>
      <c r="P737" s="1229">
        <f t="shared" si="160"/>
        <v>113.4</v>
      </c>
      <c r="Q737" s="1229">
        <f t="shared" si="161"/>
        <v>23.58</v>
      </c>
      <c r="R737" s="1229">
        <f t="shared" si="162"/>
        <v>47.16</v>
      </c>
      <c r="S737" s="1229">
        <f t="shared" si="163"/>
        <v>35.44</v>
      </c>
      <c r="T737" s="1229">
        <f t="shared" si="164"/>
        <v>35.44</v>
      </c>
      <c r="U737" s="1229">
        <f t="shared" si="165"/>
        <v>35.44</v>
      </c>
      <c r="V737" s="1233">
        <f t="shared" si="166"/>
        <v>17.72</v>
      </c>
      <c r="W737" s="1248">
        <f t="shared" si="154"/>
        <v>653</v>
      </c>
    </row>
    <row r="738" spans="1:23" ht="11.25" customHeight="1" x14ac:dyDescent="0.25">
      <c r="A738" s="1234" t="s">
        <v>3854</v>
      </c>
      <c r="B738" s="1234">
        <v>19477407</v>
      </c>
      <c r="C738" s="1235" t="s">
        <v>2863</v>
      </c>
      <c r="D738" s="1234">
        <v>95740002989</v>
      </c>
      <c r="E738" s="1234" t="s">
        <v>4261</v>
      </c>
      <c r="F738" s="1237">
        <v>91.666666666666671</v>
      </c>
      <c r="G738" s="1236">
        <v>2</v>
      </c>
      <c r="H738" s="1236">
        <v>1</v>
      </c>
      <c r="I738" s="1238">
        <v>0</v>
      </c>
      <c r="J738" s="1239">
        <f t="shared" si="167"/>
        <v>1</v>
      </c>
      <c r="K738" s="1229">
        <f t="shared" si="155"/>
        <v>22</v>
      </c>
      <c r="L738" s="1229">
        <f t="shared" si="156"/>
        <v>22</v>
      </c>
      <c r="M738" s="1229">
        <f t="shared" si="157"/>
        <v>1.68</v>
      </c>
      <c r="N738" s="1229">
        <f t="shared" si="158"/>
        <v>1.68</v>
      </c>
      <c r="O738" s="1229">
        <f t="shared" si="159"/>
        <v>56.7</v>
      </c>
      <c r="P738" s="1229">
        <f t="shared" si="160"/>
        <v>56.7</v>
      </c>
      <c r="Q738" s="1229">
        <f t="shared" si="161"/>
        <v>23.58</v>
      </c>
      <c r="R738" s="1229">
        <f t="shared" si="162"/>
        <v>23.58</v>
      </c>
      <c r="S738" s="1229">
        <f t="shared" si="163"/>
        <v>5.5</v>
      </c>
      <c r="T738" s="1229">
        <f t="shared" si="164"/>
        <v>5.5</v>
      </c>
      <c r="U738" s="1229">
        <f t="shared" si="165"/>
        <v>5.5</v>
      </c>
      <c r="V738" s="1233">
        <f t="shared" si="166"/>
        <v>2.75</v>
      </c>
      <c r="W738" s="1248">
        <f t="shared" si="154"/>
        <v>227</v>
      </c>
    </row>
    <row r="739" spans="1:23" ht="11.25" customHeight="1" x14ac:dyDescent="0.25">
      <c r="A739" s="1234" t="s">
        <v>3854</v>
      </c>
      <c r="B739" s="1234">
        <v>19477413</v>
      </c>
      <c r="C739" s="1235" t="s">
        <v>2865</v>
      </c>
      <c r="D739" s="1234">
        <v>70890005424</v>
      </c>
      <c r="E739" s="1234" t="s">
        <v>4262</v>
      </c>
      <c r="F739" s="1237">
        <v>153</v>
      </c>
      <c r="G739" s="1236">
        <v>2</v>
      </c>
      <c r="H739" s="1236">
        <v>1</v>
      </c>
      <c r="I739" s="1238">
        <v>0</v>
      </c>
      <c r="J739" s="1239">
        <f t="shared" si="167"/>
        <v>1</v>
      </c>
      <c r="K739" s="1229">
        <f t="shared" si="155"/>
        <v>36.72</v>
      </c>
      <c r="L739" s="1229">
        <f t="shared" si="156"/>
        <v>36.72</v>
      </c>
      <c r="M739" s="1229">
        <f t="shared" si="157"/>
        <v>1.68</v>
      </c>
      <c r="N739" s="1229">
        <f t="shared" si="158"/>
        <v>1.68</v>
      </c>
      <c r="O739" s="1229">
        <f t="shared" si="159"/>
        <v>56.7</v>
      </c>
      <c r="P739" s="1229">
        <f t="shared" si="160"/>
        <v>56.7</v>
      </c>
      <c r="Q739" s="1229">
        <f t="shared" si="161"/>
        <v>23.58</v>
      </c>
      <c r="R739" s="1229">
        <f t="shared" si="162"/>
        <v>23.58</v>
      </c>
      <c r="S739" s="1229">
        <f t="shared" si="163"/>
        <v>9.18</v>
      </c>
      <c r="T739" s="1229">
        <f t="shared" si="164"/>
        <v>9.18</v>
      </c>
      <c r="U739" s="1229">
        <f t="shared" si="165"/>
        <v>9.18</v>
      </c>
      <c r="V739" s="1233">
        <f t="shared" si="166"/>
        <v>4.59</v>
      </c>
      <c r="W739" s="1248">
        <f t="shared" si="154"/>
        <v>269</v>
      </c>
    </row>
    <row r="740" spans="1:23" ht="11.25" customHeight="1" x14ac:dyDescent="0.25">
      <c r="A740" s="1234" t="s">
        <v>3854</v>
      </c>
      <c r="B740" s="1234">
        <v>19477414</v>
      </c>
      <c r="C740" s="1235" t="s">
        <v>2867</v>
      </c>
      <c r="D740" s="1234">
        <v>10120007018</v>
      </c>
      <c r="E740" s="1234" t="s">
        <v>4263</v>
      </c>
      <c r="F740" s="1237">
        <v>501.66666666666669</v>
      </c>
      <c r="G740" s="1236">
        <v>2</v>
      </c>
      <c r="H740" s="1236">
        <v>1</v>
      </c>
      <c r="I740" s="1238">
        <v>0</v>
      </c>
      <c r="J740" s="1239">
        <f t="shared" si="167"/>
        <v>1</v>
      </c>
      <c r="K740" s="1229">
        <f t="shared" si="155"/>
        <v>120.4</v>
      </c>
      <c r="L740" s="1229">
        <f t="shared" si="156"/>
        <v>120.4</v>
      </c>
      <c r="M740" s="1229">
        <f t="shared" si="157"/>
        <v>1.68</v>
      </c>
      <c r="N740" s="1229">
        <f t="shared" si="158"/>
        <v>1.68</v>
      </c>
      <c r="O740" s="1229">
        <f t="shared" si="159"/>
        <v>56.7</v>
      </c>
      <c r="P740" s="1229">
        <f t="shared" si="160"/>
        <v>56.7</v>
      </c>
      <c r="Q740" s="1229">
        <f t="shared" si="161"/>
        <v>23.58</v>
      </c>
      <c r="R740" s="1229">
        <f t="shared" si="162"/>
        <v>23.58</v>
      </c>
      <c r="S740" s="1229">
        <f t="shared" si="163"/>
        <v>30.1</v>
      </c>
      <c r="T740" s="1229">
        <f t="shared" si="164"/>
        <v>30.1</v>
      </c>
      <c r="U740" s="1229">
        <f t="shared" si="165"/>
        <v>30.1</v>
      </c>
      <c r="V740" s="1233">
        <f t="shared" si="166"/>
        <v>15.05</v>
      </c>
      <c r="W740" s="1248">
        <f t="shared" si="154"/>
        <v>510</v>
      </c>
    </row>
    <row r="741" spans="1:23" ht="11.25" customHeight="1" x14ac:dyDescent="0.25">
      <c r="A741" s="1234" t="s">
        <v>3854</v>
      </c>
      <c r="B741" s="1234">
        <v>19477416</v>
      </c>
      <c r="C741" s="1235" t="s">
        <v>2869</v>
      </c>
      <c r="D741" s="1234">
        <v>13840006444</v>
      </c>
      <c r="E741" s="1234" t="s">
        <v>4264</v>
      </c>
      <c r="F741" s="1237">
        <v>412</v>
      </c>
      <c r="G741" s="1236">
        <v>3</v>
      </c>
      <c r="H741" s="1236">
        <v>1</v>
      </c>
      <c r="I741" s="1238">
        <v>0</v>
      </c>
      <c r="J741" s="1239">
        <f t="shared" si="167"/>
        <v>2</v>
      </c>
      <c r="K741" s="1229">
        <f t="shared" si="155"/>
        <v>98.88</v>
      </c>
      <c r="L741" s="1229">
        <f t="shared" si="156"/>
        <v>98.88</v>
      </c>
      <c r="M741" s="1229">
        <f t="shared" si="157"/>
        <v>1.68</v>
      </c>
      <c r="N741" s="1229">
        <f t="shared" si="158"/>
        <v>3.36</v>
      </c>
      <c r="O741" s="1229">
        <f t="shared" si="159"/>
        <v>56.7</v>
      </c>
      <c r="P741" s="1229">
        <f t="shared" si="160"/>
        <v>113.4</v>
      </c>
      <c r="Q741" s="1229">
        <f t="shared" si="161"/>
        <v>23.58</v>
      </c>
      <c r="R741" s="1229">
        <f t="shared" si="162"/>
        <v>47.16</v>
      </c>
      <c r="S741" s="1229">
        <f t="shared" si="163"/>
        <v>24.72</v>
      </c>
      <c r="T741" s="1229">
        <f t="shared" si="164"/>
        <v>24.72</v>
      </c>
      <c r="U741" s="1229">
        <f t="shared" si="165"/>
        <v>24.72</v>
      </c>
      <c r="V741" s="1233">
        <f t="shared" si="166"/>
        <v>12.36</v>
      </c>
      <c r="W741" s="1248">
        <f t="shared" si="154"/>
        <v>530</v>
      </c>
    </row>
    <row r="742" spans="1:23" ht="11.25" customHeight="1" x14ac:dyDescent="0.25">
      <c r="A742" s="1234" t="s">
        <v>3854</v>
      </c>
      <c r="B742" s="1234">
        <v>19477417</v>
      </c>
      <c r="C742" s="1235" t="s">
        <v>4265</v>
      </c>
      <c r="D742" s="1234">
        <v>59110004124</v>
      </c>
      <c r="E742" s="1234" t="s">
        <v>4266</v>
      </c>
      <c r="F742" s="1237">
        <v>281</v>
      </c>
      <c r="G742" s="1236">
        <v>3</v>
      </c>
      <c r="H742" s="1236">
        <v>1</v>
      </c>
      <c r="I742" s="1238">
        <v>0</v>
      </c>
      <c r="J742" s="1239">
        <f t="shared" si="167"/>
        <v>2</v>
      </c>
      <c r="K742" s="1229">
        <f t="shared" si="155"/>
        <v>67.44</v>
      </c>
      <c r="L742" s="1229">
        <f t="shared" si="156"/>
        <v>67.44</v>
      </c>
      <c r="M742" s="1229">
        <f t="shared" si="157"/>
        <v>1.68</v>
      </c>
      <c r="N742" s="1229">
        <f t="shared" si="158"/>
        <v>3.36</v>
      </c>
      <c r="O742" s="1229">
        <f t="shared" si="159"/>
        <v>56.7</v>
      </c>
      <c r="P742" s="1229">
        <f t="shared" si="160"/>
        <v>113.4</v>
      </c>
      <c r="Q742" s="1229">
        <f t="shared" si="161"/>
        <v>23.58</v>
      </c>
      <c r="R742" s="1229">
        <f t="shared" si="162"/>
        <v>47.16</v>
      </c>
      <c r="S742" s="1229">
        <f t="shared" si="163"/>
        <v>16.86</v>
      </c>
      <c r="T742" s="1229">
        <f t="shared" si="164"/>
        <v>16.86</v>
      </c>
      <c r="U742" s="1229">
        <f t="shared" si="165"/>
        <v>16.86</v>
      </c>
      <c r="V742" s="1233">
        <f t="shared" si="166"/>
        <v>8.43</v>
      </c>
      <c r="W742" s="1248">
        <f t="shared" si="154"/>
        <v>440</v>
      </c>
    </row>
    <row r="743" spans="1:23" ht="11.25" customHeight="1" x14ac:dyDescent="0.25">
      <c r="A743" s="1234" t="s">
        <v>3854</v>
      </c>
      <c r="B743" s="1234">
        <v>19477418</v>
      </c>
      <c r="C743" s="1235" t="s">
        <v>4267</v>
      </c>
      <c r="D743" s="1234">
        <v>10520005170</v>
      </c>
      <c r="E743" s="1234" t="s">
        <v>4268</v>
      </c>
      <c r="F743" s="1237">
        <v>404.66666666666669</v>
      </c>
      <c r="G743" s="1236">
        <v>2</v>
      </c>
      <c r="H743" s="1236">
        <v>1</v>
      </c>
      <c r="I743" s="1238">
        <v>0</v>
      </c>
      <c r="J743" s="1239">
        <f t="shared" si="167"/>
        <v>1</v>
      </c>
      <c r="K743" s="1229">
        <f t="shared" si="155"/>
        <v>97.12</v>
      </c>
      <c r="L743" s="1229">
        <f t="shared" si="156"/>
        <v>97.12</v>
      </c>
      <c r="M743" s="1229">
        <f t="shared" si="157"/>
        <v>1.68</v>
      </c>
      <c r="N743" s="1229">
        <f t="shared" si="158"/>
        <v>1.68</v>
      </c>
      <c r="O743" s="1229">
        <f t="shared" si="159"/>
        <v>56.7</v>
      </c>
      <c r="P743" s="1229">
        <f t="shared" si="160"/>
        <v>56.7</v>
      </c>
      <c r="Q743" s="1229">
        <f t="shared" si="161"/>
        <v>23.58</v>
      </c>
      <c r="R743" s="1229">
        <f t="shared" si="162"/>
        <v>23.58</v>
      </c>
      <c r="S743" s="1229">
        <f t="shared" si="163"/>
        <v>24.28</v>
      </c>
      <c r="T743" s="1229">
        <f t="shared" si="164"/>
        <v>24.28</v>
      </c>
      <c r="U743" s="1229">
        <f t="shared" si="165"/>
        <v>24.28</v>
      </c>
      <c r="V743" s="1233">
        <f t="shared" si="166"/>
        <v>12.14</v>
      </c>
      <c r="W743" s="1248">
        <f t="shared" si="154"/>
        <v>443</v>
      </c>
    </row>
    <row r="744" spans="1:23" ht="11.25" customHeight="1" x14ac:dyDescent="0.25">
      <c r="A744" s="1234" t="s">
        <v>3854</v>
      </c>
      <c r="B744" s="1234">
        <v>19477422</v>
      </c>
      <c r="C744" s="1235" t="s">
        <v>2871</v>
      </c>
      <c r="D744" s="1234">
        <v>10750010316</v>
      </c>
      <c r="E744" s="1234" t="s">
        <v>4269</v>
      </c>
      <c r="F744" s="1237">
        <v>246.66666666666666</v>
      </c>
      <c r="G744" s="1236">
        <v>2</v>
      </c>
      <c r="H744" s="1236">
        <v>1</v>
      </c>
      <c r="I744" s="1238">
        <v>0</v>
      </c>
      <c r="J744" s="1239">
        <f t="shared" si="167"/>
        <v>1</v>
      </c>
      <c r="K744" s="1229">
        <f t="shared" si="155"/>
        <v>59.199999999999996</v>
      </c>
      <c r="L744" s="1229">
        <f t="shared" si="156"/>
        <v>59.199999999999996</v>
      </c>
      <c r="M744" s="1229">
        <f t="shared" si="157"/>
        <v>1.68</v>
      </c>
      <c r="N744" s="1229">
        <f t="shared" si="158"/>
        <v>1.68</v>
      </c>
      <c r="O744" s="1229">
        <f t="shared" si="159"/>
        <v>56.7</v>
      </c>
      <c r="P744" s="1229">
        <f t="shared" si="160"/>
        <v>56.7</v>
      </c>
      <c r="Q744" s="1229">
        <f t="shared" si="161"/>
        <v>23.58</v>
      </c>
      <c r="R744" s="1229">
        <f t="shared" si="162"/>
        <v>23.58</v>
      </c>
      <c r="S744" s="1229">
        <f t="shared" si="163"/>
        <v>14.799999999999999</v>
      </c>
      <c r="T744" s="1229">
        <f t="shared" si="164"/>
        <v>14.799999999999999</v>
      </c>
      <c r="U744" s="1229">
        <f t="shared" si="165"/>
        <v>14.799999999999999</v>
      </c>
      <c r="V744" s="1233">
        <f t="shared" si="166"/>
        <v>7.3999999999999995</v>
      </c>
      <c r="W744" s="1248">
        <f t="shared" si="154"/>
        <v>334</v>
      </c>
    </row>
    <row r="745" spans="1:23" ht="11.25" customHeight="1" x14ac:dyDescent="0.25">
      <c r="A745" s="1234" t="s">
        <v>3854</v>
      </c>
      <c r="B745" s="1234">
        <v>19477423</v>
      </c>
      <c r="C745" s="1235" t="s">
        <v>2873</v>
      </c>
      <c r="D745" s="1234">
        <v>57110010220</v>
      </c>
      <c r="E745" s="1234" t="s">
        <v>4270</v>
      </c>
      <c r="F745" s="1237">
        <v>142.66666666666666</v>
      </c>
      <c r="G745" s="1236">
        <v>1</v>
      </c>
      <c r="H745" s="1236">
        <v>1</v>
      </c>
      <c r="I745" s="1238">
        <v>0</v>
      </c>
      <c r="J745" s="1239">
        <f t="shared" si="167"/>
        <v>0</v>
      </c>
      <c r="K745" s="1229">
        <f t="shared" si="155"/>
        <v>34.239999999999995</v>
      </c>
      <c r="L745" s="1229">
        <f t="shared" si="156"/>
        <v>34.239999999999995</v>
      </c>
      <c r="M745" s="1229">
        <f t="shared" si="157"/>
        <v>1.68</v>
      </c>
      <c r="N745" s="1229">
        <f t="shared" si="158"/>
        <v>0</v>
      </c>
      <c r="O745" s="1229">
        <f t="shared" si="159"/>
        <v>56.7</v>
      </c>
      <c r="P745" s="1229">
        <f t="shared" si="160"/>
        <v>0</v>
      </c>
      <c r="Q745" s="1229">
        <f t="shared" si="161"/>
        <v>23.58</v>
      </c>
      <c r="R745" s="1229">
        <f t="shared" si="162"/>
        <v>0</v>
      </c>
      <c r="S745" s="1229">
        <f t="shared" si="163"/>
        <v>8.5599999999999987</v>
      </c>
      <c r="T745" s="1229">
        <f t="shared" si="164"/>
        <v>8.5599999999999987</v>
      </c>
      <c r="U745" s="1229">
        <f t="shared" si="165"/>
        <v>8.5599999999999987</v>
      </c>
      <c r="V745" s="1233">
        <f t="shared" si="166"/>
        <v>4.2799999999999994</v>
      </c>
      <c r="W745" s="1248">
        <f t="shared" si="154"/>
        <v>180</v>
      </c>
    </row>
    <row r="746" spans="1:23" ht="11.25" customHeight="1" x14ac:dyDescent="0.25">
      <c r="A746" s="1234" t="s">
        <v>3854</v>
      </c>
      <c r="B746" s="1234">
        <v>19477435</v>
      </c>
      <c r="C746" s="1235" t="s">
        <v>2875</v>
      </c>
      <c r="D746" s="1234">
        <v>30170009109</v>
      </c>
      <c r="E746" s="1234" t="s">
        <v>4271</v>
      </c>
      <c r="F746" s="1237">
        <v>684.66666666666663</v>
      </c>
      <c r="G746" s="1236">
        <v>3</v>
      </c>
      <c r="H746" s="1236">
        <v>1</v>
      </c>
      <c r="I746" s="1238">
        <v>0</v>
      </c>
      <c r="J746" s="1239">
        <f t="shared" si="167"/>
        <v>2</v>
      </c>
      <c r="K746" s="1229">
        <f t="shared" si="155"/>
        <v>164.32</v>
      </c>
      <c r="L746" s="1229">
        <f t="shared" si="156"/>
        <v>164.32</v>
      </c>
      <c r="M746" s="1229">
        <f t="shared" si="157"/>
        <v>1.68</v>
      </c>
      <c r="N746" s="1229">
        <f t="shared" si="158"/>
        <v>3.36</v>
      </c>
      <c r="O746" s="1229">
        <f t="shared" si="159"/>
        <v>56.7</v>
      </c>
      <c r="P746" s="1229">
        <f t="shared" si="160"/>
        <v>113.4</v>
      </c>
      <c r="Q746" s="1229">
        <f t="shared" si="161"/>
        <v>23.58</v>
      </c>
      <c r="R746" s="1229">
        <f t="shared" si="162"/>
        <v>47.16</v>
      </c>
      <c r="S746" s="1229">
        <f t="shared" si="163"/>
        <v>41.08</v>
      </c>
      <c r="T746" s="1229">
        <f t="shared" si="164"/>
        <v>41.08</v>
      </c>
      <c r="U746" s="1229">
        <f t="shared" si="165"/>
        <v>41.08</v>
      </c>
      <c r="V746" s="1233">
        <f t="shared" si="166"/>
        <v>20.54</v>
      </c>
      <c r="W746" s="1248">
        <f t="shared" si="154"/>
        <v>718</v>
      </c>
    </row>
    <row r="747" spans="1:23" ht="11.25" customHeight="1" x14ac:dyDescent="0.25">
      <c r="A747" s="1234" t="s">
        <v>3854</v>
      </c>
      <c r="B747" s="1234">
        <v>19477438</v>
      </c>
      <c r="C747" s="1235" t="s">
        <v>1708</v>
      </c>
      <c r="D747" s="1234">
        <v>68290000105</v>
      </c>
      <c r="E747" s="1234" t="s">
        <v>4272</v>
      </c>
      <c r="F747" s="1237">
        <v>265.66666666666669</v>
      </c>
      <c r="G747" s="1236">
        <v>3</v>
      </c>
      <c r="H747" s="1236">
        <v>1</v>
      </c>
      <c r="I747" s="1238">
        <v>0</v>
      </c>
      <c r="J747" s="1239">
        <f t="shared" si="167"/>
        <v>2</v>
      </c>
      <c r="K747" s="1229">
        <f t="shared" si="155"/>
        <v>63.760000000000005</v>
      </c>
      <c r="L747" s="1229">
        <f t="shared" si="156"/>
        <v>63.760000000000005</v>
      </c>
      <c r="M747" s="1229">
        <f t="shared" si="157"/>
        <v>1.68</v>
      </c>
      <c r="N747" s="1229">
        <f t="shared" si="158"/>
        <v>3.36</v>
      </c>
      <c r="O747" s="1229">
        <f t="shared" si="159"/>
        <v>56.7</v>
      </c>
      <c r="P747" s="1229">
        <f t="shared" si="160"/>
        <v>113.4</v>
      </c>
      <c r="Q747" s="1229">
        <f t="shared" si="161"/>
        <v>23.58</v>
      </c>
      <c r="R747" s="1229">
        <f t="shared" si="162"/>
        <v>47.16</v>
      </c>
      <c r="S747" s="1229">
        <f t="shared" si="163"/>
        <v>15.940000000000001</v>
      </c>
      <c r="T747" s="1229">
        <f t="shared" si="164"/>
        <v>15.940000000000001</v>
      </c>
      <c r="U747" s="1229">
        <f t="shared" si="165"/>
        <v>15.940000000000001</v>
      </c>
      <c r="V747" s="1233">
        <f t="shared" si="166"/>
        <v>7.9700000000000006</v>
      </c>
      <c r="W747" s="1248">
        <f t="shared" si="154"/>
        <v>429</v>
      </c>
    </row>
    <row r="748" spans="1:23" ht="11.25" customHeight="1" x14ac:dyDescent="0.25">
      <c r="A748" s="1234" t="s">
        <v>3854</v>
      </c>
      <c r="B748" s="1234">
        <v>19477442</v>
      </c>
      <c r="C748" s="1235" t="s">
        <v>2877</v>
      </c>
      <c r="D748" s="1234">
        <v>41700002704</v>
      </c>
      <c r="E748" s="1234" t="s">
        <v>4273</v>
      </c>
      <c r="F748" s="1237">
        <v>156.66666666666666</v>
      </c>
      <c r="G748" s="1236">
        <v>1</v>
      </c>
      <c r="H748" s="1236">
        <v>1</v>
      </c>
      <c r="I748" s="1238">
        <v>0</v>
      </c>
      <c r="J748" s="1239">
        <f t="shared" si="167"/>
        <v>0</v>
      </c>
      <c r="K748" s="1229">
        <f t="shared" si="155"/>
        <v>37.599999999999994</v>
      </c>
      <c r="L748" s="1229">
        <f t="shared" si="156"/>
        <v>37.599999999999994</v>
      </c>
      <c r="M748" s="1229">
        <f t="shared" si="157"/>
        <v>1.68</v>
      </c>
      <c r="N748" s="1229">
        <f t="shared" si="158"/>
        <v>0</v>
      </c>
      <c r="O748" s="1229">
        <f t="shared" si="159"/>
        <v>56.7</v>
      </c>
      <c r="P748" s="1229">
        <f t="shared" si="160"/>
        <v>0</v>
      </c>
      <c r="Q748" s="1229">
        <f t="shared" si="161"/>
        <v>23.58</v>
      </c>
      <c r="R748" s="1229">
        <f t="shared" si="162"/>
        <v>0</v>
      </c>
      <c r="S748" s="1229">
        <f t="shared" si="163"/>
        <v>9.3999999999999986</v>
      </c>
      <c r="T748" s="1229">
        <f t="shared" si="164"/>
        <v>9.3999999999999986</v>
      </c>
      <c r="U748" s="1229">
        <f t="shared" si="165"/>
        <v>9.3999999999999986</v>
      </c>
      <c r="V748" s="1233">
        <f t="shared" si="166"/>
        <v>4.6999999999999993</v>
      </c>
      <c r="W748" s="1248">
        <f t="shared" si="154"/>
        <v>190</v>
      </c>
    </row>
    <row r="749" spans="1:23" ht="11.25" customHeight="1" x14ac:dyDescent="0.25">
      <c r="A749" s="1234" t="s">
        <v>3854</v>
      </c>
      <c r="B749" s="1234">
        <v>19477443</v>
      </c>
      <c r="C749" s="1235" t="s">
        <v>2879</v>
      </c>
      <c r="D749" s="1234">
        <v>61590006243</v>
      </c>
      <c r="E749" s="1234" t="s">
        <v>4274</v>
      </c>
      <c r="F749" s="1237">
        <v>131</v>
      </c>
      <c r="G749" s="1236">
        <v>2</v>
      </c>
      <c r="H749" s="1236">
        <v>1</v>
      </c>
      <c r="I749" s="1238">
        <v>0</v>
      </c>
      <c r="J749" s="1239">
        <f t="shared" si="167"/>
        <v>1</v>
      </c>
      <c r="K749" s="1229">
        <f t="shared" si="155"/>
        <v>31.439999999999998</v>
      </c>
      <c r="L749" s="1229">
        <f t="shared" si="156"/>
        <v>31.439999999999998</v>
      </c>
      <c r="M749" s="1229">
        <f t="shared" si="157"/>
        <v>1.68</v>
      </c>
      <c r="N749" s="1229">
        <f t="shared" si="158"/>
        <v>1.68</v>
      </c>
      <c r="O749" s="1229">
        <f t="shared" si="159"/>
        <v>56.7</v>
      </c>
      <c r="P749" s="1229">
        <f t="shared" si="160"/>
        <v>56.7</v>
      </c>
      <c r="Q749" s="1229">
        <f t="shared" si="161"/>
        <v>23.58</v>
      </c>
      <c r="R749" s="1229">
        <f t="shared" si="162"/>
        <v>23.58</v>
      </c>
      <c r="S749" s="1229">
        <f t="shared" si="163"/>
        <v>7.8599999999999994</v>
      </c>
      <c r="T749" s="1229">
        <f t="shared" si="164"/>
        <v>7.8599999999999994</v>
      </c>
      <c r="U749" s="1229">
        <f t="shared" si="165"/>
        <v>7.8599999999999994</v>
      </c>
      <c r="V749" s="1233">
        <f t="shared" si="166"/>
        <v>3.9299999999999997</v>
      </c>
      <c r="W749" s="1248">
        <f t="shared" si="154"/>
        <v>254</v>
      </c>
    </row>
    <row r="750" spans="1:23" ht="11.25" customHeight="1" x14ac:dyDescent="0.25">
      <c r="A750" s="1234" t="s">
        <v>3854</v>
      </c>
      <c r="B750" s="1234">
        <v>19477454</v>
      </c>
      <c r="C750" s="1235" t="s">
        <v>2881</v>
      </c>
      <c r="D750" s="1234">
        <v>18570053688</v>
      </c>
      <c r="E750" s="1234" t="s">
        <v>4275</v>
      </c>
      <c r="F750" s="1237">
        <v>359.33333333333331</v>
      </c>
      <c r="G750" s="1236">
        <v>3</v>
      </c>
      <c r="H750" s="1236">
        <v>1</v>
      </c>
      <c r="I750" s="1238">
        <v>0</v>
      </c>
      <c r="J750" s="1239">
        <f t="shared" si="167"/>
        <v>2</v>
      </c>
      <c r="K750" s="1229">
        <f t="shared" si="155"/>
        <v>86.24</v>
      </c>
      <c r="L750" s="1229">
        <f t="shared" si="156"/>
        <v>86.24</v>
      </c>
      <c r="M750" s="1229">
        <f t="shared" si="157"/>
        <v>1.68</v>
      </c>
      <c r="N750" s="1229">
        <f t="shared" si="158"/>
        <v>3.36</v>
      </c>
      <c r="O750" s="1229">
        <f t="shared" si="159"/>
        <v>56.7</v>
      </c>
      <c r="P750" s="1229">
        <f t="shared" si="160"/>
        <v>113.4</v>
      </c>
      <c r="Q750" s="1229">
        <f t="shared" si="161"/>
        <v>23.58</v>
      </c>
      <c r="R750" s="1229">
        <f t="shared" si="162"/>
        <v>47.16</v>
      </c>
      <c r="S750" s="1229">
        <f t="shared" si="163"/>
        <v>21.56</v>
      </c>
      <c r="T750" s="1229">
        <f t="shared" si="164"/>
        <v>21.56</v>
      </c>
      <c r="U750" s="1229">
        <f t="shared" si="165"/>
        <v>21.56</v>
      </c>
      <c r="V750" s="1233">
        <f t="shared" si="166"/>
        <v>10.78</v>
      </c>
      <c r="W750" s="1248">
        <f t="shared" si="154"/>
        <v>494</v>
      </c>
    </row>
    <row r="751" spans="1:23" ht="11.25" customHeight="1" x14ac:dyDescent="0.25">
      <c r="A751" s="1234" t="s">
        <v>3854</v>
      </c>
      <c r="B751" s="1234">
        <v>19477455</v>
      </c>
      <c r="C751" s="1235" t="s">
        <v>2883</v>
      </c>
      <c r="D751" s="1234">
        <v>48510007819</v>
      </c>
      <c r="E751" s="1234" t="s">
        <v>4276</v>
      </c>
      <c r="F751" s="1237">
        <v>158.66666666666666</v>
      </c>
      <c r="G751" s="1236">
        <v>2</v>
      </c>
      <c r="H751" s="1236">
        <v>1</v>
      </c>
      <c r="I751" s="1238">
        <v>0</v>
      </c>
      <c r="J751" s="1239">
        <f t="shared" si="167"/>
        <v>1</v>
      </c>
      <c r="K751" s="1229">
        <f t="shared" si="155"/>
        <v>38.08</v>
      </c>
      <c r="L751" s="1229">
        <f t="shared" si="156"/>
        <v>38.08</v>
      </c>
      <c r="M751" s="1229">
        <f t="shared" si="157"/>
        <v>1.68</v>
      </c>
      <c r="N751" s="1229">
        <f t="shared" si="158"/>
        <v>1.68</v>
      </c>
      <c r="O751" s="1229">
        <f t="shared" si="159"/>
        <v>56.7</v>
      </c>
      <c r="P751" s="1229">
        <f t="shared" si="160"/>
        <v>56.7</v>
      </c>
      <c r="Q751" s="1229">
        <f t="shared" si="161"/>
        <v>23.58</v>
      </c>
      <c r="R751" s="1229">
        <f t="shared" si="162"/>
        <v>23.58</v>
      </c>
      <c r="S751" s="1229">
        <f t="shared" si="163"/>
        <v>9.52</v>
      </c>
      <c r="T751" s="1229">
        <f t="shared" si="164"/>
        <v>9.52</v>
      </c>
      <c r="U751" s="1229">
        <f t="shared" si="165"/>
        <v>9.52</v>
      </c>
      <c r="V751" s="1233">
        <f t="shared" si="166"/>
        <v>4.76</v>
      </c>
      <c r="W751" s="1248">
        <f t="shared" si="154"/>
        <v>273</v>
      </c>
    </row>
    <row r="752" spans="1:23" ht="11.25" customHeight="1" x14ac:dyDescent="0.25">
      <c r="A752" s="1234" t="s">
        <v>3854</v>
      </c>
      <c r="B752" s="1234">
        <v>19575402</v>
      </c>
      <c r="C752" s="1235" t="s">
        <v>914</v>
      </c>
      <c r="D752" s="1234">
        <v>91250007233</v>
      </c>
      <c r="E752" s="1234" t="s">
        <v>4277</v>
      </c>
      <c r="F752" s="1237">
        <v>391.66666666666669</v>
      </c>
      <c r="G752" s="1236">
        <v>2</v>
      </c>
      <c r="H752" s="1236">
        <v>1</v>
      </c>
      <c r="I752" s="1238">
        <v>0</v>
      </c>
      <c r="J752" s="1239">
        <f t="shared" si="167"/>
        <v>1</v>
      </c>
      <c r="K752" s="1229">
        <f t="shared" si="155"/>
        <v>94</v>
      </c>
      <c r="L752" s="1229">
        <f t="shared" si="156"/>
        <v>94</v>
      </c>
      <c r="M752" s="1229">
        <f t="shared" si="157"/>
        <v>1.68</v>
      </c>
      <c r="N752" s="1229">
        <f t="shared" si="158"/>
        <v>1.68</v>
      </c>
      <c r="O752" s="1229">
        <f t="shared" si="159"/>
        <v>56.7</v>
      </c>
      <c r="P752" s="1229">
        <f t="shared" si="160"/>
        <v>56.7</v>
      </c>
      <c r="Q752" s="1229">
        <f t="shared" si="161"/>
        <v>23.58</v>
      </c>
      <c r="R752" s="1229">
        <f t="shared" si="162"/>
        <v>23.58</v>
      </c>
      <c r="S752" s="1229">
        <f t="shared" si="163"/>
        <v>23.5</v>
      </c>
      <c r="T752" s="1229">
        <f t="shared" si="164"/>
        <v>23.5</v>
      </c>
      <c r="U752" s="1229">
        <f t="shared" si="165"/>
        <v>23.5</v>
      </c>
      <c r="V752" s="1233">
        <f t="shared" si="166"/>
        <v>11.75</v>
      </c>
      <c r="W752" s="1248">
        <f t="shared" si="154"/>
        <v>434</v>
      </c>
    </row>
    <row r="753" spans="1:23" ht="11.25" customHeight="1" x14ac:dyDescent="0.25">
      <c r="A753" s="1234" t="s">
        <v>3854</v>
      </c>
      <c r="B753" s="1234">
        <v>19575405</v>
      </c>
      <c r="C753" s="1235" t="s">
        <v>2885</v>
      </c>
      <c r="D753" s="1234">
        <v>63020001589</v>
      </c>
      <c r="E753" s="1234" t="s">
        <v>4278</v>
      </c>
      <c r="F753" s="1237">
        <v>398</v>
      </c>
      <c r="G753" s="1236">
        <v>3</v>
      </c>
      <c r="H753" s="1236">
        <v>1</v>
      </c>
      <c r="I753" s="1238">
        <v>0</v>
      </c>
      <c r="J753" s="1239">
        <f t="shared" si="167"/>
        <v>2</v>
      </c>
      <c r="K753" s="1229">
        <f t="shared" si="155"/>
        <v>95.52</v>
      </c>
      <c r="L753" s="1229">
        <f t="shared" si="156"/>
        <v>95.52</v>
      </c>
      <c r="M753" s="1229">
        <f t="shared" si="157"/>
        <v>1.68</v>
      </c>
      <c r="N753" s="1229">
        <f t="shared" si="158"/>
        <v>3.36</v>
      </c>
      <c r="O753" s="1229">
        <f t="shared" si="159"/>
        <v>56.7</v>
      </c>
      <c r="P753" s="1229">
        <f t="shared" si="160"/>
        <v>113.4</v>
      </c>
      <c r="Q753" s="1229">
        <f t="shared" si="161"/>
        <v>23.58</v>
      </c>
      <c r="R753" s="1229">
        <f t="shared" si="162"/>
        <v>47.16</v>
      </c>
      <c r="S753" s="1229">
        <f t="shared" si="163"/>
        <v>23.88</v>
      </c>
      <c r="T753" s="1229">
        <f t="shared" si="164"/>
        <v>23.88</v>
      </c>
      <c r="U753" s="1229">
        <f t="shared" si="165"/>
        <v>23.88</v>
      </c>
      <c r="V753" s="1233">
        <f t="shared" si="166"/>
        <v>11.94</v>
      </c>
      <c r="W753" s="1248">
        <f t="shared" si="154"/>
        <v>521</v>
      </c>
    </row>
    <row r="754" spans="1:23" ht="11.25" customHeight="1" x14ac:dyDescent="0.25">
      <c r="A754" s="1234" t="s">
        <v>3854</v>
      </c>
      <c r="B754" s="1234">
        <v>19575406</v>
      </c>
      <c r="C754" s="1235" t="s">
        <v>2887</v>
      </c>
      <c r="D754" s="1234">
        <v>37060000983</v>
      </c>
      <c r="E754" s="1234" t="s">
        <v>4279</v>
      </c>
      <c r="F754" s="1237">
        <v>222</v>
      </c>
      <c r="G754" s="1236">
        <v>3</v>
      </c>
      <c r="H754" s="1236">
        <v>1</v>
      </c>
      <c r="I754" s="1238">
        <v>0</v>
      </c>
      <c r="J754" s="1239">
        <f t="shared" si="167"/>
        <v>2</v>
      </c>
      <c r="K754" s="1229">
        <f t="shared" si="155"/>
        <v>53.28</v>
      </c>
      <c r="L754" s="1229">
        <f t="shared" si="156"/>
        <v>53.28</v>
      </c>
      <c r="M754" s="1229">
        <f t="shared" si="157"/>
        <v>1.68</v>
      </c>
      <c r="N754" s="1229">
        <f t="shared" si="158"/>
        <v>3.36</v>
      </c>
      <c r="O754" s="1229">
        <f t="shared" si="159"/>
        <v>56.7</v>
      </c>
      <c r="P754" s="1229">
        <f t="shared" si="160"/>
        <v>113.4</v>
      </c>
      <c r="Q754" s="1229">
        <f t="shared" si="161"/>
        <v>23.58</v>
      </c>
      <c r="R754" s="1229">
        <f t="shared" si="162"/>
        <v>47.16</v>
      </c>
      <c r="S754" s="1229">
        <f t="shared" si="163"/>
        <v>13.32</v>
      </c>
      <c r="T754" s="1229">
        <f t="shared" si="164"/>
        <v>13.32</v>
      </c>
      <c r="U754" s="1229">
        <f t="shared" si="165"/>
        <v>13.32</v>
      </c>
      <c r="V754" s="1233">
        <f t="shared" si="166"/>
        <v>6.66</v>
      </c>
      <c r="W754" s="1248">
        <f t="shared" si="154"/>
        <v>399</v>
      </c>
    </row>
    <row r="755" spans="1:23" ht="11.25" customHeight="1" x14ac:dyDescent="0.25">
      <c r="A755" s="1234" t="s">
        <v>3854</v>
      </c>
      <c r="B755" s="1234">
        <v>19575408</v>
      </c>
      <c r="C755" s="1235" t="s">
        <v>2889</v>
      </c>
      <c r="D755" s="1234">
        <v>10300002826</v>
      </c>
      <c r="E755" s="1234" t="s">
        <v>4280</v>
      </c>
      <c r="F755" s="1237">
        <v>344.66666666666669</v>
      </c>
      <c r="G755" s="1236">
        <v>2</v>
      </c>
      <c r="H755" s="1236">
        <v>1</v>
      </c>
      <c r="I755" s="1238">
        <v>0</v>
      </c>
      <c r="J755" s="1239">
        <f t="shared" si="167"/>
        <v>1</v>
      </c>
      <c r="K755" s="1229">
        <f t="shared" si="155"/>
        <v>82.72</v>
      </c>
      <c r="L755" s="1229">
        <f t="shared" si="156"/>
        <v>82.72</v>
      </c>
      <c r="M755" s="1229">
        <f t="shared" si="157"/>
        <v>1.68</v>
      </c>
      <c r="N755" s="1229">
        <f t="shared" si="158"/>
        <v>1.68</v>
      </c>
      <c r="O755" s="1229">
        <f t="shared" si="159"/>
        <v>56.7</v>
      </c>
      <c r="P755" s="1229">
        <f t="shared" si="160"/>
        <v>56.7</v>
      </c>
      <c r="Q755" s="1229">
        <f t="shared" si="161"/>
        <v>23.58</v>
      </c>
      <c r="R755" s="1229">
        <f t="shared" si="162"/>
        <v>23.58</v>
      </c>
      <c r="S755" s="1229">
        <f t="shared" si="163"/>
        <v>20.68</v>
      </c>
      <c r="T755" s="1229">
        <f t="shared" si="164"/>
        <v>20.68</v>
      </c>
      <c r="U755" s="1229">
        <f t="shared" si="165"/>
        <v>20.68</v>
      </c>
      <c r="V755" s="1233">
        <f t="shared" si="166"/>
        <v>10.34</v>
      </c>
      <c r="W755" s="1248">
        <f t="shared" si="154"/>
        <v>402</v>
      </c>
    </row>
    <row r="756" spans="1:23" ht="11.25" customHeight="1" x14ac:dyDescent="0.25">
      <c r="A756" s="1234" t="s">
        <v>3854</v>
      </c>
      <c r="B756" s="1234">
        <v>19575409</v>
      </c>
      <c r="C756" s="1235" t="s">
        <v>1714</v>
      </c>
      <c r="D756" s="1234">
        <v>10080006834</v>
      </c>
      <c r="E756" s="1234" t="s">
        <v>4281</v>
      </c>
      <c r="F756" s="1237">
        <v>347.66666666666669</v>
      </c>
      <c r="G756" s="1236">
        <v>3</v>
      </c>
      <c r="H756" s="1236">
        <v>1</v>
      </c>
      <c r="I756" s="1238">
        <v>0</v>
      </c>
      <c r="J756" s="1239">
        <f t="shared" si="167"/>
        <v>2</v>
      </c>
      <c r="K756" s="1229">
        <f t="shared" si="155"/>
        <v>83.44</v>
      </c>
      <c r="L756" s="1229">
        <f t="shared" si="156"/>
        <v>83.44</v>
      </c>
      <c r="M756" s="1229">
        <f t="shared" si="157"/>
        <v>1.68</v>
      </c>
      <c r="N756" s="1229">
        <f t="shared" si="158"/>
        <v>3.36</v>
      </c>
      <c r="O756" s="1229">
        <f t="shared" si="159"/>
        <v>56.7</v>
      </c>
      <c r="P756" s="1229">
        <f t="shared" si="160"/>
        <v>113.4</v>
      </c>
      <c r="Q756" s="1229">
        <f t="shared" si="161"/>
        <v>23.58</v>
      </c>
      <c r="R756" s="1229">
        <f t="shared" si="162"/>
        <v>47.16</v>
      </c>
      <c r="S756" s="1229">
        <f t="shared" si="163"/>
        <v>20.86</v>
      </c>
      <c r="T756" s="1229">
        <f t="shared" si="164"/>
        <v>20.86</v>
      </c>
      <c r="U756" s="1229">
        <f t="shared" si="165"/>
        <v>20.86</v>
      </c>
      <c r="V756" s="1233">
        <f t="shared" si="166"/>
        <v>10.43</v>
      </c>
      <c r="W756" s="1248">
        <f t="shared" si="154"/>
        <v>486</v>
      </c>
    </row>
    <row r="757" spans="1:23" ht="11.25" customHeight="1" x14ac:dyDescent="0.25">
      <c r="A757" s="1234" t="s">
        <v>3854</v>
      </c>
      <c r="B757" s="1234">
        <v>19575410</v>
      </c>
      <c r="C757" s="1235" t="s">
        <v>2891</v>
      </c>
      <c r="D757" s="1234">
        <v>25160011427</v>
      </c>
      <c r="E757" s="1234" t="s">
        <v>4282</v>
      </c>
      <c r="F757" s="1237">
        <v>324.66666666666669</v>
      </c>
      <c r="G757" s="1236">
        <v>3</v>
      </c>
      <c r="H757" s="1236">
        <v>1</v>
      </c>
      <c r="I757" s="1238">
        <v>0</v>
      </c>
      <c r="J757" s="1239">
        <f t="shared" si="167"/>
        <v>2</v>
      </c>
      <c r="K757" s="1229">
        <f t="shared" si="155"/>
        <v>77.92</v>
      </c>
      <c r="L757" s="1229">
        <f t="shared" si="156"/>
        <v>77.92</v>
      </c>
      <c r="M757" s="1229">
        <f t="shared" si="157"/>
        <v>1.68</v>
      </c>
      <c r="N757" s="1229">
        <f t="shared" si="158"/>
        <v>3.36</v>
      </c>
      <c r="O757" s="1229">
        <f t="shared" si="159"/>
        <v>56.7</v>
      </c>
      <c r="P757" s="1229">
        <f t="shared" si="160"/>
        <v>113.4</v>
      </c>
      <c r="Q757" s="1229">
        <f t="shared" si="161"/>
        <v>23.58</v>
      </c>
      <c r="R757" s="1229">
        <f t="shared" si="162"/>
        <v>47.16</v>
      </c>
      <c r="S757" s="1229">
        <f t="shared" si="163"/>
        <v>19.48</v>
      </c>
      <c r="T757" s="1229">
        <f t="shared" si="164"/>
        <v>19.48</v>
      </c>
      <c r="U757" s="1229">
        <f t="shared" si="165"/>
        <v>19.48</v>
      </c>
      <c r="V757" s="1233">
        <f t="shared" si="166"/>
        <v>9.74</v>
      </c>
      <c r="W757" s="1248">
        <f t="shared" si="154"/>
        <v>470</v>
      </c>
    </row>
    <row r="758" spans="1:23" ht="11.25" customHeight="1" x14ac:dyDescent="0.25">
      <c r="A758" s="1234" t="s">
        <v>3854</v>
      </c>
      <c r="B758" s="1234">
        <v>19575412</v>
      </c>
      <c r="C758" s="1235" t="s">
        <v>4283</v>
      </c>
      <c r="D758" s="1234">
        <v>20460001233</v>
      </c>
      <c r="E758" s="1234" t="s">
        <v>4284</v>
      </c>
      <c r="F758" s="1237">
        <v>357.33333333333331</v>
      </c>
      <c r="G758" s="1236">
        <v>3</v>
      </c>
      <c r="H758" s="1236">
        <v>1</v>
      </c>
      <c r="I758" s="1238">
        <v>0</v>
      </c>
      <c r="J758" s="1239">
        <f t="shared" si="167"/>
        <v>2</v>
      </c>
      <c r="K758" s="1229">
        <f t="shared" si="155"/>
        <v>85.759999999999991</v>
      </c>
      <c r="L758" s="1229">
        <f t="shared" si="156"/>
        <v>85.759999999999991</v>
      </c>
      <c r="M758" s="1229">
        <f t="shared" si="157"/>
        <v>1.68</v>
      </c>
      <c r="N758" s="1229">
        <f t="shared" si="158"/>
        <v>3.36</v>
      </c>
      <c r="O758" s="1229">
        <f t="shared" si="159"/>
        <v>56.7</v>
      </c>
      <c r="P758" s="1229">
        <f t="shared" si="160"/>
        <v>113.4</v>
      </c>
      <c r="Q758" s="1229">
        <f t="shared" si="161"/>
        <v>23.58</v>
      </c>
      <c r="R758" s="1229">
        <f t="shared" si="162"/>
        <v>47.16</v>
      </c>
      <c r="S758" s="1229">
        <f t="shared" si="163"/>
        <v>21.439999999999998</v>
      </c>
      <c r="T758" s="1229">
        <f t="shared" si="164"/>
        <v>21.439999999999998</v>
      </c>
      <c r="U758" s="1229">
        <f t="shared" si="165"/>
        <v>21.439999999999998</v>
      </c>
      <c r="V758" s="1233">
        <f t="shared" si="166"/>
        <v>10.719999999999999</v>
      </c>
      <c r="W758" s="1248">
        <f t="shared" si="154"/>
        <v>492</v>
      </c>
    </row>
    <row r="759" spans="1:23" ht="11.25" customHeight="1" x14ac:dyDescent="0.25">
      <c r="A759" s="1234" t="s">
        <v>3854</v>
      </c>
      <c r="B759" s="1234">
        <v>19575413</v>
      </c>
      <c r="C759" s="1235" t="s">
        <v>2893</v>
      </c>
      <c r="D759" s="1234">
        <v>28320004297</v>
      </c>
      <c r="E759" s="1234" t="s">
        <v>4285</v>
      </c>
      <c r="F759" s="1237">
        <v>690.33333333333337</v>
      </c>
      <c r="G759" s="1236">
        <v>3</v>
      </c>
      <c r="H759" s="1236">
        <v>1</v>
      </c>
      <c r="I759" s="1238">
        <v>0</v>
      </c>
      <c r="J759" s="1239">
        <f t="shared" si="167"/>
        <v>2</v>
      </c>
      <c r="K759" s="1229">
        <f t="shared" si="155"/>
        <v>165.68</v>
      </c>
      <c r="L759" s="1229">
        <f t="shared" si="156"/>
        <v>165.68</v>
      </c>
      <c r="M759" s="1229">
        <f t="shared" si="157"/>
        <v>1.68</v>
      </c>
      <c r="N759" s="1229">
        <f t="shared" si="158"/>
        <v>3.36</v>
      </c>
      <c r="O759" s="1229">
        <f t="shared" si="159"/>
        <v>56.7</v>
      </c>
      <c r="P759" s="1229">
        <f t="shared" si="160"/>
        <v>113.4</v>
      </c>
      <c r="Q759" s="1229">
        <f t="shared" si="161"/>
        <v>23.58</v>
      </c>
      <c r="R759" s="1229">
        <f t="shared" si="162"/>
        <v>47.16</v>
      </c>
      <c r="S759" s="1229">
        <f t="shared" si="163"/>
        <v>41.42</v>
      </c>
      <c r="T759" s="1229">
        <f t="shared" si="164"/>
        <v>41.42</v>
      </c>
      <c r="U759" s="1229">
        <f t="shared" si="165"/>
        <v>41.42</v>
      </c>
      <c r="V759" s="1233">
        <f t="shared" si="166"/>
        <v>20.71</v>
      </c>
      <c r="W759" s="1248">
        <f t="shared" si="154"/>
        <v>722</v>
      </c>
    </row>
    <row r="760" spans="1:23" ht="11.25" customHeight="1" x14ac:dyDescent="0.25">
      <c r="A760" s="1234" t="s">
        <v>3854</v>
      </c>
      <c r="B760" s="1234">
        <v>19575414</v>
      </c>
      <c r="C760" s="1235" t="s">
        <v>2895</v>
      </c>
      <c r="D760" s="1234">
        <v>82090002200</v>
      </c>
      <c r="E760" s="1234" t="s">
        <v>4286</v>
      </c>
      <c r="F760" s="1237">
        <v>148.33333333333334</v>
      </c>
      <c r="G760" s="1236">
        <v>3</v>
      </c>
      <c r="H760" s="1236">
        <v>1</v>
      </c>
      <c r="I760" s="1238">
        <v>0</v>
      </c>
      <c r="J760" s="1239">
        <f t="shared" si="167"/>
        <v>2</v>
      </c>
      <c r="K760" s="1229">
        <f t="shared" si="155"/>
        <v>35.6</v>
      </c>
      <c r="L760" s="1229">
        <f t="shared" si="156"/>
        <v>35.6</v>
      </c>
      <c r="M760" s="1229">
        <f t="shared" si="157"/>
        <v>1.68</v>
      </c>
      <c r="N760" s="1229">
        <f t="shared" si="158"/>
        <v>3.36</v>
      </c>
      <c r="O760" s="1229">
        <f t="shared" si="159"/>
        <v>56.7</v>
      </c>
      <c r="P760" s="1229">
        <f t="shared" si="160"/>
        <v>113.4</v>
      </c>
      <c r="Q760" s="1229">
        <f t="shared" si="161"/>
        <v>23.58</v>
      </c>
      <c r="R760" s="1229">
        <f t="shared" si="162"/>
        <v>47.16</v>
      </c>
      <c r="S760" s="1229">
        <f t="shared" si="163"/>
        <v>8.9</v>
      </c>
      <c r="T760" s="1229">
        <f t="shared" si="164"/>
        <v>8.9</v>
      </c>
      <c r="U760" s="1229">
        <f t="shared" si="165"/>
        <v>8.9</v>
      </c>
      <c r="V760" s="1233">
        <f t="shared" si="166"/>
        <v>4.45</v>
      </c>
      <c r="W760" s="1248">
        <f t="shared" si="154"/>
        <v>348</v>
      </c>
    </row>
    <row r="761" spans="1:23" ht="11.25" customHeight="1" x14ac:dyDescent="0.25">
      <c r="A761" s="1234" t="s">
        <v>3854</v>
      </c>
      <c r="B761" s="1234">
        <v>19575415</v>
      </c>
      <c r="C761" s="1235" t="s">
        <v>2897</v>
      </c>
      <c r="D761" s="1234">
        <v>30680001210</v>
      </c>
      <c r="E761" s="1234" t="s">
        <v>4287</v>
      </c>
      <c r="F761" s="1237">
        <v>339.33333333333331</v>
      </c>
      <c r="G761" s="1236">
        <v>3</v>
      </c>
      <c r="H761" s="1236">
        <v>1</v>
      </c>
      <c r="I761" s="1238">
        <v>0</v>
      </c>
      <c r="J761" s="1239">
        <f t="shared" si="167"/>
        <v>2</v>
      </c>
      <c r="K761" s="1229">
        <f t="shared" si="155"/>
        <v>81.44</v>
      </c>
      <c r="L761" s="1229">
        <f t="shared" si="156"/>
        <v>81.44</v>
      </c>
      <c r="M761" s="1229">
        <f t="shared" si="157"/>
        <v>1.68</v>
      </c>
      <c r="N761" s="1229">
        <f t="shared" si="158"/>
        <v>3.36</v>
      </c>
      <c r="O761" s="1229">
        <f t="shared" si="159"/>
        <v>56.7</v>
      </c>
      <c r="P761" s="1229">
        <f t="shared" si="160"/>
        <v>113.4</v>
      </c>
      <c r="Q761" s="1229">
        <f t="shared" si="161"/>
        <v>23.58</v>
      </c>
      <c r="R761" s="1229">
        <f t="shared" si="162"/>
        <v>47.16</v>
      </c>
      <c r="S761" s="1229">
        <f t="shared" si="163"/>
        <v>20.36</v>
      </c>
      <c r="T761" s="1229">
        <f t="shared" si="164"/>
        <v>20.36</v>
      </c>
      <c r="U761" s="1229">
        <f t="shared" si="165"/>
        <v>20.36</v>
      </c>
      <c r="V761" s="1233">
        <f t="shared" si="166"/>
        <v>10.18</v>
      </c>
      <c r="W761" s="1248">
        <f t="shared" si="154"/>
        <v>480</v>
      </c>
    </row>
    <row r="762" spans="1:23" ht="11.25" customHeight="1" x14ac:dyDescent="0.25">
      <c r="A762" s="1234" t="s">
        <v>3854</v>
      </c>
      <c r="B762" s="1234">
        <v>19575416</v>
      </c>
      <c r="C762" s="1235" t="s">
        <v>2899</v>
      </c>
      <c r="D762" s="1234">
        <v>84550006719</v>
      </c>
      <c r="E762" s="1234" t="s">
        <v>4288</v>
      </c>
      <c r="F762" s="1237">
        <v>233.66666666666666</v>
      </c>
      <c r="G762" s="1236">
        <v>3</v>
      </c>
      <c r="H762" s="1236">
        <v>1</v>
      </c>
      <c r="I762" s="1238">
        <v>0</v>
      </c>
      <c r="J762" s="1239">
        <f t="shared" si="167"/>
        <v>2</v>
      </c>
      <c r="K762" s="1229">
        <f t="shared" si="155"/>
        <v>56.08</v>
      </c>
      <c r="L762" s="1229">
        <f t="shared" si="156"/>
        <v>56.08</v>
      </c>
      <c r="M762" s="1229">
        <f t="shared" si="157"/>
        <v>1.68</v>
      </c>
      <c r="N762" s="1229">
        <f t="shared" si="158"/>
        <v>3.36</v>
      </c>
      <c r="O762" s="1229">
        <f t="shared" si="159"/>
        <v>56.7</v>
      </c>
      <c r="P762" s="1229">
        <f t="shared" si="160"/>
        <v>113.4</v>
      </c>
      <c r="Q762" s="1229">
        <f t="shared" si="161"/>
        <v>23.58</v>
      </c>
      <c r="R762" s="1229">
        <f t="shared" si="162"/>
        <v>47.16</v>
      </c>
      <c r="S762" s="1229">
        <f t="shared" si="163"/>
        <v>14.02</v>
      </c>
      <c r="T762" s="1229">
        <f t="shared" si="164"/>
        <v>14.02</v>
      </c>
      <c r="U762" s="1229">
        <f t="shared" si="165"/>
        <v>14.02</v>
      </c>
      <c r="V762" s="1233">
        <f t="shared" si="166"/>
        <v>7.01</v>
      </c>
      <c r="W762" s="1248">
        <f t="shared" si="154"/>
        <v>407</v>
      </c>
    </row>
    <row r="763" spans="1:23" ht="11.25" customHeight="1" x14ac:dyDescent="0.25">
      <c r="A763" s="1234" t="s">
        <v>3854</v>
      </c>
      <c r="B763" s="1234">
        <v>19575418</v>
      </c>
      <c r="C763" s="1235" t="s">
        <v>916</v>
      </c>
      <c r="D763" s="1234">
        <v>96110002055</v>
      </c>
      <c r="E763" s="1234" t="s">
        <v>4289</v>
      </c>
      <c r="F763" s="1237">
        <v>453.66666666666669</v>
      </c>
      <c r="G763" s="1236">
        <v>4</v>
      </c>
      <c r="H763" s="1236">
        <v>2</v>
      </c>
      <c r="I763" s="1238">
        <v>0</v>
      </c>
      <c r="J763" s="1239">
        <f t="shared" si="167"/>
        <v>2</v>
      </c>
      <c r="K763" s="1229">
        <f t="shared" si="155"/>
        <v>108.88</v>
      </c>
      <c r="L763" s="1229">
        <f t="shared" si="156"/>
        <v>108.88</v>
      </c>
      <c r="M763" s="1229">
        <f t="shared" si="157"/>
        <v>3.36</v>
      </c>
      <c r="N763" s="1229">
        <f t="shared" si="158"/>
        <v>3.36</v>
      </c>
      <c r="O763" s="1229">
        <f t="shared" si="159"/>
        <v>113.4</v>
      </c>
      <c r="P763" s="1229">
        <f t="shared" si="160"/>
        <v>113.4</v>
      </c>
      <c r="Q763" s="1229">
        <f t="shared" si="161"/>
        <v>47.16</v>
      </c>
      <c r="R763" s="1229">
        <f t="shared" si="162"/>
        <v>47.16</v>
      </c>
      <c r="S763" s="1229">
        <f t="shared" si="163"/>
        <v>27.22</v>
      </c>
      <c r="T763" s="1229">
        <f t="shared" si="164"/>
        <v>27.22</v>
      </c>
      <c r="U763" s="1229">
        <f t="shared" si="165"/>
        <v>27.22</v>
      </c>
      <c r="V763" s="1233">
        <f t="shared" si="166"/>
        <v>13.61</v>
      </c>
      <c r="W763" s="1248">
        <f t="shared" si="154"/>
        <v>641</v>
      </c>
    </row>
    <row r="764" spans="1:23" ht="11.25" customHeight="1" x14ac:dyDescent="0.25">
      <c r="A764" s="1234" t="s">
        <v>3854</v>
      </c>
      <c r="B764" s="1234">
        <v>19575419</v>
      </c>
      <c r="C764" s="1235" t="s">
        <v>2901</v>
      </c>
      <c r="D764" s="1234">
        <v>21660000398</v>
      </c>
      <c r="E764" s="1234" t="s">
        <v>4290</v>
      </c>
      <c r="F764" s="1237">
        <v>410.66666666666669</v>
      </c>
      <c r="G764" s="1236">
        <v>2</v>
      </c>
      <c r="H764" s="1236">
        <v>1</v>
      </c>
      <c r="I764" s="1238">
        <v>0</v>
      </c>
      <c r="J764" s="1239">
        <f t="shared" si="167"/>
        <v>1</v>
      </c>
      <c r="K764" s="1229">
        <f t="shared" si="155"/>
        <v>98.56</v>
      </c>
      <c r="L764" s="1229">
        <f t="shared" si="156"/>
        <v>98.56</v>
      </c>
      <c r="M764" s="1229">
        <f t="shared" si="157"/>
        <v>1.68</v>
      </c>
      <c r="N764" s="1229">
        <f t="shared" si="158"/>
        <v>1.68</v>
      </c>
      <c r="O764" s="1229">
        <f t="shared" si="159"/>
        <v>56.7</v>
      </c>
      <c r="P764" s="1229">
        <f t="shared" si="160"/>
        <v>56.7</v>
      </c>
      <c r="Q764" s="1229">
        <f t="shared" si="161"/>
        <v>23.58</v>
      </c>
      <c r="R764" s="1229">
        <f t="shared" si="162"/>
        <v>23.58</v>
      </c>
      <c r="S764" s="1229">
        <f t="shared" si="163"/>
        <v>24.64</v>
      </c>
      <c r="T764" s="1229">
        <f t="shared" si="164"/>
        <v>24.64</v>
      </c>
      <c r="U764" s="1229">
        <f t="shared" si="165"/>
        <v>24.64</v>
      </c>
      <c r="V764" s="1233">
        <f t="shared" si="166"/>
        <v>12.32</v>
      </c>
      <c r="W764" s="1248">
        <f t="shared" si="154"/>
        <v>447</v>
      </c>
    </row>
    <row r="765" spans="1:23" ht="11.25" customHeight="1" x14ac:dyDescent="0.25">
      <c r="A765" s="1234" t="s">
        <v>3854</v>
      </c>
      <c r="B765" s="1234">
        <v>19575420</v>
      </c>
      <c r="C765" s="1235" t="s">
        <v>2903</v>
      </c>
      <c r="D765" s="1234">
        <v>18650001175</v>
      </c>
      <c r="E765" s="1234" t="s">
        <v>4291</v>
      </c>
      <c r="F765" s="1237">
        <v>181.33333333333334</v>
      </c>
      <c r="G765" s="1236">
        <v>2</v>
      </c>
      <c r="H765" s="1236">
        <v>1</v>
      </c>
      <c r="I765" s="1238">
        <v>0</v>
      </c>
      <c r="J765" s="1239">
        <f t="shared" si="167"/>
        <v>1</v>
      </c>
      <c r="K765" s="1229">
        <f t="shared" si="155"/>
        <v>43.52</v>
      </c>
      <c r="L765" s="1229">
        <f t="shared" si="156"/>
        <v>43.52</v>
      </c>
      <c r="M765" s="1229">
        <f t="shared" si="157"/>
        <v>1.68</v>
      </c>
      <c r="N765" s="1229">
        <f t="shared" si="158"/>
        <v>1.68</v>
      </c>
      <c r="O765" s="1229">
        <f t="shared" si="159"/>
        <v>56.7</v>
      </c>
      <c r="P765" s="1229">
        <f t="shared" si="160"/>
        <v>56.7</v>
      </c>
      <c r="Q765" s="1229">
        <f t="shared" si="161"/>
        <v>23.58</v>
      </c>
      <c r="R765" s="1229">
        <f t="shared" si="162"/>
        <v>23.58</v>
      </c>
      <c r="S765" s="1229">
        <f t="shared" si="163"/>
        <v>10.88</v>
      </c>
      <c r="T765" s="1229">
        <f t="shared" si="164"/>
        <v>10.88</v>
      </c>
      <c r="U765" s="1229">
        <f t="shared" si="165"/>
        <v>10.88</v>
      </c>
      <c r="V765" s="1233">
        <f t="shared" si="166"/>
        <v>5.44</v>
      </c>
      <c r="W765" s="1248">
        <f t="shared" si="154"/>
        <v>289</v>
      </c>
    </row>
    <row r="766" spans="1:23" ht="11.25" customHeight="1" x14ac:dyDescent="0.25">
      <c r="A766" s="1234" t="s">
        <v>3854</v>
      </c>
      <c r="B766" s="1234">
        <v>19575426</v>
      </c>
      <c r="C766" s="1235" t="s">
        <v>4292</v>
      </c>
      <c r="D766" s="1234">
        <v>75560009860</v>
      </c>
      <c r="E766" s="1234" t="s">
        <v>4293</v>
      </c>
      <c r="F766" s="1237">
        <v>144.33333333333334</v>
      </c>
      <c r="G766" s="1236">
        <v>3</v>
      </c>
      <c r="H766" s="1236">
        <v>1</v>
      </c>
      <c r="I766" s="1238">
        <v>0</v>
      </c>
      <c r="J766" s="1239">
        <f t="shared" si="167"/>
        <v>2</v>
      </c>
      <c r="K766" s="1229">
        <f t="shared" si="155"/>
        <v>34.64</v>
      </c>
      <c r="L766" s="1229">
        <f t="shared" si="156"/>
        <v>34.64</v>
      </c>
      <c r="M766" s="1229">
        <f t="shared" si="157"/>
        <v>1.68</v>
      </c>
      <c r="N766" s="1229">
        <f t="shared" si="158"/>
        <v>3.36</v>
      </c>
      <c r="O766" s="1229">
        <f t="shared" si="159"/>
        <v>56.7</v>
      </c>
      <c r="P766" s="1229">
        <f t="shared" si="160"/>
        <v>113.4</v>
      </c>
      <c r="Q766" s="1229">
        <f t="shared" si="161"/>
        <v>23.58</v>
      </c>
      <c r="R766" s="1229">
        <f t="shared" si="162"/>
        <v>47.16</v>
      </c>
      <c r="S766" s="1229">
        <f t="shared" si="163"/>
        <v>8.66</v>
      </c>
      <c r="T766" s="1229">
        <f t="shared" si="164"/>
        <v>8.66</v>
      </c>
      <c r="U766" s="1229">
        <f t="shared" si="165"/>
        <v>8.66</v>
      </c>
      <c r="V766" s="1233">
        <f t="shared" si="166"/>
        <v>4.33</v>
      </c>
      <c r="W766" s="1248">
        <f t="shared" si="154"/>
        <v>345</v>
      </c>
    </row>
    <row r="767" spans="1:23" ht="11.25" customHeight="1" x14ac:dyDescent="0.25">
      <c r="A767" s="1234" t="s">
        <v>3854</v>
      </c>
      <c r="B767" s="1234">
        <v>19575427</v>
      </c>
      <c r="C767" s="1235" t="s">
        <v>2905</v>
      </c>
      <c r="D767" s="1234">
        <v>81640006555</v>
      </c>
      <c r="E767" s="1234" t="s">
        <v>4294</v>
      </c>
      <c r="F767" s="1237">
        <v>321.66666666666669</v>
      </c>
      <c r="G767" s="1236">
        <v>3</v>
      </c>
      <c r="H767" s="1236">
        <v>1</v>
      </c>
      <c r="I767" s="1238">
        <v>0</v>
      </c>
      <c r="J767" s="1239">
        <f t="shared" si="167"/>
        <v>2</v>
      </c>
      <c r="K767" s="1229">
        <f t="shared" si="155"/>
        <v>77.2</v>
      </c>
      <c r="L767" s="1229">
        <f t="shared" si="156"/>
        <v>77.2</v>
      </c>
      <c r="M767" s="1229">
        <f t="shared" si="157"/>
        <v>1.68</v>
      </c>
      <c r="N767" s="1229">
        <f t="shared" si="158"/>
        <v>3.36</v>
      </c>
      <c r="O767" s="1229">
        <f t="shared" si="159"/>
        <v>56.7</v>
      </c>
      <c r="P767" s="1229">
        <f t="shared" si="160"/>
        <v>113.4</v>
      </c>
      <c r="Q767" s="1229">
        <f t="shared" si="161"/>
        <v>23.58</v>
      </c>
      <c r="R767" s="1229">
        <f t="shared" si="162"/>
        <v>47.16</v>
      </c>
      <c r="S767" s="1229">
        <f t="shared" si="163"/>
        <v>19.3</v>
      </c>
      <c r="T767" s="1229">
        <f t="shared" si="164"/>
        <v>19.3</v>
      </c>
      <c r="U767" s="1229">
        <f t="shared" si="165"/>
        <v>19.3</v>
      </c>
      <c r="V767" s="1233">
        <f t="shared" si="166"/>
        <v>9.65</v>
      </c>
      <c r="W767" s="1248">
        <f t="shared" si="154"/>
        <v>468</v>
      </c>
    </row>
    <row r="768" spans="1:23" ht="11.25" customHeight="1" x14ac:dyDescent="0.25">
      <c r="A768" s="1234" t="s">
        <v>3854</v>
      </c>
      <c r="B768" s="1234">
        <v>19575429</v>
      </c>
      <c r="C768" s="1235" t="s">
        <v>2907</v>
      </c>
      <c r="D768" s="1234">
        <v>69480009058</v>
      </c>
      <c r="E768" s="1234" t="s">
        <v>4295</v>
      </c>
      <c r="F768" s="1237">
        <v>149.66666666666666</v>
      </c>
      <c r="G768" s="1236">
        <v>2</v>
      </c>
      <c r="H768" s="1236">
        <v>1</v>
      </c>
      <c r="I768" s="1238">
        <v>0</v>
      </c>
      <c r="J768" s="1239">
        <f t="shared" si="167"/>
        <v>1</v>
      </c>
      <c r="K768" s="1229">
        <f t="shared" si="155"/>
        <v>35.919999999999995</v>
      </c>
      <c r="L768" s="1229">
        <f t="shared" si="156"/>
        <v>35.919999999999995</v>
      </c>
      <c r="M768" s="1229">
        <f t="shared" si="157"/>
        <v>1.68</v>
      </c>
      <c r="N768" s="1229">
        <f t="shared" si="158"/>
        <v>1.68</v>
      </c>
      <c r="O768" s="1229">
        <f t="shared" si="159"/>
        <v>56.7</v>
      </c>
      <c r="P768" s="1229">
        <f t="shared" si="160"/>
        <v>56.7</v>
      </c>
      <c r="Q768" s="1229">
        <f t="shared" si="161"/>
        <v>23.58</v>
      </c>
      <c r="R768" s="1229">
        <f t="shared" si="162"/>
        <v>23.58</v>
      </c>
      <c r="S768" s="1229">
        <f t="shared" si="163"/>
        <v>8.9799999999999986</v>
      </c>
      <c r="T768" s="1229">
        <f t="shared" si="164"/>
        <v>8.9799999999999986</v>
      </c>
      <c r="U768" s="1229">
        <f t="shared" si="165"/>
        <v>8.9799999999999986</v>
      </c>
      <c r="V768" s="1233">
        <f t="shared" si="166"/>
        <v>4.4899999999999993</v>
      </c>
      <c r="W768" s="1248">
        <f t="shared" si="154"/>
        <v>267</v>
      </c>
    </row>
    <row r="769" spans="1:23" ht="11.25" customHeight="1" x14ac:dyDescent="0.25">
      <c r="A769" s="1234" t="s">
        <v>3854</v>
      </c>
      <c r="B769" s="1234">
        <v>19575431</v>
      </c>
      <c r="C769" s="1235" t="s">
        <v>2909</v>
      </c>
      <c r="D769" s="1234">
        <v>31760008535</v>
      </c>
      <c r="E769" s="1234" t="s">
        <v>4296</v>
      </c>
      <c r="F769" s="1237">
        <v>403.33333333333331</v>
      </c>
      <c r="G769" s="1236">
        <v>3</v>
      </c>
      <c r="H769" s="1236">
        <v>1</v>
      </c>
      <c r="I769" s="1238">
        <v>0</v>
      </c>
      <c r="J769" s="1239">
        <f t="shared" si="167"/>
        <v>2</v>
      </c>
      <c r="K769" s="1229">
        <f t="shared" si="155"/>
        <v>96.8</v>
      </c>
      <c r="L769" s="1229">
        <f t="shared" si="156"/>
        <v>96.8</v>
      </c>
      <c r="M769" s="1229">
        <f t="shared" si="157"/>
        <v>1.68</v>
      </c>
      <c r="N769" s="1229">
        <f t="shared" si="158"/>
        <v>3.36</v>
      </c>
      <c r="O769" s="1229">
        <f t="shared" si="159"/>
        <v>56.7</v>
      </c>
      <c r="P769" s="1229">
        <f t="shared" si="160"/>
        <v>113.4</v>
      </c>
      <c r="Q769" s="1229">
        <f t="shared" si="161"/>
        <v>23.58</v>
      </c>
      <c r="R769" s="1229">
        <f t="shared" si="162"/>
        <v>47.16</v>
      </c>
      <c r="S769" s="1229">
        <f t="shared" si="163"/>
        <v>24.2</v>
      </c>
      <c r="T769" s="1229">
        <f t="shared" si="164"/>
        <v>24.2</v>
      </c>
      <c r="U769" s="1229">
        <f t="shared" si="165"/>
        <v>24.2</v>
      </c>
      <c r="V769" s="1233">
        <f t="shared" si="166"/>
        <v>12.1</v>
      </c>
      <c r="W769" s="1248">
        <f t="shared" si="154"/>
        <v>524</v>
      </c>
    </row>
    <row r="770" spans="1:23" ht="11.25" customHeight="1" x14ac:dyDescent="0.25">
      <c r="A770" s="1234" t="s">
        <v>3854</v>
      </c>
      <c r="B770" s="1234">
        <v>19575432</v>
      </c>
      <c r="C770" s="1235" t="s">
        <v>918</v>
      </c>
      <c r="D770" s="1234">
        <v>16920012535</v>
      </c>
      <c r="E770" s="1234" t="s">
        <v>4297</v>
      </c>
      <c r="F770" s="1237">
        <v>198</v>
      </c>
      <c r="G770" s="1236">
        <v>2</v>
      </c>
      <c r="H770" s="1236">
        <v>1</v>
      </c>
      <c r="I770" s="1238">
        <v>0</v>
      </c>
      <c r="J770" s="1239">
        <f t="shared" si="167"/>
        <v>1</v>
      </c>
      <c r="K770" s="1229">
        <f t="shared" si="155"/>
        <v>47.519999999999996</v>
      </c>
      <c r="L770" s="1229">
        <f t="shared" si="156"/>
        <v>47.519999999999996</v>
      </c>
      <c r="M770" s="1229">
        <f t="shared" si="157"/>
        <v>1.68</v>
      </c>
      <c r="N770" s="1229">
        <f t="shared" si="158"/>
        <v>1.68</v>
      </c>
      <c r="O770" s="1229">
        <f t="shared" si="159"/>
        <v>56.7</v>
      </c>
      <c r="P770" s="1229">
        <f t="shared" si="160"/>
        <v>56.7</v>
      </c>
      <c r="Q770" s="1229">
        <f t="shared" si="161"/>
        <v>23.58</v>
      </c>
      <c r="R770" s="1229">
        <f t="shared" si="162"/>
        <v>23.58</v>
      </c>
      <c r="S770" s="1229">
        <f t="shared" si="163"/>
        <v>11.879999999999999</v>
      </c>
      <c r="T770" s="1229">
        <f t="shared" si="164"/>
        <v>11.879999999999999</v>
      </c>
      <c r="U770" s="1229">
        <f t="shared" si="165"/>
        <v>11.879999999999999</v>
      </c>
      <c r="V770" s="1233">
        <f t="shared" si="166"/>
        <v>5.9399999999999995</v>
      </c>
      <c r="W770" s="1248">
        <f t="shared" si="154"/>
        <v>301</v>
      </c>
    </row>
    <row r="771" spans="1:23" ht="11.25" customHeight="1" x14ac:dyDescent="0.25">
      <c r="A771" s="1234" t="s">
        <v>3854</v>
      </c>
      <c r="B771" s="1234">
        <v>19577404</v>
      </c>
      <c r="C771" s="1235" t="s">
        <v>4298</v>
      </c>
      <c r="D771" s="1234">
        <v>28240005130</v>
      </c>
      <c r="E771" s="1234" t="s">
        <v>4299</v>
      </c>
      <c r="F771" s="1237">
        <v>483</v>
      </c>
      <c r="G771" s="1236">
        <v>2</v>
      </c>
      <c r="H771" s="1236">
        <v>1</v>
      </c>
      <c r="I771" s="1238">
        <v>0</v>
      </c>
      <c r="J771" s="1239">
        <f t="shared" si="167"/>
        <v>1</v>
      </c>
      <c r="K771" s="1229">
        <f t="shared" si="155"/>
        <v>115.92</v>
      </c>
      <c r="L771" s="1229">
        <f t="shared" si="156"/>
        <v>115.92</v>
      </c>
      <c r="M771" s="1229">
        <f t="shared" si="157"/>
        <v>1.68</v>
      </c>
      <c r="N771" s="1229">
        <f t="shared" si="158"/>
        <v>1.68</v>
      </c>
      <c r="O771" s="1229">
        <f t="shared" si="159"/>
        <v>56.7</v>
      </c>
      <c r="P771" s="1229">
        <f t="shared" si="160"/>
        <v>56.7</v>
      </c>
      <c r="Q771" s="1229">
        <f t="shared" si="161"/>
        <v>23.58</v>
      </c>
      <c r="R771" s="1229">
        <f t="shared" si="162"/>
        <v>23.58</v>
      </c>
      <c r="S771" s="1229">
        <f t="shared" si="163"/>
        <v>28.98</v>
      </c>
      <c r="T771" s="1229">
        <f t="shared" si="164"/>
        <v>28.98</v>
      </c>
      <c r="U771" s="1229">
        <f t="shared" si="165"/>
        <v>28.98</v>
      </c>
      <c r="V771" s="1233">
        <f t="shared" si="166"/>
        <v>14.49</v>
      </c>
      <c r="W771" s="1248">
        <f t="shared" si="154"/>
        <v>497</v>
      </c>
    </row>
    <row r="772" spans="1:23" ht="11.25" customHeight="1" x14ac:dyDescent="0.25">
      <c r="A772" s="1234" t="s">
        <v>3854</v>
      </c>
      <c r="B772" s="1234">
        <v>19577405</v>
      </c>
      <c r="C772" s="1235" t="s">
        <v>920</v>
      </c>
      <c r="D772" s="1234">
        <v>97240007185</v>
      </c>
      <c r="E772" s="1234" t="s">
        <v>4300</v>
      </c>
      <c r="F772" s="1237">
        <v>2790.6666666666665</v>
      </c>
      <c r="G772" s="1236">
        <v>4</v>
      </c>
      <c r="H772" s="1236">
        <v>1</v>
      </c>
      <c r="I772" s="1238">
        <v>1</v>
      </c>
      <c r="J772" s="1239">
        <f t="shared" si="167"/>
        <v>2</v>
      </c>
      <c r="K772" s="1229">
        <f t="shared" si="155"/>
        <v>669.76</v>
      </c>
      <c r="L772" s="1229">
        <f t="shared" si="156"/>
        <v>669.76</v>
      </c>
      <c r="M772" s="1229">
        <f t="shared" si="157"/>
        <v>3.36</v>
      </c>
      <c r="N772" s="1229">
        <f t="shared" si="158"/>
        <v>3.36</v>
      </c>
      <c r="O772" s="1229">
        <f t="shared" si="159"/>
        <v>113.4</v>
      </c>
      <c r="P772" s="1229">
        <f t="shared" si="160"/>
        <v>113.4</v>
      </c>
      <c r="Q772" s="1229">
        <f t="shared" si="161"/>
        <v>47.16</v>
      </c>
      <c r="R772" s="1229">
        <f t="shared" si="162"/>
        <v>47.16</v>
      </c>
      <c r="S772" s="1229">
        <f t="shared" si="163"/>
        <v>167.44</v>
      </c>
      <c r="T772" s="1229">
        <f t="shared" si="164"/>
        <v>167.44</v>
      </c>
      <c r="U772" s="1229">
        <f t="shared" si="165"/>
        <v>167.44</v>
      </c>
      <c r="V772" s="1233">
        <f t="shared" si="166"/>
        <v>83.72</v>
      </c>
      <c r="W772" s="1248">
        <f t="shared" si="154"/>
        <v>2253</v>
      </c>
    </row>
    <row r="773" spans="1:23" ht="11.25" customHeight="1" x14ac:dyDescent="0.25">
      <c r="A773" s="1234" t="s">
        <v>3854</v>
      </c>
      <c r="B773" s="1234">
        <v>19577411</v>
      </c>
      <c r="C773" s="1235" t="s">
        <v>2911</v>
      </c>
      <c r="D773" s="1234">
        <v>95230009843</v>
      </c>
      <c r="E773" s="1234" t="s">
        <v>4301</v>
      </c>
      <c r="F773" s="1237">
        <v>210</v>
      </c>
      <c r="G773" s="1236">
        <v>2</v>
      </c>
      <c r="H773" s="1236">
        <v>1</v>
      </c>
      <c r="I773" s="1238">
        <v>0</v>
      </c>
      <c r="J773" s="1239">
        <f t="shared" si="167"/>
        <v>1</v>
      </c>
      <c r="K773" s="1229">
        <f t="shared" si="155"/>
        <v>50.4</v>
      </c>
      <c r="L773" s="1229">
        <f t="shared" si="156"/>
        <v>50.4</v>
      </c>
      <c r="M773" s="1229">
        <f t="shared" si="157"/>
        <v>1.68</v>
      </c>
      <c r="N773" s="1229">
        <f t="shared" si="158"/>
        <v>1.68</v>
      </c>
      <c r="O773" s="1229">
        <f t="shared" si="159"/>
        <v>56.7</v>
      </c>
      <c r="P773" s="1229">
        <f t="shared" si="160"/>
        <v>56.7</v>
      </c>
      <c r="Q773" s="1229">
        <f t="shared" si="161"/>
        <v>23.58</v>
      </c>
      <c r="R773" s="1229">
        <f t="shared" si="162"/>
        <v>23.58</v>
      </c>
      <c r="S773" s="1229">
        <f t="shared" si="163"/>
        <v>12.6</v>
      </c>
      <c r="T773" s="1229">
        <f t="shared" si="164"/>
        <v>12.6</v>
      </c>
      <c r="U773" s="1229">
        <f t="shared" si="165"/>
        <v>12.6</v>
      </c>
      <c r="V773" s="1233">
        <f t="shared" si="166"/>
        <v>6.3</v>
      </c>
      <c r="W773" s="1248">
        <f t="shared" si="154"/>
        <v>309</v>
      </c>
    </row>
    <row r="774" spans="1:23" ht="11.25" customHeight="1" x14ac:dyDescent="0.25">
      <c r="A774" s="1234" t="s">
        <v>3854</v>
      </c>
      <c r="B774" s="1234">
        <v>19577413</v>
      </c>
      <c r="C774" s="1235" t="s">
        <v>2913</v>
      </c>
      <c r="D774" s="1234">
        <v>70070007636</v>
      </c>
      <c r="E774" s="1234" t="s">
        <v>4302</v>
      </c>
      <c r="F774" s="1237">
        <v>341.33333333333331</v>
      </c>
      <c r="G774" s="1236">
        <v>2</v>
      </c>
      <c r="H774" s="1236">
        <v>1</v>
      </c>
      <c r="I774" s="1238">
        <v>0</v>
      </c>
      <c r="J774" s="1239">
        <f t="shared" si="167"/>
        <v>1</v>
      </c>
      <c r="K774" s="1229">
        <f t="shared" si="155"/>
        <v>81.919999999999987</v>
      </c>
      <c r="L774" s="1229">
        <f t="shared" si="156"/>
        <v>81.919999999999987</v>
      </c>
      <c r="M774" s="1229">
        <f t="shared" si="157"/>
        <v>1.68</v>
      </c>
      <c r="N774" s="1229">
        <f t="shared" si="158"/>
        <v>1.68</v>
      </c>
      <c r="O774" s="1229">
        <f t="shared" si="159"/>
        <v>56.7</v>
      </c>
      <c r="P774" s="1229">
        <f t="shared" si="160"/>
        <v>56.7</v>
      </c>
      <c r="Q774" s="1229">
        <f t="shared" si="161"/>
        <v>23.58</v>
      </c>
      <c r="R774" s="1229">
        <f t="shared" si="162"/>
        <v>23.58</v>
      </c>
      <c r="S774" s="1229">
        <f t="shared" si="163"/>
        <v>20.479999999999997</v>
      </c>
      <c r="T774" s="1229">
        <f t="shared" si="164"/>
        <v>20.479999999999997</v>
      </c>
      <c r="U774" s="1229">
        <f t="shared" si="165"/>
        <v>20.479999999999997</v>
      </c>
      <c r="V774" s="1233">
        <f t="shared" si="166"/>
        <v>10.239999999999998</v>
      </c>
      <c r="W774" s="1248">
        <f t="shared" si="154"/>
        <v>399</v>
      </c>
    </row>
    <row r="775" spans="1:23" ht="11.25" customHeight="1" x14ac:dyDescent="0.25">
      <c r="A775" s="1234" t="s">
        <v>3854</v>
      </c>
      <c r="B775" s="1234">
        <v>19577414</v>
      </c>
      <c r="C775" s="1235" t="s">
        <v>2915</v>
      </c>
      <c r="D775" s="1234">
        <v>87120011260</v>
      </c>
      <c r="E775" s="1234" t="s">
        <v>4303</v>
      </c>
      <c r="F775" s="1237">
        <v>178</v>
      </c>
      <c r="G775" s="1236">
        <v>2</v>
      </c>
      <c r="H775" s="1236">
        <v>1</v>
      </c>
      <c r="I775" s="1238">
        <v>0</v>
      </c>
      <c r="J775" s="1239">
        <f t="shared" si="167"/>
        <v>1</v>
      </c>
      <c r="K775" s="1229">
        <f t="shared" si="155"/>
        <v>42.72</v>
      </c>
      <c r="L775" s="1229">
        <f t="shared" si="156"/>
        <v>42.72</v>
      </c>
      <c r="M775" s="1229">
        <f t="shared" si="157"/>
        <v>1.68</v>
      </c>
      <c r="N775" s="1229">
        <f t="shared" si="158"/>
        <v>1.68</v>
      </c>
      <c r="O775" s="1229">
        <f t="shared" si="159"/>
        <v>56.7</v>
      </c>
      <c r="P775" s="1229">
        <f t="shared" si="160"/>
        <v>56.7</v>
      </c>
      <c r="Q775" s="1229">
        <f t="shared" si="161"/>
        <v>23.58</v>
      </c>
      <c r="R775" s="1229">
        <f t="shared" si="162"/>
        <v>23.58</v>
      </c>
      <c r="S775" s="1229">
        <f t="shared" si="163"/>
        <v>10.68</v>
      </c>
      <c r="T775" s="1229">
        <f t="shared" si="164"/>
        <v>10.68</v>
      </c>
      <c r="U775" s="1229">
        <f t="shared" si="165"/>
        <v>10.68</v>
      </c>
      <c r="V775" s="1233">
        <f t="shared" si="166"/>
        <v>5.34</v>
      </c>
      <c r="W775" s="1248">
        <f t="shared" ref="W775:W838" si="168">ROUND((K775+L775+M775+N775+O775+P775+Q775+R775+S775+T775+U775+V775),0)</f>
        <v>287</v>
      </c>
    </row>
    <row r="776" spans="1:23" ht="11.25" customHeight="1" x14ac:dyDescent="0.25">
      <c r="A776" s="1234" t="s">
        <v>3854</v>
      </c>
      <c r="B776" s="1234">
        <v>19577417</v>
      </c>
      <c r="C776" s="1235" t="s">
        <v>2917</v>
      </c>
      <c r="D776" s="1234">
        <v>82710001018</v>
      </c>
      <c r="E776" s="1234" t="s">
        <v>4304</v>
      </c>
      <c r="F776" s="1237">
        <v>229</v>
      </c>
      <c r="G776" s="1236">
        <v>4</v>
      </c>
      <c r="H776" s="1236">
        <v>2</v>
      </c>
      <c r="I776" s="1238">
        <v>0</v>
      </c>
      <c r="J776" s="1239">
        <f t="shared" si="167"/>
        <v>2</v>
      </c>
      <c r="K776" s="1229">
        <f t="shared" ref="K776:K839" si="169">F776*$K$4</f>
        <v>54.96</v>
      </c>
      <c r="L776" s="1229">
        <f t="shared" ref="L776:L797" si="170">F776*$L$4</f>
        <v>54.96</v>
      </c>
      <c r="M776" s="1229">
        <f t="shared" ref="M776:M839" si="171">(H776+I776)*$M$4</f>
        <v>3.36</v>
      </c>
      <c r="N776" s="1229">
        <f t="shared" ref="N776:N839" si="172">J776*$N$4</f>
        <v>3.36</v>
      </c>
      <c r="O776" s="1229">
        <f t="shared" ref="O776:O839" si="173">(H776+I776)*$O$4</f>
        <v>113.4</v>
      </c>
      <c r="P776" s="1229">
        <f t="shared" ref="P776:P839" si="174">J776*$P$4</f>
        <v>113.4</v>
      </c>
      <c r="Q776" s="1229">
        <f t="shared" ref="Q776:Q839" si="175">(H776+I776)*$Q$4</f>
        <v>47.16</v>
      </c>
      <c r="R776" s="1229">
        <f t="shared" ref="R776:R839" si="176">J776*$R$4</f>
        <v>47.16</v>
      </c>
      <c r="S776" s="1229">
        <f t="shared" ref="S776:S839" si="177">F776*$S$4</f>
        <v>13.74</v>
      </c>
      <c r="T776" s="1229">
        <f t="shared" ref="T776:T839" si="178">F776*$T$4</f>
        <v>13.74</v>
      </c>
      <c r="U776" s="1229">
        <f t="shared" ref="U776:U839" si="179">F776*$U$4</f>
        <v>13.74</v>
      </c>
      <c r="V776" s="1233">
        <f t="shared" ref="V776:V839" si="180">F776*$V$4</f>
        <v>6.87</v>
      </c>
      <c r="W776" s="1248">
        <f t="shared" si="168"/>
        <v>486</v>
      </c>
    </row>
    <row r="777" spans="1:23" ht="11.25" customHeight="1" x14ac:dyDescent="0.25">
      <c r="A777" s="1234" t="s">
        <v>3854</v>
      </c>
      <c r="B777" s="1234">
        <v>19675401</v>
      </c>
      <c r="C777" s="1235" t="s">
        <v>2919</v>
      </c>
      <c r="D777" s="1234">
        <v>36710010026</v>
      </c>
      <c r="E777" s="1234" t="s">
        <v>4305</v>
      </c>
      <c r="F777" s="1237">
        <v>239.33333333333334</v>
      </c>
      <c r="G777" s="1236">
        <v>3</v>
      </c>
      <c r="H777" s="1236">
        <v>1</v>
      </c>
      <c r="I777" s="1238">
        <v>0</v>
      </c>
      <c r="J777" s="1239">
        <f t="shared" ref="J777:J840" si="181">G777-H777-I777</f>
        <v>2</v>
      </c>
      <c r="K777" s="1229">
        <f t="shared" si="169"/>
        <v>57.44</v>
      </c>
      <c r="L777" s="1229">
        <f t="shared" si="170"/>
        <v>57.44</v>
      </c>
      <c r="M777" s="1229">
        <f t="shared" si="171"/>
        <v>1.68</v>
      </c>
      <c r="N777" s="1229">
        <f t="shared" si="172"/>
        <v>3.36</v>
      </c>
      <c r="O777" s="1229">
        <f t="shared" si="173"/>
        <v>56.7</v>
      </c>
      <c r="P777" s="1229">
        <f t="shared" si="174"/>
        <v>113.4</v>
      </c>
      <c r="Q777" s="1229">
        <f t="shared" si="175"/>
        <v>23.58</v>
      </c>
      <c r="R777" s="1229">
        <f t="shared" si="176"/>
        <v>47.16</v>
      </c>
      <c r="S777" s="1229">
        <f t="shared" si="177"/>
        <v>14.36</v>
      </c>
      <c r="T777" s="1229">
        <f t="shared" si="178"/>
        <v>14.36</v>
      </c>
      <c r="U777" s="1229">
        <f t="shared" si="179"/>
        <v>14.36</v>
      </c>
      <c r="V777" s="1233">
        <f t="shared" si="180"/>
        <v>7.18</v>
      </c>
      <c r="W777" s="1248">
        <f t="shared" si="168"/>
        <v>411</v>
      </c>
    </row>
    <row r="778" spans="1:23" ht="11.25" customHeight="1" x14ac:dyDescent="0.25">
      <c r="A778" s="1234" t="s">
        <v>3854</v>
      </c>
      <c r="B778" s="1234">
        <v>19675402</v>
      </c>
      <c r="C778" s="1235" t="s">
        <v>1204</v>
      </c>
      <c r="D778" s="1234">
        <v>87730039915</v>
      </c>
      <c r="E778" s="1234" t="s">
        <v>4306</v>
      </c>
      <c r="F778" s="1237">
        <v>300</v>
      </c>
      <c r="G778" s="1236">
        <v>5</v>
      </c>
      <c r="H778" s="1236">
        <v>1</v>
      </c>
      <c r="I778" s="1238">
        <v>0</v>
      </c>
      <c r="J778" s="1239">
        <f t="shared" si="181"/>
        <v>4</v>
      </c>
      <c r="K778" s="1229">
        <f t="shared" si="169"/>
        <v>72</v>
      </c>
      <c r="L778" s="1229">
        <f t="shared" si="170"/>
        <v>72</v>
      </c>
      <c r="M778" s="1229">
        <f t="shared" si="171"/>
        <v>1.68</v>
      </c>
      <c r="N778" s="1229">
        <f t="shared" si="172"/>
        <v>6.72</v>
      </c>
      <c r="O778" s="1229">
        <f t="shared" si="173"/>
        <v>56.7</v>
      </c>
      <c r="P778" s="1229">
        <f t="shared" si="174"/>
        <v>226.8</v>
      </c>
      <c r="Q778" s="1229">
        <f t="shared" si="175"/>
        <v>23.58</v>
      </c>
      <c r="R778" s="1229">
        <f t="shared" si="176"/>
        <v>94.32</v>
      </c>
      <c r="S778" s="1229">
        <f t="shared" si="177"/>
        <v>18</v>
      </c>
      <c r="T778" s="1229">
        <f t="shared" si="178"/>
        <v>18</v>
      </c>
      <c r="U778" s="1229">
        <f t="shared" si="179"/>
        <v>18</v>
      </c>
      <c r="V778" s="1233">
        <f t="shared" si="180"/>
        <v>9</v>
      </c>
      <c r="W778" s="1248">
        <f t="shared" si="168"/>
        <v>617</v>
      </c>
    </row>
    <row r="779" spans="1:23" ht="11.25" customHeight="1" x14ac:dyDescent="0.25">
      <c r="A779" s="1234" t="s">
        <v>3854</v>
      </c>
      <c r="B779" s="1234">
        <v>19675403</v>
      </c>
      <c r="C779" s="1235" t="s">
        <v>1206</v>
      </c>
      <c r="D779" s="1234">
        <v>72780001901</v>
      </c>
      <c r="E779" s="1234" t="s">
        <v>4307</v>
      </c>
      <c r="F779" s="1237">
        <v>408.33333333333331</v>
      </c>
      <c r="G779" s="1236">
        <v>3</v>
      </c>
      <c r="H779" s="1236">
        <v>1</v>
      </c>
      <c r="I779" s="1238">
        <v>0</v>
      </c>
      <c r="J779" s="1239">
        <f t="shared" si="181"/>
        <v>2</v>
      </c>
      <c r="K779" s="1229">
        <f t="shared" si="169"/>
        <v>97.999999999999986</v>
      </c>
      <c r="L779" s="1229">
        <f t="shared" si="170"/>
        <v>97.999999999999986</v>
      </c>
      <c r="M779" s="1229">
        <f t="shared" si="171"/>
        <v>1.68</v>
      </c>
      <c r="N779" s="1229">
        <f t="shared" si="172"/>
        <v>3.36</v>
      </c>
      <c r="O779" s="1229">
        <f t="shared" si="173"/>
        <v>56.7</v>
      </c>
      <c r="P779" s="1229">
        <f t="shared" si="174"/>
        <v>113.4</v>
      </c>
      <c r="Q779" s="1229">
        <f t="shared" si="175"/>
        <v>23.58</v>
      </c>
      <c r="R779" s="1229">
        <f t="shared" si="176"/>
        <v>47.16</v>
      </c>
      <c r="S779" s="1229">
        <f t="shared" si="177"/>
        <v>24.499999999999996</v>
      </c>
      <c r="T779" s="1229">
        <f t="shared" si="178"/>
        <v>24.499999999999996</v>
      </c>
      <c r="U779" s="1229">
        <f t="shared" si="179"/>
        <v>24.499999999999996</v>
      </c>
      <c r="V779" s="1233">
        <f t="shared" si="180"/>
        <v>12.249999999999998</v>
      </c>
      <c r="W779" s="1248">
        <f t="shared" si="168"/>
        <v>528</v>
      </c>
    </row>
    <row r="780" spans="1:23" ht="11.25" customHeight="1" x14ac:dyDescent="0.25">
      <c r="A780" s="1234" t="s">
        <v>3854</v>
      </c>
      <c r="B780" s="1234">
        <v>19675405</v>
      </c>
      <c r="C780" s="1235" t="s">
        <v>1718</v>
      </c>
      <c r="D780" s="1234">
        <v>52690006762</v>
      </c>
      <c r="E780" s="1234" t="s">
        <v>4308</v>
      </c>
      <c r="F780" s="1237">
        <v>480.66666666666669</v>
      </c>
      <c r="G780" s="1236">
        <v>3</v>
      </c>
      <c r="H780" s="1236">
        <v>1</v>
      </c>
      <c r="I780" s="1238">
        <v>0</v>
      </c>
      <c r="J780" s="1239">
        <f t="shared" si="181"/>
        <v>2</v>
      </c>
      <c r="K780" s="1229">
        <f t="shared" si="169"/>
        <v>115.36</v>
      </c>
      <c r="L780" s="1229">
        <f t="shared" si="170"/>
        <v>115.36</v>
      </c>
      <c r="M780" s="1229">
        <f t="shared" si="171"/>
        <v>1.68</v>
      </c>
      <c r="N780" s="1229">
        <f t="shared" si="172"/>
        <v>3.36</v>
      </c>
      <c r="O780" s="1229">
        <f t="shared" si="173"/>
        <v>56.7</v>
      </c>
      <c r="P780" s="1229">
        <f t="shared" si="174"/>
        <v>113.4</v>
      </c>
      <c r="Q780" s="1229">
        <f t="shared" si="175"/>
        <v>23.58</v>
      </c>
      <c r="R780" s="1229">
        <f t="shared" si="176"/>
        <v>47.16</v>
      </c>
      <c r="S780" s="1229">
        <f t="shared" si="177"/>
        <v>28.84</v>
      </c>
      <c r="T780" s="1229">
        <f t="shared" si="178"/>
        <v>28.84</v>
      </c>
      <c r="U780" s="1229">
        <f t="shared" si="179"/>
        <v>28.84</v>
      </c>
      <c r="V780" s="1233">
        <f t="shared" si="180"/>
        <v>14.42</v>
      </c>
      <c r="W780" s="1248">
        <f t="shared" si="168"/>
        <v>578</v>
      </c>
    </row>
    <row r="781" spans="1:23" ht="11.25" customHeight="1" x14ac:dyDescent="0.25">
      <c r="A781" s="1234" t="s">
        <v>3854</v>
      </c>
      <c r="B781" s="1234">
        <v>19675406</v>
      </c>
      <c r="C781" s="1235" t="s">
        <v>2921</v>
      </c>
      <c r="D781" s="1234">
        <v>73070007440</v>
      </c>
      <c r="E781" s="1234" t="s">
        <v>4309</v>
      </c>
      <c r="F781" s="1237">
        <v>381.33333333333331</v>
      </c>
      <c r="G781" s="1236">
        <v>2</v>
      </c>
      <c r="H781" s="1236">
        <v>1</v>
      </c>
      <c r="I781" s="1238">
        <v>0</v>
      </c>
      <c r="J781" s="1239">
        <f t="shared" si="181"/>
        <v>1</v>
      </c>
      <c r="K781" s="1229">
        <f t="shared" si="169"/>
        <v>91.52</v>
      </c>
      <c r="L781" s="1229">
        <f t="shared" si="170"/>
        <v>91.52</v>
      </c>
      <c r="M781" s="1229">
        <f t="shared" si="171"/>
        <v>1.68</v>
      </c>
      <c r="N781" s="1229">
        <f t="shared" si="172"/>
        <v>1.68</v>
      </c>
      <c r="O781" s="1229">
        <f t="shared" si="173"/>
        <v>56.7</v>
      </c>
      <c r="P781" s="1229">
        <f t="shared" si="174"/>
        <v>56.7</v>
      </c>
      <c r="Q781" s="1229">
        <f t="shared" si="175"/>
        <v>23.58</v>
      </c>
      <c r="R781" s="1229">
        <f t="shared" si="176"/>
        <v>23.58</v>
      </c>
      <c r="S781" s="1229">
        <f t="shared" si="177"/>
        <v>22.88</v>
      </c>
      <c r="T781" s="1229">
        <f t="shared" si="178"/>
        <v>22.88</v>
      </c>
      <c r="U781" s="1229">
        <f t="shared" si="179"/>
        <v>22.88</v>
      </c>
      <c r="V781" s="1233">
        <f t="shared" si="180"/>
        <v>11.44</v>
      </c>
      <c r="W781" s="1248">
        <f t="shared" si="168"/>
        <v>427</v>
      </c>
    </row>
    <row r="782" spans="1:23" ht="11.25" customHeight="1" x14ac:dyDescent="0.25">
      <c r="A782" s="1234" t="s">
        <v>3854</v>
      </c>
      <c r="B782" s="1234">
        <v>19675407</v>
      </c>
      <c r="C782" s="1235" t="s">
        <v>2923</v>
      </c>
      <c r="D782" s="1234">
        <v>35710003531</v>
      </c>
      <c r="E782" s="1234" t="s">
        <v>4310</v>
      </c>
      <c r="F782" s="1237">
        <v>108.33333333333333</v>
      </c>
      <c r="G782" s="1236">
        <v>2</v>
      </c>
      <c r="H782" s="1236">
        <v>1</v>
      </c>
      <c r="I782" s="1238">
        <v>0</v>
      </c>
      <c r="J782" s="1239">
        <f t="shared" si="181"/>
        <v>1</v>
      </c>
      <c r="K782" s="1229">
        <f t="shared" si="169"/>
        <v>25.999999999999996</v>
      </c>
      <c r="L782" s="1229">
        <f t="shared" si="170"/>
        <v>25.999999999999996</v>
      </c>
      <c r="M782" s="1229">
        <f t="shared" si="171"/>
        <v>1.68</v>
      </c>
      <c r="N782" s="1229">
        <f t="shared" si="172"/>
        <v>1.68</v>
      </c>
      <c r="O782" s="1229">
        <f t="shared" si="173"/>
        <v>56.7</v>
      </c>
      <c r="P782" s="1229">
        <f t="shared" si="174"/>
        <v>56.7</v>
      </c>
      <c r="Q782" s="1229">
        <f t="shared" si="175"/>
        <v>23.58</v>
      </c>
      <c r="R782" s="1229">
        <f t="shared" si="176"/>
        <v>23.58</v>
      </c>
      <c r="S782" s="1229">
        <f t="shared" si="177"/>
        <v>6.4999999999999991</v>
      </c>
      <c r="T782" s="1229">
        <f t="shared" si="178"/>
        <v>6.4999999999999991</v>
      </c>
      <c r="U782" s="1229">
        <f t="shared" si="179"/>
        <v>6.4999999999999991</v>
      </c>
      <c r="V782" s="1233">
        <f t="shared" si="180"/>
        <v>3.2499999999999996</v>
      </c>
      <c r="W782" s="1248">
        <f t="shared" si="168"/>
        <v>239</v>
      </c>
    </row>
    <row r="783" spans="1:23" ht="11.25" customHeight="1" x14ac:dyDescent="0.25">
      <c r="A783" s="1234" t="s">
        <v>3854</v>
      </c>
      <c r="B783" s="1234">
        <v>19675408</v>
      </c>
      <c r="C783" s="1235" t="s">
        <v>1720</v>
      </c>
      <c r="D783" s="1234">
        <v>78380002178</v>
      </c>
      <c r="E783" s="1234" t="s">
        <v>4311</v>
      </c>
      <c r="F783" s="1237">
        <v>247</v>
      </c>
      <c r="G783" s="1236">
        <v>3</v>
      </c>
      <c r="H783" s="1236">
        <v>1</v>
      </c>
      <c r="I783" s="1238">
        <v>0</v>
      </c>
      <c r="J783" s="1239">
        <f t="shared" si="181"/>
        <v>2</v>
      </c>
      <c r="K783" s="1229">
        <f t="shared" si="169"/>
        <v>59.28</v>
      </c>
      <c r="L783" s="1229">
        <f t="shared" si="170"/>
        <v>59.28</v>
      </c>
      <c r="M783" s="1229">
        <f t="shared" si="171"/>
        <v>1.68</v>
      </c>
      <c r="N783" s="1229">
        <f t="shared" si="172"/>
        <v>3.36</v>
      </c>
      <c r="O783" s="1229">
        <f t="shared" si="173"/>
        <v>56.7</v>
      </c>
      <c r="P783" s="1229">
        <f t="shared" si="174"/>
        <v>113.4</v>
      </c>
      <c r="Q783" s="1229">
        <f t="shared" si="175"/>
        <v>23.58</v>
      </c>
      <c r="R783" s="1229">
        <f t="shared" si="176"/>
        <v>47.16</v>
      </c>
      <c r="S783" s="1229">
        <f t="shared" si="177"/>
        <v>14.82</v>
      </c>
      <c r="T783" s="1229">
        <f t="shared" si="178"/>
        <v>14.82</v>
      </c>
      <c r="U783" s="1229">
        <f t="shared" si="179"/>
        <v>14.82</v>
      </c>
      <c r="V783" s="1233">
        <f t="shared" si="180"/>
        <v>7.41</v>
      </c>
      <c r="W783" s="1248">
        <f t="shared" si="168"/>
        <v>416</v>
      </c>
    </row>
    <row r="784" spans="1:23" ht="11.25" customHeight="1" x14ac:dyDescent="0.25">
      <c r="A784" s="1234" t="s">
        <v>3854</v>
      </c>
      <c r="B784" s="1234">
        <v>19675409</v>
      </c>
      <c r="C784" s="1235" t="s">
        <v>2925</v>
      </c>
      <c r="D784" s="1234">
        <v>61500007338</v>
      </c>
      <c r="E784" s="1234" t="s">
        <v>4312</v>
      </c>
      <c r="F784" s="1237">
        <v>156</v>
      </c>
      <c r="G784" s="1236">
        <v>2</v>
      </c>
      <c r="H784" s="1236">
        <v>1</v>
      </c>
      <c r="I784" s="1238">
        <v>0</v>
      </c>
      <c r="J784" s="1239">
        <f t="shared" si="181"/>
        <v>1</v>
      </c>
      <c r="K784" s="1229">
        <f t="shared" si="169"/>
        <v>37.44</v>
      </c>
      <c r="L784" s="1229">
        <f t="shared" si="170"/>
        <v>37.44</v>
      </c>
      <c r="M784" s="1229">
        <f t="shared" si="171"/>
        <v>1.68</v>
      </c>
      <c r="N784" s="1229">
        <f t="shared" si="172"/>
        <v>1.68</v>
      </c>
      <c r="O784" s="1229">
        <f t="shared" si="173"/>
        <v>56.7</v>
      </c>
      <c r="P784" s="1229">
        <f t="shared" si="174"/>
        <v>56.7</v>
      </c>
      <c r="Q784" s="1229">
        <f t="shared" si="175"/>
        <v>23.58</v>
      </c>
      <c r="R784" s="1229">
        <f t="shared" si="176"/>
        <v>23.58</v>
      </c>
      <c r="S784" s="1229">
        <f t="shared" si="177"/>
        <v>9.36</v>
      </c>
      <c r="T784" s="1229">
        <f t="shared" si="178"/>
        <v>9.36</v>
      </c>
      <c r="U784" s="1229">
        <f t="shared" si="179"/>
        <v>9.36</v>
      </c>
      <c r="V784" s="1233">
        <f t="shared" si="180"/>
        <v>4.68</v>
      </c>
      <c r="W784" s="1248">
        <f t="shared" si="168"/>
        <v>272</v>
      </c>
    </row>
    <row r="785" spans="1:23" ht="11.25" customHeight="1" x14ac:dyDescent="0.25">
      <c r="A785" s="1234" t="s">
        <v>3854</v>
      </c>
      <c r="B785" s="1234">
        <v>19675410</v>
      </c>
      <c r="C785" s="1235" t="s">
        <v>2927</v>
      </c>
      <c r="D785" s="1234">
        <v>29190008195</v>
      </c>
      <c r="E785" s="1234" t="s">
        <v>4313</v>
      </c>
      <c r="F785" s="1237">
        <v>336</v>
      </c>
      <c r="G785" s="1236">
        <v>3</v>
      </c>
      <c r="H785" s="1236">
        <v>1</v>
      </c>
      <c r="I785" s="1238">
        <v>0</v>
      </c>
      <c r="J785" s="1239">
        <f t="shared" si="181"/>
        <v>2</v>
      </c>
      <c r="K785" s="1229">
        <f t="shared" si="169"/>
        <v>80.64</v>
      </c>
      <c r="L785" s="1229">
        <f t="shared" si="170"/>
        <v>80.64</v>
      </c>
      <c r="M785" s="1229">
        <f t="shared" si="171"/>
        <v>1.68</v>
      </c>
      <c r="N785" s="1229">
        <f t="shared" si="172"/>
        <v>3.36</v>
      </c>
      <c r="O785" s="1229">
        <f t="shared" si="173"/>
        <v>56.7</v>
      </c>
      <c r="P785" s="1229">
        <f t="shared" si="174"/>
        <v>113.4</v>
      </c>
      <c r="Q785" s="1229">
        <f t="shared" si="175"/>
        <v>23.58</v>
      </c>
      <c r="R785" s="1229">
        <f t="shared" si="176"/>
        <v>47.16</v>
      </c>
      <c r="S785" s="1229">
        <f t="shared" si="177"/>
        <v>20.16</v>
      </c>
      <c r="T785" s="1229">
        <f t="shared" si="178"/>
        <v>20.16</v>
      </c>
      <c r="U785" s="1229">
        <f t="shared" si="179"/>
        <v>20.16</v>
      </c>
      <c r="V785" s="1233">
        <f t="shared" si="180"/>
        <v>10.08</v>
      </c>
      <c r="W785" s="1248">
        <f t="shared" si="168"/>
        <v>478</v>
      </c>
    </row>
    <row r="786" spans="1:23" ht="11.25" customHeight="1" x14ac:dyDescent="0.25">
      <c r="A786" s="1234" t="s">
        <v>3854</v>
      </c>
      <c r="B786" s="1234">
        <v>19675411</v>
      </c>
      <c r="C786" s="1235" t="s">
        <v>2929</v>
      </c>
      <c r="D786" s="1234">
        <v>31910003720</v>
      </c>
      <c r="E786" s="1234" t="s">
        <v>4314</v>
      </c>
      <c r="F786" s="1237">
        <v>171.33333333333334</v>
      </c>
      <c r="G786" s="1236">
        <v>2</v>
      </c>
      <c r="H786" s="1236">
        <v>1</v>
      </c>
      <c r="I786" s="1238">
        <v>0</v>
      </c>
      <c r="J786" s="1239">
        <f t="shared" si="181"/>
        <v>1</v>
      </c>
      <c r="K786" s="1229">
        <f t="shared" si="169"/>
        <v>41.12</v>
      </c>
      <c r="L786" s="1229">
        <f t="shared" si="170"/>
        <v>41.12</v>
      </c>
      <c r="M786" s="1229">
        <f t="shared" si="171"/>
        <v>1.68</v>
      </c>
      <c r="N786" s="1229">
        <f t="shared" si="172"/>
        <v>1.68</v>
      </c>
      <c r="O786" s="1229">
        <f t="shared" si="173"/>
        <v>56.7</v>
      </c>
      <c r="P786" s="1229">
        <f t="shared" si="174"/>
        <v>56.7</v>
      </c>
      <c r="Q786" s="1229">
        <f t="shared" si="175"/>
        <v>23.58</v>
      </c>
      <c r="R786" s="1229">
        <f t="shared" si="176"/>
        <v>23.58</v>
      </c>
      <c r="S786" s="1229">
        <f t="shared" si="177"/>
        <v>10.28</v>
      </c>
      <c r="T786" s="1229">
        <f t="shared" si="178"/>
        <v>10.28</v>
      </c>
      <c r="U786" s="1229">
        <f t="shared" si="179"/>
        <v>10.28</v>
      </c>
      <c r="V786" s="1233">
        <f t="shared" si="180"/>
        <v>5.14</v>
      </c>
      <c r="W786" s="1248">
        <f t="shared" si="168"/>
        <v>282</v>
      </c>
    </row>
    <row r="787" spans="1:23" ht="11.25" customHeight="1" x14ac:dyDescent="0.25">
      <c r="A787" s="1234" t="s">
        <v>3854</v>
      </c>
      <c r="B787" s="1234">
        <v>19675412</v>
      </c>
      <c r="C787" s="1235" t="s">
        <v>1722</v>
      </c>
      <c r="D787" s="1234">
        <v>95370009631</v>
      </c>
      <c r="E787" s="1234" t="s">
        <v>4315</v>
      </c>
      <c r="F787" s="1237">
        <v>455.66666666666669</v>
      </c>
      <c r="G787" s="1236">
        <v>3</v>
      </c>
      <c r="H787" s="1236">
        <v>1</v>
      </c>
      <c r="I787" s="1238">
        <v>0</v>
      </c>
      <c r="J787" s="1239">
        <f t="shared" si="181"/>
        <v>2</v>
      </c>
      <c r="K787" s="1229">
        <f t="shared" si="169"/>
        <v>109.36</v>
      </c>
      <c r="L787" s="1229">
        <f t="shared" si="170"/>
        <v>109.36</v>
      </c>
      <c r="M787" s="1229">
        <f t="shared" si="171"/>
        <v>1.68</v>
      </c>
      <c r="N787" s="1229">
        <f t="shared" si="172"/>
        <v>3.36</v>
      </c>
      <c r="O787" s="1229">
        <f t="shared" si="173"/>
        <v>56.7</v>
      </c>
      <c r="P787" s="1229">
        <f t="shared" si="174"/>
        <v>113.4</v>
      </c>
      <c r="Q787" s="1229">
        <f t="shared" si="175"/>
        <v>23.58</v>
      </c>
      <c r="R787" s="1229">
        <f t="shared" si="176"/>
        <v>47.16</v>
      </c>
      <c r="S787" s="1229">
        <f t="shared" si="177"/>
        <v>27.34</v>
      </c>
      <c r="T787" s="1229">
        <f t="shared" si="178"/>
        <v>27.34</v>
      </c>
      <c r="U787" s="1229">
        <f t="shared" si="179"/>
        <v>27.34</v>
      </c>
      <c r="V787" s="1233">
        <f t="shared" si="180"/>
        <v>13.67</v>
      </c>
      <c r="W787" s="1248">
        <f t="shared" si="168"/>
        <v>560</v>
      </c>
    </row>
    <row r="788" spans="1:23" ht="11.25" customHeight="1" x14ac:dyDescent="0.25">
      <c r="A788" s="1234" t="s">
        <v>3854</v>
      </c>
      <c r="B788" s="1234">
        <v>19677407</v>
      </c>
      <c r="C788" s="1235" t="s">
        <v>2931</v>
      </c>
      <c r="D788" s="1234">
        <v>24100008744</v>
      </c>
      <c r="E788" s="1234" t="s">
        <v>4316</v>
      </c>
      <c r="F788" s="1237">
        <v>436.66666666666669</v>
      </c>
      <c r="G788" s="1236">
        <v>5</v>
      </c>
      <c r="H788" s="1236">
        <v>4</v>
      </c>
      <c r="I788" s="1238">
        <v>0</v>
      </c>
      <c r="J788" s="1239">
        <f t="shared" si="181"/>
        <v>1</v>
      </c>
      <c r="K788" s="1229">
        <f t="shared" si="169"/>
        <v>104.8</v>
      </c>
      <c r="L788" s="1229">
        <f t="shared" si="170"/>
        <v>104.8</v>
      </c>
      <c r="M788" s="1229">
        <f t="shared" si="171"/>
        <v>6.72</v>
      </c>
      <c r="N788" s="1229">
        <f t="shared" si="172"/>
        <v>1.68</v>
      </c>
      <c r="O788" s="1229">
        <f t="shared" si="173"/>
        <v>226.8</v>
      </c>
      <c r="P788" s="1229">
        <f t="shared" si="174"/>
        <v>56.7</v>
      </c>
      <c r="Q788" s="1229">
        <f t="shared" si="175"/>
        <v>94.32</v>
      </c>
      <c r="R788" s="1229">
        <f t="shared" si="176"/>
        <v>23.58</v>
      </c>
      <c r="S788" s="1229">
        <f t="shared" si="177"/>
        <v>26.2</v>
      </c>
      <c r="T788" s="1229">
        <f t="shared" si="178"/>
        <v>26.2</v>
      </c>
      <c r="U788" s="1229">
        <f t="shared" si="179"/>
        <v>26.2</v>
      </c>
      <c r="V788" s="1233">
        <f t="shared" si="180"/>
        <v>13.1</v>
      </c>
      <c r="W788" s="1248">
        <f t="shared" si="168"/>
        <v>711</v>
      </c>
    </row>
    <row r="789" spans="1:23" ht="11.25" customHeight="1" x14ac:dyDescent="0.25">
      <c r="A789" s="1234" t="s">
        <v>3854</v>
      </c>
      <c r="B789" s="1234">
        <v>19677408</v>
      </c>
      <c r="C789" s="1235" t="s">
        <v>2933</v>
      </c>
      <c r="D789" s="1234">
        <v>82370006443</v>
      </c>
      <c r="E789" s="1234" t="s">
        <v>4317</v>
      </c>
      <c r="F789" s="1237">
        <v>345.33333333333331</v>
      </c>
      <c r="G789" s="1236">
        <v>3</v>
      </c>
      <c r="H789" s="1236">
        <v>1</v>
      </c>
      <c r="I789" s="1238">
        <v>1</v>
      </c>
      <c r="J789" s="1239">
        <f t="shared" si="181"/>
        <v>1</v>
      </c>
      <c r="K789" s="1229">
        <f t="shared" si="169"/>
        <v>82.88</v>
      </c>
      <c r="L789" s="1229">
        <f t="shared" si="170"/>
        <v>82.88</v>
      </c>
      <c r="M789" s="1229">
        <f t="shared" si="171"/>
        <v>3.36</v>
      </c>
      <c r="N789" s="1229">
        <f t="shared" si="172"/>
        <v>1.68</v>
      </c>
      <c r="O789" s="1229">
        <f t="shared" si="173"/>
        <v>113.4</v>
      </c>
      <c r="P789" s="1229">
        <f t="shared" si="174"/>
        <v>56.7</v>
      </c>
      <c r="Q789" s="1229">
        <f t="shared" si="175"/>
        <v>47.16</v>
      </c>
      <c r="R789" s="1229">
        <f t="shared" si="176"/>
        <v>23.58</v>
      </c>
      <c r="S789" s="1229">
        <f t="shared" si="177"/>
        <v>20.72</v>
      </c>
      <c r="T789" s="1229">
        <f t="shared" si="178"/>
        <v>20.72</v>
      </c>
      <c r="U789" s="1229">
        <f t="shared" si="179"/>
        <v>20.72</v>
      </c>
      <c r="V789" s="1233">
        <f t="shared" si="180"/>
        <v>10.36</v>
      </c>
      <c r="W789" s="1248">
        <f t="shared" si="168"/>
        <v>484</v>
      </c>
    </row>
    <row r="790" spans="1:23" ht="11.25" customHeight="1" x14ac:dyDescent="0.25">
      <c r="A790" s="1234" t="s">
        <v>3854</v>
      </c>
      <c r="B790" s="1234">
        <v>130000032</v>
      </c>
      <c r="C790" s="1235" t="s">
        <v>1208</v>
      </c>
      <c r="D790" s="1234">
        <v>77380005146</v>
      </c>
      <c r="E790" s="1234" t="s">
        <v>4318</v>
      </c>
      <c r="F790" s="1237">
        <v>493.66666666666669</v>
      </c>
      <c r="G790" s="1236">
        <v>2</v>
      </c>
      <c r="H790" s="1236">
        <v>1</v>
      </c>
      <c r="I790" s="1238">
        <v>0</v>
      </c>
      <c r="J790" s="1239">
        <f t="shared" si="181"/>
        <v>1</v>
      </c>
      <c r="K790" s="1229">
        <f t="shared" si="169"/>
        <v>118.48</v>
      </c>
      <c r="L790" s="1229">
        <f t="shared" si="170"/>
        <v>118.48</v>
      </c>
      <c r="M790" s="1229">
        <f t="shared" si="171"/>
        <v>1.68</v>
      </c>
      <c r="N790" s="1229">
        <f t="shared" si="172"/>
        <v>1.68</v>
      </c>
      <c r="O790" s="1229">
        <f t="shared" si="173"/>
        <v>56.7</v>
      </c>
      <c r="P790" s="1229">
        <f t="shared" si="174"/>
        <v>56.7</v>
      </c>
      <c r="Q790" s="1229">
        <f t="shared" si="175"/>
        <v>23.58</v>
      </c>
      <c r="R790" s="1229">
        <f t="shared" si="176"/>
        <v>23.58</v>
      </c>
      <c r="S790" s="1229">
        <f t="shared" si="177"/>
        <v>29.62</v>
      </c>
      <c r="T790" s="1229">
        <f t="shared" si="178"/>
        <v>29.62</v>
      </c>
      <c r="U790" s="1229">
        <f t="shared" si="179"/>
        <v>29.62</v>
      </c>
      <c r="V790" s="1233">
        <f t="shared" si="180"/>
        <v>14.81</v>
      </c>
      <c r="W790" s="1248">
        <f t="shared" si="168"/>
        <v>505</v>
      </c>
    </row>
    <row r="791" spans="1:23" ht="11.25" customHeight="1" x14ac:dyDescent="0.25">
      <c r="A791" s="1234" t="s">
        <v>3854</v>
      </c>
      <c r="B791" s="1234">
        <v>130000042</v>
      </c>
      <c r="C791" s="1235" t="s">
        <v>2935</v>
      </c>
      <c r="D791" s="1234">
        <v>10530006420</v>
      </c>
      <c r="E791" s="1234" t="s">
        <v>4319</v>
      </c>
      <c r="F791" s="1237">
        <v>343</v>
      </c>
      <c r="G791" s="1236">
        <v>2</v>
      </c>
      <c r="H791" s="1236">
        <v>1</v>
      </c>
      <c r="I791" s="1238">
        <v>0</v>
      </c>
      <c r="J791" s="1239">
        <f t="shared" si="181"/>
        <v>1</v>
      </c>
      <c r="K791" s="1229">
        <f t="shared" si="169"/>
        <v>82.32</v>
      </c>
      <c r="L791" s="1229">
        <f t="shared" si="170"/>
        <v>82.32</v>
      </c>
      <c r="M791" s="1229">
        <f t="shared" si="171"/>
        <v>1.68</v>
      </c>
      <c r="N791" s="1229">
        <f t="shared" si="172"/>
        <v>1.68</v>
      </c>
      <c r="O791" s="1229">
        <f t="shared" si="173"/>
        <v>56.7</v>
      </c>
      <c r="P791" s="1229">
        <f t="shared" si="174"/>
        <v>56.7</v>
      </c>
      <c r="Q791" s="1229">
        <f t="shared" si="175"/>
        <v>23.58</v>
      </c>
      <c r="R791" s="1229">
        <f t="shared" si="176"/>
        <v>23.58</v>
      </c>
      <c r="S791" s="1229">
        <f t="shared" si="177"/>
        <v>20.58</v>
      </c>
      <c r="T791" s="1229">
        <f t="shared" si="178"/>
        <v>20.58</v>
      </c>
      <c r="U791" s="1229">
        <f t="shared" si="179"/>
        <v>20.58</v>
      </c>
      <c r="V791" s="1233">
        <f t="shared" si="180"/>
        <v>10.29</v>
      </c>
      <c r="W791" s="1248">
        <f t="shared" si="168"/>
        <v>401</v>
      </c>
    </row>
    <row r="792" spans="1:23" ht="11.25" customHeight="1" x14ac:dyDescent="0.25">
      <c r="A792" s="1234" t="s">
        <v>3854</v>
      </c>
      <c r="B792" s="1234">
        <v>130000055</v>
      </c>
      <c r="C792" s="1235" t="s">
        <v>2937</v>
      </c>
      <c r="D792" s="1234">
        <v>82570004545</v>
      </c>
      <c r="E792" s="1234" t="s">
        <v>4320</v>
      </c>
      <c r="F792" s="1237">
        <v>186.66666666666666</v>
      </c>
      <c r="G792" s="1236">
        <v>2</v>
      </c>
      <c r="H792" s="1236">
        <v>1</v>
      </c>
      <c r="I792" s="1238">
        <v>0</v>
      </c>
      <c r="J792" s="1239">
        <f t="shared" si="181"/>
        <v>1</v>
      </c>
      <c r="K792" s="1229">
        <f t="shared" si="169"/>
        <v>44.8</v>
      </c>
      <c r="L792" s="1229">
        <f t="shared" si="170"/>
        <v>44.8</v>
      </c>
      <c r="M792" s="1229">
        <f t="shared" si="171"/>
        <v>1.68</v>
      </c>
      <c r="N792" s="1229">
        <f t="shared" si="172"/>
        <v>1.68</v>
      </c>
      <c r="O792" s="1229">
        <f t="shared" si="173"/>
        <v>56.7</v>
      </c>
      <c r="P792" s="1229">
        <f t="shared" si="174"/>
        <v>56.7</v>
      </c>
      <c r="Q792" s="1229">
        <f t="shared" si="175"/>
        <v>23.58</v>
      </c>
      <c r="R792" s="1229">
        <f t="shared" si="176"/>
        <v>23.58</v>
      </c>
      <c r="S792" s="1229">
        <f t="shared" si="177"/>
        <v>11.2</v>
      </c>
      <c r="T792" s="1229">
        <f t="shared" si="178"/>
        <v>11.2</v>
      </c>
      <c r="U792" s="1229">
        <f t="shared" si="179"/>
        <v>11.2</v>
      </c>
      <c r="V792" s="1233">
        <f t="shared" si="180"/>
        <v>5.6</v>
      </c>
      <c r="W792" s="1248">
        <f t="shared" si="168"/>
        <v>293</v>
      </c>
    </row>
    <row r="793" spans="1:23" ht="11.25" customHeight="1" x14ac:dyDescent="0.25">
      <c r="A793" s="1234" t="s">
        <v>3854</v>
      </c>
      <c r="B793" s="1234">
        <v>130000056</v>
      </c>
      <c r="C793" s="1235" t="s">
        <v>2939</v>
      </c>
      <c r="D793" s="1234">
        <v>35520010256</v>
      </c>
      <c r="E793" s="1234" t="s">
        <v>4321</v>
      </c>
      <c r="F793" s="1237">
        <v>400.66666666666669</v>
      </c>
      <c r="G793" s="1236">
        <v>2</v>
      </c>
      <c r="H793" s="1236">
        <v>1</v>
      </c>
      <c r="I793" s="1238">
        <v>0</v>
      </c>
      <c r="J793" s="1239">
        <f t="shared" si="181"/>
        <v>1</v>
      </c>
      <c r="K793" s="1229">
        <f t="shared" si="169"/>
        <v>96.16</v>
      </c>
      <c r="L793" s="1229">
        <f t="shared" si="170"/>
        <v>96.16</v>
      </c>
      <c r="M793" s="1229">
        <f t="shared" si="171"/>
        <v>1.68</v>
      </c>
      <c r="N793" s="1229">
        <f t="shared" si="172"/>
        <v>1.68</v>
      </c>
      <c r="O793" s="1229">
        <f t="shared" si="173"/>
        <v>56.7</v>
      </c>
      <c r="P793" s="1229">
        <f t="shared" si="174"/>
        <v>56.7</v>
      </c>
      <c r="Q793" s="1229">
        <f t="shared" si="175"/>
        <v>23.58</v>
      </c>
      <c r="R793" s="1229">
        <f t="shared" si="176"/>
        <v>23.58</v>
      </c>
      <c r="S793" s="1229">
        <f t="shared" si="177"/>
        <v>24.04</v>
      </c>
      <c r="T793" s="1229">
        <f t="shared" si="178"/>
        <v>24.04</v>
      </c>
      <c r="U793" s="1229">
        <f t="shared" si="179"/>
        <v>24.04</v>
      </c>
      <c r="V793" s="1233">
        <f t="shared" si="180"/>
        <v>12.02</v>
      </c>
      <c r="W793" s="1248">
        <f t="shared" si="168"/>
        <v>440</v>
      </c>
    </row>
    <row r="794" spans="1:23" ht="11.25" customHeight="1" x14ac:dyDescent="0.25">
      <c r="A794" s="1234" t="s">
        <v>3854</v>
      </c>
      <c r="B794" s="1234">
        <v>130000057</v>
      </c>
      <c r="C794" s="1235" t="s">
        <v>2941</v>
      </c>
      <c r="D794" s="1234">
        <v>17100009753</v>
      </c>
      <c r="E794" s="1234" t="s">
        <v>4322</v>
      </c>
      <c r="F794" s="1237">
        <v>414.33333333333331</v>
      </c>
      <c r="G794" s="1236">
        <v>2</v>
      </c>
      <c r="H794" s="1236">
        <v>1</v>
      </c>
      <c r="I794" s="1238">
        <v>0</v>
      </c>
      <c r="J794" s="1239">
        <f t="shared" si="181"/>
        <v>1</v>
      </c>
      <c r="K794" s="1229">
        <f t="shared" si="169"/>
        <v>99.44</v>
      </c>
      <c r="L794" s="1229">
        <f t="shared" si="170"/>
        <v>99.44</v>
      </c>
      <c r="M794" s="1229">
        <f t="shared" si="171"/>
        <v>1.68</v>
      </c>
      <c r="N794" s="1229">
        <f t="shared" si="172"/>
        <v>1.68</v>
      </c>
      <c r="O794" s="1229">
        <f t="shared" si="173"/>
        <v>56.7</v>
      </c>
      <c r="P794" s="1229">
        <f t="shared" si="174"/>
        <v>56.7</v>
      </c>
      <c r="Q794" s="1229">
        <f t="shared" si="175"/>
        <v>23.58</v>
      </c>
      <c r="R794" s="1229">
        <f t="shared" si="176"/>
        <v>23.58</v>
      </c>
      <c r="S794" s="1229">
        <f t="shared" si="177"/>
        <v>24.86</v>
      </c>
      <c r="T794" s="1229">
        <f t="shared" si="178"/>
        <v>24.86</v>
      </c>
      <c r="U794" s="1229">
        <f t="shared" si="179"/>
        <v>24.86</v>
      </c>
      <c r="V794" s="1233">
        <f t="shared" si="180"/>
        <v>12.43</v>
      </c>
      <c r="W794" s="1248">
        <f t="shared" si="168"/>
        <v>450</v>
      </c>
    </row>
    <row r="795" spans="1:23" ht="11.25" customHeight="1" x14ac:dyDescent="0.25">
      <c r="A795" s="1234" t="s">
        <v>3854</v>
      </c>
      <c r="B795" s="1234">
        <v>130000076</v>
      </c>
      <c r="C795" s="1235" t="s">
        <v>2943</v>
      </c>
      <c r="D795" s="1234">
        <v>70560003130</v>
      </c>
      <c r="E795" s="1234" t="s">
        <v>4323</v>
      </c>
      <c r="F795" s="1237">
        <v>332</v>
      </c>
      <c r="G795" s="1236">
        <v>3</v>
      </c>
      <c r="H795" s="1236">
        <v>1</v>
      </c>
      <c r="I795" s="1238">
        <v>0</v>
      </c>
      <c r="J795" s="1239">
        <f t="shared" si="181"/>
        <v>2</v>
      </c>
      <c r="K795" s="1229">
        <f t="shared" si="169"/>
        <v>79.679999999999993</v>
      </c>
      <c r="L795" s="1229">
        <f t="shared" si="170"/>
        <v>79.679999999999993</v>
      </c>
      <c r="M795" s="1229">
        <f t="shared" si="171"/>
        <v>1.68</v>
      </c>
      <c r="N795" s="1229">
        <f t="shared" si="172"/>
        <v>3.36</v>
      </c>
      <c r="O795" s="1229">
        <f t="shared" si="173"/>
        <v>56.7</v>
      </c>
      <c r="P795" s="1229">
        <f t="shared" si="174"/>
        <v>113.4</v>
      </c>
      <c r="Q795" s="1229">
        <f t="shared" si="175"/>
        <v>23.58</v>
      </c>
      <c r="R795" s="1229">
        <f t="shared" si="176"/>
        <v>47.16</v>
      </c>
      <c r="S795" s="1229">
        <f t="shared" si="177"/>
        <v>19.919999999999998</v>
      </c>
      <c r="T795" s="1229">
        <f t="shared" si="178"/>
        <v>19.919999999999998</v>
      </c>
      <c r="U795" s="1229">
        <f t="shared" si="179"/>
        <v>19.919999999999998</v>
      </c>
      <c r="V795" s="1233">
        <f t="shared" si="180"/>
        <v>9.9599999999999991</v>
      </c>
      <c r="W795" s="1248">
        <f t="shared" si="168"/>
        <v>475</v>
      </c>
    </row>
    <row r="796" spans="1:23" ht="11.25" customHeight="1" x14ac:dyDescent="0.25">
      <c r="A796" s="1234" t="s">
        <v>3854</v>
      </c>
      <c r="B796" s="1234">
        <v>130000081</v>
      </c>
      <c r="C796" s="1235" t="s">
        <v>1210</v>
      </c>
      <c r="D796" s="1234">
        <v>32430043577</v>
      </c>
      <c r="E796" s="1234" t="s">
        <v>4324</v>
      </c>
      <c r="F796" s="1237">
        <v>300</v>
      </c>
      <c r="G796" s="1236">
        <v>5</v>
      </c>
      <c r="H796" s="1236">
        <v>2</v>
      </c>
      <c r="I796" s="1238">
        <v>2</v>
      </c>
      <c r="J796" s="1239">
        <f t="shared" si="181"/>
        <v>1</v>
      </c>
      <c r="K796" s="1229">
        <f t="shared" si="169"/>
        <v>72</v>
      </c>
      <c r="L796" s="1229">
        <f t="shared" si="170"/>
        <v>72</v>
      </c>
      <c r="M796" s="1229">
        <f t="shared" si="171"/>
        <v>6.72</v>
      </c>
      <c r="N796" s="1229">
        <f t="shared" si="172"/>
        <v>1.68</v>
      </c>
      <c r="O796" s="1229">
        <f t="shared" si="173"/>
        <v>226.8</v>
      </c>
      <c r="P796" s="1229">
        <f t="shared" si="174"/>
        <v>56.7</v>
      </c>
      <c r="Q796" s="1229">
        <f t="shared" si="175"/>
        <v>94.32</v>
      </c>
      <c r="R796" s="1229">
        <f t="shared" si="176"/>
        <v>23.58</v>
      </c>
      <c r="S796" s="1229">
        <f t="shared" si="177"/>
        <v>18</v>
      </c>
      <c r="T796" s="1229">
        <f t="shared" si="178"/>
        <v>18</v>
      </c>
      <c r="U796" s="1229">
        <f t="shared" si="179"/>
        <v>18</v>
      </c>
      <c r="V796" s="1233">
        <f t="shared" si="180"/>
        <v>9</v>
      </c>
      <c r="W796" s="1248">
        <f t="shared" si="168"/>
        <v>617</v>
      </c>
    </row>
    <row r="797" spans="1:23" ht="11.25" customHeight="1" x14ac:dyDescent="0.25">
      <c r="A797" s="1234" t="s">
        <v>3854</v>
      </c>
      <c r="B797" s="1234">
        <v>130000099</v>
      </c>
      <c r="C797" s="1235" t="s">
        <v>2945</v>
      </c>
      <c r="D797" s="1234">
        <v>43220053219</v>
      </c>
      <c r="E797" s="1234" t="s">
        <v>4325</v>
      </c>
      <c r="F797" s="1237">
        <v>243.33333333333334</v>
      </c>
      <c r="G797" s="1236">
        <v>2</v>
      </c>
      <c r="H797" s="1236">
        <v>1</v>
      </c>
      <c r="I797" s="1238">
        <v>0</v>
      </c>
      <c r="J797" s="1239">
        <f t="shared" si="181"/>
        <v>1</v>
      </c>
      <c r="K797" s="1229">
        <f t="shared" si="169"/>
        <v>58.4</v>
      </c>
      <c r="L797" s="1229">
        <f t="shared" si="170"/>
        <v>58.4</v>
      </c>
      <c r="M797" s="1229">
        <f t="shared" si="171"/>
        <v>1.68</v>
      </c>
      <c r="N797" s="1229">
        <f t="shared" si="172"/>
        <v>1.68</v>
      </c>
      <c r="O797" s="1229">
        <f t="shared" si="173"/>
        <v>56.7</v>
      </c>
      <c r="P797" s="1229">
        <f t="shared" si="174"/>
        <v>56.7</v>
      </c>
      <c r="Q797" s="1229">
        <f t="shared" si="175"/>
        <v>23.58</v>
      </c>
      <c r="R797" s="1229">
        <f t="shared" si="176"/>
        <v>23.58</v>
      </c>
      <c r="S797" s="1229">
        <f t="shared" si="177"/>
        <v>14.6</v>
      </c>
      <c r="T797" s="1229">
        <f t="shared" si="178"/>
        <v>14.6</v>
      </c>
      <c r="U797" s="1229">
        <f t="shared" si="179"/>
        <v>14.6</v>
      </c>
      <c r="V797" s="1233">
        <f t="shared" si="180"/>
        <v>7.3</v>
      </c>
      <c r="W797" s="1248">
        <f t="shared" si="168"/>
        <v>332</v>
      </c>
    </row>
    <row r="798" spans="1:23" ht="11.25" customHeight="1" x14ac:dyDescent="0.25">
      <c r="A798" s="1234" t="s">
        <v>3854</v>
      </c>
      <c r="B798" s="1234">
        <v>130000100</v>
      </c>
      <c r="C798" s="1235" t="s">
        <v>2947</v>
      </c>
      <c r="D798" s="1234">
        <v>16680049388</v>
      </c>
      <c r="E798" s="1234" t="s">
        <v>4326</v>
      </c>
      <c r="F798" s="1237">
        <v>461.66666666666669</v>
      </c>
      <c r="G798" s="1236">
        <v>3</v>
      </c>
      <c r="H798" s="1236">
        <v>1</v>
      </c>
      <c r="I798" s="1238">
        <v>0</v>
      </c>
      <c r="J798" s="1239">
        <f t="shared" si="181"/>
        <v>2</v>
      </c>
      <c r="K798" s="1229">
        <f t="shared" si="169"/>
        <v>110.8</v>
      </c>
      <c r="L798" s="1229">
        <f>F798*$L$4</f>
        <v>110.8</v>
      </c>
      <c r="M798" s="1229">
        <f t="shared" si="171"/>
        <v>1.68</v>
      </c>
      <c r="N798" s="1229">
        <f t="shared" si="172"/>
        <v>3.36</v>
      </c>
      <c r="O798" s="1229">
        <f t="shared" si="173"/>
        <v>56.7</v>
      </c>
      <c r="P798" s="1229">
        <f t="shared" si="174"/>
        <v>113.4</v>
      </c>
      <c r="Q798" s="1229">
        <f t="shared" si="175"/>
        <v>23.58</v>
      </c>
      <c r="R798" s="1229">
        <f t="shared" si="176"/>
        <v>47.16</v>
      </c>
      <c r="S798" s="1229">
        <f t="shared" si="177"/>
        <v>27.7</v>
      </c>
      <c r="T798" s="1229">
        <f t="shared" si="178"/>
        <v>27.7</v>
      </c>
      <c r="U798" s="1229">
        <f t="shared" si="179"/>
        <v>27.7</v>
      </c>
      <c r="V798" s="1233">
        <f t="shared" si="180"/>
        <v>13.85</v>
      </c>
      <c r="W798" s="1248">
        <f t="shared" si="168"/>
        <v>564</v>
      </c>
    </row>
    <row r="799" spans="1:23" ht="11.25" customHeight="1" x14ac:dyDescent="0.25">
      <c r="A799" s="1234" t="s">
        <v>3854</v>
      </c>
      <c r="B799" s="1234">
        <v>130024102</v>
      </c>
      <c r="C799" s="1235" t="s">
        <v>497</v>
      </c>
      <c r="D799" s="1234">
        <v>11960039963</v>
      </c>
      <c r="E799" s="1234" t="s">
        <v>4327</v>
      </c>
      <c r="F799" s="1237">
        <v>281</v>
      </c>
      <c r="G799" s="1236">
        <v>3</v>
      </c>
      <c r="H799" s="1236">
        <v>1</v>
      </c>
      <c r="I799" s="1238">
        <v>0</v>
      </c>
      <c r="J799" s="1239">
        <f t="shared" si="181"/>
        <v>2</v>
      </c>
      <c r="K799" s="1229">
        <f t="shared" si="169"/>
        <v>67.44</v>
      </c>
      <c r="L799" s="1229">
        <f>F799*$L$4</f>
        <v>67.44</v>
      </c>
      <c r="M799" s="1229">
        <f t="shared" si="171"/>
        <v>1.68</v>
      </c>
      <c r="N799" s="1229">
        <f t="shared" si="172"/>
        <v>3.36</v>
      </c>
      <c r="O799" s="1229">
        <f t="shared" si="173"/>
        <v>56.7</v>
      </c>
      <c r="P799" s="1229">
        <f t="shared" si="174"/>
        <v>113.4</v>
      </c>
      <c r="Q799" s="1229">
        <f t="shared" si="175"/>
        <v>23.58</v>
      </c>
      <c r="R799" s="1229">
        <f t="shared" si="176"/>
        <v>47.16</v>
      </c>
      <c r="S799" s="1229">
        <f t="shared" si="177"/>
        <v>16.86</v>
      </c>
      <c r="T799" s="1229">
        <f t="shared" si="178"/>
        <v>16.86</v>
      </c>
      <c r="U799" s="1229">
        <f t="shared" si="179"/>
        <v>16.86</v>
      </c>
      <c r="V799" s="1233">
        <f t="shared" si="180"/>
        <v>8.43</v>
      </c>
      <c r="W799" s="1248">
        <f t="shared" si="168"/>
        <v>440</v>
      </c>
    </row>
    <row r="800" spans="1:23" ht="11.25" customHeight="1" x14ac:dyDescent="0.25">
      <c r="A800" s="1234" t="s">
        <v>3854</v>
      </c>
      <c r="B800" s="1234">
        <v>130024102</v>
      </c>
      <c r="C800" s="1235" t="s">
        <v>497</v>
      </c>
      <c r="D800" s="1234">
        <v>54160006752</v>
      </c>
      <c r="E800" s="1234" t="s">
        <v>4328</v>
      </c>
      <c r="F800" s="1237">
        <v>320.66666666666669</v>
      </c>
      <c r="G800" s="1236">
        <v>3</v>
      </c>
      <c r="H800" s="1236">
        <v>1</v>
      </c>
      <c r="I800" s="1238">
        <v>0</v>
      </c>
      <c r="J800" s="1239">
        <f t="shared" si="181"/>
        <v>2</v>
      </c>
      <c r="K800" s="1229">
        <f t="shared" si="169"/>
        <v>76.960000000000008</v>
      </c>
      <c r="L800" s="1229">
        <f t="shared" ref="L800:L863" si="182">F800*$L$4</f>
        <v>76.960000000000008</v>
      </c>
      <c r="M800" s="1229">
        <f t="shared" si="171"/>
        <v>1.68</v>
      </c>
      <c r="N800" s="1229">
        <f t="shared" si="172"/>
        <v>3.36</v>
      </c>
      <c r="O800" s="1229">
        <f t="shared" si="173"/>
        <v>56.7</v>
      </c>
      <c r="P800" s="1229">
        <f t="shared" si="174"/>
        <v>113.4</v>
      </c>
      <c r="Q800" s="1229">
        <f t="shared" si="175"/>
        <v>23.58</v>
      </c>
      <c r="R800" s="1229">
        <f t="shared" si="176"/>
        <v>47.16</v>
      </c>
      <c r="S800" s="1229">
        <f t="shared" si="177"/>
        <v>19.240000000000002</v>
      </c>
      <c r="T800" s="1229">
        <f t="shared" si="178"/>
        <v>19.240000000000002</v>
      </c>
      <c r="U800" s="1229">
        <f t="shared" si="179"/>
        <v>19.240000000000002</v>
      </c>
      <c r="V800" s="1233">
        <f t="shared" si="180"/>
        <v>9.620000000000001</v>
      </c>
      <c r="W800" s="1248">
        <f t="shared" si="168"/>
        <v>467</v>
      </c>
    </row>
    <row r="801" spans="1:23" ht="11.25" customHeight="1" x14ac:dyDescent="0.25">
      <c r="A801" s="1234" t="s">
        <v>3854</v>
      </c>
      <c r="B801" s="1234">
        <v>130024102</v>
      </c>
      <c r="C801" s="1235" t="s">
        <v>497</v>
      </c>
      <c r="D801" s="1234">
        <v>80780001488</v>
      </c>
      <c r="E801" s="1234" t="s">
        <v>4329</v>
      </c>
      <c r="F801" s="1237">
        <v>303.33333333333331</v>
      </c>
      <c r="G801" s="1236">
        <v>3</v>
      </c>
      <c r="H801" s="1236">
        <v>1</v>
      </c>
      <c r="I801" s="1238">
        <v>0</v>
      </c>
      <c r="J801" s="1239">
        <f t="shared" si="181"/>
        <v>2</v>
      </c>
      <c r="K801" s="1229">
        <f t="shared" si="169"/>
        <v>72.8</v>
      </c>
      <c r="L801" s="1229">
        <f t="shared" si="182"/>
        <v>72.8</v>
      </c>
      <c r="M801" s="1229">
        <f t="shared" si="171"/>
        <v>1.68</v>
      </c>
      <c r="N801" s="1229">
        <f t="shared" si="172"/>
        <v>3.36</v>
      </c>
      <c r="O801" s="1229">
        <f t="shared" si="173"/>
        <v>56.7</v>
      </c>
      <c r="P801" s="1229">
        <f t="shared" si="174"/>
        <v>113.4</v>
      </c>
      <c r="Q801" s="1229">
        <f t="shared" si="175"/>
        <v>23.58</v>
      </c>
      <c r="R801" s="1229">
        <f t="shared" si="176"/>
        <v>47.16</v>
      </c>
      <c r="S801" s="1229">
        <f t="shared" si="177"/>
        <v>18.2</v>
      </c>
      <c r="T801" s="1229">
        <f t="shared" si="178"/>
        <v>18.2</v>
      </c>
      <c r="U801" s="1229">
        <f t="shared" si="179"/>
        <v>18.2</v>
      </c>
      <c r="V801" s="1233">
        <f t="shared" si="180"/>
        <v>9.1</v>
      </c>
      <c r="W801" s="1248">
        <f t="shared" si="168"/>
        <v>455</v>
      </c>
    </row>
    <row r="802" spans="1:23" ht="11.25" customHeight="1" x14ac:dyDescent="0.25">
      <c r="A802" s="1234" t="s">
        <v>3854</v>
      </c>
      <c r="B802" s="1234">
        <v>130024102</v>
      </c>
      <c r="C802" s="1235" t="s">
        <v>497</v>
      </c>
      <c r="D802" s="1234">
        <v>83960049448</v>
      </c>
      <c r="E802" s="1234" t="s">
        <v>4330</v>
      </c>
      <c r="F802" s="1237">
        <v>347.33333333333331</v>
      </c>
      <c r="G802" s="1236">
        <v>3</v>
      </c>
      <c r="H802" s="1236">
        <v>1</v>
      </c>
      <c r="I802" s="1238">
        <v>0</v>
      </c>
      <c r="J802" s="1239">
        <f t="shared" si="181"/>
        <v>2</v>
      </c>
      <c r="K802" s="1229">
        <f t="shared" si="169"/>
        <v>83.36</v>
      </c>
      <c r="L802" s="1229">
        <f t="shared" si="182"/>
        <v>83.36</v>
      </c>
      <c r="M802" s="1229">
        <f t="shared" si="171"/>
        <v>1.68</v>
      </c>
      <c r="N802" s="1229">
        <f t="shared" si="172"/>
        <v>3.36</v>
      </c>
      <c r="O802" s="1229">
        <f t="shared" si="173"/>
        <v>56.7</v>
      </c>
      <c r="P802" s="1229">
        <f t="shared" si="174"/>
        <v>113.4</v>
      </c>
      <c r="Q802" s="1229">
        <f t="shared" si="175"/>
        <v>23.58</v>
      </c>
      <c r="R802" s="1229">
        <f t="shared" si="176"/>
        <v>47.16</v>
      </c>
      <c r="S802" s="1229">
        <f t="shared" si="177"/>
        <v>20.84</v>
      </c>
      <c r="T802" s="1229">
        <f t="shared" si="178"/>
        <v>20.84</v>
      </c>
      <c r="U802" s="1229">
        <f t="shared" si="179"/>
        <v>20.84</v>
      </c>
      <c r="V802" s="1233">
        <f t="shared" si="180"/>
        <v>10.42</v>
      </c>
      <c r="W802" s="1248">
        <f t="shared" si="168"/>
        <v>486</v>
      </c>
    </row>
    <row r="803" spans="1:23" ht="11.25" customHeight="1" x14ac:dyDescent="0.25">
      <c r="A803" s="1234" t="s">
        <v>3854</v>
      </c>
      <c r="B803" s="1234">
        <v>130075402</v>
      </c>
      <c r="C803" s="1235" t="s">
        <v>2949</v>
      </c>
      <c r="D803" s="1234">
        <v>60360009976</v>
      </c>
      <c r="E803" s="1234" t="s">
        <v>4331</v>
      </c>
      <c r="F803" s="1237">
        <v>85.666666666666671</v>
      </c>
      <c r="G803" s="1236">
        <v>4</v>
      </c>
      <c r="H803" s="1236">
        <v>2</v>
      </c>
      <c r="I803" s="1238">
        <v>1</v>
      </c>
      <c r="J803" s="1239">
        <f t="shared" si="181"/>
        <v>1</v>
      </c>
      <c r="K803" s="1229">
        <f t="shared" si="169"/>
        <v>20.56</v>
      </c>
      <c r="L803" s="1229">
        <f t="shared" si="182"/>
        <v>20.56</v>
      </c>
      <c r="M803" s="1229">
        <f t="shared" si="171"/>
        <v>5.04</v>
      </c>
      <c r="N803" s="1229">
        <f t="shared" si="172"/>
        <v>1.68</v>
      </c>
      <c r="O803" s="1229">
        <f t="shared" si="173"/>
        <v>170.10000000000002</v>
      </c>
      <c r="P803" s="1229">
        <f t="shared" si="174"/>
        <v>56.7</v>
      </c>
      <c r="Q803" s="1229">
        <f t="shared" si="175"/>
        <v>70.739999999999995</v>
      </c>
      <c r="R803" s="1229">
        <f t="shared" si="176"/>
        <v>23.58</v>
      </c>
      <c r="S803" s="1229">
        <f t="shared" si="177"/>
        <v>5.14</v>
      </c>
      <c r="T803" s="1229">
        <f t="shared" si="178"/>
        <v>5.14</v>
      </c>
      <c r="U803" s="1229">
        <f t="shared" si="179"/>
        <v>5.14</v>
      </c>
      <c r="V803" s="1233">
        <f t="shared" si="180"/>
        <v>2.57</v>
      </c>
      <c r="W803" s="1248">
        <f t="shared" si="168"/>
        <v>387</v>
      </c>
    </row>
    <row r="804" spans="1:23" ht="11.25" customHeight="1" x14ac:dyDescent="0.25">
      <c r="A804" s="1234" t="s">
        <v>3854</v>
      </c>
      <c r="B804" s="1234">
        <v>130075403</v>
      </c>
      <c r="C804" s="1235" t="s">
        <v>2951</v>
      </c>
      <c r="D804" s="1234">
        <v>48270005203</v>
      </c>
      <c r="E804" s="1234" t="s">
        <v>4332</v>
      </c>
      <c r="F804" s="1237">
        <v>113.33333333333333</v>
      </c>
      <c r="G804" s="1236">
        <v>2</v>
      </c>
      <c r="H804" s="1236">
        <v>1</v>
      </c>
      <c r="I804" s="1238">
        <v>0</v>
      </c>
      <c r="J804" s="1239">
        <f t="shared" si="181"/>
        <v>1</v>
      </c>
      <c r="K804" s="1229">
        <f t="shared" si="169"/>
        <v>27.2</v>
      </c>
      <c r="L804" s="1229">
        <f t="shared" si="182"/>
        <v>27.2</v>
      </c>
      <c r="M804" s="1229">
        <f t="shared" si="171"/>
        <v>1.68</v>
      </c>
      <c r="N804" s="1229">
        <f t="shared" si="172"/>
        <v>1.68</v>
      </c>
      <c r="O804" s="1229">
        <f t="shared" si="173"/>
        <v>56.7</v>
      </c>
      <c r="P804" s="1229">
        <f t="shared" si="174"/>
        <v>56.7</v>
      </c>
      <c r="Q804" s="1229">
        <f t="shared" si="175"/>
        <v>23.58</v>
      </c>
      <c r="R804" s="1229">
        <f t="shared" si="176"/>
        <v>23.58</v>
      </c>
      <c r="S804" s="1229">
        <f t="shared" si="177"/>
        <v>6.8</v>
      </c>
      <c r="T804" s="1229">
        <f t="shared" si="178"/>
        <v>6.8</v>
      </c>
      <c r="U804" s="1229">
        <f t="shared" si="179"/>
        <v>6.8</v>
      </c>
      <c r="V804" s="1233">
        <f t="shared" si="180"/>
        <v>3.4</v>
      </c>
      <c r="W804" s="1248">
        <f t="shared" si="168"/>
        <v>242</v>
      </c>
    </row>
    <row r="805" spans="1:23" ht="11.25" customHeight="1" x14ac:dyDescent="0.25">
      <c r="A805" s="1234" t="s">
        <v>3854</v>
      </c>
      <c r="B805" s="1234">
        <v>130075404</v>
      </c>
      <c r="C805" s="1235" t="s">
        <v>2953</v>
      </c>
      <c r="D805" s="1234">
        <v>18520003551</v>
      </c>
      <c r="E805" s="1234" t="s">
        <v>4333</v>
      </c>
      <c r="F805" s="1237">
        <v>351.33333333333331</v>
      </c>
      <c r="G805" s="1236">
        <v>3</v>
      </c>
      <c r="H805" s="1236">
        <v>1</v>
      </c>
      <c r="I805" s="1238">
        <v>0</v>
      </c>
      <c r="J805" s="1239">
        <f t="shared" si="181"/>
        <v>2</v>
      </c>
      <c r="K805" s="1229">
        <f t="shared" si="169"/>
        <v>84.32</v>
      </c>
      <c r="L805" s="1229">
        <f t="shared" si="182"/>
        <v>84.32</v>
      </c>
      <c r="M805" s="1229">
        <f t="shared" si="171"/>
        <v>1.68</v>
      </c>
      <c r="N805" s="1229">
        <f t="shared" si="172"/>
        <v>3.36</v>
      </c>
      <c r="O805" s="1229">
        <f t="shared" si="173"/>
        <v>56.7</v>
      </c>
      <c r="P805" s="1229">
        <f t="shared" si="174"/>
        <v>113.4</v>
      </c>
      <c r="Q805" s="1229">
        <f t="shared" si="175"/>
        <v>23.58</v>
      </c>
      <c r="R805" s="1229">
        <f t="shared" si="176"/>
        <v>47.16</v>
      </c>
      <c r="S805" s="1229">
        <f t="shared" si="177"/>
        <v>21.08</v>
      </c>
      <c r="T805" s="1229">
        <f t="shared" si="178"/>
        <v>21.08</v>
      </c>
      <c r="U805" s="1229">
        <f t="shared" si="179"/>
        <v>21.08</v>
      </c>
      <c r="V805" s="1233">
        <f t="shared" si="180"/>
        <v>10.54</v>
      </c>
      <c r="W805" s="1248">
        <f t="shared" si="168"/>
        <v>488</v>
      </c>
    </row>
    <row r="806" spans="1:23" ht="11.25" customHeight="1" x14ac:dyDescent="0.25">
      <c r="A806" s="1234" t="s">
        <v>3854</v>
      </c>
      <c r="B806" s="1234">
        <v>130075405</v>
      </c>
      <c r="C806" s="1235" t="s">
        <v>2955</v>
      </c>
      <c r="D806" s="1234">
        <v>61030001337</v>
      </c>
      <c r="E806" s="1234" t="s">
        <v>4334</v>
      </c>
      <c r="F806" s="1237">
        <v>202</v>
      </c>
      <c r="G806" s="1236">
        <v>2</v>
      </c>
      <c r="H806" s="1236">
        <v>1</v>
      </c>
      <c r="I806" s="1238">
        <v>0</v>
      </c>
      <c r="J806" s="1239">
        <f t="shared" si="181"/>
        <v>1</v>
      </c>
      <c r="K806" s="1229">
        <f t="shared" si="169"/>
        <v>48.48</v>
      </c>
      <c r="L806" s="1229">
        <f t="shared" si="182"/>
        <v>48.48</v>
      </c>
      <c r="M806" s="1229">
        <f t="shared" si="171"/>
        <v>1.68</v>
      </c>
      <c r="N806" s="1229">
        <f t="shared" si="172"/>
        <v>1.68</v>
      </c>
      <c r="O806" s="1229">
        <f t="shared" si="173"/>
        <v>56.7</v>
      </c>
      <c r="P806" s="1229">
        <f t="shared" si="174"/>
        <v>56.7</v>
      </c>
      <c r="Q806" s="1229">
        <f t="shared" si="175"/>
        <v>23.58</v>
      </c>
      <c r="R806" s="1229">
        <f t="shared" si="176"/>
        <v>23.58</v>
      </c>
      <c r="S806" s="1229">
        <f t="shared" si="177"/>
        <v>12.12</v>
      </c>
      <c r="T806" s="1229">
        <f t="shared" si="178"/>
        <v>12.12</v>
      </c>
      <c r="U806" s="1229">
        <f t="shared" si="179"/>
        <v>12.12</v>
      </c>
      <c r="V806" s="1233">
        <f t="shared" si="180"/>
        <v>6.06</v>
      </c>
      <c r="W806" s="1248">
        <f t="shared" si="168"/>
        <v>303</v>
      </c>
    </row>
    <row r="807" spans="1:23" ht="11.25" customHeight="1" x14ac:dyDescent="0.25">
      <c r="A807" s="1234" t="s">
        <v>3854</v>
      </c>
      <c r="B807" s="1234">
        <v>130075407</v>
      </c>
      <c r="C807" s="1235" t="s">
        <v>2957</v>
      </c>
      <c r="D807" s="1234">
        <v>52110008545</v>
      </c>
      <c r="E807" s="1234" t="s">
        <v>4335</v>
      </c>
      <c r="F807" s="1237">
        <v>273.33333333333331</v>
      </c>
      <c r="G807" s="1236">
        <v>2</v>
      </c>
      <c r="H807" s="1236">
        <v>1</v>
      </c>
      <c r="I807" s="1238">
        <v>0</v>
      </c>
      <c r="J807" s="1239">
        <f t="shared" si="181"/>
        <v>1</v>
      </c>
      <c r="K807" s="1229">
        <f t="shared" si="169"/>
        <v>65.599999999999994</v>
      </c>
      <c r="L807" s="1229">
        <f t="shared" si="182"/>
        <v>65.599999999999994</v>
      </c>
      <c r="M807" s="1229">
        <f t="shared" si="171"/>
        <v>1.68</v>
      </c>
      <c r="N807" s="1229">
        <f t="shared" si="172"/>
        <v>1.68</v>
      </c>
      <c r="O807" s="1229">
        <f t="shared" si="173"/>
        <v>56.7</v>
      </c>
      <c r="P807" s="1229">
        <f t="shared" si="174"/>
        <v>56.7</v>
      </c>
      <c r="Q807" s="1229">
        <f t="shared" si="175"/>
        <v>23.58</v>
      </c>
      <c r="R807" s="1229">
        <f t="shared" si="176"/>
        <v>23.58</v>
      </c>
      <c r="S807" s="1229">
        <f t="shared" si="177"/>
        <v>16.399999999999999</v>
      </c>
      <c r="T807" s="1229">
        <f t="shared" si="178"/>
        <v>16.399999999999999</v>
      </c>
      <c r="U807" s="1229">
        <f t="shared" si="179"/>
        <v>16.399999999999999</v>
      </c>
      <c r="V807" s="1233">
        <f t="shared" si="180"/>
        <v>8.1999999999999993</v>
      </c>
      <c r="W807" s="1248">
        <f t="shared" si="168"/>
        <v>353</v>
      </c>
    </row>
    <row r="808" spans="1:23" ht="11.25" customHeight="1" x14ac:dyDescent="0.25">
      <c r="A808" s="1234" t="s">
        <v>3854</v>
      </c>
      <c r="B808" s="1234">
        <v>130075408</v>
      </c>
      <c r="C808" s="1235" t="s">
        <v>2959</v>
      </c>
      <c r="D808" s="1234">
        <v>32460008097</v>
      </c>
      <c r="E808" s="1234" t="s">
        <v>4336</v>
      </c>
      <c r="F808" s="1237">
        <v>303</v>
      </c>
      <c r="G808" s="1236">
        <v>2</v>
      </c>
      <c r="H808" s="1236">
        <v>1</v>
      </c>
      <c r="I808" s="1238">
        <v>0</v>
      </c>
      <c r="J808" s="1239">
        <f t="shared" si="181"/>
        <v>1</v>
      </c>
      <c r="K808" s="1229">
        <f t="shared" si="169"/>
        <v>72.72</v>
      </c>
      <c r="L808" s="1229">
        <f t="shared" si="182"/>
        <v>72.72</v>
      </c>
      <c r="M808" s="1229">
        <f t="shared" si="171"/>
        <v>1.68</v>
      </c>
      <c r="N808" s="1229">
        <f t="shared" si="172"/>
        <v>1.68</v>
      </c>
      <c r="O808" s="1229">
        <f t="shared" si="173"/>
        <v>56.7</v>
      </c>
      <c r="P808" s="1229">
        <f t="shared" si="174"/>
        <v>56.7</v>
      </c>
      <c r="Q808" s="1229">
        <f t="shared" si="175"/>
        <v>23.58</v>
      </c>
      <c r="R808" s="1229">
        <f t="shared" si="176"/>
        <v>23.58</v>
      </c>
      <c r="S808" s="1229">
        <f t="shared" si="177"/>
        <v>18.18</v>
      </c>
      <c r="T808" s="1229">
        <f t="shared" si="178"/>
        <v>18.18</v>
      </c>
      <c r="U808" s="1229">
        <f t="shared" si="179"/>
        <v>18.18</v>
      </c>
      <c r="V808" s="1233">
        <f t="shared" si="180"/>
        <v>9.09</v>
      </c>
      <c r="W808" s="1248">
        <f t="shared" si="168"/>
        <v>373</v>
      </c>
    </row>
    <row r="809" spans="1:23" ht="11.25" customHeight="1" x14ac:dyDescent="0.25">
      <c r="A809" s="1234" t="s">
        <v>3854</v>
      </c>
      <c r="B809" s="1234">
        <v>130075409</v>
      </c>
      <c r="C809" s="1235" t="s">
        <v>922</v>
      </c>
      <c r="D809" s="1234">
        <v>32460006784</v>
      </c>
      <c r="E809" s="1234" t="s">
        <v>4337</v>
      </c>
      <c r="F809" s="1237">
        <v>367</v>
      </c>
      <c r="G809" s="1236">
        <v>3</v>
      </c>
      <c r="H809" s="1236">
        <v>1</v>
      </c>
      <c r="I809" s="1238">
        <v>0</v>
      </c>
      <c r="J809" s="1239">
        <f t="shared" si="181"/>
        <v>2</v>
      </c>
      <c r="K809" s="1229">
        <f t="shared" si="169"/>
        <v>88.08</v>
      </c>
      <c r="L809" s="1229">
        <f t="shared" si="182"/>
        <v>88.08</v>
      </c>
      <c r="M809" s="1229">
        <f t="shared" si="171"/>
        <v>1.68</v>
      </c>
      <c r="N809" s="1229">
        <f t="shared" si="172"/>
        <v>3.36</v>
      </c>
      <c r="O809" s="1229">
        <f t="shared" si="173"/>
        <v>56.7</v>
      </c>
      <c r="P809" s="1229">
        <f t="shared" si="174"/>
        <v>113.4</v>
      </c>
      <c r="Q809" s="1229">
        <f t="shared" si="175"/>
        <v>23.58</v>
      </c>
      <c r="R809" s="1229">
        <f t="shared" si="176"/>
        <v>47.16</v>
      </c>
      <c r="S809" s="1229">
        <f t="shared" si="177"/>
        <v>22.02</v>
      </c>
      <c r="T809" s="1229">
        <f t="shared" si="178"/>
        <v>22.02</v>
      </c>
      <c r="U809" s="1229">
        <f t="shared" si="179"/>
        <v>22.02</v>
      </c>
      <c r="V809" s="1233">
        <f t="shared" si="180"/>
        <v>11.01</v>
      </c>
      <c r="W809" s="1248">
        <f t="shared" si="168"/>
        <v>499</v>
      </c>
    </row>
    <row r="810" spans="1:23" ht="11.25" customHeight="1" x14ac:dyDescent="0.25">
      <c r="A810" s="1234" t="s">
        <v>3854</v>
      </c>
      <c r="B810" s="1234">
        <v>130075411</v>
      </c>
      <c r="C810" s="1235" t="s">
        <v>2961</v>
      </c>
      <c r="D810" s="1234">
        <v>85530010880</v>
      </c>
      <c r="E810" s="1234" t="s">
        <v>4338</v>
      </c>
      <c r="F810" s="1237">
        <v>284.33333333333331</v>
      </c>
      <c r="G810" s="1236">
        <v>3</v>
      </c>
      <c r="H810" s="1236">
        <v>1</v>
      </c>
      <c r="I810" s="1238">
        <v>0</v>
      </c>
      <c r="J810" s="1239">
        <f t="shared" si="181"/>
        <v>2</v>
      </c>
      <c r="K810" s="1229">
        <f t="shared" si="169"/>
        <v>68.239999999999995</v>
      </c>
      <c r="L810" s="1229">
        <f t="shared" si="182"/>
        <v>68.239999999999995</v>
      </c>
      <c r="M810" s="1229">
        <f t="shared" si="171"/>
        <v>1.68</v>
      </c>
      <c r="N810" s="1229">
        <f t="shared" si="172"/>
        <v>3.36</v>
      </c>
      <c r="O810" s="1229">
        <f t="shared" si="173"/>
        <v>56.7</v>
      </c>
      <c r="P810" s="1229">
        <f t="shared" si="174"/>
        <v>113.4</v>
      </c>
      <c r="Q810" s="1229">
        <f t="shared" si="175"/>
        <v>23.58</v>
      </c>
      <c r="R810" s="1229">
        <f t="shared" si="176"/>
        <v>47.16</v>
      </c>
      <c r="S810" s="1229">
        <f t="shared" si="177"/>
        <v>17.059999999999999</v>
      </c>
      <c r="T810" s="1229">
        <f t="shared" si="178"/>
        <v>17.059999999999999</v>
      </c>
      <c r="U810" s="1229">
        <f t="shared" si="179"/>
        <v>17.059999999999999</v>
      </c>
      <c r="V810" s="1233">
        <f t="shared" si="180"/>
        <v>8.5299999999999994</v>
      </c>
      <c r="W810" s="1248">
        <f t="shared" si="168"/>
        <v>442</v>
      </c>
    </row>
    <row r="811" spans="1:23" ht="11.25" customHeight="1" x14ac:dyDescent="0.25">
      <c r="A811" s="1234" t="s">
        <v>3854</v>
      </c>
      <c r="B811" s="1234">
        <v>130075412</v>
      </c>
      <c r="C811" s="1235" t="s">
        <v>924</v>
      </c>
      <c r="D811" s="1234">
        <v>59730006135</v>
      </c>
      <c r="E811" s="1234" t="s">
        <v>4339</v>
      </c>
      <c r="F811" s="1237">
        <v>216.33333333333334</v>
      </c>
      <c r="G811" s="1236">
        <v>3</v>
      </c>
      <c r="H811" s="1236">
        <v>1</v>
      </c>
      <c r="I811" s="1238">
        <v>0</v>
      </c>
      <c r="J811" s="1239">
        <f t="shared" si="181"/>
        <v>2</v>
      </c>
      <c r="K811" s="1229">
        <f t="shared" si="169"/>
        <v>51.92</v>
      </c>
      <c r="L811" s="1229">
        <f t="shared" si="182"/>
        <v>51.92</v>
      </c>
      <c r="M811" s="1229">
        <f t="shared" si="171"/>
        <v>1.68</v>
      </c>
      <c r="N811" s="1229">
        <f t="shared" si="172"/>
        <v>3.36</v>
      </c>
      <c r="O811" s="1229">
        <f t="shared" si="173"/>
        <v>56.7</v>
      </c>
      <c r="P811" s="1229">
        <f t="shared" si="174"/>
        <v>113.4</v>
      </c>
      <c r="Q811" s="1229">
        <f t="shared" si="175"/>
        <v>23.58</v>
      </c>
      <c r="R811" s="1229">
        <f t="shared" si="176"/>
        <v>47.16</v>
      </c>
      <c r="S811" s="1229">
        <f t="shared" si="177"/>
        <v>12.98</v>
      </c>
      <c r="T811" s="1229">
        <f t="shared" si="178"/>
        <v>12.98</v>
      </c>
      <c r="U811" s="1229">
        <f t="shared" si="179"/>
        <v>12.98</v>
      </c>
      <c r="V811" s="1233">
        <f t="shared" si="180"/>
        <v>6.49</v>
      </c>
      <c r="W811" s="1248">
        <f t="shared" si="168"/>
        <v>395</v>
      </c>
    </row>
    <row r="812" spans="1:23" ht="11.25" customHeight="1" x14ac:dyDescent="0.25">
      <c r="A812" s="1234" t="s">
        <v>3854</v>
      </c>
      <c r="B812" s="1234">
        <v>130075413</v>
      </c>
      <c r="C812" s="1235" t="s">
        <v>2963</v>
      </c>
      <c r="D812" s="1234">
        <v>87730003192</v>
      </c>
      <c r="E812" s="1234" t="s">
        <v>4340</v>
      </c>
      <c r="F812" s="1237">
        <v>216</v>
      </c>
      <c r="G812" s="1236">
        <v>2</v>
      </c>
      <c r="H812" s="1236">
        <v>1</v>
      </c>
      <c r="I812" s="1238">
        <v>0</v>
      </c>
      <c r="J812" s="1239">
        <f t="shared" si="181"/>
        <v>1</v>
      </c>
      <c r="K812" s="1229">
        <f t="shared" si="169"/>
        <v>51.839999999999996</v>
      </c>
      <c r="L812" s="1229">
        <f t="shared" si="182"/>
        <v>51.839999999999996</v>
      </c>
      <c r="M812" s="1229">
        <f t="shared" si="171"/>
        <v>1.68</v>
      </c>
      <c r="N812" s="1229">
        <f t="shared" si="172"/>
        <v>1.68</v>
      </c>
      <c r="O812" s="1229">
        <f t="shared" si="173"/>
        <v>56.7</v>
      </c>
      <c r="P812" s="1229">
        <f t="shared" si="174"/>
        <v>56.7</v>
      </c>
      <c r="Q812" s="1229">
        <f t="shared" si="175"/>
        <v>23.58</v>
      </c>
      <c r="R812" s="1229">
        <f t="shared" si="176"/>
        <v>23.58</v>
      </c>
      <c r="S812" s="1229">
        <f t="shared" si="177"/>
        <v>12.959999999999999</v>
      </c>
      <c r="T812" s="1229">
        <f t="shared" si="178"/>
        <v>12.959999999999999</v>
      </c>
      <c r="U812" s="1229">
        <f t="shared" si="179"/>
        <v>12.959999999999999</v>
      </c>
      <c r="V812" s="1233">
        <f t="shared" si="180"/>
        <v>6.4799999999999995</v>
      </c>
      <c r="W812" s="1248">
        <f t="shared" si="168"/>
        <v>313</v>
      </c>
    </row>
    <row r="813" spans="1:23" ht="11.25" customHeight="1" x14ac:dyDescent="0.25">
      <c r="A813" s="1234" t="s">
        <v>3854</v>
      </c>
      <c r="B813" s="1234">
        <v>130075414</v>
      </c>
      <c r="C813" s="1235" t="s">
        <v>2965</v>
      </c>
      <c r="D813" s="1234">
        <v>37440002139</v>
      </c>
      <c r="E813" s="1234" t="s">
        <v>4341</v>
      </c>
      <c r="F813" s="1237">
        <v>181.33333333333334</v>
      </c>
      <c r="G813" s="1236">
        <v>2</v>
      </c>
      <c r="H813" s="1236">
        <v>1</v>
      </c>
      <c r="I813" s="1238">
        <v>0</v>
      </c>
      <c r="J813" s="1239">
        <f t="shared" si="181"/>
        <v>1</v>
      </c>
      <c r="K813" s="1229">
        <f t="shared" si="169"/>
        <v>43.52</v>
      </c>
      <c r="L813" s="1229">
        <f t="shared" si="182"/>
        <v>43.52</v>
      </c>
      <c r="M813" s="1229">
        <f t="shared" si="171"/>
        <v>1.68</v>
      </c>
      <c r="N813" s="1229">
        <f t="shared" si="172"/>
        <v>1.68</v>
      </c>
      <c r="O813" s="1229">
        <f t="shared" si="173"/>
        <v>56.7</v>
      </c>
      <c r="P813" s="1229">
        <f t="shared" si="174"/>
        <v>56.7</v>
      </c>
      <c r="Q813" s="1229">
        <f t="shared" si="175"/>
        <v>23.58</v>
      </c>
      <c r="R813" s="1229">
        <f t="shared" si="176"/>
        <v>23.58</v>
      </c>
      <c r="S813" s="1229">
        <f t="shared" si="177"/>
        <v>10.88</v>
      </c>
      <c r="T813" s="1229">
        <f t="shared" si="178"/>
        <v>10.88</v>
      </c>
      <c r="U813" s="1229">
        <f t="shared" si="179"/>
        <v>10.88</v>
      </c>
      <c r="V813" s="1233">
        <f t="shared" si="180"/>
        <v>5.44</v>
      </c>
      <c r="W813" s="1248">
        <f t="shared" si="168"/>
        <v>289</v>
      </c>
    </row>
    <row r="814" spans="1:23" ht="11.25" customHeight="1" x14ac:dyDescent="0.25">
      <c r="A814" s="1234" t="s">
        <v>3854</v>
      </c>
      <c r="B814" s="1234">
        <v>130075415</v>
      </c>
      <c r="C814" s="1235" t="s">
        <v>2967</v>
      </c>
      <c r="D814" s="1234">
        <v>77480005583</v>
      </c>
      <c r="E814" s="1234" t="s">
        <v>4342</v>
      </c>
      <c r="F814" s="1237">
        <v>253</v>
      </c>
      <c r="G814" s="1236">
        <v>3</v>
      </c>
      <c r="H814" s="1236">
        <v>1</v>
      </c>
      <c r="I814" s="1238">
        <v>0</v>
      </c>
      <c r="J814" s="1239">
        <f t="shared" si="181"/>
        <v>2</v>
      </c>
      <c r="K814" s="1229">
        <f t="shared" si="169"/>
        <v>60.72</v>
      </c>
      <c r="L814" s="1229">
        <f t="shared" si="182"/>
        <v>60.72</v>
      </c>
      <c r="M814" s="1229">
        <f t="shared" si="171"/>
        <v>1.68</v>
      </c>
      <c r="N814" s="1229">
        <f t="shared" si="172"/>
        <v>3.36</v>
      </c>
      <c r="O814" s="1229">
        <f t="shared" si="173"/>
        <v>56.7</v>
      </c>
      <c r="P814" s="1229">
        <f t="shared" si="174"/>
        <v>113.4</v>
      </c>
      <c r="Q814" s="1229">
        <f t="shared" si="175"/>
        <v>23.58</v>
      </c>
      <c r="R814" s="1229">
        <f t="shared" si="176"/>
        <v>47.16</v>
      </c>
      <c r="S814" s="1229">
        <f t="shared" si="177"/>
        <v>15.18</v>
      </c>
      <c r="T814" s="1229">
        <f t="shared" si="178"/>
        <v>15.18</v>
      </c>
      <c r="U814" s="1229">
        <f t="shared" si="179"/>
        <v>15.18</v>
      </c>
      <c r="V814" s="1233">
        <f t="shared" si="180"/>
        <v>7.59</v>
      </c>
      <c r="W814" s="1248">
        <f t="shared" si="168"/>
        <v>420</v>
      </c>
    </row>
    <row r="815" spans="1:23" ht="11.25" customHeight="1" x14ac:dyDescent="0.25">
      <c r="A815" s="1234" t="s">
        <v>3854</v>
      </c>
      <c r="B815" s="1234">
        <v>130077413</v>
      </c>
      <c r="C815" s="1235" t="s">
        <v>2969</v>
      </c>
      <c r="D815" s="1234">
        <v>79330005166</v>
      </c>
      <c r="E815" s="1234" t="s">
        <v>4343</v>
      </c>
      <c r="F815" s="1237">
        <v>349</v>
      </c>
      <c r="G815" s="1236">
        <v>2</v>
      </c>
      <c r="H815" s="1236">
        <v>1</v>
      </c>
      <c r="I815" s="1238">
        <v>0</v>
      </c>
      <c r="J815" s="1239">
        <f t="shared" si="181"/>
        <v>1</v>
      </c>
      <c r="K815" s="1229">
        <f t="shared" si="169"/>
        <v>83.759999999999991</v>
      </c>
      <c r="L815" s="1229">
        <f t="shared" si="182"/>
        <v>83.759999999999991</v>
      </c>
      <c r="M815" s="1229">
        <f t="shared" si="171"/>
        <v>1.68</v>
      </c>
      <c r="N815" s="1229">
        <f t="shared" si="172"/>
        <v>1.68</v>
      </c>
      <c r="O815" s="1229">
        <f t="shared" si="173"/>
        <v>56.7</v>
      </c>
      <c r="P815" s="1229">
        <f t="shared" si="174"/>
        <v>56.7</v>
      </c>
      <c r="Q815" s="1229">
        <f t="shared" si="175"/>
        <v>23.58</v>
      </c>
      <c r="R815" s="1229">
        <f t="shared" si="176"/>
        <v>23.58</v>
      </c>
      <c r="S815" s="1229">
        <f t="shared" si="177"/>
        <v>20.939999999999998</v>
      </c>
      <c r="T815" s="1229">
        <f t="shared" si="178"/>
        <v>20.939999999999998</v>
      </c>
      <c r="U815" s="1229">
        <f t="shared" si="179"/>
        <v>20.939999999999998</v>
      </c>
      <c r="V815" s="1233">
        <f t="shared" si="180"/>
        <v>10.469999999999999</v>
      </c>
      <c r="W815" s="1248">
        <f t="shared" si="168"/>
        <v>405</v>
      </c>
    </row>
    <row r="816" spans="1:23" ht="11.25" customHeight="1" x14ac:dyDescent="0.25">
      <c r="A816" s="1234" t="s">
        <v>3854</v>
      </c>
      <c r="B816" s="1234">
        <v>130077414</v>
      </c>
      <c r="C816" s="1235" t="s">
        <v>2971</v>
      </c>
      <c r="D816" s="1234">
        <v>77170009155</v>
      </c>
      <c r="E816" s="1234" t="s">
        <v>4344</v>
      </c>
      <c r="F816" s="1237">
        <v>556.33333333333337</v>
      </c>
      <c r="G816" s="1236">
        <v>3</v>
      </c>
      <c r="H816" s="1236">
        <v>1</v>
      </c>
      <c r="I816" s="1238">
        <v>0</v>
      </c>
      <c r="J816" s="1239">
        <f t="shared" si="181"/>
        <v>2</v>
      </c>
      <c r="K816" s="1229">
        <f t="shared" si="169"/>
        <v>133.52000000000001</v>
      </c>
      <c r="L816" s="1229">
        <f t="shared" si="182"/>
        <v>133.52000000000001</v>
      </c>
      <c r="M816" s="1229">
        <f t="shared" si="171"/>
        <v>1.68</v>
      </c>
      <c r="N816" s="1229">
        <f t="shared" si="172"/>
        <v>3.36</v>
      </c>
      <c r="O816" s="1229">
        <f t="shared" si="173"/>
        <v>56.7</v>
      </c>
      <c r="P816" s="1229">
        <f t="shared" si="174"/>
        <v>113.4</v>
      </c>
      <c r="Q816" s="1229">
        <f t="shared" si="175"/>
        <v>23.58</v>
      </c>
      <c r="R816" s="1229">
        <f t="shared" si="176"/>
        <v>47.16</v>
      </c>
      <c r="S816" s="1229">
        <f t="shared" si="177"/>
        <v>33.380000000000003</v>
      </c>
      <c r="T816" s="1229">
        <f t="shared" si="178"/>
        <v>33.380000000000003</v>
      </c>
      <c r="U816" s="1229">
        <f t="shared" si="179"/>
        <v>33.380000000000003</v>
      </c>
      <c r="V816" s="1233">
        <f t="shared" si="180"/>
        <v>16.690000000000001</v>
      </c>
      <c r="W816" s="1248">
        <f t="shared" si="168"/>
        <v>630</v>
      </c>
    </row>
    <row r="817" spans="1:23" ht="11.25" customHeight="1" x14ac:dyDescent="0.25">
      <c r="A817" s="1234" t="s">
        <v>3854</v>
      </c>
      <c r="B817" s="1234">
        <v>800600003</v>
      </c>
      <c r="C817" s="1235" t="s">
        <v>2973</v>
      </c>
      <c r="D817" s="1234">
        <v>85000001330</v>
      </c>
      <c r="E817" s="1234" t="s">
        <v>4345</v>
      </c>
      <c r="F817" s="1237">
        <v>771</v>
      </c>
      <c r="G817" s="1236">
        <v>3</v>
      </c>
      <c r="H817" s="1236">
        <v>1</v>
      </c>
      <c r="I817" s="1238">
        <v>0</v>
      </c>
      <c r="J817" s="1239">
        <f t="shared" si="181"/>
        <v>2</v>
      </c>
      <c r="K817" s="1229">
        <f t="shared" si="169"/>
        <v>185.04</v>
      </c>
      <c r="L817" s="1229">
        <f t="shared" si="182"/>
        <v>185.04</v>
      </c>
      <c r="M817" s="1229">
        <f t="shared" si="171"/>
        <v>1.68</v>
      </c>
      <c r="N817" s="1229">
        <f t="shared" si="172"/>
        <v>3.36</v>
      </c>
      <c r="O817" s="1229">
        <f t="shared" si="173"/>
        <v>56.7</v>
      </c>
      <c r="P817" s="1229">
        <f t="shared" si="174"/>
        <v>113.4</v>
      </c>
      <c r="Q817" s="1229">
        <f t="shared" si="175"/>
        <v>23.58</v>
      </c>
      <c r="R817" s="1229">
        <f t="shared" si="176"/>
        <v>47.16</v>
      </c>
      <c r="S817" s="1229">
        <f t="shared" si="177"/>
        <v>46.26</v>
      </c>
      <c r="T817" s="1229">
        <f t="shared" si="178"/>
        <v>46.26</v>
      </c>
      <c r="U817" s="1229">
        <f t="shared" si="179"/>
        <v>46.26</v>
      </c>
      <c r="V817" s="1233">
        <f t="shared" si="180"/>
        <v>23.13</v>
      </c>
      <c r="W817" s="1248">
        <f t="shared" si="168"/>
        <v>778</v>
      </c>
    </row>
    <row r="818" spans="1:23" ht="11.25" customHeight="1" x14ac:dyDescent="0.25">
      <c r="A818" s="1234" t="s">
        <v>3854</v>
      </c>
      <c r="B818" s="1234">
        <v>800600005</v>
      </c>
      <c r="C818" s="1235" t="s">
        <v>926</v>
      </c>
      <c r="D818" s="1234">
        <v>14510003935</v>
      </c>
      <c r="E818" s="1234" t="s">
        <v>4346</v>
      </c>
      <c r="F818" s="1237">
        <v>271.66666666666669</v>
      </c>
      <c r="G818" s="1236">
        <v>3</v>
      </c>
      <c r="H818" s="1236">
        <v>1</v>
      </c>
      <c r="I818" s="1238">
        <v>0</v>
      </c>
      <c r="J818" s="1239">
        <f t="shared" si="181"/>
        <v>2</v>
      </c>
      <c r="K818" s="1229">
        <f t="shared" si="169"/>
        <v>65.2</v>
      </c>
      <c r="L818" s="1229">
        <f t="shared" si="182"/>
        <v>65.2</v>
      </c>
      <c r="M818" s="1229">
        <f t="shared" si="171"/>
        <v>1.68</v>
      </c>
      <c r="N818" s="1229">
        <f t="shared" si="172"/>
        <v>3.36</v>
      </c>
      <c r="O818" s="1229">
        <f t="shared" si="173"/>
        <v>56.7</v>
      </c>
      <c r="P818" s="1229">
        <f t="shared" si="174"/>
        <v>113.4</v>
      </c>
      <c r="Q818" s="1229">
        <f t="shared" si="175"/>
        <v>23.58</v>
      </c>
      <c r="R818" s="1229">
        <f t="shared" si="176"/>
        <v>47.16</v>
      </c>
      <c r="S818" s="1229">
        <f t="shared" si="177"/>
        <v>16.3</v>
      </c>
      <c r="T818" s="1229">
        <f t="shared" si="178"/>
        <v>16.3</v>
      </c>
      <c r="U818" s="1229">
        <f t="shared" si="179"/>
        <v>16.3</v>
      </c>
      <c r="V818" s="1233">
        <f t="shared" si="180"/>
        <v>8.15</v>
      </c>
      <c r="W818" s="1248">
        <f t="shared" si="168"/>
        <v>433</v>
      </c>
    </row>
    <row r="819" spans="1:23" ht="11.25" customHeight="1" x14ac:dyDescent="0.25">
      <c r="A819" s="1234" t="s">
        <v>3854</v>
      </c>
      <c r="B819" s="1234">
        <v>800600007</v>
      </c>
      <c r="C819" s="1235" t="s">
        <v>2975</v>
      </c>
      <c r="D819" s="1234">
        <v>70810002089</v>
      </c>
      <c r="E819" s="1234" t="s">
        <v>4347</v>
      </c>
      <c r="F819" s="1237">
        <v>298.33333333333331</v>
      </c>
      <c r="G819" s="1236">
        <v>3</v>
      </c>
      <c r="H819" s="1236">
        <v>1</v>
      </c>
      <c r="I819" s="1238">
        <v>0</v>
      </c>
      <c r="J819" s="1239">
        <f t="shared" si="181"/>
        <v>2</v>
      </c>
      <c r="K819" s="1229">
        <f t="shared" si="169"/>
        <v>71.599999999999994</v>
      </c>
      <c r="L819" s="1229">
        <f t="shared" si="182"/>
        <v>71.599999999999994</v>
      </c>
      <c r="M819" s="1229">
        <f t="shared" si="171"/>
        <v>1.68</v>
      </c>
      <c r="N819" s="1229">
        <f t="shared" si="172"/>
        <v>3.36</v>
      </c>
      <c r="O819" s="1229">
        <f t="shared" si="173"/>
        <v>56.7</v>
      </c>
      <c r="P819" s="1229">
        <f t="shared" si="174"/>
        <v>113.4</v>
      </c>
      <c r="Q819" s="1229">
        <f t="shared" si="175"/>
        <v>23.58</v>
      </c>
      <c r="R819" s="1229">
        <f t="shared" si="176"/>
        <v>47.16</v>
      </c>
      <c r="S819" s="1229">
        <f t="shared" si="177"/>
        <v>17.899999999999999</v>
      </c>
      <c r="T819" s="1229">
        <f t="shared" si="178"/>
        <v>17.899999999999999</v>
      </c>
      <c r="U819" s="1229">
        <f t="shared" si="179"/>
        <v>17.899999999999999</v>
      </c>
      <c r="V819" s="1233">
        <f t="shared" si="180"/>
        <v>8.9499999999999993</v>
      </c>
      <c r="W819" s="1248">
        <f t="shared" si="168"/>
        <v>452</v>
      </c>
    </row>
    <row r="820" spans="1:23" ht="11.25" customHeight="1" x14ac:dyDescent="0.25">
      <c r="A820" s="1234" t="s">
        <v>3854</v>
      </c>
      <c r="B820" s="1234">
        <v>800600018</v>
      </c>
      <c r="C820" s="1235" t="s">
        <v>1212</v>
      </c>
      <c r="D820" s="1234">
        <v>10480010636</v>
      </c>
      <c r="E820" s="1234" t="s">
        <v>4348</v>
      </c>
      <c r="F820" s="1237">
        <v>409</v>
      </c>
      <c r="G820" s="1236">
        <v>2</v>
      </c>
      <c r="H820" s="1236">
        <v>1</v>
      </c>
      <c r="I820" s="1238">
        <v>0</v>
      </c>
      <c r="J820" s="1239">
        <f t="shared" si="181"/>
        <v>1</v>
      </c>
      <c r="K820" s="1229">
        <f t="shared" si="169"/>
        <v>98.16</v>
      </c>
      <c r="L820" s="1229">
        <f t="shared" si="182"/>
        <v>98.16</v>
      </c>
      <c r="M820" s="1229">
        <f t="shared" si="171"/>
        <v>1.68</v>
      </c>
      <c r="N820" s="1229">
        <f t="shared" si="172"/>
        <v>1.68</v>
      </c>
      <c r="O820" s="1229">
        <f t="shared" si="173"/>
        <v>56.7</v>
      </c>
      <c r="P820" s="1229">
        <f t="shared" si="174"/>
        <v>56.7</v>
      </c>
      <c r="Q820" s="1229">
        <f t="shared" si="175"/>
        <v>23.58</v>
      </c>
      <c r="R820" s="1229">
        <f t="shared" si="176"/>
        <v>23.58</v>
      </c>
      <c r="S820" s="1229">
        <f t="shared" si="177"/>
        <v>24.54</v>
      </c>
      <c r="T820" s="1229">
        <f t="shared" si="178"/>
        <v>24.54</v>
      </c>
      <c r="U820" s="1229">
        <f t="shared" si="179"/>
        <v>24.54</v>
      </c>
      <c r="V820" s="1233">
        <f t="shared" si="180"/>
        <v>12.27</v>
      </c>
      <c r="W820" s="1248">
        <f t="shared" si="168"/>
        <v>446</v>
      </c>
    </row>
    <row r="821" spans="1:23" ht="11.25" customHeight="1" x14ac:dyDescent="0.25">
      <c r="A821" s="1234" t="s">
        <v>3854</v>
      </c>
      <c r="B821" s="1234">
        <v>800800003</v>
      </c>
      <c r="C821" s="1235" t="s">
        <v>2977</v>
      </c>
      <c r="D821" s="1234">
        <v>59010010019</v>
      </c>
      <c r="E821" s="1234" t="s">
        <v>4349</v>
      </c>
      <c r="F821" s="1237">
        <v>132.66666666666666</v>
      </c>
      <c r="G821" s="1236">
        <v>4</v>
      </c>
      <c r="H821" s="1236">
        <v>1</v>
      </c>
      <c r="I821" s="1238">
        <v>0</v>
      </c>
      <c r="J821" s="1239">
        <f t="shared" si="181"/>
        <v>3</v>
      </c>
      <c r="K821" s="1229">
        <f t="shared" si="169"/>
        <v>31.839999999999996</v>
      </c>
      <c r="L821" s="1229">
        <f t="shared" si="182"/>
        <v>31.839999999999996</v>
      </c>
      <c r="M821" s="1229">
        <f t="shared" si="171"/>
        <v>1.68</v>
      </c>
      <c r="N821" s="1229">
        <f t="shared" si="172"/>
        <v>5.04</v>
      </c>
      <c r="O821" s="1229">
        <f t="shared" si="173"/>
        <v>56.7</v>
      </c>
      <c r="P821" s="1229">
        <f t="shared" si="174"/>
        <v>170.10000000000002</v>
      </c>
      <c r="Q821" s="1229">
        <f t="shared" si="175"/>
        <v>23.58</v>
      </c>
      <c r="R821" s="1229">
        <f t="shared" si="176"/>
        <v>70.739999999999995</v>
      </c>
      <c r="S821" s="1229">
        <f t="shared" si="177"/>
        <v>7.9599999999999991</v>
      </c>
      <c r="T821" s="1229">
        <f t="shared" si="178"/>
        <v>7.9599999999999991</v>
      </c>
      <c r="U821" s="1229">
        <f t="shared" si="179"/>
        <v>7.9599999999999991</v>
      </c>
      <c r="V821" s="1233">
        <f t="shared" si="180"/>
        <v>3.9799999999999995</v>
      </c>
      <c r="W821" s="1248">
        <f t="shared" si="168"/>
        <v>419</v>
      </c>
    </row>
    <row r="822" spans="1:23" ht="11.25" customHeight="1" x14ac:dyDescent="0.25">
      <c r="A822" s="1234" t="s">
        <v>3854</v>
      </c>
      <c r="B822" s="1234">
        <v>800800009</v>
      </c>
      <c r="C822" s="1235" t="s">
        <v>2979</v>
      </c>
      <c r="D822" s="1234">
        <v>63650000132</v>
      </c>
      <c r="E822" s="1234" t="s">
        <v>4350</v>
      </c>
      <c r="F822" s="1237">
        <v>52.666666666666664</v>
      </c>
      <c r="G822" s="1236">
        <v>2</v>
      </c>
      <c r="H822" s="1236">
        <v>1</v>
      </c>
      <c r="I822" s="1238">
        <v>0</v>
      </c>
      <c r="J822" s="1239">
        <f t="shared" si="181"/>
        <v>1</v>
      </c>
      <c r="K822" s="1229">
        <f t="shared" si="169"/>
        <v>12.639999999999999</v>
      </c>
      <c r="L822" s="1229">
        <f t="shared" si="182"/>
        <v>12.639999999999999</v>
      </c>
      <c r="M822" s="1229">
        <f t="shared" si="171"/>
        <v>1.68</v>
      </c>
      <c r="N822" s="1229">
        <f t="shared" si="172"/>
        <v>1.68</v>
      </c>
      <c r="O822" s="1229">
        <f t="shared" si="173"/>
        <v>56.7</v>
      </c>
      <c r="P822" s="1229">
        <f t="shared" si="174"/>
        <v>56.7</v>
      </c>
      <c r="Q822" s="1229">
        <f t="shared" si="175"/>
        <v>23.58</v>
      </c>
      <c r="R822" s="1229">
        <f t="shared" si="176"/>
        <v>23.58</v>
      </c>
      <c r="S822" s="1229">
        <f t="shared" si="177"/>
        <v>3.1599999999999997</v>
      </c>
      <c r="T822" s="1229">
        <f t="shared" si="178"/>
        <v>3.1599999999999997</v>
      </c>
      <c r="U822" s="1229">
        <f t="shared" si="179"/>
        <v>3.1599999999999997</v>
      </c>
      <c r="V822" s="1233">
        <f t="shared" si="180"/>
        <v>1.5799999999999998</v>
      </c>
      <c r="W822" s="1248">
        <f t="shared" si="168"/>
        <v>200</v>
      </c>
    </row>
    <row r="823" spans="1:23" ht="11.25" customHeight="1" x14ac:dyDescent="0.25">
      <c r="A823" s="1234" t="s">
        <v>3854</v>
      </c>
      <c r="B823" s="1234">
        <v>800800011</v>
      </c>
      <c r="C823" s="1235" t="s">
        <v>928</v>
      </c>
      <c r="D823" s="1234">
        <v>10550006800</v>
      </c>
      <c r="E823" s="1234" t="s">
        <v>4351</v>
      </c>
      <c r="F823" s="1237">
        <v>222.33333333333334</v>
      </c>
      <c r="G823" s="1236">
        <v>4</v>
      </c>
      <c r="H823" s="1236">
        <v>1</v>
      </c>
      <c r="I823" s="1238">
        <v>0</v>
      </c>
      <c r="J823" s="1239">
        <f t="shared" si="181"/>
        <v>3</v>
      </c>
      <c r="K823" s="1229">
        <f t="shared" si="169"/>
        <v>53.36</v>
      </c>
      <c r="L823" s="1229">
        <f t="shared" si="182"/>
        <v>53.36</v>
      </c>
      <c r="M823" s="1229">
        <f t="shared" si="171"/>
        <v>1.68</v>
      </c>
      <c r="N823" s="1229">
        <f t="shared" si="172"/>
        <v>5.04</v>
      </c>
      <c r="O823" s="1229">
        <f t="shared" si="173"/>
        <v>56.7</v>
      </c>
      <c r="P823" s="1229">
        <f t="shared" si="174"/>
        <v>170.10000000000002</v>
      </c>
      <c r="Q823" s="1229">
        <f t="shared" si="175"/>
        <v>23.58</v>
      </c>
      <c r="R823" s="1229">
        <f t="shared" si="176"/>
        <v>70.739999999999995</v>
      </c>
      <c r="S823" s="1229">
        <f t="shared" si="177"/>
        <v>13.34</v>
      </c>
      <c r="T823" s="1229">
        <f t="shared" si="178"/>
        <v>13.34</v>
      </c>
      <c r="U823" s="1229">
        <f t="shared" si="179"/>
        <v>13.34</v>
      </c>
      <c r="V823" s="1233">
        <f t="shared" si="180"/>
        <v>6.67</v>
      </c>
      <c r="W823" s="1248">
        <f t="shared" si="168"/>
        <v>481</v>
      </c>
    </row>
    <row r="824" spans="1:23" ht="11.25" customHeight="1" x14ac:dyDescent="0.25">
      <c r="A824" s="1234" t="s">
        <v>3854</v>
      </c>
      <c r="B824" s="1234">
        <v>800800012</v>
      </c>
      <c r="C824" s="1235" t="s">
        <v>2981</v>
      </c>
      <c r="D824" s="1234">
        <v>29000003238</v>
      </c>
      <c r="E824" s="1234" t="s">
        <v>4352</v>
      </c>
      <c r="F824" s="1237">
        <v>448.33333333333331</v>
      </c>
      <c r="G824" s="1236">
        <v>3</v>
      </c>
      <c r="H824" s="1236">
        <v>1</v>
      </c>
      <c r="I824" s="1238">
        <v>0</v>
      </c>
      <c r="J824" s="1239">
        <f t="shared" si="181"/>
        <v>2</v>
      </c>
      <c r="K824" s="1229">
        <f t="shared" si="169"/>
        <v>107.6</v>
      </c>
      <c r="L824" s="1229">
        <f t="shared" si="182"/>
        <v>107.6</v>
      </c>
      <c r="M824" s="1229">
        <f t="shared" si="171"/>
        <v>1.68</v>
      </c>
      <c r="N824" s="1229">
        <f t="shared" si="172"/>
        <v>3.36</v>
      </c>
      <c r="O824" s="1229">
        <f t="shared" si="173"/>
        <v>56.7</v>
      </c>
      <c r="P824" s="1229">
        <f t="shared" si="174"/>
        <v>113.4</v>
      </c>
      <c r="Q824" s="1229">
        <f t="shared" si="175"/>
        <v>23.58</v>
      </c>
      <c r="R824" s="1229">
        <f t="shared" si="176"/>
        <v>47.16</v>
      </c>
      <c r="S824" s="1229">
        <f t="shared" si="177"/>
        <v>26.9</v>
      </c>
      <c r="T824" s="1229">
        <f t="shared" si="178"/>
        <v>26.9</v>
      </c>
      <c r="U824" s="1229">
        <f t="shared" si="179"/>
        <v>26.9</v>
      </c>
      <c r="V824" s="1233">
        <f t="shared" si="180"/>
        <v>13.45</v>
      </c>
      <c r="W824" s="1248">
        <f t="shared" si="168"/>
        <v>555</v>
      </c>
    </row>
    <row r="825" spans="1:23" ht="11.25" customHeight="1" x14ac:dyDescent="0.25">
      <c r="A825" s="1234" t="s">
        <v>3854</v>
      </c>
      <c r="B825" s="1234">
        <v>800800015</v>
      </c>
      <c r="C825" s="1235" t="s">
        <v>1738</v>
      </c>
      <c r="D825" s="1234">
        <v>35050047107</v>
      </c>
      <c r="E825" s="1234" t="s">
        <v>4353</v>
      </c>
      <c r="F825" s="1237">
        <v>432</v>
      </c>
      <c r="G825" s="1236">
        <v>4</v>
      </c>
      <c r="H825" s="1236">
        <v>1</v>
      </c>
      <c r="I825" s="1238">
        <v>0</v>
      </c>
      <c r="J825" s="1239">
        <f t="shared" si="181"/>
        <v>3</v>
      </c>
      <c r="K825" s="1229">
        <f t="shared" si="169"/>
        <v>103.67999999999999</v>
      </c>
      <c r="L825" s="1229">
        <f t="shared" si="182"/>
        <v>103.67999999999999</v>
      </c>
      <c r="M825" s="1229">
        <f t="shared" si="171"/>
        <v>1.68</v>
      </c>
      <c r="N825" s="1229">
        <f t="shared" si="172"/>
        <v>5.04</v>
      </c>
      <c r="O825" s="1229">
        <f t="shared" si="173"/>
        <v>56.7</v>
      </c>
      <c r="P825" s="1229">
        <f t="shared" si="174"/>
        <v>170.10000000000002</v>
      </c>
      <c r="Q825" s="1229">
        <f t="shared" si="175"/>
        <v>23.58</v>
      </c>
      <c r="R825" s="1229">
        <f t="shared" si="176"/>
        <v>70.739999999999995</v>
      </c>
      <c r="S825" s="1229">
        <f t="shared" si="177"/>
        <v>25.919999999999998</v>
      </c>
      <c r="T825" s="1229">
        <f t="shared" si="178"/>
        <v>25.919999999999998</v>
      </c>
      <c r="U825" s="1229">
        <f t="shared" si="179"/>
        <v>25.919999999999998</v>
      </c>
      <c r="V825" s="1233">
        <f t="shared" si="180"/>
        <v>12.959999999999999</v>
      </c>
      <c r="W825" s="1248">
        <f t="shared" si="168"/>
        <v>626</v>
      </c>
    </row>
    <row r="826" spans="1:23" ht="11.25" customHeight="1" x14ac:dyDescent="0.25">
      <c r="A826" s="1234" t="s">
        <v>3854</v>
      </c>
      <c r="B826" s="1234">
        <v>800800022</v>
      </c>
      <c r="C826" s="1235" t="s">
        <v>4354</v>
      </c>
      <c r="D826" s="1234">
        <v>99830033292</v>
      </c>
      <c r="E826" s="1234" t="s">
        <v>4355</v>
      </c>
      <c r="F826" s="1237">
        <v>363</v>
      </c>
      <c r="G826" s="1236">
        <v>4</v>
      </c>
      <c r="H826" s="1236">
        <v>1</v>
      </c>
      <c r="I826" s="1238">
        <v>0</v>
      </c>
      <c r="J826" s="1239">
        <f t="shared" si="181"/>
        <v>3</v>
      </c>
      <c r="K826" s="1229">
        <f t="shared" si="169"/>
        <v>87.11999999999999</v>
      </c>
      <c r="L826" s="1229">
        <f t="shared" si="182"/>
        <v>87.11999999999999</v>
      </c>
      <c r="M826" s="1229">
        <f t="shared" si="171"/>
        <v>1.68</v>
      </c>
      <c r="N826" s="1229">
        <f t="shared" si="172"/>
        <v>5.04</v>
      </c>
      <c r="O826" s="1229">
        <f t="shared" si="173"/>
        <v>56.7</v>
      </c>
      <c r="P826" s="1229">
        <f t="shared" si="174"/>
        <v>170.10000000000002</v>
      </c>
      <c r="Q826" s="1229">
        <f t="shared" si="175"/>
        <v>23.58</v>
      </c>
      <c r="R826" s="1229">
        <f t="shared" si="176"/>
        <v>70.739999999999995</v>
      </c>
      <c r="S826" s="1229">
        <f t="shared" si="177"/>
        <v>21.779999999999998</v>
      </c>
      <c r="T826" s="1229">
        <f t="shared" si="178"/>
        <v>21.779999999999998</v>
      </c>
      <c r="U826" s="1229">
        <f t="shared" si="179"/>
        <v>21.779999999999998</v>
      </c>
      <c r="V826" s="1233">
        <f t="shared" si="180"/>
        <v>10.889999999999999</v>
      </c>
      <c r="W826" s="1248">
        <f t="shared" si="168"/>
        <v>578</v>
      </c>
    </row>
    <row r="827" spans="1:23" ht="11.25" customHeight="1" x14ac:dyDescent="0.25">
      <c r="A827" s="1234" t="s">
        <v>3854</v>
      </c>
      <c r="B827" s="1234">
        <v>800800027</v>
      </c>
      <c r="C827" s="1235" t="s">
        <v>1740</v>
      </c>
      <c r="D827" s="1234">
        <v>10800012914</v>
      </c>
      <c r="E827" s="1234" t="s">
        <v>4356</v>
      </c>
      <c r="F827" s="1237">
        <v>1147</v>
      </c>
      <c r="G827" s="1236">
        <v>4</v>
      </c>
      <c r="H827" s="1236">
        <v>1</v>
      </c>
      <c r="I827" s="1238">
        <v>0</v>
      </c>
      <c r="J827" s="1239">
        <f t="shared" si="181"/>
        <v>3</v>
      </c>
      <c r="K827" s="1229">
        <f t="shared" si="169"/>
        <v>275.27999999999997</v>
      </c>
      <c r="L827" s="1229">
        <f t="shared" si="182"/>
        <v>275.27999999999997</v>
      </c>
      <c r="M827" s="1229">
        <f t="shared" si="171"/>
        <v>1.68</v>
      </c>
      <c r="N827" s="1229">
        <f t="shared" si="172"/>
        <v>5.04</v>
      </c>
      <c r="O827" s="1229">
        <f t="shared" si="173"/>
        <v>56.7</v>
      </c>
      <c r="P827" s="1229">
        <f t="shared" si="174"/>
        <v>170.10000000000002</v>
      </c>
      <c r="Q827" s="1229">
        <f t="shared" si="175"/>
        <v>23.58</v>
      </c>
      <c r="R827" s="1229">
        <f t="shared" si="176"/>
        <v>70.739999999999995</v>
      </c>
      <c r="S827" s="1229">
        <f t="shared" si="177"/>
        <v>68.819999999999993</v>
      </c>
      <c r="T827" s="1229">
        <f t="shared" si="178"/>
        <v>68.819999999999993</v>
      </c>
      <c r="U827" s="1229">
        <f t="shared" si="179"/>
        <v>68.819999999999993</v>
      </c>
      <c r="V827" s="1233">
        <f t="shared" si="180"/>
        <v>34.409999999999997</v>
      </c>
      <c r="W827" s="1248">
        <f t="shared" si="168"/>
        <v>1119</v>
      </c>
    </row>
    <row r="828" spans="1:23" ht="11.25" customHeight="1" x14ac:dyDescent="0.25">
      <c r="A828" s="1234" t="s">
        <v>3854</v>
      </c>
      <c r="B828" s="1234">
        <v>800800030</v>
      </c>
      <c r="C828" s="1235" t="s">
        <v>2983</v>
      </c>
      <c r="D828" s="1234">
        <v>73730006978</v>
      </c>
      <c r="E828" s="1234" t="s">
        <v>4357</v>
      </c>
      <c r="F828" s="1237">
        <v>99.666666666666671</v>
      </c>
      <c r="G828" s="1236">
        <v>2</v>
      </c>
      <c r="H828" s="1236">
        <v>1</v>
      </c>
      <c r="I828" s="1238">
        <v>0</v>
      </c>
      <c r="J828" s="1239">
        <f t="shared" si="181"/>
        <v>1</v>
      </c>
      <c r="K828" s="1229">
        <f t="shared" si="169"/>
        <v>23.92</v>
      </c>
      <c r="L828" s="1229">
        <f t="shared" si="182"/>
        <v>23.92</v>
      </c>
      <c r="M828" s="1229">
        <f t="shared" si="171"/>
        <v>1.68</v>
      </c>
      <c r="N828" s="1229">
        <f t="shared" si="172"/>
        <v>1.68</v>
      </c>
      <c r="O828" s="1229">
        <f t="shared" si="173"/>
        <v>56.7</v>
      </c>
      <c r="P828" s="1229">
        <f t="shared" si="174"/>
        <v>56.7</v>
      </c>
      <c r="Q828" s="1229">
        <f t="shared" si="175"/>
        <v>23.58</v>
      </c>
      <c r="R828" s="1229">
        <f t="shared" si="176"/>
        <v>23.58</v>
      </c>
      <c r="S828" s="1229">
        <f t="shared" si="177"/>
        <v>5.98</v>
      </c>
      <c r="T828" s="1229">
        <f t="shared" si="178"/>
        <v>5.98</v>
      </c>
      <c r="U828" s="1229">
        <f t="shared" si="179"/>
        <v>5.98</v>
      </c>
      <c r="V828" s="1233">
        <f t="shared" si="180"/>
        <v>2.99</v>
      </c>
      <c r="W828" s="1248">
        <f t="shared" si="168"/>
        <v>233</v>
      </c>
    </row>
    <row r="829" spans="1:23" ht="11.25" customHeight="1" x14ac:dyDescent="0.25">
      <c r="A829" s="1234" t="s">
        <v>3854</v>
      </c>
      <c r="B829" s="1234">
        <v>800800033</v>
      </c>
      <c r="C829" s="1235" t="s">
        <v>2985</v>
      </c>
      <c r="D829" s="1234">
        <v>98060040945</v>
      </c>
      <c r="E829" s="1234" t="s">
        <v>4358</v>
      </c>
      <c r="F829" s="1237">
        <v>323.33333333333331</v>
      </c>
      <c r="G829" s="1236">
        <v>4</v>
      </c>
      <c r="H829" s="1236">
        <v>1</v>
      </c>
      <c r="I829" s="1238">
        <v>0</v>
      </c>
      <c r="J829" s="1239">
        <f t="shared" si="181"/>
        <v>3</v>
      </c>
      <c r="K829" s="1229">
        <f t="shared" si="169"/>
        <v>77.599999999999994</v>
      </c>
      <c r="L829" s="1229">
        <f t="shared" si="182"/>
        <v>77.599999999999994</v>
      </c>
      <c r="M829" s="1229">
        <f t="shared" si="171"/>
        <v>1.68</v>
      </c>
      <c r="N829" s="1229">
        <f t="shared" si="172"/>
        <v>5.04</v>
      </c>
      <c r="O829" s="1229">
        <f t="shared" si="173"/>
        <v>56.7</v>
      </c>
      <c r="P829" s="1229">
        <f t="shared" si="174"/>
        <v>170.10000000000002</v>
      </c>
      <c r="Q829" s="1229">
        <f t="shared" si="175"/>
        <v>23.58</v>
      </c>
      <c r="R829" s="1229">
        <f t="shared" si="176"/>
        <v>70.739999999999995</v>
      </c>
      <c r="S829" s="1229">
        <f t="shared" si="177"/>
        <v>19.399999999999999</v>
      </c>
      <c r="T829" s="1229">
        <f t="shared" si="178"/>
        <v>19.399999999999999</v>
      </c>
      <c r="U829" s="1229">
        <f t="shared" si="179"/>
        <v>19.399999999999999</v>
      </c>
      <c r="V829" s="1233">
        <f t="shared" si="180"/>
        <v>9.6999999999999993</v>
      </c>
      <c r="W829" s="1248">
        <f t="shared" si="168"/>
        <v>551</v>
      </c>
    </row>
    <row r="830" spans="1:23" ht="11.25" customHeight="1" x14ac:dyDescent="0.25">
      <c r="A830" s="1234" t="s">
        <v>3854</v>
      </c>
      <c r="B830" s="1234">
        <v>800800034</v>
      </c>
      <c r="C830" s="1235" t="s">
        <v>2987</v>
      </c>
      <c r="D830" s="1234">
        <v>15980044990</v>
      </c>
      <c r="E830" s="1234" t="s">
        <v>4359</v>
      </c>
      <c r="F830" s="1237">
        <v>744.33333333333337</v>
      </c>
      <c r="G830" s="1236">
        <v>3</v>
      </c>
      <c r="H830" s="1236">
        <v>1</v>
      </c>
      <c r="I830" s="1238">
        <v>0</v>
      </c>
      <c r="J830" s="1239">
        <f t="shared" si="181"/>
        <v>2</v>
      </c>
      <c r="K830" s="1229">
        <f t="shared" si="169"/>
        <v>178.64000000000001</v>
      </c>
      <c r="L830" s="1229">
        <f t="shared" si="182"/>
        <v>178.64000000000001</v>
      </c>
      <c r="M830" s="1229">
        <f t="shared" si="171"/>
        <v>1.68</v>
      </c>
      <c r="N830" s="1229">
        <f t="shared" si="172"/>
        <v>3.36</v>
      </c>
      <c r="O830" s="1229">
        <f t="shared" si="173"/>
        <v>56.7</v>
      </c>
      <c r="P830" s="1229">
        <f t="shared" si="174"/>
        <v>113.4</v>
      </c>
      <c r="Q830" s="1229">
        <f t="shared" si="175"/>
        <v>23.58</v>
      </c>
      <c r="R830" s="1229">
        <f t="shared" si="176"/>
        <v>47.16</v>
      </c>
      <c r="S830" s="1229">
        <f t="shared" si="177"/>
        <v>44.660000000000004</v>
      </c>
      <c r="T830" s="1229">
        <f t="shared" si="178"/>
        <v>44.660000000000004</v>
      </c>
      <c r="U830" s="1229">
        <f t="shared" si="179"/>
        <v>44.660000000000004</v>
      </c>
      <c r="V830" s="1233">
        <f t="shared" si="180"/>
        <v>22.330000000000002</v>
      </c>
      <c r="W830" s="1248">
        <f t="shared" si="168"/>
        <v>759</v>
      </c>
    </row>
    <row r="831" spans="1:23" ht="11.25" customHeight="1" x14ac:dyDescent="0.25">
      <c r="A831" s="1234" t="s">
        <v>3854</v>
      </c>
      <c r="B831" s="1234">
        <v>800800039</v>
      </c>
      <c r="C831" s="1235" t="s">
        <v>1214</v>
      </c>
      <c r="D831" s="1234">
        <v>74620037554</v>
      </c>
      <c r="E831" s="1234" t="s">
        <v>4360</v>
      </c>
      <c r="F831" s="1237">
        <v>239</v>
      </c>
      <c r="G831" s="1236">
        <v>3</v>
      </c>
      <c r="H831" s="1236">
        <v>1</v>
      </c>
      <c r="I831" s="1238">
        <v>0</v>
      </c>
      <c r="J831" s="1239">
        <f t="shared" si="181"/>
        <v>2</v>
      </c>
      <c r="K831" s="1229">
        <f t="shared" si="169"/>
        <v>57.36</v>
      </c>
      <c r="L831" s="1229">
        <f t="shared" si="182"/>
        <v>57.36</v>
      </c>
      <c r="M831" s="1229">
        <f t="shared" si="171"/>
        <v>1.68</v>
      </c>
      <c r="N831" s="1229">
        <f t="shared" si="172"/>
        <v>3.36</v>
      </c>
      <c r="O831" s="1229">
        <f t="shared" si="173"/>
        <v>56.7</v>
      </c>
      <c r="P831" s="1229">
        <f t="shared" si="174"/>
        <v>113.4</v>
      </c>
      <c r="Q831" s="1229">
        <f t="shared" si="175"/>
        <v>23.58</v>
      </c>
      <c r="R831" s="1229">
        <f t="shared" si="176"/>
        <v>47.16</v>
      </c>
      <c r="S831" s="1229">
        <f t="shared" si="177"/>
        <v>14.34</v>
      </c>
      <c r="T831" s="1229">
        <f t="shared" si="178"/>
        <v>14.34</v>
      </c>
      <c r="U831" s="1229">
        <f t="shared" si="179"/>
        <v>14.34</v>
      </c>
      <c r="V831" s="1233">
        <f t="shared" si="180"/>
        <v>7.17</v>
      </c>
      <c r="W831" s="1248">
        <f t="shared" si="168"/>
        <v>411</v>
      </c>
    </row>
    <row r="832" spans="1:23" ht="11.25" customHeight="1" x14ac:dyDescent="0.25">
      <c r="A832" s="1234" t="s">
        <v>3854</v>
      </c>
      <c r="B832" s="1234">
        <v>801000003</v>
      </c>
      <c r="C832" s="1235" t="s">
        <v>930</v>
      </c>
      <c r="D832" s="1234">
        <v>73710007120</v>
      </c>
      <c r="E832" s="1234" t="s">
        <v>4361</v>
      </c>
      <c r="F832" s="1237">
        <v>462.33333333333331</v>
      </c>
      <c r="G832" s="1236">
        <v>3</v>
      </c>
      <c r="H832" s="1236">
        <v>1</v>
      </c>
      <c r="I832" s="1238">
        <v>0</v>
      </c>
      <c r="J832" s="1239">
        <f t="shared" si="181"/>
        <v>2</v>
      </c>
      <c r="K832" s="1229">
        <f t="shared" si="169"/>
        <v>110.96</v>
      </c>
      <c r="L832" s="1229">
        <f t="shared" si="182"/>
        <v>110.96</v>
      </c>
      <c r="M832" s="1229">
        <f t="shared" si="171"/>
        <v>1.68</v>
      </c>
      <c r="N832" s="1229">
        <f t="shared" si="172"/>
        <v>3.36</v>
      </c>
      <c r="O832" s="1229">
        <f t="shared" si="173"/>
        <v>56.7</v>
      </c>
      <c r="P832" s="1229">
        <f t="shared" si="174"/>
        <v>113.4</v>
      </c>
      <c r="Q832" s="1229">
        <f t="shared" si="175"/>
        <v>23.58</v>
      </c>
      <c r="R832" s="1229">
        <f t="shared" si="176"/>
        <v>47.16</v>
      </c>
      <c r="S832" s="1229">
        <f t="shared" si="177"/>
        <v>27.74</v>
      </c>
      <c r="T832" s="1229">
        <f t="shared" si="178"/>
        <v>27.74</v>
      </c>
      <c r="U832" s="1229">
        <f t="shared" si="179"/>
        <v>27.74</v>
      </c>
      <c r="V832" s="1233">
        <f t="shared" si="180"/>
        <v>13.87</v>
      </c>
      <c r="W832" s="1248">
        <f t="shared" si="168"/>
        <v>565</v>
      </c>
    </row>
    <row r="833" spans="1:23" ht="11.25" customHeight="1" x14ac:dyDescent="0.25">
      <c r="A833" s="1234" t="s">
        <v>3854</v>
      </c>
      <c r="B833" s="1234">
        <v>801000007</v>
      </c>
      <c r="C833" s="1235" t="s">
        <v>932</v>
      </c>
      <c r="D833" s="1234">
        <v>76670004018</v>
      </c>
      <c r="E833" s="1234" t="s">
        <v>4362</v>
      </c>
      <c r="F833" s="1237">
        <v>370.33333333333331</v>
      </c>
      <c r="G833" s="1236">
        <v>2</v>
      </c>
      <c r="H833" s="1236">
        <v>1</v>
      </c>
      <c r="I833" s="1238">
        <v>0</v>
      </c>
      <c r="J833" s="1239">
        <f t="shared" si="181"/>
        <v>1</v>
      </c>
      <c r="K833" s="1229">
        <f t="shared" si="169"/>
        <v>88.88</v>
      </c>
      <c r="L833" s="1229">
        <f t="shared" si="182"/>
        <v>88.88</v>
      </c>
      <c r="M833" s="1229">
        <f t="shared" si="171"/>
        <v>1.68</v>
      </c>
      <c r="N833" s="1229">
        <f t="shared" si="172"/>
        <v>1.68</v>
      </c>
      <c r="O833" s="1229">
        <f t="shared" si="173"/>
        <v>56.7</v>
      </c>
      <c r="P833" s="1229">
        <f t="shared" si="174"/>
        <v>56.7</v>
      </c>
      <c r="Q833" s="1229">
        <f t="shared" si="175"/>
        <v>23.58</v>
      </c>
      <c r="R833" s="1229">
        <f t="shared" si="176"/>
        <v>23.58</v>
      </c>
      <c r="S833" s="1229">
        <f t="shared" si="177"/>
        <v>22.22</v>
      </c>
      <c r="T833" s="1229">
        <f t="shared" si="178"/>
        <v>22.22</v>
      </c>
      <c r="U833" s="1229">
        <f t="shared" si="179"/>
        <v>22.22</v>
      </c>
      <c r="V833" s="1233">
        <f t="shared" si="180"/>
        <v>11.11</v>
      </c>
      <c r="W833" s="1248">
        <f t="shared" si="168"/>
        <v>419</v>
      </c>
    </row>
    <row r="834" spans="1:23" ht="11.25" customHeight="1" x14ac:dyDescent="0.25">
      <c r="A834" s="1234" t="s">
        <v>3854</v>
      </c>
      <c r="B834" s="1234">
        <v>801000014</v>
      </c>
      <c r="C834" s="1235" t="s">
        <v>4363</v>
      </c>
      <c r="D834" s="1234">
        <v>54080007812</v>
      </c>
      <c r="E834" s="1234" t="s">
        <v>4364</v>
      </c>
      <c r="F834" s="1237">
        <v>306</v>
      </c>
      <c r="G834" s="1236">
        <v>2</v>
      </c>
      <c r="H834" s="1236">
        <v>1</v>
      </c>
      <c r="I834" s="1238">
        <v>0</v>
      </c>
      <c r="J834" s="1239">
        <f t="shared" si="181"/>
        <v>1</v>
      </c>
      <c r="K834" s="1229">
        <f t="shared" si="169"/>
        <v>73.44</v>
      </c>
      <c r="L834" s="1229">
        <f t="shared" si="182"/>
        <v>73.44</v>
      </c>
      <c r="M834" s="1229">
        <f t="shared" si="171"/>
        <v>1.68</v>
      </c>
      <c r="N834" s="1229">
        <f t="shared" si="172"/>
        <v>1.68</v>
      </c>
      <c r="O834" s="1229">
        <f t="shared" si="173"/>
        <v>56.7</v>
      </c>
      <c r="P834" s="1229">
        <f t="shared" si="174"/>
        <v>56.7</v>
      </c>
      <c r="Q834" s="1229">
        <f t="shared" si="175"/>
        <v>23.58</v>
      </c>
      <c r="R834" s="1229">
        <f t="shared" si="176"/>
        <v>23.58</v>
      </c>
      <c r="S834" s="1229">
        <f t="shared" si="177"/>
        <v>18.36</v>
      </c>
      <c r="T834" s="1229">
        <f t="shared" si="178"/>
        <v>18.36</v>
      </c>
      <c r="U834" s="1229">
        <f t="shared" si="179"/>
        <v>18.36</v>
      </c>
      <c r="V834" s="1233">
        <f t="shared" si="180"/>
        <v>9.18</v>
      </c>
      <c r="W834" s="1248">
        <f t="shared" si="168"/>
        <v>375</v>
      </c>
    </row>
    <row r="835" spans="1:23" ht="11.25" customHeight="1" x14ac:dyDescent="0.25">
      <c r="A835" s="1234" t="s">
        <v>3854</v>
      </c>
      <c r="B835" s="1234">
        <v>801000017</v>
      </c>
      <c r="C835" s="1235" t="s">
        <v>2989</v>
      </c>
      <c r="D835" s="1234">
        <v>71210004316</v>
      </c>
      <c r="E835" s="1234" t="s">
        <v>4365</v>
      </c>
      <c r="F835" s="1237">
        <v>542.66666666666663</v>
      </c>
      <c r="G835" s="1236">
        <v>2</v>
      </c>
      <c r="H835" s="1236">
        <v>1</v>
      </c>
      <c r="I835" s="1238">
        <v>0</v>
      </c>
      <c r="J835" s="1239">
        <f t="shared" si="181"/>
        <v>1</v>
      </c>
      <c r="K835" s="1229">
        <f t="shared" si="169"/>
        <v>130.23999999999998</v>
      </c>
      <c r="L835" s="1229">
        <f t="shared" si="182"/>
        <v>130.23999999999998</v>
      </c>
      <c r="M835" s="1229">
        <f t="shared" si="171"/>
        <v>1.68</v>
      </c>
      <c r="N835" s="1229">
        <f t="shared" si="172"/>
        <v>1.68</v>
      </c>
      <c r="O835" s="1229">
        <f t="shared" si="173"/>
        <v>56.7</v>
      </c>
      <c r="P835" s="1229">
        <f t="shared" si="174"/>
        <v>56.7</v>
      </c>
      <c r="Q835" s="1229">
        <f t="shared" si="175"/>
        <v>23.58</v>
      </c>
      <c r="R835" s="1229">
        <f t="shared" si="176"/>
        <v>23.58</v>
      </c>
      <c r="S835" s="1229">
        <f t="shared" si="177"/>
        <v>32.559999999999995</v>
      </c>
      <c r="T835" s="1229">
        <f t="shared" si="178"/>
        <v>32.559999999999995</v>
      </c>
      <c r="U835" s="1229">
        <f t="shared" si="179"/>
        <v>32.559999999999995</v>
      </c>
      <c r="V835" s="1233">
        <f t="shared" si="180"/>
        <v>16.279999999999998</v>
      </c>
      <c r="W835" s="1248">
        <f t="shared" si="168"/>
        <v>538</v>
      </c>
    </row>
    <row r="836" spans="1:23" ht="11.25" customHeight="1" x14ac:dyDescent="0.25">
      <c r="A836" s="1234" t="s">
        <v>3854</v>
      </c>
      <c r="B836" s="1234">
        <v>801000018</v>
      </c>
      <c r="C836" s="1235" t="s">
        <v>2991</v>
      </c>
      <c r="D836" s="1234">
        <v>32020000948</v>
      </c>
      <c r="E836" s="1234" t="s">
        <v>4366</v>
      </c>
      <c r="F836" s="1237">
        <v>351.66666666666669</v>
      </c>
      <c r="G836" s="1236">
        <v>2</v>
      </c>
      <c r="H836" s="1236">
        <v>1</v>
      </c>
      <c r="I836" s="1238">
        <v>0</v>
      </c>
      <c r="J836" s="1239">
        <f t="shared" si="181"/>
        <v>1</v>
      </c>
      <c r="K836" s="1229">
        <f t="shared" si="169"/>
        <v>84.4</v>
      </c>
      <c r="L836" s="1229">
        <f t="shared" si="182"/>
        <v>84.4</v>
      </c>
      <c r="M836" s="1229">
        <f t="shared" si="171"/>
        <v>1.68</v>
      </c>
      <c r="N836" s="1229">
        <f t="shared" si="172"/>
        <v>1.68</v>
      </c>
      <c r="O836" s="1229">
        <f t="shared" si="173"/>
        <v>56.7</v>
      </c>
      <c r="P836" s="1229">
        <f t="shared" si="174"/>
        <v>56.7</v>
      </c>
      <c r="Q836" s="1229">
        <f t="shared" si="175"/>
        <v>23.58</v>
      </c>
      <c r="R836" s="1229">
        <f t="shared" si="176"/>
        <v>23.58</v>
      </c>
      <c r="S836" s="1229">
        <f t="shared" si="177"/>
        <v>21.1</v>
      </c>
      <c r="T836" s="1229">
        <f t="shared" si="178"/>
        <v>21.1</v>
      </c>
      <c r="U836" s="1229">
        <f t="shared" si="179"/>
        <v>21.1</v>
      </c>
      <c r="V836" s="1233">
        <f t="shared" si="180"/>
        <v>10.55</v>
      </c>
      <c r="W836" s="1248">
        <f t="shared" si="168"/>
        <v>407</v>
      </c>
    </row>
    <row r="837" spans="1:23" ht="11.25" customHeight="1" x14ac:dyDescent="0.25">
      <c r="A837" s="1234" t="s">
        <v>3854</v>
      </c>
      <c r="B837" s="1234">
        <v>801000019</v>
      </c>
      <c r="C837" s="1235" t="s">
        <v>934</v>
      </c>
      <c r="D837" s="1234">
        <v>81410007484</v>
      </c>
      <c r="E837" s="1234" t="s">
        <v>4367</v>
      </c>
      <c r="F837" s="1237">
        <v>321</v>
      </c>
      <c r="G837" s="1236">
        <v>3</v>
      </c>
      <c r="H837" s="1236">
        <v>1</v>
      </c>
      <c r="I837" s="1238">
        <v>0</v>
      </c>
      <c r="J837" s="1239">
        <f t="shared" si="181"/>
        <v>2</v>
      </c>
      <c r="K837" s="1229">
        <f t="shared" si="169"/>
        <v>77.039999999999992</v>
      </c>
      <c r="L837" s="1229">
        <f t="shared" si="182"/>
        <v>77.039999999999992</v>
      </c>
      <c r="M837" s="1229">
        <f t="shared" si="171"/>
        <v>1.68</v>
      </c>
      <c r="N837" s="1229">
        <f t="shared" si="172"/>
        <v>3.36</v>
      </c>
      <c r="O837" s="1229">
        <f t="shared" si="173"/>
        <v>56.7</v>
      </c>
      <c r="P837" s="1229">
        <f t="shared" si="174"/>
        <v>113.4</v>
      </c>
      <c r="Q837" s="1229">
        <f t="shared" si="175"/>
        <v>23.58</v>
      </c>
      <c r="R837" s="1229">
        <f t="shared" si="176"/>
        <v>47.16</v>
      </c>
      <c r="S837" s="1229">
        <f t="shared" si="177"/>
        <v>19.259999999999998</v>
      </c>
      <c r="T837" s="1229">
        <f t="shared" si="178"/>
        <v>19.259999999999998</v>
      </c>
      <c r="U837" s="1229">
        <f t="shared" si="179"/>
        <v>19.259999999999998</v>
      </c>
      <c r="V837" s="1233">
        <f t="shared" si="180"/>
        <v>9.629999999999999</v>
      </c>
      <c r="W837" s="1248">
        <f t="shared" si="168"/>
        <v>467</v>
      </c>
    </row>
    <row r="838" spans="1:23" ht="11.25" customHeight="1" x14ac:dyDescent="0.25">
      <c r="A838" s="1234" t="s">
        <v>3854</v>
      </c>
      <c r="B838" s="1234">
        <v>801000021</v>
      </c>
      <c r="C838" s="1235" t="s">
        <v>2993</v>
      </c>
      <c r="D838" s="1234">
        <v>19270002541</v>
      </c>
      <c r="E838" s="1234" t="s">
        <v>4368</v>
      </c>
      <c r="F838" s="1237">
        <v>301.33333333333331</v>
      </c>
      <c r="G838" s="1236">
        <v>2</v>
      </c>
      <c r="H838" s="1236">
        <v>1</v>
      </c>
      <c r="I838" s="1238">
        <v>0</v>
      </c>
      <c r="J838" s="1239">
        <f t="shared" si="181"/>
        <v>1</v>
      </c>
      <c r="K838" s="1229">
        <f t="shared" si="169"/>
        <v>72.319999999999993</v>
      </c>
      <c r="L838" s="1229">
        <f t="shared" si="182"/>
        <v>72.319999999999993</v>
      </c>
      <c r="M838" s="1229">
        <f t="shared" si="171"/>
        <v>1.68</v>
      </c>
      <c r="N838" s="1229">
        <f t="shared" si="172"/>
        <v>1.68</v>
      </c>
      <c r="O838" s="1229">
        <f t="shared" si="173"/>
        <v>56.7</v>
      </c>
      <c r="P838" s="1229">
        <f t="shared" si="174"/>
        <v>56.7</v>
      </c>
      <c r="Q838" s="1229">
        <f t="shared" si="175"/>
        <v>23.58</v>
      </c>
      <c r="R838" s="1229">
        <f t="shared" si="176"/>
        <v>23.58</v>
      </c>
      <c r="S838" s="1229">
        <f t="shared" si="177"/>
        <v>18.079999999999998</v>
      </c>
      <c r="T838" s="1229">
        <f t="shared" si="178"/>
        <v>18.079999999999998</v>
      </c>
      <c r="U838" s="1229">
        <f t="shared" si="179"/>
        <v>18.079999999999998</v>
      </c>
      <c r="V838" s="1233">
        <f t="shared" si="180"/>
        <v>9.0399999999999991</v>
      </c>
      <c r="W838" s="1248">
        <f t="shared" si="168"/>
        <v>372</v>
      </c>
    </row>
    <row r="839" spans="1:23" ht="11.25" customHeight="1" x14ac:dyDescent="0.25">
      <c r="A839" s="1234" t="s">
        <v>3854</v>
      </c>
      <c r="B839" s="1234">
        <v>801000024</v>
      </c>
      <c r="C839" s="1235" t="s">
        <v>2995</v>
      </c>
      <c r="D839" s="1234">
        <v>43860042179</v>
      </c>
      <c r="E839" s="1234" t="s">
        <v>4369</v>
      </c>
      <c r="F839" s="1237">
        <v>355.66666666666669</v>
      </c>
      <c r="G839" s="1236">
        <v>2</v>
      </c>
      <c r="H839" s="1236">
        <v>1</v>
      </c>
      <c r="I839" s="1238">
        <v>0</v>
      </c>
      <c r="J839" s="1239">
        <f t="shared" si="181"/>
        <v>1</v>
      </c>
      <c r="K839" s="1229">
        <f t="shared" si="169"/>
        <v>85.36</v>
      </c>
      <c r="L839" s="1229">
        <f t="shared" si="182"/>
        <v>85.36</v>
      </c>
      <c r="M839" s="1229">
        <f t="shared" si="171"/>
        <v>1.68</v>
      </c>
      <c r="N839" s="1229">
        <f t="shared" si="172"/>
        <v>1.68</v>
      </c>
      <c r="O839" s="1229">
        <f t="shared" si="173"/>
        <v>56.7</v>
      </c>
      <c r="P839" s="1229">
        <f t="shared" si="174"/>
        <v>56.7</v>
      </c>
      <c r="Q839" s="1229">
        <f t="shared" si="175"/>
        <v>23.58</v>
      </c>
      <c r="R839" s="1229">
        <f t="shared" si="176"/>
        <v>23.58</v>
      </c>
      <c r="S839" s="1229">
        <f t="shared" si="177"/>
        <v>21.34</v>
      </c>
      <c r="T839" s="1229">
        <f t="shared" si="178"/>
        <v>21.34</v>
      </c>
      <c r="U839" s="1229">
        <f t="shared" si="179"/>
        <v>21.34</v>
      </c>
      <c r="V839" s="1233">
        <f t="shared" si="180"/>
        <v>10.67</v>
      </c>
      <c r="W839" s="1248">
        <f t="shared" ref="W839:W902" si="183">ROUND((K839+L839+M839+N839+O839+P839+Q839+R839+S839+T839+U839+V839),0)</f>
        <v>409</v>
      </c>
    </row>
    <row r="840" spans="1:23" ht="11.25" customHeight="1" x14ac:dyDescent="0.25">
      <c r="A840" s="1234" t="s">
        <v>3854</v>
      </c>
      <c r="B840" s="1234">
        <v>801000025</v>
      </c>
      <c r="C840" s="1235" t="s">
        <v>936</v>
      </c>
      <c r="D840" s="1234">
        <v>90000051312</v>
      </c>
      <c r="E840" s="1234" t="s">
        <v>4370</v>
      </c>
      <c r="F840" s="1237">
        <v>429</v>
      </c>
      <c r="G840" s="1236">
        <v>2</v>
      </c>
      <c r="H840" s="1236">
        <v>1</v>
      </c>
      <c r="I840" s="1238">
        <v>0</v>
      </c>
      <c r="J840" s="1239">
        <f t="shared" si="181"/>
        <v>1</v>
      </c>
      <c r="K840" s="1229">
        <f t="shared" ref="K840:K903" si="184">F840*$K$4</f>
        <v>102.96</v>
      </c>
      <c r="L840" s="1229">
        <f t="shared" si="182"/>
        <v>102.96</v>
      </c>
      <c r="M840" s="1229">
        <f t="shared" ref="M840:M903" si="185">(H840+I840)*$M$4</f>
        <v>1.68</v>
      </c>
      <c r="N840" s="1229">
        <f t="shared" ref="N840:N903" si="186">J840*$N$4</f>
        <v>1.68</v>
      </c>
      <c r="O840" s="1229">
        <f t="shared" ref="O840:O903" si="187">(H840+I840)*$O$4</f>
        <v>56.7</v>
      </c>
      <c r="P840" s="1229">
        <f t="shared" ref="P840:P903" si="188">J840*$P$4</f>
        <v>56.7</v>
      </c>
      <c r="Q840" s="1229">
        <f t="shared" ref="Q840:Q903" si="189">(H840+I840)*$Q$4</f>
        <v>23.58</v>
      </c>
      <c r="R840" s="1229">
        <f t="shared" ref="R840:R903" si="190">J840*$R$4</f>
        <v>23.58</v>
      </c>
      <c r="S840" s="1229">
        <f t="shared" ref="S840:S903" si="191">F840*$S$4</f>
        <v>25.74</v>
      </c>
      <c r="T840" s="1229">
        <f t="shared" ref="T840:T903" si="192">F840*$T$4</f>
        <v>25.74</v>
      </c>
      <c r="U840" s="1229">
        <f t="shared" ref="U840:U903" si="193">F840*$U$4</f>
        <v>25.74</v>
      </c>
      <c r="V840" s="1233">
        <f t="shared" ref="V840:V903" si="194">F840*$V$4</f>
        <v>12.87</v>
      </c>
      <c r="W840" s="1248">
        <f t="shared" si="183"/>
        <v>460</v>
      </c>
    </row>
    <row r="841" spans="1:23" ht="11.25" customHeight="1" x14ac:dyDescent="0.25">
      <c r="A841" s="1234" t="s">
        <v>3854</v>
      </c>
      <c r="B841" s="1234">
        <v>801000026</v>
      </c>
      <c r="C841" s="1235" t="s">
        <v>938</v>
      </c>
      <c r="D841" s="1234">
        <v>72330042876</v>
      </c>
      <c r="E841" s="1234" t="s">
        <v>4371</v>
      </c>
      <c r="F841" s="1237">
        <v>733.66666666666663</v>
      </c>
      <c r="G841" s="1236">
        <v>2</v>
      </c>
      <c r="H841" s="1236">
        <v>1</v>
      </c>
      <c r="I841" s="1238">
        <v>0</v>
      </c>
      <c r="J841" s="1239">
        <f t="shared" ref="J841:J904" si="195">G841-H841-I841</f>
        <v>1</v>
      </c>
      <c r="K841" s="1229">
        <f t="shared" si="184"/>
        <v>176.07999999999998</v>
      </c>
      <c r="L841" s="1229">
        <f t="shared" si="182"/>
        <v>176.07999999999998</v>
      </c>
      <c r="M841" s="1229">
        <f t="shared" si="185"/>
        <v>1.68</v>
      </c>
      <c r="N841" s="1229">
        <f t="shared" si="186"/>
        <v>1.68</v>
      </c>
      <c r="O841" s="1229">
        <f t="shared" si="187"/>
        <v>56.7</v>
      </c>
      <c r="P841" s="1229">
        <f t="shared" si="188"/>
        <v>56.7</v>
      </c>
      <c r="Q841" s="1229">
        <f t="shared" si="189"/>
        <v>23.58</v>
      </c>
      <c r="R841" s="1229">
        <f t="shared" si="190"/>
        <v>23.58</v>
      </c>
      <c r="S841" s="1229">
        <f t="shared" si="191"/>
        <v>44.019999999999996</v>
      </c>
      <c r="T841" s="1229">
        <f t="shared" si="192"/>
        <v>44.019999999999996</v>
      </c>
      <c r="U841" s="1229">
        <f t="shared" si="193"/>
        <v>44.019999999999996</v>
      </c>
      <c r="V841" s="1233">
        <f t="shared" si="194"/>
        <v>22.009999999999998</v>
      </c>
      <c r="W841" s="1248">
        <f t="shared" si="183"/>
        <v>670</v>
      </c>
    </row>
    <row r="842" spans="1:23" ht="11.25" customHeight="1" x14ac:dyDescent="0.25">
      <c r="A842" s="1234" t="s">
        <v>3854</v>
      </c>
      <c r="B842" s="1234">
        <v>801200004</v>
      </c>
      <c r="C842" s="1235" t="s">
        <v>940</v>
      </c>
      <c r="D842" s="1234">
        <v>93950003692</v>
      </c>
      <c r="E842" s="1234" t="s">
        <v>4372</v>
      </c>
      <c r="F842" s="1237">
        <v>127.66666666666667</v>
      </c>
      <c r="G842" s="1236">
        <v>2</v>
      </c>
      <c r="H842" s="1236">
        <v>1</v>
      </c>
      <c r="I842" s="1238">
        <v>0</v>
      </c>
      <c r="J842" s="1239">
        <f t="shared" si="195"/>
        <v>1</v>
      </c>
      <c r="K842" s="1229">
        <f t="shared" si="184"/>
        <v>30.64</v>
      </c>
      <c r="L842" s="1229">
        <f t="shared" si="182"/>
        <v>30.64</v>
      </c>
      <c r="M842" s="1229">
        <f t="shared" si="185"/>
        <v>1.68</v>
      </c>
      <c r="N842" s="1229">
        <f t="shared" si="186"/>
        <v>1.68</v>
      </c>
      <c r="O842" s="1229">
        <f t="shared" si="187"/>
        <v>56.7</v>
      </c>
      <c r="P842" s="1229">
        <f t="shared" si="188"/>
        <v>56.7</v>
      </c>
      <c r="Q842" s="1229">
        <f t="shared" si="189"/>
        <v>23.58</v>
      </c>
      <c r="R842" s="1229">
        <f t="shared" si="190"/>
        <v>23.58</v>
      </c>
      <c r="S842" s="1229">
        <f t="shared" si="191"/>
        <v>7.66</v>
      </c>
      <c r="T842" s="1229">
        <f t="shared" si="192"/>
        <v>7.66</v>
      </c>
      <c r="U842" s="1229">
        <f t="shared" si="193"/>
        <v>7.66</v>
      </c>
      <c r="V842" s="1233">
        <f t="shared" si="194"/>
        <v>3.83</v>
      </c>
      <c r="W842" s="1248">
        <f t="shared" si="183"/>
        <v>252</v>
      </c>
    </row>
    <row r="843" spans="1:23" ht="11.25" customHeight="1" x14ac:dyDescent="0.25">
      <c r="A843" s="1234" t="s">
        <v>3854</v>
      </c>
      <c r="B843" s="1234">
        <v>801200005</v>
      </c>
      <c r="C843" s="1235" t="s">
        <v>4373</v>
      </c>
      <c r="D843" s="1234">
        <v>40100011266</v>
      </c>
      <c r="E843" s="1234" t="s">
        <v>4374</v>
      </c>
      <c r="F843" s="1237">
        <v>191.66666666666666</v>
      </c>
      <c r="G843" s="1236">
        <v>2</v>
      </c>
      <c r="H843" s="1236">
        <v>1</v>
      </c>
      <c r="I843" s="1238">
        <v>0</v>
      </c>
      <c r="J843" s="1239">
        <f t="shared" si="195"/>
        <v>1</v>
      </c>
      <c r="K843" s="1229">
        <f t="shared" si="184"/>
        <v>45.999999999999993</v>
      </c>
      <c r="L843" s="1229">
        <f t="shared" si="182"/>
        <v>45.999999999999993</v>
      </c>
      <c r="M843" s="1229">
        <f t="shared" si="185"/>
        <v>1.68</v>
      </c>
      <c r="N843" s="1229">
        <f t="shared" si="186"/>
        <v>1.68</v>
      </c>
      <c r="O843" s="1229">
        <f t="shared" si="187"/>
        <v>56.7</v>
      </c>
      <c r="P843" s="1229">
        <f t="shared" si="188"/>
        <v>56.7</v>
      </c>
      <c r="Q843" s="1229">
        <f t="shared" si="189"/>
        <v>23.58</v>
      </c>
      <c r="R843" s="1229">
        <f t="shared" si="190"/>
        <v>23.58</v>
      </c>
      <c r="S843" s="1229">
        <f t="shared" si="191"/>
        <v>11.499999999999998</v>
      </c>
      <c r="T843" s="1229">
        <f t="shared" si="192"/>
        <v>11.499999999999998</v>
      </c>
      <c r="U843" s="1229">
        <f t="shared" si="193"/>
        <v>11.499999999999998</v>
      </c>
      <c r="V843" s="1233">
        <f t="shared" si="194"/>
        <v>5.7499999999999991</v>
      </c>
      <c r="W843" s="1248">
        <f t="shared" si="183"/>
        <v>296</v>
      </c>
    </row>
    <row r="844" spans="1:23" ht="11.25" customHeight="1" x14ac:dyDescent="0.25">
      <c r="A844" s="1234" t="s">
        <v>3854</v>
      </c>
      <c r="B844" s="1234">
        <v>801200006</v>
      </c>
      <c r="C844" s="1235" t="s">
        <v>942</v>
      </c>
      <c r="D844" s="1234">
        <v>96740010386</v>
      </c>
      <c r="E844" s="1234" t="s">
        <v>4375</v>
      </c>
      <c r="F844" s="1237">
        <v>464.33333333333331</v>
      </c>
      <c r="G844" s="1236">
        <v>3</v>
      </c>
      <c r="H844" s="1236">
        <v>1</v>
      </c>
      <c r="I844" s="1238">
        <v>0</v>
      </c>
      <c r="J844" s="1239">
        <f t="shared" si="195"/>
        <v>2</v>
      </c>
      <c r="K844" s="1229">
        <f t="shared" si="184"/>
        <v>111.44</v>
      </c>
      <c r="L844" s="1229">
        <f t="shared" si="182"/>
        <v>111.44</v>
      </c>
      <c r="M844" s="1229">
        <f t="shared" si="185"/>
        <v>1.68</v>
      </c>
      <c r="N844" s="1229">
        <f t="shared" si="186"/>
        <v>3.36</v>
      </c>
      <c r="O844" s="1229">
        <f t="shared" si="187"/>
        <v>56.7</v>
      </c>
      <c r="P844" s="1229">
        <f t="shared" si="188"/>
        <v>113.4</v>
      </c>
      <c r="Q844" s="1229">
        <f t="shared" si="189"/>
        <v>23.58</v>
      </c>
      <c r="R844" s="1229">
        <f t="shared" si="190"/>
        <v>47.16</v>
      </c>
      <c r="S844" s="1229">
        <f t="shared" si="191"/>
        <v>27.86</v>
      </c>
      <c r="T844" s="1229">
        <f t="shared" si="192"/>
        <v>27.86</v>
      </c>
      <c r="U844" s="1229">
        <f t="shared" si="193"/>
        <v>27.86</v>
      </c>
      <c r="V844" s="1233">
        <f t="shared" si="194"/>
        <v>13.93</v>
      </c>
      <c r="W844" s="1248">
        <f t="shared" si="183"/>
        <v>566</v>
      </c>
    </row>
    <row r="845" spans="1:23" ht="11.25" customHeight="1" x14ac:dyDescent="0.25">
      <c r="A845" s="1234" t="s">
        <v>3854</v>
      </c>
      <c r="B845" s="1234">
        <v>801200007</v>
      </c>
      <c r="C845" s="1235" t="s">
        <v>2997</v>
      </c>
      <c r="D845" s="1234">
        <v>10020005818</v>
      </c>
      <c r="E845" s="1234" t="s">
        <v>4376</v>
      </c>
      <c r="F845" s="1237">
        <v>157</v>
      </c>
      <c r="G845" s="1236">
        <v>2</v>
      </c>
      <c r="H845" s="1236">
        <v>1</v>
      </c>
      <c r="I845" s="1238">
        <v>0</v>
      </c>
      <c r="J845" s="1239">
        <f t="shared" si="195"/>
        <v>1</v>
      </c>
      <c r="K845" s="1229">
        <f t="shared" si="184"/>
        <v>37.68</v>
      </c>
      <c r="L845" s="1229">
        <f t="shared" si="182"/>
        <v>37.68</v>
      </c>
      <c r="M845" s="1229">
        <f t="shared" si="185"/>
        <v>1.68</v>
      </c>
      <c r="N845" s="1229">
        <f t="shared" si="186"/>
        <v>1.68</v>
      </c>
      <c r="O845" s="1229">
        <f t="shared" si="187"/>
        <v>56.7</v>
      </c>
      <c r="P845" s="1229">
        <f t="shared" si="188"/>
        <v>56.7</v>
      </c>
      <c r="Q845" s="1229">
        <f t="shared" si="189"/>
        <v>23.58</v>
      </c>
      <c r="R845" s="1229">
        <f t="shared" si="190"/>
        <v>23.58</v>
      </c>
      <c r="S845" s="1229">
        <f t="shared" si="191"/>
        <v>9.42</v>
      </c>
      <c r="T845" s="1229">
        <f t="shared" si="192"/>
        <v>9.42</v>
      </c>
      <c r="U845" s="1229">
        <f t="shared" si="193"/>
        <v>9.42</v>
      </c>
      <c r="V845" s="1233">
        <f t="shared" si="194"/>
        <v>4.71</v>
      </c>
      <c r="W845" s="1248">
        <f t="shared" si="183"/>
        <v>272</v>
      </c>
    </row>
    <row r="846" spans="1:23" ht="11.25" customHeight="1" x14ac:dyDescent="0.25">
      <c r="A846" s="1234" t="s">
        <v>3854</v>
      </c>
      <c r="B846" s="1234">
        <v>801200008</v>
      </c>
      <c r="C846" s="1235" t="s">
        <v>2999</v>
      </c>
      <c r="D846" s="1234">
        <v>99810009748</v>
      </c>
      <c r="E846" s="1234" t="s">
        <v>4377</v>
      </c>
      <c r="F846" s="1237">
        <v>223.33333333333334</v>
      </c>
      <c r="G846" s="1236">
        <v>2</v>
      </c>
      <c r="H846" s="1236">
        <v>1</v>
      </c>
      <c r="I846" s="1238">
        <v>0</v>
      </c>
      <c r="J846" s="1239">
        <f t="shared" si="195"/>
        <v>1</v>
      </c>
      <c r="K846" s="1229">
        <f t="shared" si="184"/>
        <v>53.6</v>
      </c>
      <c r="L846" s="1229">
        <f t="shared" si="182"/>
        <v>53.6</v>
      </c>
      <c r="M846" s="1229">
        <f t="shared" si="185"/>
        <v>1.68</v>
      </c>
      <c r="N846" s="1229">
        <f t="shared" si="186"/>
        <v>1.68</v>
      </c>
      <c r="O846" s="1229">
        <f t="shared" si="187"/>
        <v>56.7</v>
      </c>
      <c r="P846" s="1229">
        <f t="shared" si="188"/>
        <v>56.7</v>
      </c>
      <c r="Q846" s="1229">
        <f t="shared" si="189"/>
        <v>23.58</v>
      </c>
      <c r="R846" s="1229">
        <f t="shared" si="190"/>
        <v>23.58</v>
      </c>
      <c r="S846" s="1229">
        <f t="shared" si="191"/>
        <v>13.4</v>
      </c>
      <c r="T846" s="1229">
        <f t="shared" si="192"/>
        <v>13.4</v>
      </c>
      <c r="U846" s="1229">
        <f t="shared" si="193"/>
        <v>13.4</v>
      </c>
      <c r="V846" s="1233">
        <f t="shared" si="194"/>
        <v>6.7</v>
      </c>
      <c r="W846" s="1248">
        <f t="shared" si="183"/>
        <v>318</v>
      </c>
    </row>
    <row r="847" spans="1:23" ht="11.25" customHeight="1" x14ac:dyDescent="0.25">
      <c r="A847" s="1234" t="s">
        <v>3854</v>
      </c>
      <c r="B847" s="1234">
        <v>801200011</v>
      </c>
      <c r="C847" s="1235" t="s">
        <v>944</v>
      </c>
      <c r="D847" s="1234">
        <v>70910006838</v>
      </c>
      <c r="E847" s="1234" t="s">
        <v>4378</v>
      </c>
      <c r="F847" s="1237">
        <v>164.66666666666666</v>
      </c>
      <c r="G847" s="1236">
        <v>2</v>
      </c>
      <c r="H847" s="1236">
        <v>1</v>
      </c>
      <c r="I847" s="1238">
        <v>0</v>
      </c>
      <c r="J847" s="1239">
        <f t="shared" si="195"/>
        <v>1</v>
      </c>
      <c r="K847" s="1229">
        <f t="shared" si="184"/>
        <v>39.519999999999996</v>
      </c>
      <c r="L847" s="1229">
        <f t="shared" si="182"/>
        <v>39.519999999999996</v>
      </c>
      <c r="M847" s="1229">
        <f t="shared" si="185"/>
        <v>1.68</v>
      </c>
      <c r="N847" s="1229">
        <f t="shared" si="186"/>
        <v>1.68</v>
      </c>
      <c r="O847" s="1229">
        <f t="shared" si="187"/>
        <v>56.7</v>
      </c>
      <c r="P847" s="1229">
        <f t="shared" si="188"/>
        <v>56.7</v>
      </c>
      <c r="Q847" s="1229">
        <f t="shared" si="189"/>
        <v>23.58</v>
      </c>
      <c r="R847" s="1229">
        <f t="shared" si="190"/>
        <v>23.58</v>
      </c>
      <c r="S847" s="1229">
        <f t="shared" si="191"/>
        <v>9.879999999999999</v>
      </c>
      <c r="T847" s="1229">
        <f t="shared" si="192"/>
        <v>9.879999999999999</v>
      </c>
      <c r="U847" s="1229">
        <f t="shared" si="193"/>
        <v>9.879999999999999</v>
      </c>
      <c r="V847" s="1233">
        <f t="shared" si="194"/>
        <v>4.9399999999999995</v>
      </c>
      <c r="W847" s="1248">
        <f t="shared" si="183"/>
        <v>278</v>
      </c>
    </row>
    <row r="848" spans="1:23" ht="11.25" customHeight="1" x14ac:dyDescent="0.25">
      <c r="A848" s="1234" t="s">
        <v>3854</v>
      </c>
      <c r="B848" s="1234">
        <v>801200012</v>
      </c>
      <c r="C848" s="1235" t="s">
        <v>3001</v>
      </c>
      <c r="D848" s="1234">
        <v>85940004554</v>
      </c>
      <c r="E848" s="1234" t="s">
        <v>4379</v>
      </c>
      <c r="F848" s="1237">
        <v>162.66666666666666</v>
      </c>
      <c r="G848" s="1236">
        <v>2</v>
      </c>
      <c r="H848" s="1236">
        <v>1</v>
      </c>
      <c r="I848" s="1238">
        <v>0</v>
      </c>
      <c r="J848" s="1239">
        <f t="shared" si="195"/>
        <v>1</v>
      </c>
      <c r="K848" s="1229">
        <f t="shared" si="184"/>
        <v>39.04</v>
      </c>
      <c r="L848" s="1229">
        <f t="shared" si="182"/>
        <v>39.04</v>
      </c>
      <c r="M848" s="1229">
        <f t="shared" si="185"/>
        <v>1.68</v>
      </c>
      <c r="N848" s="1229">
        <f t="shared" si="186"/>
        <v>1.68</v>
      </c>
      <c r="O848" s="1229">
        <f t="shared" si="187"/>
        <v>56.7</v>
      </c>
      <c r="P848" s="1229">
        <f t="shared" si="188"/>
        <v>56.7</v>
      </c>
      <c r="Q848" s="1229">
        <f t="shared" si="189"/>
        <v>23.58</v>
      </c>
      <c r="R848" s="1229">
        <f t="shared" si="190"/>
        <v>23.58</v>
      </c>
      <c r="S848" s="1229">
        <f t="shared" si="191"/>
        <v>9.76</v>
      </c>
      <c r="T848" s="1229">
        <f t="shared" si="192"/>
        <v>9.76</v>
      </c>
      <c r="U848" s="1229">
        <f t="shared" si="193"/>
        <v>9.76</v>
      </c>
      <c r="V848" s="1233">
        <f t="shared" si="194"/>
        <v>4.88</v>
      </c>
      <c r="W848" s="1248">
        <f t="shared" si="183"/>
        <v>276</v>
      </c>
    </row>
    <row r="849" spans="1:23" ht="11.25" customHeight="1" x14ac:dyDescent="0.25">
      <c r="A849" s="1234" t="s">
        <v>3854</v>
      </c>
      <c r="B849" s="1234">
        <v>801200022</v>
      </c>
      <c r="C849" s="1235" t="s">
        <v>3003</v>
      </c>
      <c r="D849" s="1234">
        <v>27110007020</v>
      </c>
      <c r="E849" s="1234" t="s">
        <v>4380</v>
      </c>
      <c r="F849" s="1237">
        <v>187.33333333333334</v>
      </c>
      <c r="G849" s="1236">
        <v>2</v>
      </c>
      <c r="H849" s="1236">
        <v>1</v>
      </c>
      <c r="I849" s="1238">
        <v>0</v>
      </c>
      <c r="J849" s="1239">
        <f t="shared" si="195"/>
        <v>1</v>
      </c>
      <c r="K849" s="1229">
        <f t="shared" si="184"/>
        <v>44.96</v>
      </c>
      <c r="L849" s="1229">
        <f t="shared" si="182"/>
        <v>44.96</v>
      </c>
      <c r="M849" s="1229">
        <f t="shared" si="185"/>
        <v>1.68</v>
      </c>
      <c r="N849" s="1229">
        <f t="shared" si="186"/>
        <v>1.68</v>
      </c>
      <c r="O849" s="1229">
        <f t="shared" si="187"/>
        <v>56.7</v>
      </c>
      <c r="P849" s="1229">
        <f t="shared" si="188"/>
        <v>56.7</v>
      </c>
      <c r="Q849" s="1229">
        <f t="shared" si="189"/>
        <v>23.58</v>
      </c>
      <c r="R849" s="1229">
        <f t="shared" si="190"/>
        <v>23.58</v>
      </c>
      <c r="S849" s="1229">
        <f t="shared" si="191"/>
        <v>11.24</v>
      </c>
      <c r="T849" s="1229">
        <f t="shared" si="192"/>
        <v>11.24</v>
      </c>
      <c r="U849" s="1229">
        <f t="shared" si="193"/>
        <v>11.24</v>
      </c>
      <c r="V849" s="1233">
        <f t="shared" si="194"/>
        <v>5.62</v>
      </c>
      <c r="W849" s="1248">
        <f t="shared" si="183"/>
        <v>293</v>
      </c>
    </row>
    <row r="850" spans="1:23" ht="11.25" customHeight="1" x14ac:dyDescent="0.25">
      <c r="A850" s="1234" t="s">
        <v>3854</v>
      </c>
      <c r="B850" s="1234">
        <v>801200024</v>
      </c>
      <c r="C850" s="1235" t="s">
        <v>946</v>
      </c>
      <c r="D850" s="1234">
        <v>44590002175</v>
      </c>
      <c r="E850" s="1234" t="s">
        <v>4381</v>
      </c>
      <c r="F850" s="1237">
        <v>200</v>
      </c>
      <c r="G850" s="1236">
        <v>2</v>
      </c>
      <c r="H850" s="1236">
        <v>1</v>
      </c>
      <c r="I850" s="1238">
        <v>0</v>
      </c>
      <c r="J850" s="1239">
        <f t="shared" si="195"/>
        <v>1</v>
      </c>
      <c r="K850" s="1229">
        <f t="shared" si="184"/>
        <v>48</v>
      </c>
      <c r="L850" s="1229">
        <f t="shared" si="182"/>
        <v>48</v>
      </c>
      <c r="M850" s="1229">
        <f t="shared" si="185"/>
        <v>1.68</v>
      </c>
      <c r="N850" s="1229">
        <f t="shared" si="186"/>
        <v>1.68</v>
      </c>
      <c r="O850" s="1229">
        <f t="shared" si="187"/>
        <v>56.7</v>
      </c>
      <c r="P850" s="1229">
        <f t="shared" si="188"/>
        <v>56.7</v>
      </c>
      <c r="Q850" s="1229">
        <f t="shared" si="189"/>
        <v>23.58</v>
      </c>
      <c r="R850" s="1229">
        <f t="shared" si="190"/>
        <v>23.58</v>
      </c>
      <c r="S850" s="1229">
        <f t="shared" si="191"/>
        <v>12</v>
      </c>
      <c r="T850" s="1229">
        <f t="shared" si="192"/>
        <v>12</v>
      </c>
      <c r="U850" s="1229">
        <f t="shared" si="193"/>
        <v>12</v>
      </c>
      <c r="V850" s="1233">
        <f t="shared" si="194"/>
        <v>6</v>
      </c>
      <c r="W850" s="1248">
        <f t="shared" si="183"/>
        <v>302</v>
      </c>
    </row>
    <row r="851" spans="1:23" ht="11.25" customHeight="1" x14ac:dyDescent="0.25">
      <c r="A851" s="1234" t="s">
        <v>3854</v>
      </c>
      <c r="B851" s="1234">
        <v>801200040</v>
      </c>
      <c r="C851" s="1235" t="s">
        <v>3005</v>
      </c>
      <c r="D851" s="1234">
        <v>14200045464</v>
      </c>
      <c r="E851" s="1234" t="s">
        <v>4382</v>
      </c>
      <c r="F851" s="1237">
        <v>276.33333333333331</v>
      </c>
      <c r="G851" s="1236">
        <v>3</v>
      </c>
      <c r="H851" s="1236">
        <v>1</v>
      </c>
      <c r="I851" s="1238">
        <v>0</v>
      </c>
      <c r="J851" s="1239">
        <f t="shared" si="195"/>
        <v>2</v>
      </c>
      <c r="K851" s="1229">
        <f t="shared" si="184"/>
        <v>66.319999999999993</v>
      </c>
      <c r="L851" s="1229">
        <f t="shared" si="182"/>
        <v>66.319999999999993</v>
      </c>
      <c r="M851" s="1229">
        <f t="shared" si="185"/>
        <v>1.68</v>
      </c>
      <c r="N851" s="1229">
        <f t="shared" si="186"/>
        <v>3.36</v>
      </c>
      <c r="O851" s="1229">
        <f t="shared" si="187"/>
        <v>56.7</v>
      </c>
      <c r="P851" s="1229">
        <f t="shared" si="188"/>
        <v>113.4</v>
      </c>
      <c r="Q851" s="1229">
        <f t="shared" si="189"/>
        <v>23.58</v>
      </c>
      <c r="R851" s="1229">
        <f t="shared" si="190"/>
        <v>47.16</v>
      </c>
      <c r="S851" s="1229">
        <f t="shared" si="191"/>
        <v>16.579999999999998</v>
      </c>
      <c r="T851" s="1229">
        <f t="shared" si="192"/>
        <v>16.579999999999998</v>
      </c>
      <c r="U851" s="1229">
        <f t="shared" si="193"/>
        <v>16.579999999999998</v>
      </c>
      <c r="V851" s="1233">
        <f t="shared" si="194"/>
        <v>8.2899999999999991</v>
      </c>
      <c r="W851" s="1248">
        <f t="shared" si="183"/>
        <v>437</v>
      </c>
    </row>
    <row r="852" spans="1:23" ht="11.25" customHeight="1" x14ac:dyDescent="0.25">
      <c r="A852" s="1234" t="s">
        <v>3854</v>
      </c>
      <c r="B852" s="1234">
        <v>801200041</v>
      </c>
      <c r="C852" s="1235" t="s">
        <v>3007</v>
      </c>
      <c r="D852" s="1234">
        <v>65620003189</v>
      </c>
      <c r="E852" s="1234" t="s">
        <v>4383</v>
      </c>
      <c r="F852" s="1237">
        <v>582.33333333333337</v>
      </c>
      <c r="G852" s="1236">
        <v>3</v>
      </c>
      <c r="H852" s="1236">
        <v>1</v>
      </c>
      <c r="I852" s="1238">
        <v>0</v>
      </c>
      <c r="J852" s="1239">
        <f t="shared" si="195"/>
        <v>2</v>
      </c>
      <c r="K852" s="1229">
        <f t="shared" si="184"/>
        <v>139.76</v>
      </c>
      <c r="L852" s="1229">
        <f t="shared" si="182"/>
        <v>139.76</v>
      </c>
      <c r="M852" s="1229">
        <f t="shared" si="185"/>
        <v>1.68</v>
      </c>
      <c r="N852" s="1229">
        <f t="shared" si="186"/>
        <v>3.36</v>
      </c>
      <c r="O852" s="1229">
        <f t="shared" si="187"/>
        <v>56.7</v>
      </c>
      <c r="P852" s="1229">
        <f t="shared" si="188"/>
        <v>113.4</v>
      </c>
      <c r="Q852" s="1229">
        <f t="shared" si="189"/>
        <v>23.58</v>
      </c>
      <c r="R852" s="1229">
        <f t="shared" si="190"/>
        <v>47.16</v>
      </c>
      <c r="S852" s="1229">
        <f t="shared" si="191"/>
        <v>34.94</v>
      </c>
      <c r="T852" s="1229">
        <f t="shared" si="192"/>
        <v>34.94</v>
      </c>
      <c r="U852" s="1229">
        <f t="shared" si="193"/>
        <v>34.94</v>
      </c>
      <c r="V852" s="1233">
        <f t="shared" si="194"/>
        <v>17.47</v>
      </c>
      <c r="W852" s="1248">
        <f t="shared" si="183"/>
        <v>648</v>
      </c>
    </row>
    <row r="853" spans="1:23" ht="11.25" customHeight="1" x14ac:dyDescent="0.25">
      <c r="A853" s="1234" t="s">
        <v>3854</v>
      </c>
      <c r="B853" s="1234">
        <v>801200043</v>
      </c>
      <c r="C853" s="1235" t="s">
        <v>3009</v>
      </c>
      <c r="D853" s="1234">
        <v>65210044336</v>
      </c>
      <c r="E853" s="1234" t="s">
        <v>4384</v>
      </c>
      <c r="F853" s="1237">
        <v>231.33333333333334</v>
      </c>
      <c r="G853" s="1236">
        <v>5</v>
      </c>
      <c r="H853" s="1236">
        <v>3</v>
      </c>
      <c r="I853" s="1238">
        <v>0</v>
      </c>
      <c r="J853" s="1239">
        <f t="shared" si="195"/>
        <v>2</v>
      </c>
      <c r="K853" s="1229">
        <f t="shared" si="184"/>
        <v>55.52</v>
      </c>
      <c r="L853" s="1229">
        <f t="shared" si="182"/>
        <v>55.52</v>
      </c>
      <c r="M853" s="1229">
        <f t="shared" si="185"/>
        <v>5.04</v>
      </c>
      <c r="N853" s="1229">
        <f t="shared" si="186"/>
        <v>3.36</v>
      </c>
      <c r="O853" s="1229">
        <f t="shared" si="187"/>
        <v>170.10000000000002</v>
      </c>
      <c r="P853" s="1229">
        <f t="shared" si="188"/>
        <v>113.4</v>
      </c>
      <c r="Q853" s="1229">
        <f t="shared" si="189"/>
        <v>70.739999999999995</v>
      </c>
      <c r="R853" s="1229">
        <f t="shared" si="190"/>
        <v>47.16</v>
      </c>
      <c r="S853" s="1229">
        <f t="shared" si="191"/>
        <v>13.88</v>
      </c>
      <c r="T853" s="1229">
        <f t="shared" si="192"/>
        <v>13.88</v>
      </c>
      <c r="U853" s="1229">
        <f t="shared" si="193"/>
        <v>13.88</v>
      </c>
      <c r="V853" s="1233">
        <f t="shared" si="194"/>
        <v>6.94</v>
      </c>
      <c r="W853" s="1248">
        <f t="shared" si="183"/>
        <v>569</v>
      </c>
    </row>
    <row r="854" spans="1:23" ht="11.25" customHeight="1" x14ac:dyDescent="0.25">
      <c r="A854" s="1234" t="s">
        <v>3854</v>
      </c>
      <c r="B854" s="1234">
        <v>801200045</v>
      </c>
      <c r="C854" s="1235" t="s">
        <v>3011</v>
      </c>
      <c r="D854" s="1234">
        <v>92280011080</v>
      </c>
      <c r="E854" s="1234" t="s">
        <v>4385</v>
      </c>
      <c r="F854" s="1237">
        <v>250</v>
      </c>
      <c r="G854" s="1236">
        <v>4</v>
      </c>
      <c r="H854" s="1236">
        <v>1</v>
      </c>
      <c r="I854" s="1238">
        <v>0</v>
      </c>
      <c r="J854" s="1239">
        <f t="shared" si="195"/>
        <v>3</v>
      </c>
      <c r="K854" s="1229">
        <f t="shared" si="184"/>
        <v>60</v>
      </c>
      <c r="L854" s="1229">
        <f t="shared" si="182"/>
        <v>60</v>
      </c>
      <c r="M854" s="1229">
        <f t="shared" si="185"/>
        <v>1.68</v>
      </c>
      <c r="N854" s="1229">
        <f t="shared" si="186"/>
        <v>5.04</v>
      </c>
      <c r="O854" s="1229">
        <f t="shared" si="187"/>
        <v>56.7</v>
      </c>
      <c r="P854" s="1229">
        <f t="shared" si="188"/>
        <v>170.10000000000002</v>
      </c>
      <c r="Q854" s="1229">
        <f t="shared" si="189"/>
        <v>23.58</v>
      </c>
      <c r="R854" s="1229">
        <f t="shared" si="190"/>
        <v>70.739999999999995</v>
      </c>
      <c r="S854" s="1229">
        <f t="shared" si="191"/>
        <v>15</v>
      </c>
      <c r="T854" s="1229">
        <f t="shared" si="192"/>
        <v>15</v>
      </c>
      <c r="U854" s="1229">
        <f t="shared" si="193"/>
        <v>15</v>
      </c>
      <c r="V854" s="1233">
        <f t="shared" si="194"/>
        <v>7.5</v>
      </c>
      <c r="W854" s="1248">
        <f t="shared" si="183"/>
        <v>500</v>
      </c>
    </row>
    <row r="855" spans="1:23" ht="11.25" customHeight="1" x14ac:dyDescent="0.25">
      <c r="A855" s="1234" t="s">
        <v>3854</v>
      </c>
      <c r="B855" s="1234">
        <v>801200046</v>
      </c>
      <c r="C855" s="1235" t="s">
        <v>1746</v>
      </c>
      <c r="D855" s="1234">
        <v>46740046716</v>
      </c>
      <c r="E855" s="1234" t="s">
        <v>4386</v>
      </c>
      <c r="F855" s="1237">
        <v>597.33333333333337</v>
      </c>
      <c r="G855" s="1236">
        <v>3</v>
      </c>
      <c r="H855" s="1236">
        <v>1</v>
      </c>
      <c r="I855" s="1238">
        <v>0</v>
      </c>
      <c r="J855" s="1239">
        <f t="shared" si="195"/>
        <v>2</v>
      </c>
      <c r="K855" s="1229">
        <f t="shared" si="184"/>
        <v>143.36000000000001</v>
      </c>
      <c r="L855" s="1229">
        <f t="shared" si="182"/>
        <v>143.36000000000001</v>
      </c>
      <c r="M855" s="1229">
        <f t="shared" si="185"/>
        <v>1.68</v>
      </c>
      <c r="N855" s="1229">
        <f t="shared" si="186"/>
        <v>3.36</v>
      </c>
      <c r="O855" s="1229">
        <f t="shared" si="187"/>
        <v>56.7</v>
      </c>
      <c r="P855" s="1229">
        <f t="shared" si="188"/>
        <v>113.4</v>
      </c>
      <c r="Q855" s="1229">
        <f t="shared" si="189"/>
        <v>23.58</v>
      </c>
      <c r="R855" s="1229">
        <f t="shared" si="190"/>
        <v>47.16</v>
      </c>
      <c r="S855" s="1229">
        <f t="shared" si="191"/>
        <v>35.840000000000003</v>
      </c>
      <c r="T855" s="1229">
        <f t="shared" si="192"/>
        <v>35.840000000000003</v>
      </c>
      <c r="U855" s="1229">
        <f t="shared" si="193"/>
        <v>35.840000000000003</v>
      </c>
      <c r="V855" s="1233">
        <f t="shared" si="194"/>
        <v>17.920000000000002</v>
      </c>
      <c r="W855" s="1248">
        <f t="shared" si="183"/>
        <v>658</v>
      </c>
    </row>
    <row r="856" spans="1:23" ht="11.25" customHeight="1" x14ac:dyDescent="0.25">
      <c r="A856" s="1234" t="s">
        <v>3854</v>
      </c>
      <c r="B856" s="1234">
        <v>801200048</v>
      </c>
      <c r="C856" s="1235" t="s">
        <v>4387</v>
      </c>
      <c r="D856" s="1234">
        <v>10390031237</v>
      </c>
      <c r="E856" s="1234" t="s">
        <v>4388</v>
      </c>
      <c r="F856" s="1237">
        <v>135.66666666666666</v>
      </c>
      <c r="G856" s="1236">
        <v>2</v>
      </c>
      <c r="H856" s="1236">
        <v>1</v>
      </c>
      <c r="I856" s="1238">
        <v>0</v>
      </c>
      <c r="J856" s="1239">
        <f t="shared" si="195"/>
        <v>1</v>
      </c>
      <c r="K856" s="1229">
        <f t="shared" si="184"/>
        <v>32.559999999999995</v>
      </c>
      <c r="L856" s="1229">
        <f t="shared" si="182"/>
        <v>32.559999999999995</v>
      </c>
      <c r="M856" s="1229">
        <f t="shared" si="185"/>
        <v>1.68</v>
      </c>
      <c r="N856" s="1229">
        <f t="shared" si="186"/>
        <v>1.68</v>
      </c>
      <c r="O856" s="1229">
        <f t="shared" si="187"/>
        <v>56.7</v>
      </c>
      <c r="P856" s="1229">
        <f t="shared" si="188"/>
        <v>56.7</v>
      </c>
      <c r="Q856" s="1229">
        <f t="shared" si="189"/>
        <v>23.58</v>
      </c>
      <c r="R856" s="1229">
        <f t="shared" si="190"/>
        <v>23.58</v>
      </c>
      <c r="S856" s="1229">
        <f t="shared" si="191"/>
        <v>8.1399999999999988</v>
      </c>
      <c r="T856" s="1229">
        <f t="shared" si="192"/>
        <v>8.1399999999999988</v>
      </c>
      <c r="U856" s="1229">
        <f t="shared" si="193"/>
        <v>8.1399999999999988</v>
      </c>
      <c r="V856" s="1233">
        <f t="shared" si="194"/>
        <v>4.0699999999999994</v>
      </c>
      <c r="W856" s="1248">
        <f t="shared" si="183"/>
        <v>258</v>
      </c>
    </row>
    <row r="857" spans="1:23" ht="11.25" customHeight="1" x14ac:dyDescent="0.25">
      <c r="A857" s="1234" t="s">
        <v>3854</v>
      </c>
      <c r="B857" s="1234">
        <v>801400004</v>
      </c>
      <c r="C857" s="1235" t="s">
        <v>1750</v>
      </c>
      <c r="D857" s="1234">
        <v>10410001259</v>
      </c>
      <c r="E857" s="1234" t="s">
        <v>4389</v>
      </c>
      <c r="F857" s="1237">
        <v>179.66666666666666</v>
      </c>
      <c r="G857" s="1236">
        <v>2</v>
      </c>
      <c r="H857" s="1236">
        <v>1</v>
      </c>
      <c r="I857" s="1238">
        <v>0</v>
      </c>
      <c r="J857" s="1239">
        <f t="shared" si="195"/>
        <v>1</v>
      </c>
      <c r="K857" s="1229">
        <f t="shared" si="184"/>
        <v>43.12</v>
      </c>
      <c r="L857" s="1229">
        <f t="shared" si="182"/>
        <v>43.12</v>
      </c>
      <c r="M857" s="1229">
        <f t="shared" si="185"/>
        <v>1.68</v>
      </c>
      <c r="N857" s="1229">
        <f t="shared" si="186"/>
        <v>1.68</v>
      </c>
      <c r="O857" s="1229">
        <f t="shared" si="187"/>
        <v>56.7</v>
      </c>
      <c r="P857" s="1229">
        <f t="shared" si="188"/>
        <v>56.7</v>
      </c>
      <c r="Q857" s="1229">
        <f t="shared" si="189"/>
        <v>23.58</v>
      </c>
      <c r="R857" s="1229">
        <f t="shared" si="190"/>
        <v>23.58</v>
      </c>
      <c r="S857" s="1229">
        <f t="shared" si="191"/>
        <v>10.78</v>
      </c>
      <c r="T857" s="1229">
        <f t="shared" si="192"/>
        <v>10.78</v>
      </c>
      <c r="U857" s="1229">
        <f t="shared" si="193"/>
        <v>10.78</v>
      </c>
      <c r="V857" s="1233">
        <f t="shared" si="194"/>
        <v>5.39</v>
      </c>
      <c r="W857" s="1248">
        <f t="shared" si="183"/>
        <v>288</v>
      </c>
    </row>
    <row r="858" spans="1:23" ht="11.25" customHeight="1" x14ac:dyDescent="0.25">
      <c r="A858" s="1234" t="s">
        <v>3854</v>
      </c>
      <c r="B858" s="1234">
        <v>801400006</v>
      </c>
      <c r="C858" s="1235" t="s">
        <v>3013</v>
      </c>
      <c r="D858" s="1234">
        <v>41250003716</v>
      </c>
      <c r="E858" s="1234" t="s">
        <v>4390</v>
      </c>
      <c r="F858" s="1237">
        <v>148</v>
      </c>
      <c r="G858" s="1236">
        <v>3</v>
      </c>
      <c r="H858" s="1236">
        <v>1</v>
      </c>
      <c r="I858" s="1238">
        <v>0</v>
      </c>
      <c r="J858" s="1239">
        <f t="shared" si="195"/>
        <v>2</v>
      </c>
      <c r="K858" s="1229">
        <f t="shared" si="184"/>
        <v>35.519999999999996</v>
      </c>
      <c r="L858" s="1229">
        <f t="shared" si="182"/>
        <v>35.519999999999996</v>
      </c>
      <c r="M858" s="1229">
        <f t="shared" si="185"/>
        <v>1.68</v>
      </c>
      <c r="N858" s="1229">
        <f t="shared" si="186"/>
        <v>3.36</v>
      </c>
      <c r="O858" s="1229">
        <f t="shared" si="187"/>
        <v>56.7</v>
      </c>
      <c r="P858" s="1229">
        <f t="shared" si="188"/>
        <v>113.4</v>
      </c>
      <c r="Q858" s="1229">
        <f t="shared" si="189"/>
        <v>23.58</v>
      </c>
      <c r="R858" s="1229">
        <f t="shared" si="190"/>
        <v>47.16</v>
      </c>
      <c r="S858" s="1229">
        <f t="shared" si="191"/>
        <v>8.879999999999999</v>
      </c>
      <c r="T858" s="1229">
        <f t="shared" si="192"/>
        <v>8.879999999999999</v>
      </c>
      <c r="U858" s="1229">
        <f t="shared" si="193"/>
        <v>8.879999999999999</v>
      </c>
      <c r="V858" s="1233">
        <f t="shared" si="194"/>
        <v>4.4399999999999995</v>
      </c>
      <c r="W858" s="1248">
        <f t="shared" si="183"/>
        <v>348</v>
      </c>
    </row>
    <row r="859" spans="1:23" ht="11.25" customHeight="1" x14ac:dyDescent="0.25">
      <c r="A859" s="1234" t="s">
        <v>3854</v>
      </c>
      <c r="B859" s="1234">
        <v>801400009</v>
      </c>
      <c r="C859" s="1235" t="s">
        <v>3015</v>
      </c>
      <c r="D859" s="1234">
        <v>64810011370</v>
      </c>
      <c r="E859" s="1234" t="s">
        <v>4391</v>
      </c>
      <c r="F859" s="1237">
        <v>100</v>
      </c>
      <c r="G859" s="1236">
        <v>2</v>
      </c>
      <c r="H859" s="1236">
        <v>1</v>
      </c>
      <c r="I859" s="1238">
        <v>0</v>
      </c>
      <c r="J859" s="1239">
        <f t="shared" si="195"/>
        <v>1</v>
      </c>
      <c r="K859" s="1229">
        <f t="shared" si="184"/>
        <v>24</v>
      </c>
      <c r="L859" s="1229">
        <f t="shared" si="182"/>
        <v>24</v>
      </c>
      <c r="M859" s="1229">
        <f t="shared" si="185"/>
        <v>1.68</v>
      </c>
      <c r="N859" s="1229">
        <f t="shared" si="186"/>
        <v>1.68</v>
      </c>
      <c r="O859" s="1229">
        <f t="shared" si="187"/>
        <v>56.7</v>
      </c>
      <c r="P859" s="1229">
        <f t="shared" si="188"/>
        <v>56.7</v>
      </c>
      <c r="Q859" s="1229">
        <f t="shared" si="189"/>
        <v>23.58</v>
      </c>
      <c r="R859" s="1229">
        <f t="shared" si="190"/>
        <v>23.58</v>
      </c>
      <c r="S859" s="1229">
        <f t="shared" si="191"/>
        <v>6</v>
      </c>
      <c r="T859" s="1229">
        <f t="shared" si="192"/>
        <v>6</v>
      </c>
      <c r="U859" s="1229">
        <f t="shared" si="193"/>
        <v>6</v>
      </c>
      <c r="V859" s="1233">
        <f t="shared" si="194"/>
        <v>3</v>
      </c>
      <c r="W859" s="1248">
        <f t="shared" si="183"/>
        <v>233</v>
      </c>
    </row>
    <row r="860" spans="1:23" ht="11.25" customHeight="1" x14ac:dyDescent="0.25">
      <c r="A860" s="1234" t="s">
        <v>3854</v>
      </c>
      <c r="B860" s="1234">
        <v>801600003</v>
      </c>
      <c r="C860" s="1235" t="s">
        <v>3017</v>
      </c>
      <c r="D860" s="1234">
        <v>23550008843</v>
      </c>
      <c r="E860" s="1234" t="s">
        <v>4392</v>
      </c>
      <c r="F860" s="1237">
        <v>139.33333333333334</v>
      </c>
      <c r="G860" s="1236">
        <v>2</v>
      </c>
      <c r="H860" s="1236">
        <v>1</v>
      </c>
      <c r="I860" s="1238">
        <v>0</v>
      </c>
      <c r="J860" s="1239">
        <f t="shared" si="195"/>
        <v>1</v>
      </c>
      <c r="K860" s="1229">
        <f t="shared" si="184"/>
        <v>33.44</v>
      </c>
      <c r="L860" s="1229">
        <f t="shared" si="182"/>
        <v>33.44</v>
      </c>
      <c r="M860" s="1229">
        <f t="shared" si="185"/>
        <v>1.68</v>
      </c>
      <c r="N860" s="1229">
        <f t="shared" si="186"/>
        <v>1.68</v>
      </c>
      <c r="O860" s="1229">
        <f t="shared" si="187"/>
        <v>56.7</v>
      </c>
      <c r="P860" s="1229">
        <f t="shared" si="188"/>
        <v>56.7</v>
      </c>
      <c r="Q860" s="1229">
        <f t="shared" si="189"/>
        <v>23.58</v>
      </c>
      <c r="R860" s="1229">
        <f t="shared" si="190"/>
        <v>23.58</v>
      </c>
      <c r="S860" s="1229">
        <f t="shared" si="191"/>
        <v>8.36</v>
      </c>
      <c r="T860" s="1229">
        <f t="shared" si="192"/>
        <v>8.36</v>
      </c>
      <c r="U860" s="1229">
        <f t="shared" si="193"/>
        <v>8.36</v>
      </c>
      <c r="V860" s="1233">
        <f t="shared" si="194"/>
        <v>4.18</v>
      </c>
      <c r="W860" s="1248">
        <f t="shared" si="183"/>
        <v>260</v>
      </c>
    </row>
    <row r="861" spans="1:23" ht="11.25" customHeight="1" x14ac:dyDescent="0.25">
      <c r="A861" s="1234" t="s">
        <v>3854</v>
      </c>
      <c r="B861" s="1234">
        <v>801600012</v>
      </c>
      <c r="C861" s="1235" t="s">
        <v>3021</v>
      </c>
      <c r="D861" s="1234">
        <v>60790000362</v>
      </c>
      <c r="E861" s="1234" t="s">
        <v>4393</v>
      </c>
      <c r="F861" s="1237">
        <v>253</v>
      </c>
      <c r="G861" s="1236">
        <v>5</v>
      </c>
      <c r="H861" s="1236">
        <v>1</v>
      </c>
      <c r="I861" s="1238">
        <v>0</v>
      </c>
      <c r="J861" s="1239">
        <f t="shared" si="195"/>
        <v>4</v>
      </c>
      <c r="K861" s="1229">
        <f t="shared" si="184"/>
        <v>60.72</v>
      </c>
      <c r="L861" s="1229">
        <f t="shared" si="182"/>
        <v>60.72</v>
      </c>
      <c r="M861" s="1229">
        <f t="shared" si="185"/>
        <v>1.68</v>
      </c>
      <c r="N861" s="1229">
        <f t="shared" si="186"/>
        <v>6.72</v>
      </c>
      <c r="O861" s="1229">
        <f t="shared" si="187"/>
        <v>56.7</v>
      </c>
      <c r="P861" s="1229">
        <f t="shared" si="188"/>
        <v>226.8</v>
      </c>
      <c r="Q861" s="1229">
        <f t="shared" si="189"/>
        <v>23.58</v>
      </c>
      <c r="R861" s="1229">
        <f t="shared" si="190"/>
        <v>94.32</v>
      </c>
      <c r="S861" s="1229">
        <f t="shared" si="191"/>
        <v>15.18</v>
      </c>
      <c r="T861" s="1229">
        <f t="shared" si="192"/>
        <v>15.18</v>
      </c>
      <c r="U861" s="1229">
        <f t="shared" si="193"/>
        <v>15.18</v>
      </c>
      <c r="V861" s="1233">
        <f t="shared" si="194"/>
        <v>7.59</v>
      </c>
      <c r="W861" s="1248">
        <f t="shared" si="183"/>
        <v>584</v>
      </c>
    </row>
    <row r="862" spans="1:23" ht="11.25" customHeight="1" x14ac:dyDescent="0.25">
      <c r="A862" s="1234" t="s">
        <v>3854</v>
      </c>
      <c r="B862" s="1234">
        <v>801600013</v>
      </c>
      <c r="C862" s="1235" t="s">
        <v>3023</v>
      </c>
      <c r="D862" s="1234">
        <v>66880001042</v>
      </c>
      <c r="E862" s="1234" t="s">
        <v>4394</v>
      </c>
      <c r="F862" s="1237">
        <v>181</v>
      </c>
      <c r="G862" s="1236">
        <v>3</v>
      </c>
      <c r="H862" s="1236">
        <v>1</v>
      </c>
      <c r="I862" s="1238">
        <v>0</v>
      </c>
      <c r="J862" s="1239">
        <f t="shared" si="195"/>
        <v>2</v>
      </c>
      <c r="K862" s="1229">
        <f t="shared" si="184"/>
        <v>43.44</v>
      </c>
      <c r="L862" s="1229">
        <f t="shared" si="182"/>
        <v>43.44</v>
      </c>
      <c r="M862" s="1229">
        <f t="shared" si="185"/>
        <v>1.68</v>
      </c>
      <c r="N862" s="1229">
        <f t="shared" si="186"/>
        <v>3.36</v>
      </c>
      <c r="O862" s="1229">
        <f t="shared" si="187"/>
        <v>56.7</v>
      </c>
      <c r="P862" s="1229">
        <f t="shared" si="188"/>
        <v>113.4</v>
      </c>
      <c r="Q862" s="1229">
        <f t="shared" si="189"/>
        <v>23.58</v>
      </c>
      <c r="R862" s="1229">
        <f t="shared" si="190"/>
        <v>47.16</v>
      </c>
      <c r="S862" s="1229">
        <f t="shared" si="191"/>
        <v>10.86</v>
      </c>
      <c r="T862" s="1229">
        <f t="shared" si="192"/>
        <v>10.86</v>
      </c>
      <c r="U862" s="1229">
        <f t="shared" si="193"/>
        <v>10.86</v>
      </c>
      <c r="V862" s="1233">
        <f t="shared" si="194"/>
        <v>5.43</v>
      </c>
      <c r="W862" s="1248">
        <f t="shared" si="183"/>
        <v>371</v>
      </c>
    </row>
    <row r="863" spans="1:23" ht="11.25" customHeight="1" x14ac:dyDescent="0.25">
      <c r="A863" s="1234" t="s">
        <v>3854</v>
      </c>
      <c r="B863" s="1234">
        <v>801600057</v>
      </c>
      <c r="C863" s="1235" t="s">
        <v>3025</v>
      </c>
      <c r="D863" s="1234">
        <v>10040005449</v>
      </c>
      <c r="E863" s="1234" t="s">
        <v>4395</v>
      </c>
      <c r="F863" s="1237">
        <v>538</v>
      </c>
      <c r="G863" s="1236">
        <v>4</v>
      </c>
      <c r="H863" s="1236">
        <v>2</v>
      </c>
      <c r="I863" s="1238">
        <v>0</v>
      </c>
      <c r="J863" s="1239">
        <f t="shared" si="195"/>
        <v>2</v>
      </c>
      <c r="K863" s="1229">
        <f t="shared" si="184"/>
        <v>129.12</v>
      </c>
      <c r="L863" s="1229">
        <f t="shared" si="182"/>
        <v>129.12</v>
      </c>
      <c r="M863" s="1229">
        <f t="shared" si="185"/>
        <v>3.36</v>
      </c>
      <c r="N863" s="1229">
        <f t="shared" si="186"/>
        <v>3.36</v>
      </c>
      <c r="O863" s="1229">
        <f t="shared" si="187"/>
        <v>113.4</v>
      </c>
      <c r="P863" s="1229">
        <f t="shared" si="188"/>
        <v>113.4</v>
      </c>
      <c r="Q863" s="1229">
        <f t="shared" si="189"/>
        <v>47.16</v>
      </c>
      <c r="R863" s="1229">
        <f t="shared" si="190"/>
        <v>47.16</v>
      </c>
      <c r="S863" s="1229">
        <f t="shared" si="191"/>
        <v>32.28</v>
      </c>
      <c r="T863" s="1229">
        <f t="shared" si="192"/>
        <v>32.28</v>
      </c>
      <c r="U863" s="1229">
        <f t="shared" si="193"/>
        <v>32.28</v>
      </c>
      <c r="V863" s="1233">
        <f t="shared" si="194"/>
        <v>16.14</v>
      </c>
      <c r="W863" s="1248">
        <f t="shared" si="183"/>
        <v>699</v>
      </c>
    </row>
    <row r="864" spans="1:23" ht="11.25" customHeight="1" x14ac:dyDescent="0.25">
      <c r="A864" s="1234" t="s">
        <v>3854</v>
      </c>
      <c r="B864" s="1234">
        <v>801600061</v>
      </c>
      <c r="C864" s="1235" t="s">
        <v>3027</v>
      </c>
      <c r="D864" s="1234">
        <v>10600005386</v>
      </c>
      <c r="E864" s="1234" t="s">
        <v>4396</v>
      </c>
      <c r="F864" s="1237">
        <v>221.33333333333334</v>
      </c>
      <c r="G864" s="1236">
        <v>3</v>
      </c>
      <c r="H864" s="1236">
        <v>1</v>
      </c>
      <c r="I864" s="1238">
        <v>0</v>
      </c>
      <c r="J864" s="1239">
        <f t="shared" si="195"/>
        <v>2</v>
      </c>
      <c r="K864" s="1229">
        <f t="shared" si="184"/>
        <v>53.12</v>
      </c>
      <c r="L864" s="1229">
        <f t="shared" ref="L864:L930" si="196">F864*$L$4</f>
        <v>53.12</v>
      </c>
      <c r="M864" s="1229">
        <f t="shared" si="185"/>
        <v>1.68</v>
      </c>
      <c r="N864" s="1229">
        <f t="shared" si="186"/>
        <v>3.36</v>
      </c>
      <c r="O864" s="1229">
        <f t="shared" si="187"/>
        <v>56.7</v>
      </c>
      <c r="P864" s="1229">
        <f t="shared" si="188"/>
        <v>113.4</v>
      </c>
      <c r="Q864" s="1229">
        <f t="shared" si="189"/>
        <v>23.58</v>
      </c>
      <c r="R864" s="1229">
        <f t="shared" si="190"/>
        <v>47.16</v>
      </c>
      <c r="S864" s="1229">
        <f t="shared" si="191"/>
        <v>13.28</v>
      </c>
      <c r="T864" s="1229">
        <f t="shared" si="192"/>
        <v>13.28</v>
      </c>
      <c r="U864" s="1229">
        <f t="shared" si="193"/>
        <v>13.28</v>
      </c>
      <c r="V864" s="1233">
        <f t="shared" si="194"/>
        <v>6.64</v>
      </c>
      <c r="W864" s="1248">
        <f t="shared" si="183"/>
        <v>399</v>
      </c>
    </row>
    <row r="865" spans="1:23" ht="11.25" customHeight="1" x14ac:dyDescent="0.25">
      <c r="A865" s="1234" t="s">
        <v>3854</v>
      </c>
      <c r="B865" s="1234">
        <v>801600074</v>
      </c>
      <c r="C865" s="1235" t="s">
        <v>948</v>
      </c>
      <c r="D865" s="1234">
        <v>10310008082</v>
      </c>
      <c r="E865" s="1234" t="s">
        <v>4397</v>
      </c>
      <c r="F865" s="1237">
        <v>287.66666666666669</v>
      </c>
      <c r="G865" s="1236">
        <v>3</v>
      </c>
      <c r="H865" s="1236">
        <v>1</v>
      </c>
      <c r="I865" s="1238">
        <v>0</v>
      </c>
      <c r="J865" s="1239">
        <f t="shared" si="195"/>
        <v>2</v>
      </c>
      <c r="K865" s="1229">
        <f t="shared" si="184"/>
        <v>69.040000000000006</v>
      </c>
      <c r="L865" s="1229">
        <f t="shared" si="196"/>
        <v>69.040000000000006</v>
      </c>
      <c r="M865" s="1229">
        <f t="shared" si="185"/>
        <v>1.68</v>
      </c>
      <c r="N865" s="1229">
        <f t="shared" si="186"/>
        <v>3.36</v>
      </c>
      <c r="O865" s="1229">
        <f t="shared" si="187"/>
        <v>56.7</v>
      </c>
      <c r="P865" s="1229">
        <f t="shared" si="188"/>
        <v>113.4</v>
      </c>
      <c r="Q865" s="1229">
        <f t="shared" si="189"/>
        <v>23.58</v>
      </c>
      <c r="R865" s="1229">
        <f t="shared" si="190"/>
        <v>47.16</v>
      </c>
      <c r="S865" s="1229">
        <f t="shared" si="191"/>
        <v>17.260000000000002</v>
      </c>
      <c r="T865" s="1229">
        <f t="shared" si="192"/>
        <v>17.260000000000002</v>
      </c>
      <c r="U865" s="1229">
        <f t="shared" si="193"/>
        <v>17.260000000000002</v>
      </c>
      <c r="V865" s="1233">
        <f t="shared" si="194"/>
        <v>8.6300000000000008</v>
      </c>
      <c r="W865" s="1248">
        <f t="shared" si="183"/>
        <v>444</v>
      </c>
    </row>
    <row r="866" spans="1:23" ht="11.25" customHeight="1" x14ac:dyDescent="0.25">
      <c r="A866" s="1234" t="s">
        <v>3854</v>
      </c>
      <c r="B866" s="1234">
        <v>801600079</v>
      </c>
      <c r="C866" s="1235" t="s">
        <v>950</v>
      </c>
      <c r="D866" s="1234">
        <v>10610042452</v>
      </c>
      <c r="E866" s="1234" t="s">
        <v>4398</v>
      </c>
      <c r="F866" s="1237">
        <v>347</v>
      </c>
      <c r="G866" s="1236">
        <v>2</v>
      </c>
      <c r="H866" s="1236">
        <v>1</v>
      </c>
      <c r="I866" s="1238">
        <v>0</v>
      </c>
      <c r="J866" s="1239">
        <f t="shared" si="195"/>
        <v>1</v>
      </c>
      <c r="K866" s="1229">
        <f t="shared" si="184"/>
        <v>83.28</v>
      </c>
      <c r="L866" s="1229">
        <f t="shared" si="196"/>
        <v>83.28</v>
      </c>
      <c r="M866" s="1229">
        <f t="shared" si="185"/>
        <v>1.68</v>
      </c>
      <c r="N866" s="1229">
        <f t="shared" si="186"/>
        <v>1.68</v>
      </c>
      <c r="O866" s="1229">
        <f t="shared" si="187"/>
        <v>56.7</v>
      </c>
      <c r="P866" s="1229">
        <f t="shared" si="188"/>
        <v>56.7</v>
      </c>
      <c r="Q866" s="1229">
        <f t="shared" si="189"/>
        <v>23.58</v>
      </c>
      <c r="R866" s="1229">
        <f t="shared" si="190"/>
        <v>23.58</v>
      </c>
      <c r="S866" s="1229">
        <f t="shared" si="191"/>
        <v>20.82</v>
      </c>
      <c r="T866" s="1229">
        <f t="shared" si="192"/>
        <v>20.82</v>
      </c>
      <c r="U866" s="1229">
        <f t="shared" si="193"/>
        <v>20.82</v>
      </c>
      <c r="V866" s="1233">
        <f t="shared" si="194"/>
        <v>10.41</v>
      </c>
      <c r="W866" s="1248">
        <f t="shared" si="183"/>
        <v>403</v>
      </c>
    </row>
    <row r="867" spans="1:23" ht="11.25" customHeight="1" x14ac:dyDescent="0.25">
      <c r="A867" s="1234" t="s">
        <v>3854</v>
      </c>
      <c r="B867" s="1234">
        <v>801600081</v>
      </c>
      <c r="C867" s="1235" t="s">
        <v>1768</v>
      </c>
      <c r="D867" s="1234">
        <v>29010012569</v>
      </c>
      <c r="E867" s="1234" t="s">
        <v>4399</v>
      </c>
      <c r="F867" s="1237">
        <v>501.66666666666669</v>
      </c>
      <c r="G867" s="1236">
        <v>4</v>
      </c>
      <c r="H867" s="1236">
        <v>1</v>
      </c>
      <c r="I867" s="1238">
        <v>0</v>
      </c>
      <c r="J867" s="1239">
        <f t="shared" si="195"/>
        <v>3</v>
      </c>
      <c r="K867" s="1229">
        <f t="shared" si="184"/>
        <v>120.4</v>
      </c>
      <c r="L867" s="1229">
        <f t="shared" si="196"/>
        <v>120.4</v>
      </c>
      <c r="M867" s="1229">
        <f t="shared" si="185"/>
        <v>1.68</v>
      </c>
      <c r="N867" s="1229">
        <f t="shared" si="186"/>
        <v>5.04</v>
      </c>
      <c r="O867" s="1229">
        <f t="shared" si="187"/>
        <v>56.7</v>
      </c>
      <c r="P867" s="1229">
        <f t="shared" si="188"/>
        <v>170.10000000000002</v>
      </c>
      <c r="Q867" s="1229">
        <f t="shared" si="189"/>
        <v>23.58</v>
      </c>
      <c r="R867" s="1229">
        <f t="shared" si="190"/>
        <v>70.739999999999995</v>
      </c>
      <c r="S867" s="1229">
        <f t="shared" si="191"/>
        <v>30.1</v>
      </c>
      <c r="T867" s="1229">
        <f t="shared" si="192"/>
        <v>30.1</v>
      </c>
      <c r="U867" s="1229">
        <f t="shared" si="193"/>
        <v>30.1</v>
      </c>
      <c r="V867" s="1233">
        <f t="shared" si="194"/>
        <v>15.05</v>
      </c>
      <c r="W867" s="1248">
        <f t="shared" si="183"/>
        <v>674</v>
      </c>
    </row>
    <row r="868" spans="1:23" ht="11.25" customHeight="1" x14ac:dyDescent="0.25">
      <c r="A868" s="1234" t="s">
        <v>3854</v>
      </c>
      <c r="B868" s="1234">
        <v>801600088</v>
      </c>
      <c r="C868" s="1235" t="s">
        <v>3029</v>
      </c>
      <c r="D868" s="1234">
        <v>64360051097</v>
      </c>
      <c r="E868" s="1234" t="s">
        <v>4400</v>
      </c>
      <c r="F868" s="1237">
        <v>236.66666666666666</v>
      </c>
      <c r="G868" s="1236">
        <v>3</v>
      </c>
      <c r="H868" s="1236">
        <v>1</v>
      </c>
      <c r="I868" s="1238">
        <v>0</v>
      </c>
      <c r="J868" s="1239">
        <f t="shared" si="195"/>
        <v>2</v>
      </c>
      <c r="K868" s="1229">
        <f t="shared" si="184"/>
        <v>56.8</v>
      </c>
      <c r="L868" s="1229">
        <f t="shared" si="196"/>
        <v>56.8</v>
      </c>
      <c r="M868" s="1229">
        <f t="shared" si="185"/>
        <v>1.68</v>
      </c>
      <c r="N868" s="1229">
        <f t="shared" si="186"/>
        <v>3.36</v>
      </c>
      <c r="O868" s="1229">
        <f t="shared" si="187"/>
        <v>56.7</v>
      </c>
      <c r="P868" s="1229">
        <f t="shared" si="188"/>
        <v>113.4</v>
      </c>
      <c r="Q868" s="1229">
        <f t="shared" si="189"/>
        <v>23.58</v>
      </c>
      <c r="R868" s="1229">
        <f t="shared" si="190"/>
        <v>47.16</v>
      </c>
      <c r="S868" s="1229">
        <f t="shared" si="191"/>
        <v>14.2</v>
      </c>
      <c r="T868" s="1229">
        <f t="shared" si="192"/>
        <v>14.2</v>
      </c>
      <c r="U868" s="1229">
        <f t="shared" si="193"/>
        <v>14.2</v>
      </c>
      <c r="V868" s="1233">
        <f t="shared" si="194"/>
        <v>7.1</v>
      </c>
      <c r="W868" s="1248">
        <f t="shared" si="183"/>
        <v>409</v>
      </c>
    </row>
    <row r="869" spans="1:23" ht="11.25" customHeight="1" x14ac:dyDescent="0.25">
      <c r="A869" s="1234" t="s">
        <v>3854</v>
      </c>
      <c r="B869" s="1234">
        <v>801800003</v>
      </c>
      <c r="C869" s="1235" t="s">
        <v>1216</v>
      </c>
      <c r="D869" s="1234">
        <v>10520003890</v>
      </c>
      <c r="E869" s="1234" t="s">
        <v>4401</v>
      </c>
      <c r="F869" s="1237">
        <v>134.33333333333334</v>
      </c>
      <c r="G869" s="1236">
        <v>2</v>
      </c>
      <c r="H869" s="1236">
        <v>1</v>
      </c>
      <c r="I869" s="1238">
        <v>0</v>
      </c>
      <c r="J869" s="1239">
        <f t="shared" si="195"/>
        <v>1</v>
      </c>
      <c r="K869" s="1229">
        <f t="shared" si="184"/>
        <v>32.24</v>
      </c>
      <c r="L869" s="1229">
        <f t="shared" si="196"/>
        <v>32.24</v>
      </c>
      <c r="M869" s="1229">
        <f t="shared" si="185"/>
        <v>1.68</v>
      </c>
      <c r="N869" s="1229">
        <f t="shared" si="186"/>
        <v>1.68</v>
      </c>
      <c r="O869" s="1229">
        <f t="shared" si="187"/>
        <v>56.7</v>
      </c>
      <c r="P869" s="1229">
        <f t="shared" si="188"/>
        <v>56.7</v>
      </c>
      <c r="Q869" s="1229">
        <f t="shared" si="189"/>
        <v>23.58</v>
      </c>
      <c r="R869" s="1229">
        <f t="shared" si="190"/>
        <v>23.58</v>
      </c>
      <c r="S869" s="1229">
        <f t="shared" si="191"/>
        <v>8.06</v>
      </c>
      <c r="T869" s="1229">
        <f t="shared" si="192"/>
        <v>8.06</v>
      </c>
      <c r="U869" s="1229">
        <f t="shared" si="193"/>
        <v>8.06</v>
      </c>
      <c r="V869" s="1233">
        <f t="shared" si="194"/>
        <v>4.03</v>
      </c>
      <c r="W869" s="1248">
        <f t="shared" si="183"/>
        <v>257</v>
      </c>
    </row>
    <row r="870" spans="1:23" ht="11.25" customHeight="1" x14ac:dyDescent="0.25">
      <c r="A870" s="1234" t="s">
        <v>3854</v>
      </c>
      <c r="B870" s="1234">
        <v>801800005</v>
      </c>
      <c r="C870" s="1235" t="s">
        <v>3031</v>
      </c>
      <c r="D870" s="1234">
        <v>24530002798</v>
      </c>
      <c r="E870" s="1234" t="s">
        <v>4402</v>
      </c>
      <c r="F870" s="1237">
        <v>78</v>
      </c>
      <c r="G870" s="1236">
        <v>3</v>
      </c>
      <c r="H870" s="1236">
        <v>1</v>
      </c>
      <c r="I870" s="1238">
        <v>0</v>
      </c>
      <c r="J870" s="1239">
        <f t="shared" si="195"/>
        <v>2</v>
      </c>
      <c r="K870" s="1229">
        <f t="shared" si="184"/>
        <v>18.72</v>
      </c>
      <c r="L870" s="1229">
        <f t="shared" si="196"/>
        <v>18.72</v>
      </c>
      <c r="M870" s="1229">
        <f t="shared" si="185"/>
        <v>1.68</v>
      </c>
      <c r="N870" s="1229">
        <f t="shared" si="186"/>
        <v>3.36</v>
      </c>
      <c r="O870" s="1229">
        <f t="shared" si="187"/>
        <v>56.7</v>
      </c>
      <c r="P870" s="1229">
        <f t="shared" si="188"/>
        <v>113.4</v>
      </c>
      <c r="Q870" s="1229">
        <f t="shared" si="189"/>
        <v>23.58</v>
      </c>
      <c r="R870" s="1229">
        <f t="shared" si="190"/>
        <v>47.16</v>
      </c>
      <c r="S870" s="1229">
        <f t="shared" si="191"/>
        <v>4.68</v>
      </c>
      <c r="T870" s="1229">
        <f t="shared" si="192"/>
        <v>4.68</v>
      </c>
      <c r="U870" s="1229">
        <f t="shared" si="193"/>
        <v>4.68</v>
      </c>
      <c r="V870" s="1233">
        <f t="shared" si="194"/>
        <v>2.34</v>
      </c>
      <c r="W870" s="1248">
        <f t="shared" si="183"/>
        <v>300</v>
      </c>
    </row>
    <row r="871" spans="1:23" ht="11.25" customHeight="1" x14ac:dyDescent="0.25">
      <c r="A871" s="1234" t="s">
        <v>3854</v>
      </c>
      <c r="B871" s="1234">
        <v>801800015</v>
      </c>
      <c r="C871" s="1235" t="s">
        <v>1218</v>
      </c>
      <c r="D871" s="1234">
        <v>95400003652</v>
      </c>
      <c r="E871" s="1234" t="s">
        <v>4403</v>
      </c>
      <c r="F871" s="1237">
        <v>869</v>
      </c>
      <c r="G871" s="1236">
        <v>7</v>
      </c>
      <c r="H871" s="1236">
        <v>2</v>
      </c>
      <c r="I871" s="1238">
        <v>0</v>
      </c>
      <c r="J871" s="1239">
        <f t="shared" si="195"/>
        <v>5</v>
      </c>
      <c r="K871" s="1229">
        <f t="shared" si="184"/>
        <v>208.56</v>
      </c>
      <c r="L871" s="1229">
        <f t="shared" si="196"/>
        <v>208.56</v>
      </c>
      <c r="M871" s="1229">
        <f t="shared" si="185"/>
        <v>3.36</v>
      </c>
      <c r="N871" s="1229">
        <f t="shared" si="186"/>
        <v>8.4</v>
      </c>
      <c r="O871" s="1229">
        <f t="shared" si="187"/>
        <v>113.4</v>
      </c>
      <c r="P871" s="1229">
        <f t="shared" si="188"/>
        <v>283.5</v>
      </c>
      <c r="Q871" s="1229">
        <f t="shared" si="189"/>
        <v>47.16</v>
      </c>
      <c r="R871" s="1229">
        <f t="shared" si="190"/>
        <v>117.89999999999999</v>
      </c>
      <c r="S871" s="1229">
        <f t="shared" si="191"/>
        <v>52.14</v>
      </c>
      <c r="T871" s="1229">
        <f t="shared" si="192"/>
        <v>52.14</v>
      </c>
      <c r="U871" s="1229">
        <f t="shared" si="193"/>
        <v>52.14</v>
      </c>
      <c r="V871" s="1233">
        <f t="shared" si="194"/>
        <v>26.07</v>
      </c>
      <c r="W871" s="1248">
        <f t="shared" si="183"/>
        <v>1173</v>
      </c>
    </row>
    <row r="872" spans="1:23" ht="11.25" customHeight="1" x14ac:dyDescent="0.25">
      <c r="A872" s="1234" t="s">
        <v>3854</v>
      </c>
      <c r="B872" s="1234">
        <v>801800016</v>
      </c>
      <c r="C872" s="1235" t="s">
        <v>3033</v>
      </c>
      <c r="D872" s="1234">
        <v>76760044332</v>
      </c>
      <c r="E872" s="1234" t="s">
        <v>4404</v>
      </c>
      <c r="F872" s="1237">
        <v>503.66666666666669</v>
      </c>
      <c r="G872" s="1236">
        <v>3</v>
      </c>
      <c r="H872" s="1236">
        <v>1</v>
      </c>
      <c r="I872" s="1238">
        <v>0</v>
      </c>
      <c r="J872" s="1239">
        <f t="shared" si="195"/>
        <v>2</v>
      </c>
      <c r="K872" s="1229">
        <f t="shared" si="184"/>
        <v>120.88</v>
      </c>
      <c r="L872" s="1229">
        <f t="shared" si="196"/>
        <v>120.88</v>
      </c>
      <c r="M872" s="1229">
        <f t="shared" si="185"/>
        <v>1.68</v>
      </c>
      <c r="N872" s="1229">
        <f t="shared" si="186"/>
        <v>3.36</v>
      </c>
      <c r="O872" s="1229">
        <f t="shared" si="187"/>
        <v>56.7</v>
      </c>
      <c r="P872" s="1229">
        <f t="shared" si="188"/>
        <v>113.4</v>
      </c>
      <c r="Q872" s="1229">
        <f t="shared" si="189"/>
        <v>23.58</v>
      </c>
      <c r="R872" s="1229">
        <f t="shared" si="190"/>
        <v>47.16</v>
      </c>
      <c r="S872" s="1229">
        <f t="shared" si="191"/>
        <v>30.22</v>
      </c>
      <c r="T872" s="1229">
        <f t="shared" si="192"/>
        <v>30.22</v>
      </c>
      <c r="U872" s="1229">
        <f t="shared" si="193"/>
        <v>30.22</v>
      </c>
      <c r="V872" s="1233">
        <f t="shared" si="194"/>
        <v>15.11</v>
      </c>
      <c r="W872" s="1248">
        <f t="shared" si="183"/>
        <v>593</v>
      </c>
    </row>
    <row r="873" spans="1:23" ht="11.25" customHeight="1" x14ac:dyDescent="0.25">
      <c r="A873" s="1234" t="s">
        <v>3854</v>
      </c>
      <c r="B873" s="1234">
        <v>804400003</v>
      </c>
      <c r="C873" s="1235" t="s">
        <v>1220</v>
      </c>
      <c r="D873" s="1234">
        <v>61760044328</v>
      </c>
      <c r="E873" s="1234" t="s">
        <v>4405</v>
      </c>
      <c r="F873" s="1237">
        <v>309</v>
      </c>
      <c r="G873" s="1236">
        <v>3</v>
      </c>
      <c r="H873" s="1236">
        <v>1</v>
      </c>
      <c r="I873" s="1238">
        <v>0</v>
      </c>
      <c r="J873" s="1239">
        <f t="shared" si="195"/>
        <v>2</v>
      </c>
      <c r="K873" s="1229">
        <f t="shared" si="184"/>
        <v>74.16</v>
      </c>
      <c r="L873" s="1229">
        <f t="shared" si="196"/>
        <v>74.16</v>
      </c>
      <c r="M873" s="1229">
        <f t="shared" si="185"/>
        <v>1.68</v>
      </c>
      <c r="N873" s="1229">
        <f t="shared" si="186"/>
        <v>3.36</v>
      </c>
      <c r="O873" s="1229">
        <f t="shared" si="187"/>
        <v>56.7</v>
      </c>
      <c r="P873" s="1229">
        <f t="shared" si="188"/>
        <v>113.4</v>
      </c>
      <c r="Q873" s="1229">
        <f t="shared" si="189"/>
        <v>23.58</v>
      </c>
      <c r="R873" s="1229">
        <f t="shared" si="190"/>
        <v>47.16</v>
      </c>
      <c r="S873" s="1229">
        <f t="shared" si="191"/>
        <v>18.54</v>
      </c>
      <c r="T873" s="1229">
        <f t="shared" si="192"/>
        <v>18.54</v>
      </c>
      <c r="U873" s="1229">
        <f t="shared" si="193"/>
        <v>18.54</v>
      </c>
      <c r="V873" s="1233">
        <f t="shared" si="194"/>
        <v>9.27</v>
      </c>
      <c r="W873" s="1248">
        <f t="shared" si="183"/>
        <v>459</v>
      </c>
    </row>
    <row r="874" spans="1:23" ht="11.25" customHeight="1" x14ac:dyDescent="0.25">
      <c r="A874" s="1234" t="s">
        <v>3854</v>
      </c>
      <c r="B874" s="1234">
        <v>804400024</v>
      </c>
      <c r="C874" s="1235" t="s">
        <v>1222</v>
      </c>
      <c r="D874" s="1234">
        <v>85270041973</v>
      </c>
      <c r="E874" s="1234" t="s">
        <v>4406</v>
      </c>
      <c r="F874" s="1237">
        <v>414.33333333333331</v>
      </c>
      <c r="G874" s="1236">
        <v>3</v>
      </c>
      <c r="H874" s="1236">
        <v>1</v>
      </c>
      <c r="I874" s="1238">
        <v>0</v>
      </c>
      <c r="J874" s="1239">
        <f t="shared" si="195"/>
        <v>2</v>
      </c>
      <c r="K874" s="1229">
        <f t="shared" si="184"/>
        <v>99.44</v>
      </c>
      <c r="L874" s="1229">
        <f t="shared" si="196"/>
        <v>99.44</v>
      </c>
      <c r="M874" s="1229">
        <f t="shared" si="185"/>
        <v>1.68</v>
      </c>
      <c r="N874" s="1229">
        <f t="shared" si="186"/>
        <v>3.36</v>
      </c>
      <c r="O874" s="1229">
        <f t="shared" si="187"/>
        <v>56.7</v>
      </c>
      <c r="P874" s="1229">
        <f t="shared" si="188"/>
        <v>113.4</v>
      </c>
      <c r="Q874" s="1229">
        <f t="shared" si="189"/>
        <v>23.58</v>
      </c>
      <c r="R874" s="1229">
        <f t="shared" si="190"/>
        <v>47.16</v>
      </c>
      <c r="S874" s="1229">
        <f t="shared" si="191"/>
        <v>24.86</v>
      </c>
      <c r="T874" s="1229">
        <f t="shared" si="192"/>
        <v>24.86</v>
      </c>
      <c r="U874" s="1229">
        <f t="shared" si="193"/>
        <v>24.86</v>
      </c>
      <c r="V874" s="1233">
        <f t="shared" si="194"/>
        <v>12.43</v>
      </c>
      <c r="W874" s="1248">
        <f t="shared" si="183"/>
        <v>532</v>
      </c>
    </row>
    <row r="875" spans="1:23" ht="11.25" customHeight="1" x14ac:dyDescent="0.25">
      <c r="A875" s="1234" t="s">
        <v>3854</v>
      </c>
      <c r="B875" s="1234">
        <v>804400025</v>
      </c>
      <c r="C875" s="1235" t="s">
        <v>1224</v>
      </c>
      <c r="D875" s="1234">
        <v>30880043063</v>
      </c>
      <c r="E875" s="1234" t="s">
        <v>4407</v>
      </c>
      <c r="F875" s="1237">
        <v>464.66666666666669</v>
      </c>
      <c r="G875" s="1236">
        <v>2</v>
      </c>
      <c r="H875" s="1236">
        <v>1</v>
      </c>
      <c r="I875" s="1238">
        <v>0</v>
      </c>
      <c r="J875" s="1239">
        <f t="shared" si="195"/>
        <v>1</v>
      </c>
      <c r="K875" s="1229">
        <f t="shared" si="184"/>
        <v>111.52</v>
      </c>
      <c r="L875" s="1229">
        <f t="shared" si="196"/>
        <v>111.52</v>
      </c>
      <c r="M875" s="1229">
        <f t="shared" si="185"/>
        <v>1.68</v>
      </c>
      <c r="N875" s="1229">
        <f t="shared" si="186"/>
        <v>1.68</v>
      </c>
      <c r="O875" s="1229">
        <f t="shared" si="187"/>
        <v>56.7</v>
      </c>
      <c r="P875" s="1229">
        <f t="shared" si="188"/>
        <v>56.7</v>
      </c>
      <c r="Q875" s="1229">
        <f t="shared" si="189"/>
        <v>23.58</v>
      </c>
      <c r="R875" s="1229">
        <f t="shared" si="190"/>
        <v>23.58</v>
      </c>
      <c r="S875" s="1229">
        <f t="shared" si="191"/>
        <v>27.88</v>
      </c>
      <c r="T875" s="1229">
        <f t="shared" si="192"/>
        <v>27.88</v>
      </c>
      <c r="U875" s="1229">
        <f t="shared" si="193"/>
        <v>27.88</v>
      </c>
      <c r="V875" s="1233">
        <f t="shared" si="194"/>
        <v>13.94</v>
      </c>
      <c r="W875" s="1248">
        <f t="shared" si="183"/>
        <v>485</v>
      </c>
    </row>
    <row r="876" spans="1:23" ht="11.25" customHeight="1" x14ac:dyDescent="0.25">
      <c r="A876" s="1234" t="s">
        <v>3854</v>
      </c>
      <c r="B876" s="1234">
        <v>804465401</v>
      </c>
      <c r="C876" s="1235" t="s">
        <v>3035</v>
      </c>
      <c r="D876" s="1234">
        <v>84260010144</v>
      </c>
      <c r="E876" s="1234" t="s">
        <v>4408</v>
      </c>
      <c r="F876" s="1237">
        <v>241.33333333333334</v>
      </c>
      <c r="G876" s="1236">
        <v>2</v>
      </c>
      <c r="H876" s="1236">
        <v>1</v>
      </c>
      <c r="I876" s="1238">
        <v>0</v>
      </c>
      <c r="J876" s="1239">
        <f t="shared" si="195"/>
        <v>1</v>
      </c>
      <c r="K876" s="1229">
        <f t="shared" si="184"/>
        <v>57.92</v>
      </c>
      <c r="L876" s="1229">
        <f t="shared" si="196"/>
        <v>57.92</v>
      </c>
      <c r="M876" s="1229">
        <f t="shared" si="185"/>
        <v>1.68</v>
      </c>
      <c r="N876" s="1229">
        <f t="shared" si="186"/>
        <v>1.68</v>
      </c>
      <c r="O876" s="1229">
        <f t="shared" si="187"/>
        <v>56.7</v>
      </c>
      <c r="P876" s="1229">
        <f t="shared" si="188"/>
        <v>56.7</v>
      </c>
      <c r="Q876" s="1229">
        <f t="shared" si="189"/>
        <v>23.58</v>
      </c>
      <c r="R876" s="1229">
        <f t="shared" si="190"/>
        <v>23.58</v>
      </c>
      <c r="S876" s="1229">
        <f t="shared" si="191"/>
        <v>14.48</v>
      </c>
      <c r="T876" s="1229">
        <f t="shared" si="192"/>
        <v>14.48</v>
      </c>
      <c r="U876" s="1229">
        <f t="shared" si="193"/>
        <v>14.48</v>
      </c>
      <c r="V876" s="1233">
        <f t="shared" si="194"/>
        <v>7.24</v>
      </c>
      <c r="W876" s="1248">
        <f t="shared" si="183"/>
        <v>330</v>
      </c>
    </row>
    <row r="877" spans="1:23" ht="11.25" customHeight="1" x14ac:dyDescent="0.25">
      <c r="A877" s="1234" t="s">
        <v>3854</v>
      </c>
      <c r="B877" s="1234">
        <v>804465402</v>
      </c>
      <c r="C877" s="1235" t="s">
        <v>1226</v>
      </c>
      <c r="D877" s="1234">
        <v>98600047031</v>
      </c>
      <c r="E877" s="1234" t="s">
        <v>4409</v>
      </c>
      <c r="F877" s="1237">
        <v>311.33333333333331</v>
      </c>
      <c r="G877" s="1236">
        <v>5</v>
      </c>
      <c r="H877" s="1236">
        <v>3</v>
      </c>
      <c r="I877" s="1238">
        <v>0</v>
      </c>
      <c r="J877" s="1239">
        <f t="shared" si="195"/>
        <v>2</v>
      </c>
      <c r="K877" s="1229">
        <f t="shared" si="184"/>
        <v>74.72</v>
      </c>
      <c r="L877" s="1229">
        <f t="shared" si="196"/>
        <v>74.72</v>
      </c>
      <c r="M877" s="1229">
        <f t="shared" si="185"/>
        <v>5.04</v>
      </c>
      <c r="N877" s="1229">
        <f t="shared" si="186"/>
        <v>3.36</v>
      </c>
      <c r="O877" s="1229">
        <f t="shared" si="187"/>
        <v>170.10000000000002</v>
      </c>
      <c r="P877" s="1229">
        <f t="shared" si="188"/>
        <v>113.4</v>
      </c>
      <c r="Q877" s="1229">
        <f t="shared" si="189"/>
        <v>70.739999999999995</v>
      </c>
      <c r="R877" s="1229">
        <f t="shared" si="190"/>
        <v>47.16</v>
      </c>
      <c r="S877" s="1229">
        <f t="shared" si="191"/>
        <v>18.68</v>
      </c>
      <c r="T877" s="1229">
        <f t="shared" si="192"/>
        <v>18.68</v>
      </c>
      <c r="U877" s="1229">
        <f t="shared" si="193"/>
        <v>18.68</v>
      </c>
      <c r="V877" s="1233">
        <f t="shared" si="194"/>
        <v>9.34</v>
      </c>
      <c r="W877" s="1248">
        <f t="shared" si="183"/>
        <v>625</v>
      </c>
    </row>
    <row r="878" spans="1:23" ht="11.25" customHeight="1" x14ac:dyDescent="0.25">
      <c r="A878" s="1234" t="s">
        <v>3854</v>
      </c>
      <c r="B878" s="1234">
        <v>804475401</v>
      </c>
      <c r="C878" s="1235" t="s">
        <v>3037</v>
      </c>
      <c r="D878" s="1234">
        <v>98290000656</v>
      </c>
      <c r="E878" s="1234" t="s">
        <v>4410</v>
      </c>
      <c r="F878" s="1237">
        <v>129.33333333333334</v>
      </c>
      <c r="G878" s="1236">
        <v>2</v>
      </c>
      <c r="H878" s="1236">
        <v>1</v>
      </c>
      <c r="I878" s="1238">
        <v>0</v>
      </c>
      <c r="J878" s="1239">
        <f t="shared" si="195"/>
        <v>1</v>
      </c>
      <c r="K878" s="1229">
        <f t="shared" si="184"/>
        <v>31.040000000000003</v>
      </c>
      <c r="L878" s="1229">
        <f t="shared" si="196"/>
        <v>31.040000000000003</v>
      </c>
      <c r="M878" s="1229">
        <f t="shared" si="185"/>
        <v>1.68</v>
      </c>
      <c r="N878" s="1229">
        <f t="shared" si="186"/>
        <v>1.68</v>
      </c>
      <c r="O878" s="1229">
        <f t="shared" si="187"/>
        <v>56.7</v>
      </c>
      <c r="P878" s="1229">
        <f t="shared" si="188"/>
        <v>56.7</v>
      </c>
      <c r="Q878" s="1229">
        <f t="shared" si="189"/>
        <v>23.58</v>
      </c>
      <c r="R878" s="1229">
        <f t="shared" si="190"/>
        <v>23.58</v>
      </c>
      <c r="S878" s="1229">
        <f t="shared" si="191"/>
        <v>7.7600000000000007</v>
      </c>
      <c r="T878" s="1229">
        <f t="shared" si="192"/>
        <v>7.7600000000000007</v>
      </c>
      <c r="U878" s="1229">
        <f t="shared" si="193"/>
        <v>7.7600000000000007</v>
      </c>
      <c r="V878" s="1233">
        <f t="shared" si="194"/>
        <v>3.8800000000000003</v>
      </c>
      <c r="W878" s="1248">
        <f t="shared" si="183"/>
        <v>253</v>
      </c>
    </row>
    <row r="879" spans="1:23" ht="11.25" customHeight="1" x14ac:dyDescent="0.25">
      <c r="A879" s="1234" t="s">
        <v>3854</v>
      </c>
      <c r="B879" s="1234">
        <v>804477406</v>
      </c>
      <c r="C879" s="1235" t="s">
        <v>3039</v>
      </c>
      <c r="D879" s="1234">
        <v>12990003920</v>
      </c>
      <c r="E879" s="1234" t="s">
        <v>4411</v>
      </c>
      <c r="F879" s="1237">
        <v>456.66666666666669</v>
      </c>
      <c r="G879" s="1236">
        <v>2</v>
      </c>
      <c r="H879" s="1236">
        <v>1</v>
      </c>
      <c r="I879" s="1238">
        <v>0</v>
      </c>
      <c r="J879" s="1239">
        <f t="shared" si="195"/>
        <v>1</v>
      </c>
      <c r="K879" s="1229">
        <f t="shared" si="184"/>
        <v>109.6</v>
      </c>
      <c r="L879" s="1229">
        <f t="shared" si="196"/>
        <v>109.6</v>
      </c>
      <c r="M879" s="1229">
        <f t="shared" si="185"/>
        <v>1.68</v>
      </c>
      <c r="N879" s="1229">
        <f t="shared" si="186"/>
        <v>1.68</v>
      </c>
      <c r="O879" s="1229">
        <f t="shared" si="187"/>
        <v>56.7</v>
      </c>
      <c r="P879" s="1229">
        <f t="shared" si="188"/>
        <v>56.7</v>
      </c>
      <c r="Q879" s="1229">
        <f t="shared" si="189"/>
        <v>23.58</v>
      </c>
      <c r="R879" s="1229">
        <f t="shared" si="190"/>
        <v>23.58</v>
      </c>
      <c r="S879" s="1229">
        <f t="shared" si="191"/>
        <v>27.4</v>
      </c>
      <c r="T879" s="1229">
        <f t="shared" si="192"/>
        <v>27.4</v>
      </c>
      <c r="U879" s="1229">
        <f t="shared" si="193"/>
        <v>27.4</v>
      </c>
      <c r="V879" s="1233">
        <f t="shared" si="194"/>
        <v>13.7</v>
      </c>
      <c r="W879" s="1248">
        <f t="shared" si="183"/>
        <v>479</v>
      </c>
    </row>
    <row r="880" spans="1:23" ht="11.25" customHeight="1" x14ac:dyDescent="0.25">
      <c r="A880" s="1234" t="s">
        <v>3854</v>
      </c>
      <c r="B880" s="1234">
        <v>804900004</v>
      </c>
      <c r="C880" s="1235" t="s">
        <v>3041</v>
      </c>
      <c r="D880" s="1234">
        <v>68930007783</v>
      </c>
      <c r="E880" s="1234" t="s">
        <v>4412</v>
      </c>
      <c r="F880" s="1237">
        <v>418.66666666666669</v>
      </c>
      <c r="G880" s="1236">
        <v>3</v>
      </c>
      <c r="H880" s="1236">
        <v>1</v>
      </c>
      <c r="I880" s="1238">
        <v>0</v>
      </c>
      <c r="J880" s="1239">
        <f t="shared" si="195"/>
        <v>2</v>
      </c>
      <c r="K880" s="1229">
        <f t="shared" si="184"/>
        <v>100.48</v>
      </c>
      <c r="L880" s="1229">
        <f t="shared" si="196"/>
        <v>100.48</v>
      </c>
      <c r="M880" s="1229">
        <f t="shared" si="185"/>
        <v>1.68</v>
      </c>
      <c r="N880" s="1229">
        <f t="shared" si="186"/>
        <v>3.36</v>
      </c>
      <c r="O880" s="1229">
        <f t="shared" si="187"/>
        <v>56.7</v>
      </c>
      <c r="P880" s="1229">
        <f t="shared" si="188"/>
        <v>113.4</v>
      </c>
      <c r="Q880" s="1229">
        <f t="shared" si="189"/>
        <v>23.58</v>
      </c>
      <c r="R880" s="1229">
        <f t="shared" si="190"/>
        <v>47.16</v>
      </c>
      <c r="S880" s="1229">
        <f t="shared" si="191"/>
        <v>25.12</v>
      </c>
      <c r="T880" s="1229">
        <f t="shared" si="192"/>
        <v>25.12</v>
      </c>
      <c r="U880" s="1229">
        <f t="shared" si="193"/>
        <v>25.12</v>
      </c>
      <c r="V880" s="1233">
        <f t="shared" si="194"/>
        <v>12.56</v>
      </c>
      <c r="W880" s="1248">
        <f t="shared" si="183"/>
        <v>535</v>
      </c>
    </row>
    <row r="881" spans="1:23" ht="11.25" customHeight="1" x14ac:dyDescent="0.25">
      <c r="A881" s="1234" t="s">
        <v>3854</v>
      </c>
      <c r="B881" s="1234">
        <v>804900005</v>
      </c>
      <c r="C881" s="1235" t="s">
        <v>3043</v>
      </c>
      <c r="D881" s="1234">
        <v>11940010264</v>
      </c>
      <c r="E881" s="1234" t="s">
        <v>4413</v>
      </c>
      <c r="F881" s="1237">
        <v>618.33333333333337</v>
      </c>
      <c r="G881" s="1236">
        <v>4</v>
      </c>
      <c r="H881" s="1236">
        <v>1</v>
      </c>
      <c r="I881" s="1238">
        <v>1</v>
      </c>
      <c r="J881" s="1239">
        <f t="shared" si="195"/>
        <v>2</v>
      </c>
      <c r="K881" s="1229">
        <f t="shared" si="184"/>
        <v>148.4</v>
      </c>
      <c r="L881" s="1229">
        <f t="shared" si="196"/>
        <v>148.4</v>
      </c>
      <c r="M881" s="1229">
        <f t="shared" si="185"/>
        <v>3.36</v>
      </c>
      <c r="N881" s="1229">
        <f t="shared" si="186"/>
        <v>3.36</v>
      </c>
      <c r="O881" s="1229">
        <f t="shared" si="187"/>
        <v>113.4</v>
      </c>
      <c r="P881" s="1229">
        <f t="shared" si="188"/>
        <v>113.4</v>
      </c>
      <c r="Q881" s="1229">
        <f t="shared" si="189"/>
        <v>47.16</v>
      </c>
      <c r="R881" s="1229">
        <f t="shared" si="190"/>
        <v>47.16</v>
      </c>
      <c r="S881" s="1229">
        <f t="shared" si="191"/>
        <v>37.1</v>
      </c>
      <c r="T881" s="1229">
        <f t="shared" si="192"/>
        <v>37.1</v>
      </c>
      <c r="U881" s="1229">
        <f t="shared" si="193"/>
        <v>37.1</v>
      </c>
      <c r="V881" s="1233">
        <f t="shared" si="194"/>
        <v>18.55</v>
      </c>
      <c r="W881" s="1248">
        <f t="shared" si="183"/>
        <v>754</v>
      </c>
    </row>
    <row r="882" spans="1:23" ht="11.25" customHeight="1" x14ac:dyDescent="0.25">
      <c r="A882" s="1234" t="s">
        <v>3854</v>
      </c>
      <c r="B882" s="1234">
        <v>804900005</v>
      </c>
      <c r="C882" s="1235" t="s">
        <v>3043</v>
      </c>
      <c r="D882" s="1234">
        <v>69610041500</v>
      </c>
      <c r="E882" s="1234" t="s">
        <v>4414</v>
      </c>
      <c r="F882" s="1237">
        <v>543</v>
      </c>
      <c r="G882" s="1236">
        <v>3</v>
      </c>
      <c r="H882" s="1236">
        <v>1</v>
      </c>
      <c r="I882" s="1238">
        <v>0</v>
      </c>
      <c r="J882" s="1239">
        <f t="shared" si="195"/>
        <v>2</v>
      </c>
      <c r="K882" s="1229">
        <f t="shared" si="184"/>
        <v>130.32</v>
      </c>
      <c r="L882" s="1229">
        <f t="shared" si="196"/>
        <v>130.32</v>
      </c>
      <c r="M882" s="1229">
        <f t="shared" si="185"/>
        <v>1.68</v>
      </c>
      <c r="N882" s="1229">
        <f t="shared" si="186"/>
        <v>3.36</v>
      </c>
      <c r="O882" s="1229">
        <f t="shared" si="187"/>
        <v>56.7</v>
      </c>
      <c r="P882" s="1229">
        <f t="shared" si="188"/>
        <v>113.4</v>
      </c>
      <c r="Q882" s="1229">
        <f t="shared" si="189"/>
        <v>23.58</v>
      </c>
      <c r="R882" s="1229">
        <f t="shared" si="190"/>
        <v>47.16</v>
      </c>
      <c r="S882" s="1229">
        <f t="shared" si="191"/>
        <v>32.58</v>
      </c>
      <c r="T882" s="1229">
        <f t="shared" si="192"/>
        <v>32.58</v>
      </c>
      <c r="U882" s="1229">
        <f t="shared" si="193"/>
        <v>32.58</v>
      </c>
      <c r="V882" s="1233">
        <f t="shared" si="194"/>
        <v>16.29</v>
      </c>
      <c r="W882" s="1248">
        <f t="shared" si="183"/>
        <v>621</v>
      </c>
    </row>
    <row r="883" spans="1:23" ht="11.25" customHeight="1" x14ac:dyDescent="0.25">
      <c r="A883" s="1234" t="s">
        <v>3854</v>
      </c>
      <c r="B883" s="1234">
        <v>804900005</v>
      </c>
      <c r="C883" s="1235" t="s">
        <v>3043</v>
      </c>
      <c r="D883" s="1234">
        <v>71360047953</v>
      </c>
      <c r="E883" s="1234" t="s">
        <v>4415</v>
      </c>
      <c r="F883" s="1237">
        <v>281.66666666666669</v>
      </c>
      <c r="G883" s="1236">
        <v>2</v>
      </c>
      <c r="H883" s="1236">
        <v>1</v>
      </c>
      <c r="I883" s="1238">
        <v>0</v>
      </c>
      <c r="J883" s="1239">
        <f t="shared" si="195"/>
        <v>1</v>
      </c>
      <c r="K883" s="1229">
        <f t="shared" si="184"/>
        <v>67.600000000000009</v>
      </c>
      <c r="L883" s="1229">
        <f t="shared" si="196"/>
        <v>67.600000000000009</v>
      </c>
      <c r="M883" s="1229">
        <f t="shared" si="185"/>
        <v>1.68</v>
      </c>
      <c r="N883" s="1229">
        <f t="shared" si="186"/>
        <v>1.68</v>
      </c>
      <c r="O883" s="1229">
        <f t="shared" si="187"/>
        <v>56.7</v>
      </c>
      <c r="P883" s="1229">
        <f t="shared" si="188"/>
        <v>56.7</v>
      </c>
      <c r="Q883" s="1229">
        <f t="shared" si="189"/>
        <v>23.58</v>
      </c>
      <c r="R883" s="1229">
        <f t="shared" si="190"/>
        <v>23.58</v>
      </c>
      <c r="S883" s="1229">
        <f t="shared" si="191"/>
        <v>16.900000000000002</v>
      </c>
      <c r="T883" s="1229">
        <f t="shared" si="192"/>
        <v>16.900000000000002</v>
      </c>
      <c r="U883" s="1229">
        <f t="shared" si="193"/>
        <v>16.900000000000002</v>
      </c>
      <c r="V883" s="1233">
        <f t="shared" si="194"/>
        <v>8.4500000000000011</v>
      </c>
      <c r="W883" s="1248">
        <f t="shared" si="183"/>
        <v>358</v>
      </c>
    </row>
    <row r="884" spans="1:23" ht="11.25" customHeight="1" x14ac:dyDescent="0.25">
      <c r="A884" s="1234" t="s">
        <v>3854</v>
      </c>
      <c r="B884" s="1234">
        <v>804900010</v>
      </c>
      <c r="C884" s="1235" t="s">
        <v>3045</v>
      </c>
      <c r="D884" s="1234">
        <v>89480001701</v>
      </c>
      <c r="E884" s="1234" t="s">
        <v>4416</v>
      </c>
      <c r="F884" s="1237">
        <v>292.33333333333331</v>
      </c>
      <c r="G884" s="1236">
        <v>3</v>
      </c>
      <c r="H884" s="1236">
        <v>1</v>
      </c>
      <c r="I884" s="1238">
        <v>0</v>
      </c>
      <c r="J884" s="1239">
        <f t="shared" si="195"/>
        <v>2</v>
      </c>
      <c r="K884" s="1229">
        <f t="shared" si="184"/>
        <v>70.16</v>
      </c>
      <c r="L884" s="1229">
        <f t="shared" si="196"/>
        <v>70.16</v>
      </c>
      <c r="M884" s="1229">
        <f t="shared" si="185"/>
        <v>1.68</v>
      </c>
      <c r="N884" s="1229">
        <f t="shared" si="186"/>
        <v>3.36</v>
      </c>
      <c r="O884" s="1229">
        <f t="shared" si="187"/>
        <v>56.7</v>
      </c>
      <c r="P884" s="1229">
        <f t="shared" si="188"/>
        <v>113.4</v>
      </c>
      <c r="Q884" s="1229">
        <f t="shared" si="189"/>
        <v>23.58</v>
      </c>
      <c r="R884" s="1229">
        <f t="shared" si="190"/>
        <v>47.16</v>
      </c>
      <c r="S884" s="1229">
        <f t="shared" si="191"/>
        <v>17.54</v>
      </c>
      <c r="T884" s="1229">
        <f t="shared" si="192"/>
        <v>17.54</v>
      </c>
      <c r="U884" s="1229">
        <f t="shared" si="193"/>
        <v>17.54</v>
      </c>
      <c r="V884" s="1233">
        <f t="shared" si="194"/>
        <v>8.77</v>
      </c>
      <c r="W884" s="1248">
        <f t="shared" si="183"/>
        <v>448</v>
      </c>
    </row>
    <row r="885" spans="1:23" ht="11.25" customHeight="1" x14ac:dyDescent="0.25">
      <c r="A885" s="1234" t="s">
        <v>3854</v>
      </c>
      <c r="B885" s="1234">
        <v>805200002</v>
      </c>
      <c r="C885" s="1235" t="s">
        <v>3047</v>
      </c>
      <c r="D885" s="1234">
        <v>10600001522</v>
      </c>
      <c r="E885" s="1234" t="s">
        <v>4417</v>
      </c>
      <c r="F885" s="1237">
        <v>305.66666666666669</v>
      </c>
      <c r="G885" s="1236">
        <v>2</v>
      </c>
      <c r="H885" s="1236">
        <v>1</v>
      </c>
      <c r="I885" s="1238">
        <v>0</v>
      </c>
      <c r="J885" s="1239">
        <f t="shared" si="195"/>
        <v>1</v>
      </c>
      <c r="K885" s="1229">
        <f t="shared" si="184"/>
        <v>73.36</v>
      </c>
      <c r="L885" s="1229">
        <f t="shared" si="196"/>
        <v>73.36</v>
      </c>
      <c r="M885" s="1229">
        <f t="shared" si="185"/>
        <v>1.68</v>
      </c>
      <c r="N885" s="1229">
        <f t="shared" si="186"/>
        <v>1.68</v>
      </c>
      <c r="O885" s="1229">
        <f t="shared" si="187"/>
        <v>56.7</v>
      </c>
      <c r="P885" s="1229">
        <f t="shared" si="188"/>
        <v>56.7</v>
      </c>
      <c r="Q885" s="1229">
        <f t="shared" si="189"/>
        <v>23.58</v>
      </c>
      <c r="R885" s="1229">
        <f t="shared" si="190"/>
        <v>23.58</v>
      </c>
      <c r="S885" s="1229">
        <f t="shared" si="191"/>
        <v>18.34</v>
      </c>
      <c r="T885" s="1229">
        <f t="shared" si="192"/>
        <v>18.34</v>
      </c>
      <c r="U885" s="1229">
        <f t="shared" si="193"/>
        <v>18.34</v>
      </c>
      <c r="V885" s="1233">
        <f t="shared" si="194"/>
        <v>9.17</v>
      </c>
      <c r="W885" s="1248">
        <f t="shared" si="183"/>
        <v>375</v>
      </c>
    </row>
    <row r="886" spans="1:23" ht="11.25" customHeight="1" x14ac:dyDescent="0.25">
      <c r="A886" s="1234" t="s">
        <v>3854</v>
      </c>
      <c r="B886" s="1234">
        <v>805200008</v>
      </c>
      <c r="C886" s="1235" t="s">
        <v>952</v>
      </c>
      <c r="D886" s="1234">
        <v>72910049465</v>
      </c>
      <c r="E886" s="1234" t="s">
        <v>4418</v>
      </c>
      <c r="F886" s="1237">
        <v>349</v>
      </c>
      <c r="G886" s="1236">
        <v>3</v>
      </c>
      <c r="H886" s="1236">
        <v>1</v>
      </c>
      <c r="I886" s="1238">
        <v>0</v>
      </c>
      <c r="J886" s="1239">
        <f t="shared" si="195"/>
        <v>2</v>
      </c>
      <c r="K886" s="1229">
        <f t="shared" si="184"/>
        <v>83.759999999999991</v>
      </c>
      <c r="L886" s="1229">
        <f t="shared" si="196"/>
        <v>83.759999999999991</v>
      </c>
      <c r="M886" s="1229">
        <f t="shared" si="185"/>
        <v>1.68</v>
      </c>
      <c r="N886" s="1229">
        <f t="shared" si="186"/>
        <v>3.36</v>
      </c>
      <c r="O886" s="1229">
        <f t="shared" si="187"/>
        <v>56.7</v>
      </c>
      <c r="P886" s="1229">
        <f t="shared" si="188"/>
        <v>113.4</v>
      </c>
      <c r="Q886" s="1229">
        <f t="shared" si="189"/>
        <v>23.58</v>
      </c>
      <c r="R886" s="1229">
        <f t="shared" si="190"/>
        <v>47.16</v>
      </c>
      <c r="S886" s="1229">
        <f t="shared" si="191"/>
        <v>20.939999999999998</v>
      </c>
      <c r="T886" s="1229">
        <f t="shared" si="192"/>
        <v>20.939999999999998</v>
      </c>
      <c r="U886" s="1229">
        <f t="shared" si="193"/>
        <v>20.939999999999998</v>
      </c>
      <c r="V886" s="1233">
        <f t="shared" si="194"/>
        <v>10.469999999999999</v>
      </c>
      <c r="W886" s="1248">
        <f t="shared" si="183"/>
        <v>487</v>
      </c>
    </row>
    <row r="887" spans="1:23" ht="11.25" customHeight="1" x14ac:dyDescent="0.25">
      <c r="A887" s="1234" t="s">
        <v>3854</v>
      </c>
      <c r="B887" s="1234">
        <v>805277402</v>
      </c>
      <c r="C887" s="1235" t="s">
        <v>1772</v>
      </c>
      <c r="D887" s="1234">
        <v>23800001869</v>
      </c>
      <c r="E887" s="1234" t="s">
        <v>4419</v>
      </c>
      <c r="F887" s="1237">
        <v>302.66666666666669</v>
      </c>
      <c r="G887" s="1236">
        <v>3</v>
      </c>
      <c r="H887" s="1236">
        <v>1</v>
      </c>
      <c r="I887" s="1238">
        <v>0</v>
      </c>
      <c r="J887" s="1239">
        <f t="shared" si="195"/>
        <v>2</v>
      </c>
      <c r="K887" s="1229">
        <f t="shared" si="184"/>
        <v>72.64</v>
      </c>
      <c r="L887" s="1229">
        <f t="shared" si="196"/>
        <v>72.64</v>
      </c>
      <c r="M887" s="1229">
        <f t="shared" si="185"/>
        <v>1.68</v>
      </c>
      <c r="N887" s="1229">
        <f t="shared" si="186"/>
        <v>3.36</v>
      </c>
      <c r="O887" s="1229">
        <f t="shared" si="187"/>
        <v>56.7</v>
      </c>
      <c r="P887" s="1229">
        <f t="shared" si="188"/>
        <v>113.4</v>
      </c>
      <c r="Q887" s="1229">
        <f t="shared" si="189"/>
        <v>23.58</v>
      </c>
      <c r="R887" s="1229">
        <f t="shared" si="190"/>
        <v>47.16</v>
      </c>
      <c r="S887" s="1229">
        <f t="shared" si="191"/>
        <v>18.16</v>
      </c>
      <c r="T887" s="1229">
        <f t="shared" si="192"/>
        <v>18.16</v>
      </c>
      <c r="U887" s="1229">
        <f t="shared" si="193"/>
        <v>18.16</v>
      </c>
      <c r="V887" s="1233">
        <f t="shared" si="194"/>
        <v>9.08</v>
      </c>
      <c r="W887" s="1248">
        <f t="shared" si="183"/>
        <v>455</v>
      </c>
    </row>
    <row r="888" spans="1:23" ht="11.25" customHeight="1" x14ac:dyDescent="0.25">
      <c r="A888" s="1234" t="s">
        <v>3854</v>
      </c>
      <c r="B888" s="1234">
        <v>806000001</v>
      </c>
      <c r="C888" s="1235" t="s">
        <v>3049</v>
      </c>
      <c r="D888" s="1234">
        <v>29710003974</v>
      </c>
      <c r="E888" s="1234" t="s">
        <v>4420</v>
      </c>
      <c r="F888" s="1237">
        <v>232.66666666666666</v>
      </c>
      <c r="G888" s="1236">
        <v>3</v>
      </c>
      <c r="H888" s="1236">
        <v>1</v>
      </c>
      <c r="I888" s="1238">
        <v>0</v>
      </c>
      <c r="J888" s="1239">
        <f t="shared" si="195"/>
        <v>2</v>
      </c>
      <c r="K888" s="1229">
        <f t="shared" si="184"/>
        <v>55.839999999999996</v>
      </c>
      <c r="L888" s="1229">
        <f t="shared" si="196"/>
        <v>55.839999999999996</v>
      </c>
      <c r="M888" s="1229">
        <f t="shared" si="185"/>
        <v>1.68</v>
      </c>
      <c r="N888" s="1229">
        <f t="shared" si="186"/>
        <v>3.36</v>
      </c>
      <c r="O888" s="1229">
        <f t="shared" si="187"/>
        <v>56.7</v>
      </c>
      <c r="P888" s="1229">
        <f t="shared" si="188"/>
        <v>113.4</v>
      </c>
      <c r="Q888" s="1229">
        <f t="shared" si="189"/>
        <v>23.58</v>
      </c>
      <c r="R888" s="1229">
        <f t="shared" si="190"/>
        <v>47.16</v>
      </c>
      <c r="S888" s="1229">
        <f t="shared" si="191"/>
        <v>13.959999999999999</v>
      </c>
      <c r="T888" s="1229">
        <f t="shared" si="192"/>
        <v>13.959999999999999</v>
      </c>
      <c r="U888" s="1229">
        <f t="shared" si="193"/>
        <v>13.959999999999999</v>
      </c>
      <c r="V888" s="1233">
        <f t="shared" si="194"/>
        <v>6.9799999999999995</v>
      </c>
      <c r="W888" s="1248">
        <f t="shared" si="183"/>
        <v>406</v>
      </c>
    </row>
    <row r="889" spans="1:23" ht="11.25" customHeight="1" x14ac:dyDescent="0.25">
      <c r="A889" s="1234" t="s">
        <v>3854</v>
      </c>
      <c r="B889" s="1234">
        <v>806900002</v>
      </c>
      <c r="C889" s="1235" t="s">
        <v>3051</v>
      </c>
      <c r="D889" s="1234">
        <v>91270003045</v>
      </c>
      <c r="E889" s="1234" t="s">
        <v>4421</v>
      </c>
      <c r="F889" s="1237">
        <v>253.66666666666666</v>
      </c>
      <c r="G889" s="1236">
        <v>3</v>
      </c>
      <c r="H889" s="1236">
        <v>1</v>
      </c>
      <c r="I889" s="1238">
        <v>0</v>
      </c>
      <c r="J889" s="1239">
        <f t="shared" si="195"/>
        <v>2</v>
      </c>
      <c r="K889" s="1229">
        <f t="shared" si="184"/>
        <v>60.879999999999995</v>
      </c>
      <c r="L889" s="1229">
        <f t="shared" si="196"/>
        <v>60.879999999999995</v>
      </c>
      <c r="M889" s="1229">
        <f t="shared" si="185"/>
        <v>1.68</v>
      </c>
      <c r="N889" s="1229">
        <f t="shared" si="186"/>
        <v>3.36</v>
      </c>
      <c r="O889" s="1229">
        <f t="shared" si="187"/>
        <v>56.7</v>
      </c>
      <c r="P889" s="1229">
        <f t="shared" si="188"/>
        <v>113.4</v>
      </c>
      <c r="Q889" s="1229">
        <f t="shared" si="189"/>
        <v>23.58</v>
      </c>
      <c r="R889" s="1229">
        <f t="shared" si="190"/>
        <v>47.16</v>
      </c>
      <c r="S889" s="1229">
        <f t="shared" si="191"/>
        <v>15.219999999999999</v>
      </c>
      <c r="T889" s="1229">
        <f t="shared" si="192"/>
        <v>15.219999999999999</v>
      </c>
      <c r="U889" s="1229">
        <f t="shared" si="193"/>
        <v>15.219999999999999</v>
      </c>
      <c r="V889" s="1233">
        <f t="shared" si="194"/>
        <v>7.6099999999999994</v>
      </c>
      <c r="W889" s="1248">
        <f t="shared" si="183"/>
        <v>421</v>
      </c>
    </row>
    <row r="890" spans="1:23" ht="11.25" customHeight="1" x14ac:dyDescent="0.25">
      <c r="A890" s="1234" t="s">
        <v>3854</v>
      </c>
      <c r="B890" s="1234">
        <v>806900004</v>
      </c>
      <c r="C890" s="1235" t="s">
        <v>954</v>
      </c>
      <c r="D890" s="1234">
        <v>12770010354</v>
      </c>
      <c r="E890" s="1234" t="s">
        <v>4422</v>
      </c>
      <c r="F890" s="1237">
        <v>265.66666666666669</v>
      </c>
      <c r="G890" s="1236">
        <v>3</v>
      </c>
      <c r="H890" s="1236">
        <v>1</v>
      </c>
      <c r="I890" s="1238">
        <v>0</v>
      </c>
      <c r="J890" s="1239">
        <f t="shared" si="195"/>
        <v>2</v>
      </c>
      <c r="K890" s="1229">
        <f t="shared" si="184"/>
        <v>63.760000000000005</v>
      </c>
      <c r="L890" s="1229">
        <f t="shared" si="196"/>
        <v>63.760000000000005</v>
      </c>
      <c r="M890" s="1229">
        <f t="shared" si="185"/>
        <v>1.68</v>
      </c>
      <c r="N890" s="1229">
        <f t="shared" si="186"/>
        <v>3.36</v>
      </c>
      <c r="O890" s="1229">
        <f t="shared" si="187"/>
        <v>56.7</v>
      </c>
      <c r="P890" s="1229">
        <f t="shared" si="188"/>
        <v>113.4</v>
      </c>
      <c r="Q890" s="1229">
        <f t="shared" si="189"/>
        <v>23.58</v>
      </c>
      <c r="R890" s="1229">
        <f t="shared" si="190"/>
        <v>47.16</v>
      </c>
      <c r="S890" s="1229">
        <f t="shared" si="191"/>
        <v>15.940000000000001</v>
      </c>
      <c r="T890" s="1229">
        <f t="shared" si="192"/>
        <v>15.940000000000001</v>
      </c>
      <c r="U890" s="1229">
        <f t="shared" si="193"/>
        <v>15.940000000000001</v>
      </c>
      <c r="V890" s="1233">
        <f t="shared" si="194"/>
        <v>7.9700000000000006</v>
      </c>
      <c r="W890" s="1248">
        <f t="shared" si="183"/>
        <v>429</v>
      </c>
    </row>
    <row r="891" spans="1:23" ht="11.25" customHeight="1" x14ac:dyDescent="0.25">
      <c r="A891" s="1234" t="s">
        <v>3854</v>
      </c>
      <c r="B891" s="1234">
        <v>806900004</v>
      </c>
      <c r="C891" s="1235" t="s">
        <v>954</v>
      </c>
      <c r="D891" s="1234">
        <v>82680002239</v>
      </c>
      <c r="E891" s="1234" t="s">
        <v>4423</v>
      </c>
      <c r="F891" s="1237">
        <v>658</v>
      </c>
      <c r="G891" s="1236">
        <v>3</v>
      </c>
      <c r="H891" s="1236">
        <v>1</v>
      </c>
      <c r="I891" s="1238">
        <v>0</v>
      </c>
      <c r="J891" s="1239">
        <f t="shared" si="195"/>
        <v>2</v>
      </c>
      <c r="K891" s="1229">
        <f t="shared" si="184"/>
        <v>157.91999999999999</v>
      </c>
      <c r="L891" s="1229">
        <f t="shared" si="196"/>
        <v>157.91999999999999</v>
      </c>
      <c r="M891" s="1229">
        <f t="shared" si="185"/>
        <v>1.68</v>
      </c>
      <c r="N891" s="1229">
        <f t="shared" si="186"/>
        <v>3.36</v>
      </c>
      <c r="O891" s="1229">
        <f t="shared" si="187"/>
        <v>56.7</v>
      </c>
      <c r="P891" s="1229">
        <f t="shared" si="188"/>
        <v>113.4</v>
      </c>
      <c r="Q891" s="1229">
        <f t="shared" si="189"/>
        <v>23.58</v>
      </c>
      <c r="R891" s="1229">
        <f t="shared" si="190"/>
        <v>47.16</v>
      </c>
      <c r="S891" s="1229">
        <f t="shared" si="191"/>
        <v>39.479999999999997</v>
      </c>
      <c r="T891" s="1229">
        <f t="shared" si="192"/>
        <v>39.479999999999997</v>
      </c>
      <c r="U891" s="1229">
        <f t="shared" si="193"/>
        <v>39.479999999999997</v>
      </c>
      <c r="V891" s="1233">
        <f t="shared" si="194"/>
        <v>19.739999999999998</v>
      </c>
      <c r="W891" s="1248">
        <f t="shared" si="183"/>
        <v>700</v>
      </c>
    </row>
    <row r="892" spans="1:23" ht="11.25" customHeight="1" x14ac:dyDescent="0.25">
      <c r="A892" s="1234" t="s">
        <v>3854</v>
      </c>
      <c r="B892" s="1234">
        <v>807400002</v>
      </c>
      <c r="C892" s="1235" t="s">
        <v>956</v>
      </c>
      <c r="D892" s="1234">
        <v>35440008971</v>
      </c>
      <c r="E892" s="1234" t="s">
        <v>4424</v>
      </c>
      <c r="F892" s="1237">
        <v>557.66666666666663</v>
      </c>
      <c r="G892" s="1236">
        <v>3</v>
      </c>
      <c r="H892" s="1236">
        <v>1</v>
      </c>
      <c r="I892" s="1238">
        <v>0</v>
      </c>
      <c r="J892" s="1239">
        <f t="shared" si="195"/>
        <v>2</v>
      </c>
      <c r="K892" s="1229">
        <f t="shared" si="184"/>
        <v>133.83999999999997</v>
      </c>
      <c r="L892" s="1229">
        <f t="shared" si="196"/>
        <v>133.83999999999997</v>
      </c>
      <c r="M892" s="1229">
        <f t="shared" si="185"/>
        <v>1.68</v>
      </c>
      <c r="N892" s="1229">
        <f t="shared" si="186"/>
        <v>3.36</v>
      </c>
      <c r="O892" s="1229">
        <f t="shared" si="187"/>
        <v>56.7</v>
      </c>
      <c r="P892" s="1229">
        <f t="shared" si="188"/>
        <v>113.4</v>
      </c>
      <c r="Q892" s="1229">
        <f t="shared" si="189"/>
        <v>23.58</v>
      </c>
      <c r="R892" s="1229">
        <f t="shared" si="190"/>
        <v>47.16</v>
      </c>
      <c r="S892" s="1229">
        <f t="shared" si="191"/>
        <v>33.459999999999994</v>
      </c>
      <c r="T892" s="1229">
        <f t="shared" si="192"/>
        <v>33.459999999999994</v>
      </c>
      <c r="U892" s="1229">
        <f t="shared" si="193"/>
        <v>33.459999999999994</v>
      </c>
      <c r="V892" s="1233">
        <f t="shared" si="194"/>
        <v>16.729999999999997</v>
      </c>
      <c r="W892" s="1248">
        <f t="shared" si="183"/>
        <v>631</v>
      </c>
    </row>
    <row r="893" spans="1:23" ht="11.25" customHeight="1" x14ac:dyDescent="0.25">
      <c r="A893" s="1234" t="s">
        <v>3854</v>
      </c>
      <c r="B893" s="1234">
        <v>807477401</v>
      </c>
      <c r="C893" s="1235" t="s">
        <v>3053</v>
      </c>
      <c r="D893" s="1234">
        <v>23050037432</v>
      </c>
      <c r="E893" s="1234" t="s">
        <v>4425</v>
      </c>
      <c r="F893" s="1237">
        <v>422</v>
      </c>
      <c r="G893" s="1236">
        <v>3</v>
      </c>
      <c r="H893" s="1236">
        <v>1</v>
      </c>
      <c r="I893" s="1238">
        <v>0</v>
      </c>
      <c r="J893" s="1239">
        <f t="shared" si="195"/>
        <v>2</v>
      </c>
      <c r="K893" s="1229">
        <f t="shared" si="184"/>
        <v>101.28</v>
      </c>
      <c r="L893" s="1229">
        <f t="shared" si="196"/>
        <v>101.28</v>
      </c>
      <c r="M893" s="1229">
        <f t="shared" si="185"/>
        <v>1.68</v>
      </c>
      <c r="N893" s="1229">
        <f t="shared" si="186"/>
        <v>3.36</v>
      </c>
      <c r="O893" s="1229">
        <f t="shared" si="187"/>
        <v>56.7</v>
      </c>
      <c r="P893" s="1229">
        <f t="shared" si="188"/>
        <v>113.4</v>
      </c>
      <c r="Q893" s="1229">
        <f t="shared" si="189"/>
        <v>23.58</v>
      </c>
      <c r="R893" s="1229">
        <f t="shared" si="190"/>
        <v>47.16</v>
      </c>
      <c r="S893" s="1229">
        <f t="shared" si="191"/>
        <v>25.32</v>
      </c>
      <c r="T893" s="1229">
        <f t="shared" si="192"/>
        <v>25.32</v>
      </c>
      <c r="U893" s="1229">
        <f t="shared" si="193"/>
        <v>25.32</v>
      </c>
      <c r="V893" s="1233">
        <f t="shared" si="194"/>
        <v>12.66</v>
      </c>
      <c r="W893" s="1248">
        <f t="shared" si="183"/>
        <v>537</v>
      </c>
    </row>
    <row r="894" spans="1:23" ht="11.25" customHeight="1" x14ac:dyDescent="0.25">
      <c r="A894" s="1234" t="s">
        <v>3854</v>
      </c>
      <c r="B894" s="1234">
        <v>807600001</v>
      </c>
      <c r="C894" s="1235" t="s">
        <v>4426</v>
      </c>
      <c r="D894" s="1234">
        <v>58410004591</v>
      </c>
      <c r="E894" s="1234" t="s">
        <v>4427</v>
      </c>
      <c r="F894" s="1237">
        <v>74</v>
      </c>
      <c r="G894" s="1236">
        <v>2</v>
      </c>
      <c r="H894" s="1236">
        <v>1</v>
      </c>
      <c r="I894" s="1238">
        <v>0</v>
      </c>
      <c r="J894" s="1239">
        <f t="shared" si="195"/>
        <v>1</v>
      </c>
      <c r="K894" s="1229">
        <f t="shared" si="184"/>
        <v>17.759999999999998</v>
      </c>
      <c r="L894" s="1229">
        <f t="shared" si="196"/>
        <v>17.759999999999998</v>
      </c>
      <c r="M894" s="1229">
        <f t="shared" si="185"/>
        <v>1.68</v>
      </c>
      <c r="N894" s="1229">
        <f t="shared" si="186"/>
        <v>1.68</v>
      </c>
      <c r="O894" s="1229">
        <f t="shared" si="187"/>
        <v>56.7</v>
      </c>
      <c r="P894" s="1229">
        <f t="shared" si="188"/>
        <v>56.7</v>
      </c>
      <c r="Q894" s="1229">
        <f t="shared" si="189"/>
        <v>23.58</v>
      </c>
      <c r="R894" s="1229">
        <f t="shared" si="190"/>
        <v>23.58</v>
      </c>
      <c r="S894" s="1229">
        <f t="shared" si="191"/>
        <v>4.4399999999999995</v>
      </c>
      <c r="T894" s="1229">
        <f t="shared" si="192"/>
        <v>4.4399999999999995</v>
      </c>
      <c r="U894" s="1229">
        <f t="shared" si="193"/>
        <v>4.4399999999999995</v>
      </c>
      <c r="V894" s="1233">
        <f t="shared" si="194"/>
        <v>2.2199999999999998</v>
      </c>
      <c r="W894" s="1248">
        <f t="shared" si="183"/>
        <v>215</v>
      </c>
    </row>
    <row r="895" spans="1:23" ht="11.25" customHeight="1" x14ac:dyDescent="0.25">
      <c r="A895" s="1234" t="s">
        <v>3854</v>
      </c>
      <c r="B895" s="1234">
        <v>807600007</v>
      </c>
      <c r="C895" s="1235" t="s">
        <v>3055</v>
      </c>
      <c r="D895" s="1234">
        <v>86040004438</v>
      </c>
      <c r="E895" s="1234" t="s">
        <v>4428</v>
      </c>
      <c r="F895" s="1237">
        <v>447.33333333333331</v>
      </c>
      <c r="G895" s="1236">
        <v>2</v>
      </c>
      <c r="H895" s="1236">
        <v>1</v>
      </c>
      <c r="I895" s="1238">
        <v>0</v>
      </c>
      <c r="J895" s="1239">
        <f t="shared" si="195"/>
        <v>1</v>
      </c>
      <c r="K895" s="1229">
        <f t="shared" si="184"/>
        <v>107.35999999999999</v>
      </c>
      <c r="L895" s="1229">
        <f t="shared" si="196"/>
        <v>107.35999999999999</v>
      </c>
      <c r="M895" s="1229">
        <f t="shared" si="185"/>
        <v>1.68</v>
      </c>
      <c r="N895" s="1229">
        <f t="shared" si="186"/>
        <v>1.68</v>
      </c>
      <c r="O895" s="1229">
        <f t="shared" si="187"/>
        <v>56.7</v>
      </c>
      <c r="P895" s="1229">
        <f t="shared" si="188"/>
        <v>56.7</v>
      </c>
      <c r="Q895" s="1229">
        <f t="shared" si="189"/>
        <v>23.58</v>
      </c>
      <c r="R895" s="1229">
        <f t="shared" si="190"/>
        <v>23.58</v>
      </c>
      <c r="S895" s="1229">
        <f t="shared" si="191"/>
        <v>26.839999999999996</v>
      </c>
      <c r="T895" s="1229">
        <f t="shared" si="192"/>
        <v>26.839999999999996</v>
      </c>
      <c r="U895" s="1229">
        <f t="shared" si="193"/>
        <v>26.839999999999996</v>
      </c>
      <c r="V895" s="1233">
        <f t="shared" si="194"/>
        <v>13.419999999999998</v>
      </c>
      <c r="W895" s="1248">
        <f t="shared" si="183"/>
        <v>473</v>
      </c>
    </row>
    <row r="896" spans="1:23" ht="11.25" customHeight="1" x14ac:dyDescent="0.25">
      <c r="A896" s="1234" t="s">
        <v>3854</v>
      </c>
      <c r="B896" s="1234">
        <v>807600028</v>
      </c>
      <c r="C896" s="1235" t="s">
        <v>3057</v>
      </c>
      <c r="D896" s="1234">
        <v>60390037828</v>
      </c>
      <c r="E896" s="1234" t="s">
        <v>4429</v>
      </c>
      <c r="F896" s="1237">
        <v>330.66666666666669</v>
      </c>
      <c r="G896" s="1236">
        <v>5</v>
      </c>
      <c r="H896" s="1236">
        <v>1</v>
      </c>
      <c r="I896" s="1238">
        <v>0</v>
      </c>
      <c r="J896" s="1239">
        <f t="shared" si="195"/>
        <v>4</v>
      </c>
      <c r="K896" s="1229">
        <f t="shared" si="184"/>
        <v>79.36</v>
      </c>
      <c r="L896" s="1229">
        <f t="shared" si="196"/>
        <v>79.36</v>
      </c>
      <c r="M896" s="1229">
        <f t="shared" si="185"/>
        <v>1.68</v>
      </c>
      <c r="N896" s="1229">
        <f t="shared" si="186"/>
        <v>6.72</v>
      </c>
      <c r="O896" s="1229">
        <f t="shared" si="187"/>
        <v>56.7</v>
      </c>
      <c r="P896" s="1229">
        <f t="shared" si="188"/>
        <v>226.8</v>
      </c>
      <c r="Q896" s="1229">
        <f t="shared" si="189"/>
        <v>23.58</v>
      </c>
      <c r="R896" s="1229">
        <f t="shared" si="190"/>
        <v>94.32</v>
      </c>
      <c r="S896" s="1229">
        <f t="shared" si="191"/>
        <v>19.84</v>
      </c>
      <c r="T896" s="1229">
        <f t="shared" si="192"/>
        <v>19.84</v>
      </c>
      <c r="U896" s="1229">
        <f t="shared" si="193"/>
        <v>19.84</v>
      </c>
      <c r="V896" s="1233">
        <f t="shared" si="194"/>
        <v>9.92</v>
      </c>
      <c r="W896" s="1248">
        <f t="shared" si="183"/>
        <v>638</v>
      </c>
    </row>
    <row r="897" spans="1:23" ht="11.25" customHeight="1" x14ac:dyDescent="0.25">
      <c r="A897" s="1234" t="s">
        <v>3854</v>
      </c>
      <c r="B897" s="1234">
        <v>807635202</v>
      </c>
      <c r="C897" s="1235" t="s">
        <v>3059</v>
      </c>
      <c r="D897" s="1234">
        <v>37740004072</v>
      </c>
      <c r="E897" s="1234" t="s">
        <v>4430</v>
      </c>
      <c r="F897" s="1237">
        <v>180.66666666666666</v>
      </c>
      <c r="G897" s="1236">
        <v>3</v>
      </c>
      <c r="H897" s="1236">
        <v>1</v>
      </c>
      <c r="I897" s="1238">
        <v>0</v>
      </c>
      <c r="J897" s="1239">
        <f t="shared" si="195"/>
        <v>2</v>
      </c>
      <c r="K897" s="1229">
        <f t="shared" si="184"/>
        <v>43.36</v>
      </c>
      <c r="L897" s="1229">
        <f t="shared" si="196"/>
        <v>43.36</v>
      </c>
      <c r="M897" s="1229">
        <f t="shared" si="185"/>
        <v>1.68</v>
      </c>
      <c r="N897" s="1229">
        <f t="shared" si="186"/>
        <v>3.36</v>
      </c>
      <c r="O897" s="1229">
        <f t="shared" si="187"/>
        <v>56.7</v>
      </c>
      <c r="P897" s="1229">
        <f t="shared" si="188"/>
        <v>113.4</v>
      </c>
      <c r="Q897" s="1229">
        <f t="shared" si="189"/>
        <v>23.58</v>
      </c>
      <c r="R897" s="1229">
        <f t="shared" si="190"/>
        <v>47.16</v>
      </c>
      <c r="S897" s="1229">
        <f t="shared" si="191"/>
        <v>10.84</v>
      </c>
      <c r="T897" s="1229">
        <f t="shared" si="192"/>
        <v>10.84</v>
      </c>
      <c r="U897" s="1229">
        <f t="shared" si="193"/>
        <v>10.84</v>
      </c>
      <c r="V897" s="1233">
        <f t="shared" si="194"/>
        <v>5.42</v>
      </c>
      <c r="W897" s="1248">
        <f t="shared" si="183"/>
        <v>371</v>
      </c>
    </row>
    <row r="898" spans="1:23" ht="11.25" customHeight="1" x14ac:dyDescent="0.25">
      <c r="A898" s="1234" t="s">
        <v>3854</v>
      </c>
      <c r="B898" s="1234">
        <v>807635202</v>
      </c>
      <c r="C898" s="1235" t="s">
        <v>3059</v>
      </c>
      <c r="D898" s="1234">
        <v>76020007207</v>
      </c>
      <c r="E898" s="1234" t="s">
        <v>4431</v>
      </c>
      <c r="F898" s="1237">
        <v>562.66666666666663</v>
      </c>
      <c r="G898" s="1236">
        <v>3</v>
      </c>
      <c r="H898" s="1236">
        <v>1</v>
      </c>
      <c r="I898" s="1238">
        <v>0</v>
      </c>
      <c r="J898" s="1239">
        <f t="shared" si="195"/>
        <v>2</v>
      </c>
      <c r="K898" s="1229">
        <f t="shared" si="184"/>
        <v>135.04</v>
      </c>
      <c r="L898" s="1229">
        <f t="shared" si="196"/>
        <v>135.04</v>
      </c>
      <c r="M898" s="1229">
        <f t="shared" si="185"/>
        <v>1.68</v>
      </c>
      <c r="N898" s="1229">
        <f t="shared" si="186"/>
        <v>3.36</v>
      </c>
      <c r="O898" s="1229">
        <f t="shared" si="187"/>
        <v>56.7</v>
      </c>
      <c r="P898" s="1229">
        <f t="shared" si="188"/>
        <v>113.4</v>
      </c>
      <c r="Q898" s="1229">
        <f t="shared" si="189"/>
        <v>23.58</v>
      </c>
      <c r="R898" s="1229">
        <f t="shared" si="190"/>
        <v>47.16</v>
      </c>
      <c r="S898" s="1229">
        <f t="shared" si="191"/>
        <v>33.76</v>
      </c>
      <c r="T898" s="1229">
        <f t="shared" si="192"/>
        <v>33.76</v>
      </c>
      <c r="U898" s="1229">
        <f t="shared" si="193"/>
        <v>33.76</v>
      </c>
      <c r="V898" s="1233">
        <f t="shared" si="194"/>
        <v>16.88</v>
      </c>
      <c r="W898" s="1248">
        <f t="shared" si="183"/>
        <v>634</v>
      </c>
    </row>
    <row r="899" spans="1:23" ht="11.25" customHeight="1" x14ac:dyDescent="0.25">
      <c r="A899" s="1234" t="s">
        <v>3854</v>
      </c>
      <c r="B899" s="1234">
        <v>807665201</v>
      </c>
      <c r="C899" s="1235" t="s">
        <v>1776</v>
      </c>
      <c r="D899" s="1234">
        <v>42810009430</v>
      </c>
      <c r="E899" s="1234" t="s">
        <v>4432</v>
      </c>
      <c r="F899" s="1237">
        <v>420</v>
      </c>
      <c r="G899" s="1236">
        <v>3</v>
      </c>
      <c r="H899" s="1236">
        <v>1</v>
      </c>
      <c r="I899" s="1238">
        <v>0</v>
      </c>
      <c r="J899" s="1239">
        <f t="shared" si="195"/>
        <v>2</v>
      </c>
      <c r="K899" s="1229">
        <f t="shared" si="184"/>
        <v>100.8</v>
      </c>
      <c r="L899" s="1229">
        <f t="shared" si="196"/>
        <v>100.8</v>
      </c>
      <c r="M899" s="1229">
        <f t="shared" si="185"/>
        <v>1.68</v>
      </c>
      <c r="N899" s="1229">
        <f t="shared" si="186"/>
        <v>3.36</v>
      </c>
      <c r="O899" s="1229">
        <f t="shared" si="187"/>
        <v>56.7</v>
      </c>
      <c r="P899" s="1229">
        <f t="shared" si="188"/>
        <v>113.4</v>
      </c>
      <c r="Q899" s="1229">
        <f t="shared" si="189"/>
        <v>23.58</v>
      </c>
      <c r="R899" s="1229">
        <f t="shared" si="190"/>
        <v>47.16</v>
      </c>
      <c r="S899" s="1229">
        <f t="shared" si="191"/>
        <v>25.2</v>
      </c>
      <c r="T899" s="1229">
        <f t="shared" si="192"/>
        <v>25.2</v>
      </c>
      <c r="U899" s="1229">
        <f t="shared" si="193"/>
        <v>25.2</v>
      </c>
      <c r="V899" s="1233">
        <f t="shared" si="194"/>
        <v>12.6</v>
      </c>
      <c r="W899" s="1248">
        <f t="shared" si="183"/>
        <v>536</v>
      </c>
    </row>
    <row r="900" spans="1:23" ht="11.25" customHeight="1" x14ac:dyDescent="0.25">
      <c r="A900" s="1234" t="s">
        <v>3854</v>
      </c>
      <c r="B900" s="1234">
        <v>807665201</v>
      </c>
      <c r="C900" s="1235" t="s">
        <v>1776</v>
      </c>
      <c r="D900" s="1234">
        <v>96020040511</v>
      </c>
      <c r="E900" s="1234" t="s">
        <v>4433</v>
      </c>
      <c r="F900" s="1237">
        <v>380.33333333333331</v>
      </c>
      <c r="G900" s="1236">
        <v>3</v>
      </c>
      <c r="H900" s="1236">
        <v>1</v>
      </c>
      <c r="I900" s="1238">
        <v>0</v>
      </c>
      <c r="J900" s="1239">
        <f t="shared" si="195"/>
        <v>2</v>
      </c>
      <c r="K900" s="1229">
        <f t="shared" si="184"/>
        <v>91.279999999999987</v>
      </c>
      <c r="L900" s="1229">
        <f t="shared" si="196"/>
        <v>91.279999999999987</v>
      </c>
      <c r="M900" s="1229">
        <f t="shared" si="185"/>
        <v>1.68</v>
      </c>
      <c r="N900" s="1229">
        <f t="shared" si="186"/>
        <v>3.36</v>
      </c>
      <c r="O900" s="1229">
        <f t="shared" si="187"/>
        <v>56.7</v>
      </c>
      <c r="P900" s="1229">
        <f t="shared" si="188"/>
        <v>113.4</v>
      </c>
      <c r="Q900" s="1229">
        <f t="shared" si="189"/>
        <v>23.58</v>
      </c>
      <c r="R900" s="1229">
        <f t="shared" si="190"/>
        <v>47.16</v>
      </c>
      <c r="S900" s="1229">
        <f t="shared" si="191"/>
        <v>22.819999999999997</v>
      </c>
      <c r="T900" s="1229">
        <f t="shared" si="192"/>
        <v>22.819999999999997</v>
      </c>
      <c r="U900" s="1229">
        <f t="shared" si="193"/>
        <v>22.819999999999997</v>
      </c>
      <c r="V900" s="1233">
        <f t="shared" si="194"/>
        <v>11.409999999999998</v>
      </c>
      <c r="W900" s="1248">
        <f t="shared" si="183"/>
        <v>508</v>
      </c>
    </row>
    <row r="901" spans="1:23" ht="11.25" customHeight="1" x14ac:dyDescent="0.25">
      <c r="A901" s="1234" t="s">
        <v>3854</v>
      </c>
      <c r="B901" s="1234">
        <v>808400004</v>
      </c>
      <c r="C901" s="1235" t="s">
        <v>958</v>
      </c>
      <c r="D901" s="1234">
        <v>74630000026</v>
      </c>
      <c r="E901" s="1234" t="s">
        <v>4434</v>
      </c>
      <c r="F901" s="1237">
        <v>1117</v>
      </c>
      <c r="G901" s="1236">
        <v>3</v>
      </c>
      <c r="H901" s="1236">
        <v>1</v>
      </c>
      <c r="I901" s="1238">
        <v>0</v>
      </c>
      <c r="J901" s="1239">
        <f t="shared" si="195"/>
        <v>2</v>
      </c>
      <c r="K901" s="1229">
        <f t="shared" si="184"/>
        <v>268.08</v>
      </c>
      <c r="L901" s="1229">
        <f t="shared" si="196"/>
        <v>268.08</v>
      </c>
      <c r="M901" s="1229">
        <f t="shared" si="185"/>
        <v>1.68</v>
      </c>
      <c r="N901" s="1229">
        <f t="shared" si="186"/>
        <v>3.36</v>
      </c>
      <c r="O901" s="1229">
        <f t="shared" si="187"/>
        <v>56.7</v>
      </c>
      <c r="P901" s="1229">
        <f t="shared" si="188"/>
        <v>113.4</v>
      </c>
      <c r="Q901" s="1229">
        <f t="shared" si="189"/>
        <v>23.58</v>
      </c>
      <c r="R901" s="1229">
        <f t="shared" si="190"/>
        <v>47.16</v>
      </c>
      <c r="S901" s="1229">
        <f t="shared" si="191"/>
        <v>67.02</v>
      </c>
      <c r="T901" s="1229">
        <f t="shared" si="192"/>
        <v>67.02</v>
      </c>
      <c r="U901" s="1229">
        <f t="shared" si="193"/>
        <v>67.02</v>
      </c>
      <c r="V901" s="1233">
        <f t="shared" si="194"/>
        <v>33.51</v>
      </c>
      <c r="W901" s="1248">
        <f t="shared" si="183"/>
        <v>1017</v>
      </c>
    </row>
    <row r="902" spans="1:23" ht="11.25" customHeight="1" x14ac:dyDescent="0.25">
      <c r="A902" s="1234" t="s">
        <v>3854</v>
      </c>
      <c r="B902" s="1234">
        <v>808475401</v>
      </c>
      <c r="C902" s="1235" t="s">
        <v>3061</v>
      </c>
      <c r="D902" s="1234">
        <v>27050001278</v>
      </c>
      <c r="E902" s="1234" t="s">
        <v>4435</v>
      </c>
      <c r="F902" s="1237">
        <v>540</v>
      </c>
      <c r="G902" s="1236">
        <v>4</v>
      </c>
      <c r="H902" s="1236">
        <v>1</v>
      </c>
      <c r="I902" s="1238">
        <v>0</v>
      </c>
      <c r="J902" s="1239">
        <f t="shared" si="195"/>
        <v>3</v>
      </c>
      <c r="K902" s="1229">
        <f t="shared" si="184"/>
        <v>129.6</v>
      </c>
      <c r="L902" s="1229">
        <f t="shared" si="196"/>
        <v>129.6</v>
      </c>
      <c r="M902" s="1229">
        <f t="shared" si="185"/>
        <v>1.68</v>
      </c>
      <c r="N902" s="1229">
        <f t="shared" si="186"/>
        <v>5.04</v>
      </c>
      <c r="O902" s="1229">
        <f t="shared" si="187"/>
        <v>56.7</v>
      </c>
      <c r="P902" s="1229">
        <f t="shared" si="188"/>
        <v>170.10000000000002</v>
      </c>
      <c r="Q902" s="1229">
        <f t="shared" si="189"/>
        <v>23.58</v>
      </c>
      <c r="R902" s="1229">
        <f t="shared" si="190"/>
        <v>70.739999999999995</v>
      </c>
      <c r="S902" s="1229">
        <f t="shared" si="191"/>
        <v>32.4</v>
      </c>
      <c r="T902" s="1229">
        <f t="shared" si="192"/>
        <v>32.4</v>
      </c>
      <c r="U902" s="1229">
        <f t="shared" si="193"/>
        <v>32.4</v>
      </c>
      <c r="V902" s="1233">
        <f t="shared" si="194"/>
        <v>16.2</v>
      </c>
      <c r="W902" s="1248">
        <f t="shared" si="183"/>
        <v>700</v>
      </c>
    </row>
    <row r="903" spans="1:23" ht="11.25" customHeight="1" x14ac:dyDescent="0.25">
      <c r="A903" s="1234" t="s">
        <v>3854</v>
      </c>
      <c r="B903" s="1234">
        <v>808475403</v>
      </c>
      <c r="C903" s="1235" t="s">
        <v>3063</v>
      </c>
      <c r="D903" s="1234">
        <v>13580003326</v>
      </c>
      <c r="E903" s="1234" t="s">
        <v>4436</v>
      </c>
      <c r="F903" s="1237">
        <v>357.66666666666669</v>
      </c>
      <c r="G903" s="1236">
        <v>3</v>
      </c>
      <c r="H903" s="1236">
        <v>1</v>
      </c>
      <c r="I903" s="1238">
        <v>0</v>
      </c>
      <c r="J903" s="1239">
        <f t="shared" si="195"/>
        <v>2</v>
      </c>
      <c r="K903" s="1229">
        <f t="shared" si="184"/>
        <v>85.84</v>
      </c>
      <c r="L903" s="1229">
        <f t="shared" si="196"/>
        <v>85.84</v>
      </c>
      <c r="M903" s="1229">
        <f t="shared" si="185"/>
        <v>1.68</v>
      </c>
      <c r="N903" s="1229">
        <f t="shared" si="186"/>
        <v>3.36</v>
      </c>
      <c r="O903" s="1229">
        <f t="shared" si="187"/>
        <v>56.7</v>
      </c>
      <c r="P903" s="1229">
        <f t="shared" si="188"/>
        <v>113.4</v>
      </c>
      <c r="Q903" s="1229">
        <f t="shared" si="189"/>
        <v>23.58</v>
      </c>
      <c r="R903" s="1229">
        <f t="shared" si="190"/>
        <v>47.16</v>
      </c>
      <c r="S903" s="1229">
        <f t="shared" si="191"/>
        <v>21.46</v>
      </c>
      <c r="T903" s="1229">
        <f t="shared" si="192"/>
        <v>21.46</v>
      </c>
      <c r="U903" s="1229">
        <f t="shared" si="193"/>
        <v>21.46</v>
      </c>
      <c r="V903" s="1233">
        <f t="shared" si="194"/>
        <v>10.73</v>
      </c>
      <c r="W903" s="1248">
        <f t="shared" ref="W903:W966" si="197">ROUND((K903+L903+M903+N903+O903+P903+Q903+R903+S903+T903+U903+V903),0)</f>
        <v>493</v>
      </c>
    </row>
    <row r="904" spans="1:23" ht="11.25" customHeight="1" x14ac:dyDescent="0.25">
      <c r="A904" s="1234" t="s">
        <v>3854</v>
      </c>
      <c r="B904" s="1234">
        <v>809277401</v>
      </c>
      <c r="C904" s="1235" t="s">
        <v>3065</v>
      </c>
      <c r="D904" s="1234">
        <v>62170000254</v>
      </c>
      <c r="E904" s="1234" t="s">
        <v>4437</v>
      </c>
      <c r="F904" s="1237">
        <v>90</v>
      </c>
      <c r="G904" s="1236">
        <v>2</v>
      </c>
      <c r="H904" s="1236">
        <v>1</v>
      </c>
      <c r="I904" s="1238">
        <v>0</v>
      </c>
      <c r="J904" s="1239">
        <f t="shared" si="195"/>
        <v>1</v>
      </c>
      <c r="K904" s="1229">
        <f t="shared" ref="K904:K970" si="198">F904*$K$4</f>
        <v>21.599999999999998</v>
      </c>
      <c r="L904" s="1229">
        <f t="shared" si="196"/>
        <v>21.599999999999998</v>
      </c>
      <c r="M904" s="1229">
        <f t="shared" ref="M904:M970" si="199">(H904+I904)*$M$4</f>
        <v>1.68</v>
      </c>
      <c r="N904" s="1229">
        <f t="shared" ref="N904:N970" si="200">J904*$N$4</f>
        <v>1.68</v>
      </c>
      <c r="O904" s="1229">
        <f t="shared" ref="O904:O970" si="201">(H904+I904)*$O$4</f>
        <v>56.7</v>
      </c>
      <c r="P904" s="1229">
        <f t="shared" ref="P904:P970" si="202">J904*$P$4</f>
        <v>56.7</v>
      </c>
      <c r="Q904" s="1229">
        <f t="shared" ref="Q904:Q970" si="203">(H904+I904)*$Q$4</f>
        <v>23.58</v>
      </c>
      <c r="R904" s="1229">
        <f t="shared" ref="R904:R970" si="204">J904*$R$4</f>
        <v>23.58</v>
      </c>
      <c r="S904" s="1229">
        <f t="shared" ref="S904:S970" si="205">F904*$S$4</f>
        <v>5.3999999999999995</v>
      </c>
      <c r="T904" s="1229">
        <f t="shared" ref="T904:T970" si="206">F904*$T$4</f>
        <v>5.3999999999999995</v>
      </c>
      <c r="U904" s="1229">
        <f t="shared" ref="U904:U970" si="207">F904*$U$4</f>
        <v>5.3999999999999995</v>
      </c>
      <c r="V904" s="1233">
        <f t="shared" ref="V904:V970" si="208">F904*$V$4</f>
        <v>2.6999999999999997</v>
      </c>
      <c r="W904" s="1248">
        <f t="shared" si="197"/>
        <v>226</v>
      </c>
    </row>
    <row r="905" spans="1:23" ht="11.25" customHeight="1" x14ac:dyDescent="0.25">
      <c r="A905" s="1234" t="s">
        <v>3854</v>
      </c>
      <c r="B905" s="1234">
        <v>809600006</v>
      </c>
      <c r="C905" s="1235" t="s">
        <v>3067</v>
      </c>
      <c r="D905" s="1234">
        <v>37810004368</v>
      </c>
      <c r="E905" s="1234" t="s">
        <v>4438</v>
      </c>
      <c r="F905" s="1237">
        <v>558.33333333333337</v>
      </c>
      <c r="G905" s="1236">
        <v>4</v>
      </c>
      <c r="H905" s="1236">
        <v>1</v>
      </c>
      <c r="I905" s="1238">
        <v>0</v>
      </c>
      <c r="J905" s="1239">
        <f t="shared" ref="J905:J971" si="209">G905-H905-I905</f>
        <v>3</v>
      </c>
      <c r="K905" s="1229">
        <f t="shared" si="198"/>
        <v>134</v>
      </c>
      <c r="L905" s="1229">
        <f t="shared" si="196"/>
        <v>134</v>
      </c>
      <c r="M905" s="1229">
        <f t="shared" si="199"/>
        <v>1.68</v>
      </c>
      <c r="N905" s="1229">
        <f t="shared" si="200"/>
        <v>5.04</v>
      </c>
      <c r="O905" s="1229">
        <f t="shared" si="201"/>
        <v>56.7</v>
      </c>
      <c r="P905" s="1229">
        <f t="shared" si="202"/>
        <v>170.10000000000002</v>
      </c>
      <c r="Q905" s="1229">
        <f t="shared" si="203"/>
        <v>23.58</v>
      </c>
      <c r="R905" s="1229">
        <f t="shared" si="204"/>
        <v>70.739999999999995</v>
      </c>
      <c r="S905" s="1229">
        <f t="shared" si="205"/>
        <v>33.5</v>
      </c>
      <c r="T905" s="1229">
        <f t="shared" si="206"/>
        <v>33.5</v>
      </c>
      <c r="U905" s="1229">
        <f t="shared" si="207"/>
        <v>33.5</v>
      </c>
      <c r="V905" s="1233">
        <f t="shared" si="208"/>
        <v>16.75</v>
      </c>
      <c r="W905" s="1248">
        <f t="shared" si="197"/>
        <v>713</v>
      </c>
    </row>
    <row r="906" spans="1:23" ht="11.25" customHeight="1" x14ac:dyDescent="0.25">
      <c r="A906" s="1234" t="s">
        <v>3854</v>
      </c>
      <c r="B906" s="1234">
        <v>809635210</v>
      </c>
      <c r="C906" s="1235" t="s">
        <v>3069</v>
      </c>
      <c r="D906" s="1234">
        <v>59100006406</v>
      </c>
      <c r="E906" s="1234" t="s">
        <v>4439</v>
      </c>
      <c r="F906" s="1237">
        <v>248.33333333333334</v>
      </c>
      <c r="G906" s="1236">
        <v>3</v>
      </c>
      <c r="H906" s="1236">
        <v>1</v>
      </c>
      <c r="I906" s="1238">
        <v>0</v>
      </c>
      <c r="J906" s="1239">
        <f t="shared" si="209"/>
        <v>2</v>
      </c>
      <c r="K906" s="1229">
        <f t="shared" si="198"/>
        <v>59.6</v>
      </c>
      <c r="L906" s="1229">
        <f t="shared" si="196"/>
        <v>59.6</v>
      </c>
      <c r="M906" s="1229">
        <f t="shared" si="199"/>
        <v>1.68</v>
      </c>
      <c r="N906" s="1229">
        <f t="shared" si="200"/>
        <v>3.36</v>
      </c>
      <c r="O906" s="1229">
        <f t="shared" si="201"/>
        <v>56.7</v>
      </c>
      <c r="P906" s="1229">
        <f t="shared" si="202"/>
        <v>113.4</v>
      </c>
      <c r="Q906" s="1229">
        <f t="shared" si="203"/>
        <v>23.58</v>
      </c>
      <c r="R906" s="1229">
        <f t="shared" si="204"/>
        <v>47.16</v>
      </c>
      <c r="S906" s="1229">
        <f t="shared" si="205"/>
        <v>14.9</v>
      </c>
      <c r="T906" s="1229">
        <f t="shared" si="206"/>
        <v>14.9</v>
      </c>
      <c r="U906" s="1229">
        <f t="shared" si="207"/>
        <v>14.9</v>
      </c>
      <c r="V906" s="1233">
        <f t="shared" si="208"/>
        <v>7.45</v>
      </c>
      <c r="W906" s="1248">
        <f t="shared" si="197"/>
        <v>417</v>
      </c>
    </row>
    <row r="907" spans="1:23" ht="11.25" customHeight="1" x14ac:dyDescent="0.25">
      <c r="A907" s="1234" t="s">
        <v>3854</v>
      </c>
      <c r="B907" s="1234">
        <v>809635210</v>
      </c>
      <c r="C907" s="1235" t="s">
        <v>3069</v>
      </c>
      <c r="D907" s="1234">
        <v>63350043772</v>
      </c>
      <c r="E907" s="1234" t="s">
        <v>4440</v>
      </c>
      <c r="F907" s="1237">
        <v>176</v>
      </c>
      <c r="G907" s="1236">
        <v>2</v>
      </c>
      <c r="H907" s="1236">
        <v>1</v>
      </c>
      <c r="I907" s="1238">
        <v>0</v>
      </c>
      <c r="J907" s="1239">
        <f t="shared" si="209"/>
        <v>1</v>
      </c>
      <c r="K907" s="1229">
        <f t="shared" si="198"/>
        <v>42.239999999999995</v>
      </c>
      <c r="L907" s="1229">
        <f t="shared" si="196"/>
        <v>42.239999999999995</v>
      </c>
      <c r="M907" s="1229">
        <f t="shared" si="199"/>
        <v>1.68</v>
      </c>
      <c r="N907" s="1229">
        <f t="shared" si="200"/>
        <v>1.68</v>
      </c>
      <c r="O907" s="1229">
        <f t="shared" si="201"/>
        <v>56.7</v>
      </c>
      <c r="P907" s="1229">
        <f t="shared" si="202"/>
        <v>56.7</v>
      </c>
      <c r="Q907" s="1229">
        <f t="shared" si="203"/>
        <v>23.58</v>
      </c>
      <c r="R907" s="1229">
        <f t="shared" si="204"/>
        <v>23.58</v>
      </c>
      <c r="S907" s="1229">
        <f t="shared" si="205"/>
        <v>10.559999999999999</v>
      </c>
      <c r="T907" s="1229">
        <f t="shared" si="206"/>
        <v>10.559999999999999</v>
      </c>
      <c r="U907" s="1229">
        <f t="shared" si="207"/>
        <v>10.559999999999999</v>
      </c>
      <c r="V907" s="1233">
        <f t="shared" si="208"/>
        <v>5.2799999999999994</v>
      </c>
      <c r="W907" s="1248">
        <f t="shared" si="197"/>
        <v>285</v>
      </c>
    </row>
    <row r="908" spans="1:23" ht="11.25" customHeight="1" x14ac:dyDescent="0.25">
      <c r="A908" s="1234" t="s">
        <v>3854</v>
      </c>
      <c r="B908" s="1234">
        <v>809635210</v>
      </c>
      <c r="C908" s="1235" t="s">
        <v>3069</v>
      </c>
      <c r="D908" s="1234">
        <v>79530047105</v>
      </c>
      <c r="E908" s="1234" t="s">
        <v>4441</v>
      </c>
      <c r="F908" s="1237">
        <v>38.333333333333336</v>
      </c>
      <c r="G908" s="1236">
        <v>2</v>
      </c>
      <c r="H908" s="1236">
        <v>1</v>
      </c>
      <c r="I908" s="1238">
        <v>1</v>
      </c>
      <c r="J908" s="1239">
        <f t="shared" si="209"/>
        <v>0</v>
      </c>
      <c r="K908" s="1229">
        <f t="shared" si="198"/>
        <v>9.2000000000000011</v>
      </c>
      <c r="L908" s="1229">
        <f t="shared" si="196"/>
        <v>9.2000000000000011</v>
      </c>
      <c r="M908" s="1229">
        <f t="shared" si="199"/>
        <v>3.36</v>
      </c>
      <c r="N908" s="1229">
        <f t="shared" si="200"/>
        <v>0</v>
      </c>
      <c r="O908" s="1229">
        <f t="shared" si="201"/>
        <v>113.4</v>
      </c>
      <c r="P908" s="1229">
        <f t="shared" si="202"/>
        <v>0</v>
      </c>
      <c r="Q908" s="1229">
        <f t="shared" si="203"/>
        <v>47.16</v>
      </c>
      <c r="R908" s="1229">
        <f t="shared" si="204"/>
        <v>0</v>
      </c>
      <c r="S908" s="1229">
        <f t="shared" si="205"/>
        <v>2.3000000000000003</v>
      </c>
      <c r="T908" s="1229">
        <f t="shared" si="206"/>
        <v>2.3000000000000003</v>
      </c>
      <c r="U908" s="1229">
        <f t="shared" si="207"/>
        <v>2.3000000000000003</v>
      </c>
      <c r="V908" s="1233">
        <f t="shared" si="208"/>
        <v>1.1500000000000001</v>
      </c>
      <c r="W908" s="1248">
        <f t="shared" si="197"/>
        <v>190</v>
      </c>
    </row>
    <row r="909" spans="1:23" ht="11.25" customHeight="1" x14ac:dyDescent="0.25">
      <c r="A909" s="1234" t="s">
        <v>3854</v>
      </c>
      <c r="B909" s="1234">
        <v>809635210</v>
      </c>
      <c r="C909" s="1235" t="s">
        <v>3069</v>
      </c>
      <c r="D909" s="1234">
        <v>94030006373</v>
      </c>
      <c r="E909" s="1234" t="s">
        <v>4442</v>
      </c>
      <c r="F909" s="1237">
        <v>369</v>
      </c>
      <c r="G909" s="1236">
        <v>3</v>
      </c>
      <c r="H909" s="1236">
        <v>1</v>
      </c>
      <c r="I909" s="1238">
        <v>0</v>
      </c>
      <c r="J909" s="1239">
        <f t="shared" si="209"/>
        <v>2</v>
      </c>
      <c r="K909" s="1229">
        <f t="shared" si="198"/>
        <v>88.56</v>
      </c>
      <c r="L909" s="1229">
        <f t="shared" si="196"/>
        <v>88.56</v>
      </c>
      <c r="M909" s="1229">
        <f t="shared" si="199"/>
        <v>1.68</v>
      </c>
      <c r="N909" s="1229">
        <f t="shared" si="200"/>
        <v>3.36</v>
      </c>
      <c r="O909" s="1229">
        <f t="shared" si="201"/>
        <v>56.7</v>
      </c>
      <c r="P909" s="1229">
        <f t="shared" si="202"/>
        <v>113.4</v>
      </c>
      <c r="Q909" s="1229">
        <f t="shared" si="203"/>
        <v>23.58</v>
      </c>
      <c r="R909" s="1229">
        <f t="shared" si="204"/>
        <v>47.16</v>
      </c>
      <c r="S909" s="1229">
        <f t="shared" si="205"/>
        <v>22.14</v>
      </c>
      <c r="T909" s="1229">
        <f t="shared" si="206"/>
        <v>22.14</v>
      </c>
      <c r="U909" s="1229">
        <f t="shared" si="207"/>
        <v>22.14</v>
      </c>
      <c r="V909" s="1233">
        <f t="shared" si="208"/>
        <v>11.07</v>
      </c>
      <c r="W909" s="1248">
        <f t="shared" si="197"/>
        <v>500</v>
      </c>
    </row>
    <row r="910" spans="1:23" ht="11.25" customHeight="1" x14ac:dyDescent="0.25">
      <c r="A910" s="1234" t="s">
        <v>3854</v>
      </c>
      <c r="B910" s="1234">
        <v>10064013</v>
      </c>
      <c r="C910" s="1236" t="s">
        <v>2621</v>
      </c>
      <c r="D910" s="1234">
        <v>72190012934</v>
      </c>
      <c r="E910" s="1234" t="s">
        <v>4443</v>
      </c>
      <c r="F910" s="1237">
        <v>112.66666666666667</v>
      </c>
      <c r="G910" s="1236">
        <v>6</v>
      </c>
      <c r="H910" s="1236">
        <v>4</v>
      </c>
      <c r="I910" s="1238">
        <v>0</v>
      </c>
      <c r="J910" s="1239">
        <f t="shared" si="209"/>
        <v>2</v>
      </c>
      <c r="K910" s="1229">
        <f t="shared" si="198"/>
        <v>27.04</v>
      </c>
      <c r="L910" s="1229">
        <f t="shared" si="196"/>
        <v>27.04</v>
      </c>
      <c r="M910" s="1229">
        <f t="shared" si="199"/>
        <v>6.72</v>
      </c>
      <c r="N910" s="1229">
        <f t="shared" si="200"/>
        <v>3.36</v>
      </c>
      <c r="O910" s="1229">
        <f t="shared" si="201"/>
        <v>226.8</v>
      </c>
      <c r="P910" s="1229">
        <f t="shared" si="202"/>
        <v>113.4</v>
      </c>
      <c r="Q910" s="1229">
        <f t="shared" si="203"/>
        <v>94.32</v>
      </c>
      <c r="R910" s="1229">
        <f t="shared" si="204"/>
        <v>47.16</v>
      </c>
      <c r="S910" s="1229">
        <f t="shared" si="205"/>
        <v>6.76</v>
      </c>
      <c r="T910" s="1229">
        <f t="shared" si="206"/>
        <v>6.76</v>
      </c>
      <c r="U910" s="1229">
        <f t="shared" si="207"/>
        <v>6.76</v>
      </c>
      <c r="V910" s="1233">
        <f t="shared" si="208"/>
        <v>3.38</v>
      </c>
      <c r="W910" s="1248">
        <f t="shared" si="197"/>
        <v>570</v>
      </c>
    </row>
    <row r="911" spans="1:23" ht="11.25" customHeight="1" x14ac:dyDescent="0.25">
      <c r="A911" s="1234" t="s">
        <v>3854</v>
      </c>
      <c r="B911" s="1234">
        <v>801600008</v>
      </c>
      <c r="C911" s="1236" t="s">
        <v>3019</v>
      </c>
      <c r="D911" s="1234">
        <v>82120048735</v>
      </c>
      <c r="E911" s="1234" t="s">
        <v>4444</v>
      </c>
      <c r="F911" s="1237">
        <v>235.33333333333334</v>
      </c>
      <c r="G911" s="1236">
        <v>4</v>
      </c>
      <c r="H911" s="1236">
        <v>2</v>
      </c>
      <c r="I911" s="1238">
        <v>0</v>
      </c>
      <c r="J911" s="1239">
        <f t="shared" si="209"/>
        <v>2</v>
      </c>
      <c r="K911" s="1229">
        <f t="shared" si="198"/>
        <v>56.48</v>
      </c>
      <c r="L911" s="1229">
        <f t="shared" si="196"/>
        <v>56.48</v>
      </c>
      <c r="M911" s="1229">
        <f t="shared" si="199"/>
        <v>3.36</v>
      </c>
      <c r="N911" s="1229">
        <f t="shared" si="200"/>
        <v>3.36</v>
      </c>
      <c r="O911" s="1229">
        <f t="shared" si="201"/>
        <v>113.4</v>
      </c>
      <c r="P911" s="1229">
        <f t="shared" si="202"/>
        <v>113.4</v>
      </c>
      <c r="Q911" s="1229">
        <f t="shared" si="203"/>
        <v>47.16</v>
      </c>
      <c r="R911" s="1229">
        <f t="shared" si="204"/>
        <v>47.16</v>
      </c>
      <c r="S911" s="1229">
        <f t="shared" si="205"/>
        <v>14.12</v>
      </c>
      <c r="T911" s="1229">
        <f t="shared" si="206"/>
        <v>14.12</v>
      </c>
      <c r="U911" s="1229">
        <f t="shared" si="207"/>
        <v>14.12</v>
      </c>
      <c r="V911" s="1233">
        <f t="shared" si="208"/>
        <v>7.06</v>
      </c>
      <c r="W911" s="1248">
        <f t="shared" si="197"/>
        <v>490</v>
      </c>
    </row>
    <row r="912" spans="1:23" ht="11.25" customHeight="1" x14ac:dyDescent="0.25">
      <c r="A912" s="1234" t="s">
        <v>3854</v>
      </c>
      <c r="B912" s="1234">
        <v>10001931</v>
      </c>
      <c r="C912" s="1236" t="s">
        <v>4445</v>
      </c>
      <c r="D912" s="1234">
        <v>98700047267</v>
      </c>
      <c r="E912" s="1234" t="s">
        <v>4446</v>
      </c>
      <c r="F912" s="1237">
        <v>186</v>
      </c>
      <c r="G912" s="1236">
        <v>3</v>
      </c>
      <c r="H912" s="1236">
        <v>1</v>
      </c>
      <c r="I912" s="1238">
        <v>0</v>
      </c>
      <c r="J912" s="1239">
        <f t="shared" si="209"/>
        <v>2</v>
      </c>
      <c r="K912" s="1229">
        <f t="shared" si="198"/>
        <v>44.64</v>
      </c>
      <c r="L912" s="1229">
        <f t="shared" si="196"/>
        <v>44.64</v>
      </c>
      <c r="M912" s="1229">
        <f t="shared" si="199"/>
        <v>1.68</v>
      </c>
      <c r="N912" s="1229">
        <f t="shared" si="200"/>
        <v>3.36</v>
      </c>
      <c r="O912" s="1229">
        <f t="shared" si="201"/>
        <v>56.7</v>
      </c>
      <c r="P912" s="1229">
        <f t="shared" si="202"/>
        <v>113.4</v>
      </c>
      <c r="Q912" s="1229">
        <f t="shared" si="203"/>
        <v>23.58</v>
      </c>
      <c r="R912" s="1229">
        <f t="shared" si="204"/>
        <v>47.16</v>
      </c>
      <c r="S912" s="1229">
        <f t="shared" si="205"/>
        <v>11.16</v>
      </c>
      <c r="T912" s="1229">
        <f t="shared" si="206"/>
        <v>11.16</v>
      </c>
      <c r="U912" s="1229">
        <f t="shared" si="207"/>
        <v>11.16</v>
      </c>
      <c r="V912" s="1233">
        <f t="shared" si="208"/>
        <v>5.58</v>
      </c>
      <c r="W912" s="1248">
        <f t="shared" si="197"/>
        <v>374</v>
      </c>
    </row>
    <row r="913" spans="1:23" ht="11.25" customHeight="1" x14ac:dyDescent="0.25">
      <c r="A913" s="1234" t="s">
        <v>3854</v>
      </c>
      <c r="B913" s="1234">
        <v>10020301</v>
      </c>
      <c r="C913" s="1236" t="s">
        <v>446</v>
      </c>
      <c r="D913" s="1234">
        <v>10460052836</v>
      </c>
      <c r="E913" s="1234" t="s">
        <v>4447</v>
      </c>
      <c r="F913" s="1237">
        <v>66</v>
      </c>
      <c r="G913" s="1236">
        <v>2</v>
      </c>
      <c r="H913" s="1236">
        <v>1</v>
      </c>
      <c r="I913" s="1238">
        <v>0</v>
      </c>
      <c r="J913" s="1239">
        <f t="shared" si="209"/>
        <v>1</v>
      </c>
      <c r="K913" s="1229">
        <f t="shared" si="198"/>
        <v>15.84</v>
      </c>
      <c r="L913" s="1229">
        <f t="shared" si="196"/>
        <v>15.84</v>
      </c>
      <c r="M913" s="1229">
        <f t="shared" si="199"/>
        <v>1.68</v>
      </c>
      <c r="N913" s="1229">
        <f t="shared" si="200"/>
        <v>1.68</v>
      </c>
      <c r="O913" s="1229">
        <f t="shared" si="201"/>
        <v>56.7</v>
      </c>
      <c r="P913" s="1229">
        <f t="shared" si="202"/>
        <v>56.7</v>
      </c>
      <c r="Q913" s="1229">
        <f t="shared" si="203"/>
        <v>23.58</v>
      </c>
      <c r="R913" s="1229">
        <f t="shared" si="204"/>
        <v>23.58</v>
      </c>
      <c r="S913" s="1229">
        <f t="shared" si="205"/>
        <v>3.96</v>
      </c>
      <c r="T913" s="1229">
        <f t="shared" si="206"/>
        <v>3.96</v>
      </c>
      <c r="U913" s="1229">
        <f t="shared" si="207"/>
        <v>3.96</v>
      </c>
      <c r="V913" s="1233">
        <f t="shared" si="208"/>
        <v>1.98</v>
      </c>
      <c r="W913" s="1248">
        <f t="shared" si="197"/>
        <v>209</v>
      </c>
    </row>
    <row r="914" spans="1:23" ht="11.25" customHeight="1" x14ac:dyDescent="0.25">
      <c r="A914" s="1234" t="s">
        <v>3854</v>
      </c>
      <c r="B914" s="1234">
        <v>10064120</v>
      </c>
      <c r="C914" s="1236" t="s">
        <v>453</v>
      </c>
      <c r="D914" s="1234">
        <v>22130049020</v>
      </c>
      <c r="E914" s="1234" t="s">
        <v>4448</v>
      </c>
      <c r="F914" s="1237">
        <v>92.333333333333329</v>
      </c>
      <c r="G914" s="1236">
        <v>3</v>
      </c>
      <c r="H914" s="1236">
        <v>1</v>
      </c>
      <c r="I914" s="1238">
        <v>0</v>
      </c>
      <c r="J914" s="1239">
        <f t="shared" si="209"/>
        <v>2</v>
      </c>
      <c r="K914" s="1229">
        <f>F914*$K$4</f>
        <v>22.159999999999997</v>
      </c>
      <c r="L914" s="1229">
        <f t="shared" si="196"/>
        <v>22.159999999999997</v>
      </c>
      <c r="M914" s="1229">
        <f t="shared" si="199"/>
        <v>1.68</v>
      </c>
      <c r="N914" s="1229">
        <f t="shared" si="200"/>
        <v>3.36</v>
      </c>
      <c r="O914" s="1229">
        <f t="shared" si="201"/>
        <v>56.7</v>
      </c>
      <c r="P914" s="1229">
        <f t="shared" si="202"/>
        <v>113.4</v>
      </c>
      <c r="Q914" s="1229">
        <f t="shared" si="203"/>
        <v>23.58</v>
      </c>
      <c r="R914" s="1229">
        <f t="shared" si="204"/>
        <v>47.16</v>
      </c>
      <c r="S914" s="1229">
        <f t="shared" si="205"/>
        <v>5.5399999999999991</v>
      </c>
      <c r="T914" s="1229">
        <f t="shared" si="206"/>
        <v>5.5399999999999991</v>
      </c>
      <c r="U914" s="1229">
        <f t="shared" si="207"/>
        <v>5.5399999999999991</v>
      </c>
      <c r="V914" s="1233">
        <f t="shared" si="208"/>
        <v>2.7699999999999996</v>
      </c>
      <c r="W914" s="1248">
        <f t="shared" si="197"/>
        <v>310</v>
      </c>
    </row>
    <row r="915" spans="1:23" ht="11.25" customHeight="1" x14ac:dyDescent="0.25">
      <c r="A915" s="1234" t="s">
        <v>3854</v>
      </c>
      <c r="B915" s="1234">
        <v>10001962</v>
      </c>
      <c r="C915" s="1236" t="s">
        <v>2619</v>
      </c>
      <c r="D915" s="1234">
        <v>59070050517</v>
      </c>
      <c r="E915" s="1234" t="s">
        <v>4449</v>
      </c>
      <c r="F915" s="1237">
        <v>354</v>
      </c>
      <c r="G915" s="1236">
        <v>2</v>
      </c>
      <c r="H915" s="1236">
        <v>1</v>
      </c>
      <c r="I915" s="1238">
        <v>0</v>
      </c>
      <c r="J915" s="1239">
        <f t="shared" si="209"/>
        <v>1</v>
      </c>
      <c r="K915" s="1229">
        <f>F915*$K$4</f>
        <v>84.96</v>
      </c>
      <c r="L915" s="1229">
        <f t="shared" si="196"/>
        <v>84.96</v>
      </c>
      <c r="M915" s="1229">
        <f t="shared" si="199"/>
        <v>1.68</v>
      </c>
      <c r="N915" s="1229">
        <f t="shared" si="200"/>
        <v>1.68</v>
      </c>
      <c r="O915" s="1229">
        <f t="shared" si="201"/>
        <v>56.7</v>
      </c>
      <c r="P915" s="1229">
        <f t="shared" si="202"/>
        <v>56.7</v>
      </c>
      <c r="Q915" s="1229">
        <f t="shared" si="203"/>
        <v>23.58</v>
      </c>
      <c r="R915" s="1229">
        <f t="shared" si="204"/>
        <v>23.58</v>
      </c>
      <c r="S915" s="1229">
        <f t="shared" si="205"/>
        <v>21.24</v>
      </c>
      <c r="T915" s="1229">
        <f t="shared" si="206"/>
        <v>21.24</v>
      </c>
      <c r="U915" s="1229">
        <f t="shared" si="207"/>
        <v>21.24</v>
      </c>
      <c r="V915" s="1233">
        <f t="shared" si="208"/>
        <v>10.62</v>
      </c>
      <c r="W915" s="1248">
        <f t="shared" si="197"/>
        <v>408</v>
      </c>
    </row>
    <row r="916" spans="1:23" ht="11.25" customHeight="1" x14ac:dyDescent="0.25">
      <c r="A916" s="1234" t="s">
        <v>3854</v>
      </c>
      <c r="B916" s="1234">
        <v>800800040</v>
      </c>
      <c r="C916" s="1236" t="s">
        <v>5319</v>
      </c>
      <c r="D916" s="1234">
        <v>10690051265</v>
      </c>
      <c r="E916" s="1234" t="s">
        <v>5320</v>
      </c>
      <c r="F916" s="1237">
        <v>354</v>
      </c>
      <c r="G916" s="1236">
        <v>2</v>
      </c>
      <c r="H916" s="1236">
        <v>1</v>
      </c>
      <c r="I916" s="1238">
        <v>0</v>
      </c>
      <c r="J916" s="1239">
        <f t="shared" si="209"/>
        <v>1</v>
      </c>
      <c r="K916" s="1229">
        <f>F916*$K$4</f>
        <v>84.96</v>
      </c>
      <c r="L916" s="1229">
        <f t="shared" si="196"/>
        <v>84.96</v>
      </c>
      <c r="M916" s="1229">
        <f t="shared" si="199"/>
        <v>1.68</v>
      </c>
      <c r="N916" s="1229">
        <f t="shared" si="200"/>
        <v>1.68</v>
      </c>
      <c r="O916" s="1229">
        <f t="shared" si="201"/>
        <v>56.7</v>
      </c>
      <c r="P916" s="1229">
        <f t="shared" si="202"/>
        <v>56.7</v>
      </c>
      <c r="Q916" s="1229">
        <f t="shared" si="203"/>
        <v>23.58</v>
      </c>
      <c r="R916" s="1229">
        <f t="shared" si="204"/>
        <v>23.58</v>
      </c>
      <c r="S916" s="1229">
        <f t="shared" si="205"/>
        <v>21.24</v>
      </c>
      <c r="T916" s="1229">
        <f t="shared" si="206"/>
        <v>21.24</v>
      </c>
      <c r="U916" s="1229">
        <f t="shared" si="207"/>
        <v>21.24</v>
      </c>
      <c r="V916" s="1233">
        <f t="shared" si="208"/>
        <v>10.62</v>
      </c>
      <c r="W916" s="1248">
        <f t="shared" si="197"/>
        <v>408</v>
      </c>
    </row>
    <row r="917" spans="1:23" ht="11.25" customHeight="1" x14ac:dyDescent="0.25">
      <c r="A917" s="1234" t="s">
        <v>3854</v>
      </c>
      <c r="B917" s="1234">
        <v>10001967</v>
      </c>
      <c r="C917" s="1236" t="s">
        <v>5321</v>
      </c>
      <c r="D917" s="1234">
        <v>39510050006</v>
      </c>
      <c r="E917" s="1234" t="s">
        <v>5322</v>
      </c>
      <c r="F917" s="1237">
        <v>354</v>
      </c>
      <c r="G917" s="1236">
        <v>4</v>
      </c>
      <c r="H917" s="1236">
        <v>2</v>
      </c>
      <c r="I917" s="1238">
        <v>0</v>
      </c>
      <c r="J917" s="1239">
        <f>G917-H917-I917</f>
        <v>2</v>
      </c>
      <c r="K917" s="1236">
        <f>F917*$K$4</f>
        <v>84.96</v>
      </c>
      <c r="L917" s="1236">
        <f t="shared" si="196"/>
        <v>84.96</v>
      </c>
      <c r="M917" s="1236">
        <f>(H917+I917)*$M$4</f>
        <v>3.36</v>
      </c>
      <c r="N917" s="1236">
        <f t="shared" si="200"/>
        <v>3.36</v>
      </c>
      <c r="O917" s="1236">
        <f t="shared" si="201"/>
        <v>113.4</v>
      </c>
      <c r="P917" s="1236">
        <f t="shared" si="202"/>
        <v>113.4</v>
      </c>
      <c r="Q917" s="1236">
        <f t="shared" si="203"/>
        <v>47.16</v>
      </c>
      <c r="R917" s="1236">
        <f t="shared" si="204"/>
        <v>47.16</v>
      </c>
      <c r="S917" s="1236">
        <f t="shared" si="205"/>
        <v>21.24</v>
      </c>
      <c r="T917" s="1236">
        <f t="shared" si="206"/>
        <v>21.24</v>
      </c>
      <c r="U917" s="1236">
        <f t="shared" si="207"/>
        <v>21.24</v>
      </c>
      <c r="V917" s="1241">
        <f t="shared" si="208"/>
        <v>10.62</v>
      </c>
      <c r="W917" s="1248">
        <f t="shared" si="197"/>
        <v>572</v>
      </c>
    </row>
    <row r="918" spans="1:23" ht="11.25" customHeight="1" x14ac:dyDescent="0.25">
      <c r="A918" s="1227" t="s">
        <v>4450</v>
      </c>
      <c r="B918" s="1227">
        <v>250000017</v>
      </c>
      <c r="C918" s="1228" t="s">
        <v>3071</v>
      </c>
      <c r="D918" s="1227">
        <v>13290008944</v>
      </c>
      <c r="E918" s="1227" t="s">
        <v>4451</v>
      </c>
      <c r="F918" s="1230">
        <v>253.33333333333334</v>
      </c>
      <c r="G918" s="1229">
        <v>3</v>
      </c>
      <c r="H918" s="1229">
        <v>1</v>
      </c>
      <c r="I918" s="1231">
        <v>0</v>
      </c>
      <c r="J918" s="1232">
        <f t="shared" si="209"/>
        <v>2</v>
      </c>
      <c r="K918" s="1229">
        <f t="shared" si="198"/>
        <v>60.8</v>
      </c>
      <c r="L918" s="1229">
        <f t="shared" si="196"/>
        <v>60.8</v>
      </c>
      <c r="M918" s="1229">
        <f t="shared" si="199"/>
        <v>1.68</v>
      </c>
      <c r="N918" s="1229">
        <f t="shared" si="200"/>
        <v>3.36</v>
      </c>
      <c r="O918" s="1229">
        <f t="shared" si="201"/>
        <v>56.7</v>
      </c>
      <c r="P918" s="1229">
        <f t="shared" si="202"/>
        <v>113.4</v>
      </c>
      <c r="Q918" s="1229">
        <f t="shared" si="203"/>
        <v>23.58</v>
      </c>
      <c r="R918" s="1229">
        <f t="shared" si="204"/>
        <v>47.16</v>
      </c>
      <c r="S918" s="1229">
        <f t="shared" si="205"/>
        <v>15.2</v>
      </c>
      <c r="T918" s="1229">
        <f t="shared" si="206"/>
        <v>15.2</v>
      </c>
      <c r="U918" s="1229">
        <f t="shared" si="207"/>
        <v>15.2</v>
      </c>
      <c r="V918" s="1233">
        <f t="shared" si="208"/>
        <v>7.6</v>
      </c>
      <c r="W918" s="1248">
        <f t="shared" si="197"/>
        <v>421</v>
      </c>
    </row>
    <row r="919" spans="1:23" ht="11.25" customHeight="1" x14ac:dyDescent="0.25">
      <c r="A919" s="1234" t="s">
        <v>4450</v>
      </c>
      <c r="B919" s="1234">
        <v>250000020</v>
      </c>
      <c r="C919" s="1235" t="s">
        <v>3073</v>
      </c>
      <c r="D919" s="1234">
        <v>76440004448</v>
      </c>
      <c r="E919" s="1234" t="s">
        <v>4452</v>
      </c>
      <c r="F919" s="1237">
        <v>366.33333333333331</v>
      </c>
      <c r="G919" s="1236">
        <v>3</v>
      </c>
      <c r="H919" s="1236">
        <v>1</v>
      </c>
      <c r="I919" s="1238">
        <v>0</v>
      </c>
      <c r="J919" s="1239">
        <f t="shared" si="209"/>
        <v>2</v>
      </c>
      <c r="K919" s="1229">
        <f t="shared" si="198"/>
        <v>87.919999999999987</v>
      </c>
      <c r="L919" s="1229">
        <f t="shared" si="196"/>
        <v>87.919999999999987</v>
      </c>
      <c r="M919" s="1229">
        <f t="shared" si="199"/>
        <v>1.68</v>
      </c>
      <c r="N919" s="1229">
        <f t="shared" si="200"/>
        <v>3.36</v>
      </c>
      <c r="O919" s="1229">
        <f t="shared" si="201"/>
        <v>56.7</v>
      </c>
      <c r="P919" s="1229">
        <f t="shared" si="202"/>
        <v>113.4</v>
      </c>
      <c r="Q919" s="1229">
        <f t="shared" si="203"/>
        <v>23.58</v>
      </c>
      <c r="R919" s="1229">
        <f t="shared" si="204"/>
        <v>47.16</v>
      </c>
      <c r="S919" s="1229">
        <f t="shared" si="205"/>
        <v>21.979999999999997</v>
      </c>
      <c r="T919" s="1229">
        <f t="shared" si="206"/>
        <v>21.979999999999997</v>
      </c>
      <c r="U919" s="1229">
        <f t="shared" si="207"/>
        <v>21.979999999999997</v>
      </c>
      <c r="V919" s="1233">
        <f t="shared" si="208"/>
        <v>10.989999999999998</v>
      </c>
      <c r="W919" s="1248">
        <f t="shared" si="197"/>
        <v>499</v>
      </c>
    </row>
    <row r="920" spans="1:23" ht="11.25" customHeight="1" x14ac:dyDescent="0.25">
      <c r="A920" s="1234" t="s">
        <v>4450</v>
      </c>
      <c r="B920" s="1234">
        <v>250000024</v>
      </c>
      <c r="C920" s="1235" t="s">
        <v>3075</v>
      </c>
      <c r="D920" s="1234">
        <v>10550003244</v>
      </c>
      <c r="E920" s="1234" t="s">
        <v>4453</v>
      </c>
      <c r="F920" s="1237">
        <v>282.66666666666669</v>
      </c>
      <c r="G920" s="1236">
        <v>3</v>
      </c>
      <c r="H920" s="1236">
        <v>1</v>
      </c>
      <c r="I920" s="1238">
        <v>0</v>
      </c>
      <c r="J920" s="1239">
        <f t="shared" si="209"/>
        <v>2</v>
      </c>
      <c r="K920" s="1229">
        <f t="shared" si="198"/>
        <v>67.84</v>
      </c>
      <c r="L920" s="1229">
        <f t="shared" si="196"/>
        <v>67.84</v>
      </c>
      <c r="M920" s="1229">
        <f t="shared" si="199"/>
        <v>1.68</v>
      </c>
      <c r="N920" s="1229">
        <f t="shared" si="200"/>
        <v>3.36</v>
      </c>
      <c r="O920" s="1229">
        <f t="shared" si="201"/>
        <v>56.7</v>
      </c>
      <c r="P920" s="1229">
        <f t="shared" si="202"/>
        <v>113.4</v>
      </c>
      <c r="Q920" s="1229">
        <f t="shared" si="203"/>
        <v>23.58</v>
      </c>
      <c r="R920" s="1229">
        <f t="shared" si="204"/>
        <v>47.16</v>
      </c>
      <c r="S920" s="1229">
        <f t="shared" si="205"/>
        <v>16.96</v>
      </c>
      <c r="T920" s="1229">
        <f t="shared" si="206"/>
        <v>16.96</v>
      </c>
      <c r="U920" s="1229">
        <f t="shared" si="207"/>
        <v>16.96</v>
      </c>
      <c r="V920" s="1233">
        <f t="shared" si="208"/>
        <v>8.48</v>
      </c>
      <c r="W920" s="1248">
        <f t="shared" si="197"/>
        <v>441</v>
      </c>
    </row>
    <row r="921" spans="1:23" ht="11.25" customHeight="1" x14ac:dyDescent="0.25">
      <c r="A921" s="1234" t="s">
        <v>4450</v>
      </c>
      <c r="B921" s="1234">
        <v>250000026</v>
      </c>
      <c r="C921" s="1235" t="s">
        <v>3077</v>
      </c>
      <c r="D921" s="1234">
        <v>52200009555</v>
      </c>
      <c r="E921" s="1234" t="s">
        <v>4454</v>
      </c>
      <c r="F921" s="1237">
        <v>408.66666666666669</v>
      </c>
      <c r="G921" s="1236">
        <v>3</v>
      </c>
      <c r="H921" s="1236">
        <v>1</v>
      </c>
      <c r="I921" s="1238">
        <v>0</v>
      </c>
      <c r="J921" s="1239">
        <f t="shared" si="209"/>
        <v>2</v>
      </c>
      <c r="K921" s="1229">
        <f t="shared" si="198"/>
        <v>98.08</v>
      </c>
      <c r="L921" s="1229">
        <f t="shared" si="196"/>
        <v>98.08</v>
      </c>
      <c r="M921" s="1229">
        <f t="shared" si="199"/>
        <v>1.68</v>
      </c>
      <c r="N921" s="1229">
        <f t="shared" si="200"/>
        <v>3.36</v>
      </c>
      <c r="O921" s="1229">
        <f t="shared" si="201"/>
        <v>56.7</v>
      </c>
      <c r="P921" s="1229">
        <f t="shared" si="202"/>
        <v>113.4</v>
      </c>
      <c r="Q921" s="1229">
        <f t="shared" si="203"/>
        <v>23.58</v>
      </c>
      <c r="R921" s="1229">
        <f t="shared" si="204"/>
        <v>47.16</v>
      </c>
      <c r="S921" s="1229">
        <f t="shared" si="205"/>
        <v>24.52</v>
      </c>
      <c r="T921" s="1229">
        <f t="shared" si="206"/>
        <v>24.52</v>
      </c>
      <c r="U921" s="1229">
        <f t="shared" si="207"/>
        <v>24.52</v>
      </c>
      <c r="V921" s="1233">
        <f t="shared" si="208"/>
        <v>12.26</v>
      </c>
      <c r="W921" s="1248">
        <f t="shared" si="197"/>
        <v>528</v>
      </c>
    </row>
    <row r="922" spans="1:23" ht="11.25" customHeight="1" x14ac:dyDescent="0.25">
      <c r="A922" s="1234" t="s">
        <v>4450</v>
      </c>
      <c r="B922" s="1234">
        <v>250000027</v>
      </c>
      <c r="C922" s="1235" t="s">
        <v>3079</v>
      </c>
      <c r="D922" s="1234">
        <v>28060008038</v>
      </c>
      <c r="E922" s="1234" t="s">
        <v>4455</v>
      </c>
      <c r="F922" s="1237">
        <v>449</v>
      </c>
      <c r="G922" s="1236">
        <v>3</v>
      </c>
      <c r="H922" s="1236">
        <v>1</v>
      </c>
      <c r="I922" s="1238">
        <v>0</v>
      </c>
      <c r="J922" s="1239">
        <f t="shared" si="209"/>
        <v>2</v>
      </c>
      <c r="K922" s="1229">
        <f t="shared" si="198"/>
        <v>107.75999999999999</v>
      </c>
      <c r="L922" s="1229">
        <f t="shared" si="196"/>
        <v>107.75999999999999</v>
      </c>
      <c r="M922" s="1229">
        <f t="shared" si="199"/>
        <v>1.68</v>
      </c>
      <c r="N922" s="1229">
        <f t="shared" si="200"/>
        <v>3.36</v>
      </c>
      <c r="O922" s="1229">
        <f t="shared" si="201"/>
        <v>56.7</v>
      </c>
      <c r="P922" s="1229">
        <f t="shared" si="202"/>
        <v>113.4</v>
      </c>
      <c r="Q922" s="1229">
        <f t="shared" si="203"/>
        <v>23.58</v>
      </c>
      <c r="R922" s="1229">
        <f t="shared" si="204"/>
        <v>47.16</v>
      </c>
      <c r="S922" s="1229">
        <f t="shared" si="205"/>
        <v>26.939999999999998</v>
      </c>
      <c r="T922" s="1229">
        <f t="shared" si="206"/>
        <v>26.939999999999998</v>
      </c>
      <c r="U922" s="1229">
        <f t="shared" si="207"/>
        <v>26.939999999999998</v>
      </c>
      <c r="V922" s="1233">
        <f t="shared" si="208"/>
        <v>13.469999999999999</v>
      </c>
      <c r="W922" s="1248">
        <f t="shared" si="197"/>
        <v>556</v>
      </c>
    </row>
    <row r="923" spans="1:23" ht="11.25" customHeight="1" x14ac:dyDescent="0.25">
      <c r="A923" s="1234" t="s">
        <v>4450</v>
      </c>
      <c r="B923" s="1234">
        <v>250000031</v>
      </c>
      <c r="C923" s="1235" t="s">
        <v>3081</v>
      </c>
      <c r="D923" s="1234">
        <v>73890011003</v>
      </c>
      <c r="E923" s="1234" t="s">
        <v>4456</v>
      </c>
      <c r="F923" s="1237">
        <v>245</v>
      </c>
      <c r="G923" s="1236">
        <v>2</v>
      </c>
      <c r="H923" s="1236">
        <v>1</v>
      </c>
      <c r="I923" s="1238">
        <v>0</v>
      </c>
      <c r="J923" s="1239">
        <f t="shared" si="209"/>
        <v>1</v>
      </c>
      <c r="K923" s="1229">
        <f t="shared" si="198"/>
        <v>58.8</v>
      </c>
      <c r="L923" s="1229">
        <f t="shared" si="196"/>
        <v>58.8</v>
      </c>
      <c r="M923" s="1229">
        <f t="shared" si="199"/>
        <v>1.68</v>
      </c>
      <c r="N923" s="1229">
        <f t="shared" si="200"/>
        <v>1.68</v>
      </c>
      <c r="O923" s="1229">
        <f t="shared" si="201"/>
        <v>56.7</v>
      </c>
      <c r="P923" s="1229">
        <f t="shared" si="202"/>
        <v>56.7</v>
      </c>
      <c r="Q923" s="1229">
        <f t="shared" si="203"/>
        <v>23.58</v>
      </c>
      <c r="R923" s="1229">
        <f t="shared" si="204"/>
        <v>23.58</v>
      </c>
      <c r="S923" s="1229">
        <f t="shared" si="205"/>
        <v>14.7</v>
      </c>
      <c r="T923" s="1229">
        <f t="shared" si="206"/>
        <v>14.7</v>
      </c>
      <c r="U923" s="1229">
        <f t="shared" si="207"/>
        <v>14.7</v>
      </c>
      <c r="V923" s="1233">
        <f t="shared" si="208"/>
        <v>7.35</v>
      </c>
      <c r="W923" s="1248">
        <f t="shared" si="197"/>
        <v>333</v>
      </c>
    </row>
    <row r="924" spans="1:23" ht="11.25" customHeight="1" x14ac:dyDescent="0.25">
      <c r="A924" s="1234" t="s">
        <v>4450</v>
      </c>
      <c r="B924" s="1234">
        <v>250000081</v>
      </c>
      <c r="C924" s="1235" t="s">
        <v>3083</v>
      </c>
      <c r="D924" s="1234">
        <v>17750008894</v>
      </c>
      <c r="E924" s="1234" t="s">
        <v>4457</v>
      </c>
      <c r="F924" s="1237">
        <v>456.33333333333331</v>
      </c>
      <c r="G924" s="1236">
        <v>2</v>
      </c>
      <c r="H924" s="1236">
        <v>1</v>
      </c>
      <c r="I924" s="1238">
        <v>0</v>
      </c>
      <c r="J924" s="1239">
        <f t="shared" si="209"/>
        <v>1</v>
      </c>
      <c r="K924" s="1229">
        <f t="shared" si="198"/>
        <v>109.52</v>
      </c>
      <c r="L924" s="1229">
        <f t="shared" si="196"/>
        <v>109.52</v>
      </c>
      <c r="M924" s="1229">
        <f t="shared" si="199"/>
        <v>1.68</v>
      </c>
      <c r="N924" s="1229">
        <f t="shared" si="200"/>
        <v>1.68</v>
      </c>
      <c r="O924" s="1229">
        <f t="shared" si="201"/>
        <v>56.7</v>
      </c>
      <c r="P924" s="1229">
        <f t="shared" si="202"/>
        <v>56.7</v>
      </c>
      <c r="Q924" s="1229">
        <f t="shared" si="203"/>
        <v>23.58</v>
      </c>
      <c r="R924" s="1229">
        <f t="shared" si="204"/>
        <v>23.58</v>
      </c>
      <c r="S924" s="1229">
        <f t="shared" si="205"/>
        <v>27.38</v>
      </c>
      <c r="T924" s="1229">
        <f t="shared" si="206"/>
        <v>27.38</v>
      </c>
      <c r="U924" s="1229">
        <f t="shared" si="207"/>
        <v>27.38</v>
      </c>
      <c r="V924" s="1233">
        <f t="shared" si="208"/>
        <v>13.69</v>
      </c>
      <c r="W924" s="1248">
        <f t="shared" si="197"/>
        <v>479</v>
      </c>
    </row>
    <row r="925" spans="1:23" ht="11.25" customHeight="1" x14ac:dyDescent="0.25">
      <c r="A925" s="1234" t="s">
        <v>4450</v>
      </c>
      <c r="B925" s="1234">
        <v>250000084</v>
      </c>
      <c r="C925" s="1235" t="s">
        <v>3085</v>
      </c>
      <c r="D925" s="1234">
        <v>10570000901</v>
      </c>
      <c r="E925" s="1234" t="s">
        <v>4458</v>
      </c>
      <c r="F925" s="1237">
        <v>238.66666666666666</v>
      </c>
      <c r="G925" s="1236">
        <v>2</v>
      </c>
      <c r="H925" s="1236">
        <v>1</v>
      </c>
      <c r="I925" s="1238">
        <v>0</v>
      </c>
      <c r="J925" s="1239">
        <f t="shared" si="209"/>
        <v>1</v>
      </c>
      <c r="K925" s="1229">
        <f t="shared" si="198"/>
        <v>57.279999999999994</v>
      </c>
      <c r="L925" s="1229">
        <f t="shared" si="196"/>
        <v>57.279999999999994</v>
      </c>
      <c r="M925" s="1229">
        <f t="shared" si="199"/>
        <v>1.68</v>
      </c>
      <c r="N925" s="1229">
        <f t="shared" si="200"/>
        <v>1.68</v>
      </c>
      <c r="O925" s="1229">
        <f t="shared" si="201"/>
        <v>56.7</v>
      </c>
      <c r="P925" s="1229">
        <f t="shared" si="202"/>
        <v>56.7</v>
      </c>
      <c r="Q925" s="1229">
        <f t="shared" si="203"/>
        <v>23.58</v>
      </c>
      <c r="R925" s="1229">
        <f t="shared" si="204"/>
        <v>23.58</v>
      </c>
      <c r="S925" s="1229">
        <f t="shared" si="205"/>
        <v>14.319999999999999</v>
      </c>
      <c r="T925" s="1229">
        <f t="shared" si="206"/>
        <v>14.319999999999999</v>
      </c>
      <c r="U925" s="1229">
        <f t="shared" si="207"/>
        <v>14.319999999999999</v>
      </c>
      <c r="V925" s="1233">
        <f t="shared" si="208"/>
        <v>7.1599999999999993</v>
      </c>
      <c r="W925" s="1248">
        <f t="shared" si="197"/>
        <v>329</v>
      </c>
    </row>
    <row r="926" spans="1:23" ht="11.25" customHeight="1" x14ac:dyDescent="0.25">
      <c r="A926" s="1234" t="s">
        <v>4450</v>
      </c>
      <c r="B926" s="1234">
        <v>250000104</v>
      </c>
      <c r="C926" s="1235" t="s">
        <v>3087</v>
      </c>
      <c r="D926" s="1234">
        <v>92210001465</v>
      </c>
      <c r="E926" s="1234" t="s">
        <v>4459</v>
      </c>
      <c r="F926" s="1237">
        <v>470.33333333333331</v>
      </c>
      <c r="G926" s="1236">
        <v>3</v>
      </c>
      <c r="H926" s="1236">
        <v>1</v>
      </c>
      <c r="I926" s="1238">
        <v>0</v>
      </c>
      <c r="J926" s="1239">
        <f t="shared" si="209"/>
        <v>2</v>
      </c>
      <c r="K926" s="1229">
        <f t="shared" si="198"/>
        <v>112.88</v>
      </c>
      <c r="L926" s="1229">
        <f t="shared" si="196"/>
        <v>112.88</v>
      </c>
      <c r="M926" s="1229">
        <f t="shared" si="199"/>
        <v>1.68</v>
      </c>
      <c r="N926" s="1229">
        <f t="shared" si="200"/>
        <v>3.36</v>
      </c>
      <c r="O926" s="1229">
        <f t="shared" si="201"/>
        <v>56.7</v>
      </c>
      <c r="P926" s="1229">
        <f t="shared" si="202"/>
        <v>113.4</v>
      </c>
      <c r="Q926" s="1229">
        <f t="shared" si="203"/>
        <v>23.58</v>
      </c>
      <c r="R926" s="1229">
        <f t="shared" si="204"/>
        <v>47.16</v>
      </c>
      <c r="S926" s="1229">
        <f t="shared" si="205"/>
        <v>28.22</v>
      </c>
      <c r="T926" s="1229">
        <f t="shared" si="206"/>
        <v>28.22</v>
      </c>
      <c r="U926" s="1229">
        <f t="shared" si="207"/>
        <v>28.22</v>
      </c>
      <c r="V926" s="1233">
        <f t="shared" si="208"/>
        <v>14.11</v>
      </c>
      <c r="W926" s="1248">
        <f t="shared" si="197"/>
        <v>570</v>
      </c>
    </row>
    <row r="927" spans="1:23" ht="11.25" customHeight="1" x14ac:dyDescent="0.25">
      <c r="A927" s="1234" t="s">
        <v>4450</v>
      </c>
      <c r="B927" s="1234">
        <v>250000108</v>
      </c>
      <c r="C927" s="1235" t="s">
        <v>1228</v>
      </c>
      <c r="D927" s="1234">
        <v>34470037479</v>
      </c>
      <c r="E927" s="1234" t="s">
        <v>4460</v>
      </c>
      <c r="F927" s="1237">
        <v>312.33333333333331</v>
      </c>
      <c r="G927" s="1236">
        <v>3</v>
      </c>
      <c r="H927" s="1236">
        <v>1</v>
      </c>
      <c r="I927" s="1238">
        <v>0</v>
      </c>
      <c r="J927" s="1239">
        <f t="shared" si="209"/>
        <v>2</v>
      </c>
      <c r="K927" s="1229">
        <f t="shared" si="198"/>
        <v>74.959999999999994</v>
      </c>
      <c r="L927" s="1229">
        <f t="shared" si="196"/>
        <v>74.959999999999994</v>
      </c>
      <c r="M927" s="1229">
        <f t="shared" si="199"/>
        <v>1.68</v>
      </c>
      <c r="N927" s="1229">
        <f t="shared" si="200"/>
        <v>3.36</v>
      </c>
      <c r="O927" s="1229">
        <f t="shared" si="201"/>
        <v>56.7</v>
      </c>
      <c r="P927" s="1229">
        <f t="shared" si="202"/>
        <v>113.4</v>
      </c>
      <c r="Q927" s="1229">
        <f t="shared" si="203"/>
        <v>23.58</v>
      </c>
      <c r="R927" s="1229">
        <f t="shared" si="204"/>
        <v>47.16</v>
      </c>
      <c r="S927" s="1229">
        <f t="shared" si="205"/>
        <v>18.739999999999998</v>
      </c>
      <c r="T927" s="1229">
        <f t="shared" si="206"/>
        <v>18.739999999999998</v>
      </c>
      <c r="U927" s="1229">
        <f t="shared" si="207"/>
        <v>18.739999999999998</v>
      </c>
      <c r="V927" s="1233">
        <f t="shared" si="208"/>
        <v>9.3699999999999992</v>
      </c>
      <c r="W927" s="1248">
        <f t="shared" si="197"/>
        <v>461</v>
      </c>
    </row>
    <row r="928" spans="1:23" ht="11.25" customHeight="1" x14ac:dyDescent="0.25">
      <c r="A928" s="1234" t="s">
        <v>4450</v>
      </c>
      <c r="B928" s="1234">
        <v>250000159</v>
      </c>
      <c r="C928" s="1235" t="s">
        <v>3089</v>
      </c>
      <c r="D928" s="1234">
        <v>67690004758</v>
      </c>
      <c r="E928" s="1234" t="s">
        <v>4461</v>
      </c>
      <c r="F928" s="1237">
        <v>480.33333333333331</v>
      </c>
      <c r="G928" s="1236">
        <v>2</v>
      </c>
      <c r="H928" s="1236">
        <v>1</v>
      </c>
      <c r="I928" s="1238">
        <v>0</v>
      </c>
      <c r="J928" s="1239">
        <f t="shared" si="209"/>
        <v>1</v>
      </c>
      <c r="K928" s="1229">
        <f t="shared" si="198"/>
        <v>115.27999999999999</v>
      </c>
      <c r="L928" s="1229">
        <f t="shared" si="196"/>
        <v>115.27999999999999</v>
      </c>
      <c r="M928" s="1229">
        <f t="shared" si="199"/>
        <v>1.68</v>
      </c>
      <c r="N928" s="1229">
        <f t="shared" si="200"/>
        <v>1.68</v>
      </c>
      <c r="O928" s="1229">
        <f t="shared" si="201"/>
        <v>56.7</v>
      </c>
      <c r="P928" s="1229">
        <f t="shared" si="202"/>
        <v>56.7</v>
      </c>
      <c r="Q928" s="1229">
        <f t="shared" si="203"/>
        <v>23.58</v>
      </c>
      <c r="R928" s="1229">
        <f t="shared" si="204"/>
        <v>23.58</v>
      </c>
      <c r="S928" s="1229">
        <f t="shared" si="205"/>
        <v>28.819999999999997</v>
      </c>
      <c r="T928" s="1229">
        <f t="shared" si="206"/>
        <v>28.819999999999997</v>
      </c>
      <c r="U928" s="1229">
        <f t="shared" si="207"/>
        <v>28.819999999999997</v>
      </c>
      <c r="V928" s="1233">
        <f t="shared" si="208"/>
        <v>14.409999999999998</v>
      </c>
      <c r="W928" s="1248">
        <f t="shared" si="197"/>
        <v>495</v>
      </c>
    </row>
    <row r="929" spans="1:23" ht="11.25" customHeight="1" x14ac:dyDescent="0.25">
      <c r="A929" s="1234" t="s">
        <v>4450</v>
      </c>
      <c r="B929" s="1234">
        <v>250000171</v>
      </c>
      <c r="C929" s="1235" t="s">
        <v>960</v>
      </c>
      <c r="D929" s="1234">
        <v>15680051435</v>
      </c>
      <c r="E929" s="1234" t="s">
        <v>4462</v>
      </c>
      <c r="F929" s="1237">
        <v>484.33333333333331</v>
      </c>
      <c r="G929" s="1236">
        <v>2</v>
      </c>
      <c r="H929" s="1236">
        <v>1</v>
      </c>
      <c r="I929" s="1238">
        <v>0</v>
      </c>
      <c r="J929" s="1239">
        <f t="shared" si="209"/>
        <v>1</v>
      </c>
      <c r="K929" s="1229">
        <f t="shared" si="198"/>
        <v>116.24</v>
      </c>
      <c r="L929" s="1229">
        <f t="shared" si="196"/>
        <v>116.24</v>
      </c>
      <c r="M929" s="1229">
        <f t="shared" si="199"/>
        <v>1.68</v>
      </c>
      <c r="N929" s="1229">
        <f t="shared" si="200"/>
        <v>1.68</v>
      </c>
      <c r="O929" s="1229">
        <f t="shared" si="201"/>
        <v>56.7</v>
      </c>
      <c r="P929" s="1229">
        <f t="shared" si="202"/>
        <v>56.7</v>
      </c>
      <c r="Q929" s="1229">
        <f t="shared" si="203"/>
        <v>23.58</v>
      </c>
      <c r="R929" s="1229">
        <f t="shared" si="204"/>
        <v>23.58</v>
      </c>
      <c r="S929" s="1229">
        <f t="shared" si="205"/>
        <v>29.06</v>
      </c>
      <c r="T929" s="1229">
        <f t="shared" si="206"/>
        <v>29.06</v>
      </c>
      <c r="U929" s="1229">
        <f t="shared" si="207"/>
        <v>29.06</v>
      </c>
      <c r="V929" s="1233">
        <f t="shared" si="208"/>
        <v>14.53</v>
      </c>
      <c r="W929" s="1248">
        <f t="shared" si="197"/>
        <v>498</v>
      </c>
    </row>
    <row r="930" spans="1:23" ht="11.25" customHeight="1" x14ac:dyDescent="0.25">
      <c r="A930" s="1234" t="s">
        <v>4450</v>
      </c>
      <c r="B930" s="1234">
        <v>250000176</v>
      </c>
      <c r="C930" s="1235" t="s">
        <v>962</v>
      </c>
      <c r="D930" s="1234">
        <v>53290052856</v>
      </c>
      <c r="E930" s="1234" t="s">
        <v>4463</v>
      </c>
      <c r="F930" s="1237">
        <v>507.66666666666669</v>
      </c>
      <c r="G930" s="1236">
        <v>3</v>
      </c>
      <c r="H930" s="1236">
        <v>1</v>
      </c>
      <c r="I930" s="1238">
        <v>0</v>
      </c>
      <c r="J930" s="1239">
        <f t="shared" si="209"/>
        <v>2</v>
      </c>
      <c r="K930" s="1229">
        <f t="shared" si="198"/>
        <v>121.84</v>
      </c>
      <c r="L930" s="1229">
        <f t="shared" si="196"/>
        <v>121.84</v>
      </c>
      <c r="M930" s="1229">
        <f t="shared" si="199"/>
        <v>1.68</v>
      </c>
      <c r="N930" s="1229">
        <f t="shared" si="200"/>
        <v>3.36</v>
      </c>
      <c r="O930" s="1229">
        <f t="shared" si="201"/>
        <v>56.7</v>
      </c>
      <c r="P930" s="1229">
        <f t="shared" si="202"/>
        <v>113.4</v>
      </c>
      <c r="Q930" s="1229">
        <f t="shared" si="203"/>
        <v>23.58</v>
      </c>
      <c r="R930" s="1229">
        <f t="shared" si="204"/>
        <v>47.16</v>
      </c>
      <c r="S930" s="1229">
        <f t="shared" si="205"/>
        <v>30.46</v>
      </c>
      <c r="T930" s="1229">
        <f t="shared" si="206"/>
        <v>30.46</v>
      </c>
      <c r="U930" s="1229">
        <f t="shared" si="207"/>
        <v>30.46</v>
      </c>
      <c r="V930" s="1233">
        <f t="shared" si="208"/>
        <v>15.23</v>
      </c>
      <c r="W930" s="1248">
        <f t="shared" si="197"/>
        <v>596</v>
      </c>
    </row>
    <row r="931" spans="1:23" ht="11.25" customHeight="1" x14ac:dyDescent="0.25">
      <c r="A931" s="1234" t="s">
        <v>4450</v>
      </c>
      <c r="B931" s="1234">
        <v>360200003</v>
      </c>
      <c r="C931" s="1235" t="s">
        <v>964</v>
      </c>
      <c r="D931" s="1234">
        <v>77300001046</v>
      </c>
      <c r="E931" s="1234" t="s">
        <v>4464</v>
      </c>
      <c r="F931" s="1237">
        <v>410.33333333333331</v>
      </c>
      <c r="G931" s="1236">
        <v>3</v>
      </c>
      <c r="H931" s="1236">
        <v>1</v>
      </c>
      <c r="I931" s="1238">
        <v>0</v>
      </c>
      <c r="J931" s="1239">
        <f t="shared" si="209"/>
        <v>2</v>
      </c>
      <c r="K931" s="1229">
        <f t="shared" si="198"/>
        <v>98.47999999999999</v>
      </c>
      <c r="L931" s="1229">
        <f t="shared" ref="L931:L994" si="210">F931*$L$4</f>
        <v>98.47999999999999</v>
      </c>
      <c r="M931" s="1229">
        <f t="shared" si="199"/>
        <v>1.68</v>
      </c>
      <c r="N931" s="1229">
        <f t="shared" si="200"/>
        <v>3.36</v>
      </c>
      <c r="O931" s="1229">
        <f t="shared" si="201"/>
        <v>56.7</v>
      </c>
      <c r="P931" s="1229">
        <f t="shared" si="202"/>
        <v>113.4</v>
      </c>
      <c r="Q931" s="1229">
        <f t="shared" si="203"/>
        <v>23.58</v>
      </c>
      <c r="R931" s="1229">
        <f t="shared" si="204"/>
        <v>47.16</v>
      </c>
      <c r="S931" s="1229">
        <f t="shared" si="205"/>
        <v>24.619999999999997</v>
      </c>
      <c r="T931" s="1229">
        <f t="shared" si="206"/>
        <v>24.619999999999997</v>
      </c>
      <c r="U931" s="1229">
        <f t="shared" si="207"/>
        <v>24.619999999999997</v>
      </c>
      <c r="V931" s="1233">
        <f t="shared" si="208"/>
        <v>12.309999999999999</v>
      </c>
      <c r="W931" s="1248">
        <f t="shared" si="197"/>
        <v>529</v>
      </c>
    </row>
    <row r="932" spans="1:23" ht="11.25" customHeight="1" x14ac:dyDescent="0.25">
      <c r="A932" s="1234" t="s">
        <v>4450</v>
      </c>
      <c r="B932" s="1234">
        <v>360200010</v>
      </c>
      <c r="C932" s="1235" t="s">
        <v>4465</v>
      </c>
      <c r="D932" s="1234">
        <v>12440011122</v>
      </c>
      <c r="E932" s="1234" t="s">
        <v>4466</v>
      </c>
      <c r="F932" s="1237">
        <v>591.33333333333337</v>
      </c>
      <c r="G932" s="1236">
        <v>3</v>
      </c>
      <c r="H932" s="1236">
        <v>1</v>
      </c>
      <c r="I932" s="1238">
        <v>0</v>
      </c>
      <c r="J932" s="1239">
        <f t="shared" si="209"/>
        <v>2</v>
      </c>
      <c r="K932" s="1229">
        <f t="shared" si="198"/>
        <v>141.92000000000002</v>
      </c>
      <c r="L932" s="1229">
        <f t="shared" si="210"/>
        <v>141.92000000000002</v>
      </c>
      <c r="M932" s="1229">
        <f t="shared" si="199"/>
        <v>1.68</v>
      </c>
      <c r="N932" s="1229">
        <f t="shared" si="200"/>
        <v>3.36</v>
      </c>
      <c r="O932" s="1229">
        <f t="shared" si="201"/>
        <v>56.7</v>
      </c>
      <c r="P932" s="1229">
        <f t="shared" si="202"/>
        <v>113.4</v>
      </c>
      <c r="Q932" s="1229">
        <f t="shared" si="203"/>
        <v>23.58</v>
      </c>
      <c r="R932" s="1229">
        <f t="shared" si="204"/>
        <v>47.16</v>
      </c>
      <c r="S932" s="1229">
        <f t="shared" si="205"/>
        <v>35.480000000000004</v>
      </c>
      <c r="T932" s="1229">
        <f t="shared" si="206"/>
        <v>35.480000000000004</v>
      </c>
      <c r="U932" s="1229">
        <f t="shared" si="207"/>
        <v>35.480000000000004</v>
      </c>
      <c r="V932" s="1233">
        <f t="shared" si="208"/>
        <v>17.740000000000002</v>
      </c>
      <c r="W932" s="1248">
        <f t="shared" si="197"/>
        <v>654</v>
      </c>
    </row>
    <row r="933" spans="1:23" ht="11.25" customHeight="1" x14ac:dyDescent="0.25">
      <c r="A933" s="1234" t="s">
        <v>4450</v>
      </c>
      <c r="B933" s="1234">
        <v>360200012</v>
      </c>
      <c r="C933" s="1235" t="s">
        <v>968</v>
      </c>
      <c r="D933" s="1234">
        <v>13100008302</v>
      </c>
      <c r="E933" s="1234" t="s">
        <v>4467</v>
      </c>
      <c r="F933" s="1237">
        <v>528.66666666666663</v>
      </c>
      <c r="G933" s="1236">
        <v>3</v>
      </c>
      <c r="H933" s="1236">
        <v>1</v>
      </c>
      <c r="I933" s="1238">
        <v>0</v>
      </c>
      <c r="J933" s="1239">
        <f t="shared" si="209"/>
        <v>2</v>
      </c>
      <c r="K933" s="1229">
        <f t="shared" si="198"/>
        <v>126.87999999999998</v>
      </c>
      <c r="L933" s="1229">
        <f t="shared" si="210"/>
        <v>126.87999999999998</v>
      </c>
      <c r="M933" s="1229">
        <f t="shared" si="199"/>
        <v>1.68</v>
      </c>
      <c r="N933" s="1229">
        <f t="shared" si="200"/>
        <v>3.36</v>
      </c>
      <c r="O933" s="1229">
        <f t="shared" si="201"/>
        <v>56.7</v>
      </c>
      <c r="P933" s="1229">
        <f t="shared" si="202"/>
        <v>113.4</v>
      </c>
      <c r="Q933" s="1229">
        <f t="shared" si="203"/>
        <v>23.58</v>
      </c>
      <c r="R933" s="1229">
        <f t="shared" si="204"/>
        <v>47.16</v>
      </c>
      <c r="S933" s="1229">
        <f t="shared" si="205"/>
        <v>31.719999999999995</v>
      </c>
      <c r="T933" s="1229">
        <f t="shared" si="206"/>
        <v>31.719999999999995</v>
      </c>
      <c r="U933" s="1229">
        <f t="shared" si="207"/>
        <v>31.719999999999995</v>
      </c>
      <c r="V933" s="1233">
        <f t="shared" si="208"/>
        <v>15.859999999999998</v>
      </c>
      <c r="W933" s="1248">
        <f t="shared" si="197"/>
        <v>611</v>
      </c>
    </row>
    <row r="934" spans="1:23" ht="11.25" customHeight="1" x14ac:dyDescent="0.25">
      <c r="A934" s="1234" t="s">
        <v>4450</v>
      </c>
      <c r="B934" s="1234">
        <v>360200014</v>
      </c>
      <c r="C934" s="1235" t="s">
        <v>3091</v>
      </c>
      <c r="D934" s="1234">
        <v>19150004804</v>
      </c>
      <c r="E934" s="1234" t="s">
        <v>4468</v>
      </c>
      <c r="F934" s="1237">
        <v>230.33333333333334</v>
      </c>
      <c r="G934" s="1236">
        <v>2</v>
      </c>
      <c r="H934" s="1236">
        <v>1</v>
      </c>
      <c r="I934" s="1238">
        <v>0</v>
      </c>
      <c r="J934" s="1239">
        <f t="shared" si="209"/>
        <v>1</v>
      </c>
      <c r="K934" s="1229">
        <f t="shared" si="198"/>
        <v>55.28</v>
      </c>
      <c r="L934" s="1229">
        <f t="shared" si="210"/>
        <v>55.28</v>
      </c>
      <c r="M934" s="1229">
        <f t="shared" si="199"/>
        <v>1.68</v>
      </c>
      <c r="N934" s="1229">
        <f t="shared" si="200"/>
        <v>1.68</v>
      </c>
      <c r="O934" s="1229">
        <f t="shared" si="201"/>
        <v>56.7</v>
      </c>
      <c r="P934" s="1229">
        <f t="shared" si="202"/>
        <v>56.7</v>
      </c>
      <c r="Q934" s="1229">
        <f t="shared" si="203"/>
        <v>23.58</v>
      </c>
      <c r="R934" s="1229">
        <f t="shared" si="204"/>
        <v>23.58</v>
      </c>
      <c r="S934" s="1229">
        <f t="shared" si="205"/>
        <v>13.82</v>
      </c>
      <c r="T934" s="1229">
        <f t="shared" si="206"/>
        <v>13.82</v>
      </c>
      <c r="U934" s="1229">
        <f t="shared" si="207"/>
        <v>13.82</v>
      </c>
      <c r="V934" s="1233">
        <f t="shared" si="208"/>
        <v>6.91</v>
      </c>
      <c r="W934" s="1248">
        <f t="shared" si="197"/>
        <v>323</v>
      </c>
    </row>
    <row r="935" spans="1:23" ht="11.25" customHeight="1" x14ac:dyDescent="0.25">
      <c r="A935" s="1234" t="s">
        <v>4450</v>
      </c>
      <c r="B935" s="1234">
        <v>360200018</v>
      </c>
      <c r="C935" s="1235" t="s">
        <v>3093</v>
      </c>
      <c r="D935" s="1234">
        <v>20690004203</v>
      </c>
      <c r="E935" s="1234" t="s">
        <v>4469</v>
      </c>
      <c r="F935" s="1237">
        <v>161.33333333333334</v>
      </c>
      <c r="G935" s="1236">
        <v>2</v>
      </c>
      <c r="H935" s="1236">
        <v>1</v>
      </c>
      <c r="I935" s="1238">
        <v>0</v>
      </c>
      <c r="J935" s="1239">
        <f t="shared" si="209"/>
        <v>1</v>
      </c>
      <c r="K935" s="1229">
        <f t="shared" si="198"/>
        <v>38.72</v>
      </c>
      <c r="L935" s="1229">
        <f t="shared" si="210"/>
        <v>38.72</v>
      </c>
      <c r="M935" s="1229">
        <f t="shared" si="199"/>
        <v>1.68</v>
      </c>
      <c r="N935" s="1229">
        <f t="shared" si="200"/>
        <v>1.68</v>
      </c>
      <c r="O935" s="1229">
        <f t="shared" si="201"/>
        <v>56.7</v>
      </c>
      <c r="P935" s="1229">
        <f t="shared" si="202"/>
        <v>56.7</v>
      </c>
      <c r="Q935" s="1229">
        <f t="shared" si="203"/>
        <v>23.58</v>
      </c>
      <c r="R935" s="1229">
        <f t="shared" si="204"/>
        <v>23.58</v>
      </c>
      <c r="S935" s="1229">
        <f t="shared" si="205"/>
        <v>9.68</v>
      </c>
      <c r="T935" s="1229">
        <f t="shared" si="206"/>
        <v>9.68</v>
      </c>
      <c r="U935" s="1229">
        <f t="shared" si="207"/>
        <v>9.68</v>
      </c>
      <c r="V935" s="1233">
        <f t="shared" si="208"/>
        <v>4.84</v>
      </c>
      <c r="W935" s="1248">
        <f t="shared" si="197"/>
        <v>275</v>
      </c>
    </row>
    <row r="936" spans="1:23" ht="11.25" customHeight="1" x14ac:dyDescent="0.25">
      <c r="A936" s="1234" t="s">
        <v>4450</v>
      </c>
      <c r="B936" s="1234">
        <v>360200021</v>
      </c>
      <c r="C936" s="1235" t="s">
        <v>3095</v>
      </c>
      <c r="D936" s="1234">
        <v>22850001833</v>
      </c>
      <c r="E936" s="1234" t="s">
        <v>4470</v>
      </c>
      <c r="F936" s="1237">
        <v>494</v>
      </c>
      <c r="G936" s="1236">
        <v>3</v>
      </c>
      <c r="H936" s="1236">
        <v>1</v>
      </c>
      <c r="I936" s="1238">
        <v>0</v>
      </c>
      <c r="J936" s="1239">
        <f t="shared" si="209"/>
        <v>2</v>
      </c>
      <c r="K936" s="1229">
        <f t="shared" si="198"/>
        <v>118.56</v>
      </c>
      <c r="L936" s="1229">
        <f t="shared" si="210"/>
        <v>118.56</v>
      </c>
      <c r="M936" s="1229">
        <f t="shared" si="199"/>
        <v>1.68</v>
      </c>
      <c r="N936" s="1229">
        <f t="shared" si="200"/>
        <v>3.36</v>
      </c>
      <c r="O936" s="1229">
        <f t="shared" si="201"/>
        <v>56.7</v>
      </c>
      <c r="P936" s="1229">
        <f t="shared" si="202"/>
        <v>113.4</v>
      </c>
      <c r="Q936" s="1229">
        <f t="shared" si="203"/>
        <v>23.58</v>
      </c>
      <c r="R936" s="1229">
        <f t="shared" si="204"/>
        <v>47.16</v>
      </c>
      <c r="S936" s="1229">
        <f t="shared" si="205"/>
        <v>29.64</v>
      </c>
      <c r="T936" s="1229">
        <f t="shared" si="206"/>
        <v>29.64</v>
      </c>
      <c r="U936" s="1229">
        <f t="shared" si="207"/>
        <v>29.64</v>
      </c>
      <c r="V936" s="1233">
        <f t="shared" si="208"/>
        <v>14.82</v>
      </c>
      <c r="W936" s="1248">
        <f t="shared" si="197"/>
        <v>587</v>
      </c>
    </row>
    <row r="937" spans="1:23" ht="11.25" customHeight="1" x14ac:dyDescent="0.25">
      <c r="A937" s="1234" t="s">
        <v>4450</v>
      </c>
      <c r="B937" s="1234">
        <v>360200026</v>
      </c>
      <c r="C937" s="1235" t="s">
        <v>3097</v>
      </c>
      <c r="D937" s="1234">
        <v>47680035086</v>
      </c>
      <c r="E937" s="1234" t="s">
        <v>4471</v>
      </c>
      <c r="F937" s="1237">
        <v>277.66666666666669</v>
      </c>
      <c r="G937" s="1236">
        <v>3</v>
      </c>
      <c r="H937" s="1236">
        <v>1</v>
      </c>
      <c r="I937" s="1238">
        <v>0</v>
      </c>
      <c r="J937" s="1239">
        <f t="shared" si="209"/>
        <v>2</v>
      </c>
      <c r="K937" s="1229">
        <f t="shared" si="198"/>
        <v>66.64</v>
      </c>
      <c r="L937" s="1229">
        <f t="shared" si="210"/>
        <v>66.64</v>
      </c>
      <c r="M937" s="1229">
        <f t="shared" si="199"/>
        <v>1.68</v>
      </c>
      <c r="N937" s="1229">
        <f t="shared" si="200"/>
        <v>3.36</v>
      </c>
      <c r="O937" s="1229">
        <f t="shared" si="201"/>
        <v>56.7</v>
      </c>
      <c r="P937" s="1229">
        <f t="shared" si="202"/>
        <v>113.4</v>
      </c>
      <c r="Q937" s="1229">
        <f t="shared" si="203"/>
        <v>23.58</v>
      </c>
      <c r="R937" s="1229">
        <f t="shared" si="204"/>
        <v>47.16</v>
      </c>
      <c r="S937" s="1229">
        <f t="shared" si="205"/>
        <v>16.66</v>
      </c>
      <c r="T937" s="1229">
        <f t="shared" si="206"/>
        <v>16.66</v>
      </c>
      <c r="U937" s="1229">
        <f t="shared" si="207"/>
        <v>16.66</v>
      </c>
      <c r="V937" s="1233">
        <f t="shared" si="208"/>
        <v>8.33</v>
      </c>
      <c r="W937" s="1248">
        <f t="shared" si="197"/>
        <v>437</v>
      </c>
    </row>
    <row r="938" spans="1:23" ht="11.25" customHeight="1" x14ac:dyDescent="0.25">
      <c r="A938" s="1234" t="s">
        <v>4450</v>
      </c>
      <c r="B938" s="1234">
        <v>360200060</v>
      </c>
      <c r="C938" s="1235" t="s">
        <v>970</v>
      </c>
      <c r="D938" s="1234">
        <v>39830048886</v>
      </c>
      <c r="E938" s="1234" t="s">
        <v>4472</v>
      </c>
      <c r="F938" s="1237">
        <v>402.66666666666669</v>
      </c>
      <c r="G938" s="1236">
        <v>3</v>
      </c>
      <c r="H938" s="1236">
        <v>1</v>
      </c>
      <c r="I938" s="1238">
        <v>0</v>
      </c>
      <c r="J938" s="1239">
        <f t="shared" si="209"/>
        <v>2</v>
      </c>
      <c r="K938" s="1229">
        <f t="shared" si="198"/>
        <v>96.64</v>
      </c>
      <c r="L938" s="1229">
        <f t="shared" si="210"/>
        <v>96.64</v>
      </c>
      <c r="M938" s="1229">
        <f t="shared" si="199"/>
        <v>1.68</v>
      </c>
      <c r="N938" s="1229">
        <f t="shared" si="200"/>
        <v>3.36</v>
      </c>
      <c r="O938" s="1229">
        <f t="shared" si="201"/>
        <v>56.7</v>
      </c>
      <c r="P938" s="1229">
        <f t="shared" si="202"/>
        <v>113.4</v>
      </c>
      <c r="Q938" s="1229">
        <f t="shared" si="203"/>
        <v>23.58</v>
      </c>
      <c r="R938" s="1229">
        <f t="shared" si="204"/>
        <v>47.16</v>
      </c>
      <c r="S938" s="1229">
        <f t="shared" si="205"/>
        <v>24.16</v>
      </c>
      <c r="T938" s="1229">
        <f t="shared" si="206"/>
        <v>24.16</v>
      </c>
      <c r="U938" s="1229">
        <f t="shared" si="207"/>
        <v>24.16</v>
      </c>
      <c r="V938" s="1233">
        <f t="shared" si="208"/>
        <v>12.08</v>
      </c>
      <c r="W938" s="1248">
        <f t="shared" si="197"/>
        <v>524</v>
      </c>
    </row>
    <row r="939" spans="1:23" ht="11.25" customHeight="1" x14ac:dyDescent="0.25">
      <c r="A939" s="1234" t="s">
        <v>4450</v>
      </c>
      <c r="B939" s="1234">
        <v>360200063</v>
      </c>
      <c r="C939" s="1235" t="s">
        <v>3099</v>
      </c>
      <c r="D939" s="1234">
        <v>95470039368</v>
      </c>
      <c r="E939" s="1234" t="s">
        <v>4473</v>
      </c>
      <c r="F939" s="1237">
        <v>231</v>
      </c>
      <c r="G939" s="1236">
        <v>2</v>
      </c>
      <c r="H939" s="1236">
        <v>1</v>
      </c>
      <c r="I939" s="1238">
        <v>0</v>
      </c>
      <c r="J939" s="1239">
        <f t="shared" si="209"/>
        <v>1</v>
      </c>
      <c r="K939" s="1229">
        <f t="shared" si="198"/>
        <v>55.44</v>
      </c>
      <c r="L939" s="1229">
        <f t="shared" si="210"/>
        <v>55.44</v>
      </c>
      <c r="M939" s="1229">
        <f t="shared" si="199"/>
        <v>1.68</v>
      </c>
      <c r="N939" s="1229">
        <f t="shared" si="200"/>
        <v>1.68</v>
      </c>
      <c r="O939" s="1229">
        <f t="shared" si="201"/>
        <v>56.7</v>
      </c>
      <c r="P939" s="1229">
        <f t="shared" si="202"/>
        <v>56.7</v>
      </c>
      <c r="Q939" s="1229">
        <f t="shared" si="203"/>
        <v>23.58</v>
      </c>
      <c r="R939" s="1229">
        <f t="shared" si="204"/>
        <v>23.58</v>
      </c>
      <c r="S939" s="1229">
        <f t="shared" si="205"/>
        <v>13.86</v>
      </c>
      <c r="T939" s="1229">
        <f t="shared" si="206"/>
        <v>13.86</v>
      </c>
      <c r="U939" s="1229">
        <f t="shared" si="207"/>
        <v>13.86</v>
      </c>
      <c r="V939" s="1233">
        <f t="shared" si="208"/>
        <v>6.93</v>
      </c>
      <c r="W939" s="1248">
        <f t="shared" si="197"/>
        <v>323</v>
      </c>
    </row>
    <row r="940" spans="1:23" ht="11.25" customHeight="1" x14ac:dyDescent="0.25">
      <c r="A940" s="1234" t="s">
        <v>4450</v>
      </c>
      <c r="B940" s="1234">
        <v>360200065</v>
      </c>
      <c r="C940" s="1235" t="s">
        <v>972</v>
      </c>
      <c r="D940" s="1234">
        <v>18300051328</v>
      </c>
      <c r="E940" s="1234" t="s">
        <v>4474</v>
      </c>
      <c r="F940" s="1237">
        <v>359</v>
      </c>
      <c r="G940" s="1236">
        <v>2</v>
      </c>
      <c r="H940" s="1236">
        <v>1</v>
      </c>
      <c r="I940" s="1238">
        <v>0</v>
      </c>
      <c r="J940" s="1239">
        <f t="shared" si="209"/>
        <v>1</v>
      </c>
      <c r="K940" s="1229">
        <f t="shared" si="198"/>
        <v>86.16</v>
      </c>
      <c r="L940" s="1229">
        <f t="shared" si="210"/>
        <v>86.16</v>
      </c>
      <c r="M940" s="1229">
        <f t="shared" si="199"/>
        <v>1.68</v>
      </c>
      <c r="N940" s="1229">
        <f t="shared" si="200"/>
        <v>1.68</v>
      </c>
      <c r="O940" s="1229">
        <f t="shared" si="201"/>
        <v>56.7</v>
      </c>
      <c r="P940" s="1229">
        <f t="shared" si="202"/>
        <v>56.7</v>
      </c>
      <c r="Q940" s="1229">
        <f t="shared" si="203"/>
        <v>23.58</v>
      </c>
      <c r="R940" s="1229">
        <f t="shared" si="204"/>
        <v>23.58</v>
      </c>
      <c r="S940" s="1229">
        <f t="shared" si="205"/>
        <v>21.54</v>
      </c>
      <c r="T940" s="1229">
        <f t="shared" si="206"/>
        <v>21.54</v>
      </c>
      <c r="U940" s="1229">
        <f t="shared" si="207"/>
        <v>21.54</v>
      </c>
      <c r="V940" s="1233">
        <f t="shared" si="208"/>
        <v>10.77</v>
      </c>
      <c r="W940" s="1248">
        <f t="shared" si="197"/>
        <v>412</v>
      </c>
    </row>
    <row r="941" spans="1:23" ht="11.25" customHeight="1" x14ac:dyDescent="0.25">
      <c r="A941" s="1234" t="s">
        <v>4450</v>
      </c>
      <c r="B941" s="1234">
        <v>360800001</v>
      </c>
      <c r="C941" s="1235" t="s">
        <v>1230</v>
      </c>
      <c r="D941" s="1234">
        <v>32050002924</v>
      </c>
      <c r="E941" s="1234" t="s">
        <v>4475</v>
      </c>
      <c r="F941" s="1237">
        <v>407.33333333333331</v>
      </c>
      <c r="G941" s="1236">
        <v>3</v>
      </c>
      <c r="H941" s="1236">
        <v>1</v>
      </c>
      <c r="I941" s="1238">
        <v>0</v>
      </c>
      <c r="J941" s="1239">
        <f t="shared" si="209"/>
        <v>2</v>
      </c>
      <c r="K941" s="1229">
        <f t="shared" si="198"/>
        <v>97.759999999999991</v>
      </c>
      <c r="L941" s="1229">
        <f t="shared" si="210"/>
        <v>97.759999999999991</v>
      </c>
      <c r="M941" s="1229">
        <f t="shared" si="199"/>
        <v>1.68</v>
      </c>
      <c r="N941" s="1229">
        <f t="shared" si="200"/>
        <v>3.36</v>
      </c>
      <c r="O941" s="1229">
        <f t="shared" si="201"/>
        <v>56.7</v>
      </c>
      <c r="P941" s="1229">
        <f t="shared" si="202"/>
        <v>113.4</v>
      </c>
      <c r="Q941" s="1229">
        <f t="shared" si="203"/>
        <v>23.58</v>
      </c>
      <c r="R941" s="1229">
        <f t="shared" si="204"/>
        <v>47.16</v>
      </c>
      <c r="S941" s="1229">
        <f t="shared" si="205"/>
        <v>24.439999999999998</v>
      </c>
      <c r="T941" s="1229">
        <f t="shared" si="206"/>
        <v>24.439999999999998</v>
      </c>
      <c r="U941" s="1229">
        <f t="shared" si="207"/>
        <v>24.439999999999998</v>
      </c>
      <c r="V941" s="1233">
        <f t="shared" si="208"/>
        <v>12.219999999999999</v>
      </c>
      <c r="W941" s="1248">
        <f t="shared" si="197"/>
        <v>527</v>
      </c>
    </row>
    <row r="942" spans="1:23" ht="11.25" customHeight="1" x14ac:dyDescent="0.25">
      <c r="A942" s="1234" t="s">
        <v>4450</v>
      </c>
      <c r="B942" s="1234">
        <v>360800002</v>
      </c>
      <c r="C942" s="1235" t="s">
        <v>3101</v>
      </c>
      <c r="D942" s="1234">
        <v>22780006338</v>
      </c>
      <c r="E942" s="1234" t="s">
        <v>4476</v>
      </c>
      <c r="F942" s="1237">
        <v>358.66666666666669</v>
      </c>
      <c r="G942" s="1236">
        <v>4</v>
      </c>
      <c r="H942" s="1236">
        <v>1</v>
      </c>
      <c r="I942" s="1238">
        <v>0</v>
      </c>
      <c r="J942" s="1239">
        <f t="shared" si="209"/>
        <v>3</v>
      </c>
      <c r="K942" s="1229">
        <f t="shared" si="198"/>
        <v>86.08</v>
      </c>
      <c r="L942" s="1229">
        <f t="shared" si="210"/>
        <v>86.08</v>
      </c>
      <c r="M942" s="1229">
        <f t="shared" si="199"/>
        <v>1.68</v>
      </c>
      <c r="N942" s="1229">
        <f t="shared" si="200"/>
        <v>5.04</v>
      </c>
      <c r="O942" s="1229">
        <f t="shared" si="201"/>
        <v>56.7</v>
      </c>
      <c r="P942" s="1229">
        <f t="shared" si="202"/>
        <v>170.10000000000002</v>
      </c>
      <c r="Q942" s="1229">
        <f t="shared" si="203"/>
        <v>23.58</v>
      </c>
      <c r="R942" s="1229">
        <f t="shared" si="204"/>
        <v>70.739999999999995</v>
      </c>
      <c r="S942" s="1229">
        <f t="shared" si="205"/>
        <v>21.52</v>
      </c>
      <c r="T942" s="1229">
        <f t="shared" si="206"/>
        <v>21.52</v>
      </c>
      <c r="U942" s="1229">
        <f t="shared" si="207"/>
        <v>21.52</v>
      </c>
      <c r="V942" s="1233">
        <f t="shared" si="208"/>
        <v>10.76</v>
      </c>
      <c r="W942" s="1248">
        <f t="shared" si="197"/>
        <v>575</v>
      </c>
    </row>
    <row r="943" spans="1:23" ht="11.25" customHeight="1" x14ac:dyDescent="0.25">
      <c r="A943" s="1234" t="s">
        <v>4450</v>
      </c>
      <c r="B943" s="1234">
        <v>380200001</v>
      </c>
      <c r="C943" s="1235" t="s">
        <v>1232</v>
      </c>
      <c r="D943" s="1234">
        <v>81040003081</v>
      </c>
      <c r="E943" s="1234" t="s">
        <v>4477</v>
      </c>
      <c r="F943" s="1237">
        <v>1195</v>
      </c>
      <c r="G943" s="1236">
        <v>5</v>
      </c>
      <c r="H943" s="1236">
        <v>1</v>
      </c>
      <c r="I943" s="1238">
        <v>1</v>
      </c>
      <c r="J943" s="1239">
        <f t="shared" si="209"/>
        <v>3</v>
      </c>
      <c r="K943" s="1229">
        <f t="shared" si="198"/>
        <v>286.8</v>
      </c>
      <c r="L943" s="1229">
        <f t="shared" si="210"/>
        <v>286.8</v>
      </c>
      <c r="M943" s="1229">
        <f t="shared" si="199"/>
        <v>3.36</v>
      </c>
      <c r="N943" s="1229">
        <f t="shared" si="200"/>
        <v>5.04</v>
      </c>
      <c r="O943" s="1229">
        <f t="shared" si="201"/>
        <v>113.4</v>
      </c>
      <c r="P943" s="1229">
        <f t="shared" si="202"/>
        <v>170.10000000000002</v>
      </c>
      <c r="Q943" s="1229">
        <f t="shared" si="203"/>
        <v>47.16</v>
      </c>
      <c r="R943" s="1229">
        <f t="shared" si="204"/>
        <v>70.739999999999995</v>
      </c>
      <c r="S943" s="1229">
        <f t="shared" si="205"/>
        <v>71.7</v>
      </c>
      <c r="T943" s="1229">
        <f t="shared" si="206"/>
        <v>71.7</v>
      </c>
      <c r="U943" s="1229">
        <f t="shared" si="207"/>
        <v>71.7</v>
      </c>
      <c r="V943" s="1233">
        <f t="shared" si="208"/>
        <v>35.85</v>
      </c>
      <c r="W943" s="1248">
        <f t="shared" si="197"/>
        <v>1234</v>
      </c>
    </row>
    <row r="944" spans="1:23" ht="11.25" customHeight="1" x14ac:dyDescent="0.25">
      <c r="A944" s="1234" t="s">
        <v>4450</v>
      </c>
      <c r="B944" s="1234">
        <v>380200002</v>
      </c>
      <c r="C944" s="1235" t="s">
        <v>974</v>
      </c>
      <c r="D944" s="1234">
        <v>56660009288</v>
      </c>
      <c r="E944" s="1234" t="s">
        <v>4478</v>
      </c>
      <c r="F944" s="1237">
        <v>657.66666666666663</v>
      </c>
      <c r="G944" s="1236">
        <v>3</v>
      </c>
      <c r="H944" s="1236">
        <v>1</v>
      </c>
      <c r="I944" s="1238">
        <v>0</v>
      </c>
      <c r="J944" s="1239">
        <f t="shared" si="209"/>
        <v>2</v>
      </c>
      <c r="K944" s="1229">
        <f t="shared" si="198"/>
        <v>157.83999999999997</v>
      </c>
      <c r="L944" s="1229">
        <f t="shared" si="210"/>
        <v>157.83999999999997</v>
      </c>
      <c r="M944" s="1229">
        <f t="shared" si="199"/>
        <v>1.68</v>
      </c>
      <c r="N944" s="1229">
        <f t="shared" si="200"/>
        <v>3.36</v>
      </c>
      <c r="O944" s="1229">
        <f t="shared" si="201"/>
        <v>56.7</v>
      </c>
      <c r="P944" s="1229">
        <f t="shared" si="202"/>
        <v>113.4</v>
      </c>
      <c r="Q944" s="1229">
        <f t="shared" si="203"/>
        <v>23.58</v>
      </c>
      <c r="R944" s="1229">
        <f t="shared" si="204"/>
        <v>47.16</v>
      </c>
      <c r="S944" s="1229">
        <f t="shared" si="205"/>
        <v>39.459999999999994</v>
      </c>
      <c r="T944" s="1229">
        <f t="shared" si="206"/>
        <v>39.459999999999994</v>
      </c>
      <c r="U944" s="1229">
        <f t="shared" si="207"/>
        <v>39.459999999999994</v>
      </c>
      <c r="V944" s="1233">
        <f t="shared" si="208"/>
        <v>19.729999999999997</v>
      </c>
      <c r="W944" s="1248">
        <f t="shared" si="197"/>
        <v>700</v>
      </c>
    </row>
    <row r="945" spans="1:23" ht="11.25" customHeight="1" x14ac:dyDescent="0.25">
      <c r="A945" s="1234" t="s">
        <v>4450</v>
      </c>
      <c r="B945" s="1234">
        <v>380200003</v>
      </c>
      <c r="C945" s="1235" t="s">
        <v>3103</v>
      </c>
      <c r="D945" s="1234">
        <v>32230010296</v>
      </c>
      <c r="E945" s="1234" t="s">
        <v>4479</v>
      </c>
      <c r="F945" s="1237">
        <v>320.66666666666669</v>
      </c>
      <c r="G945" s="1236">
        <v>2</v>
      </c>
      <c r="H945" s="1236">
        <v>1</v>
      </c>
      <c r="I945" s="1238">
        <v>0</v>
      </c>
      <c r="J945" s="1239">
        <f t="shared" si="209"/>
        <v>1</v>
      </c>
      <c r="K945" s="1229">
        <f t="shared" si="198"/>
        <v>76.960000000000008</v>
      </c>
      <c r="L945" s="1229">
        <f t="shared" si="210"/>
        <v>76.960000000000008</v>
      </c>
      <c r="M945" s="1229">
        <f t="shared" si="199"/>
        <v>1.68</v>
      </c>
      <c r="N945" s="1229">
        <f t="shared" si="200"/>
        <v>1.68</v>
      </c>
      <c r="O945" s="1229">
        <f t="shared" si="201"/>
        <v>56.7</v>
      </c>
      <c r="P945" s="1229">
        <f t="shared" si="202"/>
        <v>56.7</v>
      </c>
      <c r="Q945" s="1229">
        <f t="shared" si="203"/>
        <v>23.58</v>
      </c>
      <c r="R945" s="1229">
        <f t="shared" si="204"/>
        <v>23.58</v>
      </c>
      <c r="S945" s="1229">
        <f t="shared" si="205"/>
        <v>19.240000000000002</v>
      </c>
      <c r="T945" s="1229">
        <f t="shared" si="206"/>
        <v>19.240000000000002</v>
      </c>
      <c r="U945" s="1229">
        <f t="shared" si="207"/>
        <v>19.240000000000002</v>
      </c>
      <c r="V945" s="1233">
        <f t="shared" si="208"/>
        <v>9.620000000000001</v>
      </c>
      <c r="W945" s="1248">
        <f t="shared" si="197"/>
        <v>385</v>
      </c>
    </row>
    <row r="946" spans="1:23" ht="11.25" customHeight="1" x14ac:dyDescent="0.25">
      <c r="A946" s="1234" t="s">
        <v>4450</v>
      </c>
      <c r="B946" s="1234">
        <v>380200005</v>
      </c>
      <c r="C946" s="1235" t="s">
        <v>1804</v>
      </c>
      <c r="D946" s="1234">
        <v>73900040181</v>
      </c>
      <c r="E946" s="1234" t="s">
        <v>4480</v>
      </c>
      <c r="F946" s="1237">
        <v>235.66666666666666</v>
      </c>
      <c r="G946" s="1236">
        <v>2</v>
      </c>
      <c r="H946" s="1236">
        <v>1</v>
      </c>
      <c r="I946" s="1238">
        <v>0</v>
      </c>
      <c r="J946" s="1239">
        <f t="shared" si="209"/>
        <v>1</v>
      </c>
      <c r="K946" s="1229">
        <f t="shared" si="198"/>
        <v>56.559999999999995</v>
      </c>
      <c r="L946" s="1229">
        <f t="shared" si="210"/>
        <v>56.559999999999995</v>
      </c>
      <c r="M946" s="1229">
        <f t="shared" si="199"/>
        <v>1.68</v>
      </c>
      <c r="N946" s="1229">
        <f t="shared" si="200"/>
        <v>1.68</v>
      </c>
      <c r="O946" s="1229">
        <f t="shared" si="201"/>
        <v>56.7</v>
      </c>
      <c r="P946" s="1229">
        <f t="shared" si="202"/>
        <v>56.7</v>
      </c>
      <c r="Q946" s="1229">
        <f t="shared" si="203"/>
        <v>23.58</v>
      </c>
      <c r="R946" s="1229">
        <f t="shared" si="204"/>
        <v>23.58</v>
      </c>
      <c r="S946" s="1229">
        <f t="shared" si="205"/>
        <v>14.139999999999999</v>
      </c>
      <c r="T946" s="1229">
        <f t="shared" si="206"/>
        <v>14.139999999999999</v>
      </c>
      <c r="U946" s="1229">
        <f t="shared" si="207"/>
        <v>14.139999999999999</v>
      </c>
      <c r="V946" s="1233">
        <f t="shared" si="208"/>
        <v>7.0699999999999994</v>
      </c>
      <c r="W946" s="1248">
        <f t="shared" si="197"/>
        <v>327</v>
      </c>
    </row>
    <row r="947" spans="1:23" ht="11.25" customHeight="1" x14ac:dyDescent="0.25">
      <c r="A947" s="1234" t="s">
        <v>4450</v>
      </c>
      <c r="B947" s="1234">
        <v>380200008</v>
      </c>
      <c r="C947" s="1235" t="s">
        <v>976</v>
      </c>
      <c r="D947" s="1234">
        <v>51220008100</v>
      </c>
      <c r="E947" s="1234" t="s">
        <v>4481</v>
      </c>
      <c r="F947" s="1237">
        <v>693.66666666666663</v>
      </c>
      <c r="G947" s="1236">
        <v>4</v>
      </c>
      <c r="H947" s="1236">
        <v>1</v>
      </c>
      <c r="I947" s="1238">
        <v>0</v>
      </c>
      <c r="J947" s="1239">
        <f t="shared" si="209"/>
        <v>3</v>
      </c>
      <c r="K947" s="1229">
        <f t="shared" si="198"/>
        <v>166.48</v>
      </c>
      <c r="L947" s="1229">
        <f t="shared" si="210"/>
        <v>166.48</v>
      </c>
      <c r="M947" s="1229">
        <f t="shared" si="199"/>
        <v>1.68</v>
      </c>
      <c r="N947" s="1229">
        <f t="shared" si="200"/>
        <v>5.04</v>
      </c>
      <c r="O947" s="1229">
        <f t="shared" si="201"/>
        <v>56.7</v>
      </c>
      <c r="P947" s="1229">
        <f t="shared" si="202"/>
        <v>170.10000000000002</v>
      </c>
      <c r="Q947" s="1229">
        <f t="shared" si="203"/>
        <v>23.58</v>
      </c>
      <c r="R947" s="1229">
        <f t="shared" si="204"/>
        <v>70.739999999999995</v>
      </c>
      <c r="S947" s="1229">
        <f t="shared" si="205"/>
        <v>41.62</v>
      </c>
      <c r="T947" s="1229">
        <f t="shared" si="206"/>
        <v>41.62</v>
      </c>
      <c r="U947" s="1229">
        <f t="shared" si="207"/>
        <v>41.62</v>
      </c>
      <c r="V947" s="1233">
        <f t="shared" si="208"/>
        <v>20.81</v>
      </c>
      <c r="W947" s="1248">
        <f t="shared" si="197"/>
        <v>806</v>
      </c>
    </row>
    <row r="948" spans="1:23" ht="11.25" customHeight="1" x14ac:dyDescent="0.25">
      <c r="A948" s="1234" t="s">
        <v>4450</v>
      </c>
      <c r="B948" s="1234">
        <v>380200009</v>
      </c>
      <c r="C948" s="1235" t="s">
        <v>3105</v>
      </c>
      <c r="D948" s="1234">
        <v>74010001677</v>
      </c>
      <c r="E948" s="1234" t="s">
        <v>4482</v>
      </c>
      <c r="F948" s="1237">
        <v>229.33333333333334</v>
      </c>
      <c r="G948" s="1236">
        <v>2</v>
      </c>
      <c r="H948" s="1236">
        <v>1</v>
      </c>
      <c r="I948" s="1238">
        <v>0</v>
      </c>
      <c r="J948" s="1239">
        <f t="shared" si="209"/>
        <v>1</v>
      </c>
      <c r="K948" s="1229">
        <f t="shared" si="198"/>
        <v>55.04</v>
      </c>
      <c r="L948" s="1229">
        <f t="shared" si="210"/>
        <v>55.04</v>
      </c>
      <c r="M948" s="1229">
        <f t="shared" si="199"/>
        <v>1.68</v>
      </c>
      <c r="N948" s="1229">
        <f t="shared" si="200"/>
        <v>1.68</v>
      </c>
      <c r="O948" s="1229">
        <f t="shared" si="201"/>
        <v>56.7</v>
      </c>
      <c r="P948" s="1229">
        <f t="shared" si="202"/>
        <v>56.7</v>
      </c>
      <c r="Q948" s="1229">
        <f t="shared" si="203"/>
        <v>23.58</v>
      </c>
      <c r="R948" s="1229">
        <f t="shared" si="204"/>
        <v>23.58</v>
      </c>
      <c r="S948" s="1229">
        <f t="shared" si="205"/>
        <v>13.76</v>
      </c>
      <c r="T948" s="1229">
        <f t="shared" si="206"/>
        <v>13.76</v>
      </c>
      <c r="U948" s="1229">
        <f t="shared" si="207"/>
        <v>13.76</v>
      </c>
      <c r="V948" s="1233">
        <f t="shared" si="208"/>
        <v>6.88</v>
      </c>
      <c r="W948" s="1248">
        <f t="shared" si="197"/>
        <v>322</v>
      </c>
    </row>
    <row r="949" spans="1:23" ht="11.25" customHeight="1" x14ac:dyDescent="0.25">
      <c r="A949" s="1234" t="s">
        <v>4450</v>
      </c>
      <c r="B949" s="1234">
        <v>380200010</v>
      </c>
      <c r="C949" s="1235" t="s">
        <v>3107</v>
      </c>
      <c r="D949" s="1234">
        <v>29210005267</v>
      </c>
      <c r="E949" s="1234" t="s">
        <v>4483</v>
      </c>
      <c r="F949" s="1237">
        <v>193.33333333333334</v>
      </c>
      <c r="G949" s="1236">
        <v>2</v>
      </c>
      <c r="H949" s="1236">
        <v>1</v>
      </c>
      <c r="I949" s="1238">
        <v>0</v>
      </c>
      <c r="J949" s="1239">
        <f t="shared" si="209"/>
        <v>1</v>
      </c>
      <c r="K949" s="1229">
        <f t="shared" si="198"/>
        <v>46.4</v>
      </c>
      <c r="L949" s="1229">
        <f t="shared" si="210"/>
        <v>46.4</v>
      </c>
      <c r="M949" s="1229">
        <f t="shared" si="199"/>
        <v>1.68</v>
      </c>
      <c r="N949" s="1229">
        <f t="shared" si="200"/>
        <v>1.68</v>
      </c>
      <c r="O949" s="1229">
        <f t="shared" si="201"/>
        <v>56.7</v>
      </c>
      <c r="P949" s="1229">
        <f t="shared" si="202"/>
        <v>56.7</v>
      </c>
      <c r="Q949" s="1229">
        <f t="shared" si="203"/>
        <v>23.58</v>
      </c>
      <c r="R949" s="1229">
        <f t="shared" si="204"/>
        <v>23.58</v>
      </c>
      <c r="S949" s="1229">
        <f t="shared" si="205"/>
        <v>11.6</v>
      </c>
      <c r="T949" s="1229">
        <f t="shared" si="206"/>
        <v>11.6</v>
      </c>
      <c r="U949" s="1229">
        <f t="shared" si="207"/>
        <v>11.6</v>
      </c>
      <c r="V949" s="1233">
        <f t="shared" si="208"/>
        <v>5.8</v>
      </c>
      <c r="W949" s="1248">
        <f t="shared" si="197"/>
        <v>297</v>
      </c>
    </row>
    <row r="950" spans="1:23" ht="11.25" customHeight="1" x14ac:dyDescent="0.25">
      <c r="A950" s="1234" t="s">
        <v>4450</v>
      </c>
      <c r="B950" s="1234">
        <v>380200016</v>
      </c>
      <c r="C950" s="1235" t="s">
        <v>3109</v>
      </c>
      <c r="D950" s="1234">
        <v>97330002086</v>
      </c>
      <c r="E950" s="1234" t="s">
        <v>4484</v>
      </c>
      <c r="F950" s="1237">
        <v>177.66666666666666</v>
      </c>
      <c r="G950" s="1236">
        <v>2</v>
      </c>
      <c r="H950" s="1236">
        <v>1</v>
      </c>
      <c r="I950" s="1238">
        <v>0</v>
      </c>
      <c r="J950" s="1239">
        <f t="shared" si="209"/>
        <v>1</v>
      </c>
      <c r="K950" s="1229">
        <f t="shared" si="198"/>
        <v>42.639999999999993</v>
      </c>
      <c r="L950" s="1229">
        <f t="shared" si="210"/>
        <v>42.639999999999993</v>
      </c>
      <c r="M950" s="1229">
        <f t="shared" si="199"/>
        <v>1.68</v>
      </c>
      <c r="N950" s="1229">
        <f t="shared" si="200"/>
        <v>1.68</v>
      </c>
      <c r="O950" s="1229">
        <f t="shared" si="201"/>
        <v>56.7</v>
      </c>
      <c r="P950" s="1229">
        <f t="shared" si="202"/>
        <v>56.7</v>
      </c>
      <c r="Q950" s="1229">
        <f t="shared" si="203"/>
        <v>23.58</v>
      </c>
      <c r="R950" s="1229">
        <f t="shared" si="204"/>
        <v>23.58</v>
      </c>
      <c r="S950" s="1229">
        <f t="shared" si="205"/>
        <v>10.659999999999998</v>
      </c>
      <c r="T950" s="1229">
        <f t="shared" si="206"/>
        <v>10.659999999999998</v>
      </c>
      <c r="U950" s="1229">
        <f t="shared" si="207"/>
        <v>10.659999999999998</v>
      </c>
      <c r="V950" s="1233">
        <f t="shared" si="208"/>
        <v>5.3299999999999992</v>
      </c>
      <c r="W950" s="1248">
        <f t="shared" si="197"/>
        <v>287</v>
      </c>
    </row>
    <row r="951" spans="1:23" ht="11.25" customHeight="1" x14ac:dyDescent="0.25">
      <c r="A951" s="1234" t="s">
        <v>4450</v>
      </c>
      <c r="B951" s="1234">
        <v>380200018</v>
      </c>
      <c r="C951" s="1235" t="s">
        <v>1806</v>
      </c>
      <c r="D951" s="1234">
        <v>64930003201</v>
      </c>
      <c r="E951" s="1234" t="s">
        <v>4485</v>
      </c>
      <c r="F951" s="1237">
        <v>177.33333333333334</v>
      </c>
      <c r="G951" s="1236">
        <v>2</v>
      </c>
      <c r="H951" s="1236">
        <v>1</v>
      </c>
      <c r="I951" s="1238">
        <v>0</v>
      </c>
      <c r="J951" s="1239">
        <f t="shared" si="209"/>
        <v>1</v>
      </c>
      <c r="K951" s="1229">
        <f t="shared" si="198"/>
        <v>42.56</v>
      </c>
      <c r="L951" s="1229">
        <f t="shared" si="210"/>
        <v>42.56</v>
      </c>
      <c r="M951" s="1229">
        <f t="shared" si="199"/>
        <v>1.68</v>
      </c>
      <c r="N951" s="1229">
        <f t="shared" si="200"/>
        <v>1.68</v>
      </c>
      <c r="O951" s="1229">
        <f t="shared" si="201"/>
        <v>56.7</v>
      </c>
      <c r="P951" s="1229">
        <f t="shared" si="202"/>
        <v>56.7</v>
      </c>
      <c r="Q951" s="1229">
        <f t="shared" si="203"/>
        <v>23.58</v>
      </c>
      <c r="R951" s="1229">
        <f t="shared" si="204"/>
        <v>23.58</v>
      </c>
      <c r="S951" s="1229">
        <f t="shared" si="205"/>
        <v>10.64</v>
      </c>
      <c r="T951" s="1229">
        <f t="shared" si="206"/>
        <v>10.64</v>
      </c>
      <c r="U951" s="1229">
        <f t="shared" si="207"/>
        <v>10.64</v>
      </c>
      <c r="V951" s="1233">
        <f t="shared" si="208"/>
        <v>5.32</v>
      </c>
      <c r="W951" s="1248">
        <f t="shared" si="197"/>
        <v>286</v>
      </c>
    </row>
    <row r="952" spans="1:23" ht="11.25" customHeight="1" x14ac:dyDescent="0.25">
      <c r="A952" s="1234" t="s">
        <v>4450</v>
      </c>
      <c r="B952" s="1234">
        <v>380200020</v>
      </c>
      <c r="C952" s="1235" t="s">
        <v>3111</v>
      </c>
      <c r="D952" s="1234">
        <v>85390010685</v>
      </c>
      <c r="E952" s="1234" t="s">
        <v>4486</v>
      </c>
      <c r="F952" s="1237">
        <v>235</v>
      </c>
      <c r="G952" s="1236">
        <v>2</v>
      </c>
      <c r="H952" s="1236">
        <v>1</v>
      </c>
      <c r="I952" s="1238">
        <v>0</v>
      </c>
      <c r="J952" s="1239">
        <f t="shared" si="209"/>
        <v>1</v>
      </c>
      <c r="K952" s="1229">
        <f t="shared" si="198"/>
        <v>56.4</v>
      </c>
      <c r="L952" s="1229">
        <f t="shared" si="210"/>
        <v>56.4</v>
      </c>
      <c r="M952" s="1229">
        <f t="shared" si="199"/>
        <v>1.68</v>
      </c>
      <c r="N952" s="1229">
        <f t="shared" si="200"/>
        <v>1.68</v>
      </c>
      <c r="O952" s="1229">
        <f t="shared" si="201"/>
        <v>56.7</v>
      </c>
      <c r="P952" s="1229">
        <f t="shared" si="202"/>
        <v>56.7</v>
      </c>
      <c r="Q952" s="1229">
        <f t="shared" si="203"/>
        <v>23.58</v>
      </c>
      <c r="R952" s="1229">
        <f t="shared" si="204"/>
        <v>23.58</v>
      </c>
      <c r="S952" s="1229">
        <f t="shared" si="205"/>
        <v>14.1</v>
      </c>
      <c r="T952" s="1229">
        <f t="shared" si="206"/>
        <v>14.1</v>
      </c>
      <c r="U952" s="1229">
        <f t="shared" si="207"/>
        <v>14.1</v>
      </c>
      <c r="V952" s="1233">
        <f t="shared" si="208"/>
        <v>7.05</v>
      </c>
      <c r="W952" s="1248">
        <f t="shared" si="197"/>
        <v>326</v>
      </c>
    </row>
    <row r="953" spans="1:23" ht="11.25" customHeight="1" x14ac:dyDescent="0.25">
      <c r="A953" s="1234" t="s">
        <v>4450</v>
      </c>
      <c r="B953" s="1234">
        <v>380200021</v>
      </c>
      <c r="C953" s="1235" t="s">
        <v>1808</v>
      </c>
      <c r="D953" s="1234">
        <v>11640000907</v>
      </c>
      <c r="E953" s="1234" t="s">
        <v>4487</v>
      </c>
      <c r="F953" s="1237">
        <v>635.66666666666663</v>
      </c>
      <c r="G953" s="1236">
        <v>4</v>
      </c>
      <c r="H953" s="1236">
        <v>1</v>
      </c>
      <c r="I953" s="1238">
        <v>0</v>
      </c>
      <c r="J953" s="1239">
        <f t="shared" si="209"/>
        <v>3</v>
      </c>
      <c r="K953" s="1229">
        <f t="shared" si="198"/>
        <v>152.55999999999997</v>
      </c>
      <c r="L953" s="1229">
        <f t="shared" si="210"/>
        <v>152.55999999999997</v>
      </c>
      <c r="M953" s="1229">
        <f t="shared" si="199"/>
        <v>1.68</v>
      </c>
      <c r="N953" s="1229">
        <f t="shared" si="200"/>
        <v>5.04</v>
      </c>
      <c r="O953" s="1229">
        <f t="shared" si="201"/>
        <v>56.7</v>
      </c>
      <c r="P953" s="1229">
        <f t="shared" si="202"/>
        <v>170.10000000000002</v>
      </c>
      <c r="Q953" s="1229">
        <f t="shared" si="203"/>
        <v>23.58</v>
      </c>
      <c r="R953" s="1229">
        <f t="shared" si="204"/>
        <v>70.739999999999995</v>
      </c>
      <c r="S953" s="1229">
        <f t="shared" si="205"/>
        <v>38.139999999999993</v>
      </c>
      <c r="T953" s="1229">
        <f t="shared" si="206"/>
        <v>38.139999999999993</v>
      </c>
      <c r="U953" s="1229">
        <f t="shared" si="207"/>
        <v>38.139999999999993</v>
      </c>
      <c r="V953" s="1233">
        <f t="shared" si="208"/>
        <v>19.069999999999997</v>
      </c>
      <c r="W953" s="1248">
        <f t="shared" si="197"/>
        <v>766</v>
      </c>
    </row>
    <row r="954" spans="1:23" ht="11.25" customHeight="1" x14ac:dyDescent="0.25">
      <c r="A954" s="1234" t="s">
        <v>4450</v>
      </c>
      <c r="B954" s="1234">
        <v>381600002</v>
      </c>
      <c r="C954" s="1235" t="s">
        <v>3113</v>
      </c>
      <c r="D954" s="1234">
        <v>10260002470</v>
      </c>
      <c r="E954" s="1234" t="s">
        <v>4488</v>
      </c>
      <c r="F954" s="1237">
        <v>385.33333333333331</v>
      </c>
      <c r="G954" s="1236">
        <v>3</v>
      </c>
      <c r="H954" s="1236">
        <v>1</v>
      </c>
      <c r="I954" s="1238">
        <v>0</v>
      </c>
      <c r="J954" s="1239">
        <f t="shared" si="209"/>
        <v>2</v>
      </c>
      <c r="K954" s="1229">
        <f t="shared" si="198"/>
        <v>92.47999999999999</v>
      </c>
      <c r="L954" s="1229">
        <f t="shared" si="210"/>
        <v>92.47999999999999</v>
      </c>
      <c r="M954" s="1229">
        <f t="shared" si="199"/>
        <v>1.68</v>
      </c>
      <c r="N954" s="1229">
        <f t="shared" si="200"/>
        <v>3.36</v>
      </c>
      <c r="O954" s="1229">
        <f t="shared" si="201"/>
        <v>56.7</v>
      </c>
      <c r="P954" s="1229">
        <f t="shared" si="202"/>
        <v>113.4</v>
      </c>
      <c r="Q954" s="1229">
        <f t="shared" si="203"/>
        <v>23.58</v>
      </c>
      <c r="R954" s="1229">
        <f t="shared" si="204"/>
        <v>47.16</v>
      </c>
      <c r="S954" s="1229">
        <f t="shared" si="205"/>
        <v>23.119999999999997</v>
      </c>
      <c r="T954" s="1229">
        <f t="shared" si="206"/>
        <v>23.119999999999997</v>
      </c>
      <c r="U954" s="1229">
        <f t="shared" si="207"/>
        <v>23.119999999999997</v>
      </c>
      <c r="V954" s="1233">
        <f t="shared" si="208"/>
        <v>11.559999999999999</v>
      </c>
      <c r="W954" s="1248">
        <f t="shared" si="197"/>
        <v>512</v>
      </c>
    </row>
    <row r="955" spans="1:23" ht="11.25" customHeight="1" x14ac:dyDescent="0.25">
      <c r="A955" s="1234" t="s">
        <v>4450</v>
      </c>
      <c r="B955" s="1234">
        <v>381600007</v>
      </c>
      <c r="C955" s="1235" t="s">
        <v>3115</v>
      </c>
      <c r="D955" s="1234">
        <v>87040004043</v>
      </c>
      <c r="E955" s="1234" t="s">
        <v>4489</v>
      </c>
      <c r="F955" s="1237">
        <v>251.33333333333334</v>
      </c>
      <c r="G955" s="1236">
        <v>2</v>
      </c>
      <c r="H955" s="1236">
        <v>1</v>
      </c>
      <c r="I955" s="1238">
        <v>0</v>
      </c>
      <c r="J955" s="1239">
        <f t="shared" si="209"/>
        <v>1</v>
      </c>
      <c r="K955" s="1229">
        <f t="shared" si="198"/>
        <v>60.32</v>
      </c>
      <c r="L955" s="1229">
        <f t="shared" si="210"/>
        <v>60.32</v>
      </c>
      <c r="M955" s="1229">
        <f t="shared" si="199"/>
        <v>1.68</v>
      </c>
      <c r="N955" s="1229">
        <f t="shared" si="200"/>
        <v>1.68</v>
      </c>
      <c r="O955" s="1229">
        <f t="shared" si="201"/>
        <v>56.7</v>
      </c>
      <c r="P955" s="1229">
        <f t="shared" si="202"/>
        <v>56.7</v>
      </c>
      <c r="Q955" s="1229">
        <f t="shared" si="203"/>
        <v>23.58</v>
      </c>
      <c r="R955" s="1229">
        <f t="shared" si="204"/>
        <v>23.58</v>
      </c>
      <c r="S955" s="1229">
        <f t="shared" si="205"/>
        <v>15.08</v>
      </c>
      <c r="T955" s="1229">
        <f t="shared" si="206"/>
        <v>15.08</v>
      </c>
      <c r="U955" s="1229">
        <f t="shared" si="207"/>
        <v>15.08</v>
      </c>
      <c r="V955" s="1233">
        <f t="shared" si="208"/>
        <v>7.54</v>
      </c>
      <c r="W955" s="1248">
        <f t="shared" si="197"/>
        <v>337</v>
      </c>
    </row>
    <row r="956" spans="1:23" ht="11.25" customHeight="1" x14ac:dyDescent="0.25">
      <c r="A956" s="1234" t="s">
        <v>4450</v>
      </c>
      <c r="B956" s="1234">
        <v>381600008</v>
      </c>
      <c r="C956" s="1235" t="s">
        <v>3117</v>
      </c>
      <c r="D956" s="1234">
        <v>72760003647</v>
      </c>
      <c r="E956" s="1234" t="s">
        <v>4490</v>
      </c>
      <c r="F956" s="1237">
        <v>72.333333333333329</v>
      </c>
      <c r="G956" s="1236">
        <v>2</v>
      </c>
      <c r="H956" s="1236">
        <v>1</v>
      </c>
      <c r="I956" s="1238">
        <v>0</v>
      </c>
      <c r="J956" s="1239">
        <f t="shared" si="209"/>
        <v>1</v>
      </c>
      <c r="K956" s="1229">
        <f t="shared" si="198"/>
        <v>17.36</v>
      </c>
      <c r="L956" s="1229">
        <f t="shared" si="210"/>
        <v>17.36</v>
      </c>
      <c r="M956" s="1229">
        <f t="shared" si="199"/>
        <v>1.68</v>
      </c>
      <c r="N956" s="1229">
        <f t="shared" si="200"/>
        <v>1.68</v>
      </c>
      <c r="O956" s="1229">
        <f t="shared" si="201"/>
        <v>56.7</v>
      </c>
      <c r="P956" s="1229">
        <f t="shared" si="202"/>
        <v>56.7</v>
      </c>
      <c r="Q956" s="1229">
        <f t="shared" si="203"/>
        <v>23.58</v>
      </c>
      <c r="R956" s="1229">
        <f t="shared" si="204"/>
        <v>23.58</v>
      </c>
      <c r="S956" s="1229">
        <f t="shared" si="205"/>
        <v>4.34</v>
      </c>
      <c r="T956" s="1229">
        <f t="shared" si="206"/>
        <v>4.34</v>
      </c>
      <c r="U956" s="1229">
        <f t="shared" si="207"/>
        <v>4.34</v>
      </c>
      <c r="V956" s="1233">
        <f t="shared" si="208"/>
        <v>2.17</v>
      </c>
      <c r="W956" s="1248">
        <f t="shared" si="197"/>
        <v>214</v>
      </c>
    </row>
    <row r="957" spans="1:23" ht="11.25" customHeight="1" x14ac:dyDescent="0.25">
      <c r="A957" s="1234" t="s">
        <v>4450</v>
      </c>
      <c r="B957" s="1234">
        <v>381600016</v>
      </c>
      <c r="C957" s="1235" t="s">
        <v>4491</v>
      </c>
      <c r="D957" s="1234">
        <v>41460047534</v>
      </c>
      <c r="E957" s="1234" t="s">
        <v>4492</v>
      </c>
      <c r="F957" s="1237">
        <v>356.66666666666669</v>
      </c>
      <c r="G957" s="1236">
        <v>3</v>
      </c>
      <c r="H957" s="1236">
        <v>1</v>
      </c>
      <c r="I957" s="1238">
        <v>0</v>
      </c>
      <c r="J957" s="1239">
        <f t="shared" si="209"/>
        <v>2</v>
      </c>
      <c r="K957" s="1229">
        <f t="shared" si="198"/>
        <v>85.6</v>
      </c>
      <c r="L957" s="1229">
        <f t="shared" si="210"/>
        <v>85.6</v>
      </c>
      <c r="M957" s="1229">
        <f t="shared" si="199"/>
        <v>1.68</v>
      </c>
      <c r="N957" s="1229">
        <f t="shared" si="200"/>
        <v>3.36</v>
      </c>
      <c r="O957" s="1229">
        <f t="shared" si="201"/>
        <v>56.7</v>
      </c>
      <c r="P957" s="1229">
        <f t="shared" si="202"/>
        <v>113.4</v>
      </c>
      <c r="Q957" s="1229">
        <f t="shared" si="203"/>
        <v>23.58</v>
      </c>
      <c r="R957" s="1229">
        <f t="shared" si="204"/>
        <v>47.16</v>
      </c>
      <c r="S957" s="1229">
        <f t="shared" si="205"/>
        <v>21.4</v>
      </c>
      <c r="T957" s="1229">
        <f t="shared" si="206"/>
        <v>21.4</v>
      </c>
      <c r="U957" s="1229">
        <f t="shared" si="207"/>
        <v>21.4</v>
      </c>
      <c r="V957" s="1233">
        <f t="shared" si="208"/>
        <v>10.7</v>
      </c>
      <c r="W957" s="1248">
        <f t="shared" si="197"/>
        <v>492</v>
      </c>
    </row>
    <row r="958" spans="1:23" ht="11.25" customHeight="1" x14ac:dyDescent="0.25">
      <c r="A958" s="1234" t="s">
        <v>4450</v>
      </c>
      <c r="B958" s="1234">
        <v>387500001</v>
      </c>
      <c r="C958" s="1235" t="s">
        <v>3121</v>
      </c>
      <c r="D958" s="1234">
        <v>40940035083</v>
      </c>
      <c r="E958" s="1234" t="s">
        <v>4493</v>
      </c>
      <c r="F958" s="1237">
        <v>285.33333333333331</v>
      </c>
      <c r="G958" s="1236">
        <v>2</v>
      </c>
      <c r="H958" s="1236">
        <v>1</v>
      </c>
      <c r="I958" s="1238">
        <v>0</v>
      </c>
      <c r="J958" s="1239">
        <f t="shared" si="209"/>
        <v>1</v>
      </c>
      <c r="K958" s="1229">
        <f t="shared" si="198"/>
        <v>68.47999999999999</v>
      </c>
      <c r="L958" s="1229">
        <f t="shared" si="210"/>
        <v>68.47999999999999</v>
      </c>
      <c r="M958" s="1229">
        <f t="shared" si="199"/>
        <v>1.68</v>
      </c>
      <c r="N958" s="1229">
        <f t="shared" si="200"/>
        <v>1.68</v>
      </c>
      <c r="O958" s="1229">
        <f t="shared" si="201"/>
        <v>56.7</v>
      </c>
      <c r="P958" s="1229">
        <f t="shared" si="202"/>
        <v>56.7</v>
      </c>
      <c r="Q958" s="1229">
        <f t="shared" si="203"/>
        <v>23.58</v>
      </c>
      <c r="R958" s="1229">
        <f t="shared" si="204"/>
        <v>23.58</v>
      </c>
      <c r="S958" s="1229">
        <f t="shared" si="205"/>
        <v>17.119999999999997</v>
      </c>
      <c r="T958" s="1229">
        <f t="shared" si="206"/>
        <v>17.119999999999997</v>
      </c>
      <c r="U958" s="1229">
        <f t="shared" si="207"/>
        <v>17.119999999999997</v>
      </c>
      <c r="V958" s="1233">
        <f t="shared" si="208"/>
        <v>8.5599999999999987</v>
      </c>
      <c r="W958" s="1248">
        <f t="shared" si="197"/>
        <v>361</v>
      </c>
    </row>
    <row r="959" spans="1:23" ht="11.25" customHeight="1" x14ac:dyDescent="0.25">
      <c r="A959" s="1234" t="s">
        <v>4450</v>
      </c>
      <c r="B959" s="1234">
        <v>420200003</v>
      </c>
      <c r="C959" s="1235" t="s">
        <v>3123</v>
      </c>
      <c r="D959" s="1234">
        <v>28310009213</v>
      </c>
      <c r="E959" s="1234" t="s">
        <v>4494</v>
      </c>
      <c r="F959" s="1237">
        <v>216.66666666666666</v>
      </c>
      <c r="G959" s="1236">
        <v>2</v>
      </c>
      <c r="H959" s="1236">
        <v>1</v>
      </c>
      <c r="I959" s="1238">
        <v>0</v>
      </c>
      <c r="J959" s="1239">
        <f t="shared" si="209"/>
        <v>1</v>
      </c>
      <c r="K959" s="1229">
        <f t="shared" si="198"/>
        <v>51.999999999999993</v>
      </c>
      <c r="L959" s="1229">
        <f t="shared" si="210"/>
        <v>51.999999999999993</v>
      </c>
      <c r="M959" s="1229">
        <f t="shared" si="199"/>
        <v>1.68</v>
      </c>
      <c r="N959" s="1229">
        <f t="shared" si="200"/>
        <v>1.68</v>
      </c>
      <c r="O959" s="1229">
        <f t="shared" si="201"/>
        <v>56.7</v>
      </c>
      <c r="P959" s="1229">
        <f t="shared" si="202"/>
        <v>56.7</v>
      </c>
      <c r="Q959" s="1229">
        <f t="shared" si="203"/>
        <v>23.58</v>
      </c>
      <c r="R959" s="1229">
        <f t="shared" si="204"/>
        <v>23.58</v>
      </c>
      <c r="S959" s="1229">
        <f t="shared" si="205"/>
        <v>12.999999999999998</v>
      </c>
      <c r="T959" s="1229">
        <f t="shared" si="206"/>
        <v>12.999999999999998</v>
      </c>
      <c r="U959" s="1229">
        <f t="shared" si="207"/>
        <v>12.999999999999998</v>
      </c>
      <c r="V959" s="1233">
        <f t="shared" si="208"/>
        <v>6.4999999999999991</v>
      </c>
      <c r="W959" s="1248">
        <f t="shared" si="197"/>
        <v>313</v>
      </c>
    </row>
    <row r="960" spans="1:23" ht="11.25" customHeight="1" x14ac:dyDescent="0.25">
      <c r="A960" s="1234" t="s">
        <v>4450</v>
      </c>
      <c r="B960" s="1234">
        <v>420200004</v>
      </c>
      <c r="C960" s="1235" t="s">
        <v>978</v>
      </c>
      <c r="D960" s="1234">
        <v>21180000696</v>
      </c>
      <c r="E960" s="1234" t="s">
        <v>4495</v>
      </c>
      <c r="F960" s="1237">
        <v>439.33333333333331</v>
      </c>
      <c r="G960" s="1236">
        <v>3</v>
      </c>
      <c r="H960" s="1236">
        <v>1</v>
      </c>
      <c r="I960" s="1238">
        <v>0</v>
      </c>
      <c r="J960" s="1239">
        <f t="shared" si="209"/>
        <v>2</v>
      </c>
      <c r="K960" s="1229">
        <f t="shared" si="198"/>
        <v>105.44</v>
      </c>
      <c r="L960" s="1229">
        <f t="shared" si="210"/>
        <v>105.44</v>
      </c>
      <c r="M960" s="1229">
        <f t="shared" si="199"/>
        <v>1.68</v>
      </c>
      <c r="N960" s="1229">
        <f t="shared" si="200"/>
        <v>3.36</v>
      </c>
      <c r="O960" s="1229">
        <f t="shared" si="201"/>
        <v>56.7</v>
      </c>
      <c r="P960" s="1229">
        <f t="shared" si="202"/>
        <v>113.4</v>
      </c>
      <c r="Q960" s="1229">
        <f t="shared" si="203"/>
        <v>23.58</v>
      </c>
      <c r="R960" s="1229">
        <f t="shared" si="204"/>
        <v>47.16</v>
      </c>
      <c r="S960" s="1229">
        <f t="shared" si="205"/>
        <v>26.36</v>
      </c>
      <c r="T960" s="1229">
        <f t="shared" si="206"/>
        <v>26.36</v>
      </c>
      <c r="U960" s="1229">
        <f t="shared" si="207"/>
        <v>26.36</v>
      </c>
      <c r="V960" s="1233">
        <f t="shared" si="208"/>
        <v>13.18</v>
      </c>
      <c r="W960" s="1248">
        <f t="shared" si="197"/>
        <v>549</v>
      </c>
    </row>
    <row r="961" spans="1:23" ht="11.25" customHeight="1" x14ac:dyDescent="0.25">
      <c r="A961" s="1234" t="s">
        <v>4450</v>
      </c>
      <c r="B961" s="1234">
        <v>420200008</v>
      </c>
      <c r="C961" s="1235" t="s">
        <v>3125</v>
      </c>
      <c r="D961" s="1234">
        <v>41020004616</v>
      </c>
      <c r="E961" s="1234" t="s">
        <v>4496</v>
      </c>
      <c r="F961" s="1237">
        <v>420</v>
      </c>
      <c r="G961" s="1236">
        <v>3</v>
      </c>
      <c r="H961" s="1236">
        <v>1</v>
      </c>
      <c r="I961" s="1238">
        <v>0</v>
      </c>
      <c r="J961" s="1239">
        <f t="shared" si="209"/>
        <v>2</v>
      </c>
      <c r="K961" s="1229">
        <f t="shared" si="198"/>
        <v>100.8</v>
      </c>
      <c r="L961" s="1229">
        <f t="shared" si="210"/>
        <v>100.8</v>
      </c>
      <c r="M961" s="1229">
        <f t="shared" si="199"/>
        <v>1.68</v>
      </c>
      <c r="N961" s="1229">
        <f t="shared" si="200"/>
        <v>3.36</v>
      </c>
      <c r="O961" s="1229">
        <f t="shared" si="201"/>
        <v>56.7</v>
      </c>
      <c r="P961" s="1229">
        <f t="shared" si="202"/>
        <v>113.4</v>
      </c>
      <c r="Q961" s="1229">
        <f t="shared" si="203"/>
        <v>23.58</v>
      </c>
      <c r="R961" s="1229">
        <f t="shared" si="204"/>
        <v>47.16</v>
      </c>
      <c r="S961" s="1229">
        <f t="shared" si="205"/>
        <v>25.2</v>
      </c>
      <c r="T961" s="1229">
        <f t="shared" si="206"/>
        <v>25.2</v>
      </c>
      <c r="U961" s="1229">
        <f t="shared" si="207"/>
        <v>25.2</v>
      </c>
      <c r="V961" s="1233">
        <f t="shared" si="208"/>
        <v>12.6</v>
      </c>
      <c r="W961" s="1248">
        <f t="shared" si="197"/>
        <v>536</v>
      </c>
    </row>
    <row r="962" spans="1:23" ht="11.25" customHeight="1" x14ac:dyDescent="0.25">
      <c r="A962" s="1234" t="s">
        <v>4450</v>
      </c>
      <c r="B962" s="1234">
        <v>420200010</v>
      </c>
      <c r="C962" s="1235" t="s">
        <v>3127</v>
      </c>
      <c r="D962" s="1234">
        <v>10500008488</v>
      </c>
      <c r="E962" s="1234" t="s">
        <v>4497</v>
      </c>
      <c r="F962" s="1237">
        <v>910.33333333333337</v>
      </c>
      <c r="G962" s="1236">
        <v>4</v>
      </c>
      <c r="H962" s="1236">
        <v>1</v>
      </c>
      <c r="I962" s="1238">
        <v>0</v>
      </c>
      <c r="J962" s="1239">
        <f t="shared" si="209"/>
        <v>3</v>
      </c>
      <c r="K962" s="1229">
        <f t="shared" si="198"/>
        <v>218.48</v>
      </c>
      <c r="L962" s="1229">
        <f t="shared" si="210"/>
        <v>218.48</v>
      </c>
      <c r="M962" s="1229">
        <f t="shared" si="199"/>
        <v>1.68</v>
      </c>
      <c r="N962" s="1229">
        <f t="shared" si="200"/>
        <v>5.04</v>
      </c>
      <c r="O962" s="1229">
        <f t="shared" si="201"/>
        <v>56.7</v>
      </c>
      <c r="P962" s="1229">
        <f t="shared" si="202"/>
        <v>170.10000000000002</v>
      </c>
      <c r="Q962" s="1229">
        <f t="shared" si="203"/>
        <v>23.58</v>
      </c>
      <c r="R962" s="1229">
        <f t="shared" si="204"/>
        <v>70.739999999999995</v>
      </c>
      <c r="S962" s="1229">
        <f t="shared" si="205"/>
        <v>54.62</v>
      </c>
      <c r="T962" s="1229">
        <f t="shared" si="206"/>
        <v>54.62</v>
      </c>
      <c r="U962" s="1229">
        <f t="shared" si="207"/>
        <v>54.62</v>
      </c>
      <c r="V962" s="1233">
        <f t="shared" si="208"/>
        <v>27.31</v>
      </c>
      <c r="W962" s="1248">
        <f t="shared" si="197"/>
        <v>956</v>
      </c>
    </row>
    <row r="963" spans="1:23" ht="11.25" customHeight="1" x14ac:dyDescent="0.25">
      <c r="A963" s="1234" t="s">
        <v>4450</v>
      </c>
      <c r="B963" s="1234">
        <v>420200011</v>
      </c>
      <c r="C963" s="1235" t="s">
        <v>1234</v>
      </c>
      <c r="D963" s="1234">
        <v>55560000193</v>
      </c>
      <c r="E963" s="1234" t="s">
        <v>4498</v>
      </c>
      <c r="F963" s="1237">
        <v>404</v>
      </c>
      <c r="G963" s="1236">
        <v>3</v>
      </c>
      <c r="H963" s="1236">
        <v>1</v>
      </c>
      <c r="I963" s="1238">
        <v>0</v>
      </c>
      <c r="J963" s="1239">
        <f t="shared" si="209"/>
        <v>2</v>
      </c>
      <c r="K963" s="1229">
        <f t="shared" si="198"/>
        <v>96.96</v>
      </c>
      <c r="L963" s="1229">
        <f t="shared" si="210"/>
        <v>96.96</v>
      </c>
      <c r="M963" s="1229">
        <f t="shared" si="199"/>
        <v>1.68</v>
      </c>
      <c r="N963" s="1229">
        <f t="shared" si="200"/>
        <v>3.36</v>
      </c>
      <c r="O963" s="1229">
        <f t="shared" si="201"/>
        <v>56.7</v>
      </c>
      <c r="P963" s="1229">
        <f t="shared" si="202"/>
        <v>113.4</v>
      </c>
      <c r="Q963" s="1229">
        <f t="shared" si="203"/>
        <v>23.58</v>
      </c>
      <c r="R963" s="1229">
        <f t="shared" si="204"/>
        <v>47.16</v>
      </c>
      <c r="S963" s="1229">
        <f t="shared" si="205"/>
        <v>24.24</v>
      </c>
      <c r="T963" s="1229">
        <f t="shared" si="206"/>
        <v>24.24</v>
      </c>
      <c r="U963" s="1229">
        <f t="shared" si="207"/>
        <v>24.24</v>
      </c>
      <c r="V963" s="1233">
        <f t="shared" si="208"/>
        <v>12.12</v>
      </c>
      <c r="W963" s="1248">
        <f t="shared" si="197"/>
        <v>525</v>
      </c>
    </row>
    <row r="964" spans="1:23" ht="11.25" customHeight="1" x14ac:dyDescent="0.25">
      <c r="A964" s="1234" t="s">
        <v>4450</v>
      </c>
      <c r="B964" s="1234">
        <v>420200012</v>
      </c>
      <c r="C964" s="1235" t="s">
        <v>3129</v>
      </c>
      <c r="D964" s="1234">
        <v>84220007285</v>
      </c>
      <c r="E964" s="1234" t="s">
        <v>4499</v>
      </c>
      <c r="F964" s="1237">
        <v>271</v>
      </c>
      <c r="G964" s="1236">
        <v>2</v>
      </c>
      <c r="H964" s="1236">
        <v>1</v>
      </c>
      <c r="I964" s="1238">
        <v>0</v>
      </c>
      <c r="J964" s="1239">
        <f t="shared" si="209"/>
        <v>1</v>
      </c>
      <c r="K964" s="1229">
        <f t="shared" si="198"/>
        <v>65.039999999999992</v>
      </c>
      <c r="L964" s="1229">
        <f t="shared" si="210"/>
        <v>65.039999999999992</v>
      </c>
      <c r="M964" s="1229">
        <f t="shared" si="199"/>
        <v>1.68</v>
      </c>
      <c r="N964" s="1229">
        <f t="shared" si="200"/>
        <v>1.68</v>
      </c>
      <c r="O964" s="1229">
        <f t="shared" si="201"/>
        <v>56.7</v>
      </c>
      <c r="P964" s="1229">
        <f t="shared" si="202"/>
        <v>56.7</v>
      </c>
      <c r="Q964" s="1229">
        <f t="shared" si="203"/>
        <v>23.58</v>
      </c>
      <c r="R964" s="1229">
        <f t="shared" si="204"/>
        <v>23.58</v>
      </c>
      <c r="S964" s="1229">
        <f t="shared" si="205"/>
        <v>16.259999999999998</v>
      </c>
      <c r="T964" s="1229">
        <f t="shared" si="206"/>
        <v>16.259999999999998</v>
      </c>
      <c r="U964" s="1229">
        <f t="shared" si="207"/>
        <v>16.259999999999998</v>
      </c>
      <c r="V964" s="1233">
        <f t="shared" si="208"/>
        <v>8.129999999999999</v>
      </c>
      <c r="W964" s="1248">
        <f t="shared" si="197"/>
        <v>351</v>
      </c>
    </row>
    <row r="965" spans="1:23" ht="11.25" customHeight="1" x14ac:dyDescent="0.25">
      <c r="A965" s="1234" t="s">
        <v>4450</v>
      </c>
      <c r="B965" s="1234">
        <v>420200014</v>
      </c>
      <c r="C965" s="1235" t="s">
        <v>980</v>
      </c>
      <c r="D965" s="1234">
        <v>14840003292</v>
      </c>
      <c r="E965" s="1234" t="s">
        <v>4500</v>
      </c>
      <c r="F965" s="1237">
        <v>387</v>
      </c>
      <c r="G965" s="1236">
        <v>4</v>
      </c>
      <c r="H965" s="1236">
        <v>1</v>
      </c>
      <c r="I965" s="1238">
        <v>0</v>
      </c>
      <c r="J965" s="1239">
        <f t="shared" si="209"/>
        <v>3</v>
      </c>
      <c r="K965" s="1229">
        <f t="shared" si="198"/>
        <v>92.88</v>
      </c>
      <c r="L965" s="1229">
        <f t="shared" si="210"/>
        <v>92.88</v>
      </c>
      <c r="M965" s="1229">
        <f t="shared" si="199"/>
        <v>1.68</v>
      </c>
      <c r="N965" s="1229">
        <f t="shared" si="200"/>
        <v>5.04</v>
      </c>
      <c r="O965" s="1229">
        <f t="shared" si="201"/>
        <v>56.7</v>
      </c>
      <c r="P965" s="1229">
        <f t="shared" si="202"/>
        <v>170.10000000000002</v>
      </c>
      <c r="Q965" s="1229">
        <f t="shared" si="203"/>
        <v>23.58</v>
      </c>
      <c r="R965" s="1229">
        <f t="shared" si="204"/>
        <v>70.739999999999995</v>
      </c>
      <c r="S965" s="1229">
        <f t="shared" si="205"/>
        <v>23.22</v>
      </c>
      <c r="T965" s="1229">
        <f t="shared" si="206"/>
        <v>23.22</v>
      </c>
      <c r="U965" s="1229">
        <f t="shared" si="207"/>
        <v>23.22</v>
      </c>
      <c r="V965" s="1233">
        <f t="shared" si="208"/>
        <v>11.61</v>
      </c>
      <c r="W965" s="1248">
        <f t="shared" si="197"/>
        <v>595</v>
      </c>
    </row>
    <row r="966" spans="1:23" ht="11.25" customHeight="1" x14ac:dyDescent="0.25">
      <c r="A966" s="1234" t="s">
        <v>4450</v>
      </c>
      <c r="B966" s="1234">
        <v>420200015</v>
      </c>
      <c r="C966" s="1235" t="s">
        <v>3131</v>
      </c>
      <c r="D966" s="1234">
        <v>37380007036</v>
      </c>
      <c r="E966" s="1234" t="s">
        <v>4501</v>
      </c>
      <c r="F966" s="1237">
        <v>512</v>
      </c>
      <c r="G966" s="1236">
        <v>3</v>
      </c>
      <c r="H966" s="1236">
        <v>1</v>
      </c>
      <c r="I966" s="1238">
        <v>0</v>
      </c>
      <c r="J966" s="1239">
        <f t="shared" si="209"/>
        <v>2</v>
      </c>
      <c r="K966" s="1229">
        <f t="shared" si="198"/>
        <v>122.88</v>
      </c>
      <c r="L966" s="1229">
        <f t="shared" si="210"/>
        <v>122.88</v>
      </c>
      <c r="M966" s="1229">
        <f t="shared" si="199"/>
        <v>1.68</v>
      </c>
      <c r="N966" s="1229">
        <f t="shared" si="200"/>
        <v>3.36</v>
      </c>
      <c r="O966" s="1229">
        <f t="shared" si="201"/>
        <v>56.7</v>
      </c>
      <c r="P966" s="1229">
        <f t="shared" si="202"/>
        <v>113.4</v>
      </c>
      <c r="Q966" s="1229">
        <f t="shared" si="203"/>
        <v>23.58</v>
      </c>
      <c r="R966" s="1229">
        <f t="shared" si="204"/>
        <v>47.16</v>
      </c>
      <c r="S966" s="1229">
        <f t="shared" si="205"/>
        <v>30.72</v>
      </c>
      <c r="T966" s="1229">
        <f t="shared" si="206"/>
        <v>30.72</v>
      </c>
      <c r="U966" s="1229">
        <f t="shared" si="207"/>
        <v>30.72</v>
      </c>
      <c r="V966" s="1233">
        <f t="shared" si="208"/>
        <v>15.36</v>
      </c>
      <c r="W966" s="1248">
        <f t="shared" si="197"/>
        <v>599</v>
      </c>
    </row>
    <row r="967" spans="1:23" ht="11.25" customHeight="1" x14ac:dyDescent="0.25">
      <c r="A967" s="1234" t="s">
        <v>4450</v>
      </c>
      <c r="B967" s="1234">
        <v>420200016</v>
      </c>
      <c r="C967" s="1235" t="s">
        <v>3133</v>
      </c>
      <c r="D967" s="1234">
        <v>79760009967</v>
      </c>
      <c r="E967" s="1234" t="s">
        <v>4502</v>
      </c>
      <c r="F967" s="1237">
        <v>518</v>
      </c>
      <c r="G967" s="1236">
        <v>2</v>
      </c>
      <c r="H967" s="1236">
        <v>1</v>
      </c>
      <c r="I967" s="1238">
        <v>0</v>
      </c>
      <c r="J967" s="1239">
        <f t="shared" si="209"/>
        <v>1</v>
      </c>
      <c r="K967" s="1229">
        <f t="shared" si="198"/>
        <v>124.32</v>
      </c>
      <c r="L967" s="1229">
        <f t="shared" si="210"/>
        <v>124.32</v>
      </c>
      <c r="M967" s="1229">
        <f t="shared" si="199"/>
        <v>1.68</v>
      </c>
      <c r="N967" s="1229">
        <f t="shared" si="200"/>
        <v>1.68</v>
      </c>
      <c r="O967" s="1229">
        <f t="shared" si="201"/>
        <v>56.7</v>
      </c>
      <c r="P967" s="1229">
        <f t="shared" si="202"/>
        <v>56.7</v>
      </c>
      <c r="Q967" s="1229">
        <f t="shared" si="203"/>
        <v>23.58</v>
      </c>
      <c r="R967" s="1229">
        <f t="shared" si="204"/>
        <v>23.58</v>
      </c>
      <c r="S967" s="1229">
        <f t="shared" si="205"/>
        <v>31.08</v>
      </c>
      <c r="T967" s="1229">
        <f t="shared" si="206"/>
        <v>31.08</v>
      </c>
      <c r="U967" s="1229">
        <f t="shared" si="207"/>
        <v>31.08</v>
      </c>
      <c r="V967" s="1233">
        <f t="shared" si="208"/>
        <v>15.54</v>
      </c>
      <c r="W967" s="1248">
        <f t="shared" ref="W967:W1030" si="211">ROUND((K967+L967+M967+N967+O967+P967+Q967+R967+S967+T967+U967+V967),0)</f>
        <v>521</v>
      </c>
    </row>
    <row r="968" spans="1:23" ht="11.25" customHeight="1" x14ac:dyDescent="0.25">
      <c r="A968" s="1234" t="s">
        <v>4450</v>
      </c>
      <c r="B968" s="1234">
        <v>420200017</v>
      </c>
      <c r="C968" s="1235" t="s">
        <v>3135</v>
      </c>
      <c r="D968" s="1234">
        <v>99720006793</v>
      </c>
      <c r="E968" s="1234" t="s">
        <v>4503</v>
      </c>
      <c r="F968" s="1237">
        <v>328.66666666666669</v>
      </c>
      <c r="G968" s="1236">
        <v>2</v>
      </c>
      <c r="H968" s="1236">
        <v>1</v>
      </c>
      <c r="I968" s="1238">
        <v>0</v>
      </c>
      <c r="J968" s="1239">
        <f t="shared" si="209"/>
        <v>1</v>
      </c>
      <c r="K968" s="1229">
        <f t="shared" si="198"/>
        <v>78.88</v>
      </c>
      <c r="L968" s="1229">
        <f t="shared" si="210"/>
        <v>78.88</v>
      </c>
      <c r="M968" s="1229">
        <f t="shared" si="199"/>
        <v>1.68</v>
      </c>
      <c r="N968" s="1229">
        <f t="shared" si="200"/>
        <v>1.68</v>
      </c>
      <c r="O968" s="1229">
        <f t="shared" si="201"/>
        <v>56.7</v>
      </c>
      <c r="P968" s="1229">
        <f t="shared" si="202"/>
        <v>56.7</v>
      </c>
      <c r="Q968" s="1229">
        <f t="shared" si="203"/>
        <v>23.58</v>
      </c>
      <c r="R968" s="1229">
        <f t="shared" si="204"/>
        <v>23.58</v>
      </c>
      <c r="S968" s="1229">
        <f t="shared" si="205"/>
        <v>19.72</v>
      </c>
      <c r="T968" s="1229">
        <f t="shared" si="206"/>
        <v>19.72</v>
      </c>
      <c r="U968" s="1229">
        <f t="shared" si="207"/>
        <v>19.72</v>
      </c>
      <c r="V968" s="1233">
        <f t="shared" si="208"/>
        <v>9.86</v>
      </c>
      <c r="W968" s="1248">
        <f t="shared" si="211"/>
        <v>391</v>
      </c>
    </row>
    <row r="969" spans="1:23" ht="11.25" customHeight="1" x14ac:dyDescent="0.25">
      <c r="A969" s="1234" t="s">
        <v>4450</v>
      </c>
      <c r="B969" s="1234">
        <v>420200064</v>
      </c>
      <c r="C969" s="1235" t="s">
        <v>4504</v>
      </c>
      <c r="D969" s="1234">
        <v>10350008394</v>
      </c>
      <c r="E969" s="1234" t="s">
        <v>4505</v>
      </c>
      <c r="F969" s="1237">
        <v>841</v>
      </c>
      <c r="G969" s="1236">
        <v>4</v>
      </c>
      <c r="H969" s="1236">
        <v>1</v>
      </c>
      <c r="I969" s="1238">
        <v>0</v>
      </c>
      <c r="J969" s="1239">
        <f t="shared" si="209"/>
        <v>3</v>
      </c>
      <c r="K969" s="1229">
        <f t="shared" si="198"/>
        <v>201.84</v>
      </c>
      <c r="L969" s="1229">
        <f t="shared" si="210"/>
        <v>201.84</v>
      </c>
      <c r="M969" s="1229">
        <f t="shared" si="199"/>
        <v>1.68</v>
      </c>
      <c r="N969" s="1229">
        <f t="shared" si="200"/>
        <v>5.04</v>
      </c>
      <c r="O969" s="1229">
        <f t="shared" si="201"/>
        <v>56.7</v>
      </c>
      <c r="P969" s="1229">
        <f t="shared" si="202"/>
        <v>170.10000000000002</v>
      </c>
      <c r="Q969" s="1229">
        <f t="shared" si="203"/>
        <v>23.58</v>
      </c>
      <c r="R969" s="1229">
        <f t="shared" si="204"/>
        <v>70.739999999999995</v>
      </c>
      <c r="S969" s="1229">
        <f t="shared" si="205"/>
        <v>50.46</v>
      </c>
      <c r="T969" s="1229">
        <f t="shared" si="206"/>
        <v>50.46</v>
      </c>
      <c r="U969" s="1229">
        <f t="shared" si="207"/>
        <v>50.46</v>
      </c>
      <c r="V969" s="1233">
        <f t="shared" si="208"/>
        <v>25.23</v>
      </c>
      <c r="W969" s="1248">
        <f t="shared" si="211"/>
        <v>908</v>
      </c>
    </row>
    <row r="970" spans="1:23" ht="11.25" customHeight="1" x14ac:dyDescent="0.25">
      <c r="A970" s="1234" t="s">
        <v>4450</v>
      </c>
      <c r="B970" s="1234">
        <v>420200077</v>
      </c>
      <c r="C970" s="1235" t="s">
        <v>3137</v>
      </c>
      <c r="D970" s="1234">
        <v>73930009212</v>
      </c>
      <c r="E970" s="1234" t="s">
        <v>4506</v>
      </c>
      <c r="F970" s="1237">
        <v>373.33333333333331</v>
      </c>
      <c r="G970" s="1236">
        <v>2</v>
      </c>
      <c r="H970" s="1236">
        <v>1</v>
      </c>
      <c r="I970" s="1238">
        <v>0</v>
      </c>
      <c r="J970" s="1239">
        <f t="shared" si="209"/>
        <v>1</v>
      </c>
      <c r="K970" s="1229">
        <f t="shared" si="198"/>
        <v>89.6</v>
      </c>
      <c r="L970" s="1229">
        <f t="shared" si="210"/>
        <v>89.6</v>
      </c>
      <c r="M970" s="1229">
        <f t="shared" si="199"/>
        <v>1.68</v>
      </c>
      <c r="N970" s="1229">
        <f t="shared" si="200"/>
        <v>1.68</v>
      </c>
      <c r="O970" s="1229">
        <f t="shared" si="201"/>
        <v>56.7</v>
      </c>
      <c r="P970" s="1229">
        <f t="shared" si="202"/>
        <v>56.7</v>
      </c>
      <c r="Q970" s="1229">
        <f t="shared" si="203"/>
        <v>23.58</v>
      </c>
      <c r="R970" s="1229">
        <f t="shared" si="204"/>
        <v>23.58</v>
      </c>
      <c r="S970" s="1229">
        <f t="shared" si="205"/>
        <v>22.4</v>
      </c>
      <c r="T970" s="1229">
        <f t="shared" si="206"/>
        <v>22.4</v>
      </c>
      <c r="U970" s="1229">
        <f t="shared" si="207"/>
        <v>22.4</v>
      </c>
      <c r="V970" s="1233">
        <f t="shared" si="208"/>
        <v>11.2</v>
      </c>
      <c r="W970" s="1248">
        <f t="shared" si="211"/>
        <v>422</v>
      </c>
    </row>
    <row r="971" spans="1:23" ht="11.25" customHeight="1" x14ac:dyDescent="0.25">
      <c r="A971" s="1234" t="s">
        <v>4450</v>
      </c>
      <c r="B971" s="1234">
        <v>420200084</v>
      </c>
      <c r="C971" s="1235" t="s">
        <v>982</v>
      </c>
      <c r="D971" s="1234">
        <v>36090051340</v>
      </c>
      <c r="E971" s="1234" t="s">
        <v>4507</v>
      </c>
      <c r="F971" s="1237">
        <v>116.66666666666667</v>
      </c>
      <c r="G971" s="1236">
        <v>2</v>
      </c>
      <c r="H971" s="1236">
        <v>1</v>
      </c>
      <c r="I971" s="1238">
        <v>0</v>
      </c>
      <c r="J971" s="1239">
        <f t="shared" si="209"/>
        <v>1</v>
      </c>
      <c r="K971" s="1229">
        <f t="shared" ref="K971:K1034" si="212">F971*$K$4</f>
        <v>28</v>
      </c>
      <c r="L971" s="1229">
        <f t="shared" si="210"/>
        <v>28</v>
      </c>
      <c r="M971" s="1229">
        <f t="shared" ref="M971:M1034" si="213">(H971+I971)*$M$4</f>
        <v>1.68</v>
      </c>
      <c r="N971" s="1229">
        <f t="shared" ref="N971:N1034" si="214">J971*$N$4</f>
        <v>1.68</v>
      </c>
      <c r="O971" s="1229">
        <f t="shared" ref="O971:O1034" si="215">(H971+I971)*$O$4</f>
        <v>56.7</v>
      </c>
      <c r="P971" s="1229">
        <f t="shared" ref="P971:P1034" si="216">J971*$P$4</f>
        <v>56.7</v>
      </c>
      <c r="Q971" s="1229">
        <f t="shared" ref="Q971:Q1034" si="217">(H971+I971)*$Q$4</f>
        <v>23.58</v>
      </c>
      <c r="R971" s="1229">
        <f t="shared" ref="R971:R1034" si="218">J971*$R$4</f>
        <v>23.58</v>
      </c>
      <c r="S971" s="1229">
        <f t="shared" ref="S971:S1034" si="219">F971*$S$4</f>
        <v>7</v>
      </c>
      <c r="T971" s="1229">
        <f t="shared" ref="T971:T1034" si="220">F971*$T$4</f>
        <v>7</v>
      </c>
      <c r="U971" s="1229">
        <f t="shared" ref="U971:U1034" si="221">F971*$U$4</f>
        <v>7</v>
      </c>
      <c r="V971" s="1233">
        <f t="shared" ref="V971:V1034" si="222">F971*$V$4</f>
        <v>3.5</v>
      </c>
      <c r="W971" s="1248">
        <f t="shared" si="211"/>
        <v>244</v>
      </c>
    </row>
    <row r="972" spans="1:23" ht="11.25" customHeight="1" x14ac:dyDescent="0.25">
      <c r="A972" s="1234" t="s">
        <v>4450</v>
      </c>
      <c r="B972" s="1234">
        <v>421200002</v>
      </c>
      <c r="C972" s="1235" t="s">
        <v>1236</v>
      </c>
      <c r="D972" s="1234">
        <v>10300004728</v>
      </c>
      <c r="E972" s="1234" t="s">
        <v>4508</v>
      </c>
      <c r="F972" s="1237">
        <v>803.33333333333337</v>
      </c>
      <c r="G972" s="1236">
        <v>6</v>
      </c>
      <c r="H972" s="1236">
        <v>1</v>
      </c>
      <c r="I972" s="1238">
        <v>1</v>
      </c>
      <c r="J972" s="1239">
        <f t="shared" ref="J972:J1035" si="223">G972-H972-I972</f>
        <v>4</v>
      </c>
      <c r="K972" s="1229">
        <f t="shared" si="212"/>
        <v>192.8</v>
      </c>
      <c r="L972" s="1229">
        <f t="shared" si="210"/>
        <v>192.8</v>
      </c>
      <c r="M972" s="1229">
        <f t="shared" si="213"/>
        <v>3.36</v>
      </c>
      <c r="N972" s="1229">
        <f t="shared" si="214"/>
        <v>6.72</v>
      </c>
      <c r="O972" s="1229">
        <f t="shared" si="215"/>
        <v>113.4</v>
      </c>
      <c r="P972" s="1229">
        <f t="shared" si="216"/>
        <v>226.8</v>
      </c>
      <c r="Q972" s="1229">
        <f t="shared" si="217"/>
        <v>47.16</v>
      </c>
      <c r="R972" s="1229">
        <f t="shared" si="218"/>
        <v>94.32</v>
      </c>
      <c r="S972" s="1229">
        <f t="shared" si="219"/>
        <v>48.2</v>
      </c>
      <c r="T972" s="1229">
        <f t="shared" si="220"/>
        <v>48.2</v>
      </c>
      <c r="U972" s="1229">
        <f t="shared" si="221"/>
        <v>48.2</v>
      </c>
      <c r="V972" s="1233">
        <f t="shared" si="222"/>
        <v>24.1</v>
      </c>
      <c r="W972" s="1248">
        <f t="shared" si="211"/>
        <v>1046</v>
      </c>
    </row>
    <row r="973" spans="1:23" ht="11.25" customHeight="1" x14ac:dyDescent="0.25">
      <c r="A973" s="1234" t="s">
        <v>4450</v>
      </c>
      <c r="B973" s="1234">
        <v>424700007</v>
      </c>
      <c r="C973" s="1235" t="s">
        <v>3139</v>
      </c>
      <c r="D973" s="1234">
        <v>81980008095</v>
      </c>
      <c r="E973" s="1234" t="s">
        <v>4509</v>
      </c>
      <c r="F973" s="1237">
        <v>407.66666666666669</v>
      </c>
      <c r="G973" s="1236">
        <v>3</v>
      </c>
      <c r="H973" s="1236">
        <v>1</v>
      </c>
      <c r="I973" s="1238">
        <v>0</v>
      </c>
      <c r="J973" s="1239">
        <f t="shared" si="223"/>
        <v>2</v>
      </c>
      <c r="K973" s="1229">
        <f t="shared" si="212"/>
        <v>97.84</v>
      </c>
      <c r="L973" s="1229">
        <f t="shared" si="210"/>
        <v>97.84</v>
      </c>
      <c r="M973" s="1229">
        <f t="shared" si="213"/>
        <v>1.68</v>
      </c>
      <c r="N973" s="1229">
        <f t="shared" si="214"/>
        <v>3.36</v>
      </c>
      <c r="O973" s="1229">
        <f t="shared" si="215"/>
        <v>56.7</v>
      </c>
      <c r="P973" s="1229">
        <f t="shared" si="216"/>
        <v>113.4</v>
      </c>
      <c r="Q973" s="1229">
        <f t="shared" si="217"/>
        <v>23.58</v>
      </c>
      <c r="R973" s="1229">
        <f t="shared" si="218"/>
        <v>47.16</v>
      </c>
      <c r="S973" s="1229">
        <f t="shared" si="219"/>
        <v>24.46</v>
      </c>
      <c r="T973" s="1229">
        <f t="shared" si="220"/>
        <v>24.46</v>
      </c>
      <c r="U973" s="1229">
        <f t="shared" si="221"/>
        <v>24.46</v>
      </c>
      <c r="V973" s="1233">
        <f t="shared" si="222"/>
        <v>12.23</v>
      </c>
      <c r="W973" s="1248">
        <f t="shared" si="211"/>
        <v>527</v>
      </c>
    </row>
    <row r="974" spans="1:23" ht="11.25" customHeight="1" x14ac:dyDescent="0.25">
      <c r="A974" s="1234" t="s">
        <v>4450</v>
      </c>
      <c r="B974" s="1234">
        <v>424700008</v>
      </c>
      <c r="C974" s="1235" t="s">
        <v>1822</v>
      </c>
      <c r="D974" s="1234">
        <v>89550006129</v>
      </c>
      <c r="E974" s="1234" t="s">
        <v>4510</v>
      </c>
      <c r="F974" s="1237">
        <v>300</v>
      </c>
      <c r="G974" s="1236">
        <v>5</v>
      </c>
      <c r="H974" s="1236">
        <v>1</v>
      </c>
      <c r="I974" s="1238">
        <v>0</v>
      </c>
      <c r="J974" s="1239">
        <f t="shared" si="223"/>
        <v>4</v>
      </c>
      <c r="K974" s="1229">
        <f t="shared" si="212"/>
        <v>72</v>
      </c>
      <c r="L974" s="1229">
        <f t="shared" si="210"/>
        <v>72</v>
      </c>
      <c r="M974" s="1229">
        <f t="shared" si="213"/>
        <v>1.68</v>
      </c>
      <c r="N974" s="1229">
        <f t="shared" si="214"/>
        <v>6.72</v>
      </c>
      <c r="O974" s="1229">
        <f t="shared" si="215"/>
        <v>56.7</v>
      </c>
      <c r="P974" s="1229">
        <f t="shared" si="216"/>
        <v>226.8</v>
      </c>
      <c r="Q974" s="1229">
        <f t="shared" si="217"/>
        <v>23.58</v>
      </c>
      <c r="R974" s="1229">
        <f t="shared" si="218"/>
        <v>94.32</v>
      </c>
      <c r="S974" s="1229">
        <f t="shared" si="219"/>
        <v>18</v>
      </c>
      <c r="T974" s="1229">
        <f t="shared" si="220"/>
        <v>18</v>
      </c>
      <c r="U974" s="1229">
        <f t="shared" si="221"/>
        <v>18</v>
      </c>
      <c r="V974" s="1233">
        <f t="shared" si="222"/>
        <v>9</v>
      </c>
      <c r="W974" s="1248">
        <f t="shared" si="211"/>
        <v>617</v>
      </c>
    </row>
    <row r="975" spans="1:23" ht="11.25" customHeight="1" x14ac:dyDescent="0.25">
      <c r="A975" s="1234" t="s">
        <v>4450</v>
      </c>
      <c r="B975" s="1234">
        <v>427300003</v>
      </c>
      <c r="C975" s="1235" t="s">
        <v>1238</v>
      </c>
      <c r="D975" s="1234">
        <v>93170009369</v>
      </c>
      <c r="E975" s="1234" t="s">
        <v>4511</v>
      </c>
      <c r="F975" s="1237">
        <v>283.33333333333331</v>
      </c>
      <c r="G975" s="1236">
        <v>3</v>
      </c>
      <c r="H975" s="1236">
        <v>1</v>
      </c>
      <c r="I975" s="1238">
        <v>0</v>
      </c>
      <c r="J975" s="1239">
        <f t="shared" si="223"/>
        <v>2</v>
      </c>
      <c r="K975" s="1229">
        <f t="shared" si="212"/>
        <v>68</v>
      </c>
      <c r="L975" s="1229">
        <f t="shared" si="210"/>
        <v>68</v>
      </c>
      <c r="M975" s="1229">
        <f t="shared" si="213"/>
        <v>1.68</v>
      </c>
      <c r="N975" s="1229">
        <f t="shared" si="214"/>
        <v>3.36</v>
      </c>
      <c r="O975" s="1229">
        <f t="shared" si="215"/>
        <v>56.7</v>
      </c>
      <c r="P975" s="1229">
        <f t="shared" si="216"/>
        <v>113.4</v>
      </c>
      <c r="Q975" s="1229">
        <f t="shared" si="217"/>
        <v>23.58</v>
      </c>
      <c r="R975" s="1229">
        <f t="shared" si="218"/>
        <v>47.16</v>
      </c>
      <c r="S975" s="1229">
        <f t="shared" si="219"/>
        <v>17</v>
      </c>
      <c r="T975" s="1229">
        <f t="shared" si="220"/>
        <v>17</v>
      </c>
      <c r="U975" s="1229">
        <f t="shared" si="221"/>
        <v>17</v>
      </c>
      <c r="V975" s="1233">
        <f t="shared" si="222"/>
        <v>8.5</v>
      </c>
      <c r="W975" s="1248">
        <f t="shared" si="211"/>
        <v>441</v>
      </c>
    </row>
    <row r="976" spans="1:23" ht="11.25" customHeight="1" x14ac:dyDescent="0.25">
      <c r="A976" s="1234" t="s">
        <v>4450</v>
      </c>
      <c r="B976" s="1234">
        <v>427300004</v>
      </c>
      <c r="C976" s="1235" t="s">
        <v>3141</v>
      </c>
      <c r="D976" s="1234">
        <v>83900003437</v>
      </c>
      <c r="E976" s="1234" t="s">
        <v>4512</v>
      </c>
      <c r="F976" s="1237">
        <v>188.33333333333334</v>
      </c>
      <c r="G976" s="1236">
        <v>3</v>
      </c>
      <c r="H976" s="1236">
        <v>1</v>
      </c>
      <c r="I976" s="1238">
        <v>0</v>
      </c>
      <c r="J976" s="1239">
        <f t="shared" si="223"/>
        <v>2</v>
      </c>
      <c r="K976" s="1229">
        <f t="shared" si="212"/>
        <v>45.2</v>
      </c>
      <c r="L976" s="1229">
        <f t="shared" si="210"/>
        <v>45.2</v>
      </c>
      <c r="M976" s="1229">
        <f t="shared" si="213"/>
        <v>1.68</v>
      </c>
      <c r="N976" s="1229">
        <f t="shared" si="214"/>
        <v>3.36</v>
      </c>
      <c r="O976" s="1229">
        <f t="shared" si="215"/>
        <v>56.7</v>
      </c>
      <c r="P976" s="1229">
        <f t="shared" si="216"/>
        <v>113.4</v>
      </c>
      <c r="Q976" s="1229">
        <f t="shared" si="217"/>
        <v>23.58</v>
      </c>
      <c r="R976" s="1229">
        <f t="shared" si="218"/>
        <v>47.16</v>
      </c>
      <c r="S976" s="1229">
        <f t="shared" si="219"/>
        <v>11.3</v>
      </c>
      <c r="T976" s="1229">
        <f t="shared" si="220"/>
        <v>11.3</v>
      </c>
      <c r="U976" s="1229">
        <f t="shared" si="221"/>
        <v>11.3</v>
      </c>
      <c r="V976" s="1233">
        <f t="shared" si="222"/>
        <v>5.65</v>
      </c>
      <c r="W976" s="1248">
        <f t="shared" si="211"/>
        <v>376</v>
      </c>
    </row>
    <row r="977" spans="1:23" ht="11.25" customHeight="1" x14ac:dyDescent="0.25">
      <c r="A977" s="1234" t="s">
        <v>4450</v>
      </c>
      <c r="B977" s="1234">
        <v>427300005</v>
      </c>
      <c r="C977" s="1235" t="s">
        <v>984</v>
      </c>
      <c r="D977" s="1234">
        <v>63140005605</v>
      </c>
      <c r="E977" s="1234" t="s">
        <v>4513</v>
      </c>
      <c r="F977" s="1237">
        <v>386.33333333333331</v>
      </c>
      <c r="G977" s="1236">
        <v>2</v>
      </c>
      <c r="H977" s="1236">
        <v>1</v>
      </c>
      <c r="I977" s="1238">
        <v>0</v>
      </c>
      <c r="J977" s="1239">
        <f t="shared" si="223"/>
        <v>1</v>
      </c>
      <c r="K977" s="1229">
        <f t="shared" si="212"/>
        <v>92.72</v>
      </c>
      <c r="L977" s="1229">
        <f t="shared" si="210"/>
        <v>92.72</v>
      </c>
      <c r="M977" s="1229">
        <f t="shared" si="213"/>
        <v>1.68</v>
      </c>
      <c r="N977" s="1229">
        <f t="shared" si="214"/>
        <v>1.68</v>
      </c>
      <c r="O977" s="1229">
        <f t="shared" si="215"/>
        <v>56.7</v>
      </c>
      <c r="P977" s="1229">
        <f t="shared" si="216"/>
        <v>56.7</v>
      </c>
      <c r="Q977" s="1229">
        <f t="shared" si="217"/>
        <v>23.58</v>
      </c>
      <c r="R977" s="1229">
        <f t="shared" si="218"/>
        <v>23.58</v>
      </c>
      <c r="S977" s="1229">
        <f t="shared" si="219"/>
        <v>23.18</v>
      </c>
      <c r="T977" s="1229">
        <f t="shared" si="220"/>
        <v>23.18</v>
      </c>
      <c r="U977" s="1229">
        <f t="shared" si="221"/>
        <v>23.18</v>
      </c>
      <c r="V977" s="1233">
        <f t="shared" si="222"/>
        <v>11.59</v>
      </c>
      <c r="W977" s="1248">
        <f t="shared" si="211"/>
        <v>430</v>
      </c>
    </row>
    <row r="978" spans="1:23" ht="11.25" customHeight="1" x14ac:dyDescent="0.25">
      <c r="A978" s="1234" t="s">
        <v>4450</v>
      </c>
      <c r="B978" s="1234">
        <v>427300006</v>
      </c>
      <c r="C978" s="1235" t="s">
        <v>3143</v>
      </c>
      <c r="D978" s="1234">
        <v>53880000313</v>
      </c>
      <c r="E978" s="1234" t="s">
        <v>4514</v>
      </c>
      <c r="F978" s="1237">
        <v>620.33333333333337</v>
      </c>
      <c r="G978" s="1236">
        <v>3</v>
      </c>
      <c r="H978" s="1236">
        <v>1</v>
      </c>
      <c r="I978" s="1238">
        <v>0</v>
      </c>
      <c r="J978" s="1239">
        <f t="shared" si="223"/>
        <v>2</v>
      </c>
      <c r="K978" s="1229">
        <f t="shared" si="212"/>
        <v>148.88</v>
      </c>
      <c r="L978" s="1229">
        <f t="shared" si="210"/>
        <v>148.88</v>
      </c>
      <c r="M978" s="1229">
        <f t="shared" si="213"/>
        <v>1.68</v>
      </c>
      <c r="N978" s="1229">
        <f t="shared" si="214"/>
        <v>3.36</v>
      </c>
      <c r="O978" s="1229">
        <f t="shared" si="215"/>
        <v>56.7</v>
      </c>
      <c r="P978" s="1229">
        <f t="shared" si="216"/>
        <v>113.4</v>
      </c>
      <c r="Q978" s="1229">
        <f t="shared" si="217"/>
        <v>23.58</v>
      </c>
      <c r="R978" s="1229">
        <f t="shared" si="218"/>
        <v>47.16</v>
      </c>
      <c r="S978" s="1229">
        <f t="shared" si="219"/>
        <v>37.22</v>
      </c>
      <c r="T978" s="1229">
        <f t="shared" si="220"/>
        <v>37.22</v>
      </c>
      <c r="U978" s="1229">
        <f t="shared" si="221"/>
        <v>37.22</v>
      </c>
      <c r="V978" s="1233">
        <f t="shared" si="222"/>
        <v>18.61</v>
      </c>
      <c r="W978" s="1248">
        <f t="shared" si="211"/>
        <v>674</v>
      </c>
    </row>
    <row r="979" spans="1:23" ht="11.25" customHeight="1" x14ac:dyDescent="0.25">
      <c r="A979" s="1234" t="s">
        <v>4450</v>
      </c>
      <c r="B979" s="1234">
        <v>427300007</v>
      </c>
      <c r="C979" s="1235" t="s">
        <v>3145</v>
      </c>
      <c r="D979" s="1234">
        <v>99770010840</v>
      </c>
      <c r="E979" s="1234" t="s">
        <v>4515</v>
      </c>
      <c r="F979" s="1237">
        <v>205.66666666666666</v>
      </c>
      <c r="G979" s="1236">
        <v>4</v>
      </c>
      <c r="H979" s="1236">
        <v>1</v>
      </c>
      <c r="I979" s="1238">
        <v>0</v>
      </c>
      <c r="J979" s="1239">
        <f t="shared" si="223"/>
        <v>3</v>
      </c>
      <c r="K979" s="1229">
        <f t="shared" si="212"/>
        <v>49.36</v>
      </c>
      <c r="L979" s="1229">
        <f t="shared" si="210"/>
        <v>49.36</v>
      </c>
      <c r="M979" s="1229">
        <f t="shared" si="213"/>
        <v>1.68</v>
      </c>
      <c r="N979" s="1229">
        <f t="shared" si="214"/>
        <v>5.04</v>
      </c>
      <c r="O979" s="1229">
        <f t="shared" si="215"/>
        <v>56.7</v>
      </c>
      <c r="P979" s="1229">
        <f t="shared" si="216"/>
        <v>170.10000000000002</v>
      </c>
      <c r="Q979" s="1229">
        <f t="shared" si="217"/>
        <v>23.58</v>
      </c>
      <c r="R979" s="1229">
        <f t="shared" si="218"/>
        <v>70.739999999999995</v>
      </c>
      <c r="S979" s="1229">
        <f t="shared" si="219"/>
        <v>12.34</v>
      </c>
      <c r="T979" s="1229">
        <f t="shared" si="220"/>
        <v>12.34</v>
      </c>
      <c r="U979" s="1229">
        <f t="shared" si="221"/>
        <v>12.34</v>
      </c>
      <c r="V979" s="1233">
        <f t="shared" si="222"/>
        <v>6.17</v>
      </c>
      <c r="W979" s="1248">
        <f t="shared" si="211"/>
        <v>470</v>
      </c>
    </row>
    <row r="980" spans="1:23" ht="11.25" customHeight="1" x14ac:dyDescent="0.25">
      <c r="A980" s="1234" t="s">
        <v>4450</v>
      </c>
      <c r="B980" s="1234">
        <v>427500004</v>
      </c>
      <c r="C980" s="1235" t="s">
        <v>986</v>
      </c>
      <c r="D980" s="1234">
        <v>18180003203</v>
      </c>
      <c r="E980" s="1234" t="s">
        <v>4516</v>
      </c>
      <c r="F980" s="1237">
        <v>374</v>
      </c>
      <c r="G980" s="1236">
        <v>3</v>
      </c>
      <c r="H980" s="1236">
        <v>1</v>
      </c>
      <c r="I980" s="1238">
        <v>0</v>
      </c>
      <c r="J980" s="1239">
        <f t="shared" si="223"/>
        <v>2</v>
      </c>
      <c r="K980" s="1229">
        <f t="shared" si="212"/>
        <v>89.759999999999991</v>
      </c>
      <c r="L980" s="1229">
        <f t="shared" si="210"/>
        <v>89.759999999999991</v>
      </c>
      <c r="M980" s="1229">
        <f t="shared" si="213"/>
        <v>1.68</v>
      </c>
      <c r="N980" s="1229">
        <f t="shared" si="214"/>
        <v>3.36</v>
      </c>
      <c r="O980" s="1229">
        <f t="shared" si="215"/>
        <v>56.7</v>
      </c>
      <c r="P980" s="1229">
        <f t="shared" si="216"/>
        <v>113.4</v>
      </c>
      <c r="Q980" s="1229">
        <f t="shared" si="217"/>
        <v>23.58</v>
      </c>
      <c r="R980" s="1229">
        <f t="shared" si="218"/>
        <v>47.16</v>
      </c>
      <c r="S980" s="1229">
        <f t="shared" si="219"/>
        <v>22.439999999999998</v>
      </c>
      <c r="T980" s="1229">
        <f t="shared" si="220"/>
        <v>22.439999999999998</v>
      </c>
      <c r="U980" s="1229">
        <f t="shared" si="221"/>
        <v>22.439999999999998</v>
      </c>
      <c r="V980" s="1233">
        <f t="shared" si="222"/>
        <v>11.219999999999999</v>
      </c>
      <c r="W980" s="1248">
        <f t="shared" si="211"/>
        <v>504</v>
      </c>
    </row>
    <row r="981" spans="1:23" ht="11.25" customHeight="1" x14ac:dyDescent="0.25">
      <c r="A981" s="1234" t="s">
        <v>4450</v>
      </c>
      <c r="B981" s="1234">
        <v>427500009</v>
      </c>
      <c r="C981" s="1235" t="s">
        <v>4517</v>
      </c>
      <c r="D981" s="1234">
        <v>73220017337</v>
      </c>
      <c r="E981" s="1234" t="s">
        <v>4518</v>
      </c>
      <c r="F981" s="1237">
        <v>206.66666666666666</v>
      </c>
      <c r="G981" s="1236">
        <v>3</v>
      </c>
      <c r="H981" s="1236">
        <v>1</v>
      </c>
      <c r="I981" s="1238">
        <v>0</v>
      </c>
      <c r="J981" s="1239">
        <f t="shared" si="223"/>
        <v>2</v>
      </c>
      <c r="K981" s="1229">
        <f t="shared" si="212"/>
        <v>49.599999999999994</v>
      </c>
      <c r="L981" s="1229">
        <f t="shared" si="210"/>
        <v>49.599999999999994</v>
      </c>
      <c r="M981" s="1229">
        <f t="shared" si="213"/>
        <v>1.68</v>
      </c>
      <c r="N981" s="1229">
        <f t="shared" si="214"/>
        <v>3.36</v>
      </c>
      <c r="O981" s="1229">
        <f t="shared" si="215"/>
        <v>56.7</v>
      </c>
      <c r="P981" s="1229">
        <f t="shared" si="216"/>
        <v>113.4</v>
      </c>
      <c r="Q981" s="1229">
        <f t="shared" si="217"/>
        <v>23.58</v>
      </c>
      <c r="R981" s="1229">
        <f t="shared" si="218"/>
        <v>47.16</v>
      </c>
      <c r="S981" s="1229">
        <f t="shared" si="219"/>
        <v>12.399999999999999</v>
      </c>
      <c r="T981" s="1229">
        <f t="shared" si="220"/>
        <v>12.399999999999999</v>
      </c>
      <c r="U981" s="1229">
        <f t="shared" si="221"/>
        <v>12.399999999999999</v>
      </c>
      <c r="V981" s="1233">
        <f t="shared" si="222"/>
        <v>6.1999999999999993</v>
      </c>
      <c r="W981" s="1248">
        <f t="shared" si="211"/>
        <v>388</v>
      </c>
    </row>
    <row r="982" spans="1:23" ht="11.25" customHeight="1" x14ac:dyDescent="0.25">
      <c r="A982" s="1234" t="s">
        <v>4450</v>
      </c>
      <c r="B982" s="1234">
        <v>427700001</v>
      </c>
      <c r="C982" s="1235" t="s">
        <v>3149</v>
      </c>
      <c r="D982" s="1234">
        <v>33980008154</v>
      </c>
      <c r="E982" s="1234" t="s">
        <v>4519</v>
      </c>
      <c r="F982" s="1237">
        <v>871.33333333333337</v>
      </c>
      <c r="G982" s="1236">
        <v>4</v>
      </c>
      <c r="H982" s="1236">
        <v>1</v>
      </c>
      <c r="I982" s="1238">
        <v>0</v>
      </c>
      <c r="J982" s="1239">
        <f t="shared" si="223"/>
        <v>3</v>
      </c>
      <c r="K982" s="1229">
        <f t="shared" si="212"/>
        <v>209.12</v>
      </c>
      <c r="L982" s="1229">
        <f t="shared" si="210"/>
        <v>209.12</v>
      </c>
      <c r="M982" s="1229">
        <f t="shared" si="213"/>
        <v>1.68</v>
      </c>
      <c r="N982" s="1229">
        <f t="shared" si="214"/>
        <v>5.04</v>
      </c>
      <c r="O982" s="1229">
        <f t="shared" si="215"/>
        <v>56.7</v>
      </c>
      <c r="P982" s="1229">
        <f t="shared" si="216"/>
        <v>170.10000000000002</v>
      </c>
      <c r="Q982" s="1229">
        <f t="shared" si="217"/>
        <v>23.58</v>
      </c>
      <c r="R982" s="1229">
        <f t="shared" si="218"/>
        <v>70.739999999999995</v>
      </c>
      <c r="S982" s="1229">
        <f t="shared" si="219"/>
        <v>52.28</v>
      </c>
      <c r="T982" s="1229">
        <f t="shared" si="220"/>
        <v>52.28</v>
      </c>
      <c r="U982" s="1229">
        <f t="shared" si="221"/>
        <v>52.28</v>
      </c>
      <c r="V982" s="1233">
        <f t="shared" si="222"/>
        <v>26.14</v>
      </c>
      <c r="W982" s="1248">
        <f t="shared" si="211"/>
        <v>929</v>
      </c>
    </row>
    <row r="983" spans="1:23" ht="11.25" customHeight="1" x14ac:dyDescent="0.25">
      <c r="A983" s="1234" t="s">
        <v>4450</v>
      </c>
      <c r="B983" s="1234">
        <v>427700003</v>
      </c>
      <c r="C983" s="1235" t="s">
        <v>3151</v>
      </c>
      <c r="D983" s="1234">
        <v>10100001711</v>
      </c>
      <c r="E983" s="1234" t="s">
        <v>4520</v>
      </c>
      <c r="F983" s="1237">
        <v>297.33333333333331</v>
      </c>
      <c r="G983" s="1236">
        <v>2</v>
      </c>
      <c r="H983" s="1236">
        <v>1</v>
      </c>
      <c r="I983" s="1238">
        <v>0</v>
      </c>
      <c r="J983" s="1239">
        <f t="shared" si="223"/>
        <v>1</v>
      </c>
      <c r="K983" s="1229">
        <f t="shared" si="212"/>
        <v>71.36</v>
      </c>
      <c r="L983" s="1229">
        <f t="shared" si="210"/>
        <v>71.36</v>
      </c>
      <c r="M983" s="1229">
        <f t="shared" si="213"/>
        <v>1.68</v>
      </c>
      <c r="N983" s="1229">
        <f t="shared" si="214"/>
        <v>1.68</v>
      </c>
      <c r="O983" s="1229">
        <f t="shared" si="215"/>
        <v>56.7</v>
      </c>
      <c r="P983" s="1229">
        <f t="shared" si="216"/>
        <v>56.7</v>
      </c>
      <c r="Q983" s="1229">
        <f t="shared" si="217"/>
        <v>23.58</v>
      </c>
      <c r="R983" s="1229">
        <f t="shared" si="218"/>
        <v>23.58</v>
      </c>
      <c r="S983" s="1229">
        <f t="shared" si="219"/>
        <v>17.84</v>
      </c>
      <c r="T983" s="1229">
        <f t="shared" si="220"/>
        <v>17.84</v>
      </c>
      <c r="U983" s="1229">
        <f t="shared" si="221"/>
        <v>17.84</v>
      </c>
      <c r="V983" s="1233">
        <f t="shared" si="222"/>
        <v>8.92</v>
      </c>
      <c r="W983" s="1248">
        <f t="shared" si="211"/>
        <v>369</v>
      </c>
    </row>
    <row r="984" spans="1:23" ht="11.25" customHeight="1" x14ac:dyDescent="0.25">
      <c r="A984" s="1234" t="s">
        <v>4450</v>
      </c>
      <c r="B984" s="1234">
        <v>427700007</v>
      </c>
      <c r="C984" s="1235" t="s">
        <v>3153</v>
      </c>
      <c r="D984" s="1234">
        <v>62610006561</v>
      </c>
      <c r="E984" s="1234" t="s">
        <v>4521</v>
      </c>
      <c r="F984" s="1237">
        <v>250.33333333333334</v>
      </c>
      <c r="G984" s="1236">
        <v>2</v>
      </c>
      <c r="H984" s="1236">
        <v>1</v>
      </c>
      <c r="I984" s="1238">
        <v>0</v>
      </c>
      <c r="J984" s="1239">
        <f t="shared" si="223"/>
        <v>1</v>
      </c>
      <c r="K984" s="1229">
        <f t="shared" si="212"/>
        <v>60.08</v>
      </c>
      <c r="L984" s="1229">
        <f t="shared" si="210"/>
        <v>60.08</v>
      </c>
      <c r="M984" s="1229">
        <f t="shared" si="213"/>
        <v>1.68</v>
      </c>
      <c r="N984" s="1229">
        <f t="shared" si="214"/>
        <v>1.68</v>
      </c>
      <c r="O984" s="1229">
        <f t="shared" si="215"/>
        <v>56.7</v>
      </c>
      <c r="P984" s="1229">
        <f t="shared" si="216"/>
        <v>56.7</v>
      </c>
      <c r="Q984" s="1229">
        <f t="shared" si="217"/>
        <v>23.58</v>
      </c>
      <c r="R984" s="1229">
        <f t="shared" si="218"/>
        <v>23.58</v>
      </c>
      <c r="S984" s="1229">
        <f t="shared" si="219"/>
        <v>15.02</v>
      </c>
      <c r="T984" s="1229">
        <f t="shared" si="220"/>
        <v>15.02</v>
      </c>
      <c r="U984" s="1229">
        <f t="shared" si="221"/>
        <v>15.02</v>
      </c>
      <c r="V984" s="1233">
        <f t="shared" si="222"/>
        <v>7.51</v>
      </c>
      <c r="W984" s="1248">
        <f t="shared" si="211"/>
        <v>337</v>
      </c>
    </row>
    <row r="985" spans="1:23" ht="11.25" customHeight="1" x14ac:dyDescent="0.25">
      <c r="A985" s="1234" t="s">
        <v>4450</v>
      </c>
      <c r="B985" s="1234">
        <v>429300006</v>
      </c>
      <c r="C985" s="1235" t="s">
        <v>3155</v>
      </c>
      <c r="D985" s="1234">
        <v>26340008240</v>
      </c>
      <c r="E985" s="1234" t="s">
        <v>4522</v>
      </c>
      <c r="F985" s="1237">
        <v>915</v>
      </c>
      <c r="G985" s="1236">
        <v>6</v>
      </c>
      <c r="H985" s="1236">
        <v>1</v>
      </c>
      <c r="I985" s="1238">
        <v>1</v>
      </c>
      <c r="J985" s="1239">
        <f t="shared" si="223"/>
        <v>4</v>
      </c>
      <c r="K985" s="1229">
        <f t="shared" si="212"/>
        <v>219.6</v>
      </c>
      <c r="L985" s="1229">
        <f t="shared" si="210"/>
        <v>219.6</v>
      </c>
      <c r="M985" s="1229">
        <f t="shared" si="213"/>
        <v>3.36</v>
      </c>
      <c r="N985" s="1229">
        <f t="shared" si="214"/>
        <v>6.72</v>
      </c>
      <c r="O985" s="1229">
        <f t="shared" si="215"/>
        <v>113.4</v>
      </c>
      <c r="P985" s="1229">
        <f t="shared" si="216"/>
        <v>226.8</v>
      </c>
      <c r="Q985" s="1229">
        <f t="shared" si="217"/>
        <v>47.16</v>
      </c>
      <c r="R985" s="1229">
        <f t="shared" si="218"/>
        <v>94.32</v>
      </c>
      <c r="S985" s="1229">
        <f t="shared" si="219"/>
        <v>54.9</v>
      </c>
      <c r="T985" s="1229">
        <f t="shared" si="220"/>
        <v>54.9</v>
      </c>
      <c r="U985" s="1229">
        <f t="shared" si="221"/>
        <v>54.9</v>
      </c>
      <c r="V985" s="1233">
        <f t="shared" si="222"/>
        <v>27.45</v>
      </c>
      <c r="W985" s="1248">
        <f t="shared" si="211"/>
        <v>1123</v>
      </c>
    </row>
    <row r="986" spans="1:23" ht="11.25" customHeight="1" x14ac:dyDescent="0.25">
      <c r="A986" s="1234" t="s">
        <v>4450</v>
      </c>
      <c r="B986" s="1234">
        <v>500200009</v>
      </c>
      <c r="C986" s="1235" t="s">
        <v>3157</v>
      </c>
      <c r="D986" s="1234">
        <v>79120009291</v>
      </c>
      <c r="E986" s="1234" t="s">
        <v>4523</v>
      </c>
      <c r="F986" s="1237">
        <v>343.66666666666669</v>
      </c>
      <c r="G986" s="1236">
        <v>2</v>
      </c>
      <c r="H986" s="1236">
        <v>1</v>
      </c>
      <c r="I986" s="1238">
        <v>0</v>
      </c>
      <c r="J986" s="1239">
        <f t="shared" si="223"/>
        <v>1</v>
      </c>
      <c r="K986" s="1229">
        <f t="shared" si="212"/>
        <v>82.48</v>
      </c>
      <c r="L986" s="1229">
        <f t="shared" si="210"/>
        <v>82.48</v>
      </c>
      <c r="M986" s="1229">
        <f t="shared" si="213"/>
        <v>1.68</v>
      </c>
      <c r="N986" s="1229">
        <f t="shared" si="214"/>
        <v>1.68</v>
      </c>
      <c r="O986" s="1229">
        <f t="shared" si="215"/>
        <v>56.7</v>
      </c>
      <c r="P986" s="1229">
        <f t="shared" si="216"/>
        <v>56.7</v>
      </c>
      <c r="Q986" s="1229">
        <f t="shared" si="217"/>
        <v>23.58</v>
      </c>
      <c r="R986" s="1229">
        <f t="shared" si="218"/>
        <v>23.58</v>
      </c>
      <c r="S986" s="1229">
        <f t="shared" si="219"/>
        <v>20.62</v>
      </c>
      <c r="T986" s="1229">
        <f t="shared" si="220"/>
        <v>20.62</v>
      </c>
      <c r="U986" s="1229">
        <f t="shared" si="221"/>
        <v>20.62</v>
      </c>
      <c r="V986" s="1233">
        <f t="shared" si="222"/>
        <v>10.31</v>
      </c>
      <c r="W986" s="1248">
        <f t="shared" si="211"/>
        <v>401</v>
      </c>
    </row>
    <row r="987" spans="1:23" ht="11.25" customHeight="1" x14ac:dyDescent="0.25">
      <c r="A987" s="1234" t="s">
        <v>4450</v>
      </c>
      <c r="B987" s="1234">
        <v>500200019</v>
      </c>
      <c r="C987" s="1235" t="s">
        <v>988</v>
      </c>
      <c r="D987" s="1234">
        <v>50650006366</v>
      </c>
      <c r="E987" s="1234" t="s">
        <v>4524</v>
      </c>
      <c r="F987" s="1237">
        <v>560.33333333333337</v>
      </c>
      <c r="G987" s="1236">
        <v>5</v>
      </c>
      <c r="H987" s="1236">
        <v>2</v>
      </c>
      <c r="I987" s="1238">
        <v>0</v>
      </c>
      <c r="J987" s="1239">
        <f t="shared" si="223"/>
        <v>3</v>
      </c>
      <c r="K987" s="1229">
        <f t="shared" si="212"/>
        <v>134.48000000000002</v>
      </c>
      <c r="L987" s="1229">
        <f t="shared" si="210"/>
        <v>134.48000000000002</v>
      </c>
      <c r="M987" s="1229">
        <f t="shared" si="213"/>
        <v>3.36</v>
      </c>
      <c r="N987" s="1229">
        <f t="shared" si="214"/>
        <v>5.04</v>
      </c>
      <c r="O987" s="1229">
        <f t="shared" si="215"/>
        <v>113.4</v>
      </c>
      <c r="P987" s="1229">
        <f t="shared" si="216"/>
        <v>170.10000000000002</v>
      </c>
      <c r="Q987" s="1229">
        <f t="shared" si="217"/>
        <v>47.16</v>
      </c>
      <c r="R987" s="1229">
        <f t="shared" si="218"/>
        <v>70.739999999999995</v>
      </c>
      <c r="S987" s="1229">
        <f t="shared" si="219"/>
        <v>33.620000000000005</v>
      </c>
      <c r="T987" s="1229">
        <f t="shared" si="220"/>
        <v>33.620000000000005</v>
      </c>
      <c r="U987" s="1229">
        <f t="shared" si="221"/>
        <v>33.620000000000005</v>
      </c>
      <c r="V987" s="1233">
        <f t="shared" si="222"/>
        <v>16.810000000000002</v>
      </c>
      <c r="W987" s="1248">
        <f t="shared" si="211"/>
        <v>796</v>
      </c>
    </row>
    <row r="988" spans="1:23" ht="11.25" customHeight="1" x14ac:dyDescent="0.25">
      <c r="A988" s="1234" t="s">
        <v>4450</v>
      </c>
      <c r="B988" s="1234">
        <v>500200022</v>
      </c>
      <c r="C988" s="1235" t="s">
        <v>3159</v>
      </c>
      <c r="D988" s="1234">
        <v>41430007550</v>
      </c>
      <c r="E988" s="1234" t="s">
        <v>4525</v>
      </c>
      <c r="F988" s="1237">
        <v>294</v>
      </c>
      <c r="G988" s="1236">
        <v>2</v>
      </c>
      <c r="H988" s="1236">
        <v>1</v>
      </c>
      <c r="I988" s="1238">
        <v>0</v>
      </c>
      <c r="J988" s="1239">
        <f t="shared" si="223"/>
        <v>1</v>
      </c>
      <c r="K988" s="1229">
        <f t="shared" si="212"/>
        <v>70.56</v>
      </c>
      <c r="L988" s="1229">
        <f t="shared" si="210"/>
        <v>70.56</v>
      </c>
      <c r="M988" s="1229">
        <f t="shared" si="213"/>
        <v>1.68</v>
      </c>
      <c r="N988" s="1229">
        <f t="shared" si="214"/>
        <v>1.68</v>
      </c>
      <c r="O988" s="1229">
        <f t="shared" si="215"/>
        <v>56.7</v>
      </c>
      <c r="P988" s="1229">
        <f t="shared" si="216"/>
        <v>56.7</v>
      </c>
      <c r="Q988" s="1229">
        <f t="shared" si="217"/>
        <v>23.58</v>
      </c>
      <c r="R988" s="1229">
        <f t="shared" si="218"/>
        <v>23.58</v>
      </c>
      <c r="S988" s="1229">
        <f t="shared" si="219"/>
        <v>17.64</v>
      </c>
      <c r="T988" s="1229">
        <f t="shared" si="220"/>
        <v>17.64</v>
      </c>
      <c r="U988" s="1229">
        <f t="shared" si="221"/>
        <v>17.64</v>
      </c>
      <c r="V988" s="1233">
        <f t="shared" si="222"/>
        <v>8.82</v>
      </c>
      <c r="W988" s="1248">
        <f t="shared" si="211"/>
        <v>367</v>
      </c>
    </row>
    <row r="989" spans="1:23" ht="11.25" customHeight="1" x14ac:dyDescent="0.25">
      <c r="A989" s="1234" t="s">
        <v>4450</v>
      </c>
      <c r="B989" s="1234">
        <v>500200028</v>
      </c>
      <c r="C989" s="1235" t="s">
        <v>1826</v>
      </c>
      <c r="D989" s="1234">
        <v>98040011244</v>
      </c>
      <c r="E989" s="1234" t="s">
        <v>4526</v>
      </c>
      <c r="F989" s="1237">
        <v>388</v>
      </c>
      <c r="G989" s="1236">
        <v>3</v>
      </c>
      <c r="H989" s="1236">
        <v>1</v>
      </c>
      <c r="I989" s="1238">
        <v>0</v>
      </c>
      <c r="J989" s="1239">
        <f t="shared" si="223"/>
        <v>2</v>
      </c>
      <c r="K989" s="1229">
        <f t="shared" si="212"/>
        <v>93.11999999999999</v>
      </c>
      <c r="L989" s="1229">
        <f t="shared" si="210"/>
        <v>93.11999999999999</v>
      </c>
      <c r="M989" s="1229">
        <f t="shared" si="213"/>
        <v>1.68</v>
      </c>
      <c r="N989" s="1229">
        <f t="shared" si="214"/>
        <v>3.36</v>
      </c>
      <c r="O989" s="1229">
        <f t="shared" si="215"/>
        <v>56.7</v>
      </c>
      <c r="P989" s="1229">
        <f t="shared" si="216"/>
        <v>113.4</v>
      </c>
      <c r="Q989" s="1229">
        <f t="shared" si="217"/>
        <v>23.58</v>
      </c>
      <c r="R989" s="1229">
        <f t="shared" si="218"/>
        <v>47.16</v>
      </c>
      <c r="S989" s="1229">
        <f t="shared" si="219"/>
        <v>23.279999999999998</v>
      </c>
      <c r="T989" s="1229">
        <f t="shared" si="220"/>
        <v>23.279999999999998</v>
      </c>
      <c r="U989" s="1229">
        <f t="shared" si="221"/>
        <v>23.279999999999998</v>
      </c>
      <c r="V989" s="1233">
        <f t="shared" si="222"/>
        <v>11.639999999999999</v>
      </c>
      <c r="W989" s="1248">
        <f t="shared" si="211"/>
        <v>514</v>
      </c>
    </row>
    <row r="990" spans="1:23" ht="11.25" customHeight="1" x14ac:dyDescent="0.25">
      <c r="A990" s="1234" t="s">
        <v>4450</v>
      </c>
      <c r="B990" s="1234">
        <v>500200029</v>
      </c>
      <c r="C990" s="1235" t="s">
        <v>3161</v>
      </c>
      <c r="D990" s="1234">
        <v>47730004107</v>
      </c>
      <c r="E990" s="1234" t="s">
        <v>4527</v>
      </c>
      <c r="F990" s="1237">
        <v>338.33333333333331</v>
      </c>
      <c r="G990" s="1236">
        <v>2</v>
      </c>
      <c r="H990" s="1236">
        <v>1</v>
      </c>
      <c r="I990" s="1238">
        <v>0</v>
      </c>
      <c r="J990" s="1239">
        <f t="shared" si="223"/>
        <v>1</v>
      </c>
      <c r="K990" s="1229">
        <f t="shared" si="212"/>
        <v>81.199999999999989</v>
      </c>
      <c r="L990" s="1229">
        <f t="shared" si="210"/>
        <v>81.199999999999989</v>
      </c>
      <c r="M990" s="1229">
        <f t="shared" si="213"/>
        <v>1.68</v>
      </c>
      <c r="N990" s="1229">
        <f t="shared" si="214"/>
        <v>1.68</v>
      </c>
      <c r="O990" s="1229">
        <f t="shared" si="215"/>
        <v>56.7</v>
      </c>
      <c r="P990" s="1229">
        <f t="shared" si="216"/>
        <v>56.7</v>
      </c>
      <c r="Q990" s="1229">
        <f t="shared" si="217"/>
        <v>23.58</v>
      </c>
      <c r="R990" s="1229">
        <f t="shared" si="218"/>
        <v>23.58</v>
      </c>
      <c r="S990" s="1229">
        <f t="shared" si="219"/>
        <v>20.299999999999997</v>
      </c>
      <c r="T990" s="1229">
        <f t="shared" si="220"/>
        <v>20.299999999999997</v>
      </c>
      <c r="U990" s="1229">
        <f t="shared" si="221"/>
        <v>20.299999999999997</v>
      </c>
      <c r="V990" s="1233">
        <f t="shared" si="222"/>
        <v>10.149999999999999</v>
      </c>
      <c r="W990" s="1248">
        <f t="shared" si="211"/>
        <v>397</v>
      </c>
    </row>
    <row r="991" spans="1:23" ht="11.25" customHeight="1" x14ac:dyDescent="0.25">
      <c r="A991" s="1234" t="s">
        <v>4450</v>
      </c>
      <c r="B991" s="1234">
        <v>500200030</v>
      </c>
      <c r="C991" s="1235" t="s">
        <v>990</v>
      </c>
      <c r="D991" s="1234">
        <v>48600007343</v>
      </c>
      <c r="E991" s="1234" t="s">
        <v>4528</v>
      </c>
      <c r="F991" s="1237">
        <v>667</v>
      </c>
      <c r="G991" s="1236">
        <v>3</v>
      </c>
      <c r="H991" s="1236">
        <v>1</v>
      </c>
      <c r="I991" s="1238">
        <v>1</v>
      </c>
      <c r="J991" s="1239">
        <f t="shared" si="223"/>
        <v>1</v>
      </c>
      <c r="K991" s="1229">
        <f t="shared" si="212"/>
        <v>160.07999999999998</v>
      </c>
      <c r="L991" s="1229">
        <f t="shared" si="210"/>
        <v>160.07999999999998</v>
      </c>
      <c r="M991" s="1229">
        <f t="shared" si="213"/>
        <v>3.36</v>
      </c>
      <c r="N991" s="1229">
        <f t="shared" si="214"/>
        <v>1.68</v>
      </c>
      <c r="O991" s="1229">
        <f t="shared" si="215"/>
        <v>113.4</v>
      </c>
      <c r="P991" s="1229">
        <f t="shared" si="216"/>
        <v>56.7</v>
      </c>
      <c r="Q991" s="1229">
        <f t="shared" si="217"/>
        <v>47.16</v>
      </c>
      <c r="R991" s="1229">
        <f t="shared" si="218"/>
        <v>23.58</v>
      </c>
      <c r="S991" s="1229">
        <f t="shared" si="219"/>
        <v>40.019999999999996</v>
      </c>
      <c r="T991" s="1229">
        <f t="shared" si="220"/>
        <v>40.019999999999996</v>
      </c>
      <c r="U991" s="1229">
        <f t="shared" si="221"/>
        <v>40.019999999999996</v>
      </c>
      <c r="V991" s="1233">
        <f t="shared" si="222"/>
        <v>20.009999999999998</v>
      </c>
      <c r="W991" s="1248">
        <f t="shared" si="211"/>
        <v>706</v>
      </c>
    </row>
    <row r="992" spans="1:23" ht="11.25" customHeight="1" x14ac:dyDescent="0.25">
      <c r="A992" s="1234" t="s">
        <v>4450</v>
      </c>
      <c r="B992" s="1234">
        <v>500200038</v>
      </c>
      <c r="C992" s="1235" t="s">
        <v>1240</v>
      </c>
      <c r="D992" s="1234">
        <v>10250005536</v>
      </c>
      <c r="E992" s="1234" t="s">
        <v>4529</v>
      </c>
      <c r="F992" s="1237">
        <v>436</v>
      </c>
      <c r="G992" s="1236">
        <v>3</v>
      </c>
      <c r="H992" s="1236">
        <v>1</v>
      </c>
      <c r="I992" s="1238">
        <v>0</v>
      </c>
      <c r="J992" s="1239">
        <f t="shared" si="223"/>
        <v>2</v>
      </c>
      <c r="K992" s="1229">
        <f t="shared" si="212"/>
        <v>104.64</v>
      </c>
      <c r="L992" s="1229">
        <f t="shared" si="210"/>
        <v>104.64</v>
      </c>
      <c r="M992" s="1229">
        <f t="shared" si="213"/>
        <v>1.68</v>
      </c>
      <c r="N992" s="1229">
        <f t="shared" si="214"/>
        <v>3.36</v>
      </c>
      <c r="O992" s="1229">
        <f t="shared" si="215"/>
        <v>56.7</v>
      </c>
      <c r="P992" s="1229">
        <f t="shared" si="216"/>
        <v>113.4</v>
      </c>
      <c r="Q992" s="1229">
        <f t="shared" si="217"/>
        <v>23.58</v>
      </c>
      <c r="R992" s="1229">
        <f t="shared" si="218"/>
        <v>47.16</v>
      </c>
      <c r="S992" s="1229">
        <f t="shared" si="219"/>
        <v>26.16</v>
      </c>
      <c r="T992" s="1229">
        <f t="shared" si="220"/>
        <v>26.16</v>
      </c>
      <c r="U992" s="1229">
        <f t="shared" si="221"/>
        <v>26.16</v>
      </c>
      <c r="V992" s="1233">
        <f t="shared" si="222"/>
        <v>13.08</v>
      </c>
      <c r="W992" s="1248">
        <f t="shared" si="211"/>
        <v>547</v>
      </c>
    </row>
    <row r="993" spans="1:23" ht="11.25" customHeight="1" x14ac:dyDescent="0.25">
      <c r="A993" s="1234" t="s">
        <v>4450</v>
      </c>
      <c r="B993" s="1234">
        <v>500200039</v>
      </c>
      <c r="C993" s="1235" t="s">
        <v>3163</v>
      </c>
      <c r="D993" s="1234">
        <v>54550004201</v>
      </c>
      <c r="E993" s="1234" t="s">
        <v>4530</v>
      </c>
      <c r="F993" s="1237">
        <v>373.33333333333331</v>
      </c>
      <c r="G993" s="1236">
        <v>3</v>
      </c>
      <c r="H993" s="1236">
        <v>1</v>
      </c>
      <c r="I993" s="1238">
        <v>0</v>
      </c>
      <c r="J993" s="1239">
        <f t="shared" si="223"/>
        <v>2</v>
      </c>
      <c r="K993" s="1229">
        <f t="shared" si="212"/>
        <v>89.6</v>
      </c>
      <c r="L993" s="1229">
        <f t="shared" si="210"/>
        <v>89.6</v>
      </c>
      <c r="M993" s="1229">
        <f t="shared" si="213"/>
        <v>1.68</v>
      </c>
      <c r="N993" s="1229">
        <f t="shared" si="214"/>
        <v>3.36</v>
      </c>
      <c r="O993" s="1229">
        <f t="shared" si="215"/>
        <v>56.7</v>
      </c>
      <c r="P993" s="1229">
        <f t="shared" si="216"/>
        <v>113.4</v>
      </c>
      <c r="Q993" s="1229">
        <f t="shared" si="217"/>
        <v>23.58</v>
      </c>
      <c r="R993" s="1229">
        <f t="shared" si="218"/>
        <v>47.16</v>
      </c>
      <c r="S993" s="1229">
        <f t="shared" si="219"/>
        <v>22.4</v>
      </c>
      <c r="T993" s="1229">
        <f t="shared" si="220"/>
        <v>22.4</v>
      </c>
      <c r="U993" s="1229">
        <f t="shared" si="221"/>
        <v>22.4</v>
      </c>
      <c r="V993" s="1233">
        <f t="shared" si="222"/>
        <v>11.2</v>
      </c>
      <c r="W993" s="1248">
        <f t="shared" si="211"/>
        <v>503</v>
      </c>
    </row>
    <row r="994" spans="1:23" ht="11.25" customHeight="1" x14ac:dyDescent="0.25">
      <c r="A994" s="1234" t="s">
        <v>4450</v>
      </c>
      <c r="B994" s="1234">
        <v>500200040</v>
      </c>
      <c r="C994" s="1235" t="s">
        <v>1836</v>
      </c>
      <c r="D994" s="1234">
        <v>56940005996</v>
      </c>
      <c r="E994" s="1234" t="s">
        <v>4531</v>
      </c>
      <c r="F994" s="1237">
        <v>475.66666666666669</v>
      </c>
      <c r="G994" s="1236">
        <v>5</v>
      </c>
      <c r="H994" s="1236">
        <v>1</v>
      </c>
      <c r="I994" s="1238">
        <v>1</v>
      </c>
      <c r="J994" s="1239">
        <f t="shared" si="223"/>
        <v>3</v>
      </c>
      <c r="K994" s="1229">
        <f t="shared" si="212"/>
        <v>114.16</v>
      </c>
      <c r="L994" s="1229">
        <f t="shared" si="210"/>
        <v>114.16</v>
      </c>
      <c r="M994" s="1229">
        <f t="shared" si="213"/>
        <v>3.36</v>
      </c>
      <c r="N994" s="1229">
        <f t="shared" si="214"/>
        <v>5.04</v>
      </c>
      <c r="O994" s="1229">
        <f t="shared" si="215"/>
        <v>113.4</v>
      </c>
      <c r="P994" s="1229">
        <f t="shared" si="216"/>
        <v>170.10000000000002</v>
      </c>
      <c r="Q994" s="1229">
        <f t="shared" si="217"/>
        <v>47.16</v>
      </c>
      <c r="R994" s="1229">
        <f t="shared" si="218"/>
        <v>70.739999999999995</v>
      </c>
      <c r="S994" s="1229">
        <f t="shared" si="219"/>
        <v>28.54</v>
      </c>
      <c r="T994" s="1229">
        <f t="shared" si="220"/>
        <v>28.54</v>
      </c>
      <c r="U994" s="1229">
        <f t="shared" si="221"/>
        <v>28.54</v>
      </c>
      <c r="V994" s="1233">
        <f t="shared" si="222"/>
        <v>14.27</v>
      </c>
      <c r="W994" s="1248">
        <f t="shared" si="211"/>
        <v>738</v>
      </c>
    </row>
    <row r="995" spans="1:23" ht="11.25" customHeight="1" x14ac:dyDescent="0.25">
      <c r="A995" s="1234" t="s">
        <v>4450</v>
      </c>
      <c r="B995" s="1234">
        <v>500200046</v>
      </c>
      <c r="C995" s="1235" t="s">
        <v>3165</v>
      </c>
      <c r="D995" s="1234">
        <v>40400009758</v>
      </c>
      <c r="E995" s="1234" t="s">
        <v>4532</v>
      </c>
      <c r="F995" s="1237">
        <v>443</v>
      </c>
      <c r="G995" s="1236">
        <v>5</v>
      </c>
      <c r="H995" s="1236">
        <v>1</v>
      </c>
      <c r="I995" s="1238">
        <v>0</v>
      </c>
      <c r="J995" s="1239">
        <f t="shared" si="223"/>
        <v>4</v>
      </c>
      <c r="K995" s="1229">
        <f t="shared" si="212"/>
        <v>106.32</v>
      </c>
      <c r="L995" s="1229">
        <f t="shared" ref="L995:L1058" si="224">F995*$L$4</f>
        <v>106.32</v>
      </c>
      <c r="M995" s="1229">
        <f t="shared" si="213"/>
        <v>1.68</v>
      </c>
      <c r="N995" s="1229">
        <f t="shared" si="214"/>
        <v>6.72</v>
      </c>
      <c r="O995" s="1229">
        <f t="shared" si="215"/>
        <v>56.7</v>
      </c>
      <c r="P995" s="1229">
        <f t="shared" si="216"/>
        <v>226.8</v>
      </c>
      <c r="Q995" s="1229">
        <f t="shared" si="217"/>
        <v>23.58</v>
      </c>
      <c r="R995" s="1229">
        <f t="shared" si="218"/>
        <v>94.32</v>
      </c>
      <c r="S995" s="1229">
        <f t="shared" si="219"/>
        <v>26.58</v>
      </c>
      <c r="T995" s="1229">
        <f t="shared" si="220"/>
        <v>26.58</v>
      </c>
      <c r="U995" s="1229">
        <f t="shared" si="221"/>
        <v>26.58</v>
      </c>
      <c r="V995" s="1233">
        <f t="shared" si="222"/>
        <v>13.29</v>
      </c>
      <c r="W995" s="1248">
        <f t="shared" si="211"/>
        <v>715</v>
      </c>
    </row>
    <row r="996" spans="1:23" ht="11.25" customHeight="1" x14ac:dyDescent="0.25">
      <c r="A996" s="1234" t="s">
        <v>4450</v>
      </c>
      <c r="B996" s="1234">
        <v>500200052</v>
      </c>
      <c r="C996" s="1235" t="s">
        <v>1838</v>
      </c>
      <c r="D996" s="1234">
        <v>40230046993</v>
      </c>
      <c r="E996" s="1234" t="s">
        <v>4533</v>
      </c>
      <c r="F996" s="1237">
        <v>239.33333333333334</v>
      </c>
      <c r="G996" s="1236">
        <v>2</v>
      </c>
      <c r="H996" s="1236">
        <v>1</v>
      </c>
      <c r="I996" s="1238">
        <v>0</v>
      </c>
      <c r="J996" s="1239">
        <f t="shared" si="223"/>
        <v>1</v>
      </c>
      <c r="K996" s="1229">
        <f t="shared" si="212"/>
        <v>57.44</v>
      </c>
      <c r="L996" s="1229">
        <f t="shared" si="224"/>
        <v>57.44</v>
      </c>
      <c r="M996" s="1229">
        <f t="shared" si="213"/>
        <v>1.68</v>
      </c>
      <c r="N996" s="1229">
        <f t="shared" si="214"/>
        <v>1.68</v>
      </c>
      <c r="O996" s="1229">
        <f t="shared" si="215"/>
        <v>56.7</v>
      </c>
      <c r="P996" s="1229">
        <f t="shared" si="216"/>
        <v>56.7</v>
      </c>
      <c r="Q996" s="1229">
        <f t="shared" si="217"/>
        <v>23.58</v>
      </c>
      <c r="R996" s="1229">
        <f t="shared" si="218"/>
        <v>23.58</v>
      </c>
      <c r="S996" s="1229">
        <f t="shared" si="219"/>
        <v>14.36</v>
      </c>
      <c r="T996" s="1229">
        <f t="shared" si="220"/>
        <v>14.36</v>
      </c>
      <c r="U996" s="1229">
        <f t="shared" si="221"/>
        <v>14.36</v>
      </c>
      <c r="V996" s="1233">
        <f t="shared" si="222"/>
        <v>7.18</v>
      </c>
      <c r="W996" s="1248">
        <f t="shared" si="211"/>
        <v>329</v>
      </c>
    </row>
    <row r="997" spans="1:23" ht="11.25" customHeight="1" x14ac:dyDescent="0.25">
      <c r="A997" s="1234" t="s">
        <v>4450</v>
      </c>
      <c r="B997" s="1234">
        <v>500200062</v>
      </c>
      <c r="C997" s="1235" t="s">
        <v>3167</v>
      </c>
      <c r="D997" s="1234">
        <v>66040004392</v>
      </c>
      <c r="E997" s="1234" t="s">
        <v>4534</v>
      </c>
      <c r="F997" s="1237">
        <v>403.33333333333331</v>
      </c>
      <c r="G997" s="1236">
        <v>3</v>
      </c>
      <c r="H997" s="1236">
        <v>1</v>
      </c>
      <c r="I997" s="1238">
        <v>0</v>
      </c>
      <c r="J997" s="1239">
        <f t="shared" si="223"/>
        <v>2</v>
      </c>
      <c r="K997" s="1229">
        <f t="shared" si="212"/>
        <v>96.8</v>
      </c>
      <c r="L997" s="1229">
        <f t="shared" si="224"/>
        <v>96.8</v>
      </c>
      <c r="M997" s="1229">
        <f t="shared" si="213"/>
        <v>1.68</v>
      </c>
      <c r="N997" s="1229">
        <f t="shared" si="214"/>
        <v>3.36</v>
      </c>
      <c r="O997" s="1229">
        <f t="shared" si="215"/>
        <v>56.7</v>
      </c>
      <c r="P997" s="1229">
        <f t="shared" si="216"/>
        <v>113.4</v>
      </c>
      <c r="Q997" s="1229">
        <f t="shared" si="217"/>
        <v>23.58</v>
      </c>
      <c r="R997" s="1229">
        <f t="shared" si="218"/>
        <v>47.16</v>
      </c>
      <c r="S997" s="1229">
        <f t="shared" si="219"/>
        <v>24.2</v>
      </c>
      <c r="T997" s="1229">
        <f t="shared" si="220"/>
        <v>24.2</v>
      </c>
      <c r="U997" s="1229">
        <f t="shared" si="221"/>
        <v>24.2</v>
      </c>
      <c r="V997" s="1233">
        <f t="shared" si="222"/>
        <v>12.1</v>
      </c>
      <c r="W997" s="1248">
        <f t="shared" si="211"/>
        <v>524</v>
      </c>
    </row>
    <row r="998" spans="1:23" ht="11.25" customHeight="1" x14ac:dyDescent="0.25">
      <c r="A998" s="1234" t="s">
        <v>4450</v>
      </c>
      <c r="B998" s="1234">
        <v>660200015</v>
      </c>
      <c r="C998" s="1235" t="s">
        <v>3169</v>
      </c>
      <c r="D998" s="1234">
        <v>10440001208</v>
      </c>
      <c r="E998" s="1234" t="s">
        <v>4535</v>
      </c>
      <c r="F998" s="1237">
        <v>310.66666666666669</v>
      </c>
      <c r="G998" s="1236">
        <v>2</v>
      </c>
      <c r="H998" s="1236">
        <v>1</v>
      </c>
      <c r="I998" s="1238">
        <v>0</v>
      </c>
      <c r="J998" s="1239">
        <f t="shared" si="223"/>
        <v>1</v>
      </c>
      <c r="K998" s="1229">
        <f t="shared" si="212"/>
        <v>74.56</v>
      </c>
      <c r="L998" s="1229">
        <f t="shared" si="224"/>
        <v>74.56</v>
      </c>
      <c r="M998" s="1229">
        <f t="shared" si="213"/>
        <v>1.68</v>
      </c>
      <c r="N998" s="1229">
        <f t="shared" si="214"/>
        <v>1.68</v>
      </c>
      <c r="O998" s="1229">
        <f t="shared" si="215"/>
        <v>56.7</v>
      </c>
      <c r="P998" s="1229">
        <f t="shared" si="216"/>
        <v>56.7</v>
      </c>
      <c r="Q998" s="1229">
        <f t="shared" si="217"/>
        <v>23.58</v>
      </c>
      <c r="R998" s="1229">
        <f t="shared" si="218"/>
        <v>23.58</v>
      </c>
      <c r="S998" s="1229">
        <f t="shared" si="219"/>
        <v>18.64</v>
      </c>
      <c r="T998" s="1229">
        <f t="shared" si="220"/>
        <v>18.64</v>
      </c>
      <c r="U998" s="1229">
        <f t="shared" si="221"/>
        <v>18.64</v>
      </c>
      <c r="V998" s="1233">
        <f t="shared" si="222"/>
        <v>9.32</v>
      </c>
      <c r="W998" s="1248">
        <f t="shared" si="211"/>
        <v>378</v>
      </c>
    </row>
    <row r="999" spans="1:23" ht="11.25" customHeight="1" x14ac:dyDescent="0.25">
      <c r="A999" s="1234" t="s">
        <v>4450</v>
      </c>
      <c r="B999" s="1234">
        <v>660200016</v>
      </c>
      <c r="C999" s="1235" t="s">
        <v>3171</v>
      </c>
      <c r="D999" s="1234">
        <v>26570002230</v>
      </c>
      <c r="E999" s="1234" t="s">
        <v>4536</v>
      </c>
      <c r="F999" s="1237">
        <v>289</v>
      </c>
      <c r="G999" s="1236">
        <v>3</v>
      </c>
      <c r="H999" s="1236">
        <v>1</v>
      </c>
      <c r="I999" s="1238">
        <v>0</v>
      </c>
      <c r="J999" s="1239">
        <f t="shared" si="223"/>
        <v>2</v>
      </c>
      <c r="K999" s="1229">
        <f t="shared" si="212"/>
        <v>69.36</v>
      </c>
      <c r="L999" s="1229">
        <f t="shared" si="224"/>
        <v>69.36</v>
      </c>
      <c r="M999" s="1229">
        <f t="shared" si="213"/>
        <v>1.68</v>
      </c>
      <c r="N999" s="1229">
        <f t="shared" si="214"/>
        <v>3.36</v>
      </c>
      <c r="O999" s="1229">
        <f t="shared" si="215"/>
        <v>56.7</v>
      </c>
      <c r="P999" s="1229">
        <f t="shared" si="216"/>
        <v>113.4</v>
      </c>
      <c r="Q999" s="1229">
        <f t="shared" si="217"/>
        <v>23.58</v>
      </c>
      <c r="R999" s="1229">
        <f t="shared" si="218"/>
        <v>47.16</v>
      </c>
      <c r="S999" s="1229">
        <f t="shared" si="219"/>
        <v>17.34</v>
      </c>
      <c r="T999" s="1229">
        <f t="shared" si="220"/>
        <v>17.34</v>
      </c>
      <c r="U999" s="1229">
        <f t="shared" si="221"/>
        <v>17.34</v>
      </c>
      <c r="V999" s="1233">
        <f t="shared" si="222"/>
        <v>8.67</v>
      </c>
      <c r="W999" s="1248">
        <f t="shared" si="211"/>
        <v>445</v>
      </c>
    </row>
    <row r="1000" spans="1:23" ht="11.25" customHeight="1" x14ac:dyDescent="0.25">
      <c r="A1000" s="1234" t="s">
        <v>4450</v>
      </c>
      <c r="B1000" s="1234">
        <v>660200017</v>
      </c>
      <c r="C1000" s="1235" t="s">
        <v>992</v>
      </c>
      <c r="D1000" s="1234">
        <v>15280009282</v>
      </c>
      <c r="E1000" s="1234" t="s">
        <v>4537</v>
      </c>
      <c r="F1000" s="1237">
        <v>707.33333333333337</v>
      </c>
      <c r="G1000" s="1236">
        <v>4</v>
      </c>
      <c r="H1000" s="1236">
        <v>1</v>
      </c>
      <c r="I1000" s="1238">
        <v>0</v>
      </c>
      <c r="J1000" s="1239">
        <f t="shared" si="223"/>
        <v>3</v>
      </c>
      <c r="K1000" s="1229">
        <f t="shared" si="212"/>
        <v>169.76</v>
      </c>
      <c r="L1000" s="1229">
        <f t="shared" si="224"/>
        <v>169.76</v>
      </c>
      <c r="M1000" s="1229">
        <f t="shared" si="213"/>
        <v>1.68</v>
      </c>
      <c r="N1000" s="1229">
        <f t="shared" si="214"/>
        <v>5.04</v>
      </c>
      <c r="O1000" s="1229">
        <f t="shared" si="215"/>
        <v>56.7</v>
      </c>
      <c r="P1000" s="1229">
        <f t="shared" si="216"/>
        <v>170.10000000000002</v>
      </c>
      <c r="Q1000" s="1229">
        <f t="shared" si="217"/>
        <v>23.58</v>
      </c>
      <c r="R1000" s="1229">
        <f t="shared" si="218"/>
        <v>70.739999999999995</v>
      </c>
      <c r="S1000" s="1229">
        <f t="shared" si="219"/>
        <v>42.44</v>
      </c>
      <c r="T1000" s="1229">
        <f t="shared" si="220"/>
        <v>42.44</v>
      </c>
      <c r="U1000" s="1229">
        <f t="shared" si="221"/>
        <v>42.44</v>
      </c>
      <c r="V1000" s="1233">
        <f t="shared" si="222"/>
        <v>21.22</v>
      </c>
      <c r="W1000" s="1248">
        <f t="shared" si="211"/>
        <v>816</v>
      </c>
    </row>
    <row r="1001" spans="1:23" ht="11.25" customHeight="1" x14ac:dyDescent="0.25">
      <c r="A1001" s="1234" t="s">
        <v>4450</v>
      </c>
      <c r="B1001" s="1234">
        <v>660200031</v>
      </c>
      <c r="C1001" s="1235" t="s">
        <v>3173</v>
      </c>
      <c r="D1001" s="1234">
        <v>99780009505</v>
      </c>
      <c r="E1001" s="1234" t="s">
        <v>4538</v>
      </c>
      <c r="F1001" s="1237">
        <v>754</v>
      </c>
      <c r="G1001" s="1236">
        <v>3</v>
      </c>
      <c r="H1001" s="1236">
        <v>1</v>
      </c>
      <c r="I1001" s="1238">
        <v>0</v>
      </c>
      <c r="J1001" s="1239">
        <f t="shared" si="223"/>
        <v>2</v>
      </c>
      <c r="K1001" s="1229">
        <f t="shared" si="212"/>
        <v>180.95999999999998</v>
      </c>
      <c r="L1001" s="1229">
        <f t="shared" si="224"/>
        <v>180.95999999999998</v>
      </c>
      <c r="M1001" s="1229">
        <f t="shared" si="213"/>
        <v>1.68</v>
      </c>
      <c r="N1001" s="1229">
        <f t="shared" si="214"/>
        <v>3.36</v>
      </c>
      <c r="O1001" s="1229">
        <f t="shared" si="215"/>
        <v>56.7</v>
      </c>
      <c r="P1001" s="1229">
        <f t="shared" si="216"/>
        <v>113.4</v>
      </c>
      <c r="Q1001" s="1229">
        <f t="shared" si="217"/>
        <v>23.58</v>
      </c>
      <c r="R1001" s="1229">
        <f t="shared" si="218"/>
        <v>47.16</v>
      </c>
      <c r="S1001" s="1229">
        <f t="shared" si="219"/>
        <v>45.239999999999995</v>
      </c>
      <c r="T1001" s="1229">
        <f t="shared" si="220"/>
        <v>45.239999999999995</v>
      </c>
      <c r="U1001" s="1229">
        <f t="shared" si="221"/>
        <v>45.239999999999995</v>
      </c>
      <c r="V1001" s="1233">
        <f t="shared" si="222"/>
        <v>22.619999999999997</v>
      </c>
      <c r="W1001" s="1248">
        <f t="shared" si="211"/>
        <v>766</v>
      </c>
    </row>
    <row r="1002" spans="1:23" ht="11.25" customHeight="1" x14ac:dyDescent="0.25">
      <c r="A1002" s="1234" t="s">
        <v>4450</v>
      </c>
      <c r="B1002" s="1234">
        <v>660200032</v>
      </c>
      <c r="C1002" s="1235" t="s">
        <v>1846</v>
      </c>
      <c r="D1002" s="1234">
        <v>98310000585</v>
      </c>
      <c r="E1002" s="1234" t="s">
        <v>4539</v>
      </c>
      <c r="F1002" s="1237">
        <v>437.33333333333331</v>
      </c>
      <c r="G1002" s="1236">
        <v>3</v>
      </c>
      <c r="H1002" s="1236">
        <v>1</v>
      </c>
      <c r="I1002" s="1238">
        <v>0</v>
      </c>
      <c r="J1002" s="1239">
        <f t="shared" si="223"/>
        <v>2</v>
      </c>
      <c r="K1002" s="1229">
        <f t="shared" si="212"/>
        <v>104.96</v>
      </c>
      <c r="L1002" s="1229">
        <f t="shared" si="224"/>
        <v>104.96</v>
      </c>
      <c r="M1002" s="1229">
        <f t="shared" si="213"/>
        <v>1.68</v>
      </c>
      <c r="N1002" s="1229">
        <f t="shared" si="214"/>
        <v>3.36</v>
      </c>
      <c r="O1002" s="1229">
        <f t="shared" si="215"/>
        <v>56.7</v>
      </c>
      <c r="P1002" s="1229">
        <f t="shared" si="216"/>
        <v>113.4</v>
      </c>
      <c r="Q1002" s="1229">
        <f t="shared" si="217"/>
        <v>23.58</v>
      </c>
      <c r="R1002" s="1229">
        <f t="shared" si="218"/>
        <v>47.16</v>
      </c>
      <c r="S1002" s="1229">
        <f t="shared" si="219"/>
        <v>26.24</v>
      </c>
      <c r="T1002" s="1229">
        <f t="shared" si="220"/>
        <v>26.24</v>
      </c>
      <c r="U1002" s="1229">
        <f t="shared" si="221"/>
        <v>26.24</v>
      </c>
      <c r="V1002" s="1233">
        <f t="shared" si="222"/>
        <v>13.12</v>
      </c>
      <c r="W1002" s="1248">
        <f t="shared" si="211"/>
        <v>548</v>
      </c>
    </row>
    <row r="1003" spans="1:23" ht="11.25" customHeight="1" x14ac:dyDescent="0.25">
      <c r="A1003" s="1234" t="s">
        <v>4450</v>
      </c>
      <c r="B1003" s="1234">
        <v>660200033</v>
      </c>
      <c r="C1003" s="1235" t="s">
        <v>994</v>
      </c>
      <c r="D1003" s="1234">
        <v>42150000256</v>
      </c>
      <c r="E1003" s="1234" t="s">
        <v>4540</v>
      </c>
      <c r="F1003" s="1237">
        <v>334.66666666666669</v>
      </c>
      <c r="G1003" s="1236">
        <v>3</v>
      </c>
      <c r="H1003" s="1236">
        <v>1</v>
      </c>
      <c r="I1003" s="1238">
        <v>0</v>
      </c>
      <c r="J1003" s="1239">
        <f t="shared" si="223"/>
        <v>2</v>
      </c>
      <c r="K1003" s="1229">
        <f t="shared" si="212"/>
        <v>80.320000000000007</v>
      </c>
      <c r="L1003" s="1229">
        <f t="shared" si="224"/>
        <v>80.320000000000007</v>
      </c>
      <c r="M1003" s="1229">
        <f t="shared" si="213"/>
        <v>1.68</v>
      </c>
      <c r="N1003" s="1229">
        <f t="shared" si="214"/>
        <v>3.36</v>
      </c>
      <c r="O1003" s="1229">
        <f t="shared" si="215"/>
        <v>56.7</v>
      </c>
      <c r="P1003" s="1229">
        <f t="shared" si="216"/>
        <v>113.4</v>
      </c>
      <c r="Q1003" s="1229">
        <f t="shared" si="217"/>
        <v>23.58</v>
      </c>
      <c r="R1003" s="1229">
        <f t="shared" si="218"/>
        <v>47.16</v>
      </c>
      <c r="S1003" s="1229">
        <f t="shared" si="219"/>
        <v>20.080000000000002</v>
      </c>
      <c r="T1003" s="1229">
        <f t="shared" si="220"/>
        <v>20.080000000000002</v>
      </c>
      <c r="U1003" s="1229">
        <f t="shared" si="221"/>
        <v>20.080000000000002</v>
      </c>
      <c r="V1003" s="1233">
        <f t="shared" si="222"/>
        <v>10.040000000000001</v>
      </c>
      <c r="W1003" s="1248">
        <f t="shared" si="211"/>
        <v>477</v>
      </c>
    </row>
    <row r="1004" spans="1:23" ht="11.25" customHeight="1" x14ac:dyDescent="0.25">
      <c r="A1004" s="1234" t="s">
        <v>4450</v>
      </c>
      <c r="B1004" s="1234">
        <v>660200034</v>
      </c>
      <c r="C1004" s="1235" t="s">
        <v>3175</v>
      </c>
      <c r="D1004" s="1234">
        <v>82200008653</v>
      </c>
      <c r="E1004" s="1234" t="s">
        <v>4541</v>
      </c>
      <c r="F1004" s="1237">
        <v>628.33333333333337</v>
      </c>
      <c r="G1004" s="1236">
        <v>3</v>
      </c>
      <c r="H1004" s="1236">
        <v>1</v>
      </c>
      <c r="I1004" s="1238">
        <v>0</v>
      </c>
      <c r="J1004" s="1239">
        <f t="shared" si="223"/>
        <v>2</v>
      </c>
      <c r="K1004" s="1229">
        <f t="shared" si="212"/>
        <v>150.80000000000001</v>
      </c>
      <c r="L1004" s="1229">
        <f t="shared" si="224"/>
        <v>150.80000000000001</v>
      </c>
      <c r="M1004" s="1229">
        <f t="shared" si="213"/>
        <v>1.68</v>
      </c>
      <c r="N1004" s="1229">
        <f t="shared" si="214"/>
        <v>3.36</v>
      </c>
      <c r="O1004" s="1229">
        <f t="shared" si="215"/>
        <v>56.7</v>
      </c>
      <c r="P1004" s="1229">
        <f t="shared" si="216"/>
        <v>113.4</v>
      </c>
      <c r="Q1004" s="1229">
        <f t="shared" si="217"/>
        <v>23.58</v>
      </c>
      <c r="R1004" s="1229">
        <f t="shared" si="218"/>
        <v>47.16</v>
      </c>
      <c r="S1004" s="1229">
        <f t="shared" si="219"/>
        <v>37.700000000000003</v>
      </c>
      <c r="T1004" s="1229">
        <f t="shared" si="220"/>
        <v>37.700000000000003</v>
      </c>
      <c r="U1004" s="1229">
        <f t="shared" si="221"/>
        <v>37.700000000000003</v>
      </c>
      <c r="V1004" s="1233">
        <f t="shared" si="222"/>
        <v>18.850000000000001</v>
      </c>
      <c r="W1004" s="1248">
        <f t="shared" si="211"/>
        <v>679</v>
      </c>
    </row>
    <row r="1005" spans="1:23" ht="11.25" customHeight="1" x14ac:dyDescent="0.25">
      <c r="A1005" s="1234" t="s">
        <v>4450</v>
      </c>
      <c r="B1005" s="1234">
        <v>660200036</v>
      </c>
      <c r="C1005" s="1235" t="s">
        <v>3177</v>
      </c>
      <c r="D1005" s="1234">
        <v>39280000969</v>
      </c>
      <c r="E1005" s="1234" t="s">
        <v>4542</v>
      </c>
      <c r="F1005" s="1237">
        <v>394</v>
      </c>
      <c r="G1005" s="1236">
        <v>2</v>
      </c>
      <c r="H1005" s="1236">
        <v>1</v>
      </c>
      <c r="I1005" s="1238">
        <v>0</v>
      </c>
      <c r="J1005" s="1239">
        <f t="shared" si="223"/>
        <v>1</v>
      </c>
      <c r="K1005" s="1229">
        <f t="shared" si="212"/>
        <v>94.56</v>
      </c>
      <c r="L1005" s="1229">
        <f t="shared" si="224"/>
        <v>94.56</v>
      </c>
      <c r="M1005" s="1229">
        <f t="shared" si="213"/>
        <v>1.68</v>
      </c>
      <c r="N1005" s="1229">
        <f t="shared" si="214"/>
        <v>1.68</v>
      </c>
      <c r="O1005" s="1229">
        <f t="shared" si="215"/>
        <v>56.7</v>
      </c>
      <c r="P1005" s="1229">
        <f t="shared" si="216"/>
        <v>56.7</v>
      </c>
      <c r="Q1005" s="1229">
        <f t="shared" si="217"/>
        <v>23.58</v>
      </c>
      <c r="R1005" s="1229">
        <f t="shared" si="218"/>
        <v>23.58</v>
      </c>
      <c r="S1005" s="1229">
        <f t="shared" si="219"/>
        <v>23.64</v>
      </c>
      <c r="T1005" s="1229">
        <f t="shared" si="220"/>
        <v>23.64</v>
      </c>
      <c r="U1005" s="1229">
        <f t="shared" si="221"/>
        <v>23.64</v>
      </c>
      <c r="V1005" s="1233">
        <f t="shared" si="222"/>
        <v>11.82</v>
      </c>
      <c r="W1005" s="1248">
        <f t="shared" si="211"/>
        <v>436</v>
      </c>
    </row>
    <row r="1006" spans="1:23" ht="11.25" customHeight="1" x14ac:dyDescent="0.25">
      <c r="A1006" s="1234" t="s">
        <v>4450</v>
      </c>
      <c r="B1006" s="1234">
        <v>660200038</v>
      </c>
      <c r="C1006" s="1235" t="s">
        <v>3179</v>
      </c>
      <c r="D1006" s="1234">
        <v>48310005073</v>
      </c>
      <c r="E1006" s="1234" t="s">
        <v>4543</v>
      </c>
      <c r="F1006" s="1237">
        <v>191.66666666666666</v>
      </c>
      <c r="G1006" s="1236">
        <v>3</v>
      </c>
      <c r="H1006" s="1236">
        <v>1</v>
      </c>
      <c r="I1006" s="1238">
        <v>0</v>
      </c>
      <c r="J1006" s="1239">
        <f t="shared" si="223"/>
        <v>2</v>
      </c>
      <c r="K1006" s="1229">
        <f t="shared" si="212"/>
        <v>45.999999999999993</v>
      </c>
      <c r="L1006" s="1229">
        <f t="shared" si="224"/>
        <v>45.999999999999993</v>
      </c>
      <c r="M1006" s="1229">
        <f t="shared" si="213"/>
        <v>1.68</v>
      </c>
      <c r="N1006" s="1229">
        <f t="shared" si="214"/>
        <v>3.36</v>
      </c>
      <c r="O1006" s="1229">
        <f t="shared" si="215"/>
        <v>56.7</v>
      </c>
      <c r="P1006" s="1229">
        <f t="shared" si="216"/>
        <v>113.4</v>
      </c>
      <c r="Q1006" s="1229">
        <f t="shared" si="217"/>
        <v>23.58</v>
      </c>
      <c r="R1006" s="1229">
        <f t="shared" si="218"/>
        <v>47.16</v>
      </c>
      <c r="S1006" s="1229">
        <f t="shared" si="219"/>
        <v>11.499999999999998</v>
      </c>
      <c r="T1006" s="1229">
        <f t="shared" si="220"/>
        <v>11.499999999999998</v>
      </c>
      <c r="U1006" s="1229">
        <f t="shared" si="221"/>
        <v>11.499999999999998</v>
      </c>
      <c r="V1006" s="1233">
        <f t="shared" si="222"/>
        <v>5.7499999999999991</v>
      </c>
      <c r="W1006" s="1248">
        <f t="shared" si="211"/>
        <v>378</v>
      </c>
    </row>
    <row r="1007" spans="1:23" ht="11.25" customHeight="1" x14ac:dyDescent="0.25">
      <c r="A1007" s="1234" t="s">
        <v>4450</v>
      </c>
      <c r="B1007" s="1234">
        <v>660200039</v>
      </c>
      <c r="C1007" s="1235" t="s">
        <v>996</v>
      </c>
      <c r="D1007" s="1234">
        <v>52480010642</v>
      </c>
      <c r="E1007" s="1234" t="s">
        <v>4544</v>
      </c>
      <c r="F1007" s="1237">
        <v>664.33333333333337</v>
      </c>
      <c r="G1007" s="1236">
        <v>3</v>
      </c>
      <c r="H1007" s="1236">
        <v>1</v>
      </c>
      <c r="I1007" s="1238">
        <v>0</v>
      </c>
      <c r="J1007" s="1239">
        <f t="shared" si="223"/>
        <v>2</v>
      </c>
      <c r="K1007" s="1229">
        <f t="shared" si="212"/>
        <v>159.44</v>
      </c>
      <c r="L1007" s="1229">
        <f t="shared" si="224"/>
        <v>159.44</v>
      </c>
      <c r="M1007" s="1229">
        <f t="shared" si="213"/>
        <v>1.68</v>
      </c>
      <c r="N1007" s="1229">
        <f t="shared" si="214"/>
        <v>3.36</v>
      </c>
      <c r="O1007" s="1229">
        <f t="shared" si="215"/>
        <v>56.7</v>
      </c>
      <c r="P1007" s="1229">
        <f t="shared" si="216"/>
        <v>113.4</v>
      </c>
      <c r="Q1007" s="1229">
        <f t="shared" si="217"/>
        <v>23.58</v>
      </c>
      <c r="R1007" s="1229">
        <f t="shared" si="218"/>
        <v>47.16</v>
      </c>
      <c r="S1007" s="1229">
        <f t="shared" si="219"/>
        <v>39.86</v>
      </c>
      <c r="T1007" s="1229">
        <f t="shared" si="220"/>
        <v>39.86</v>
      </c>
      <c r="U1007" s="1229">
        <f t="shared" si="221"/>
        <v>39.86</v>
      </c>
      <c r="V1007" s="1233">
        <f t="shared" si="222"/>
        <v>19.93</v>
      </c>
      <c r="W1007" s="1248">
        <f t="shared" si="211"/>
        <v>704</v>
      </c>
    </row>
    <row r="1008" spans="1:23" ht="11.25" customHeight="1" x14ac:dyDescent="0.25">
      <c r="A1008" s="1234" t="s">
        <v>4450</v>
      </c>
      <c r="B1008" s="1234">
        <v>660200040</v>
      </c>
      <c r="C1008" s="1235" t="s">
        <v>604</v>
      </c>
      <c r="D1008" s="1234">
        <v>38040006031</v>
      </c>
      <c r="E1008" s="1234" t="s">
        <v>4545</v>
      </c>
      <c r="F1008" s="1237">
        <v>336.33333333333331</v>
      </c>
      <c r="G1008" s="1236">
        <v>4</v>
      </c>
      <c r="H1008" s="1236">
        <v>1</v>
      </c>
      <c r="I1008" s="1238">
        <v>1</v>
      </c>
      <c r="J1008" s="1239">
        <f t="shared" si="223"/>
        <v>2</v>
      </c>
      <c r="K1008" s="1229">
        <f t="shared" si="212"/>
        <v>80.72</v>
      </c>
      <c r="L1008" s="1229">
        <f t="shared" si="224"/>
        <v>80.72</v>
      </c>
      <c r="M1008" s="1229">
        <f t="shared" si="213"/>
        <v>3.36</v>
      </c>
      <c r="N1008" s="1229">
        <f t="shared" si="214"/>
        <v>3.36</v>
      </c>
      <c r="O1008" s="1229">
        <f t="shared" si="215"/>
        <v>113.4</v>
      </c>
      <c r="P1008" s="1229">
        <f t="shared" si="216"/>
        <v>113.4</v>
      </c>
      <c r="Q1008" s="1229">
        <f t="shared" si="217"/>
        <v>47.16</v>
      </c>
      <c r="R1008" s="1229">
        <f t="shared" si="218"/>
        <v>47.16</v>
      </c>
      <c r="S1008" s="1229">
        <f t="shared" si="219"/>
        <v>20.18</v>
      </c>
      <c r="T1008" s="1229">
        <f t="shared" si="220"/>
        <v>20.18</v>
      </c>
      <c r="U1008" s="1229">
        <f t="shared" si="221"/>
        <v>20.18</v>
      </c>
      <c r="V1008" s="1233">
        <f t="shared" si="222"/>
        <v>10.09</v>
      </c>
      <c r="W1008" s="1248">
        <f t="shared" si="211"/>
        <v>560</v>
      </c>
    </row>
    <row r="1009" spans="1:23" ht="11.25" customHeight="1" x14ac:dyDescent="0.25">
      <c r="A1009" s="1234" t="s">
        <v>4450</v>
      </c>
      <c r="B1009" s="1234">
        <v>660200045</v>
      </c>
      <c r="C1009" s="1235" t="s">
        <v>998</v>
      </c>
      <c r="D1009" s="1234">
        <v>65530041972</v>
      </c>
      <c r="E1009" s="1234" t="s">
        <v>4546</v>
      </c>
      <c r="F1009" s="1237">
        <v>326.33333333333331</v>
      </c>
      <c r="G1009" s="1236">
        <v>4</v>
      </c>
      <c r="H1009" s="1236">
        <v>1</v>
      </c>
      <c r="I1009" s="1238">
        <v>1</v>
      </c>
      <c r="J1009" s="1239">
        <f t="shared" si="223"/>
        <v>2</v>
      </c>
      <c r="K1009" s="1229">
        <f t="shared" si="212"/>
        <v>78.319999999999993</v>
      </c>
      <c r="L1009" s="1229">
        <f t="shared" si="224"/>
        <v>78.319999999999993</v>
      </c>
      <c r="M1009" s="1229">
        <f t="shared" si="213"/>
        <v>3.36</v>
      </c>
      <c r="N1009" s="1229">
        <f t="shared" si="214"/>
        <v>3.36</v>
      </c>
      <c r="O1009" s="1229">
        <f t="shared" si="215"/>
        <v>113.4</v>
      </c>
      <c r="P1009" s="1229">
        <f t="shared" si="216"/>
        <v>113.4</v>
      </c>
      <c r="Q1009" s="1229">
        <f t="shared" si="217"/>
        <v>47.16</v>
      </c>
      <c r="R1009" s="1229">
        <f t="shared" si="218"/>
        <v>47.16</v>
      </c>
      <c r="S1009" s="1229">
        <f t="shared" si="219"/>
        <v>19.579999999999998</v>
      </c>
      <c r="T1009" s="1229">
        <f t="shared" si="220"/>
        <v>19.579999999999998</v>
      </c>
      <c r="U1009" s="1229">
        <f t="shared" si="221"/>
        <v>19.579999999999998</v>
      </c>
      <c r="V1009" s="1233">
        <f t="shared" si="222"/>
        <v>9.7899999999999991</v>
      </c>
      <c r="W1009" s="1248">
        <f t="shared" si="211"/>
        <v>553</v>
      </c>
    </row>
    <row r="1010" spans="1:23" ht="11.25" customHeight="1" x14ac:dyDescent="0.25">
      <c r="A1010" s="1234" t="s">
        <v>4450</v>
      </c>
      <c r="B1010" s="1234">
        <v>661000004</v>
      </c>
      <c r="C1010" s="1235" t="s">
        <v>4547</v>
      </c>
      <c r="D1010" s="1234">
        <v>12240007412</v>
      </c>
      <c r="E1010" s="1234" t="s">
        <v>4548</v>
      </c>
      <c r="F1010" s="1237">
        <v>269</v>
      </c>
      <c r="G1010" s="1236">
        <v>3</v>
      </c>
      <c r="H1010" s="1236">
        <v>1</v>
      </c>
      <c r="I1010" s="1238">
        <v>0</v>
      </c>
      <c r="J1010" s="1239">
        <f t="shared" si="223"/>
        <v>2</v>
      </c>
      <c r="K1010" s="1229">
        <f t="shared" si="212"/>
        <v>64.56</v>
      </c>
      <c r="L1010" s="1229">
        <f t="shared" si="224"/>
        <v>64.56</v>
      </c>
      <c r="M1010" s="1229">
        <f t="shared" si="213"/>
        <v>1.68</v>
      </c>
      <c r="N1010" s="1229">
        <f t="shared" si="214"/>
        <v>3.36</v>
      </c>
      <c r="O1010" s="1229">
        <f t="shared" si="215"/>
        <v>56.7</v>
      </c>
      <c r="P1010" s="1229">
        <f t="shared" si="216"/>
        <v>113.4</v>
      </c>
      <c r="Q1010" s="1229">
        <f t="shared" si="217"/>
        <v>23.58</v>
      </c>
      <c r="R1010" s="1229">
        <f t="shared" si="218"/>
        <v>47.16</v>
      </c>
      <c r="S1010" s="1229">
        <f t="shared" si="219"/>
        <v>16.14</v>
      </c>
      <c r="T1010" s="1229">
        <f t="shared" si="220"/>
        <v>16.14</v>
      </c>
      <c r="U1010" s="1229">
        <f t="shared" si="221"/>
        <v>16.14</v>
      </c>
      <c r="V1010" s="1233">
        <f t="shared" si="222"/>
        <v>8.07</v>
      </c>
      <c r="W1010" s="1248">
        <f t="shared" si="211"/>
        <v>431</v>
      </c>
    </row>
    <row r="1011" spans="1:23" ht="11.25" customHeight="1" x14ac:dyDescent="0.25">
      <c r="A1011" s="1234" t="s">
        <v>4450</v>
      </c>
      <c r="B1011" s="1234">
        <v>661000005</v>
      </c>
      <c r="C1011" s="1235" t="s">
        <v>1242</v>
      </c>
      <c r="D1011" s="1234">
        <v>66640011451</v>
      </c>
      <c r="E1011" s="1234" t="s">
        <v>4549</v>
      </c>
      <c r="F1011" s="1237">
        <v>589.33333333333337</v>
      </c>
      <c r="G1011" s="1236">
        <v>3</v>
      </c>
      <c r="H1011" s="1236">
        <v>1</v>
      </c>
      <c r="I1011" s="1238">
        <v>0</v>
      </c>
      <c r="J1011" s="1239">
        <f t="shared" si="223"/>
        <v>2</v>
      </c>
      <c r="K1011" s="1229">
        <f t="shared" si="212"/>
        <v>141.44</v>
      </c>
      <c r="L1011" s="1229">
        <f t="shared" si="224"/>
        <v>141.44</v>
      </c>
      <c r="M1011" s="1229">
        <f t="shared" si="213"/>
        <v>1.68</v>
      </c>
      <c r="N1011" s="1229">
        <f t="shared" si="214"/>
        <v>3.36</v>
      </c>
      <c r="O1011" s="1229">
        <f t="shared" si="215"/>
        <v>56.7</v>
      </c>
      <c r="P1011" s="1229">
        <f t="shared" si="216"/>
        <v>113.4</v>
      </c>
      <c r="Q1011" s="1229">
        <f t="shared" si="217"/>
        <v>23.58</v>
      </c>
      <c r="R1011" s="1229">
        <f t="shared" si="218"/>
        <v>47.16</v>
      </c>
      <c r="S1011" s="1229">
        <f t="shared" si="219"/>
        <v>35.36</v>
      </c>
      <c r="T1011" s="1229">
        <f t="shared" si="220"/>
        <v>35.36</v>
      </c>
      <c r="U1011" s="1229">
        <f t="shared" si="221"/>
        <v>35.36</v>
      </c>
      <c r="V1011" s="1233">
        <f t="shared" si="222"/>
        <v>17.68</v>
      </c>
      <c r="W1011" s="1248">
        <f t="shared" si="211"/>
        <v>653</v>
      </c>
    </row>
    <row r="1012" spans="1:23" ht="11.25" customHeight="1" x14ac:dyDescent="0.25">
      <c r="A1012" s="1234" t="s">
        <v>4450</v>
      </c>
      <c r="B1012" s="1234">
        <v>661000010</v>
      </c>
      <c r="C1012" s="1235" t="s">
        <v>4550</v>
      </c>
      <c r="D1012" s="1234">
        <v>41440010603</v>
      </c>
      <c r="E1012" s="1234" t="s">
        <v>4551</v>
      </c>
      <c r="F1012" s="1237">
        <v>111.33333333333333</v>
      </c>
      <c r="G1012" s="1236">
        <v>3</v>
      </c>
      <c r="H1012" s="1236">
        <v>1</v>
      </c>
      <c r="I1012" s="1238">
        <v>0</v>
      </c>
      <c r="J1012" s="1239">
        <f t="shared" si="223"/>
        <v>2</v>
      </c>
      <c r="K1012" s="1229">
        <f t="shared" si="212"/>
        <v>26.72</v>
      </c>
      <c r="L1012" s="1229">
        <f t="shared" si="224"/>
        <v>26.72</v>
      </c>
      <c r="M1012" s="1229">
        <f t="shared" si="213"/>
        <v>1.68</v>
      </c>
      <c r="N1012" s="1229">
        <f t="shared" si="214"/>
        <v>3.36</v>
      </c>
      <c r="O1012" s="1229">
        <f t="shared" si="215"/>
        <v>56.7</v>
      </c>
      <c r="P1012" s="1229">
        <f t="shared" si="216"/>
        <v>113.4</v>
      </c>
      <c r="Q1012" s="1229">
        <f t="shared" si="217"/>
        <v>23.58</v>
      </c>
      <c r="R1012" s="1229">
        <f t="shared" si="218"/>
        <v>47.16</v>
      </c>
      <c r="S1012" s="1229">
        <f t="shared" si="219"/>
        <v>6.68</v>
      </c>
      <c r="T1012" s="1229">
        <f t="shared" si="220"/>
        <v>6.68</v>
      </c>
      <c r="U1012" s="1229">
        <f t="shared" si="221"/>
        <v>6.68</v>
      </c>
      <c r="V1012" s="1233">
        <f t="shared" si="222"/>
        <v>3.34</v>
      </c>
      <c r="W1012" s="1248">
        <f t="shared" si="211"/>
        <v>323</v>
      </c>
    </row>
    <row r="1013" spans="1:23" ht="11.25" customHeight="1" x14ac:dyDescent="0.25">
      <c r="A1013" s="1234" t="s">
        <v>4450</v>
      </c>
      <c r="B1013" s="1234">
        <v>661400004</v>
      </c>
      <c r="C1013" s="1235" t="s">
        <v>3181</v>
      </c>
      <c r="D1013" s="1234">
        <v>68100006934</v>
      </c>
      <c r="E1013" s="1234" t="s">
        <v>4552</v>
      </c>
      <c r="F1013" s="1237">
        <v>361</v>
      </c>
      <c r="G1013" s="1236">
        <v>3</v>
      </c>
      <c r="H1013" s="1236">
        <v>1</v>
      </c>
      <c r="I1013" s="1238">
        <v>0</v>
      </c>
      <c r="J1013" s="1239">
        <f t="shared" si="223"/>
        <v>2</v>
      </c>
      <c r="K1013" s="1229">
        <f t="shared" si="212"/>
        <v>86.64</v>
      </c>
      <c r="L1013" s="1229">
        <f t="shared" si="224"/>
        <v>86.64</v>
      </c>
      <c r="M1013" s="1229">
        <f t="shared" si="213"/>
        <v>1.68</v>
      </c>
      <c r="N1013" s="1229">
        <f t="shared" si="214"/>
        <v>3.36</v>
      </c>
      <c r="O1013" s="1229">
        <f t="shared" si="215"/>
        <v>56.7</v>
      </c>
      <c r="P1013" s="1229">
        <f t="shared" si="216"/>
        <v>113.4</v>
      </c>
      <c r="Q1013" s="1229">
        <f t="shared" si="217"/>
        <v>23.58</v>
      </c>
      <c r="R1013" s="1229">
        <f t="shared" si="218"/>
        <v>47.16</v>
      </c>
      <c r="S1013" s="1229">
        <f t="shared" si="219"/>
        <v>21.66</v>
      </c>
      <c r="T1013" s="1229">
        <f t="shared" si="220"/>
        <v>21.66</v>
      </c>
      <c r="U1013" s="1229">
        <f t="shared" si="221"/>
        <v>21.66</v>
      </c>
      <c r="V1013" s="1233">
        <f t="shared" si="222"/>
        <v>10.83</v>
      </c>
      <c r="W1013" s="1248">
        <f t="shared" si="211"/>
        <v>495</v>
      </c>
    </row>
    <row r="1014" spans="1:23" ht="11.25" customHeight="1" x14ac:dyDescent="0.25">
      <c r="A1014" s="1234" t="s">
        <v>4450</v>
      </c>
      <c r="B1014" s="1234">
        <v>661400005</v>
      </c>
      <c r="C1014" s="1235" t="s">
        <v>1000</v>
      </c>
      <c r="D1014" s="1234">
        <v>10550006583</v>
      </c>
      <c r="E1014" s="1234" t="s">
        <v>4553</v>
      </c>
      <c r="F1014" s="1237">
        <v>360.66666666666669</v>
      </c>
      <c r="G1014" s="1236">
        <v>3</v>
      </c>
      <c r="H1014" s="1236">
        <v>1</v>
      </c>
      <c r="I1014" s="1238">
        <v>0</v>
      </c>
      <c r="J1014" s="1239">
        <f t="shared" si="223"/>
        <v>2</v>
      </c>
      <c r="K1014" s="1229">
        <f t="shared" si="212"/>
        <v>86.56</v>
      </c>
      <c r="L1014" s="1229">
        <f t="shared" si="224"/>
        <v>86.56</v>
      </c>
      <c r="M1014" s="1229">
        <f t="shared" si="213"/>
        <v>1.68</v>
      </c>
      <c r="N1014" s="1229">
        <f t="shared" si="214"/>
        <v>3.36</v>
      </c>
      <c r="O1014" s="1229">
        <f t="shared" si="215"/>
        <v>56.7</v>
      </c>
      <c r="P1014" s="1229">
        <f t="shared" si="216"/>
        <v>113.4</v>
      </c>
      <c r="Q1014" s="1229">
        <f t="shared" si="217"/>
        <v>23.58</v>
      </c>
      <c r="R1014" s="1229">
        <f t="shared" si="218"/>
        <v>47.16</v>
      </c>
      <c r="S1014" s="1229">
        <f t="shared" si="219"/>
        <v>21.64</v>
      </c>
      <c r="T1014" s="1229">
        <f t="shared" si="220"/>
        <v>21.64</v>
      </c>
      <c r="U1014" s="1229">
        <f t="shared" si="221"/>
        <v>21.64</v>
      </c>
      <c r="V1014" s="1233">
        <f t="shared" si="222"/>
        <v>10.82</v>
      </c>
      <c r="W1014" s="1248">
        <f t="shared" si="211"/>
        <v>495</v>
      </c>
    </row>
    <row r="1015" spans="1:23" ht="11.25" customHeight="1" x14ac:dyDescent="0.25">
      <c r="A1015" s="1234" t="s">
        <v>4450</v>
      </c>
      <c r="B1015" s="1234">
        <v>661400006</v>
      </c>
      <c r="C1015" s="1235" t="s">
        <v>3183</v>
      </c>
      <c r="D1015" s="1234">
        <v>54220005176</v>
      </c>
      <c r="E1015" s="1234" t="s">
        <v>4554</v>
      </c>
      <c r="F1015" s="1237">
        <v>252</v>
      </c>
      <c r="G1015" s="1236">
        <v>2</v>
      </c>
      <c r="H1015" s="1236">
        <v>1</v>
      </c>
      <c r="I1015" s="1238">
        <v>0</v>
      </c>
      <c r="J1015" s="1239">
        <f t="shared" si="223"/>
        <v>1</v>
      </c>
      <c r="K1015" s="1229">
        <f t="shared" si="212"/>
        <v>60.48</v>
      </c>
      <c r="L1015" s="1229">
        <f t="shared" si="224"/>
        <v>60.48</v>
      </c>
      <c r="M1015" s="1229">
        <f t="shared" si="213"/>
        <v>1.68</v>
      </c>
      <c r="N1015" s="1229">
        <f t="shared" si="214"/>
        <v>1.68</v>
      </c>
      <c r="O1015" s="1229">
        <f t="shared" si="215"/>
        <v>56.7</v>
      </c>
      <c r="P1015" s="1229">
        <f t="shared" si="216"/>
        <v>56.7</v>
      </c>
      <c r="Q1015" s="1229">
        <f t="shared" si="217"/>
        <v>23.58</v>
      </c>
      <c r="R1015" s="1229">
        <f t="shared" si="218"/>
        <v>23.58</v>
      </c>
      <c r="S1015" s="1229">
        <f t="shared" si="219"/>
        <v>15.12</v>
      </c>
      <c r="T1015" s="1229">
        <f t="shared" si="220"/>
        <v>15.12</v>
      </c>
      <c r="U1015" s="1229">
        <f t="shared" si="221"/>
        <v>15.12</v>
      </c>
      <c r="V1015" s="1233">
        <f t="shared" si="222"/>
        <v>7.56</v>
      </c>
      <c r="W1015" s="1248">
        <f t="shared" si="211"/>
        <v>338</v>
      </c>
    </row>
    <row r="1016" spans="1:23" ht="11.25" customHeight="1" x14ac:dyDescent="0.25">
      <c r="A1016" s="1234" t="s">
        <v>4450</v>
      </c>
      <c r="B1016" s="1234">
        <v>661400010</v>
      </c>
      <c r="C1016" s="1235" t="s">
        <v>3185</v>
      </c>
      <c r="D1016" s="1234">
        <v>93180008868</v>
      </c>
      <c r="E1016" s="1234" t="s">
        <v>4555</v>
      </c>
      <c r="F1016" s="1237">
        <v>465</v>
      </c>
      <c r="G1016" s="1236">
        <v>2</v>
      </c>
      <c r="H1016" s="1236">
        <v>1</v>
      </c>
      <c r="I1016" s="1238">
        <v>0</v>
      </c>
      <c r="J1016" s="1239">
        <f t="shared" si="223"/>
        <v>1</v>
      </c>
      <c r="K1016" s="1229">
        <f t="shared" si="212"/>
        <v>111.6</v>
      </c>
      <c r="L1016" s="1229">
        <f t="shared" si="224"/>
        <v>111.6</v>
      </c>
      <c r="M1016" s="1229">
        <f t="shared" si="213"/>
        <v>1.68</v>
      </c>
      <c r="N1016" s="1229">
        <f t="shared" si="214"/>
        <v>1.68</v>
      </c>
      <c r="O1016" s="1229">
        <f t="shared" si="215"/>
        <v>56.7</v>
      </c>
      <c r="P1016" s="1229">
        <f t="shared" si="216"/>
        <v>56.7</v>
      </c>
      <c r="Q1016" s="1229">
        <f t="shared" si="217"/>
        <v>23.58</v>
      </c>
      <c r="R1016" s="1229">
        <f t="shared" si="218"/>
        <v>23.58</v>
      </c>
      <c r="S1016" s="1229">
        <f t="shared" si="219"/>
        <v>27.9</v>
      </c>
      <c r="T1016" s="1229">
        <f t="shared" si="220"/>
        <v>27.9</v>
      </c>
      <c r="U1016" s="1229">
        <f t="shared" si="221"/>
        <v>27.9</v>
      </c>
      <c r="V1016" s="1233">
        <f t="shared" si="222"/>
        <v>13.95</v>
      </c>
      <c r="W1016" s="1248">
        <f t="shared" si="211"/>
        <v>485</v>
      </c>
    </row>
    <row r="1017" spans="1:23" ht="11.25" customHeight="1" x14ac:dyDescent="0.25">
      <c r="A1017" s="1234" t="s">
        <v>4450</v>
      </c>
      <c r="B1017" s="1234">
        <v>661400017</v>
      </c>
      <c r="C1017" s="1235" t="s">
        <v>1002</v>
      </c>
      <c r="D1017" s="1234">
        <v>10120042133</v>
      </c>
      <c r="E1017" s="1234" t="s">
        <v>4556</v>
      </c>
      <c r="F1017" s="1237">
        <v>426.33333333333331</v>
      </c>
      <c r="G1017" s="1236">
        <v>2</v>
      </c>
      <c r="H1017" s="1236">
        <v>1</v>
      </c>
      <c r="I1017" s="1238">
        <v>0</v>
      </c>
      <c r="J1017" s="1239">
        <f t="shared" si="223"/>
        <v>1</v>
      </c>
      <c r="K1017" s="1229">
        <f t="shared" si="212"/>
        <v>102.32</v>
      </c>
      <c r="L1017" s="1229">
        <f t="shared" si="224"/>
        <v>102.32</v>
      </c>
      <c r="M1017" s="1229">
        <f t="shared" si="213"/>
        <v>1.68</v>
      </c>
      <c r="N1017" s="1229">
        <f t="shared" si="214"/>
        <v>1.68</v>
      </c>
      <c r="O1017" s="1229">
        <f t="shared" si="215"/>
        <v>56.7</v>
      </c>
      <c r="P1017" s="1229">
        <f t="shared" si="216"/>
        <v>56.7</v>
      </c>
      <c r="Q1017" s="1229">
        <f t="shared" si="217"/>
        <v>23.58</v>
      </c>
      <c r="R1017" s="1229">
        <f t="shared" si="218"/>
        <v>23.58</v>
      </c>
      <c r="S1017" s="1229">
        <f t="shared" si="219"/>
        <v>25.58</v>
      </c>
      <c r="T1017" s="1229">
        <f t="shared" si="220"/>
        <v>25.58</v>
      </c>
      <c r="U1017" s="1229">
        <f t="shared" si="221"/>
        <v>25.58</v>
      </c>
      <c r="V1017" s="1233">
        <f t="shared" si="222"/>
        <v>12.79</v>
      </c>
      <c r="W1017" s="1248">
        <f t="shared" si="211"/>
        <v>458</v>
      </c>
    </row>
    <row r="1018" spans="1:23" ht="11.25" customHeight="1" x14ac:dyDescent="0.25">
      <c r="A1018" s="1234" t="s">
        <v>4450</v>
      </c>
      <c r="B1018" s="1234">
        <v>700200006</v>
      </c>
      <c r="C1018" s="1235" t="s">
        <v>1244</v>
      </c>
      <c r="D1018" s="1234">
        <v>74590007565</v>
      </c>
      <c r="E1018" s="1234" t="s">
        <v>4557</v>
      </c>
      <c r="F1018" s="1237">
        <v>179.33333333333334</v>
      </c>
      <c r="G1018" s="1236">
        <v>5</v>
      </c>
      <c r="H1018" s="1236">
        <v>1</v>
      </c>
      <c r="I1018" s="1238">
        <v>0</v>
      </c>
      <c r="J1018" s="1239">
        <f t="shared" si="223"/>
        <v>4</v>
      </c>
      <c r="K1018" s="1229">
        <f t="shared" si="212"/>
        <v>43.04</v>
      </c>
      <c r="L1018" s="1229">
        <f t="shared" si="224"/>
        <v>43.04</v>
      </c>
      <c r="M1018" s="1229">
        <f t="shared" si="213"/>
        <v>1.68</v>
      </c>
      <c r="N1018" s="1229">
        <f t="shared" si="214"/>
        <v>6.72</v>
      </c>
      <c r="O1018" s="1229">
        <f t="shared" si="215"/>
        <v>56.7</v>
      </c>
      <c r="P1018" s="1229">
        <f t="shared" si="216"/>
        <v>226.8</v>
      </c>
      <c r="Q1018" s="1229">
        <f t="shared" si="217"/>
        <v>23.58</v>
      </c>
      <c r="R1018" s="1229">
        <f t="shared" si="218"/>
        <v>94.32</v>
      </c>
      <c r="S1018" s="1229">
        <f t="shared" si="219"/>
        <v>10.76</v>
      </c>
      <c r="T1018" s="1229">
        <f t="shared" si="220"/>
        <v>10.76</v>
      </c>
      <c r="U1018" s="1229">
        <f t="shared" si="221"/>
        <v>10.76</v>
      </c>
      <c r="V1018" s="1233">
        <f t="shared" si="222"/>
        <v>5.38</v>
      </c>
      <c r="W1018" s="1248">
        <f t="shared" si="211"/>
        <v>534</v>
      </c>
    </row>
    <row r="1019" spans="1:23" ht="11.25" customHeight="1" x14ac:dyDescent="0.25">
      <c r="A1019" s="1234" t="s">
        <v>4450</v>
      </c>
      <c r="B1019" s="1234">
        <v>700200010</v>
      </c>
      <c r="C1019" s="1235" t="s">
        <v>3187</v>
      </c>
      <c r="D1019" s="1234">
        <v>86300002133</v>
      </c>
      <c r="E1019" s="1234" t="s">
        <v>4558</v>
      </c>
      <c r="F1019" s="1237">
        <v>238</v>
      </c>
      <c r="G1019" s="1236">
        <v>4</v>
      </c>
      <c r="H1019" s="1236">
        <v>1</v>
      </c>
      <c r="I1019" s="1238">
        <v>1</v>
      </c>
      <c r="J1019" s="1239">
        <f t="shared" si="223"/>
        <v>2</v>
      </c>
      <c r="K1019" s="1229">
        <f t="shared" si="212"/>
        <v>57.12</v>
      </c>
      <c r="L1019" s="1229">
        <f t="shared" si="224"/>
        <v>57.12</v>
      </c>
      <c r="M1019" s="1229">
        <f t="shared" si="213"/>
        <v>3.36</v>
      </c>
      <c r="N1019" s="1229">
        <f t="shared" si="214"/>
        <v>3.36</v>
      </c>
      <c r="O1019" s="1229">
        <f t="shared" si="215"/>
        <v>113.4</v>
      </c>
      <c r="P1019" s="1229">
        <f t="shared" si="216"/>
        <v>113.4</v>
      </c>
      <c r="Q1019" s="1229">
        <f t="shared" si="217"/>
        <v>47.16</v>
      </c>
      <c r="R1019" s="1229">
        <f t="shared" si="218"/>
        <v>47.16</v>
      </c>
      <c r="S1019" s="1229">
        <f t="shared" si="219"/>
        <v>14.28</v>
      </c>
      <c r="T1019" s="1229">
        <f t="shared" si="220"/>
        <v>14.28</v>
      </c>
      <c r="U1019" s="1229">
        <f t="shared" si="221"/>
        <v>14.28</v>
      </c>
      <c r="V1019" s="1233">
        <f t="shared" si="222"/>
        <v>7.14</v>
      </c>
      <c r="W1019" s="1248">
        <f t="shared" si="211"/>
        <v>492</v>
      </c>
    </row>
    <row r="1020" spans="1:23" ht="11.25" customHeight="1" x14ac:dyDescent="0.25">
      <c r="A1020" s="1234" t="s">
        <v>4450</v>
      </c>
      <c r="B1020" s="1234">
        <v>700200012</v>
      </c>
      <c r="C1020" s="1235" t="s">
        <v>3189</v>
      </c>
      <c r="D1020" s="1234">
        <v>96840005649</v>
      </c>
      <c r="E1020" s="1234" t="s">
        <v>4559</v>
      </c>
      <c r="F1020" s="1237">
        <v>393</v>
      </c>
      <c r="G1020" s="1236">
        <v>3</v>
      </c>
      <c r="H1020" s="1236">
        <v>1</v>
      </c>
      <c r="I1020" s="1238">
        <v>0</v>
      </c>
      <c r="J1020" s="1239">
        <f t="shared" si="223"/>
        <v>2</v>
      </c>
      <c r="K1020" s="1229">
        <f t="shared" si="212"/>
        <v>94.32</v>
      </c>
      <c r="L1020" s="1229">
        <f t="shared" si="224"/>
        <v>94.32</v>
      </c>
      <c r="M1020" s="1229">
        <f t="shared" si="213"/>
        <v>1.68</v>
      </c>
      <c r="N1020" s="1229">
        <f t="shared" si="214"/>
        <v>3.36</v>
      </c>
      <c r="O1020" s="1229">
        <f t="shared" si="215"/>
        <v>56.7</v>
      </c>
      <c r="P1020" s="1229">
        <f t="shared" si="216"/>
        <v>113.4</v>
      </c>
      <c r="Q1020" s="1229">
        <f t="shared" si="217"/>
        <v>23.58</v>
      </c>
      <c r="R1020" s="1229">
        <f t="shared" si="218"/>
        <v>47.16</v>
      </c>
      <c r="S1020" s="1229">
        <f t="shared" si="219"/>
        <v>23.58</v>
      </c>
      <c r="T1020" s="1229">
        <f t="shared" si="220"/>
        <v>23.58</v>
      </c>
      <c r="U1020" s="1229">
        <f t="shared" si="221"/>
        <v>23.58</v>
      </c>
      <c r="V1020" s="1233">
        <f t="shared" si="222"/>
        <v>11.79</v>
      </c>
      <c r="W1020" s="1248">
        <f t="shared" si="211"/>
        <v>517</v>
      </c>
    </row>
    <row r="1021" spans="1:23" ht="11.25" customHeight="1" x14ac:dyDescent="0.25">
      <c r="A1021" s="1234" t="s">
        <v>4450</v>
      </c>
      <c r="B1021" s="1234">
        <v>700200013</v>
      </c>
      <c r="C1021" s="1235" t="s">
        <v>3191</v>
      </c>
      <c r="D1021" s="1234">
        <v>30420000704</v>
      </c>
      <c r="E1021" s="1234" t="s">
        <v>4560</v>
      </c>
      <c r="F1021" s="1237">
        <v>194.33333333333334</v>
      </c>
      <c r="G1021" s="1236">
        <v>3</v>
      </c>
      <c r="H1021" s="1236">
        <v>1</v>
      </c>
      <c r="I1021" s="1238">
        <v>0</v>
      </c>
      <c r="J1021" s="1239">
        <f t="shared" si="223"/>
        <v>2</v>
      </c>
      <c r="K1021" s="1229">
        <f t="shared" si="212"/>
        <v>46.64</v>
      </c>
      <c r="L1021" s="1229">
        <f t="shared" si="224"/>
        <v>46.64</v>
      </c>
      <c r="M1021" s="1229">
        <f t="shared" si="213"/>
        <v>1.68</v>
      </c>
      <c r="N1021" s="1229">
        <f t="shared" si="214"/>
        <v>3.36</v>
      </c>
      <c r="O1021" s="1229">
        <f t="shared" si="215"/>
        <v>56.7</v>
      </c>
      <c r="P1021" s="1229">
        <f t="shared" si="216"/>
        <v>113.4</v>
      </c>
      <c r="Q1021" s="1229">
        <f t="shared" si="217"/>
        <v>23.58</v>
      </c>
      <c r="R1021" s="1229">
        <f t="shared" si="218"/>
        <v>47.16</v>
      </c>
      <c r="S1021" s="1229">
        <f t="shared" si="219"/>
        <v>11.66</v>
      </c>
      <c r="T1021" s="1229">
        <f t="shared" si="220"/>
        <v>11.66</v>
      </c>
      <c r="U1021" s="1229">
        <f t="shared" si="221"/>
        <v>11.66</v>
      </c>
      <c r="V1021" s="1233">
        <f t="shared" si="222"/>
        <v>5.83</v>
      </c>
      <c r="W1021" s="1248">
        <f t="shared" si="211"/>
        <v>380</v>
      </c>
    </row>
    <row r="1022" spans="1:23" ht="11.25" customHeight="1" x14ac:dyDescent="0.25">
      <c r="A1022" s="1234" t="s">
        <v>4450</v>
      </c>
      <c r="B1022" s="1234">
        <v>700200022</v>
      </c>
      <c r="C1022" s="1235" t="s">
        <v>3193</v>
      </c>
      <c r="D1022" s="1234">
        <v>87660000861</v>
      </c>
      <c r="E1022" s="1234" t="s">
        <v>4561</v>
      </c>
      <c r="F1022" s="1237">
        <v>416</v>
      </c>
      <c r="G1022" s="1236">
        <v>3</v>
      </c>
      <c r="H1022" s="1236">
        <v>1</v>
      </c>
      <c r="I1022" s="1238">
        <v>0</v>
      </c>
      <c r="J1022" s="1239">
        <f t="shared" si="223"/>
        <v>2</v>
      </c>
      <c r="K1022" s="1229">
        <f t="shared" si="212"/>
        <v>99.84</v>
      </c>
      <c r="L1022" s="1229">
        <f t="shared" si="224"/>
        <v>99.84</v>
      </c>
      <c r="M1022" s="1229">
        <f t="shared" si="213"/>
        <v>1.68</v>
      </c>
      <c r="N1022" s="1229">
        <f t="shared" si="214"/>
        <v>3.36</v>
      </c>
      <c r="O1022" s="1229">
        <f t="shared" si="215"/>
        <v>56.7</v>
      </c>
      <c r="P1022" s="1229">
        <f t="shared" si="216"/>
        <v>113.4</v>
      </c>
      <c r="Q1022" s="1229">
        <f t="shared" si="217"/>
        <v>23.58</v>
      </c>
      <c r="R1022" s="1229">
        <f t="shared" si="218"/>
        <v>47.16</v>
      </c>
      <c r="S1022" s="1229">
        <f t="shared" si="219"/>
        <v>24.96</v>
      </c>
      <c r="T1022" s="1229">
        <f t="shared" si="220"/>
        <v>24.96</v>
      </c>
      <c r="U1022" s="1229">
        <f t="shared" si="221"/>
        <v>24.96</v>
      </c>
      <c r="V1022" s="1233">
        <f t="shared" si="222"/>
        <v>12.48</v>
      </c>
      <c r="W1022" s="1248">
        <f t="shared" si="211"/>
        <v>533</v>
      </c>
    </row>
    <row r="1023" spans="1:23" ht="11.25" customHeight="1" x14ac:dyDescent="0.25">
      <c r="A1023" s="1234" t="s">
        <v>4450</v>
      </c>
      <c r="B1023" s="1234">
        <v>700200024</v>
      </c>
      <c r="C1023" s="1235" t="s">
        <v>3195</v>
      </c>
      <c r="D1023" s="1234">
        <v>43060009884</v>
      </c>
      <c r="E1023" s="1234" t="s">
        <v>4562</v>
      </c>
      <c r="F1023" s="1237">
        <v>388.66666666666669</v>
      </c>
      <c r="G1023" s="1236">
        <v>4</v>
      </c>
      <c r="H1023" s="1236">
        <v>1</v>
      </c>
      <c r="I1023" s="1238">
        <v>0</v>
      </c>
      <c r="J1023" s="1239">
        <f t="shared" si="223"/>
        <v>3</v>
      </c>
      <c r="K1023" s="1229">
        <f t="shared" si="212"/>
        <v>93.28</v>
      </c>
      <c r="L1023" s="1229">
        <f t="shared" si="224"/>
        <v>93.28</v>
      </c>
      <c r="M1023" s="1229">
        <f t="shared" si="213"/>
        <v>1.68</v>
      </c>
      <c r="N1023" s="1229">
        <f t="shared" si="214"/>
        <v>5.04</v>
      </c>
      <c r="O1023" s="1229">
        <f t="shared" si="215"/>
        <v>56.7</v>
      </c>
      <c r="P1023" s="1229">
        <f t="shared" si="216"/>
        <v>170.10000000000002</v>
      </c>
      <c r="Q1023" s="1229">
        <f t="shared" si="217"/>
        <v>23.58</v>
      </c>
      <c r="R1023" s="1229">
        <f t="shared" si="218"/>
        <v>70.739999999999995</v>
      </c>
      <c r="S1023" s="1229">
        <f t="shared" si="219"/>
        <v>23.32</v>
      </c>
      <c r="T1023" s="1229">
        <f t="shared" si="220"/>
        <v>23.32</v>
      </c>
      <c r="U1023" s="1229">
        <f t="shared" si="221"/>
        <v>23.32</v>
      </c>
      <c r="V1023" s="1233">
        <f t="shared" si="222"/>
        <v>11.66</v>
      </c>
      <c r="W1023" s="1248">
        <f t="shared" si="211"/>
        <v>596</v>
      </c>
    </row>
    <row r="1024" spans="1:23" ht="11.25" customHeight="1" x14ac:dyDescent="0.25">
      <c r="A1024" s="1234" t="s">
        <v>4450</v>
      </c>
      <c r="B1024" s="1234">
        <v>700200030</v>
      </c>
      <c r="C1024" s="1235" t="s">
        <v>3197</v>
      </c>
      <c r="D1024" s="1234">
        <v>98020009035</v>
      </c>
      <c r="E1024" s="1234" t="s">
        <v>4563</v>
      </c>
      <c r="F1024" s="1237">
        <v>291.66666666666669</v>
      </c>
      <c r="G1024" s="1236">
        <v>2</v>
      </c>
      <c r="H1024" s="1236">
        <v>1</v>
      </c>
      <c r="I1024" s="1238">
        <v>0</v>
      </c>
      <c r="J1024" s="1239">
        <f t="shared" si="223"/>
        <v>1</v>
      </c>
      <c r="K1024" s="1229">
        <f t="shared" si="212"/>
        <v>70</v>
      </c>
      <c r="L1024" s="1229">
        <f t="shared" si="224"/>
        <v>70</v>
      </c>
      <c r="M1024" s="1229">
        <f t="shared" si="213"/>
        <v>1.68</v>
      </c>
      <c r="N1024" s="1229">
        <f t="shared" si="214"/>
        <v>1.68</v>
      </c>
      <c r="O1024" s="1229">
        <f t="shared" si="215"/>
        <v>56.7</v>
      </c>
      <c r="P1024" s="1229">
        <f t="shared" si="216"/>
        <v>56.7</v>
      </c>
      <c r="Q1024" s="1229">
        <f t="shared" si="217"/>
        <v>23.58</v>
      </c>
      <c r="R1024" s="1229">
        <f t="shared" si="218"/>
        <v>23.58</v>
      </c>
      <c r="S1024" s="1229">
        <f t="shared" si="219"/>
        <v>17.5</v>
      </c>
      <c r="T1024" s="1229">
        <f t="shared" si="220"/>
        <v>17.5</v>
      </c>
      <c r="U1024" s="1229">
        <f t="shared" si="221"/>
        <v>17.5</v>
      </c>
      <c r="V1024" s="1233">
        <f t="shared" si="222"/>
        <v>8.75</v>
      </c>
      <c r="W1024" s="1248">
        <f t="shared" si="211"/>
        <v>365</v>
      </c>
    </row>
    <row r="1025" spans="1:23" ht="11.25" customHeight="1" x14ac:dyDescent="0.25">
      <c r="A1025" s="1234" t="s">
        <v>4450</v>
      </c>
      <c r="B1025" s="1234">
        <v>700200033</v>
      </c>
      <c r="C1025" s="1235" t="s">
        <v>1246</v>
      </c>
      <c r="D1025" s="1234">
        <v>45050009854</v>
      </c>
      <c r="E1025" s="1234" t="s">
        <v>4564</v>
      </c>
      <c r="F1025" s="1237">
        <v>345.66666666666669</v>
      </c>
      <c r="G1025" s="1236">
        <v>3</v>
      </c>
      <c r="H1025" s="1236">
        <v>1</v>
      </c>
      <c r="I1025" s="1238">
        <v>0</v>
      </c>
      <c r="J1025" s="1239">
        <f t="shared" si="223"/>
        <v>2</v>
      </c>
      <c r="K1025" s="1229">
        <f t="shared" si="212"/>
        <v>82.960000000000008</v>
      </c>
      <c r="L1025" s="1229">
        <f t="shared" si="224"/>
        <v>82.960000000000008</v>
      </c>
      <c r="M1025" s="1229">
        <f t="shared" si="213"/>
        <v>1.68</v>
      </c>
      <c r="N1025" s="1229">
        <f t="shared" si="214"/>
        <v>3.36</v>
      </c>
      <c r="O1025" s="1229">
        <f t="shared" si="215"/>
        <v>56.7</v>
      </c>
      <c r="P1025" s="1229">
        <f t="shared" si="216"/>
        <v>113.4</v>
      </c>
      <c r="Q1025" s="1229">
        <f t="shared" si="217"/>
        <v>23.58</v>
      </c>
      <c r="R1025" s="1229">
        <f t="shared" si="218"/>
        <v>47.16</v>
      </c>
      <c r="S1025" s="1229">
        <f t="shared" si="219"/>
        <v>20.740000000000002</v>
      </c>
      <c r="T1025" s="1229">
        <f t="shared" si="220"/>
        <v>20.740000000000002</v>
      </c>
      <c r="U1025" s="1229">
        <f t="shared" si="221"/>
        <v>20.740000000000002</v>
      </c>
      <c r="V1025" s="1233">
        <f t="shared" si="222"/>
        <v>10.370000000000001</v>
      </c>
      <c r="W1025" s="1248">
        <f t="shared" si="211"/>
        <v>484</v>
      </c>
    </row>
    <row r="1026" spans="1:23" ht="11.25" customHeight="1" x14ac:dyDescent="0.25">
      <c r="A1026" s="1234" t="s">
        <v>4450</v>
      </c>
      <c r="B1026" s="1234">
        <v>700200041</v>
      </c>
      <c r="C1026" s="1235" t="s">
        <v>728</v>
      </c>
      <c r="D1026" s="1234">
        <v>10400006181</v>
      </c>
      <c r="E1026" s="1234" t="s">
        <v>4565</v>
      </c>
      <c r="F1026" s="1237">
        <v>88.666666666666671</v>
      </c>
      <c r="G1026" s="1236">
        <v>3</v>
      </c>
      <c r="H1026" s="1236">
        <v>1</v>
      </c>
      <c r="I1026" s="1238">
        <v>0</v>
      </c>
      <c r="J1026" s="1239">
        <f t="shared" si="223"/>
        <v>2</v>
      </c>
      <c r="K1026" s="1229">
        <f t="shared" si="212"/>
        <v>21.28</v>
      </c>
      <c r="L1026" s="1229">
        <f t="shared" si="224"/>
        <v>21.28</v>
      </c>
      <c r="M1026" s="1229">
        <f t="shared" si="213"/>
        <v>1.68</v>
      </c>
      <c r="N1026" s="1229">
        <f t="shared" si="214"/>
        <v>3.36</v>
      </c>
      <c r="O1026" s="1229">
        <f t="shared" si="215"/>
        <v>56.7</v>
      </c>
      <c r="P1026" s="1229">
        <f t="shared" si="216"/>
        <v>113.4</v>
      </c>
      <c r="Q1026" s="1229">
        <f t="shared" si="217"/>
        <v>23.58</v>
      </c>
      <c r="R1026" s="1229">
        <f t="shared" si="218"/>
        <v>47.16</v>
      </c>
      <c r="S1026" s="1229">
        <f t="shared" si="219"/>
        <v>5.32</v>
      </c>
      <c r="T1026" s="1229">
        <f t="shared" si="220"/>
        <v>5.32</v>
      </c>
      <c r="U1026" s="1229">
        <f t="shared" si="221"/>
        <v>5.32</v>
      </c>
      <c r="V1026" s="1233">
        <f t="shared" si="222"/>
        <v>2.66</v>
      </c>
      <c r="W1026" s="1248">
        <f t="shared" si="211"/>
        <v>307</v>
      </c>
    </row>
    <row r="1027" spans="1:23" ht="11.25" customHeight="1" x14ac:dyDescent="0.25">
      <c r="A1027" s="1234" t="s">
        <v>4450</v>
      </c>
      <c r="B1027" s="1234">
        <v>700200042</v>
      </c>
      <c r="C1027" s="1235" t="s">
        <v>1848</v>
      </c>
      <c r="D1027" s="1234">
        <v>34320002908</v>
      </c>
      <c r="E1027" s="1234" t="s">
        <v>4566</v>
      </c>
      <c r="F1027" s="1237">
        <v>476.33333333333331</v>
      </c>
      <c r="G1027" s="1236">
        <v>3</v>
      </c>
      <c r="H1027" s="1236">
        <v>1</v>
      </c>
      <c r="I1027" s="1238">
        <v>0</v>
      </c>
      <c r="J1027" s="1239">
        <f t="shared" si="223"/>
        <v>2</v>
      </c>
      <c r="K1027" s="1229">
        <f t="shared" si="212"/>
        <v>114.32</v>
      </c>
      <c r="L1027" s="1229">
        <f t="shared" si="224"/>
        <v>114.32</v>
      </c>
      <c r="M1027" s="1229">
        <f t="shared" si="213"/>
        <v>1.68</v>
      </c>
      <c r="N1027" s="1229">
        <f t="shared" si="214"/>
        <v>3.36</v>
      </c>
      <c r="O1027" s="1229">
        <f t="shared" si="215"/>
        <v>56.7</v>
      </c>
      <c r="P1027" s="1229">
        <f t="shared" si="216"/>
        <v>113.4</v>
      </c>
      <c r="Q1027" s="1229">
        <f t="shared" si="217"/>
        <v>23.58</v>
      </c>
      <c r="R1027" s="1229">
        <f t="shared" si="218"/>
        <v>47.16</v>
      </c>
      <c r="S1027" s="1229">
        <f t="shared" si="219"/>
        <v>28.58</v>
      </c>
      <c r="T1027" s="1229">
        <f t="shared" si="220"/>
        <v>28.58</v>
      </c>
      <c r="U1027" s="1229">
        <f t="shared" si="221"/>
        <v>28.58</v>
      </c>
      <c r="V1027" s="1233">
        <f t="shared" si="222"/>
        <v>14.29</v>
      </c>
      <c r="W1027" s="1248">
        <f t="shared" si="211"/>
        <v>575</v>
      </c>
    </row>
    <row r="1028" spans="1:23" ht="11.25" customHeight="1" x14ac:dyDescent="0.25">
      <c r="A1028" s="1234" t="s">
        <v>4450</v>
      </c>
      <c r="B1028" s="1234">
        <v>700200046</v>
      </c>
      <c r="C1028" s="1235" t="s">
        <v>3199</v>
      </c>
      <c r="D1028" s="1234">
        <v>79870002923</v>
      </c>
      <c r="E1028" s="1234" t="s">
        <v>4567</v>
      </c>
      <c r="F1028" s="1237">
        <v>226.66666666666666</v>
      </c>
      <c r="G1028" s="1236">
        <v>3</v>
      </c>
      <c r="H1028" s="1236">
        <v>1</v>
      </c>
      <c r="I1028" s="1238">
        <v>0</v>
      </c>
      <c r="J1028" s="1239">
        <f t="shared" si="223"/>
        <v>2</v>
      </c>
      <c r="K1028" s="1229">
        <f t="shared" si="212"/>
        <v>54.4</v>
      </c>
      <c r="L1028" s="1229">
        <f t="shared" si="224"/>
        <v>54.4</v>
      </c>
      <c r="M1028" s="1229">
        <f t="shared" si="213"/>
        <v>1.68</v>
      </c>
      <c r="N1028" s="1229">
        <f t="shared" si="214"/>
        <v>3.36</v>
      </c>
      <c r="O1028" s="1229">
        <f t="shared" si="215"/>
        <v>56.7</v>
      </c>
      <c r="P1028" s="1229">
        <f t="shared" si="216"/>
        <v>113.4</v>
      </c>
      <c r="Q1028" s="1229">
        <f t="shared" si="217"/>
        <v>23.58</v>
      </c>
      <c r="R1028" s="1229">
        <f t="shared" si="218"/>
        <v>47.16</v>
      </c>
      <c r="S1028" s="1229">
        <f t="shared" si="219"/>
        <v>13.6</v>
      </c>
      <c r="T1028" s="1229">
        <f t="shared" si="220"/>
        <v>13.6</v>
      </c>
      <c r="U1028" s="1229">
        <f t="shared" si="221"/>
        <v>13.6</v>
      </c>
      <c r="V1028" s="1233">
        <f t="shared" si="222"/>
        <v>6.8</v>
      </c>
      <c r="W1028" s="1248">
        <f t="shared" si="211"/>
        <v>402</v>
      </c>
    </row>
    <row r="1029" spans="1:23" ht="11.25" customHeight="1" x14ac:dyDescent="0.25">
      <c r="A1029" s="1234" t="s">
        <v>4450</v>
      </c>
      <c r="B1029" s="1234">
        <v>700200047</v>
      </c>
      <c r="C1029" s="1235" t="s">
        <v>3201</v>
      </c>
      <c r="D1029" s="1234">
        <v>84700040098</v>
      </c>
      <c r="E1029" s="1234" t="s">
        <v>4568</v>
      </c>
      <c r="F1029" s="1237">
        <v>160.33333333333334</v>
      </c>
      <c r="G1029" s="1236">
        <v>2</v>
      </c>
      <c r="H1029" s="1236">
        <v>1</v>
      </c>
      <c r="I1029" s="1238">
        <v>0</v>
      </c>
      <c r="J1029" s="1239">
        <f t="shared" si="223"/>
        <v>1</v>
      </c>
      <c r="K1029" s="1229">
        <f t="shared" si="212"/>
        <v>38.480000000000004</v>
      </c>
      <c r="L1029" s="1229">
        <f t="shared" si="224"/>
        <v>38.480000000000004</v>
      </c>
      <c r="M1029" s="1229">
        <f t="shared" si="213"/>
        <v>1.68</v>
      </c>
      <c r="N1029" s="1229">
        <f t="shared" si="214"/>
        <v>1.68</v>
      </c>
      <c r="O1029" s="1229">
        <f t="shared" si="215"/>
        <v>56.7</v>
      </c>
      <c r="P1029" s="1229">
        <f t="shared" si="216"/>
        <v>56.7</v>
      </c>
      <c r="Q1029" s="1229">
        <f t="shared" si="217"/>
        <v>23.58</v>
      </c>
      <c r="R1029" s="1229">
        <f t="shared" si="218"/>
        <v>23.58</v>
      </c>
      <c r="S1029" s="1229">
        <f t="shared" si="219"/>
        <v>9.620000000000001</v>
      </c>
      <c r="T1029" s="1229">
        <f t="shared" si="220"/>
        <v>9.620000000000001</v>
      </c>
      <c r="U1029" s="1229">
        <f t="shared" si="221"/>
        <v>9.620000000000001</v>
      </c>
      <c r="V1029" s="1233">
        <f t="shared" si="222"/>
        <v>4.8100000000000005</v>
      </c>
      <c r="W1029" s="1248">
        <f t="shared" si="211"/>
        <v>275</v>
      </c>
    </row>
    <row r="1030" spans="1:23" ht="11.25" customHeight="1" x14ac:dyDescent="0.25">
      <c r="A1030" s="1234" t="s">
        <v>4450</v>
      </c>
      <c r="B1030" s="1234">
        <v>700200064</v>
      </c>
      <c r="C1030" s="1235" t="s">
        <v>3203</v>
      </c>
      <c r="D1030" s="1234">
        <v>71110045095</v>
      </c>
      <c r="E1030" s="1234" t="s">
        <v>4569</v>
      </c>
      <c r="F1030" s="1237">
        <v>239.66666666666666</v>
      </c>
      <c r="G1030" s="1236">
        <v>3</v>
      </c>
      <c r="H1030" s="1236">
        <v>1</v>
      </c>
      <c r="I1030" s="1238">
        <v>0</v>
      </c>
      <c r="J1030" s="1239">
        <f t="shared" si="223"/>
        <v>2</v>
      </c>
      <c r="K1030" s="1229">
        <f t="shared" si="212"/>
        <v>57.519999999999996</v>
      </c>
      <c r="L1030" s="1229">
        <f t="shared" si="224"/>
        <v>57.519999999999996</v>
      </c>
      <c r="M1030" s="1229">
        <f t="shared" si="213"/>
        <v>1.68</v>
      </c>
      <c r="N1030" s="1229">
        <f t="shared" si="214"/>
        <v>3.36</v>
      </c>
      <c r="O1030" s="1229">
        <f t="shared" si="215"/>
        <v>56.7</v>
      </c>
      <c r="P1030" s="1229">
        <f t="shared" si="216"/>
        <v>113.4</v>
      </c>
      <c r="Q1030" s="1229">
        <f t="shared" si="217"/>
        <v>23.58</v>
      </c>
      <c r="R1030" s="1229">
        <f t="shared" si="218"/>
        <v>47.16</v>
      </c>
      <c r="S1030" s="1229">
        <f t="shared" si="219"/>
        <v>14.379999999999999</v>
      </c>
      <c r="T1030" s="1229">
        <f t="shared" si="220"/>
        <v>14.379999999999999</v>
      </c>
      <c r="U1030" s="1229">
        <f t="shared" si="221"/>
        <v>14.379999999999999</v>
      </c>
      <c r="V1030" s="1233">
        <f t="shared" si="222"/>
        <v>7.1899999999999995</v>
      </c>
      <c r="W1030" s="1248">
        <f t="shared" si="211"/>
        <v>411</v>
      </c>
    </row>
    <row r="1031" spans="1:23" ht="11.25" customHeight="1" x14ac:dyDescent="0.25">
      <c r="A1031" s="1234" t="s">
        <v>4450</v>
      </c>
      <c r="B1031" s="1234">
        <v>700200068</v>
      </c>
      <c r="C1031" s="1235" t="s">
        <v>1248</v>
      </c>
      <c r="D1031" s="1234">
        <v>81280047302</v>
      </c>
      <c r="E1031" s="1234" t="s">
        <v>4570</v>
      </c>
      <c r="F1031" s="1237">
        <v>199.66666666666666</v>
      </c>
      <c r="G1031" s="1236">
        <v>2</v>
      </c>
      <c r="H1031" s="1236">
        <v>1</v>
      </c>
      <c r="I1031" s="1238">
        <v>0</v>
      </c>
      <c r="J1031" s="1239">
        <f t="shared" si="223"/>
        <v>1</v>
      </c>
      <c r="K1031" s="1229">
        <f t="shared" si="212"/>
        <v>47.919999999999995</v>
      </c>
      <c r="L1031" s="1229">
        <f t="shared" si="224"/>
        <v>47.919999999999995</v>
      </c>
      <c r="M1031" s="1229">
        <f t="shared" si="213"/>
        <v>1.68</v>
      </c>
      <c r="N1031" s="1229">
        <f t="shared" si="214"/>
        <v>1.68</v>
      </c>
      <c r="O1031" s="1229">
        <f t="shared" si="215"/>
        <v>56.7</v>
      </c>
      <c r="P1031" s="1229">
        <f t="shared" si="216"/>
        <v>56.7</v>
      </c>
      <c r="Q1031" s="1229">
        <f t="shared" si="217"/>
        <v>23.58</v>
      </c>
      <c r="R1031" s="1229">
        <f t="shared" si="218"/>
        <v>23.58</v>
      </c>
      <c r="S1031" s="1229">
        <f t="shared" si="219"/>
        <v>11.979999999999999</v>
      </c>
      <c r="T1031" s="1229">
        <f t="shared" si="220"/>
        <v>11.979999999999999</v>
      </c>
      <c r="U1031" s="1229">
        <f t="shared" si="221"/>
        <v>11.979999999999999</v>
      </c>
      <c r="V1031" s="1233">
        <f t="shared" si="222"/>
        <v>5.9899999999999993</v>
      </c>
      <c r="W1031" s="1248">
        <f t="shared" ref="W1031:W1094" si="225">ROUND((K1031+L1031+M1031+N1031+O1031+P1031+Q1031+R1031+S1031+T1031+U1031+V1031),0)</f>
        <v>302</v>
      </c>
    </row>
    <row r="1032" spans="1:23" ht="11.25" customHeight="1" x14ac:dyDescent="0.25">
      <c r="A1032" s="1234" t="s">
        <v>4450</v>
      </c>
      <c r="B1032" s="1234">
        <v>700800002</v>
      </c>
      <c r="C1032" s="1235" t="s">
        <v>3205</v>
      </c>
      <c r="D1032" s="1234">
        <v>90660006109</v>
      </c>
      <c r="E1032" s="1234" t="s">
        <v>4571</v>
      </c>
      <c r="F1032" s="1237">
        <v>231.33333333333334</v>
      </c>
      <c r="G1032" s="1236">
        <v>3</v>
      </c>
      <c r="H1032" s="1236">
        <v>1</v>
      </c>
      <c r="I1032" s="1238">
        <v>0</v>
      </c>
      <c r="J1032" s="1239">
        <f t="shared" si="223"/>
        <v>2</v>
      </c>
      <c r="K1032" s="1229">
        <f t="shared" si="212"/>
        <v>55.52</v>
      </c>
      <c r="L1032" s="1229">
        <f t="shared" si="224"/>
        <v>55.52</v>
      </c>
      <c r="M1032" s="1229">
        <f t="shared" si="213"/>
        <v>1.68</v>
      </c>
      <c r="N1032" s="1229">
        <f t="shared" si="214"/>
        <v>3.36</v>
      </c>
      <c r="O1032" s="1229">
        <f t="shared" si="215"/>
        <v>56.7</v>
      </c>
      <c r="P1032" s="1229">
        <f t="shared" si="216"/>
        <v>113.4</v>
      </c>
      <c r="Q1032" s="1229">
        <f t="shared" si="217"/>
        <v>23.58</v>
      </c>
      <c r="R1032" s="1229">
        <f t="shared" si="218"/>
        <v>47.16</v>
      </c>
      <c r="S1032" s="1229">
        <f t="shared" si="219"/>
        <v>13.88</v>
      </c>
      <c r="T1032" s="1229">
        <f t="shared" si="220"/>
        <v>13.88</v>
      </c>
      <c r="U1032" s="1229">
        <f t="shared" si="221"/>
        <v>13.88</v>
      </c>
      <c r="V1032" s="1233">
        <f t="shared" si="222"/>
        <v>6.94</v>
      </c>
      <c r="W1032" s="1248">
        <f t="shared" si="225"/>
        <v>406</v>
      </c>
    </row>
    <row r="1033" spans="1:23" ht="11.25" customHeight="1" x14ac:dyDescent="0.25">
      <c r="A1033" s="1234" t="s">
        <v>4450</v>
      </c>
      <c r="B1033" s="1234">
        <v>701400003</v>
      </c>
      <c r="C1033" s="1235" t="s">
        <v>3207</v>
      </c>
      <c r="D1033" s="1234">
        <v>91080004046</v>
      </c>
      <c r="E1033" s="1234" t="s">
        <v>4572</v>
      </c>
      <c r="F1033" s="1237">
        <v>773.66666666666663</v>
      </c>
      <c r="G1033" s="1236">
        <v>3</v>
      </c>
      <c r="H1033" s="1236">
        <v>1</v>
      </c>
      <c r="I1033" s="1238">
        <v>0</v>
      </c>
      <c r="J1033" s="1239">
        <f t="shared" si="223"/>
        <v>2</v>
      </c>
      <c r="K1033" s="1229">
        <f t="shared" si="212"/>
        <v>185.67999999999998</v>
      </c>
      <c r="L1033" s="1229">
        <f t="shared" si="224"/>
        <v>185.67999999999998</v>
      </c>
      <c r="M1033" s="1229">
        <f t="shared" si="213"/>
        <v>1.68</v>
      </c>
      <c r="N1033" s="1229">
        <f t="shared" si="214"/>
        <v>3.36</v>
      </c>
      <c r="O1033" s="1229">
        <f t="shared" si="215"/>
        <v>56.7</v>
      </c>
      <c r="P1033" s="1229">
        <f t="shared" si="216"/>
        <v>113.4</v>
      </c>
      <c r="Q1033" s="1229">
        <f t="shared" si="217"/>
        <v>23.58</v>
      </c>
      <c r="R1033" s="1229">
        <f t="shared" si="218"/>
        <v>47.16</v>
      </c>
      <c r="S1033" s="1229">
        <f t="shared" si="219"/>
        <v>46.419999999999995</v>
      </c>
      <c r="T1033" s="1229">
        <f t="shared" si="220"/>
        <v>46.419999999999995</v>
      </c>
      <c r="U1033" s="1229">
        <f t="shared" si="221"/>
        <v>46.419999999999995</v>
      </c>
      <c r="V1033" s="1233">
        <f t="shared" si="222"/>
        <v>23.209999999999997</v>
      </c>
      <c r="W1033" s="1248">
        <f t="shared" si="225"/>
        <v>780</v>
      </c>
    </row>
    <row r="1034" spans="1:23" ht="11.25" customHeight="1" x14ac:dyDescent="0.25">
      <c r="A1034" s="1234" t="s">
        <v>4450</v>
      </c>
      <c r="B1034" s="1234">
        <v>701400009</v>
      </c>
      <c r="C1034" s="1235" t="s">
        <v>3209</v>
      </c>
      <c r="D1034" s="1234">
        <v>47800003601</v>
      </c>
      <c r="E1034" s="1234" t="s">
        <v>4573</v>
      </c>
      <c r="F1034" s="1237">
        <v>627</v>
      </c>
      <c r="G1034" s="1236">
        <v>3</v>
      </c>
      <c r="H1034" s="1236">
        <v>1</v>
      </c>
      <c r="I1034" s="1238">
        <v>0</v>
      </c>
      <c r="J1034" s="1239">
        <f t="shared" si="223"/>
        <v>2</v>
      </c>
      <c r="K1034" s="1229">
        <f t="shared" si="212"/>
        <v>150.47999999999999</v>
      </c>
      <c r="L1034" s="1229">
        <f t="shared" si="224"/>
        <v>150.47999999999999</v>
      </c>
      <c r="M1034" s="1229">
        <f t="shared" si="213"/>
        <v>1.68</v>
      </c>
      <c r="N1034" s="1229">
        <f t="shared" si="214"/>
        <v>3.36</v>
      </c>
      <c r="O1034" s="1229">
        <f t="shared" si="215"/>
        <v>56.7</v>
      </c>
      <c r="P1034" s="1229">
        <f t="shared" si="216"/>
        <v>113.4</v>
      </c>
      <c r="Q1034" s="1229">
        <f t="shared" si="217"/>
        <v>23.58</v>
      </c>
      <c r="R1034" s="1229">
        <f t="shared" si="218"/>
        <v>47.16</v>
      </c>
      <c r="S1034" s="1229">
        <f t="shared" si="219"/>
        <v>37.619999999999997</v>
      </c>
      <c r="T1034" s="1229">
        <f t="shared" si="220"/>
        <v>37.619999999999997</v>
      </c>
      <c r="U1034" s="1229">
        <f t="shared" si="221"/>
        <v>37.619999999999997</v>
      </c>
      <c r="V1034" s="1233">
        <f t="shared" si="222"/>
        <v>18.809999999999999</v>
      </c>
      <c r="W1034" s="1248">
        <f t="shared" si="225"/>
        <v>679</v>
      </c>
    </row>
    <row r="1035" spans="1:23" ht="11.25" customHeight="1" x14ac:dyDescent="0.25">
      <c r="A1035" s="1234" t="s">
        <v>4450</v>
      </c>
      <c r="B1035" s="1234">
        <v>701800003</v>
      </c>
      <c r="C1035" s="1235" t="s">
        <v>4574</v>
      </c>
      <c r="D1035" s="1234">
        <v>37050007612</v>
      </c>
      <c r="E1035" s="1234" t="s">
        <v>4575</v>
      </c>
      <c r="F1035" s="1237">
        <v>520</v>
      </c>
      <c r="G1035" s="1236">
        <v>3</v>
      </c>
      <c r="H1035" s="1236">
        <v>1</v>
      </c>
      <c r="I1035" s="1238">
        <v>0</v>
      </c>
      <c r="J1035" s="1239">
        <f t="shared" si="223"/>
        <v>2</v>
      </c>
      <c r="K1035" s="1229">
        <f t="shared" ref="K1035:K1098" si="226">F1035*$K$4</f>
        <v>124.8</v>
      </c>
      <c r="L1035" s="1229">
        <f t="shared" si="224"/>
        <v>124.8</v>
      </c>
      <c r="M1035" s="1229">
        <f t="shared" ref="M1035:M1098" si="227">(H1035+I1035)*$M$4</f>
        <v>1.68</v>
      </c>
      <c r="N1035" s="1229">
        <f t="shared" ref="N1035:N1098" si="228">J1035*$N$4</f>
        <v>3.36</v>
      </c>
      <c r="O1035" s="1229">
        <f t="shared" ref="O1035:O1098" si="229">(H1035+I1035)*$O$4</f>
        <v>56.7</v>
      </c>
      <c r="P1035" s="1229">
        <f t="shared" ref="P1035:P1098" si="230">J1035*$P$4</f>
        <v>113.4</v>
      </c>
      <c r="Q1035" s="1229">
        <f t="shared" ref="Q1035:Q1098" si="231">(H1035+I1035)*$Q$4</f>
        <v>23.58</v>
      </c>
      <c r="R1035" s="1229">
        <f t="shared" ref="R1035:R1098" si="232">J1035*$R$4</f>
        <v>47.16</v>
      </c>
      <c r="S1035" s="1229">
        <f t="shared" ref="S1035:S1098" si="233">F1035*$S$4</f>
        <v>31.2</v>
      </c>
      <c r="T1035" s="1229">
        <f t="shared" ref="T1035:T1098" si="234">F1035*$T$4</f>
        <v>31.2</v>
      </c>
      <c r="U1035" s="1229">
        <f t="shared" ref="U1035:U1098" si="235">F1035*$U$4</f>
        <v>31.2</v>
      </c>
      <c r="V1035" s="1233">
        <f t="shared" ref="V1035:V1098" si="236">F1035*$V$4</f>
        <v>15.6</v>
      </c>
      <c r="W1035" s="1248">
        <f t="shared" si="225"/>
        <v>605</v>
      </c>
    </row>
    <row r="1036" spans="1:23" ht="11.25" customHeight="1" x14ac:dyDescent="0.25">
      <c r="A1036" s="1234" t="s">
        <v>4450</v>
      </c>
      <c r="B1036" s="1234">
        <v>701800004</v>
      </c>
      <c r="C1036" s="1235" t="s">
        <v>3213</v>
      </c>
      <c r="D1036" s="1234">
        <v>16510002779</v>
      </c>
      <c r="E1036" s="1234" t="s">
        <v>4576</v>
      </c>
      <c r="F1036" s="1237">
        <v>460</v>
      </c>
      <c r="G1036" s="1236">
        <v>3</v>
      </c>
      <c r="H1036" s="1236">
        <v>1</v>
      </c>
      <c r="I1036" s="1238">
        <v>0</v>
      </c>
      <c r="J1036" s="1239">
        <f t="shared" ref="J1036:J1099" si="237">G1036-H1036-I1036</f>
        <v>2</v>
      </c>
      <c r="K1036" s="1229">
        <f t="shared" si="226"/>
        <v>110.39999999999999</v>
      </c>
      <c r="L1036" s="1229">
        <f t="shared" si="224"/>
        <v>110.39999999999999</v>
      </c>
      <c r="M1036" s="1229">
        <f t="shared" si="227"/>
        <v>1.68</v>
      </c>
      <c r="N1036" s="1229">
        <f t="shared" si="228"/>
        <v>3.36</v>
      </c>
      <c r="O1036" s="1229">
        <f t="shared" si="229"/>
        <v>56.7</v>
      </c>
      <c r="P1036" s="1229">
        <f t="shared" si="230"/>
        <v>113.4</v>
      </c>
      <c r="Q1036" s="1229">
        <f t="shared" si="231"/>
        <v>23.58</v>
      </c>
      <c r="R1036" s="1229">
        <f t="shared" si="232"/>
        <v>47.16</v>
      </c>
      <c r="S1036" s="1229">
        <f t="shared" si="233"/>
        <v>27.599999999999998</v>
      </c>
      <c r="T1036" s="1229">
        <f t="shared" si="234"/>
        <v>27.599999999999998</v>
      </c>
      <c r="U1036" s="1229">
        <f t="shared" si="235"/>
        <v>27.599999999999998</v>
      </c>
      <c r="V1036" s="1233">
        <f t="shared" si="236"/>
        <v>13.799999999999999</v>
      </c>
      <c r="W1036" s="1248">
        <f t="shared" si="225"/>
        <v>563</v>
      </c>
    </row>
    <row r="1037" spans="1:23" ht="11.25" customHeight="1" x14ac:dyDescent="0.25">
      <c r="A1037" s="1234" t="s">
        <v>4450</v>
      </c>
      <c r="B1037" s="1234">
        <v>701800005</v>
      </c>
      <c r="C1037" s="1235" t="s">
        <v>3215</v>
      </c>
      <c r="D1037" s="1234">
        <v>85360011267</v>
      </c>
      <c r="E1037" s="1234" t="s">
        <v>4577</v>
      </c>
      <c r="F1037" s="1237">
        <v>204</v>
      </c>
      <c r="G1037" s="1236">
        <v>2</v>
      </c>
      <c r="H1037" s="1236">
        <v>1</v>
      </c>
      <c r="I1037" s="1238">
        <v>0</v>
      </c>
      <c r="J1037" s="1239">
        <f t="shared" si="237"/>
        <v>1</v>
      </c>
      <c r="K1037" s="1229">
        <f t="shared" si="226"/>
        <v>48.96</v>
      </c>
      <c r="L1037" s="1229">
        <f t="shared" si="224"/>
        <v>48.96</v>
      </c>
      <c r="M1037" s="1229">
        <f t="shared" si="227"/>
        <v>1.68</v>
      </c>
      <c r="N1037" s="1229">
        <f t="shared" si="228"/>
        <v>1.68</v>
      </c>
      <c r="O1037" s="1229">
        <f t="shared" si="229"/>
        <v>56.7</v>
      </c>
      <c r="P1037" s="1229">
        <f t="shared" si="230"/>
        <v>56.7</v>
      </c>
      <c r="Q1037" s="1229">
        <f t="shared" si="231"/>
        <v>23.58</v>
      </c>
      <c r="R1037" s="1229">
        <f t="shared" si="232"/>
        <v>23.58</v>
      </c>
      <c r="S1037" s="1229">
        <f t="shared" si="233"/>
        <v>12.24</v>
      </c>
      <c r="T1037" s="1229">
        <f t="shared" si="234"/>
        <v>12.24</v>
      </c>
      <c r="U1037" s="1229">
        <f t="shared" si="235"/>
        <v>12.24</v>
      </c>
      <c r="V1037" s="1233">
        <f t="shared" si="236"/>
        <v>6.12</v>
      </c>
      <c r="W1037" s="1248">
        <f t="shared" si="225"/>
        <v>305</v>
      </c>
    </row>
    <row r="1038" spans="1:23" ht="11.25" customHeight="1" x14ac:dyDescent="0.25">
      <c r="A1038" s="1234" t="s">
        <v>4450</v>
      </c>
      <c r="B1038" s="1234">
        <v>705500006</v>
      </c>
      <c r="C1038" s="1235" t="s">
        <v>4578</v>
      </c>
      <c r="D1038" s="1234">
        <v>50610005399</v>
      </c>
      <c r="E1038" s="1234" t="s">
        <v>4579</v>
      </c>
      <c r="F1038" s="1237">
        <v>300.33333333333331</v>
      </c>
      <c r="G1038" s="1236">
        <v>2</v>
      </c>
      <c r="H1038" s="1236">
        <v>1</v>
      </c>
      <c r="I1038" s="1238">
        <v>0</v>
      </c>
      <c r="J1038" s="1239">
        <f t="shared" si="237"/>
        <v>1</v>
      </c>
      <c r="K1038" s="1229">
        <f t="shared" si="226"/>
        <v>72.08</v>
      </c>
      <c r="L1038" s="1229">
        <f t="shared" si="224"/>
        <v>72.08</v>
      </c>
      <c r="M1038" s="1229">
        <f t="shared" si="227"/>
        <v>1.68</v>
      </c>
      <c r="N1038" s="1229">
        <f t="shared" si="228"/>
        <v>1.68</v>
      </c>
      <c r="O1038" s="1229">
        <f t="shared" si="229"/>
        <v>56.7</v>
      </c>
      <c r="P1038" s="1229">
        <f t="shared" si="230"/>
        <v>56.7</v>
      </c>
      <c r="Q1038" s="1229">
        <f t="shared" si="231"/>
        <v>23.58</v>
      </c>
      <c r="R1038" s="1229">
        <f t="shared" si="232"/>
        <v>23.58</v>
      </c>
      <c r="S1038" s="1229">
        <f t="shared" si="233"/>
        <v>18.02</v>
      </c>
      <c r="T1038" s="1229">
        <f t="shared" si="234"/>
        <v>18.02</v>
      </c>
      <c r="U1038" s="1229">
        <f t="shared" si="235"/>
        <v>18.02</v>
      </c>
      <c r="V1038" s="1233">
        <f t="shared" si="236"/>
        <v>9.01</v>
      </c>
      <c r="W1038" s="1248">
        <f t="shared" si="225"/>
        <v>371</v>
      </c>
    </row>
    <row r="1039" spans="1:23" ht="11.25" customHeight="1" x14ac:dyDescent="0.25">
      <c r="A1039" s="1234" t="s">
        <v>4450</v>
      </c>
      <c r="B1039" s="1234">
        <v>705500007</v>
      </c>
      <c r="C1039" s="1235" t="s">
        <v>3217</v>
      </c>
      <c r="D1039" s="1234">
        <v>69010006831</v>
      </c>
      <c r="E1039" s="1234" t="s">
        <v>4580</v>
      </c>
      <c r="F1039" s="1237">
        <v>396.33333333333331</v>
      </c>
      <c r="G1039" s="1236">
        <v>2</v>
      </c>
      <c r="H1039" s="1236">
        <v>1</v>
      </c>
      <c r="I1039" s="1238">
        <v>0</v>
      </c>
      <c r="J1039" s="1239">
        <f t="shared" si="237"/>
        <v>1</v>
      </c>
      <c r="K1039" s="1229">
        <f t="shared" si="226"/>
        <v>95.11999999999999</v>
      </c>
      <c r="L1039" s="1229">
        <f t="shared" si="224"/>
        <v>95.11999999999999</v>
      </c>
      <c r="M1039" s="1229">
        <f t="shared" si="227"/>
        <v>1.68</v>
      </c>
      <c r="N1039" s="1229">
        <f t="shared" si="228"/>
        <v>1.68</v>
      </c>
      <c r="O1039" s="1229">
        <f t="shared" si="229"/>
        <v>56.7</v>
      </c>
      <c r="P1039" s="1229">
        <f t="shared" si="230"/>
        <v>56.7</v>
      </c>
      <c r="Q1039" s="1229">
        <f t="shared" si="231"/>
        <v>23.58</v>
      </c>
      <c r="R1039" s="1229">
        <f t="shared" si="232"/>
        <v>23.58</v>
      </c>
      <c r="S1039" s="1229">
        <f t="shared" si="233"/>
        <v>23.779999999999998</v>
      </c>
      <c r="T1039" s="1229">
        <f t="shared" si="234"/>
        <v>23.779999999999998</v>
      </c>
      <c r="U1039" s="1229">
        <f t="shared" si="235"/>
        <v>23.779999999999998</v>
      </c>
      <c r="V1039" s="1233">
        <f t="shared" si="236"/>
        <v>11.889999999999999</v>
      </c>
      <c r="W1039" s="1248">
        <f t="shared" si="225"/>
        <v>437</v>
      </c>
    </row>
    <row r="1040" spans="1:23" ht="11.25" customHeight="1" x14ac:dyDescent="0.25">
      <c r="A1040" s="1234" t="s">
        <v>4450</v>
      </c>
      <c r="B1040" s="1234">
        <v>705500008</v>
      </c>
      <c r="C1040" s="1235" t="s">
        <v>1004</v>
      </c>
      <c r="D1040" s="1234">
        <v>45680003559</v>
      </c>
      <c r="E1040" s="1234" t="s">
        <v>4581</v>
      </c>
      <c r="F1040" s="1237">
        <v>646.66666666666663</v>
      </c>
      <c r="G1040" s="1236">
        <v>3</v>
      </c>
      <c r="H1040" s="1236">
        <v>1</v>
      </c>
      <c r="I1040" s="1238">
        <v>0</v>
      </c>
      <c r="J1040" s="1239">
        <f t="shared" si="237"/>
        <v>2</v>
      </c>
      <c r="K1040" s="1229">
        <f t="shared" si="226"/>
        <v>155.19999999999999</v>
      </c>
      <c r="L1040" s="1229">
        <f t="shared" si="224"/>
        <v>155.19999999999999</v>
      </c>
      <c r="M1040" s="1229">
        <f t="shared" si="227"/>
        <v>1.68</v>
      </c>
      <c r="N1040" s="1229">
        <f t="shared" si="228"/>
        <v>3.36</v>
      </c>
      <c r="O1040" s="1229">
        <f t="shared" si="229"/>
        <v>56.7</v>
      </c>
      <c r="P1040" s="1229">
        <f t="shared" si="230"/>
        <v>113.4</v>
      </c>
      <c r="Q1040" s="1229">
        <f t="shared" si="231"/>
        <v>23.58</v>
      </c>
      <c r="R1040" s="1229">
        <f t="shared" si="232"/>
        <v>47.16</v>
      </c>
      <c r="S1040" s="1229">
        <f t="shared" si="233"/>
        <v>38.799999999999997</v>
      </c>
      <c r="T1040" s="1229">
        <f t="shared" si="234"/>
        <v>38.799999999999997</v>
      </c>
      <c r="U1040" s="1229">
        <f t="shared" si="235"/>
        <v>38.799999999999997</v>
      </c>
      <c r="V1040" s="1233">
        <f t="shared" si="236"/>
        <v>19.399999999999999</v>
      </c>
      <c r="W1040" s="1248">
        <f t="shared" si="225"/>
        <v>692</v>
      </c>
    </row>
    <row r="1041" spans="1:23" ht="11.25" customHeight="1" x14ac:dyDescent="0.25">
      <c r="A1041" s="1234" t="s">
        <v>4450</v>
      </c>
      <c r="B1041" s="1234">
        <v>940200001</v>
      </c>
      <c r="C1041" s="1235" t="s">
        <v>3219</v>
      </c>
      <c r="D1041" s="1234">
        <v>96290004465</v>
      </c>
      <c r="E1041" s="1234" t="s">
        <v>4582</v>
      </c>
      <c r="F1041" s="1237">
        <v>380</v>
      </c>
      <c r="G1041" s="1236">
        <v>3</v>
      </c>
      <c r="H1041" s="1236">
        <v>1</v>
      </c>
      <c r="I1041" s="1238">
        <v>0</v>
      </c>
      <c r="J1041" s="1239">
        <f t="shared" si="237"/>
        <v>2</v>
      </c>
      <c r="K1041" s="1229">
        <f t="shared" si="226"/>
        <v>91.2</v>
      </c>
      <c r="L1041" s="1229">
        <f t="shared" si="224"/>
        <v>91.2</v>
      </c>
      <c r="M1041" s="1229">
        <f t="shared" si="227"/>
        <v>1.68</v>
      </c>
      <c r="N1041" s="1229">
        <f t="shared" si="228"/>
        <v>3.36</v>
      </c>
      <c r="O1041" s="1229">
        <f t="shared" si="229"/>
        <v>56.7</v>
      </c>
      <c r="P1041" s="1229">
        <f t="shared" si="230"/>
        <v>113.4</v>
      </c>
      <c r="Q1041" s="1229">
        <f t="shared" si="231"/>
        <v>23.58</v>
      </c>
      <c r="R1041" s="1229">
        <f t="shared" si="232"/>
        <v>47.16</v>
      </c>
      <c r="S1041" s="1229">
        <f t="shared" si="233"/>
        <v>22.8</v>
      </c>
      <c r="T1041" s="1229">
        <f t="shared" si="234"/>
        <v>22.8</v>
      </c>
      <c r="U1041" s="1229">
        <f t="shared" si="235"/>
        <v>22.8</v>
      </c>
      <c r="V1041" s="1233">
        <f t="shared" si="236"/>
        <v>11.4</v>
      </c>
      <c r="W1041" s="1248">
        <f t="shared" si="225"/>
        <v>508</v>
      </c>
    </row>
    <row r="1042" spans="1:23" ht="11.25" customHeight="1" x14ac:dyDescent="0.25">
      <c r="A1042" s="1234" t="s">
        <v>4450</v>
      </c>
      <c r="B1042" s="1234">
        <v>940200003</v>
      </c>
      <c r="C1042" s="1235" t="s">
        <v>3221</v>
      </c>
      <c r="D1042" s="1234">
        <v>67480006712</v>
      </c>
      <c r="E1042" s="1234" t="s">
        <v>4583</v>
      </c>
      <c r="F1042" s="1237">
        <v>262.66666666666669</v>
      </c>
      <c r="G1042" s="1236">
        <v>3</v>
      </c>
      <c r="H1042" s="1236">
        <v>1</v>
      </c>
      <c r="I1042" s="1238">
        <v>0</v>
      </c>
      <c r="J1042" s="1239">
        <f t="shared" si="237"/>
        <v>2</v>
      </c>
      <c r="K1042" s="1229">
        <f t="shared" si="226"/>
        <v>63.04</v>
      </c>
      <c r="L1042" s="1229">
        <f t="shared" si="224"/>
        <v>63.04</v>
      </c>
      <c r="M1042" s="1229">
        <f t="shared" si="227"/>
        <v>1.68</v>
      </c>
      <c r="N1042" s="1229">
        <f t="shared" si="228"/>
        <v>3.36</v>
      </c>
      <c r="O1042" s="1229">
        <f t="shared" si="229"/>
        <v>56.7</v>
      </c>
      <c r="P1042" s="1229">
        <f t="shared" si="230"/>
        <v>113.4</v>
      </c>
      <c r="Q1042" s="1229">
        <f t="shared" si="231"/>
        <v>23.58</v>
      </c>
      <c r="R1042" s="1229">
        <f t="shared" si="232"/>
        <v>47.16</v>
      </c>
      <c r="S1042" s="1229">
        <f t="shared" si="233"/>
        <v>15.76</v>
      </c>
      <c r="T1042" s="1229">
        <f t="shared" si="234"/>
        <v>15.76</v>
      </c>
      <c r="U1042" s="1229">
        <f t="shared" si="235"/>
        <v>15.76</v>
      </c>
      <c r="V1042" s="1233">
        <f t="shared" si="236"/>
        <v>7.88</v>
      </c>
      <c r="W1042" s="1248">
        <f t="shared" si="225"/>
        <v>427</v>
      </c>
    </row>
    <row r="1043" spans="1:23" ht="11.25" customHeight="1" x14ac:dyDescent="0.25">
      <c r="A1043" s="1234" t="s">
        <v>4450</v>
      </c>
      <c r="B1043" s="1234">
        <v>940200011</v>
      </c>
      <c r="C1043" s="1235" t="s">
        <v>3223</v>
      </c>
      <c r="D1043" s="1234">
        <v>10130004325</v>
      </c>
      <c r="E1043" s="1234" t="s">
        <v>4584</v>
      </c>
      <c r="F1043" s="1237">
        <v>257</v>
      </c>
      <c r="G1043" s="1236">
        <v>2</v>
      </c>
      <c r="H1043" s="1236">
        <v>1</v>
      </c>
      <c r="I1043" s="1238">
        <v>0</v>
      </c>
      <c r="J1043" s="1239">
        <f t="shared" si="237"/>
        <v>1</v>
      </c>
      <c r="K1043" s="1229">
        <f t="shared" si="226"/>
        <v>61.68</v>
      </c>
      <c r="L1043" s="1229">
        <f t="shared" si="224"/>
        <v>61.68</v>
      </c>
      <c r="M1043" s="1229">
        <f t="shared" si="227"/>
        <v>1.68</v>
      </c>
      <c r="N1043" s="1229">
        <f t="shared" si="228"/>
        <v>1.68</v>
      </c>
      <c r="O1043" s="1229">
        <f t="shared" si="229"/>
        <v>56.7</v>
      </c>
      <c r="P1043" s="1229">
        <f t="shared" si="230"/>
        <v>56.7</v>
      </c>
      <c r="Q1043" s="1229">
        <f t="shared" si="231"/>
        <v>23.58</v>
      </c>
      <c r="R1043" s="1229">
        <f t="shared" si="232"/>
        <v>23.58</v>
      </c>
      <c r="S1043" s="1229">
        <f t="shared" si="233"/>
        <v>15.42</v>
      </c>
      <c r="T1043" s="1229">
        <f t="shared" si="234"/>
        <v>15.42</v>
      </c>
      <c r="U1043" s="1229">
        <f t="shared" si="235"/>
        <v>15.42</v>
      </c>
      <c r="V1043" s="1233">
        <f t="shared" si="236"/>
        <v>7.71</v>
      </c>
      <c r="W1043" s="1248">
        <f t="shared" si="225"/>
        <v>341</v>
      </c>
    </row>
    <row r="1044" spans="1:23" ht="11.25" customHeight="1" x14ac:dyDescent="0.25">
      <c r="A1044" s="1234" t="s">
        <v>4450</v>
      </c>
      <c r="B1044" s="1234">
        <v>940200012</v>
      </c>
      <c r="C1044" s="1235" t="s">
        <v>1006</v>
      </c>
      <c r="D1044" s="1234">
        <v>10800002477</v>
      </c>
      <c r="E1044" s="1234" t="s">
        <v>4585</v>
      </c>
      <c r="F1044" s="1237">
        <v>152</v>
      </c>
      <c r="G1044" s="1236">
        <v>2</v>
      </c>
      <c r="H1044" s="1236">
        <v>1</v>
      </c>
      <c r="I1044" s="1238">
        <v>0</v>
      </c>
      <c r="J1044" s="1239">
        <f t="shared" si="237"/>
        <v>1</v>
      </c>
      <c r="K1044" s="1229">
        <f t="shared" si="226"/>
        <v>36.479999999999997</v>
      </c>
      <c r="L1044" s="1229">
        <f t="shared" si="224"/>
        <v>36.479999999999997</v>
      </c>
      <c r="M1044" s="1229">
        <f t="shared" si="227"/>
        <v>1.68</v>
      </c>
      <c r="N1044" s="1229">
        <f t="shared" si="228"/>
        <v>1.68</v>
      </c>
      <c r="O1044" s="1229">
        <f t="shared" si="229"/>
        <v>56.7</v>
      </c>
      <c r="P1044" s="1229">
        <f t="shared" si="230"/>
        <v>56.7</v>
      </c>
      <c r="Q1044" s="1229">
        <f t="shared" si="231"/>
        <v>23.58</v>
      </c>
      <c r="R1044" s="1229">
        <f t="shared" si="232"/>
        <v>23.58</v>
      </c>
      <c r="S1044" s="1229">
        <f t="shared" si="233"/>
        <v>9.1199999999999992</v>
      </c>
      <c r="T1044" s="1229">
        <f t="shared" si="234"/>
        <v>9.1199999999999992</v>
      </c>
      <c r="U1044" s="1229">
        <f t="shared" si="235"/>
        <v>9.1199999999999992</v>
      </c>
      <c r="V1044" s="1233">
        <f t="shared" si="236"/>
        <v>4.5599999999999996</v>
      </c>
      <c r="W1044" s="1248">
        <f t="shared" si="225"/>
        <v>269</v>
      </c>
    </row>
    <row r="1045" spans="1:23" ht="11.25" customHeight="1" x14ac:dyDescent="0.25">
      <c r="A1045" s="1234" t="s">
        <v>4450</v>
      </c>
      <c r="B1045" s="1234">
        <v>940200013</v>
      </c>
      <c r="C1045" s="1235" t="s">
        <v>3225</v>
      </c>
      <c r="D1045" s="1234">
        <v>10640007098</v>
      </c>
      <c r="E1045" s="1234" t="s">
        <v>4586</v>
      </c>
      <c r="F1045" s="1237">
        <v>439.66666666666669</v>
      </c>
      <c r="G1045" s="1236">
        <v>2</v>
      </c>
      <c r="H1045" s="1236">
        <v>1</v>
      </c>
      <c r="I1045" s="1238">
        <v>0</v>
      </c>
      <c r="J1045" s="1239">
        <f t="shared" si="237"/>
        <v>1</v>
      </c>
      <c r="K1045" s="1229">
        <f t="shared" si="226"/>
        <v>105.52</v>
      </c>
      <c r="L1045" s="1229">
        <f t="shared" si="224"/>
        <v>105.52</v>
      </c>
      <c r="M1045" s="1229">
        <f t="shared" si="227"/>
        <v>1.68</v>
      </c>
      <c r="N1045" s="1229">
        <f t="shared" si="228"/>
        <v>1.68</v>
      </c>
      <c r="O1045" s="1229">
        <f t="shared" si="229"/>
        <v>56.7</v>
      </c>
      <c r="P1045" s="1229">
        <f t="shared" si="230"/>
        <v>56.7</v>
      </c>
      <c r="Q1045" s="1229">
        <f t="shared" si="231"/>
        <v>23.58</v>
      </c>
      <c r="R1045" s="1229">
        <f t="shared" si="232"/>
        <v>23.58</v>
      </c>
      <c r="S1045" s="1229">
        <f t="shared" si="233"/>
        <v>26.38</v>
      </c>
      <c r="T1045" s="1229">
        <f t="shared" si="234"/>
        <v>26.38</v>
      </c>
      <c r="U1045" s="1229">
        <f t="shared" si="235"/>
        <v>26.38</v>
      </c>
      <c r="V1045" s="1233">
        <f t="shared" si="236"/>
        <v>13.19</v>
      </c>
      <c r="W1045" s="1248">
        <f t="shared" si="225"/>
        <v>467</v>
      </c>
    </row>
    <row r="1046" spans="1:23" ht="11.25" customHeight="1" x14ac:dyDescent="0.25">
      <c r="A1046" s="1234" t="s">
        <v>4450</v>
      </c>
      <c r="B1046" s="1234">
        <v>940200014</v>
      </c>
      <c r="C1046" s="1235" t="s">
        <v>3227</v>
      </c>
      <c r="D1046" s="1234">
        <v>74310039685</v>
      </c>
      <c r="E1046" s="1234" t="s">
        <v>4587</v>
      </c>
      <c r="F1046" s="1237">
        <v>624.66666666666663</v>
      </c>
      <c r="G1046" s="1236">
        <v>3</v>
      </c>
      <c r="H1046" s="1236">
        <v>1</v>
      </c>
      <c r="I1046" s="1238">
        <v>0</v>
      </c>
      <c r="J1046" s="1239">
        <f t="shared" si="237"/>
        <v>2</v>
      </c>
      <c r="K1046" s="1229">
        <f t="shared" si="226"/>
        <v>149.91999999999999</v>
      </c>
      <c r="L1046" s="1229">
        <f t="shared" si="224"/>
        <v>149.91999999999999</v>
      </c>
      <c r="M1046" s="1229">
        <f t="shared" si="227"/>
        <v>1.68</v>
      </c>
      <c r="N1046" s="1229">
        <f t="shared" si="228"/>
        <v>3.36</v>
      </c>
      <c r="O1046" s="1229">
        <f t="shared" si="229"/>
        <v>56.7</v>
      </c>
      <c r="P1046" s="1229">
        <f t="shared" si="230"/>
        <v>113.4</v>
      </c>
      <c r="Q1046" s="1229">
        <f t="shared" si="231"/>
        <v>23.58</v>
      </c>
      <c r="R1046" s="1229">
        <f t="shared" si="232"/>
        <v>47.16</v>
      </c>
      <c r="S1046" s="1229">
        <f t="shared" si="233"/>
        <v>37.479999999999997</v>
      </c>
      <c r="T1046" s="1229">
        <f t="shared" si="234"/>
        <v>37.479999999999997</v>
      </c>
      <c r="U1046" s="1229">
        <f t="shared" si="235"/>
        <v>37.479999999999997</v>
      </c>
      <c r="V1046" s="1233">
        <f t="shared" si="236"/>
        <v>18.739999999999998</v>
      </c>
      <c r="W1046" s="1248">
        <f t="shared" si="225"/>
        <v>677</v>
      </c>
    </row>
    <row r="1047" spans="1:23" ht="11.25" customHeight="1" x14ac:dyDescent="0.25">
      <c r="A1047" s="1234" t="s">
        <v>4450</v>
      </c>
      <c r="B1047" s="1234">
        <v>940200015</v>
      </c>
      <c r="C1047" s="1235" t="s">
        <v>3229</v>
      </c>
      <c r="D1047" s="1234">
        <v>48680010333</v>
      </c>
      <c r="E1047" s="1234" t="s">
        <v>4588</v>
      </c>
      <c r="F1047" s="1237">
        <v>172.33333333333334</v>
      </c>
      <c r="G1047" s="1236">
        <v>2</v>
      </c>
      <c r="H1047" s="1236">
        <v>1</v>
      </c>
      <c r="I1047" s="1238">
        <v>0</v>
      </c>
      <c r="J1047" s="1239">
        <f t="shared" si="237"/>
        <v>1</v>
      </c>
      <c r="K1047" s="1229">
        <f t="shared" si="226"/>
        <v>41.36</v>
      </c>
      <c r="L1047" s="1229">
        <f t="shared" si="224"/>
        <v>41.36</v>
      </c>
      <c r="M1047" s="1229">
        <f t="shared" si="227"/>
        <v>1.68</v>
      </c>
      <c r="N1047" s="1229">
        <f t="shared" si="228"/>
        <v>1.68</v>
      </c>
      <c r="O1047" s="1229">
        <f t="shared" si="229"/>
        <v>56.7</v>
      </c>
      <c r="P1047" s="1229">
        <f t="shared" si="230"/>
        <v>56.7</v>
      </c>
      <c r="Q1047" s="1229">
        <f t="shared" si="231"/>
        <v>23.58</v>
      </c>
      <c r="R1047" s="1229">
        <f t="shared" si="232"/>
        <v>23.58</v>
      </c>
      <c r="S1047" s="1229">
        <f t="shared" si="233"/>
        <v>10.34</v>
      </c>
      <c r="T1047" s="1229">
        <f t="shared" si="234"/>
        <v>10.34</v>
      </c>
      <c r="U1047" s="1229">
        <f t="shared" si="235"/>
        <v>10.34</v>
      </c>
      <c r="V1047" s="1233">
        <f t="shared" si="236"/>
        <v>5.17</v>
      </c>
      <c r="W1047" s="1248">
        <f t="shared" si="225"/>
        <v>283</v>
      </c>
    </row>
    <row r="1048" spans="1:23" ht="11.25" customHeight="1" x14ac:dyDescent="0.25">
      <c r="A1048" s="1234" t="s">
        <v>4450</v>
      </c>
      <c r="B1048" s="1234">
        <v>940200017</v>
      </c>
      <c r="C1048" s="1235" t="s">
        <v>3231</v>
      </c>
      <c r="D1048" s="1234">
        <v>77260007165</v>
      </c>
      <c r="E1048" s="1234" t="s">
        <v>4589</v>
      </c>
      <c r="F1048" s="1237">
        <v>284</v>
      </c>
      <c r="G1048" s="1236">
        <v>3</v>
      </c>
      <c r="H1048" s="1236">
        <v>1</v>
      </c>
      <c r="I1048" s="1238">
        <v>0</v>
      </c>
      <c r="J1048" s="1239">
        <f t="shared" si="237"/>
        <v>2</v>
      </c>
      <c r="K1048" s="1229">
        <f t="shared" si="226"/>
        <v>68.16</v>
      </c>
      <c r="L1048" s="1229">
        <f t="shared" si="224"/>
        <v>68.16</v>
      </c>
      <c r="M1048" s="1229">
        <f t="shared" si="227"/>
        <v>1.68</v>
      </c>
      <c r="N1048" s="1229">
        <f t="shared" si="228"/>
        <v>3.36</v>
      </c>
      <c r="O1048" s="1229">
        <f t="shared" si="229"/>
        <v>56.7</v>
      </c>
      <c r="P1048" s="1229">
        <f t="shared" si="230"/>
        <v>113.4</v>
      </c>
      <c r="Q1048" s="1229">
        <f t="shared" si="231"/>
        <v>23.58</v>
      </c>
      <c r="R1048" s="1229">
        <f t="shared" si="232"/>
        <v>47.16</v>
      </c>
      <c r="S1048" s="1229">
        <f t="shared" si="233"/>
        <v>17.04</v>
      </c>
      <c r="T1048" s="1229">
        <f t="shared" si="234"/>
        <v>17.04</v>
      </c>
      <c r="U1048" s="1229">
        <f t="shared" si="235"/>
        <v>17.04</v>
      </c>
      <c r="V1048" s="1233">
        <f t="shared" si="236"/>
        <v>8.52</v>
      </c>
      <c r="W1048" s="1248">
        <f t="shared" si="225"/>
        <v>442</v>
      </c>
    </row>
    <row r="1049" spans="1:23" ht="11.25" customHeight="1" x14ac:dyDescent="0.25">
      <c r="A1049" s="1234" t="s">
        <v>4450</v>
      </c>
      <c r="B1049" s="1234">
        <v>941600003</v>
      </c>
      <c r="C1049" s="1235" t="s">
        <v>3233</v>
      </c>
      <c r="D1049" s="1234">
        <v>57880002847</v>
      </c>
      <c r="E1049" s="1234" t="s">
        <v>4590</v>
      </c>
      <c r="F1049" s="1237">
        <v>229.66666666666666</v>
      </c>
      <c r="G1049" s="1236">
        <v>3</v>
      </c>
      <c r="H1049" s="1236">
        <v>1</v>
      </c>
      <c r="I1049" s="1238">
        <v>0</v>
      </c>
      <c r="J1049" s="1239">
        <f t="shared" si="237"/>
        <v>2</v>
      </c>
      <c r="K1049" s="1229">
        <f t="shared" si="226"/>
        <v>55.12</v>
      </c>
      <c r="L1049" s="1229">
        <f t="shared" si="224"/>
        <v>55.12</v>
      </c>
      <c r="M1049" s="1229">
        <f t="shared" si="227"/>
        <v>1.68</v>
      </c>
      <c r="N1049" s="1229">
        <f t="shared" si="228"/>
        <v>3.36</v>
      </c>
      <c r="O1049" s="1229">
        <f t="shared" si="229"/>
        <v>56.7</v>
      </c>
      <c r="P1049" s="1229">
        <f t="shared" si="230"/>
        <v>113.4</v>
      </c>
      <c r="Q1049" s="1229">
        <f t="shared" si="231"/>
        <v>23.58</v>
      </c>
      <c r="R1049" s="1229">
        <f t="shared" si="232"/>
        <v>47.16</v>
      </c>
      <c r="S1049" s="1229">
        <f t="shared" si="233"/>
        <v>13.78</v>
      </c>
      <c r="T1049" s="1229">
        <f t="shared" si="234"/>
        <v>13.78</v>
      </c>
      <c r="U1049" s="1229">
        <f t="shared" si="235"/>
        <v>13.78</v>
      </c>
      <c r="V1049" s="1233">
        <f t="shared" si="236"/>
        <v>6.89</v>
      </c>
      <c r="W1049" s="1248">
        <f t="shared" si="225"/>
        <v>404</v>
      </c>
    </row>
    <row r="1050" spans="1:23" ht="11.25" customHeight="1" x14ac:dyDescent="0.25">
      <c r="A1050" s="1234" t="s">
        <v>4450</v>
      </c>
      <c r="B1050" s="1234">
        <v>941600012</v>
      </c>
      <c r="C1050" s="1235" t="s">
        <v>1862</v>
      </c>
      <c r="D1050" s="1234">
        <v>65460004934</v>
      </c>
      <c r="E1050" s="1234" t="s">
        <v>4591</v>
      </c>
      <c r="F1050" s="1237">
        <v>252.33333333333334</v>
      </c>
      <c r="G1050" s="1236">
        <v>3</v>
      </c>
      <c r="H1050" s="1236">
        <v>1</v>
      </c>
      <c r="I1050" s="1238">
        <v>0</v>
      </c>
      <c r="J1050" s="1239">
        <f t="shared" si="237"/>
        <v>2</v>
      </c>
      <c r="K1050" s="1229">
        <f t="shared" si="226"/>
        <v>60.56</v>
      </c>
      <c r="L1050" s="1229">
        <f t="shared" si="224"/>
        <v>60.56</v>
      </c>
      <c r="M1050" s="1229">
        <f t="shared" si="227"/>
        <v>1.68</v>
      </c>
      <c r="N1050" s="1229">
        <f t="shared" si="228"/>
        <v>3.36</v>
      </c>
      <c r="O1050" s="1229">
        <f t="shared" si="229"/>
        <v>56.7</v>
      </c>
      <c r="P1050" s="1229">
        <f t="shared" si="230"/>
        <v>113.4</v>
      </c>
      <c r="Q1050" s="1229">
        <f t="shared" si="231"/>
        <v>23.58</v>
      </c>
      <c r="R1050" s="1229">
        <f t="shared" si="232"/>
        <v>47.16</v>
      </c>
      <c r="S1050" s="1229">
        <f t="shared" si="233"/>
        <v>15.14</v>
      </c>
      <c r="T1050" s="1229">
        <f t="shared" si="234"/>
        <v>15.14</v>
      </c>
      <c r="U1050" s="1229">
        <f t="shared" si="235"/>
        <v>15.14</v>
      </c>
      <c r="V1050" s="1233">
        <f t="shared" si="236"/>
        <v>7.57</v>
      </c>
      <c r="W1050" s="1248">
        <f t="shared" si="225"/>
        <v>420</v>
      </c>
    </row>
    <row r="1051" spans="1:23" ht="11.25" customHeight="1" x14ac:dyDescent="0.25">
      <c r="A1051" s="1234" t="s">
        <v>4450</v>
      </c>
      <c r="B1051" s="1234">
        <v>941600014</v>
      </c>
      <c r="C1051" s="1235" t="s">
        <v>1008</v>
      </c>
      <c r="D1051" s="1234">
        <v>10160002841</v>
      </c>
      <c r="E1051" s="1234" t="s">
        <v>4592</v>
      </c>
      <c r="F1051" s="1237">
        <v>302.66666666666669</v>
      </c>
      <c r="G1051" s="1236">
        <v>4</v>
      </c>
      <c r="H1051" s="1236">
        <v>1</v>
      </c>
      <c r="I1051" s="1238">
        <v>0</v>
      </c>
      <c r="J1051" s="1239">
        <f t="shared" si="237"/>
        <v>3</v>
      </c>
      <c r="K1051" s="1229">
        <f t="shared" si="226"/>
        <v>72.64</v>
      </c>
      <c r="L1051" s="1229">
        <f t="shared" si="224"/>
        <v>72.64</v>
      </c>
      <c r="M1051" s="1229">
        <f t="shared" si="227"/>
        <v>1.68</v>
      </c>
      <c r="N1051" s="1229">
        <f t="shared" si="228"/>
        <v>5.04</v>
      </c>
      <c r="O1051" s="1229">
        <f t="shared" si="229"/>
        <v>56.7</v>
      </c>
      <c r="P1051" s="1229">
        <f t="shared" si="230"/>
        <v>170.10000000000002</v>
      </c>
      <c r="Q1051" s="1229">
        <f t="shared" si="231"/>
        <v>23.58</v>
      </c>
      <c r="R1051" s="1229">
        <f t="shared" si="232"/>
        <v>70.739999999999995</v>
      </c>
      <c r="S1051" s="1229">
        <f t="shared" si="233"/>
        <v>18.16</v>
      </c>
      <c r="T1051" s="1229">
        <f t="shared" si="234"/>
        <v>18.16</v>
      </c>
      <c r="U1051" s="1229">
        <f t="shared" si="235"/>
        <v>18.16</v>
      </c>
      <c r="V1051" s="1233">
        <f t="shared" si="236"/>
        <v>9.08</v>
      </c>
      <c r="W1051" s="1248">
        <f t="shared" si="225"/>
        <v>537</v>
      </c>
    </row>
    <row r="1052" spans="1:23" ht="11.25" customHeight="1" x14ac:dyDescent="0.25">
      <c r="A1052" s="1234" t="s">
        <v>4450</v>
      </c>
      <c r="B1052" s="1234">
        <v>941600015</v>
      </c>
      <c r="C1052" s="1235" t="s">
        <v>1250</v>
      </c>
      <c r="D1052" s="1234">
        <v>34920005413</v>
      </c>
      <c r="E1052" s="1234" t="s">
        <v>4593</v>
      </c>
      <c r="F1052" s="1237">
        <v>264.33333333333331</v>
      </c>
      <c r="G1052" s="1236">
        <v>4</v>
      </c>
      <c r="H1052" s="1236">
        <v>1</v>
      </c>
      <c r="I1052" s="1238">
        <v>0</v>
      </c>
      <c r="J1052" s="1239">
        <f t="shared" si="237"/>
        <v>3</v>
      </c>
      <c r="K1052" s="1229">
        <f t="shared" si="226"/>
        <v>63.439999999999991</v>
      </c>
      <c r="L1052" s="1229">
        <f t="shared" si="224"/>
        <v>63.439999999999991</v>
      </c>
      <c r="M1052" s="1229">
        <f t="shared" si="227"/>
        <v>1.68</v>
      </c>
      <c r="N1052" s="1229">
        <f t="shared" si="228"/>
        <v>5.04</v>
      </c>
      <c r="O1052" s="1229">
        <f t="shared" si="229"/>
        <v>56.7</v>
      </c>
      <c r="P1052" s="1229">
        <f t="shared" si="230"/>
        <v>170.10000000000002</v>
      </c>
      <c r="Q1052" s="1229">
        <f t="shared" si="231"/>
        <v>23.58</v>
      </c>
      <c r="R1052" s="1229">
        <f t="shared" si="232"/>
        <v>70.739999999999995</v>
      </c>
      <c r="S1052" s="1229">
        <f t="shared" si="233"/>
        <v>15.859999999999998</v>
      </c>
      <c r="T1052" s="1229">
        <f t="shared" si="234"/>
        <v>15.859999999999998</v>
      </c>
      <c r="U1052" s="1229">
        <f t="shared" si="235"/>
        <v>15.859999999999998</v>
      </c>
      <c r="V1052" s="1233">
        <f t="shared" si="236"/>
        <v>7.9299999999999988</v>
      </c>
      <c r="W1052" s="1248">
        <f t="shared" si="225"/>
        <v>510</v>
      </c>
    </row>
    <row r="1053" spans="1:23" ht="11.25" customHeight="1" x14ac:dyDescent="0.25">
      <c r="A1053" s="1234" t="s">
        <v>4450</v>
      </c>
      <c r="B1053" s="1234">
        <v>941600018</v>
      </c>
      <c r="C1053" s="1235" t="s">
        <v>1010</v>
      </c>
      <c r="D1053" s="1234">
        <v>11490002300</v>
      </c>
      <c r="E1053" s="1234" t="s">
        <v>4594</v>
      </c>
      <c r="F1053" s="1237">
        <v>532</v>
      </c>
      <c r="G1053" s="1236">
        <v>4</v>
      </c>
      <c r="H1053" s="1236">
        <v>1</v>
      </c>
      <c r="I1053" s="1238">
        <v>0</v>
      </c>
      <c r="J1053" s="1239">
        <f t="shared" si="237"/>
        <v>3</v>
      </c>
      <c r="K1053" s="1229">
        <f t="shared" si="226"/>
        <v>127.67999999999999</v>
      </c>
      <c r="L1053" s="1229">
        <f t="shared" si="224"/>
        <v>127.67999999999999</v>
      </c>
      <c r="M1053" s="1229">
        <f t="shared" si="227"/>
        <v>1.68</v>
      </c>
      <c r="N1053" s="1229">
        <f t="shared" si="228"/>
        <v>5.04</v>
      </c>
      <c r="O1053" s="1229">
        <f t="shared" si="229"/>
        <v>56.7</v>
      </c>
      <c r="P1053" s="1229">
        <f t="shared" si="230"/>
        <v>170.10000000000002</v>
      </c>
      <c r="Q1053" s="1229">
        <f t="shared" si="231"/>
        <v>23.58</v>
      </c>
      <c r="R1053" s="1229">
        <f t="shared" si="232"/>
        <v>70.739999999999995</v>
      </c>
      <c r="S1053" s="1229">
        <f t="shared" si="233"/>
        <v>31.919999999999998</v>
      </c>
      <c r="T1053" s="1229">
        <f t="shared" si="234"/>
        <v>31.919999999999998</v>
      </c>
      <c r="U1053" s="1229">
        <f t="shared" si="235"/>
        <v>31.919999999999998</v>
      </c>
      <c r="V1053" s="1233">
        <f t="shared" si="236"/>
        <v>15.959999999999999</v>
      </c>
      <c r="W1053" s="1248">
        <f t="shared" si="225"/>
        <v>695</v>
      </c>
    </row>
    <row r="1054" spans="1:23" ht="11.25" customHeight="1" x14ac:dyDescent="0.25">
      <c r="A1054" s="1234" t="s">
        <v>4450</v>
      </c>
      <c r="B1054" s="1234">
        <v>941800007</v>
      </c>
      <c r="C1054" s="1235" t="s">
        <v>3235</v>
      </c>
      <c r="D1054" s="1234">
        <v>91400049872</v>
      </c>
      <c r="E1054" s="1234" t="s">
        <v>4595</v>
      </c>
      <c r="F1054" s="1237">
        <v>741.66666666666663</v>
      </c>
      <c r="G1054" s="1236">
        <v>4</v>
      </c>
      <c r="H1054" s="1236">
        <v>1</v>
      </c>
      <c r="I1054" s="1238">
        <v>0</v>
      </c>
      <c r="J1054" s="1239">
        <f t="shared" si="237"/>
        <v>3</v>
      </c>
      <c r="K1054" s="1229">
        <f t="shared" si="226"/>
        <v>177.99999999999997</v>
      </c>
      <c r="L1054" s="1229">
        <f t="shared" si="224"/>
        <v>177.99999999999997</v>
      </c>
      <c r="M1054" s="1229">
        <f t="shared" si="227"/>
        <v>1.68</v>
      </c>
      <c r="N1054" s="1229">
        <f t="shared" si="228"/>
        <v>5.04</v>
      </c>
      <c r="O1054" s="1229">
        <f t="shared" si="229"/>
        <v>56.7</v>
      </c>
      <c r="P1054" s="1229">
        <f t="shared" si="230"/>
        <v>170.10000000000002</v>
      </c>
      <c r="Q1054" s="1229">
        <f t="shared" si="231"/>
        <v>23.58</v>
      </c>
      <c r="R1054" s="1229">
        <f t="shared" si="232"/>
        <v>70.739999999999995</v>
      </c>
      <c r="S1054" s="1229">
        <f t="shared" si="233"/>
        <v>44.499999999999993</v>
      </c>
      <c r="T1054" s="1229">
        <f t="shared" si="234"/>
        <v>44.499999999999993</v>
      </c>
      <c r="U1054" s="1229">
        <f t="shared" si="235"/>
        <v>44.499999999999993</v>
      </c>
      <c r="V1054" s="1233">
        <f t="shared" si="236"/>
        <v>22.249999999999996</v>
      </c>
      <c r="W1054" s="1248">
        <f t="shared" si="225"/>
        <v>840</v>
      </c>
    </row>
    <row r="1055" spans="1:23" ht="11.25" customHeight="1" x14ac:dyDescent="0.25">
      <c r="A1055" s="1234" t="s">
        <v>4450</v>
      </c>
      <c r="B1055" s="1234">
        <v>960200002</v>
      </c>
      <c r="C1055" s="1235" t="s">
        <v>4596</v>
      </c>
      <c r="D1055" s="1234">
        <v>43600006767</v>
      </c>
      <c r="E1055" s="1234" t="s">
        <v>4597</v>
      </c>
      <c r="F1055" s="1237">
        <v>255</v>
      </c>
      <c r="G1055" s="1236">
        <v>2</v>
      </c>
      <c r="H1055" s="1236">
        <v>1</v>
      </c>
      <c r="I1055" s="1238">
        <v>0</v>
      </c>
      <c r="J1055" s="1239">
        <f t="shared" si="237"/>
        <v>1</v>
      </c>
      <c r="K1055" s="1229">
        <f t="shared" si="226"/>
        <v>61.199999999999996</v>
      </c>
      <c r="L1055" s="1229">
        <f t="shared" si="224"/>
        <v>61.199999999999996</v>
      </c>
      <c r="M1055" s="1229">
        <f t="shared" si="227"/>
        <v>1.68</v>
      </c>
      <c r="N1055" s="1229">
        <f t="shared" si="228"/>
        <v>1.68</v>
      </c>
      <c r="O1055" s="1229">
        <f t="shared" si="229"/>
        <v>56.7</v>
      </c>
      <c r="P1055" s="1229">
        <f t="shared" si="230"/>
        <v>56.7</v>
      </c>
      <c r="Q1055" s="1229">
        <f t="shared" si="231"/>
        <v>23.58</v>
      </c>
      <c r="R1055" s="1229">
        <f t="shared" si="232"/>
        <v>23.58</v>
      </c>
      <c r="S1055" s="1229">
        <f t="shared" si="233"/>
        <v>15.299999999999999</v>
      </c>
      <c r="T1055" s="1229">
        <f t="shared" si="234"/>
        <v>15.299999999999999</v>
      </c>
      <c r="U1055" s="1229">
        <f t="shared" si="235"/>
        <v>15.299999999999999</v>
      </c>
      <c r="V1055" s="1233">
        <f t="shared" si="236"/>
        <v>7.6499999999999995</v>
      </c>
      <c r="W1055" s="1248">
        <f t="shared" si="225"/>
        <v>340</v>
      </c>
    </row>
    <row r="1056" spans="1:23" ht="11.25" customHeight="1" x14ac:dyDescent="0.25">
      <c r="A1056" s="1234" t="s">
        <v>4450</v>
      </c>
      <c r="B1056" s="1234">
        <v>960200004</v>
      </c>
      <c r="C1056" s="1235" t="s">
        <v>3237</v>
      </c>
      <c r="D1056" s="1234">
        <v>45690010057</v>
      </c>
      <c r="E1056" s="1234" t="s">
        <v>4598</v>
      </c>
      <c r="F1056" s="1237">
        <v>319.33333333333331</v>
      </c>
      <c r="G1056" s="1236">
        <v>3</v>
      </c>
      <c r="H1056" s="1236">
        <v>1</v>
      </c>
      <c r="I1056" s="1238">
        <v>0</v>
      </c>
      <c r="J1056" s="1239">
        <f t="shared" si="237"/>
        <v>2</v>
      </c>
      <c r="K1056" s="1229">
        <f t="shared" si="226"/>
        <v>76.639999999999986</v>
      </c>
      <c r="L1056" s="1229">
        <f t="shared" si="224"/>
        <v>76.639999999999986</v>
      </c>
      <c r="M1056" s="1229">
        <f t="shared" si="227"/>
        <v>1.68</v>
      </c>
      <c r="N1056" s="1229">
        <f t="shared" si="228"/>
        <v>3.36</v>
      </c>
      <c r="O1056" s="1229">
        <f t="shared" si="229"/>
        <v>56.7</v>
      </c>
      <c r="P1056" s="1229">
        <f t="shared" si="230"/>
        <v>113.4</v>
      </c>
      <c r="Q1056" s="1229">
        <f t="shared" si="231"/>
        <v>23.58</v>
      </c>
      <c r="R1056" s="1229">
        <f t="shared" si="232"/>
        <v>47.16</v>
      </c>
      <c r="S1056" s="1229">
        <f t="shared" si="233"/>
        <v>19.159999999999997</v>
      </c>
      <c r="T1056" s="1229">
        <f t="shared" si="234"/>
        <v>19.159999999999997</v>
      </c>
      <c r="U1056" s="1229">
        <f t="shared" si="235"/>
        <v>19.159999999999997</v>
      </c>
      <c r="V1056" s="1233">
        <f t="shared" si="236"/>
        <v>9.5799999999999983</v>
      </c>
      <c r="W1056" s="1248">
        <f t="shared" si="225"/>
        <v>466</v>
      </c>
    </row>
    <row r="1057" spans="1:23" ht="11.25" customHeight="1" x14ac:dyDescent="0.25">
      <c r="A1057" s="1234" t="s">
        <v>4450</v>
      </c>
      <c r="B1057" s="1234">
        <v>961000003</v>
      </c>
      <c r="C1057" s="1235" t="s">
        <v>1129</v>
      </c>
      <c r="D1057" s="1234">
        <v>18380002715</v>
      </c>
      <c r="E1057" s="1234" t="s">
        <v>4599</v>
      </c>
      <c r="F1057" s="1237">
        <v>212.66666666666666</v>
      </c>
      <c r="G1057" s="1236">
        <v>3</v>
      </c>
      <c r="H1057" s="1236">
        <v>1</v>
      </c>
      <c r="I1057" s="1238">
        <v>0</v>
      </c>
      <c r="J1057" s="1239">
        <f t="shared" si="237"/>
        <v>2</v>
      </c>
      <c r="K1057" s="1229">
        <f t="shared" si="226"/>
        <v>51.04</v>
      </c>
      <c r="L1057" s="1229">
        <f t="shared" si="224"/>
        <v>51.04</v>
      </c>
      <c r="M1057" s="1229">
        <f t="shared" si="227"/>
        <v>1.68</v>
      </c>
      <c r="N1057" s="1229">
        <f t="shared" si="228"/>
        <v>3.36</v>
      </c>
      <c r="O1057" s="1229">
        <f t="shared" si="229"/>
        <v>56.7</v>
      </c>
      <c r="P1057" s="1229">
        <f t="shared" si="230"/>
        <v>113.4</v>
      </c>
      <c r="Q1057" s="1229">
        <f t="shared" si="231"/>
        <v>23.58</v>
      </c>
      <c r="R1057" s="1229">
        <f t="shared" si="232"/>
        <v>47.16</v>
      </c>
      <c r="S1057" s="1229">
        <f t="shared" si="233"/>
        <v>12.76</v>
      </c>
      <c r="T1057" s="1229">
        <f t="shared" si="234"/>
        <v>12.76</v>
      </c>
      <c r="U1057" s="1229">
        <f t="shared" si="235"/>
        <v>12.76</v>
      </c>
      <c r="V1057" s="1233">
        <f t="shared" si="236"/>
        <v>6.38</v>
      </c>
      <c r="W1057" s="1248">
        <f t="shared" si="225"/>
        <v>393</v>
      </c>
    </row>
    <row r="1058" spans="1:23" ht="11.25" customHeight="1" x14ac:dyDescent="0.25">
      <c r="A1058" s="1234" t="s">
        <v>4450</v>
      </c>
      <c r="B1058" s="1234">
        <v>961000003</v>
      </c>
      <c r="C1058" s="1235" t="s">
        <v>1129</v>
      </c>
      <c r="D1058" s="1234">
        <v>89450008210</v>
      </c>
      <c r="E1058" s="1234" t="s">
        <v>4600</v>
      </c>
      <c r="F1058" s="1237">
        <v>169</v>
      </c>
      <c r="G1058" s="1236">
        <v>3</v>
      </c>
      <c r="H1058" s="1236">
        <v>1</v>
      </c>
      <c r="I1058" s="1238">
        <v>0</v>
      </c>
      <c r="J1058" s="1239">
        <f t="shared" si="237"/>
        <v>2</v>
      </c>
      <c r="K1058" s="1229">
        <f t="shared" si="226"/>
        <v>40.559999999999995</v>
      </c>
      <c r="L1058" s="1229">
        <f t="shared" si="224"/>
        <v>40.559999999999995</v>
      </c>
      <c r="M1058" s="1229">
        <f t="shared" si="227"/>
        <v>1.68</v>
      </c>
      <c r="N1058" s="1229">
        <f t="shared" si="228"/>
        <v>3.36</v>
      </c>
      <c r="O1058" s="1229">
        <f t="shared" si="229"/>
        <v>56.7</v>
      </c>
      <c r="P1058" s="1229">
        <f t="shared" si="230"/>
        <v>113.4</v>
      </c>
      <c r="Q1058" s="1229">
        <f t="shared" si="231"/>
        <v>23.58</v>
      </c>
      <c r="R1058" s="1229">
        <f t="shared" si="232"/>
        <v>47.16</v>
      </c>
      <c r="S1058" s="1229">
        <f t="shared" si="233"/>
        <v>10.139999999999999</v>
      </c>
      <c r="T1058" s="1229">
        <f t="shared" si="234"/>
        <v>10.139999999999999</v>
      </c>
      <c r="U1058" s="1229">
        <f t="shared" si="235"/>
        <v>10.139999999999999</v>
      </c>
      <c r="V1058" s="1233">
        <f t="shared" si="236"/>
        <v>5.0699999999999994</v>
      </c>
      <c r="W1058" s="1248">
        <f t="shared" si="225"/>
        <v>362</v>
      </c>
    </row>
    <row r="1059" spans="1:23" ht="11.25" customHeight="1" x14ac:dyDescent="0.25">
      <c r="A1059" s="1234" t="s">
        <v>4450</v>
      </c>
      <c r="B1059" s="1234">
        <v>961000003</v>
      </c>
      <c r="C1059" s="1235" t="s">
        <v>1129</v>
      </c>
      <c r="D1059" s="1234">
        <v>92890011473</v>
      </c>
      <c r="E1059" s="1234" t="s">
        <v>4601</v>
      </c>
      <c r="F1059" s="1237">
        <v>213.33333333333334</v>
      </c>
      <c r="G1059" s="1236">
        <v>3</v>
      </c>
      <c r="H1059" s="1236">
        <v>1</v>
      </c>
      <c r="I1059" s="1238">
        <v>0</v>
      </c>
      <c r="J1059" s="1239">
        <f t="shared" si="237"/>
        <v>2</v>
      </c>
      <c r="K1059" s="1229">
        <f t="shared" si="226"/>
        <v>51.2</v>
      </c>
      <c r="L1059" s="1229">
        <f t="shared" ref="L1059:L1122" si="238">F1059*$L$4</f>
        <v>51.2</v>
      </c>
      <c r="M1059" s="1229">
        <f t="shared" si="227"/>
        <v>1.68</v>
      </c>
      <c r="N1059" s="1229">
        <f t="shared" si="228"/>
        <v>3.36</v>
      </c>
      <c r="O1059" s="1229">
        <f t="shared" si="229"/>
        <v>56.7</v>
      </c>
      <c r="P1059" s="1229">
        <f t="shared" si="230"/>
        <v>113.4</v>
      </c>
      <c r="Q1059" s="1229">
        <f t="shared" si="231"/>
        <v>23.58</v>
      </c>
      <c r="R1059" s="1229">
        <f t="shared" si="232"/>
        <v>47.16</v>
      </c>
      <c r="S1059" s="1229">
        <f t="shared" si="233"/>
        <v>12.8</v>
      </c>
      <c r="T1059" s="1229">
        <f t="shared" si="234"/>
        <v>12.8</v>
      </c>
      <c r="U1059" s="1229">
        <f t="shared" si="235"/>
        <v>12.8</v>
      </c>
      <c r="V1059" s="1233">
        <f t="shared" si="236"/>
        <v>6.4</v>
      </c>
      <c r="W1059" s="1248">
        <f t="shared" si="225"/>
        <v>393</v>
      </c>
    </row>
    <row r="1060" spans="1:23" ht="11.25" customHeight="1" x14ac:dyDescent="0.25">
      <c r="A1060" s="1234" t="s">
        <v>4450</v>
      </c>
      <c r="B1060" s="1234">
        <v>961000004</v>
      </c>
      <c r="C1060" s="1235" t="s">
        <v>1866</v>
      </c>
      <c r="D1060" s="1234">
        <v>10250006343</v>
      </c>
      <c r="E1060" s="1234" t="s">
        <v>4602</v>
      </c>
      <c r="F1060" s="1237">
        <v>376.66666666666669</v>
      </c>
      <c r="G1060" s="1236">
        <v>3</v>
      </c>
      <c r="H1060" s="1236">
        <v>1</v>
      </c>
      <c r="I1060" s="1238">
        <v>0</v>
      </c>
      <c r="J1060" s="1239">
        <f t="shared" si="237"/>
        <v>2</v>
      </c>
      <c r="K1060" s="1229">
        <f t="shared" si="226"/>
        <v>90.4</v>
      </c>
      <c r="L1060" s="1229">
        <f t="shared" si="238"/>
        <v>90.4</v>
      </c>
      <c r="M1060" s="1229">
        <f t="shared" si="227"/>
        <v>1.68</v>
      </c>
      <c r="N1060" s="1229">
        <f t="shared" si="228"/>
        <v>3.36</v>
      </c>
      <c r="O1060" s="1229">
        <f t="shared" si="229"/>
        <v>56.7</v>
      </c>
      <c r="P1060" s="1229">
        <f t="shared" si="230"/>
        <v>113.4</v>
      </c>
      <c r="Q1060" s="1229">
        <f t="shared" si="231"/>
        <v>23.58</v>
      </c>
      <c r="R1060" s="1229">
        <f t="shared" si="232"/>
        <v>47.16</v>
      </c>
      <c r="S1060" s="1229">
        <f t="shared" si="233"/>
        <v>22.6</v>
      </c>
      <c r="T1060" s="1229">
        <f t="shared" si="234"/>
        <v>22.6</v>
      </c>
      <c r="U1060" s="1229">
        <f t="shared" si="235"/>
        <v>22.6</v>
      </c>
      <c r="V1060" s="1233">
        <f t="shared" si="236"/>
        <v>11.3</v>
      </c>
      <c r="W1060" s="1248">
        <f t="shared" si="225"/>
        <v>506</v>
      </c>
    </row>
    <row r="1061" spans="1:23" ht="11.25" customHeight="1" x14ac:dyDescent="0.25">
      <c r="A1061" s="1234" t="s">
        <v>4450</v>
      </c>
      <c r="B1061" s="1234">
        <v>961600006</v>
      </c>
      <c r="C1061" s="1235" t="s">
        <v>1868</v>
      </c>
      <c r="D1061" s="1234">
        <v>42820000096</v>
      </c>
      <c r="E1061" s="1234" t="s">
        <v>4603</v>
      </c>
      <c r="F1061" s="1237">
        <v>320.66666666666669</v>
      </c>
      <c r="G1061" s="1236">
        <v>3</v>
      </c>
      <c r="H1061" s="1236">
        <v>1</v>
      </c>
      <c r="I1061" s="1238">
        <v>0</v>
      </c>
      <c r="J1061" s="1239">
        <f t="shared" si="237"/>
        <v>2</v>
      </c>
      <c r="K1061" s="1229">
        <f t="shared" si="226"/>
        <v>76.960000000000008</v>
      </c>
      <c r="L1061" s="1229">
        <f t="shared" si="238"/>
        <v>76.960000000000008</v>
      </c>
      <c r="M1061" s="1229">
        <f t="shared" si="227"/>
        <v>1.68</v>
      </c>
      <c r="N1061" s="1229">
        <f t="shared" si="228"/>
        <v>3.36</v>
      </c>
      <c r="O1061" s="1229">
        <f t="shared" si="229"/>
        <v>56.7</v>
      </c>
      <c r="P1061" s="1229">
        <f t="shared" si="230"/>
        <v>113.4</v>
      </c>
      <c r="Q1061" s="1229">
        <f t="shared" si="231"/>
        <v>23.58</v>
      </c>
      <c r="R1061" s="1229">
        <f t="shared" si="232"/>
        <v>47.16</v>
      </c>
      <c r="S1061" s="1229">
        <f t="shared" si="233"/>
        <v>19.240000000000002</v>
      </c>
      <c r="T1061" s="1229">
        <f t="shared" si="234"/>
        <v>19.240000000000002</v>
      </c>
      <c r="U1061" s="1229">
        <f t="shared" si="235"/>
        <v>19.240000000000002</v>
      </c>
      <c r="V1061" s="1233">
        <f t="shared" si="236"/>
        <v>9.620000000000001</v>
      </c>
      <c r="W1061" s="1248">
        <f t="shared" si="225"/>
        <v>467</v>
      </c>
    </row>
    <row r="1062" spans="1:23" ht="11.25" customHeight="1" x14ac:dyDescent="0.25">
      <c r="A1062" s="1234" t="s">
        <v>4450</v>
      </c>
      <c r="B1062" s="1234">
        <v>961600007</v>
      </c>
      <c r="C1062" s="1235" t="s">
        <v>1012</v>
      </c>
      <c r="D1062" s="1234">
        <v>57320002205</v>
      </c>
      <c r="E1062" s="1234" t="s">
        <v>4604</v>
      </c>
      <c r="F1062" s="1237">
        <v>1348.3333333333333</v>
      </c>
      <c r="G1062" s="1236">
        <v>4</v>
      </c>
      <c r="H1062" s="1236">
        <v>1</v>
      </c>
      <c r="I1062" s="1238">
        <v>0</v>
      </c>
      <c r="J1062" s="1239">
        <f t="shared" si="237"/>
        <v>3</v>
      </c>
      <c r="K1062" s="1229">
        <f t="shared" si="226"/>
        <v>323.59999999999997</v>
      </c>
      <c r="L1062" s="1229">
        <f t="shared" si="238"/>
        <v>323.59999999999997</v>
      </c>
      <c r="M1062" s="1229">
        <f t="shared" si="227"/>
        <v>1.68</v>
      </c>
      <c r="N1062" s="1229">
        <f t="shared" si="228"/>
        <v>5.04</v>
      </c>
      <c r="O1062" s="1229">
        <f t="shared" si="229"/>
        <v>56.7</v>
      </c>
      <c r="P1062" s="1229">
        <f t="shared" si="230"/>
        <v>170.10000000000002</v>
      </c>
      <c r="Q1062" s="1229">
        <f t="shared" si="231"/>
        <v>23.58</v>
      </c>
      <c r="R1062" s="1229">
        <f t="shared" si="232"/>
        <v>70.739999999999995</v>
      </c>
      <c r="S1062" s="1229">
        <f t="shared" si="233"/>
        <v>80.899999999999991</v>
      </c>
      <c r="T1062" s="1229">
        <f t="shared" si="234"/>
        <v>80.899999999999991</v>
      </c>
      <c r="U1062" s="1229">
        <f t="shared" si="235"/>
        <v>80.899999999999991</v>
      </c>
      <c r="V1062" s="1233">
        <f t="shared" si="236"/>
        <v>40.449999999999996</v>
      </c>
      <c r="W1062" s="1248">
        <f t="shared" si="225"/>
        <v>1258</v>
      </c>
    </row>
    <row r="1063" spans="1:23" ht="11.25" customHeight="1" x14ac:dyDescent="0.25">
      <c r="A1063" s="1234" t="s">
        <v>4450</v>
      </c>
      <c r="B1063" s="1234">
        <v>961600008</v>
      </c>
      <c r="C1063" s="1235" t="s">
        <v>3239</v>
      </c>
      <c r="D1063" s="1234">
        <v>10510001022</v>
      </c>
      <c r="E1063" s="1234" t="s">
        <v>4605</v>
      </c>
      <c r="F1063" s="1237">
        <v>341.66666666666669</v>
      </c>
      <c r="G1063" s="1236">
        <v>3</v>
      </c>
      <c r="H1063" s="1236">
        <v>1</v>
      </c>
      <c r="I1063" s="1238">
        <v>0</v>
      </c>
      <c r="J1063" s="1239">
        <f t="shared" si="237"/>
        <v>2</v>
      </c>
      <c r="K1063" s="1229">
        <f t="shared" si="226"/>
        <v>82</v>
      </c>
      <c r="L1063" s="1229">
        <f t="shared" si="238"/>
        <v>82</v>
      </c>
      <c r="M1063" s="1229">
        <f t="shared" si="227"/>
        <v>1.68</v>
      </c>
      <c r="N1063" s="1229">
        <f t="shared" si="228"/>
        <v>3.36</v>
      </c>
      <c r="O1063" s="1229">
        <f t="shared" si="229"/>
        <v>56.7</v>
      </c>
      <c r="P1063" s="1229">
        <f t="shared" si="230"/>
        <v>113.4</v>
      </c>
      <c r="Q1063" s="1229">
        <f t="shared" si="231"/>
        <v>23.58</v>
      </c>
      <c r="R1063" s="1229">
        <f t="shared" si="232"/>
        <v>47.16</v>
      </c>
      <c r="S1063" s="1229">
        <f t="shared" si="233"/>
        <v>20.5</v>
      </c>
      <c r="T1063" s="1229">
        <f t="shared" si="234"/>
        <v>20.5</v>
      </c>
      <c r="U1063" s="1229">
        <f t="shared" si="235"/>
        <v>20.5</v>
      </c>
      <c r="V1063" s="1233">
        <f t="shared" si="236"/>
        <v>10.25</v>
      </c>
      <c r="W1063" s="1248">
        <f t="shared" si="225"/>
        <v>482</v>
      </c>
    </row>
    <row r="1064" spans="1:23" ht="11.25" customHeight="1" x14ac:dyDescent="0.25">
      <c r="A1064" s="1234" t="s">
        <v>4450</v>
      </c>
      <c r="B1064" s="1234">
        <v>961600012</v>
      </c>
      <c r="C1064" s="1235" t="s">
        <v>1252</v>
      </c>
      <c r="D1064" s="1234">
        <v>41490004387</v>
      </c>
      <c r="E1064" s="1234" t="s">
        <v>4606</v>
      </c>
      <c r="F1064" s="1237">
        <v>290.66666666666669</v>
      </c>
      <c r="G1064" s="1236">
        <v>2</v>
      </c>
      <c r="H1064" s="1236">
        <v>1</v>
      </c>
      <c r="I1064" s="1238">
        <v>0</v>
      </c>
      <c r="J1064" s="1239">
        <f t="shared" si="237"/>
        <v>1</v>
      </c>
      <c r="K1064" s="1229">
        <f t="shared" si="226"/>
        <v>69.760000000000005</v>
      </c>
      <c r="L1064" s="1229">
        <f t="shared" si="238"/>
        <v>69.760000000000005</v>
      </c>
      <c r="M1064" s="1229">
        <f t="shared" si="227"/>
        <v>1.68</v>
      </c>
      <c r="N1064" s="1229">
        <f t="shared" si="228"/>
        <v>1.68</v>
      </c>
      <c r="O1064" s="1229">
        <f t="shared" si="229"/>
        <v>56.7</v>
      </c>
      <c r="P1064" s="1229">
        <f t="shared" si="230"/>
        <v>56.7</v>
      </c>
      <c r="Q1064" s="1229">
        <f t="shared" si="231"/>
        <v>23.58</v>
      </c>
      <c r="R1064" s="1229">
        <f t="shared" si="232"/>
        <v>23.58</v>
      </c>
      <c r="S1064" s="1229">
        <f t="shared" si="233"/>
        <v>17.440000000000001</v>
      </c>
      <c r="T1064" s="1229">
        <f t="shared" si="234"/>
        <v>17.440000000000001</v>
      </c>
      <c r="U1064" s="1229">
        <f t="shared" si="235"/>
        <v>17.440000000000001</v>
      </c>
      <c r="V1064" s="1233">
        <f t="shared" si="236"/>
        <v>8.7200000000000006</v>
      </c>
      <c r="W1064" s="1248">
        <f t="shared" si="225"/>
        <v>364</v>
      </c>
    </row>
    <row r="1065" spans="1:23" ht="11.25" customHeight="1" x14ac:dyDescent="0.25">
      <c r="A1065" s="1234" t="s">
        <v>4450</v>
      </c>
      <c r="B1065" s="1234">
        <v>964700001</v>
      </c>
      <c r="C1065" s="1235" t="s">
        <v>1870</v>
      </c>
      <c r="D1065" s="1234">
        <v>49210001519</v>
      </c>
      <c r="E1065" s="1234" t="s">
        <v>4607</v>
      </c>
      <c r="F1065" s="1237">
        <v>435</v>
      </c>
      <c r="G1065" s="1236">
        <v>3</v>
      </c>
      <c r="H1065" s="1236">
        <v>1</v>
      </c>
      <c r="I1065" s="1238">
        <v>0</v>
      </c>
      <c r="J1065" s="1239">
        <f t="shared" si="237"/>
        <v>2</v>
      </c>
      <c r="K1065" s="1229">
        <f t="shared" si="226"/>
        <v>104.39999999999999</v>
      </c>
      <c r="L1065" s="1229">
        <f t="shared" si="238"/>
        <v>104.39999999999999</v>
      </c>
      <c r="M1065" s="1229">
        <f t="shared" si="227"/>
        <v>1.68</v>
      </c>
      <c r="N1065" s="1229">
        <f t="shared" si="228"/>
        <v>3.36</v>
      </c>
      <c r="O1065" s="1229">
        <f t="shared" si="229"/>
        <v>56.7</v>
      </c>
      <c r="P1065" s="1229">
        <f t="shared" si="230"/>
        <v>113.4</v>
      </c>
      <c r="Q1065" s="1229">
        <f t="shared" si="231"/>
        <v>23.58</v>
      </c>
      <c r="R1065" s="1229">
        <f t="shared" si="232"/>
        <v>47.16</v>
      </c>
      <c r="S1065" s="1229">
        <f t="shared" si="233"/>
        <v>26.099999999999998</v>
      </c>
      <c r="T1065" s="1229">
        <f t="shared" si="234"/>
        <v>26.099999999999998</v>
      </c>
      <c r="U1065" s="1229">
        <f t="shared" si="235"/>
        <v>26.099999999999998</v>
      </c>
      <c r="V1065" s="1233">
        <f t="shared" si="236"/>
        <v>13.049999999999999</v>
      </c>
      <c r="W1065" s="1248">
        <f t="shared" si="225"/>
        <v>546</v>
      </c>
    </row>
    <row r="1066" spans="1:23" ht="11.25" customHeight="1" x14ac:dyDescent="0.25">
      <c r="A1066" s="1234" t="s">
        <v>4450</v>
      </c>
      <c r="B1066" s="1234">
        <v>964700002</v>
      </c>
      <c r="C1066" s="1235" t="s">
        <v>3241</v>
      </c>
      <c r="D1066" s="1234">
        <v>32990009788</v>
      </c>
      <c r="E1066" s="1234" t="s">
        <v>4608</v>
      </c>
      <c r="F1066" s="1237">
        <v>289.33333333333331</v>
      </c>
      <c r="G1066" s="1236">
        <v>3</v>
      </c>
      <c r="H1066" s="1236">
        <v>1</v>
      </c>
      <c r="I1066" s="1238">
        <v>0</v>
      </c>
      <c r="J1066" s="1239">
        <f t="shared" si="237"/>
        <v>2</v>
      </c>
      <c r="K1066" s="1229">
        <f t="shared" si="226"/>
        <v>69.44</v>
      </c>
      <c r="L1066" s="1229">
        <f t="shared" si="238"/>
        <v>69.44</v>
      </c>
      <c r="M1066" s="1229">
        <f t="shared" si="227"/>
        <v>1.68</v>
      </c>
      <c r="N1066" s="1229">
        <f t="shared" si="228"/>
        <v>3.36</v>
      </c>
      <c r="O1066" s="1229">
        <f t="shared" si="229"/>
        <v>56.7</v>
      </c>
      <c r="P1066" s="1229">
        <f t="shared" si="230"/>
        <v>113.4</v>
      </c>
      <c r="Q1066" s="1229">
        <f t="shared" si="231"/>
        <v>23.58</v>
      </c>
      <c r="R1066" s="1229">
        <f t="shared" si="232"/>
        <v>47.16</v>
      </c>
      <c r="S1066" s="1229">
        <f t="shared" si="233"/>
        <v>17.36</v>
      </c>
      <c r="T1066" s="1229">
        <f t="shared" si="234"/>
        <v>17.36</v>
      </c>
      <c r="U1066" s="1229">
        <f t="shared" si="235"/>
        <v>17.36</v>
      </c>
      <c r="V1066" s="1233">
        <f t="shared" si="236"/>
        <v>8.68</v>
      </c>
      <c r="W1066" s="1248">
        <f t="shared" si="225"/>
        <v>446</v>
      </c>
    </row>
    <row r="1067" spans="1:23" ht="11.25" customHeight="1" x14ac:dyDescent="0.25">
      <c r="A1067" s="1234" t="s">
        <v>4450</v>
      </c>
      <c r="B1067" s="1234">
        <v>967100004</v>
      </c>
      <c r="C1067" s="1235" t="s">
        <v>3243</v>
      </c>
      <c r="D1067" s="1234">
        <v>87300006713</v>
      </c>
      <c r="E1067" s="1234" t="s">
        <v>4609</v>
      </c>
      <c r="F1067" s="1237">
        <v>199.66666666666666</v>
      </c>
      <c r="G1067" s="1236">
        <v>2</v>
      </c>
      <c r="H1067" s="1236">
        <v>1</v>
      </c>
      <c r="I1067" s="1238">
        <v>0</v>
      </c>
      <c r="J1067" s="1239">
        <f t="shared" si="237"/>
        <v>1</v>
      </c>
      <c r="K1067" s="1229">
        <f t="shared" si="226"/>
        <v>47.919999999999995</v>
      </c>
      <c r="L1067" s="1229">
        <f t="shared" si="238"/>
        <v>47.919999999999995</v>
      </c>
      <c r="M1067" s="1229">
        <f t="shared" si="227"/>
        <v>1.68</v>
      </c>
      <c r="N1067" s="1229">
        <f t="shared" si="228"/>
        <v>1.68</v>
      </c>
      <c r="O1067" s="1229">
        <f t="shared" si="229"/>
        <v>56.7</v>
      </c>
      <c r="P1067" s="1229">
        <f t="shared" si="230"/>
        <v>56.7</v>
      </c>
      <c r="Q1067" s="1229">
        <f t="shared" si="231"/>
        <v>23.58</v>
      </c>
      <c r="R1067" s="1229">
        <f t="shared" si="232"/>
        <v>23.58</v>
      </c>
      <c r="S1067" s="1229">
        <f t="shared" si="233"/>
        <v>11.979999999999999</v>
      </c>
      <c r="T1067" s="1229">
        <f t="shared" si="234"/>
        <v>11.979999999999999</v>
      </c>
      <c r="U1067" s="1229">
        <f t="shared" si="235"/>
        <v>11.979999999999999</v>
      </c>
      <c r="V1067" s="1233">
        <f t="shared" si="236"/>
        <v>5.9899999999999993</v>
      </c>
      <c r="W1067" s="1248">
        <f t="shared" si="225"/>
        <v>302</v>
      </c>
    </row>
    <row r="1068" spans="1:23" ht="11.25" customHeight="1" x14ac:dyDescent="0.25">
      <c r="A1068" s="1234" t="s">
        <v>4450</v>
      </c>
      <c r="B1068" s="1234">
        <v>967100005</v>
      </c>
      <c r="C1068" s="1235" t="s">
        <v>3245</v>
      </c>
      <c r="D1068" s="1234">
        <v>35440003269</v>
      </c>
      <c r="E1068" s="1234" t="s">
        <v>4610</v>
      </c>
      <c r="F1068" s="1237">
        <v>486.66666666666669</v>
      </c>
      <c r="G1068" s="1236">
        <v>3</v>
      </c>
      <c r="H1068" s="1236">
        <v>1</v>
      </c>
      <c r="I1068" s="1238">
        <v>0</v>
      </c>
      <c r="J1068" s="1239">
        <f t="shared" si="237"/>
        <v>2</v>
      </c>
      <c r="K1068" s="1229">
        <f t="shared" si="226"/>
        <v>116.8</v>
      </c>
      <c r="L1068" s="1229">
        <f t="shared" si="238"/>
        <v>116.8</v>
      </c>
      <c r="M1068" s="1229">
        <f t="shared" si="227"/>
        <v>1.68</v>
      </c>
      <c r="N1068" s="1229">
        <f t="shared" si="228"/>
        <v>3.36</v>
      </c>
      <c r="O1068" s="1229">
        <f t="shared" si="229"/>
        <v>56.7</v>
      </c>
      <c r="P1068" s="1229">
        <f t="shared" si="230"/>
        <v>113.4</v>
      </c>
      <c r="Q1068" s="1229">
        <f t="shared" si="231"/>
        <v>23.58</v>
      </c>
      <c r="R1068" s="1229">
        <f t="shared" si="232"/>
        <v>47.16</v>
      </c>
      <c r="S1068" s="1229">
        <f t="shared" si="233"/>
        <v>29.2</v>
      </c>
      <c r="T1068" s="1229">
        <f t="shared" si="234"/>
        <v>29.2</v>
      </c>
      <c r="U1068" s="1229">
        <f t="shared" si="235"/>
        <v>29.2</v>
      </c>
      <c r="V1068" s="1233">
        <f t="shared" si="236"/>
        <v>14.6</v>
      </c>
      <c r="W1068" s="1248">
        <f t="shared" si="225"/>
        <v>582</v>
      </c>
    </row>
    <row r="1069" spans="1:23" ht="11.25" customHeight="1" x14ac:dyDescent="0.25">
      <c r="A1069" s="1234" t="s">
        <v>4450</v>
      </c>
      <c r="B1069" s="1234">
        <v>967100007</v>
      </c>
      <c r="C1069" s="1235" t="s">
        <v>1872</v>
      </c>
      <c r="D1069" s="1234">
        <v>90470001277</v>
      </c>
      <c r="E1069" s="1234" t="s">
        <v>4611</v>
      </c>
      <c r="F1069" s="1237">
        <v>189</v>
      </c>
      <c r="G1069" s="1236">
        <v>2</v>
      </c>
      <c r="H1069" s="1236">
        <v>1</v>
      </c>
      <c r="I1069" s="1238">
        <v>0</v>
      </c>
      <c r="J1069" s="1239">
        <f t="shared" si="237"/>
        <v>1</v>
      </c>
      <c r="K1069" s="1229">
        <f t="shared" si="226"/>
        <v>45.36</v>
      </c>
      <c r="L1069" s="1229">
        <f t="shared" si="238"/>
        <v>45.36</v>
      </c>
      <c r="M1069" s="1229">
        <f t="shared" si="227"/>
        <v>1.68</v>
      </c>
      <c r="N1069" s="1229">
        <f t="shared" si="228"/>
        <v>1.68</v>
      </c>
      <c r="O1069" s="1229">
        <f t="shared" si="229"/>
        <v>56.7</v>
      </c>
      <c r="P1069" s="1229">
        <f t="shared" si="230"/>
        <v>56.7</v>
      </c>
      <c r="Q1069" s="1229">
        <f t="shared" si="231"/>
        <v>23.58</v>
      </c>
      <c r="R1069" s="1229">
        <f t="shared" si="232"/>
        <v>23.58</v>
      </c>
      <c r="S1069" s="1229">
        <f t="shared" si="233"/>
        <v>11.34</v>
      </c>
      <c r="T1069" s="1229">
        <f t="shared" si="234"/>
        <v>11.34</v>
      </c>
      <c r="U1069" s="1229">
        <f t="shared" si="235"/>
        <v>11.34</v>
      </c>
      <c r="V1069" s="1233">
        <f t="shared" si="236"/>
        <v>5.67</v>
      </c>
      <c r="W1069" s="1248">
        <f t="shared" si="225"/>
        <v>294</v>
      </c>
    </row>
    <row r="1070" spans="1:23" ht="11.25" customHeight="1" x14ac:dyDescent="0.25">
      <c r="A1070" s="1234" t="s">
        <v>4450</v>
      </c>
      <c r="B1070" s="1234">
        <v>967100008</v>
      </c>
      <c r="C1070" s="1235" t="s">
        <v>4612</v>
      </c>
      <c r="D1070" s="1234">
        <v>40850007043</v>
      </c>
      <c r="E1070" s="1234" t="s">
        <v>4613</v>
      </c>
      <c r="F1070" s="1237">
        <v>1346</v>
      </c>
      <c r="G1070" s="1236">
        <v>4</v>
      </c>
      <c r="H1070" s="1236">
        <v>1</v>
      </c>
      <c r="I1070" s="1238">
        <v>0</v>
      </c>
      <c r="J1070" s="1239">
        <f t="shared" si="237"/>
        <v>3</v>
      </c>
      <c r="K1070" s="1229">
        <f t="shared" si="226"/>
        <v>323.03999999999996</v>
      </c>
      <c r="L1070" s="1229">
        <f t="shared" si="238"/>
        <v>323.03999999999996</v>
      </c>
      <c r="M1070" s="1229">
        <f t="shared" si="227"/>
        <v>1.68</v>
      </c>
      <c r="N1070" s="1229">
        <f t="shared" si="228"/>
        <v>5.04</v>
      </c>
      <c r="O1070" s="1229">
        <f t="shared" si="229"/>
        <v>56.7</v>
      </c>
      <c r="P1070" s="1229">
        <f t="shared" si="230"/>
        <v>170.10000000000002</v>
      </c>
      <c r="Q1070" s="1229">
        <f t="shared" si="231"/>
        <v>23.58</v>
      </c>
      <c r="R1070" s="1229">
        <f t="shared" si="232"/>
        <v>70.739999999999995</v>
      </c>
      <c r="S1070" s="1229">
        <f t="shared" si="233"/>
        <v>80.759999999999991</v>
      </c>
      <c r="T1070" s="1229">
        <f t="shared" si="234"/>
        <v>80.759999999999991</v>
      </c>
      <c r="U1070" s="1229">
        <f t="shared" si="235"/>
        <v>80.759999999999991</v>
      </c>
      <c r="V1070" s="1233">
        <f t="shared" si="236"/>
        <v>40.379999999999995</v>
      </c>
      <c r="W1070" s="1248">
        <f t="shared" si="225"/>
        <v>1257</v>
      </c>
    </row>
    <row r="1071" spans="1:23" ht="11.25" customHeight="1" x14ac:dyDescent="0.25">
      <c r="A1071" s="1234" t="s">
        <v>4450</v>
      </c>
      <c r="B1071" s="1234">
        <v>967100008</v>
      </c>
      <c r="C1071" s="1235" t="s">
        <v>4612</v>
      </c>
      <c r="D1071" s="1234">
        <v>93870006479</v>
      </c>
      <c r="E1071" s="1234" t="s">
        <v>4614</v>
      </c>
      <c r="F1071" s="1237">
        <v>408.33333333333331</v>
      </c>
      <c r="G1071" s="1236">
        <v>2</v>
      </c>
      <c r="H1071" s="1236">
        <v>1</v>
      </c>
      <c r="I1071" s="1238">
        <v>0</v>
      </c>
      <c r="J1071" s="1239">
        <f t="shared" si="237"/>
        <v>1</v>
      </c>
      <c r="K1071" s="1229">
        <f t="shared" si="226"/>
        <v>97.999999999999986</v>
      </c>
      <c r="L1071" s="1229">
        <f t="shared" si="238"/>
        <v>97.999999999999986</v>
      </c>
      <c r="M1071" s="1229">
        <f t="shared" si="227"/>
        <v>1.68</v>
      </c>
      <c r="N1071" s="1229">
        <f t="shared" si="228"/>
        <v>1.68</v>
      </c>
      <c r="O1071" s="1229">
        <f t="shared" si="229"/>
        <v>56.7</v>
      </c>
      <c r="P1071" s="1229">
        <f t="shared" si="230"/>
        <v>56.7</v>
      </c>
      <c r="Q1071" s="1229">
        <f t="shared" si="231"/>
        <v>23.58</v>
      </c>
      <c r="R1071" s="1229">
        <f t="shared" si="232"/>
        <v>23.58</v>
      </c>
      <c r="S1071" s="1229">
        <f t="shared" si="233"/>
        <v>24.499999999999996</v>
      </c>
      <c r="T1071" s="1229">
        <f t="shared" si="234"/>
        <v>24.499999999999996</v>
      </c>
      <c r="U1071" s="1229">
        <f t="shared" si="235"/>
        <v>24.499999999999996</v>
      </c>
      <c r="V1071" s="1233">
        <f t="shared" si="236"/>
        <v>12.249999999999998</v>
      </c>
      <c r="W1071" s="1248">
        <f t="shared" si="225"/>
        <v>446</v>
      </c>
    </row>
    <row r="1072" spans="1:23" ht="11.25" customHeight="1" x14ac:dyDescent="0.25">
      <c r="A1072" s="1234" t="s">
        <v>4450</v>
      </c>
      <c r="B1072" s="1234">
        <v>967300001</v>
      </c>
      <c r="C1072" s="1235" t="s">
        <v>1874</v>
      </c>
      <c r="D1072" s="1234">
        <v>59890007779</v>
      </c>
      <c r="E1072" s="1234" t="s">
        <v>4615</v>
      </c>
      <c r="F1072" s="1237">
        <v>138.33333333333334</v>
      </c>
      <c r="G1072" s="1236">
        <v>2</v>
      </c>
      <c r="H1072" s="1236">
        <v>1</v>
      </c>
      <c r="I1072" s="1238">
        <v>0</v>
      </c>
      <c r="J1072" s="1239">
        <f t="shared" si="237"/>
        <v>1</v>
      </c>
      <c r="K1072" s="1229">
        <f t="shared" si="226"/>
        <v>33.200000000000003</v>
      </c>
      <c r="L1072" s="1229">
        <f t="shared" si="238"/>
        <v>33.200000000000003</v>
      </c>
      <c r="M1072" s="1229">
        <f t="shared" si="227"/>
        <v>1.68</v>
      </c>
      <c r="N1072" s="1229">
        <f t="shared" si="228"/>
        <v>1.68</v>
      </c>
      <c r="O1072" s="1229">
        <f t="shared" si="229"/>
        <v>56.7</v>
      </c>
      <c r="P1072" s="1229">
        <f t="shared" si="230"/>
        <v>56.7</v>
      </c>
      <c r="Q1072" s="1229">
        <f t="shared" si="231"/>
        <v>23.58</v>
      </c>
      <c r="R1072" s="1229">
        <f t="shared" si="232"/>
        <v>23.58</v>
      </c>
      <c r="S1072" s="1229">
        <f t="shared" si="233"/>
        <v>8.3000000000000007</v>
      </c>
      <c r="T1072" s="1229">
        <f t="shared" si="234"/>
        <v>8.3000000000000007</v>
      </c>
      <c r="U1072" s="1229">
        <f t="shared" si="235"/>
        <v>8.3000000000000007</v>
      </c>
      <c r="V1072" s="1233">
        <f t="shared" si="236"/>
        <v>4.1500000000000004</v>
      </c>
      <c r="W1072" s="1248">
        <f t="shared" si="225"/>
        <v>259</v>
      </c>
    </row>
    <row r="1073" spans="1:23" ht="11.25" customHeight="1" x14ac:dyDescent="0.25">
      <c r="A1073" s="1234" t="s">
        <v>4616</v>
      </c>
      <c r="B1073" s="1234">
        <v>90000004</v>
      </c>
      <c r="C1073" s="1235" t="s">
        <v>3247</v>
      </c>
      <c r="D1073" s="1234">
        <v>35330008180</v>
      </c>
      <c r="E1073" s="1234" t="s">
        <v>4617</v>
      </c>
      <c r="F1073" s="1237">
        <v>535</v>
      </c>
      <c r="G1073" s="1236">
        <v>4</v>
      </c>
      <c r="H1073" s="1236">
        <v>1</v>
      </c>
      <c r="I1073" s="1238">
        <v>0</v>
      </c>
      <c r="J1073" s="1239">
        <f t="shared" si="237"/>
        <v>3</v>
      </c>
      <c r="K1073" s="1229">
        <f t="shared" si="226"/>
        <v>128.4</v>
      </c>
      <c r="L1073" s="1229">
        <f t="shared" si="238"/>
        <v>128.4</v>
      </c>
      <c r="M1073" s="1229">
        <f t="shared" si="227"/>
        <v>1.68</v>
      </c>
      <c r="N1073" s="1229">
        <f t="shared" si="228"/>
        <v>5.04</v>
      </c>
      <c r="O1073" s="1229">
        <f t="shared" si="229"/>
        <v>56.7</v>
      </c>
      <c r="P1073" s="1229">
        <f t="shared" si="230"/>
        <v>170.10000000000002</v>
      </c>
      <c r="Q1073" s="1229">
        <f t="shared" si="231"/>
        <v>23.58</v>
      </c>
      <c r="R1073" s="1229">
        <f t="shared" si="232"/>
        <v>70.739999999999995</v>
      </c>
      <c r="S1073" s="1229">
        <f t="shared" si="233"/>
        <v>32.1</v>
      </c>
      <c r="T1073" s="1229">
        <f t="shared" si="234"/>
        <v>32.1</v>
      </c>
      <c r="U1073" s="1229">
        <f t="shared" si="235"/>
        <v>32.1</v>
      </c>
      <c r="V1073" s="1233">
        <f t="shared" si="236"/>
        <v>16.05</v>
      </c>
      <c r="W1073" s="1248">
        <f t="shared" si="225"/>
        <v>697</v>
      </c>
    </row>
    <row r="1074" spans="1:23" ht="11.25" customHeight="1" x14ac:dyDescent="0.25">
      <c r="A1074" s="1234" t="s">
        <v>4616</v>
      </c>
      <c r="B1074" s="1234">
        <v>90000006</v>
      </c>
      <c r="C1074" s="1235" t="s">
        <v>3249</v>
      </c>
      <c r="D1074" s="1234">
        <v>88320010903</v>
      </c>
      <c r="E1074" s="1234" t="s">
        <v>4618</v>
      </c>
      <c r="F1074" s="1237">
        <v>178.33333333333334</v>
      </c>
      <c r="G1074" s="1236">
        <v>2</v>
      </c>
      <c r="H1074" s="1236">
        <v>1</v>
      </c>
      <c r="I1074" s="1238">
        <v>0</v>
      </c>
      <c r="J1074" s="1239">
        <f t="shared" si="237"/>
        <v>1</v>
      </c>
      <c r="K1074" s="1229">
        <f t="shared" si="226"/>
        <v>42.8</v>
      </c>
      <c r="L1074" s="1229">
        <f t="shared" si="238"/>
        <v>42.8</v>
      </c>
      <c r="M1074" s="1229">
        <f t="shared" si="227"/>
        <v>1.68</v>
      </c>
      <c r="N1074" s="1229">
        <f t="shared" si="228"/>
        <v>1.68</v>
      </c>
      <c r="O1074" s="1229">
        <f t="shared" si="229"/>
        <v>56.7</v>
      </c>
      <c r="P1074" s="1229">
        <f t="shared" si="230"/>
        <v>56.7</v>
      </c>
      <c r="Q1074" s="1229">
        <f t="shared" si="231"/>
        <v>23.58</v>
      </c>
      <c r="R1074" s="1229">
        <f t="shared" si="232"/>
        <v>23.58</v>
      </c>
      <c r="S1074" s="1229">
        <f t="shared" si="233"/>
        <v>10.7</v>
      </c>
      <c r="T1074" s="1229">
        <f t="shared" si="234"/>
        <v>10.7</v>
      </c>
      <c r="U1074" s="1229">
        <f t="shared" si="235"/>
        <v>10.7</v>
      </c>
      <c r="V1074" s="1233">
        <f t="shared" si="236"/>
        <v>5.35</v>
      </c>
      <c r="W1074" s="1248">
        <f t="shared" si="225"/>
        <v>287</v>
      </c>
    </row>
    <row r="1075" spans="1:23" ht="11.25" customHeight="1" x14ac:dyDescent="0.25">
      <c r="A1075" s="1234" t="s">
        <v>4616</v>
      </c>
      <c r="B1075" s="1234">
        <v>90000021</v>
      </c>
      <c r="C1075" s="1235" t="s">
        <v>1876</v>
      </c>
      <c r="D1075" s="1234">
        <v>56750009560</v>
      </c>
      <c r="E1075" s="1234" t="s">
        <v>4619</v>
      </c>
      <c r="F1075" s="1237">
        <v>603.33333333333337</v>
      </c>
      <c r="G1075" s="1236">
        <v>3</v>
      </c>
      <c r="H1075" s="1236">
        <v>1</v>
      </c>
      <c r="I1075" s="1238">
        <v>0</v>
      </c>
      <c r="J1075" s="1239">
        <f t="shared" si="237"/>
        <v>2</v>
      </c>
      <c r="K1075" s="1229">
        <f t="shared" si="226"/>
        <v>144.80000000000001</v>
      </c>
      <c r="L1075" s="1229">
        <f t="shared" si="238"/>
        <v>144.80000000000001</v>
      </c>
      <c r="M1075" s="1229">
        <f t="shared" si="227"/>
        <v>1.68</v>
      </c>
      <c r="N1075" s="1229">
        <f t="shared" si="228"/>
        <v>3.36</v>
      </c>
      <c r="O1075" s="1229">
        <f t="shared" si="229"/>
        <v>56.7</v>
      </c>
      <c r="P1075" s="1229">
        <f t="shared" si="230"/>
        <v>113.4</v>
      </c>
      <c r="Q1075" s="1229">
        <f t="shared" si="231"/>
        <v>23.58</v>
      </c>
      <c r="R1075" s="1229">
        <f t="shared" si="232"/>
        <v>47.16</v>
      </c>
      <c r="S1075" s="1229">
        <f t="shared" si="233"/>
        <v>36.200000000000003</v>
      </c>
      <c r="T1075" s="1229">
        <f t="shared" si="234"/>
        <v>36.200000000000003</v>
      </c>
      <c r="U1075" s="1229">
        <f t="shared" si="235"/>
        <v>36.200000000000003</v>
      </c>
      <c r="V1075" s="1233">
        <f t="shared" si="236"/>
        <v>18.100000000000001</v>
      </c>
      <c r="W1075" s="1248">
        <f t="shared" si="225"/>
        <v>662</v>
      </c>
    </row>
    <row r="1076" spans="1:23" ht="11.25" customHeight="1" x14ac:dyDescent="0.25">
      <c r="A1076" s="1234" t="s">
        <v>4616</v>
      </c>
      <c r="B1076" s="1234">
        <v>90000024</v>
      </c>
      <c r="C1076" s="1235" t="s">
        <v>3251</v>
      </c>
      <c r="D1076" s="1234">
        <v>89820002082</v>
      </c>
      <c r="E1076" s="1234" t="s">
        <v>4620</v>
      </c>
      <c r="F1076" s="1237">
        <v>287.33333333333331</v>
      </c>
      <c r="G1076" s="1236">
        <v>2</v>
      </c>
      <c r="H1076" s="1236">
        <v>1</v>
      </c>
      <c r="I1076" s="1238">
        <v>0</v>
      </c>
      <c r="J1076" s="1239">
        <f t="shared" si="237"/>
        <v>1</v>
      </c>
      <c r="K1076" s="1229">
        <f t="shared" si="226"/>
        <v>68.959999999999994</v>
      </c>
      <c r="L1076" s="1229">
        <f t="shared" si="238"/>
        <v>68.959999999999994</v>
      </c>
      <c r="M1076" s="1229">
        <f t="shared" si="227"/>
        <v>1.68</v>
      </c>
      <c r="N1076" s="1229">
        <f t="shared" si="228"/>
        <v>1.68</v>
      </c>
      <c r="O1076" s="1229">
        <f t="shared" si="229"/>
        <v>56.7</v>
      </c>
      <c r="P1076" s="1229">
        <f t="shared" si="230"/>
        <v>56.7</v>
      </c>
      <c r="Q1076" s="1229">
        <f t="shared" si="231"/>
        <v>23.58</v>
      </c>
      <c r="R1076" s="1229">
        <f t="shared" si="232"/>
        <v>23.58</v>
      </c>
      <c r="S1076" s="1229">
        <f t="shared" si="233"/>
        <v>17.239999999999998</v>
      </c>
      <c r="T1076" s="1229">
        <f t="shared" si="234"/>
        <v>17.239999999999998</v>
      </c>
      <c r="U1076" s="1229">
        <f t="shared" si="235"/>
        <v>17.239999999999998</v>
      </c>
      <c r="V1076" s="1233">
        <f t="shared" si="236"/>
        <v>8.6199999999999992</v>
      </c>
      <c r="W1076" s="1248">
        <f t="shared" si="225"/>
        <v>362</v>
      </c>
    </row>
    <row r="1077" spans="1:23" ht="11.25" customHeight="1" x14ac:dyDescent="0.25">
      <c r="A1077" s="1234" t="s">
        <v>4616</v>
      </c>
      <c r="B1077" s="1234">
        <v>90000030</v>
      </c>
      <c r="C1077" s="1235" t="s">
        <v>1014</v>
      </c>
      <c r="D1077" s="1234">
        <v>31210001120</v>
      </c>
      <c r="E1077" s="1234" t="s">
        <v>4621</v>
      </c>
      <c r="F1077" s="1237">
        <v>501</v>
      </c>
      <c r="G1077" s="1236">
        <v>3</v>
      </c>
      <c r="H1077" s="1236">
        <v>1</v>
      </c>
      <c r="I1077" s="1238">
        <v>0</v>
      </c>
      <c r="J1077" s="1239">
        <f t="shared" si="237"/>
        <v>2</v>
      </c>
      <c r="K1077" s="1229">
        <f t="shared" si="226"/>
        <v>120.24</v>
      </c>
      <c r="L1077" s="1229">
        <f t="shared" si="238"/>
        <v>120.24</v>
      </c>
      <c r="M1077" s="1229">
        <f t="shared" si="227"/>
        <v>1.68</v>
      </c>
      <c r="N1077" s="1229">
        <f t="shared" si="228"/>
        <v>3.36</v>
      </c>
      <c r="O1077" s="1229">
        <f t="shared" si="229"/>
        <v>56.7</v>
      </c>
      <c r="P1077" s="1229">
        <f t="shared" si="230"/>
        <v>113.4</v>
      </c>
      <c r="Q1077" s="1229">
        <f t="shared" si="231"/>
        <v>23.58</v>
      </c>
      <c r="R1077" s="1229">
        <f t="shared" si="232"/>
        <v>47.16</v>
      </c>
      <c r="S1077" s="1229">
        <f t="shared" si="233"/>
        <v>30.06</v>
      </c>
      <c r="T1077" s="1229">
        <f t="shared" si="234"/>
        <v>30.06</v>
      </c>
      <c r="U1077" s="1229">
        <f t="shared" si="235"/>
        <v>30.06</v>
      </c>
      <c r="V1077" s="1233">
        <f t="shared" si="236"/>
        <v>15.03</v>
      </c>
      <c r="W1077" s="1248">
        <f t="shared" si="225"/>
        <v>592</v>
      </c>
    </row>
    <row r="1078" spans="1:23" ht="11.25" customHeight="1" x14ac:dyDescent="0.25">
      <c r="A1078" s="1234" t="s">
        <v>4616</v>
      </c>
      <c r="B1078" s="1234">
        <v>90000031</v>
      </c>
      <c r="C1078" s="1235" t="s">
        <v>3253</v>
      </c>
      <c r="D1078" s="1234">
        <v>90920006563</v>
      </c>
      <c r="E1078" s="1234" t="s">
        <v>4622</v>
      </c>
      <c r="F1078" s="1237">
        <v>267.66666666666669</v>
      </c>
      <c r="G1078" s="1236">
        <v>2</v>
      </c>
      <c r="H1078" s="1236">
        <v>1</v>
      </c>
      <c r="I1078" s="1238">
        <v>0</v>
      </c>
      <c r="J1078" s="1239">
        <f t="shared" si="237"/>
        <v>1</v>
      </c>
      <c r="K1078" s="1229">
        <f t="shared" si="226"/>
        <v>64.240000000000009</v>
      </c>
      <c r="L1078" s="1229">
        <f t="shared" si="238"/>
        <v>64.240000000000009</v>
      </c>
      <c r="M1078" s="1229">
        <f t="shared" si="227"/>
        <v>1.68</v>
      </c>
      <c r="N1078" s="1229">
        <f t="shared" si="228"/>
        <v>1.68</v>
      </c>
      <c r="O1078" s="1229">
        <f t="shared" si="229"/>
        <v>56.7</v>
      </c>
      <c r="P1078" s="1229">
        <f t="shared" si="230"/>
        <v>56.7</v>
      </c>
      <c r="Q1078" s="1229">
        <f t="shared" si="231"/>
        <v>23.58</v>
      </c>
      <c r="R1078" s="1229">
        <f t="shared" si="232"/>
        <v>23.58</v>
      </c>
      <c r="S1078" s="1229">
        <f t="shared" si="233"/>
        <v>16.060000000000002</v>
      </c>
      <c r="T1078" s="1229">
        <f t="shared" si="234"/>
        <v>16.060000000000002</v>
      </c>
      <c r="U1078" s="1229">
        <f t="shared" si="235"/>
        <v>16.060000000000002</v>
      </c>
      <c r="V1078" s="1233">
        <f t="shared" si="236"/>
        <v>8.0300000000000011</v>
      </c>
      <c r="W1078" s="1248">
        <f t="shared" si="225"/>
        <v>349</v>
      </c>
    </row>
    <row r="1079" spans="1:23" ht="11.25" customHeight="1" x14ac:dyDescent="0.25">
      <c r="A1079" s="1234" t="s">
        <v>4616</v>
      </c>
      <c r="B1079" s="1234">
        <v>90000033</v>
      </c>
      <c r="C1079" s="1235" t="s">
        <v>3255</v>
      </c>
      <c r="D1079" s="1234">
        <v>65540000154</v>
      </c>
      <c r="E1079" s="1234" t="s">
        <v>4623</v>
      </c>
      <c r="F1079" s="1237">
        <v>364</v>
      </c>
      <c r="G1079" s="1236">
        <v>3</v>
      </c>
      <c r="H1079" s="1236">
        <v>1</v>
      </c>
      <c r="I1079" s="1238">
        <v>0</v>
      </c>
      <c r="J1079" s="1239">
        <f t="shared" si="237"/>
        <v>2</v>
      </c>
      <c r="K1079" s="1229">
        <f t="shared" si="226"/>
        <v>87.36</v>
      </c>
      <c r="L1079" s="1229">
        <f t="shared" si="238"/>
        <v>87.36</v>
      </c>
      <c r="M1079" s="1229">
        <f t="shared" si="227"/>
        <v>1.68</v>
      </c>
      <c r="N1079" s="1229">
        <f t="shared" si="228"/>
        <v>3.36</v>
      </c>
      <c r="O1079" s="1229">
        <f t="shared" si="229"/>
        <v>56.7</v>
      </c>
      <c r="P1079" s="1229">
        <f t="shared" si="230"/>
        <v>113.4</v>
      </c>
      <c r="Q1079" s="1229">
        <f t="shared" si="231"/>
        <v>23.58</v>
      </c>
      <c r="R1079" s="1229">
        <f t="shared" si="232"/>
        <v>47.16</v>
      </c>
      <c r="S1079" s="1229">
        <f t="shared" si="233"/>
        <v>21.84</v>
      </c>
      <c r="T1079" s="1229">
        <f t="shared" si="234"/>
        <v>21.84</v>
      </c>
      <c r="U1079" s="1229">
        <f t="shared" si="235"/>
        <v>21.84</v>
      </c>
      <c r="V1079" s="1233">
        <f t="shared" si="236"/>
        <v>10.92</v>
      </c>
      <c r="W1079" s="1248">
        <f t="shared" si="225"/>
        <v>497</v>
      </c>
    </row>
    <row r="1080" spans="1:23" ht="11.25" customHeight="1" x14ac:dyDescent="0.25">
      <c r="A1080" s="1234" t="s">
        <v>4616</v>
      </c>
      <c r="B1080" s="1234">
        <v>90000044</v>
      </c>
      <c r="C1080" s="1235" t="s">
        <v>3257</v>
      </c>
      <c r="D1080" s="1234">
        <v>31320010813</v>
      </c>
      <c r="E1080" s="1234" t="s">
        <v>4624</v>
      </c>
      <c r="F1080" s="1237">
        <v>113.66666666666667</v>
      </c>
      <c r="G1080" s="1236">
        <v>1</v>
      </c>
      <c r="H1080" s="1236">
        <v>1</v>
      </c>
      <c r="I1080" s="1238">
        <v>0</v>
      </c>
      <c r="J1080" s="1239">
        <f t="shared" si="237"/>
        <v>0</v>
      </c>
      <c r="K1080" s="1229">
        <f t="shared" si="226"/>
        <v>27.28</v>
      </c>
      <c r="L1080" s="1229">
        <f t="shared" si="238"/>
        <v>27.28</v>
      </c>
      <c r="M1080" s="1229">
        <f t="shared" si="227"/>
        <v>1.68</v>
      </c>
      <c r="N1080" s="1229">
        <f t="shared" si="228"/>
        <v>0</v>
      </c>
      <c r="O1080" s="1229">
        <f t="shared" si="229"/>
        <v>56.7</v>
      </c>
      <c r="P1080" s="1229">
        <f t="shared" si="230"/>
        <v>0</v>
      </c>
      <c r="Q1080" s="1229">
        <f t="shared" si="231"/>
        <v>23.58</v>
      </c>
      <c r="R1080" s="1229">
        <f t="shared" si="232"/>
        <v>0</v>
      </c>
      <c r="S1080" s="1229">
        <f t="shared" si="233"/>
        <v>6.82</v>
      </c>
      <c r="T1080" s="1229">
        <f t="shared" si="234"/>
        <v>6.82</v>
      </c>
      <c r="U1080" s="1229">
        <f t="shared" si="235"/>
        <v>6.82</v>
      </c>
      <c r="V1080" s="1233">
        <f t="shared" si="236"/>
        <v>3.41</v>
      </c>
      <c r="W1080" s="1248">
        <f t="shared" si="225"/>
        <v>160</v>
      </c>
    </row>
    <row r="1081" spans="1:23" ht="11.25" customHeight="1" x14ac:dyDescent="0.25">
      <c r="A1081" s="1234" t="s">
        <v>4616</v>
      </c>
      <c r="B1081" s="1234">
        <v>90000047</v>
      </c>
      <c r="C1081" s="1235" t="s">
        <v>1016</v>
      </c>
      <c r="D1081" s="1234">
        <v>76220037595</v>
      </c>
      <c r="E1081" s="1234" t="s">
        <v>4625</v>
      </c>
      <c r="F1081" s="1237">
        <v>880</v>
      </c>
      <c r="G1081" s="1236">
        <v>3</v>
      </c>
      <c r="H1081" s="1236">
        <v>1</v>
      </c>
      <c r="I1081" s="1238">
        <v>0</v>
      </c>
      <c r="J1081" s="1239">
        <f t="shared" si="237"/>
        <v>2</v>
      </c>
      <c r="K1081" s="1229">
        <f t="shared" si="226"/>
        <v>211.2</v>
      </c>
      <c r="L1081" s="1229">
        <f t="shared" si="238"/>
        <v>211.2</v>
      </c>
      <c r="M1081" s="1229">
        <f t="shared" si="227"/>
        <v>1.68</v>
      </c>
      <c r="N1081" s="1229">
        <f t="shared" si="228"/>
        <v>3.36</v>
      </c>
      <c r="O1081" s="1229">
        <f t="shared" si="229"/>
        <v>56.7</v>
      </c>
      <c r="P1081" s="1229">
        <f t="shared" si="230"/>
        <v>113.4</v>
      </c>
      <c r="Q1081" s="1229">
        <f t="shared" si="231"/>
        <v>23.58</v>
      </c>
      <c r="R1081" s="1229">
        <f t="shared" si="232"/>
        <v>47.16</v>
      </c>
      <c r="S1081" s="1229">
        <f t="shared" si="233"/>
        <v>52.8</v>
      </c>
      <c r="T1081" s="1229">
        <f t="shared" si="234"/>
        <v>52.8</v>
      </c>
      <c r="U1081" s="1229">
        <f t="shared" si="235"/>
        <v>52.8</v>
      </c>
      <c r="V1081" s="1233">
        <f t="shared" si="236"/>
        <v>26.4</v>
      </c>
      <c r="W1081" s="1248">
        <f t="shared" si="225"/>
        <v>853</v>
      </c>
    </row>
    <row r="1082" spans="1:23" ht="11.25" customHeight="1" x14ac:dyDescent="0.25">
      <c r="A1082" s="1234" t="s">
        <v>4616</v>
      </c>
      <c r="B1082" s="1234">
        <v>90000048</v>
      </c>
      <c r="C1082" s="1235" t="s">
        <v>3259</v>
      </c>
      <c r="D1082" s="1234">
        <v>87290008348</v>
      </c>
      <c r="E1082" s="1234" t="s">
        <v>4626</v>
      </c>
      <c r="F1082" s="1237">
        <v>857.66666666666663</v>
      </c>
      <c r="G1082" s="1236">
        <v>3</v>
      </c>
      <c r="H1082" s="1236">
        <v>1</v>
      </c>
      <c r="I1082" s="1238">
        <v>0</v>
      </c>
      <c r="J1082" s="1239">
        <f t="shared" si="237"/>
        <v>2</v>
      </c>
      <c r="K1082" s="1229">
        <f t="shared" si="226"/>
        <v>205.83999999999997</v>
      </c>
      <c r="L1082" s="1229">
        <f t="shared" si="238"/>
        <v>205.83999999999997</v>
      </c>
      <c r="M1082" s="1229">
        <f t="shared" si="227"/>
        <v>1.68</v>
      </c>
      <c r="N1082" s="1229">
        <f t="shared" si="228"/>
        <v>3.36</v>
      </c>
      <c r="O1082" s="1229">
        <f t="shared" si="229"/>
        <v>56.7</v>
      </c>
      <c r="P1082" s="1229">
        <f t="shared" si="230"/>
        <v>113.4</v>
      </c>
      <c r="Q1082" s="1229">
        <f t="shared" si="231"/>
        <v>23.58</v>
      </c>
      <c r="R1082" s="1229">
        <f t="shared" si="232"/>
        <v>47.16</v>
      </c>
      <c r="S1082" s="1229">
        <f t="shared" si="233"/>
        <v>51.459999999999994</v>
      </c>
      <c r="T1082" s="1229">
        <f t="shared" si="234"/>
        <v>51.459999999999994</v>
      </c>
      <c r="U1082" s="1229">
        <f t="shared" si="235"/>
        <v>51.459999999999994</v>
      </c>
      <c r="V1082" s="1233">
        <f t="shared" si="236"/>
        <v>25.729999999999997</v>
      </c>
      <c r="W1082" s="1248">
        <f t="shared" si="225"/>
        <v>838</v>
      </c>
    </row>
    <row r="1083" spans="1:23" ht="11.25" customHeight="1" x14ac:dyDescent="0.25">
      <c r="A1083" s="1234" t="s">
        <v>4616</v>
      </c>
      <c r="B1083" s="1234">
        <v>90000103</v>
      </c>
      <c r="C1083" s="1235" t="s">
        <v>3261</v>
      </c>
      <c r="D1083" s="1234">
        <v>32910003360</v>
      </c>
      <c r="E1083" s="1234" t="s">
        <v>4627</v>
      </c>
      <c r="F1083" s="1237">
        <v>660.33333333333337</v>
      </c>
      <c r="G1083" s="1236">
        <v>4</v>
      </c>
      <c r="H1083" s="1236">
        <v>1</v>
      </c>
      <c r="I1083" s="1238">
        <v>0</v>
      </c>
      <c r="J1083" s="1239">
        <f t="shared" si="237"/>
        <v>3</v>
      </c>
      <c r="K1083" s="1229">
        <f t="shared" si="226"/>
        <v>158.47999999999999</v>
      </c>
      <c r="L1083" s="1229">
        <f t="shared" si="238"/>
        <v>158.47999999999999</v>
      </c>
      <c r="M1083" s="1229">
        <f t="shared" si="227"/>
        <v>1.68</v>
      </c>
      <c r="N1083" s="1229">
        <f t="shared" si="228"/>
        <v>5.04</v>
      </c>
      <c r="O1083" s="1229">
        <f t="shared" si="229"/>
        <v>56.7</v>
      </c>
      <c r="P1083" s="1229">
        <f t="shared" si="230"/>
        <v>170.10000000000002</v>
      </c>
      <c r="Q1083" s="1229">
        <f t="shared" si="231"/>
        <v>23.58</v>
      </c>
      <c r="R1083" s="1229">
        <f t="shared" si="232"/>
        <v>70.739999999999995</v>
      </c>
      <c r="S1083" s="1229">
        <f t="shared" si="233"/>
        <v>39.619999999999997</v>
      </c>
      <c r="T1083" s="1229">
        <f t="shared" si="234"/>
        <v>39.619999999999997</v>
      </c>
      <c r="U1083" s="1229">
        <f t="shared" si="235"/>
        <v>39.619999999999997</v>
      </c>
      <c r="V1083" s="1233">
        <f t="shared" si="236"/>
        <v>19.809999999999999</v>
      </c>
      <c r="W1083" s="1248">
        <f t="shared" si="225"/>
        <v>783</v>
      </c>
    </row>
    <row r="1084" spans="1:23" ht="11.25" customHeight="1" x14ac:dyDescent="0.25">
      <c r="A1084" s="1234" t="s">
        <v>4616</v>
      </c>
      <c r="B1084" s="1234">
        <v>90000105</v>
      </c>
      <c r="C1084" s="1235" t="s">
        <v>1018</v>
      </c>
      <c r="D1084" s="1234">
        <v>87730040355</v>
      </c>
      <c r="E1084" s="1234" t="s">
        <v>4628</v>
      </c>
      <c r="F1084" s="1237">
        <v>451.66666666666669</v>
      </c>
      <c r="G1084" s="1236">
        <v>3</v>
      </c>
      <c r="H1084" s="1236">
        <v>1</v>
      </c>
      <c r="I1084" s="1238">
        <v>0</v>
      </c>
      <c r="J1084" s="1239">
        <f t="shared" si="237"/>
        <v>2</v>
      </c>
      <c r="K1084" s="1229">
        <f t="shared" si="226"/>
        <v>108.4</v>
      </c>
      <c r="L1084" s="1229">
        <f t="shared" si="238"/>
        <v>108.4</v>
      </c>
      <c r="M1084" s="1229">
        <f t="shared" si="227"/>
        <v>1.68</v>
      </c>
      <c r="N1084" s="1229">
        <f t="shared" si="228"/>
        <v>3.36</v>
      </c>
      <c r="O1084" s="1229">
        <f t="shared" si="229"/>
        <v>56.7</v>
      </c>
      <c r="P1084" s="1229">
        <f t="shared" si="230"/>
        <v>113.4</v>
      </c>
      <c r="Q1084" s="1229">
        <f t="shared" si="231"/>
        <v>23.58</v>
      </c>
      <c r="R1084" s="1229">
        <f t="shared" si="232"/>
        <v>47.16</v>
      </c>
      <c r="S1084" s="1229">
        <f t="shared" si="233"/>
        <v>27.1</v>
      </c>
      <c r="T1084" s="1229">
        <f t="shared" si="234"/>
        <v>27.1</v>
      </c>
      <c r="U1084" s="1229">
        <f t="shared" si="235"/>
        <v>27.1</v>
      </c>
      <c r="V1084" s="1233">
        <f t="shared" si="236"/>
        <v>13.55</v>
      </c>
      <c r="W1084" s="1248">
        <f t="shared" si="225"/>
        <v>558</v>
      </c>
    </row>
    <row r="1085" spans="1:23" ht="11.25" customHeight="1" x14ac:dyDescent="0.2">
      <c r="A1085" s="1234" t="s">
        <v>4616</v>
      </c>
      <c r="B1085" s="1234">
        <v>90000107</v>
      </c>
      <c r="C1085" s="1235" t="s">
        <v>3263</v>
      </c>
      <c r="D1085" s="1240">
        <v>32880044187</v>
      </c>
      <c r="E1085" s="1240" t="s">
        <v>4629</v>
      </c>
      <c r="F1085" s="1237">
        <v>156.33333333333334</v>
      </c>
      <c r="G1085" s="1236">
        <v>2</v>
      </c>
      <c r="H1085" s="1236">
        <v>1</v>
      </c>
      <c r="I1085" s="1238">
        <v>0</v>
      </c>
      <c r="J1085" s="1239">
        <f t="shared" si="237"/>
        <v>1</v>
      </c>
      <c r="K1085" s="1229">
        <f t="shared" si="226"/>
        <v>37.520000000000003</v>
      </c>
      <c r="L1085" s="1229">
        <f t="shared" si="238"/>
        <v>37.520000000000003</v>
      </c>
      <c r="M1085" s="1229">
        <f t="shared" si="227"/>
        <v>1.68</v>
      </c>
      <c r="N1085" s="1229">
        <f t="shared" si="228"/>
        <v>1.68</v>
      </c>
      <c r="O1085" s="1229">
        <f t="shared" si="229"/>
        <v>56.7</v>
      </c>
      <c r="P1085" s="1229">
        <f t="shared" si="230"/>
        <v>56.7</v>
      </c>
      <c r="Q1085" s="1229">
        <f t="shared" si="231"/>
        <v>23.58</v>
      </c>
      <c r="R1085" s="1229">
        <f t="shared" si="232"/>
        <v>23.58</v>
      </c>
      <c r="S1085" s="1229">
        <f t="shared" si="233"/>
        <v>9.3800000000000008</v>
      </c>
      <c r="T1085" s="1229">
        <f t="shared" si="234"/>
        <v>9.3800000000000008</v>
      </c>
      <c r="U1085" s="1229">
        <f t="shared" si="235"/>
        <v>9.3800000000000008</v>
      </c>
      <c r="V1085" s="1233">
        <f t="shared" si="236"/>
        <v>4.6900000000000004</v>
      </c>
      <c r="W1085" s="1248">
        <f t="shared" si="225"/>
        <v>272</v>
      </c>
    </row>
    <row r="1086" spans="1:23" ht="11.25" customHeight="1" x14ac:dyDescent="0.25">
      <c r="A1086" s="1234" t="s">
        <v>4616</v>
      </c>
      <c r="B1086" s="1234">
        <v>90000108</v>
      </c>
      <c r="C1086" s="1235" t="s">
        <v>3265</v>
      </c>
      <c r="D1086" s="1234">
        <v>14660045376</v>
      </c>
      <c r="E1086" s="1234" t="s">
        <v>4630</v>
      </c>
      <c r="F1086" s="1237">
        <v>322.33333333333331</v>
      </c>
      <c r="G1086" s="1236">
        <v>3</v>
      </c>
      <c r="H1086" s="1236">
        <v>1</v>
      </c>
      <c r="I1086" s="1238">
        <v>0</v>
      </c>
      <c r="J1086" s="1239">
        <f t="shared" si="237"/>
        <v>2</v>
      </c>
      <c r="K1086" s="1229">
        <f t="shared" si="226"/>
        <v>77.36</v>
      </c>
      <c r="L1086" s="1229">
        <f t="shared" si="238"/>
        <v>77.36</v>
      </c>
      <c r="M1086" s="1229">
        <f t="shared" si="227"/>
        <v>1.68</v>
      </c>
      <c r="N1086" s="1229">
        <f t="shared" si="228"/>
        <v>3.36</v>
      </c>
      <c r="O1086" s="1229">
        <f t="shared" si="229"/>
        <v>56.7</v>
      </c>
      <c r="P1086" s="1229">
        <f t="shared" si="230"/>
        <v>113.4</v>
      </c>
      <c r="Q1086" s="1229">
        <f t="shared" si="231"/>
        <v>23.58</v>
      </c>
      <c r="R1086" s="1229">
        <f t="shared" si="232"/>
        <v>47.16</v>
      </c>
      <c r="S1086" s="1229">
        <f t="shared" si="233"/>
        <v>19.34</v>
      </c>
      <c r="T1086" s="1229">
        <f t="shared" si="234"/>
        <v>19.34</v>
      </c>
      <c r="U1086" s="1229">
        <f t="shared" si="235"/>
        <v>19.34</v>
      </c>
      <c r="V1086" s="1233">
        <f t="shared" si="236"/>
        <v>9.67</v>
      </c>
      <c r="W1086" s="1248">
        <f t="shared" si="225"/>
        <v>468</v>
      </c>
    </row>
    <row r="1087" spans="1:23" ht="11.25" customHeight="1" x14ac:dyDescent="0.25">
      <c r="A1087" s="1234" t="s">
        <v>4616</v>
      </c>
      <c r="B1087" s="1234">
        <v>90000119</v>
      </c>
      <c r="C1087" s="1235" t="s">
        <v>3267</v>
      </c>
      <c r="D1087" s="1234">
        <v>95030009770</v>
      </c>
      <c r="E1087" s="1234" t="s">
        <v>4631</v>
      </c>
      <c r="F1087" s="1237">
        <v>138.66666666666666</v>
      </c>
      <c r="G1087" s="1236">
        <v>2</v>
      </c>
      <c r="H1087" s="1236">
        <v>1</v>
      </c>
      <c r="I1087" s="1238">
        <v>0</v>
      </c>
      <c r="J1087" s="1239">
        <f t="shared" si="237"/>
        <v>1</v>
      </c>
      <c r="K1087" s="1229">
        <f t="shared" si="226"/>
        <v>33.279999999999994</v>
      </c>
      <c r="L1087" s="1229">
        <f t="shared" si="238"/>
        <v>33.279999999999994</v>
      </c>
      <c r="M1087" s="1229">
        <f t="shared" si="227"/>
        <v>1.68</v>
      </c>
      <c r="N1087" s="1229">
        <f t="shared" si="228"/>
        <v>1.68</v>
      </c>
      <c r="O1087" s="1229">
        <f t="shared" si="229"/>
        <v>56.7</v>
      </c>
      <c r="P1087" s="1229">
        <f t="shared" si="230"/>
        <v>56.7</v>
      </c>
      <c r="Q1087" s="1229">
        <f t="shared" si="231"/>
        <v>23.58</v>
      </c>
      <c r="R1087" s="1229">
        <f t="shared" si="232"/>
        <v>23.58</v>
      </c>
      <c r="S1087" s="1229">
        <f t="shared" si="233"/>
        <v>8.3199999999999985</v>
      </c>
      <c r="T1087" s="1229">
        <f t="shared" si="234"/>
        <v>8.3199999999999985</v>
      </c>
      <c r="U1087" s="1229">
        <f t="shared" si="235"/>
        <v>8.3199999999999985</v>
      </c>
      <c r="V1087" s="1233">
        <f t="shared" si="236"/>
        <v>4.1599999999999993</v>
      </c>
      <c r="W1087" s="1248">
        <f t="shared" si="225"/>
        <v>260</v>
      </c>
    </row>
    <row r="1088" spans="1:23" ht="11.25" customHeight="1" x14ac:dyDescent="0.25">
      <c r="A1088" s="1234" t="s">
        <v>4616</v>
      </c>
      <c r="B1088" s="1234">
        <v>90000120</v>
      </c>
      <c r="C1088" s="1235" t="s">
        <v>1254</v>
      </c>
      <c r="D1088" s="1234">
        <v>27220050242</v>
      </c>
      <c r="E1088" s="1234" t="s">
        <v>4632</v>
      </c>
      <c r="F1088" s="1237">
        <v>493.66666666666669</v>
      </c>
      <c r="G1088" s="1236">
        <v>3</v>
      </c>
      <c r="H1088" s="1236">
        <v>1</v>
      </c>
      <c r="I1088" s="1238">
        <v>0</v>
      </c>
      <c r="J1088" s="1239">
        <f t="shared" si="237"/>
        <v>2</v>
      </c>
      <c r="K1088" s="1229">
        <f t="shared" si="226"/>
        <v>118.48</v>
      </c>
      <c r="L1088" s="1229">
        <f t="shared" si="238"/>
        <v>118.48</v>
      </c>
      <c r="M1088" s="1229">
        <f t="shared" si="227"/>
        <v>1.68</v>
      </c>
      <c r="N1088" s="1229">
        <f t="shared" si="228"/>
        <v>3.36</v>
      </c>
      <c r="O1088" s="1229">
        <f t="shared" si="229"/>
        <v>56.7</v>
      </c>
      <c r="P1088" s="1229">
        <f t="shared" si="230"/>
        <v>113.4</v>
      </c>
      <c r="Q1088" s="1229">
        <f t="shared" si="231"/>
        <v>23.58</v>
      </c>
      <c r="R1088" s="1229">
        <f t="shared" si="232"/>
        <v>47.16</v>
      </c>
      <c r="S1088" s="1229">
        <f t="shared" si="233"/>
        <v>29.62</v>
      </c>
      <c r="T1088" s="1229">
        <f t="shared" si="234"/>
        <v>29.62</v>
      </c>
      <c r="U1088" s="1229">
        <f t="shared" si="235"/>
        <v>29.62</v>
      </c>
      <c r="V1088" s="1233">
        <f t="shared" si="236"/>
        <v>14.81</v>
      </c>
      <c r="W1088" s="1248">
        <f t="shared" si="225"/>
        <v>587</v>
      </c>
    </row>
    <row r="1089" spans="1:23" ht="11.25" customHeight="1" x14ac:dyDescent="0.25">
      <c r="A1089" s="1234" t="s">
        <v>4616</v>
      </c>
      <c r="B1089" s="1234">
        <v>90024101</v>
      </c>
      <c r="C1089" s="1235" t="s">
        <v>635</v>
      </c>
      <c r="D1089" s="1234">
        <v>63720014648</v>
      </c>
      <c r="E1089" s="1234" t="s">
        <v>4633</v>
      </c>
      <c r="F1089" s="1237">
        <v>406.33333333333331</v>
      </c>
      <c r="G1089" s="1236">
        <v>4</v>
      </c>
      <c r="H1089" s="1236">
        <v>1</v>
      </c>
      <c r="I1089" s="1238">
        <v>1</v>
      </c>
      <c r="J1089" s="1239">
        <f t="shared" si="237"/>
        <v>2</v>
      </c>
      <c r="K1089" s="1229">
        <f t="shared" si="226"/>
        <v>97.52</v>
      </c>
      <c r="L1089" s="1229">
        <f t="shared" si="238"/>
        <v>97.52</v>
      </c>
      <c r="M1089" s="1229">
        <f t="shared" si="227"/>
        <v>3.36</v>
      </c>
      <c r="N1089" s="1229">
        <f t="shared" si="228"/>
        <v>3.36</v>
      </c>
      <c r="O1089" s="1229">
        <f t="shared" si="229"/>
        <v>113.4</v>
      </c>
      <c r="P1089" s="1229">
        <f t="shared" si="230"/>
        <v>113.4</v>
      </c>
      <c r="Q1089" s="1229">
        <f t="shared" si="231"/>
        <v>47.16</v>
      </c>
      <c r="R1089" s="1229">
        <f t="shared" si="232"/>
        <v>47.16</v>
      </c>
      <c r="S1089" s="1229">
        <f t="shared" si="233"/>
        <v>24.38</v>
      </c>
      <c r="T1089" s="1229">
        <f t="shared" si="234"/>
        <v>24.38</v>
      </c>
      <c r="U1089" s="1229">
        <f t="shared" si="235"/>
        <v>24.38</v>
      </c>
      <c r="V1089" s="1233">
        <f t="shared" si="236"/>
        <v>12.19</v>
      </c>
      <c r="W1089" s="1248">
        <f t="shared" si="225"/>
        <v>608</v>
      </c>
    </row>
    <row r="1090" spans="1:23" ht="11.25" customHeight="1" x14ac:dyDescent="0.25">
      <c r="A1090" s="1234" t="s">
        <v>4616</v>
      </c>
      <c r="B1090" s="1234">
        <v>90024101</v>
      </c>
      <c r="C1090" s="1235" t="s">
        <v>635</v>
      </c>
      <c r="D1090" s="1234">
        <v>90310009460</v>
      </c>
      <c r="E1090" s="1234" t="s">
        <v>4634</v>
      </c>
      <c r="F1090" s="1237">
        <v>105.33333333333333</v>
      </c>
      <c r="G1090" s="1236">
        <v>2</v>
      </c>
      <c r="H1090" s="1236">
        <v>1</v>
      </c>
      <c r="I1090" s="1238">
        <v>0</v>
      </c>
      <c r="J1090" s="1239">
        <f t="shared" si="237"/>
        <v>1</v>
      </c>
      <c r="K1090" s="1229">
        <f t="shared" si="226"/>
        <v>25.279999999999998</v>
      </c>
      <c r="L1090" s="1229">
        <f t="shared" si="238"/>
        <v>25.279999999999998</v>
      </c>
      <c r="M1090" s="1229">
        <f t="shared" si="227"/>
        <v>1.68</v>
      </c>
      <c r="N1090" s="1229">
        <f t="shared" si="228"/>
        <v>1.68</v>
      </c>
      <c r="O1090" s="1229">
        <f t="shared" si="229"/>
        <v>56.7</v>
      </c>
      <c r="P1090" s="1229">
        <f t="shared" si="230"/>
        <v>56.7</v>
      </c>
      <c r="Q1090" s="1229">
        <f t="shared" si="231"/>
        <v>23.58</v>
      </c>
      <c r="R1090" s="1229">
        <f t="shared" si="232"/>
        <v>23.58</v>
      </c>
      <c r="S1090" s="1229">
        <f t="shared" si="233"/>
        <v>6.3199999999999994</v>
      </c>
      <c r="T1090" s="1229">
        <f t="shared" si="234"/>
        <v>6.3199999999999994</v>
      </c>
      <c r="U1090" s="1229">
        <f t="shared" si="235"/>
        <v>6.3199999999999994</v>
      </c>
      <c r="V1090" s="1233">
        <f t="shared" si="236"/>
        <v>3.1599999999999997</v>
      </c>
      <c r="W1090" s="1248">
        <f t="shared" si="225"/>
        <v>237</v>
      </c>
    </row>
    <row r="1091" spans="1:23" ht="11.25" customHeight="1" x14ac:dyDescent="0.25">
      <c r="A1091" s="1234" t="s">
        <v>4616</v>
      </c>
      <c r="B1091" s="1234">
        <v>90024101</v>
      </c>
      <c r="C1091" s="1235" t="s">
        <v>635</v>
      </c>
      <c r="D1091" s="1234">
        <v>73560003179</v>
      </c>
      <c r="E1091" s="1234" t="s">
        <v>4635</v>
      </c>
      <c r="F1091" s="1237">
        <v>165</v>
      </c>
      <c r="G1091" s="1236">
        <v>2</v>
      </c>
      <c r="H1091" s="1236">
        <v>1</v>
      </c>
      <c r="I1091" s="1238">
        <v>0</v>
      </c>
      <c r="J1091" s="1239">
        <f t="shared" si="237"/>
        <v>1</v>
      </c>
      <c r="K1091" s="1229">
        <f t="shared" si="226"/>
        <v>39.6</v>
      </c>
      <c r="L1091" s="1229">
        <f t="shared" si="238"/>
        <v>39.6</v>
      </c>
      <c r="M1091" s="1229">
        <f t="shared" si="227"/>
        <v>1.68</v>
      </c>
      <c r="N1091" s="1229">
        <f t="shared" si="228"/>
        <v>1.68</v>
      </c>
      <c r="O1091" s="1229">
        <f t="shared" si="229"/>
        <v>56.7</v>
      </c>
      <c r="P1091" s="1229">
        <f t="shared" si="230"/>
        <v>56.7</v>
      </c>
      <c r="Q1091" s="1229">
        <f t="shared" si="231"/>
        <v>23.58</v>
      </c>
      <c r="R1091" s="1229">
        <f t="shared" si="232"/>
        <v>23.58</v>
      </c>
      <c r="S1091" s="1229">
        <f t="shared" si="233"/>
        <v>9.9</v>
      </c>
      <c r="T1091" s="1229">
        <f t="shared" si="234"/>
        <v>9.9</v>
      </c>
      <c r="U1091" s="1229">
        <f t="shared" si="235"/>
        <v>9.9</v>
      </c>
      <c r="V1091" s="1233">
        <f t="shared" si="236"/>
        <v>4.95</v>
      </c>
      <c r="W1091" s="1248">
        <f t="shared" si="225"/>
        <v>278</v>
      </c>
    </row>
    <row r="1092" spans="1:23" ht="11.25" customHeight="1" x14ac:dyDescent="0.25">
      <c r="A1092" s="1234" t="s">
        <v>4616</v>
      </c>
      <c r="B1092" s="1234">
        <v>90024101</v>
      </c>
      <c r="C1092" s="1235" t="s">
        <v>635</v>
      </c>
      <c r="D1092" s="1234">
        <v>73710001245</v>
      </c>
      <c r="E1092" s="1234" t="s">
        <v>4636</v>
      </c>
      <c r="F1092" s="1237">
        <v>228</v>
      </c>
      <c r="G1092" s="1236">
        <v>2</v>
      </c>
      <c r="H1092" s="1236">
        <v>1</v>
      </c>
      <c r="I1092" s="1238">
        <v>0</v>
      </c>
      <c r="J1092" s="1239">
        <f t="shared" si="237"/>
        <v>1</v>
      </c>
      <c r="K1092" s="1229">
        <f t="shared" si="226"/>
        <v>54.72</v>
      </c>
      <c r="L1092" s="1229">
        <f t="shared" si="238"/>
        <v>54.72</v>
      </c>
      <c r="M1092" s="1229">
        <f t="shared" si="227"/>
        <v>1.68</v>
      </c>
      <c r="N1092" s="1229">
        <f t="shared" si="228"/>
        <v>1.68</v>
      </c>
      <c r="O1092" s="1229">
        <f t="shared" si="229"/>
        <v>56.7</v>
      </c>
      <c r="P1092" s="1229">
        <f t="shared" si="230"/>
        <v>56.7</v>
      </c>
      <c r="Q1092" s="1229">
        <f t="shared" si="231"/>
        <v>23.58</v>
      </c>
      <c r="R1092" s="1229">
        <f t="shared" si="232"/>
        <v>23.58</v>
      </c>
      <c r="S1092" s="1229">
        <f t="shared" si="233"/>
        <v>13.68</v>
      </c>
      <c r="T1092" s="1229">
        <f t="shared" si="234"/>
        <v>13.68</v>
      </c>
      <c r="U1092" s="1229">
        <f t="shared" si="235"/>
        <v>13.68</v>
      </c>
      <c r="V1092" s="1233">
        <f t="shared" si="236"/>
        <v>6.84</v>
      </c>
      <c r="W1092" s="1248">
        <f t="shared" si="225"/>
        <v>321</v>
      </c>
    </row>
    <row r="1093" spans="1:23" ht="11.25" customHeight="1" x14ac:dyDescent="0.25">
      <c r="A1093" s="1234" t="s">
        <v>4616</v>
      </c>
      <c r="B1093" s="1234">
        <v>90024101</v>
      </c>
      <c r="C1093" s="1235" t="s">
        <v>635</v>
      </c>
      <c r="D1093" s="1234">
        <v>77710005305</v>
      </c>
      <c r="E1093" s="1234" t="s">
        <v>4637</v>
      </c>
      <c r="F1093" s="1237">
        <v>428</v>
      </c>
      <c r="G1093" s="1236">
        <v>3</v>
      </c>
      <c r="H1093" s="1236">
        <v>1</v>
      </c>
      <c r="I1093" s="1238">
        <v>0</v>
      </c>
      <c r="J1093" s="1239">
        <f t="shared" si="237"/>
        <v>2</v>
      </c>
      <c r="K1093" s="1229">
        <f t="shared" si="226"/>
        <v>102.72</v>
      </c>
      <c r="L1093" s="1229">
        <f t="shared" si="238"/>
        <v>102.72</v>
      </c>
      <c r="M1093" s="1229">
        <f t="shared" si="227"/>
        <v>1.68</v>
      </c>
      <c r="N1093" s="1229">
        <f t="shared" si="228"/>
        <v>3.36</v>
      </c>
      <c r="O1093" s="1229">
        <f t="shared" si="229"/>
        <v>56.7</v>
      </c>
      <c r="P1093" s="1229">
        <f t="shared" si="230"/>
        <v>113.4</v>
      </c>
      <c r="Q1093" s="1229">
        <f t="shared" si="231"/>
        <v>23.58</v>
      </c>
      <c r="R1093" s="1229">
        <f t="shared" si="232"/>
        <v>47.16</v>
      </c>
      <c r="S1093" s="1229">
        <f t="shared" si="233"/>
        <v>25.68</v>
      </c>
      <c r="T1093" s="1229">
        <f t="shared" si="234"/>
        <v>25.68</v>
      </c>
      <c r="U1093" s="1229">
        <f t="shared" si="235"/>
        <v>25.68</v>
      </c>
      <c r="V1093" s="1233">
        <f t="shared" si="236"/>
        <v>12.84</v>
      </c>
      <c r="W1093" s="1248">
        <f t="shared" si="225"/>
        <v>541</v>
      </c>
    </row>
    <row r="1094" spans="1:23" ht="11.25" customHeight="1" x14ac:dyDescent="0.25">
      <c r="A1094" s="1234" t="s">
        <v>4616</v>
      </c>
      <c r="B1094" s="1234">
        <v>90024101</v>
      </c>
      <c r="C1094" s="1235" t="s">
        <v>635</v>
      </c>
      <c r="D1094" s="1234">
        <v>72850000562</v>
      </c>
      <c r="E1094" s="1234" t="s">
        <v>4638</v>
      </c>
      <c r="F1094" s="1237">
        <v>280.66666666666669</v>
      </c>
      <c r="G1094" s="1236">
        <v>3</v>
      </c>
      <c r="H1094" s="1236">
        <v>1</v>
      </c>
      <c r="I1094" s="1238">
        <v>0</v>
      </c>
      <c r="J1094" s="1239">
        <f t="shared" si="237"/>
        <v>2</v>
      </c>
      <c r="K1094" s="1229">
        <f t="shared" si="226"/>
        <v>67.36</v>
      </c>
      <c r="L1094" s="1229">
        <f t="shared" si="238"/>
        <v>67.36</v>
      </c>
      <c r="M1094" s="1229">
        <f t="shared" si="227"/>
        <v>1.68</v>
      </c>
      <c r="N1094" s="1229">
        <f t="shared" si="228"/>
        <v>3.36</v>
      </c>
      <c r="O1094" s="1229">
        <f t="shared" si="229"/>
        <v>56.7</v>
      </c>
      <c r="P1094" s="1229">
        <f t="shared" si="230"/>
        <v>113.4</v>
      </c>
      <c r="Q1094" s="1229">
        <f t="shared" si="231"/>
        <v>23.58</v>
      </c>
      <c r="R1094" s="1229">
        <f t="shared" si="232"/>
        <v>47.16</v>
      </c>
      <c r="S1094" s="1229">
        <f t="shared" si="233"/>
        <v>16.84</v>
      </c>
      <c r="T1094" s="1229">
        <f t="shared" si="234"/>
        <v>16.84</v>
      </c>
      <c r="U1094" s="1229">
        <f t="shared" si="235"/>
        <v>16.84</v>
      </c>
      <c r="V1094" s="1233">
        <f t="shared" si="236"/>
        <v>8.42</v>
      </c>
      <c r="W1094" s="1248">
        <f t="shared" si="225"/>
        <v>440</v>
      </c>
    </row>
    <row r="1095" spans="1:23" ht="11.25" customHeight="1" x14ac:dyDescent="0.25">
      <c r="A1095" s="1234" t="s">
        <v>4616</v>
      </c>
      <c r="B1095" s="1234">
        <v>90024101</v>
      </c>
      <c r="C1095" s="1235" t="s">
        <v>635</v>
      </c>
      <c r="D1095" s="1234">
        <v>10530011172</v>
      </c>
      <c r="E1095" s="1234" t="s">
        <v>4639</v>
      </c>
      <c r="F1095" s="1237">
        <v>290.66666666666669</v>
      </c>
      <c r="G1095" s="1236">
        <v>3</v>
      </c>
      <c r="H1095" s="1236">
        <v>1</v>
      </c>
      <c r="I1095" s="1238">
        <v>0</v>
      </c>
      <c r="J1095" s="1239">
        <f t="shared" si="237"/>
        <v>2</v>
      </c>
      <c r="K1095" s="1229">
        <f t="shared" si="226"/>
        <v>69.760000000000005</v>
      </c>
      <c r="L1095" s="1229">
        <f t="shared" si="238"/>
        <v>69.760000000000005</v>
      </c>
      <c r="M1095" s="1229">
        <f t="shared" si="227"/>
        <v>1.68</v>
      </c>
      <c r="N1095" s="1229">
        <f t="shared" si="228"/>
        <v>3.36</v>
      </c>
      <c r="O1095" s="1229">
        <f t="shared" si="229"/>
        <v>56.7</v>
      </c>
      <c r="P1095" s="1229">
        <f t="shared" si="230"/>
        <v>113.4</v>
      </c>
      <c r="Q1095" s="1229">
        <f t="shared" si="231"/>
        <v>23.58</v>
      </c>
      <c r="R1095" s="1229">
        <f t="shared" si="232"/>
        <v>47.16</v>
      </c>
      <c r="S1095" s="1229">
        <f t="shared" si="233"/>
        <v>17.440000000000001</v>
      </c>
      <c r="T1095" s="1229">
        <f t="shared" si="234"/>
        <v>17.440000000000001</v>
      </c>
      <c r="U1095" s="1229">
        <f t="shared" si="235"/>
        <v>17.440000000000001</v>
      </c>
      <c r="V1095" s="1233">
        <f t="shared" si="236"/>
        <v>8.7200000000000006</v>
      </c>
      <c r="W1095" s="1248">
        <f t="shared" ref="W1095:W1158" si="239">ROUND((K1095+L1095+M1095+N1095+O1095+P1095+Q1095+R1095+S1095+T1095+U1095+V1095),0)</f>
        <v>446</v>
      </c>
    </row>
    <row r="1096" spans="1:23" ht="11.25" customHeight="1" x14ac:dyDescent="0.25">
      <c r="A1096" s="1234" t="s">
        <v>4616</v>
      </c>
      <c r="B1096" s="1234">
        <v>90024101</v>
      </c>
      <c r="C1096" s="1235" t="s">
        <v>635</v>
      </c>
      <c r="D1096" s="1234">
        <v>39840024934</v>
      </c>
      <c r="E1096" s="1234" t="s">
        <v>4640</v>
      </c>
      <c r="F1096" s="1237">
        <v>268.33333333333331</v>
      </c>
      <c r="G1096" s="1236">
        <v>2</v>
      </c>
      <c r="H1096" s="1236">
        <v>1</v>
      </c>
      <c r="I1096" s="1238">
        <v>0</v>
      </c>
      <c r="J1096" s="1239">
        <f t="shared" si="237"/>
        <v>1</v>
      </c>
      <c r="K1096" s="1229">
        <f t="shared" si="226"/>
        <v>64.399999999999991</v>
      </c>
      <c r="L1096" s="1229">
        <f t="shared" si="238"/>
        <v>64.399999999999991</v>
      </c>
      <c r="M1096" s="1229">
        <f t="shared" si="227"/>
        <v>1.68</v>
      </c>
      <c r="N1096" s="1229">
        <f t="shared" si="228"/>
        <v>1.68</v>
      </c>
      <c r="O1096" s="1229">
        <f t="shared" si="229"/>
        <v>56.7</v>
      </c>
      <c r="P1096" s="1229">
        <f t="shared" si="230"/>
        <v>56.7</v>
      </c>
      <c r="Q1096" s="1229">
        <f t="shared" si="231"/>
        <v>23.58</v>
      </c>
      <c r="R1096" s="1229">
        <f t="shared" si="232"/>
        <v>23.58</v>
      </c>
      <c r="S1096" s="1229">
        <f t="shared" si="233"/>
        <v>16.099999999999998</v>
      </c>
      <c r="T1096" s="1229">
        <f t="shared" si="234"/>
        <v>16.099999999999998</v>
      </c>
      <c r="U1096" s="1229">
        <f t="shared" si="235"/>
        <v>16.099999999999998</v>
      </c>
      <c r="V1096" s="1233">
        <f t="shared" si="236"/>
        <v>8.0499999999999989</v>
      </c>
      <c r="W1096" s="1248">
        <f t="shared" si="239"/>
        <v>349</v>
      </c>
    </row>
    <row r="1097" spans="1:23" ht="11.25" customHeight="1" x14ac:dyDescent="0.25">
      <c r="A1097" s="1234" t="s">
        <v>4616</v>
      </c>
      <c r="B1097" s="1234">
        <v>90024101</v>
      </c>
      <c r="C1097" s="1235" t="s">
        <v>635</v>
      </c>
      <c r="D1097" s="1234">
        <v>97600004904</v>
      </c>
      <c r="E1097" s="1234" t="s">
        <v>4641</v>
      </c>
      <c r="F1097" s="1237">
        <v>376.33333333333331</v>
      </c>
      <c r="G1097" s="1236">
        <v>3</v>
      </c>
      <c r="H1097" s="1236">
        <v>1</v>
      </c>
      <c r="I1097" s="1238">
        <v>0</v>
      </c>
      <c r="J1097" s="1239">
        <f t="shared" si="237"/>
        <v>2</v>
      </c>
      <c r="K1097" s="1229">
        <f t="shared" si="226"/>
        <v>90.32</v>
      </c>
      <c r="L1097" s="1229">
        <f t="shared" si="238"/>
        <v>90.32</v>
      </c>
      <c r="M1097" s="1229">
        <f t="shared" si="227"/>
        <v>1.68</v>
      </c>
      <c r="N1097" s="1229">
        <f t="shared" si="228"/>
        <v>3.36</v>
      </c>
      <c r="O1097" s="1229">
        <f t="shared" si="229"/>
        <v>56.7</v>
      </c>
      <c r="P1097" s="1229">
        <f t="shared" si="230"/>
        <v>113.4</v>
      </c>
      <c r="Q1097" s="1229">
        <f t="shared" si="231"/>
        <v>23.58</v>
      </c>
      <c r="R1097" s="1229">
        <f t="shared" si="232"/>
        <v>47.16</v>
      </c>
      <c r="S1097" s="1229">
        <f t="shared" si="233"/>
        <v>22.58</v>
      </c>
      <c r="T1097" s="1229">
        <f t="shared" si="234"/>
        <v>22.58</v>
      </c>
      <c r="U1097" s="1229">
        <f t="shared" si="235"/>
        <v>22.58</v>
      </c>
      <c r="V1097" s="1233">
        <f t="shared" si="236"/>
        <v>11.29</v>
      </c>
      <c r="W1097" s="1248">
        <f t="shared" si="239"/>
        <v>506</v>
      </c>
    </row>
    <row r="1098" spans="1:23" ht="11.25" customHeight="1" x14ac:dyDescent="0.25">
      <c r="A1098" s="1234" t="s">
        <v>4616</v>
      </c>
      <c r="B1098" s="1234">
        <v>90024101</v>
      </c>
      <c r="C1098" s="1235" t="s">
        <v>635</v>
      </c>
      <c r="D1098" s="1234">
        <v>15570000876</v>
      </c>
      <c r="E1098" s="1234" t="s">
        <v>4642</v>
      </c>
      <c r="F1098" s="1237">
        <v>242</v>
      </c>
      <c r="G1098" s="1236">
        <v>3</v>
      </c>
      <c r="H1098" s="1236">
        <v>1</v>
      </c>
      <c r="I1098" s="1238">
        <v>0</v>
      </c>
      <c r="J1098" s="1239">
        <f t="shared" si="237"/>
        <v>2</v>
      </c>
      <c r="K1098" s="1229">
        <f t="shared" si="226"/>
        <v>58.08</v>
      </c>
      <c r="L1098" s="1229">
        <f t="shared" si="238"/>
        <v>58.08</v>
      </c>
      <c r="M1098" s="1229">
        <f t="shared" si="227"/>
        <v>1.68</v>
      </c>
      <c r="N1098" s="1229">
        <f t="shared" si="228"/>
        <v>3.36</v>
      </c>
      <c r="O1098" s="1229">
        <f t="shared" si="229"/>
        <v>56.7</v>
      </c>
      <c r="P1098" s="1229">
        <f t="shared" si="230"/>
        <v>113.4</v>
      </c>
      <c r="Q1098" s="1229">
        <f t="shared" si="231"/>
        <v>23.58</v>
      </c>
      <c r="R1098" s="1229">
        <f t="shared" si="232"/>
        <v>47.16</v>
      </c>
      <c r="S1098" s="1229">
        <f t="shared" si="233"/>
        <v>14.52</v>
      </c>
      <c r="T1098" s="1229">
        <f t="shared" si="234"/>
        <v>14.52</v>
      </c>
      <c r="U1098" s="1229">
        <f t="shared" si="235"/>
        <v>14.52</v>
      </c>
      <c r="V1098" s="1233">
        <f t="shared" si="236"/>
        <v>7.26</v>
      </c>
      <c r="W1098" s="1248">
        <f t="shared" si="239"/>
        <v>413</v>
      </c>
    </row>
    <row r="1099" spans="1:23" ht="11.25" customHeight="1" x14ac:dyDescent="0.25">
      <c r="A1099" s="1234" t="s">
        <v>4616</v>
      </c>
      <c r="B1099" s="1234">
        <v>90000123</v>
      </c>
      <c r="C1099" s="1235" t="s">
        <v>3269</v>
      </c>
      <c r="D1099" s="1234">
        <v>40670000080</v>
      </c>
      <c r="E1099" s="1234" t="s">
        <v>4643</v>
      </c>
      <c r="F1099" s="1237">
        <v>537</v>
      </c>
      <c r="G1099" s="1236">
        <v>3</v>
      </c>
      <c r="H1099" s="1236">
        <v>1</v>
      </c>
      <c r="I1099" s="1238">
        <v>0</v>
      </c>
      <c r="J1099" s="1239">
        <f t="shared" si="237"/>
        <v>2</v>
      </c>
      <c r="K1099" s="1229">
        <f t="shared" ref="K1099:K1162" si="240">F1099*$K$4</f>
        <v>128.88</v>
      </c>
      <c r="L1099" s="1229">
        <f t="shared" si="238"/>
        <v>128.88</v>
      </c>
      <c r="M1099" s="1229">
        <f t="shared" ref="M1099:M1162" si="241">(H1099+I1099)*$M$4</f>
        <v>1.68</v>
      </c>
      <c r="N1099" s="1229">
        <f t="shared" ref="N1099:N1162" si="242">J1099*$N$4</f>
        <v>3.36</v>
      </c>
      <c r="O1099" s="1229">
        <f t="shared" ref="O1099:O1162" si="243">(H1099+I1099)*$O$4</f>
        <v>56.7</v>
      </c>
      <c r="P1099" s="1229">
        <f t="shared" ref="P1099:P1162" si="244">J1099*$P$4</f>
        <v>113.4</v>
      </c>
      <c r="Q1099" s="1229">
        <f t="shared" ref="Q1099:Q1162" si="245">(H1099+I1099)*$Q$4</f>
        <v>23.58</v>
      </c>
      <c r="R1099" s="1229">
        <f t="shared" ref="R1099:R1162" si="246">J1099*$R$4</f>
        <v>47.16</v>
      </c>
      <c r="S1099" s="1229">
        <f t="shared" ref="S1099:S1162" si="247">F1099*$S$4</f>
        <v>32.22</v>
      </c>
      <c r="T1099" s="1229">
        <f t="shared" ref="T1099:T1162" si="248">F1099*$T$4</f>
        <v>32.22</v>
      </c>
      <c r="U1099" s="1229">
        <f t="shared" ref="U1099:U1162" si="249">F1099*$U$4</f>
        <v>32.22</v>
      </c>
      <c r="V1099" s="1233">
        <f t="shared" ref="V1099:V1162" si="250">F1099*$V$4</f>
        <v>16.11</v>
      </c>
      <c r="W1099" s="1248">
        <f t="shared" si="239"/>
        <v>616</v>
      </c>
    </row>
    <row r="1100" spans="1:23" ht="11.25" customHeight="1" x14ac:dyDescent="0.25">
      <c r="A1100" s="1234" t="s">
        <v>4616</v>
      </c>
      <c r="B1100" s="1234">
        <v>90065204</v>
      </c>
      <c r="C1100" s="1235" t="s">
        <v>1020</v>
      </c>
      <c r="D1100" s="1234">
        <v>32570006440</v>
      </c>
      <c r="E1100" s="1234" t="s">
        <v>4644</v>
      </c>
      <c r="F1100" s="1237">
        <v>477.33333333333331</v>
      </c>
      <c r="G1100" s="1236">
        <v>3</v>
      </c>
      <c r="H1100" s="1236">
        <v>1</v>
      </c>
      <c r="I1100" s="1238">
        <v>0</v>
      </c>
      <c r="J1100" s="1239">
        <f t="shared" ref="J1100:J1163" si="251">G1100-H1100-I1100</f>
        <v>2</v>
      </c>
      <c r="K1100" s="1229">
        <f t="shared" si="240"/>
        <v>114.55999999999999</v>
      </c>
      <c r="L1100" s="1229">
        <f t="shared" si="238"/>
        <v>114.55999999999999</v>
      </c>
      <c r="M1100" s="1229">
        <f t="shared" si="241"/>
        <v>1.68</v>
      </c>
      <c r="N1100" s="1229">
        <f t="shared" si="242"/>
        <v>3.36</v>
      </c>
      <c r="O1100" s="1229">
        <f t="shared" si="243"/>
        <v>56.7</v>
      </c>
      <c r="P1100" s="1229">
        <f t="shared" si="244"/>
        <v>113.4</v>
      </c>
      <c r="Q1100" s="1229">
        <f t="shared" si="245"/>
        <v>23.58</v>
      </c>
      <c r="R1100" s="1229">
        <f t="shared" si="246"/>
        <v>47.16</v>
      </c>
      <c r="S1100" s="1229">
        <f t="shared" si="247"/>
        <v>28.639999999999997</v>
      </c>
      <c r="T1100" s="1229">
        <f t="shared" si="248"/>
        <v>28.639999999999997</v>
      </c>
      <c r="U1100" s="1229">
        <f t="shared" si="249"/>
        <v>28.639999999999997</v>
      </c>
      <c r="V1100" s="1233">
        <f t="shared" si="250"/>
        <v>14.319999999999999</v>
      </c>
      <c r="W1100" s="1248">
        <f t="shared" si="239"/>
        <v>575</v>
      </c>
    </row>
    <row r="1101" spans="1:23" ht="11.25" customHeight="1" x14ac:dyDescent="0.25">
      <c r="A1101" s="1234" t="s">
        <v>4616</v>
      </c>
      <c r="B1101" s="1234">
        <v>90065204</v>
      </c>
      <c r="C1101" s="1235" t="s">
        <v>1020</v>
      </c>
      <c r="D1101" s="1234">
        <v>36500008068</v>
      </c>
      <c r="E1101" s="1234" t="s">
        <v>4645</v>
      </c>
      <c r="F1101" s="1237">
        <v>519.66666666666663</v>
      </c>
      <c r="G1101" s="1236">
        <v>3</v>
      </c>
      <c r="H1101" s="1236">
        <v>1</v>
      </c>
      <c r="I1101" s="1238">
        <v>0</v>
      </c>
      <c r="J1101" s="1239">
        <f t="shared" si="251"/>
        <v>2</v>
      </c>
      <c r="K1101" s="1229">
        <f t="shared" si="240"/>
        <v>124.71999999999998</v>
      </c>
      <c r="L1101" s="1229">
        <f t="shared" si="238"/>
        <v>124.71999999999998</v>
      </c>
      <c r="M1101" s="1229">
        <f t="shared" si="241"/>
        <v>1.68</v>
      </c>
      <c r="N1101" s="1229">
        <f t="shared" si="242"/>
        <v>3.36</v>
      </c>
      <c r="O1101" s="1229">
        <f t="shared" si="243"/>
        <v>56.7</v>
      </c>
      <c r="P1101" s="1229">
        <f t="shared" si="244"/>
        <v>113.4</v>
      </c>
      <c r="Q1101" s="1229">
        <f t="shared" si="245"/>
        <v>23.58</v>
      </c>
      <c r="R1101" s="1229">
        <f t="shared" si="246"/>
        <v>47.16</v>
      </c>
      <c r="S1101" s="1229">
        <f t="shared" si="247"/>
        <v>31.179999999999996</v>
      </c>
      <c r="T1101" s="1229">
        <f t="shared" si="248"/>
        <v>31.179999999999996</v>
      </c>
      <c r="U1101" s="1229">
        <f t="shared" si="249"/>
        <v>31.179999999999996</v>
      </c>
      <c r="V1101" s="1233">
        <f t="shared" si="250"/>
        <v>15.589999999999998</v>
      </c>
      <c r="W1101" s="1248">
        <f t="shared" si="239"/>
        <v>604</v>
      </c>
    </row>
    <row r="1102" spans="1:23" ht="11.25" customHeight="1" x14ac:dyDescent="0.25">
      <c r="A1102" s="1234" t="s">
        <v>4616</v>
      </c>
      <c r="B1102" s="1234">
        <v>90065205</v>
      </c>
      <c r="C1102" s="1235" t="s">
        <v>3271</v>
      </c>
      <c r="D1102" s="1234">
        <v>50680007425</v>
      </c>
      <c r="E1102" s="1234" t="s">
        <v>4646</v>
      </c>
      <c r="F1102" s="1237">
        <v>423.33333333333331</v>
      </c>
      <c r="G1102" s="1236">
        <v>3</v>
      </c>
      <c r="H1102" s="1236">
        <v>1</v>
      </c>
      <c r="I1102" s="1238">
        <v>0</v>
      </c>
      <c r="J1102" s="1239">
        <f t="shared" si="251"/>
        <v>2</v>
      </c>
      <c r="K1102" s="1229">
        <f t="shared" si="240"/>
        <v>101.6</v>
      </c>
      <c r="L1102" s="1229">
        <f t="shared" si="238"/>
        <v>101.6</v>
      </c>
      <c r="M1102" s="1229">
        <f t="shared" si="241"/>
        <v>1.68</v>
      </c>
      <c r="N1102" s="1229">
        <f t="shared" si="242"/>
        <v>3.36</v>
      </c>
      <c r="O1102" s="1229">
        <f t="shared" si="243"/>
        <v>56.7</v>
      </c>
      <c r="P1102" s="1229">
        <f t="shared" si="244"/>
        <v>113.4</v>
      </c>
      <c r="Q1102" s="1229">
        <f t="shared" si="245"/>
        <v>23.58</v>
      </c>
      <c r="R1102" s="1229">
        <f t="shared" si="246"/>
        <v>47.16</v>
      </c>
      <c r="S1102" s="1229">
        <f t="shared" si="247"/>
        <v>25.4</v>
      </c>
      <c r="T1102" s="1229">
        <f t="shared" si="248"/>
        <v>25.4</v>
      </c>
      <c r="U1102" s="1229">
        <f t="shared" si="249"/>
        <v>25.4</v>
      </c>
      <c r="V1102" s="1233">
        <f t="shared" si="250"/>
        <v>12.7</v>
      </c>
      <c r="W1102" s="1248">
        <f t="shared" si="239"/>
        <v>538</v>
      </c>
    </row>
    <row r="1103" spans="1:23" ht="11.25" customHeight="1" x14ac:dyDescent="0.25">
      <c r="A1103" s="1234" t="s">
        <v>4616</v>
      </c>
      <c r="B1103" s="1234">
        <v>90075404</v>
      </c>
      <c r="C1103" s="1235" t="s">
        <v>3273</v>
      </c>
      <c r="D1103" s="1234">
        <v>65720002861</v>
      </c>
      <c r="E1103" s="1234" t="s">
        <v>4647</v>
      </c>
      <c r="F1103" s="1237">
        <v>350.66666666666669</v>
      </c>
      <c r="G1103" s="1236">
        <v>3</v>
      </c>
      <c r="H1103" s="1236">
        <v>1</v>
      </c>
      <c r="I1103" s="1238">
        <v>0</v>
      </c>
      <c r="J1103" s="1239">
        <f t="shared" si="251"/>
        <v>2</v>
      </c>
      <c r="K1103" s="1229">
        <f t="shared" si="240"/>
        <v>84.16</v>
      </c>
      <c r="L1103" s="1229">
        <f t="shared" si="238"/>
        <v>84.16</v>
      </c>
      <c r="M1103" s="1229">
        <f t="shared" si="241"/>
        <v>1.68</v>
      </c>
      <c r="N1103" s="1229">
        <f t="shared" si="242"/>
        <v>3.36</v>
      </c>
      <c r="O1103" s="1229">
        <f t="shared" si="243"/>
        <v>56.7</v>
      </c>
      <c r="P1103" s="1229">
        <f t="shared" si="244"/>
        <v>113.4</v>
      </c>
      <c r="Q1103" s="1229">
        <f t="shared" si="245"/>
        <v>23.58</v>
      </c>
      <c r="R1103" s="1229">
        <f t="shared" si="246"/>
        <v>47.16</v>
      </c>
      <c r="S1103" s="1229">
        <f t="shared" si="247"/>
        <v>21.04</v>
      </c>
      <c r="T1103" s="1229">
        <f t="shared" si="248"/>
        <v>21.04</v>
      </c>
      <c r="U1103" s="1229">
        <f t="shared" si="249"/>
        <v>21.04</v>
      </c>
      <c r="V1103" s="1233">
        <f t="shared" si="250"/>
        <v>10.52</v>
      </c>
      <c r="W1103" s="1248">
        <f t="shared" si="239"/>
        <v>488</v>
      </c>
    </row>
    <row r="1104" spans="1:23" ht="11.25" customHeight="1" x14ac:dyDescent="0.25">
      <c r="A1104" s="1234" t="s">
        <v>4616</v>
      </c>
      <c r="B1104" s="1234">
        <v>90075406</v>
      </c>
      <c r="C1104" s="1235" t="s">
        <v>3275</v>
      </c>
      <c r="D1104" s="1234">
        <v>77800003597</v>
      </c>
      <c r="E1104" s="1234" t="s">
        <v>4648</v>
      </c>
      <c r="F1104" s="1237">
        <v>310.66666666666669</v>
      </c>
      <c r="G1104" s="1236">
        <v>3</v>
      </c>
      <c r="H1104" s="1236">
        <v>1</v>
      </c>
      <c r="I1104" s="1238">
        <v>0</v>
      </c>
      <c r="J1104" s="1239">
        <f t="shared" si="251"/>
        <v>2</v>
      </c>
      <c r="K1104" s="1229">
        <f t="shared" si="240"/>
        <v>74.56</v>
      </c>
      <c r="L1104" s="1229">
        <f t="shared" si="238"/>
        <v>74.56</v>
      </c>
      <c r="M1104" s="1229">
        <f t="shared" si="241"/>
        <v>1.68</v>
      </c>
      <c r="N1104" s="1229">
        <f t="shared" si="242"/>
        <v>3.36</v>
      </c>
      <c r="O1104" s="1229">
        <f t="shared" si="243"/>
        <v>56.7</v>
      </c>
      <c r="P1104" s="1229">
        <f t="shared" si="244"/>
        <v>113.4</v>
      </c>
      <c r="Q1104" s="1229">
        <f t="shared" si="245"/>
        <v>23.58</v>
      </c>
      <c r="R1104" s="1229">
        <f t="shared" si="246"/>
        <v>47.16</v>
      </c>
      <c r="S1104" s="1229">
        <f t="shared" si="247"/>
        <v>18.64</v>
      </c>
      <c r="T1104" s="1229">
        <f t="shared" si="248"/>
        <v>18.64</v>
      </c>
      <c r="U1104" s="1229">
        <f t="shared" si="249"/>
        <v>18.64</v>
      </c>
      <c r="V1104" s="1233">
        <f t="shared" si="250"/>
        <v>9.32</v>
      </c>
      <c r="W1104" s="1248">
        <f t="shared" si="239"/>
        <v>460</v>
      </c>
    </row>
    <row r="1105" spans="1:23" ht="11.25" customHeight="1" x14ac:dyDescent="0.25">
      <c r="A1105" s="1234" t="s">
        <v>4616</v>
      </c>
      <c r="B1105" s="1234">
        <v>90075408</v>
      </c>
      <c r="C1105" s="1235" t="s">
        <v>1022</v>
      </c>
      <c r="D1105" s="1234">
        <v>10800039288</v>
      </c>
      <c r="E1105" s="1234" t="s">
        <v>4649</v>
      </c>
      <c r="F1105" s="1237">
        <v>353</v>
      </c>
      <c r="G1105" s="1236">
        <v>3</v>
      </c>
      <c r="H1105" s="1236">
        <v>1</v>
      </c>
      <c r="I1105" s="1238">
        <v>0</v>
      </c>
      <c r="J1105" s="1239">
        <f t="shared" si="251"/>
        <v>2</v>
      </c>
      <c r="K1105" s="1229">
        <f t="shared" si="240"/>
        <v>84.72</v>
      </c>
      <c r="L1105" s="1229">
        <f t="shared" si="238"/>
        <v>84.72</v>
      </c>
      <c r="M1105" s="1229">
        <f t="shared" si="241"/>
        <v>1.68</v>
      </c>
      <c r="N1105" s="1229">
        <f t="shared" si="242"/>
        <v>3.36</v>
      </c>
      <c r="O1105" s="1229">
        <f t="shared" si="243"/>
        <v>56.7</v>
      </c>
      <c r="P1105" s="1229">
        <f t="shared" si="244"/>
        <v>113.4</v>
      </c>
      <c r="Q1105" s="1229">
        <f t="shared" si="245"/>
        <v>23.58</v>
      </c>
      <c r="R1105" s="1229">
        <f t="shared" si="246"/>
        <v>47.16</v>
      </c>
      <c r="S1105" s="1229">
        <f t="shared" si="247"/>
        <v>21.18</v>
      </c>
      <c r="T1105" s="1229">
        <f t="shared" si="248"/>
        <v>21.18</v>
      </c>
      <c r="U1105" s="1229">
        <f t="shared" si="249"/>
        <v>21.18</v>
      </c>
      <c r="V1105" s="1233">
        <f t="shared" si="250"/>
        <v>10.59</v>
      </c>
      <c r="W1105" s="1248">
        <f t="shared" si="239"/>
        <v>489</v>
      </c>
    </row>
    <row r="1106" spans="1:23" ht="11.25" customHeight="1" x14ac:dyDescent="0.25">
      <c r="A1106" s="1234" t="s">
        <v>4616</v>
      </c>
      <c r="B1106" s="1234">
        <v>90075409</v>
      </c>
      <c r="C1106" s="1235" t="s">
        <v>3277</v>
      </c>
      <c r="D1106" s="1234">
        <v>25540007370</v>
      </c>
      <c r="E1106" s="1234" t="s">
        <v>4650</v>
      </c>
      <c r="F1106" s="1237">
        <v>149.33333333333334</v>
      </c>
      <c r="G1106" s="1236">
        <v>2</v>
      </c>
      <c r="H1106" s="1236">
        <v>1</v>
      </c>
      <c r="I1106" s="1238">
        <v>0</v>
      </c>
      <c r="J1106" s="1239">
        <f t="shared" si="251"/>
        <v>1</v>
      </c>
      <c r="K1106" s="1229">
        <f t="shared" si="240"/>
        <v>35.840000000000003</v>
      </c>
      <c r="L1106" s="1229">
        <f t="shared" si="238"/>
        <v>35.840000000000003</v>
      </c>
      <c r="M1106" s="1229">
        <f t="shared" si="241"/>
        <v>1.68</v>
      </c>
      <c r="N1106" s="1229">
        <f t="shared" si="242"/>
        <v>1.68</v>
      </c>
      <c r="O1106" s="1229">
        <f t="shared" si="243"/>
        <v>56.7</v>
      </c>
      <c r="P1106" s="1229">
        <f t="shared" si="244"/>
        <v>56.7</v>
      </c>
      <c r="Q1106" s="1229">
        <f t="shared" si="245"/>
        <v>23.58</v>
      </c>
      <c r="R1106" s="1229">
        <f t="shared" si="246"/>
        <v>23.58</v>
      </c>
      <c r="S1106" s="1229">
        <f t="shared" si="247"/>
        <v>8.9600000000000009</v>
      </c>
      <c r="T1106" s="1229">
        <f t="shared" si="248"/>
        <v>8.9600000000000009</v>
      </c>
      <c r="U1106" s="1229">
        <f t="shared" si="249"/>
        <v>8.9600000000000009</v>
      </c>
      <c r="V1106" s="1233">
        <f t="shared" si="250"/>
        <v>4.4800000000000004</v>
      </c>
      <c r="W1106" s="1248">
        <f t="shared" si="239"/>
        <v>267</v>
      </c>
    </row>
    <row r="1107" spans="1:23" ht="11.25" customHeight="1" x14ac:dyDescent="0.25">
      <c r="A1107" s="1234" t="s">
        <v>4616</v>
      </c>
      <c r="B1107" s="1234">
        <v>90075411</v>
      </c>
      <c r="C1107" s="1235" t="s">
        <v>3279</v>
      </c>
      <c r="D1107" s="1234">
        <v>57750001787</v>
      </c>
      <c r="E1107" s="1234" t="s">
        <v>4651</v>
      </c>
      <c r="F1107" s="1237">
        <v>488</v>
      </c>
      <c r="G1107" s="1236">
        <v>2</v>
      </c>
      <c r="H1107" s="1236">
        <v>1</v>
      </c>
      <c r="I1107" s="1238">
        <v>0</v>
      </c>
      <c r="J1107" s="1239">
        <f t="shared" si="251"/>
        <v>1</v>
      </c>
      <c r="K1107" s="1229">
        <f t="shared" si="240"/>
        <v>117.11999999999999</v>
      </c>
      <c r="L1107" s="1229">
        <f t="shared" si="238"/>
        <v>117.11999999999999</v>
      </c>
      <c r="M1107" s="1229">
        <f t="shared" si="241"/>
        <v>1.68</v>
      </c>
      <c r="N1107" s="1229">
        <f t="shared" si="242"/>
        <v>1.68</v>
      </c>
      <c r="O1107" s="1229">
        <f t="shared" si="243"/>
        <v>56.7</v>
      </c>
      <c r="P1107" s="1229">
        <f t="shared" si="244"/>
        <v>56.7</v>
      </c>
      <c r="Q1107" s="1229">
        <f t="shared" si="245"/>
        <v>23.58</v>
      </c>
      <c r="R1107" s="1229">
        <f t="shared" si="246"/>
        <v>23.58</v>
      </c>
      <c r="S1107" s="1229">
        <f t="shared" si="247"/>
        <v>29.279999999999998</v>
      </c>
      <c r="T1107" s="1229">
        <f t="shared" si="248"/>
        <v>29.279999999999998</v>
      </c>
      <c r="U1107" s="1229">
        <f t="shared" si="249"/>
        <v>29.279999999999998</v>
      </c>
      <c r="V1107" s="1233">
        <f t="shared" si="250"/>
        <v>14.639999999999999</v>
      </c>
      <c r="W1107" s="1248">
        <f t="shared" si="239"/>
        <v>501</v>
      </c>
    </row>
    <row r="1108" spans="1:23" ht="11.25" customHeight="1" x14ac:dyDescent="0.25">
      <c r="A1108" s="1234" t="s">
        <v>4616</v>
      </c>
      <c r="B1108" s="1234">
        <v>90075412</v>
      </c>
      <c r="C1108" s="1235" t="s">
        <v>1024</v>
      </c>
      <c r="D1108" s="1234">
        <v>90610000209</v>
      </c>
      <c r="E1108" s="1234" t="s">
        <v>4652</v>
      </c>
      <c r="F1108" s="1237">
        <v>891.33333333333337</v>
      </c>
      <c r="G1108" s="1236">
        <v>4</v>
      </c>
      <c r="H1108" s="1236">
        <v>1</v>
      </c>
      <c r="I1108" s="1238">
        <v>0</v>
      </c>
      <c r="J1108" s="1239">
        <f t="shared" si="251"/>
        <v>3</v>
      </c>
      <c r="K1108" s="1229">
        <f t="shared" si="240"/>
        <v>213.92</v>
      </c>
      <c r="L1108" s="1229">
        <f t="shared" si="238"/>
        <v>213.92</v>
      </c>
      <c r="M1108" s="1229">
        <f t="shared" si="241"/>
        <v>1.68</v>
      </c>
      <c r="N1108" s="1229">
        <f t="shared" si="242"/>
        <v>5.04</v>
      </c>
      <c r="O1108" s="1229">
        <f t="shared" si="243"/>
        <v>56.7</v>
      </c>
      <c r="P1108" s="1229">
        <f t="shared" si="244"/>
        <v>170.10000000000002</v>
      </c>
      <c r="Q1108" s="1229">
        <f t="shared" si="245"/>
        <v>23.58</v>
      </c>
      <c r="R1108" s="1229">
        <f t="shared" si="246"/>
        <v>70.739999999999995</v>
      </c>
      <c r="S1108" s="1229">
        <f t="shared" si="247"/>
        <v>53.48</v>
      </c>
      <c r="T1108" s="1229">
        <f t="shared" si="248"/>
        <v>53.48</v>
      </c>
      <c r="U1108" s="1229">
        <f t="shared" si="249"/>
        <v>53.48</v>
      </c>
      <c r="V1108" s="1233">
        <f t="shared" si="250"/>
        <v>26.74</v>
      </c>
      <c r="W1108" s="1248">
        <f t="shared" si="239"/>
        <v>943</v>
      </c>
    </row>
    <row r="1109" spans="1:23" ht="11.25" customHeight="1" x14ac:dyDescent="0.25">
      <c r="A1109" s="1234" t="s">
        <v>4616</v>
      </c>
      <c r="B1109" s="1234">
        <v>90075413</v>
      </c>
      <c r="C1109" s="1235" t="s">
        <v>3281</v>
      </c>
      <c r="D1109" s="1234">
        <v>24610003442</v>
      </c>
      <c r="E1109" s="1234" t="s">
        <v>4653</v>
      </c>
      <c r="F1109" s="1237">
        <v>549.33333333333337</v>
      </c>
      <c r="G1109" s="1236">
        <v>3</v>
      </c>
      <c r="H1109" s="1236">
        <v>1</v>
      </c>
      <c r="I1109" s="1238">
        <v>0</v>
      </c>
      <c r="J1109" s="1239">
        <f t="shared" si="251"/>
        <v>2</v>
      </c>
      <c r="K1109" s="1229">
        <f t="shared" si="240"/>
        <v>131.84</v>
      </c>
      <c r="L1109" s="1229">
        <f t="shared" si="238"/>
        <v>131.84</v>
      </c>
      <c r="M1109" s="1229">
        <f t="shared" si="241"/>
        <v>1.68</v>
      </c>
      <c r="N1109" s="1229">
        <f t="shared" si="242"/>
        <v>3.36</v>
      </c>
      <c r="O1109" s="1229">
        <f t="shared" si="243"/>
        <v>56.7</v>
      </c>
      <c r="P1109" s="1229">
        <f t="shared" si="244"/>
        <v>113.4</v>
      </c>
      <c r="Q1109" s="1229">
        <f t="shared" si="245"/>
        <v>23.58</v>
      </c>
      <c r="R1109" s="1229">
        <f t="shared" si="246"/>
        <v>47.16</v>
      </c>
      <c r="S1109" s="1229">
        <f t="shared" si="247"/>
        <v>32.96</v>
      </c>
      <c r="T1109" s="1229">
        <f t="shared" si="248"/>
        <v>32.96</v>
      </c>
      <c r="U1109" s="1229">
        <f t="shared" si="249"/>
        <v>32.96</v>
      </c>
      <c r="V1109" s="1233">
        <f t="shared" si="250"/>
        <v>16.48</v>
      </c>
      <c r="W1109" s="1248">
        <f t="shared" si="239"/>
        <v>625</v>
      </c>
    </row>
    <row r="1110" spans="1:23" ht="11.25" customHeight="1" x14ac:dyDescent="0.25">
      <c r="A1110" s="1234" t="s">
        <v>4616</v>
      </c>
      <c r="B1110" s="1234">
        <v>90075415</v>
      </c>
      <c r="C1110" s="1235" t="s">
        <v>3283</v>
      </c>
      <c r="D1110" s="1234">
        <v>74790011097</v>
      </c>
      <c r="E1110" s="1234" t="s">
        <v>4654</v>
      </c>
      <c r="F1110" s="1237">
        <v>196.33333333333334</v>
      </c>
      <c r="G1110" s="1236">
        <v>2</v>
      </c>
      <c r="H1110" s="1236">
        <v>1</v>
      </c>
      <c r="I1110" s="1238">
        <v>0</v>
      </c>
      <c r="J1110" s="1239">
        <f t="shared" si="251"/>
        <v>1</v>
      </c>
      <c r="K1110" s="1229">
        <f t="shared" si="240"/>
        <v>47.12</v>
      </c>
      <c r="L1110" s="1229">
        <f t="shared" si="238"/>
        <v>47.12</v>
      </c>
      <c r="M1110" s="1229">
        <f t="shared" si="241"/>
        <v>1.68</v>
      </c>
      <c r="N1110" s="1229">
        <f t="shared" si="242"/>
        <v>1.68</v>
      </c>
      <c r="O1110" s="1229">
        <f t="shared" si="243"/>
        <v>56.7</v>
      </c>
      <c r="P1110" s="1229">
        <f t="shared" si="244"/>
        <v>56.7</v>
      </c>
      <c r="Q1110" s="1229">
        <f t="shared" si="245"/>
        <v>23.58</v>
      </c>
      <c r="R1110" s="1229">
        <f t="shared" si="246"/>
        <v>23.58</v>
      </c>
      <c r="S1110" s="1229">
        <f t="shared" si="247"/>
        <v>11.78</v>
      </c>
      <c r="T1110" s="1229">
        <f t="shared" si="248"/>
        <v>11.78</v>
      </c>
      <c r="U1110" s="1229">
        <f t="shared" si="249"/>
        <v>11.78</v>
      </c>
      <c r="V1110" s="1233">
        <f t="shared" si="250"/>
        <v>5.89</v>
      </c>
      <c r="W1110" s="1248">
        <f t="shared" si="239"/>
        <v>299</v>
      </c>
    </row>
    <row r="1111" spans="1:23" ht="11.25" customHeight="1" x14ac:dyDescent="0.25">
      <c r="A1111" s="1234" t="s">
        <v>4616</v>
      </c>
      <c r="B1111" s="1234">
        <v>90075416</v>
      </c>
      <c r="C1111" s="1235" t="s">
        <v>1256</v>
      </c>
      <c r="D1111" s="1234">
        <v>10530000982</v>
      </c>
      <c r="E1111" s="1234" t="s">
        <v>4655</v>
      </c>
      <c r="F1111" s="1237">
        <v>615.33333333333337</v>
      </c>
      <c r="G1111" s="1236">
        <v>4</v>
      </c>
      <c r="H1111" s="1236">
        <v>1</v>
      </c>
      <c r="I1111" s="1238">
        <v>0</v>
      </c>
      <c r="J1111" s="1239">
        <f t="shared" si="251"/>
        <v>3</v>
      </c>
      <c r="K1111" s="1229">
        <f t="shared" si="240"/>
        <v>147.68</v>
      </c>
      <c r="L1111" s="1229">
        <f t="shared" si="238"/>
        <v>147.68</v>
      </c>
      <c r="M1111" s="1229">
        <f t="shared" si="241"/>
        <v>1.68</v>
      </c>
      <c r="N1111" s="1229">
        <f t="shared" si="242"/>
        <v>5.04</v>
      </c>
      <c r="O1111" s="1229">
        <f t="shared" si="243"/>
        <v>56.7</v>
      </c>
      <c r="P1111" s="1229">
        <f t="shared" si="244"/>
        <v>170.10000000000002</v>
      </c>
      <c r="Q1111" s="1229">
        <f t="shared" si="245"/>
        <v>23.58</v>
      </c>
      <c r="R1111" s="1229">
        <f t="shared" si="246"/>
        <v>70.739999999999995</v>
      </c>
      <c r="S1111" s="1229">
        <f t="shared" si="247"/>
        <v>36.92</v>
      </c>
      <c r="T1111" s="1229">
        <f t="shared" si="248"/>
        <v>36.92</v>
      </c>
      <c r="U1111" s="1229">
        <f t="shared" si="249"/>
        <v>36.92</v>
      </c>
      <c r="V1111" s="1233">
        <f t="shared" si="250"/>
        <v>18.46</v>
      </c>
      <c r="W1111" s="1248">
        <f t="shared" si="239"/>
        <v>752</v>
      </c>
    </row>
    <row r="1112" spans="1:23" ht="11.25" customHeight="1" x14ac:dyDescent="0.25">
      <c r="A1112" s="1234" t="s">
        <v>4616</v>
      </c>
      <c r="B1112" s="1234">
        <v>90077403</v>
      </c>
      <c r="C1112" s="1235" t="s">
        <v>1890</v>
      </c>
      <c r="D1112" s="1234">
        <v>55010006716</v>
      </c>
      <c r="E1112" s="1234" t="s">
        <v>4656</v>
      </c>
      <c r="F1112" s="1237">
        <v>236.33333333333334</v>
      </c>
      <c r="G1112" s="1236">
        <v>3</v>
      </c>
      <c r="H1112" s="1236">
        <v>1</v>
      </c>
      <c r="I1112" s="1238">
        <v>0</v>
      </c>
      <c r="J1112" s="1239">
        <f t="shared" si="251"/>
        <v>2</v>
      </c>
      <c r="K1112" s="1229">
        <f t="shared" si="240"/>
        <v>56.72</v>
      </c>
      <c r="L1112" s="1229">
        <f t="shared" si="238"/>
        <v>56.72</v>
      </c>
      <c r="M1112" s="1229">
        <f t="shared" si="241"/>
        <v>1.68</v>
      </c>
      <c r="N1112" s="1229">
        <f t="shared" si="242"/>
        <v>3.36</v>
      </c>
      <c r="O1112" s="1229">
        <f t="shared" si="243"/>
        <v>56.7</v>
      </c>
      <c r="P1112" s="1229">
        <f t="shared" si="244"/>
        <v>113.4</v>
      </c>
      <c r="Q1112" s="1229">
        <f t="shared" si="245"/>
        <v>23.58</v>
      </c>
      <c r="R1112" s="1229">
        <f t="shared" si="246"/>
        <v>47.16</v>
      </c>
      <c r="S1112" s="1229">
        <f t="shared" si="247"/>
        <v>14.18</v>
      </c>
      <c r="T1112" s="1229">
        <f t="shared" si="248"/>
        <v>14.18</v>
      </c>
      <c r="U1112" s="1229">
        <f t="shared" si="249"/>
        <v>14.18</v>
      </c>
      <c r="V1112" s="1233">
        <f t="shared" si="250"/>
        <v>7.09</v>
      </c>
      <c r="W1112" s="1248">
        <f t="shared" si="239"/>
        <v>409</v>
      </c>
    </row>
    <row r="1113" spans="1:23" ht="11.25" customHeight="1" x14ac:dyDescent="0.25">
      <c r="A1113" s="1234" t="s">
        <v>4616</v>
      </c>
      <c r="B1113" s="1234">
        <v>90077419</v>
      </c>
      <c r="C1113" s="1235" t="s">
        <v>3285</v>
      </c>
      <c r="D1113" s="1234">
        <v>10400000192</v>
      </c>
      <c r="E1113" s="1234" t="s">
        <v>4657</v>
      </c>
      <c r="F1113" s="1237">
        <v>199.33333333333334</v>
      </c>
      <c r="G1113" s="1236">
        <v>4</v>
      </c>
      <c r="H1113" s="1236">
        <v>1</v>
      </c>
      <c r="I1113" s="1238">
        <v>0</v>
      </c>
      <c r="J1113" s="1239">
        <f t="shared" si="251"/>
        <v>3</v>
      </c>
      <c r="K1113" s="1229">
        <f t="shared" si="240"/>
        <v>47.84</v>
      </c>
      <c r="L1113" s="1229">
        <f t="shared" si="238"/>
        <v>47.84</v>
      </c>
      <c r="M1113" s="1229">
        <f t="shared" si="241"/>
        <v>1.68</v>
      </c>
      <c r="N1113" s="1229">
        <f t="shared" si="242"/>
        <v>5.04</v>
      </c>
      <c r="O1113" s="1229">
        <f t="shared" si="243"/>
        <v>56.7</v>
      </c>
      <c r="P1113" s="1229">
        <f t="shared" si="244"/>
        <v>170.10000000000002</v>
      </c>
      <c r="Q1113" s="1229">
        <f t="shared" si="245"/>
        <v>23.58</v>
      </c>
      <c r="R1113" s="1229">
        <f t="shared" si="246"/>
        <v>70.739999999999995</v>
      </c>
      <c r="S1113" s="1229">
        <f t="shared" si="247"/>
        <v>11.96</v>
      </c>
      <c r="T1113" s="1229">
        <f t="shared" si="248"/>
        <v>11.96</v>
      </c>
      <c r="U1113" s="1229">
        <f t="shared" si="249"/>
        <v>11.96</v>
      </c>
      <c r="V1113" s="1233">
        <f t="shared" si="250"/>
        <v>5.98</v>
      </c>
      <c r="W1113" s="1248">
        <f t="shared" si="239"/>
        <v>465</v>
      </c>
    </row>
    <row r="1114" spans="1:23" ht="11.25" customHeight="1" x14ac:dyDescent="0.25">
      <c r="A1114" s="1234" t="s">
        <v>4616</v>
      </c>
      <c r="B1114" s="1234">
        <v>90077422</v>
      </c>
      <c r="C1114" s="1235" t="s">
        <v>1258</v>
      </c>
      <c r="D1114" s="1234">
        <v>50510006195</v>
      </c>
      <c r="E1114" s="1234" t="s">
        <v>4658</v>
      </c>
      <c r="F1114" s="1237">
        <v>257.66666666666669</v>
      </c>
      <c r="G1114" s="1236">
        <v>3</v>
      </c>
      <c r="H1114" s="1236">
        <v>1</v>
      </c>
      <c r="I1114" s="1238">
        <v>0</v>
      </c>
      <c r="J1114" s="1239">
        <f t="shared" si="251"/>
        <v>2</v>
      </c>
      <c r="K1114" s="1229">
        <f t="shared" si="240"/>
        <v>61.84</v>
      </c>
      <c r="L1114" s="1229">
        <f t="shared" si="238"/>
        <v>61.84</v>
      </c>
      <c r="M1114" s="1229">
        <f t="shared" si="241"/>
        <v>1.68</v>
      </c>
      <c r="N1114" s="1229">
        <f t="shared" si="242"/>
        <v>3.36</v>
      </c>
      <c r="O1114" s="1229">
        <f t="shared" si="243"/>
        <v>56.7</v>
      </c>
      <c r="P1114" s="1229">
        <f t="shared" si="244"/>
        <v>113.4</v>
      </c>
      <c r="Q1114" s="1229">
        <f t="shared" si="245"/>
        <v>23.58</v>
      </c>
      <c r="R1114" s="1229">
        <f t="shared" si="246"/>
        <v>47.16</v>
      </c>
      <c r="S1114" s="1229">
        <f t="shared" si="247"/>
        <v>15.46</v>
      </c>
      <c r="T1114" s="1229">
        <f t="shared" si="248"/>
        <v>15.46</v>
      </c>
      <c r="U1114" s="1229">
        <f t="shared" si="249"/>
        <v>15.46</v>
      </c>
      <c r="V1114" s="1233">
        <f t="shared" si="250"/>
        <v>7.73</v>
      </c>
      <c r="W1114" s="1248">
        <f t="shared" si="239"/>
        <v>424</v>
      </c>
    </row>
    <row r="1115" spans="1:23" ht="11.25" customHeight="1" x14ac:dyDescent="0.25">
      <c r="A1115" s="1234" t="s">
        <v>4616</v>
      </c>
      <c r="B1115" s="1234">
        <v>90077440</v>
      </c>
      <c r="C1115" s="1235" t="s">
        <v>3287</v>
      </c>
      <c r="D1115" s="1234">
        <v>40440006612</v>
      </c>
      <c r="E1115" s="1234" t="s">
        <v>4659</v>
      </c>
      <c r="F1115" s="1237">
        <v>324.66666666666669</v>
      </c>
      <c r="G1115" s="1236">
        <v>2</v>
      </c>
      <c r="H1115" s="1236">
        <v>1</v>
      </c>
      <c r="I1115" s="1238">
        <v>0</v>
      </c>
      <c r="J1115" s="1239">
        <f t="shared" si="251"/>
        <v>1</v>
      </c>
      <c r="K1115" s="1229">
        <f t="shared" si="240"/>
        <v>77.92</v>
      </c>
      <c r="L1115" s="1229">
        <f t="shared" si="238"/>
        <v>77.92</v>
      </c>
      <c r="M1115" s="1229">
        <f t="shared" si="241"/>
        <v>1.68</v>
      </c>
      <c r="N1115" s="1229">
        <f t="shared" si="242"/>
        <v>1.68</v>
      </c>
      <c r="O1115" s="1229">
        <f t="shared" si="243"/>
        <v>56.7</v>
      </c>
      <c r="P1115" s="1229">
        <f t="shared" si="244"/>
        <v>56.7</v>
      </c>
      <c r="Q1115" s="1229">
        <f t="shared" si="245"/>
        <v>23.58</v>
      </c>
      <c r="R1115" s="1229">
        <f t="shared" si="246"/>
        <v>23.58</v>
      </c>
      <c r="S1115" s="1229">
        <f t="shared" si="247"/>
        <v>19.48</v>
      </c>
      <c r="T1115" s="1229">
        <f t="shared" si="248"/>
        <v>19.48</v>
      </c>
      <c r="U1115" s="1229">
        <f t="shared" si="249"/>
        <v>19.48</v>
      </c>
      <c r="V1115" s="1233">
        <f t="shared" si="250"/>
        <v>9.74</v>
      </c>
      <c r="W1115" s="1248">
        <f t="shared" si="239"/>
        <v>388</v>
      </c>
    </row>
    <row r="1116" spans="1:23" ht="11.25" customHeight="1" x14ac:dyDescent="0.25">
      <c r="A1116" s="1234" t="s">
        <v>4616</v>
      </c>
      <c r="B1116" s="1234">
        <v>110000001</v>
      </c>
      <c r="C1116" s="1235" t="s">
        <v>3289</v>
      </c>
      <c r="D1116" s="1234">
        <v>37460002245</v>
      </c>
      <c r="E1116" s="1234" t="s">
        <v>4660</v>
      </c>
      <c r="F1116" s="1237">
        <v>247.33333333333334</v>
      </c>
      <c r="G1116" s="1236">
        <v>2</v>
      </c>
      <c r="H1116" s="1236">
        <v>1</v>
      </c>
      <c r="I1116" s="1238">
        <v>0</v>
      </c>
      <c r="J1116" s="1239">
        <f t="shared" si="251"/>
        <v>1</v>
      </c>
      <c r="K1116" s="1229">
        <f t="shared" si="240"/>
        <v>59.36</v>
      </c>
      <c r="L1116" s="1229">
        <f t="shared" si="238"/>
        <v>59.36</v>
      </c>
      <c r="M1116" s="1229">
        <f t="shared" si="241"/>
        <v>1.68</v>
      </c>
      <c r="N1116" s="1229">
        <f t="shared" si="242"/>
        <v>1.68</v>
      </c>
      <c r="O1116" s="1229">
        <f t="shared" si="243"/>
        <v>56.7</v>
      </c>
      <c r="P1116" s="1229">
        <f t="shared" si="244"/>
        <v>56.7</v>
      </c>
      <c r="Q1116" s="1229">
        <f t="shared" si="245"/>
        <v>23.58</v>
      </c>
      <c r="R1116" s="1229">
        <f t="shared" si="246"/>
        <v>23.58</v>
      </c>
      <c r="S1116" s="1229">
        <f t="shared" si="247"/>
        <v>14.84</v>
      </c>
      <c r="T1116" s="1229">
        <f t="shared" si="248"/>
        <v>14.84</v>
      </c>
      <c r="U1116" s="1229">
        <f t="shared" si="249"/>
        <v>14.84</v>
      </c>
      <c r="V1116" s="1233">
        <f t="shared" si="250"/>
        <v>7.42</v>
      </c>
      <c r="W1116" s="1248">
        <f t="shared" si="239"/>
        <v>335</v>
      </c>
    </row>
    <row r="1117" spans="1:23" ht="11.25" customHeight="1" x14ac:dyDescent="0.25">
      <c r="A1117" s="1234" t="s">
        <v>4616</v>
      </c>
      <c r="B1117" s="1234">
        <v>110000004</v>
      </c>
      <c r="C1117" s="1235" t="s">
        <v>3291</v>
      </c>
      <c r="D1117" s="1234">
        <v>88360001061</v>
      </c>
      <c r="E1117" s="1234" t="s">
        <v>4661</v>
      </c>
      <c r="F1117" s="1237">
        <v>385.66666666666669</v>
      </c>
      <c r="G1117" s="1236">
        <v>2</v>
      </c>
      <c r="H1117" s="1236">
        <v>1</v>
      </c>
      <c r="I1117" s="1238">
        <v>0</v>
      </c>
      <c r="J1117" s="1239">
        <f t="shared" si="251"/>
        <v>1</v>
      </c>
      <c r="K1117" s="1229">
        <f t="shared" si="240"/>
        <v>92.56</v>
      </c>
      <c r="L1117" s="1229">
        <f t="shared" si="238"/>
        <v>92.56</v>
      </c>
      <c r="M1117" s="1229">
        <f t="shared" si="241"/>
        <v>1.68</v>
      </c>
      <c r="N1117" s="1229">
        <f t="shared" si="242"/>
        <v>1.68</v>
      </c>
      <c r="O1117" s="1229">
        <f t="shared" si="243"/>
        <v>56.7</v>
      </c>
      <c r="P1117" s="1229">
        <f t="shared" si="244"/>
        <v>56.7</v>
      </c>
      <c r="Q1117" s="1229">
        <f t="shared" si="245"/>
        <v>23.58</v>
      </c>
      <c r="R1117" s="1229">
        <f t="shared" si="246"/>
        <v>23.58</v>
      </c>
      <c r="S1117" s="1229">
        <f t="shared" si="247"/>
        <v>23.14</v>
      </c>
      <c r="T1117" s="1229">
        <f t="shared" si="248"/>
        <v>23.14</v>
      </c>
      <c r="U1117" s="1229">
        <f t="shared" si="249"/>
        <v>23.14</v>
      </c>
      <c r="V1117" s="1233">
        <f t="shared" si="250"/>
        <v>11.57</v>
      </c>
      <c r="W1117" s="1248">
        <f t="shared" si="239"/>
        <v>430</v>
      </c>
    </row>
    <row r="1118" spans="1:23" ht="11.25" customHeight="1" x14ac:dyDescent="0.25">
      <c r="A1118" s="1234" t="s">
        <v>4616</v>
      </c>
      <c r="B1118" s="1234">
        <v>110000081</v>
      </c>
      <c r="C1118" s="1235" t="s">
        <v>5267</v>
      </c>
      <c r="D1118" s="1234">
        <v>65530053436</v>
      </c>
      <c r="E1118" s="1234" t="s">
        <v>5323</v>
      </c>
      <c r="F1118" s="1237">
        <v>181</v>
      </c>
      <c r="G1118" s="1236">
        <v>3</v>
      </c>
      <c r="H1118" s="1236">
        <v>1</v>
      </c>
      <c r="I1118" s="1238">
        <v>0</v>
      </c>
      <c r="J1118" s="1239">
        <f t="shared" si="251"/>
        <v>2</v>
      </c>
      <c r="K1118" s="1229">
        <f t="shared" si="240"/>
        <v>43.44</v>
      </c>
      <c r="L1118" s="1229">
        <f t="shared" si="238"/>
        <v>43.44</v>
      </c>
      <c r="M1118" s="1229">
        <f t="shared" si="241"/>
        <v>1.68</v>
      </c>
      <c r="N1118" s="1229">
        <f t="shared" si="242"/>
        <v>3.36</v>
      </c>
      <c r="O1118" s="1229">
        <f t="shared" si="243"/>
        <v>56.7</v>
      </c>
      <c r="P1118" s="1229">
        <f t="shared" si="244"/>
        <v>113.4</v>
      </c>
      <c r="Q1118" s="1229">
        <f t="shared" si="245"/>
        <v>23.58</v>
      </c>
      <c r="R1118" s="1229">
        <f t="shared" si="246"/>
        <v>47.16</v>
      </c>
      <c r="S1118" s="1229">
        <f t="shared" si="247"/>
        <v>10.86</v>
      </c>
      <c r="T1118" s="1229">
        <f t="shared" si="248"/>
        <v>10.86</v>
      </c>
      <c r="U1118" s="1229">
        <f t="shared" si="249"/>
        <v>10.86</v>
      </c>
      <c r="V1118" s="1233">
        <f t="shared" si="250"/>
        <v>5.43</v>
      </c>
      <c r="W1118" s="1248">
        <f t="shared" si="239"/>
        <v>371</v>
      </c>
    </row>
    <row r="1119" spans="1:23" ht="11.25" customHeight="1" x14ac:dyDescent="0.25">
      <c r="A1119" s="1234" t="s">
        <v>4616</v>
      </c>
      <c r="B1119" s="1234">
        <v>110000006</v>
      </c>
      <c r="C1119" s="1235" t="s">
        <v>3295</v>
      </c>
      <c r="D1119" s="1234">
        <v>27830010948</v>
      </c>
      <c r="E1119" s="1234" t="s">
        <v>4662</v>
      </c>
      <c r="F1119" s="1237">
        <v>193.66666666666666</v>
      </c>
      <c r="G1119" s="1236">
        <v>2</v>
      </c>
      <c r="H1119" s="1236">
        <v>1</v>
      </c>
      <c r="I1119" s="1238">
        <v>0</v>
      </c>
      <c r="J1119" s="1239">
        <f t="shared" si="251"/>
        <v>1</v>
      </c>
      <c r="K1119" s="1229">
        <f t="shared" si="240"/>
        <v>46.48</v>
      </c>
      <c r="L1119" s="1229">
        <f t="shared" si="238"/>
        <v>46.48</v>
      </c>
      <c r="M1119" s="1229">
        <f t="shared" si="241"/>
        <v>1.68</v>
      </c>
      <c r="N1119" s="1229">
        <f t="shared" si="242"/>
        <v>1.68</v>
      </c>
      <c r="O1119" s="1229">
        <f t="shared" si="243"/>
        <v>56.7</v>
      </c>
      <c r="P1119" s="1229">
        <f t="shared" si="244"/>
        <v>56.7</v>
      </c>
      <c r="Q1119" s="1229">
        <f t="shared" si="245"/>
        <v>23.58</v>
      </c>
      <c r="R1119" s="1229">
        <f t="shared" si="246"/>
        <v>23.58</v>
      </c>
      <c r="S1119" s="1229">
        <f t="shared" si="247"/>
        <v>11.62</v>
      </c>
      <c r="T1119" s="1229">
        <f t="shared" si="248"/>
        <v>11.62</v>
      </c>
      <c r="U1119" s="1229">
        <f t="shared" si="249"/>
        <v>11.62</v>
      </c>
      <c r="V1119" s="1233">
        <f t="shared" si="250"/>
        <v>5.81</v>
      </c>
      <c r="W1119" s="1248">
        <f t="shared" si="239"/>
        <v>298</v>
      </c>
    </row>
    <row r="1120" spans="1:23" ht="11.25" customHeight="1" x14ac:dyDescent="0.25">
      <c r="A1120" s="1234" t="s">
        <v>4616</v>
      </c>
      <c r="B1120" s="1234">
        <v>110000007</v>
      </c>
      <c r="C1120" s="1235" t="s">
        <v>3297</v>
      </c>
      <c r="D1120" s="1234">
        <v>17320001485</v>
      </c>
      <c r="E1120" s="1234" t="s">
        <v>4663</v>
      </c>
      <c r="F1120" s="1237">
        <v>443</v>
      </c>
      <c r="G1120" s="1236">
        <v>2</v>
      </c>
      <c r="H1120" s="1236">
        <v>1</v>
      </c>
      <c r="I1120" s="1238">
        <v>0</v>
      </c>
      <c r="J1120" s="1239">
        <f t="shared" si="251"/>
        <v>1</v>
      </c>
      <c r="K1120" s="1229">
        <f t="shared" si="240"/>
        <v>106.32</v>
      </c>
      <c r="L1120" s="1229">
        <f t="shared" si="238"/>
        <v>106.32</v>
      </c>
      <c r="M1120" s="1229">
        <f t="shared" si="241"/>
        <v>1.68</v>
      </c>
      <c r="N1120" s="1229">
        <f t="shared" si="242"/>
        <v>1.68</v>
      </c>
      <c r="O1120" s="1229">
        <f t="shared" si="243"/>
        <v>56.7</v>
      </c>
      <c r="P1120" s="1229">
        <f t="shared" si="244"/>
        <v>56.7</v>
      </c>
      <c r="Q1120" s="1229">
        <f t="shared" si="245"/>
        <v>23.58</v>
      </c>
      <c r="R1120" s="1229">
        <f t="shared" si="246"/>
        <v>23.58</v>
      </c>
      <c r="S1120" s="1229">
        <f t="shared" si="247"/>
        <v>26.58</v>
      </c>
      <c r="T1120" s="1229">
        <f t="shared" si="248"/>
        <v>26.58</v>
      </c>
      <c r="U1120" s="1229">
        <f t="shared" si="249"/>
        <v>26.58</v>
      </c>
      <c r="V1120" s="1233">
        <f t="shared" si="250"/>
        <v>13.29</v>
      </c>
      <c r="W1120" s="1248">
        <f t="shared" si="239"/>
        <v>470</v>
      </c>
    </row>
    <row r="1121" spans="1:23" ht="11.25" customHeight="1" x14ac:dyDescent="0.25">
      <c r="A1121" s="1234" t="s">
        <v>4616</v>
      </c>
      <c r="B1121" s="1234">
        <v>110000008</v>
      </c>
      <c r="C1121" s="1235" t="s">
        <v>3299</v>
      </c>
      <c r="D1121" s="1234">
        <v>39950002323</v>
      </c>
      <c r="E1121" s="1234" t="s">
        <v>4664</v>
      </c>
      <c r="F1121" s="1237">
        <v>175.66666666666666</v>
      </c>
      <c r="G1121" s="1236">
        <v>2</v>
      </c>
      <c r="H1121" s="1236">
        <v>1</v>
      </c>
      <c r="I1121" s="1238">
        <v>0</v>
      </c>
      <c r="J1121" s="1239">
        <f t="shared" si="251"/>
        <v>1</v>
      </c>
      <c r="K1121" s="1229">
        <f t="shared" si="240"/>
        <v>42.16</v>
      </c>
      <c r="L1121" s="1229">
        <f t="shared" si="238"/>
        <v>42.16</v>
      </c>
      <c r="M1121" s="1229">
        <f t="shared" si="241"/>
        <v>1.68</v>
      </c>
      <c r="N1121" s="1229">
        <f t="shared" si="242"/>
        <v>1.68</v>
      </c>
      <c r="O1121" s="1229">
        <f t="shared" si="243"/>
        <v>56.7</v>
      </c>
      <c r="P1121" s="1229">
        <f t="shared" si="244"/>
        <v>56.7</v>
      </c>
      <c r="Q1121" s="1229">
        <f t="shared" si="245"/>
        <v>23.58</v>
      </c>
      <c r="R1121" s="1229">
        <f t="shared" si="246"/>
        <v>23.58</v>
      </c>
      <c r="S1121" s="1229">
        <f t="shared" si="247"/>
        <v>10.54</v>
      </c>
      <c r="T1121" s="1229">
        <f t="shared" si="248"/>
        <v>10.54</v>
      </c>
      <c r="U1121" s="1229">
        <f t="shared" si="249"/>
        <v>10.54</v>
      </c>
      <c r="V1121" s="1233">
        <f t="shared" si="250"/>
        <v>5.27</v>
      </c>
      <c r="W1121" s="1248">
        <f t="shared" si="239"/>
        <v>285</v>
      </c>
    </row>
    <row r="1122" spans="1:23" ht="11.25" customHeight="1" x14ac:dyDescent="0.25">
      <c r="A1122" s="1234" t="s">
        <v>4616</v>
      </c>
      <c r="B1122" s="1234">
        <v>110000013</v>
      </c>
      <c r="C1122" s="1235" t="s">
        <v>1026</v>
      </c>
      <c r="D1122" s="1234">
        <v>33560038345</v>
      </c>
      <c r="E1122" s="1234" t="s">
        <v>4665</v>
      </c>
      <c r="F1122" s="1237">
        <v>748.33333333333337</v>
      </c>
      <c r="G1122" s="1236">
        <v>3</v>
      </c>
      <c r="H1122" s="1236">
        <v>1</v>
      </c>
      <c r="I1122" s="1238">
        <v>0</v>
      </c>
      <c r="J1122" s="1239">
        <f t="shared" si="251"/>
        <v>2</v>
      </c>
      <c r="K1122" s="1229">
        <f t="shared" si="240"/>
        <v>179.6</v>
      </c>
      <c r="L1122" s="1229">
        <f t="shared" si="238"/>
        <v>179.6</v>
      </c>
      <c r="M1122" s="1229">
        <f t="shared" si="241"/>
        <v>1.68</v>
      </c>
      <c r="N1122" s="1229">
        <f t="shared" si="242"/>
        <v>3.36</v>
      </c>
      <c r="O1122" s="1229">
        <f t="shared" si="243"/>
        <v>56.7</v>
      </c>
      <c r="P1122" s="1229">
        <f t="shared" si="244"/>
        <v>113.4</v>
      </c>
      <c r="Q1122" s="1229">
        <f t="shared" si="245"/>
        <v>23.58</v>
      </c>
      <c r="R1122" s="1229">
        <f t="shared" si="246"/>
        <v>47.16</v>
      </c>
      <c r="S1122" s="1229">
        <f t="shared" si="247"/>
        <v>44.9</v>
      </c>
      <c r="T1122" s="1229">
        <f t="shared" si="248"/>
        <v>44.9</v>
      </c>
      <c r="U1122" s="1229">
        <f t="shared" si="249"/>
        <v>44.9</v>
      </c>
      <c r="V1122" s="1233">
        <f t="shared" si="250"/>
        <v>22.45</v>
      </c>
      <c r="W1122" s="1248">
        <f t="shared" si="239"/>
        <v>762</v>
      </c>
    </row>
    <row r="1123" spans="1:23" ht="11.25" customHeight="1" x14ac:dyDescent="0.25">
      <c r="A1123" s="1234" t="s">
        <v>4616</v>
      </c>
      <c r="B1123" s="1234">
        <v>110000021</v>
      </c>
      <c r="C1123" s="1235" t="s">
        <v>3301</v>
      </c>
      <c r="D1123" s="1234">
        <v>99420004756</v>
      </c>
      <c r="E1123" s="1234" t="s">
        <v>4666</v>
      </c>
      <c r="F1123" s="1237">
        <v>248</v>
      </c>
      <c r="G1123" s="1236">
        <v>2</v>
      </c>
      <c r="H1123" s="1236">
        <v>1</v>
      </c>
      <c r="I1123" s="1238">
        <v>0</v>
      </c>
      <c r="J1123" s="1239">
        <f t="shared" si="251"/>
        <v>1</v>
      </c>
      <c r="K1123" s="1229">
        <f t="shared" si="240"/>
        <v>59.519999999999996</v>
      </c>
      <c r="L1123" s="1229">
        <f t="shared" ref="L1123:L1186" si="252">F1123*$L$4</f>
        <v>59.519999999999996</v>
      </c>
      <c r="M1123" s="1229">
        <f t="shared" si="241"/>
        <v>1.68</v>
      </c>
      <c r="N1123" s="1229">
        <f t="shared" si="242"/>
        <v>1.68</v>
      </c>
      <c r="O1123" s="1229">
        <f t="shared" si="243"/>
        <v>56.7</v>
      </c>
      <c r="P1123" s="1229">
        <f t="shared" si="244"/>
        <v>56.7</v>
      </c>
      <c r="Q1123" s="1229">
        <f t="shared" si="245"/>
        <v>23.58</v>
      </c>
      <c r="R1123" s="1229">
        <f t="shared" si="246"/>
        <v>23.58</v>
      </c>
      <c r="S1123" s="1229">
        <f t="shared" si="247"/>
        <v>14.879999999999999</v>
      </c>
      <c r="T1123" s="1229">
        <f t="shared" si="248"/>
        <v>14.879999999999999</v>
      </c>
      <c r="U1123" s="1229">
        <f t="shared" si="249"/>
        <v>14.879999999999999</v>
      </c>
      <c r="V1123" s="1233">
        <f t="shared" si="250"/>
        <v>7.4399999999999995</v>
      </c>
      <c r="W1123" s="1248">
        <f t="shared" si="239"/>
        <v>335</v>
      </c>
    </row>
    <row r="1124" spans="1:23" ht="11.25" customHeight="1" x14ac:dyDescent="0.25">
      <c r="A1124" s="1234" t="s">
        <v>4616</v>
      </c>
      <c r="B1124" s="1234">
        <v>110000022</v>
      </c>
      <c r="C1124" s="1235" t="s">
        <v>3303</v>
      </c>
      <c r="D1124" s="1234">
        <v>12170004710</v>
      </c>
      <c r="E1124" s="1234" t="s">
        <v>4667</v>
      </c>
      <c r="F1124" s="1237">
        <v>489.33333333333331</v>
      </c>
      <c r="G1124" s="1236">
        <v>2</v>
      </c>
      <c r="H1124" s="1236">
        <v>1</v>
      </c>
      <c r="I1124" s="1238">
        <v>0</v>
      </c>
      <c r="J1124" s="1239">
        <f t="shared" si="251"/>
        <v>1</v>
      </c>
      <c r="K1124" s="1229">
        <f t="shared" si="240"/>
        <v>117.44</v>
      </c>
      <c r="L1124" s="1229">
        <f t="shared" si="252"/>
        <v>117.44</v>
      </c>
      <c r="M1124" s="1229">
        <f t="shared" si="241"/>
        <v>1.68</v>
      </c>
      <c r="N1124" s="1229">
        <f t="shared" si="242"/>
        <v>1.68</v>
      </c>
      <c r="O1124" s="1229">
        <f t="shared" si="243"/>
        <v>56.7</v>
      </c>
      <c r="P1124" s="1229">
        <f t="shared" si="244"/>
        <v>56.7</v>
      </c>
      <c r="Q1124" s="1229">
        <f t="shared" si="245"/>
        <v>23.58</v>
      </c>
      <c r="R1124" s="1229">
        <f t="shared" si="246"/>
        <v>23.58</v>
      </c>
      <c r="S1124" s="1229">
        <f t="shared" si="247"/>
        <v>29.36</v>
      </c>
      <c r="T1124" s="1229">
        <f t="shared" si="248"/>
        <v>29.36</v>
      </c>
      <c r="U1124" s="1229">
        <f t="shared" si="249"/>
        <v>29.36</v>
      </c>
      <c r="V1124" s="1233">
        <f t="shared" si="250"/>
        <v>14.68</v>
      </c>
      <c r="W1124" s="1248">
        <f t="shared" si="239"/>
        <v>502</v>
      </c>
    </row>
    <row r="1125" spans="1:23" ht="11.25" customHeight="1" x14ac:dyDescent="0.25">
      <c r="A1125" s="1234" t="s">
        <v>4616</v>
      </c>
      <c r="B1125" s="1234">
        <v>110000051</v>
      </c>
      <c r="C1125" s="1235" t="s">
        <v>3305</v>
      </c>
      <c r="D1125" s="1234">
        <v>57300003006</v>
      </c>
      <c r="E1125" s="1234" t="s">
        <v>4668</v>
      </c>
      <c r="F1125" s="1237">
        <v>421</v>
      </c>
      <c r="G1125" s="1236">
        <v>3</v>
      </c>
      <c r="H1125" s="1236">
        <v>1</v>
      </c>
      <c r="I1125" s="1238">
        <v>0</v>
      </c>
      <c r="J1125" s="1239">
        <f t="shared" si="251"/>
        <v>2</v>
      </c>
      <c r="K1125" s="1229">
        <f t="shared" si="240"/>
        <v>101.03999999999999</v>
      </c>
      <c r="L1125" s="1229">
        <f t="shared" si="252"/>
        <v>101.03999999999999</v>
      </c>
      <c r="M1125" s="1229">
        <f t="shared" si="241"/>
        <v>1.68</v>
      </c>
      <c r="N1125" s="1229">
        <f t="shared" si="242"/>
        <v>3.36</v>
      </c>
      <c r="O1125" s="1229">
        <f t="shared" si="243"/>
        <v>56.7</v>
      </c>
      <c r="P1125" s="1229">
        <f t="shared" si="244"/>
        <v>113.4</v>
      </c>
      <c r="Q1125" s="1229">
        <f t="shared" si="245"/>
        <v>23.58</v>
      </c>
      <c r="R1125" s="1229">
        <f t="shared" si="246"/>
        <v>47.16</v>
      </c>
      <c r="S1125" s="1229">
        <f t="shared" si="247"/>
        <v>25.259999999999998</v>
      </c>
      <c r="T1125" s="1229">
        <f t="shared" si="248"/>
        <v>25.259999999999998</v>
      </c>
      <c r="U1125" s="1229">
        <f t="shared" si="249"/>
        <v>25.259999999999998</v>
      </c>
      <c r="V1125" s="1233">
        <f t="shared" si="250"/>
        <v>12.629999999999999</v>
      </c>
      <c r="W1125" s="1248">
        <f t="shared" si="239"/>
        <v>536</v>
      </c>
    </row>
    <row r="1126" spans="1:23" ht="11.25" customHeight="1" x14ac:dyDescent="0.25">
      <c r="A1126" s="1234" t="s">
        <v>4616</v>
      </c>
      <c r="B1126" s="1234">
        <v>110000052</v>
      </c>
      <c r="C1126" s="1235" t="s">
        <v>3307</v>
      </c>
      <c r="D1126" s="1234">
        <v>36900000557</v>
      </c>
      <c r="E1126" s="1234" t="s">
        <v>4669</v>
      </c>
      <c r="F1126" s="1237">
        <v>502.66666666666669</v>
      </c>
      <c r="G1126" s="1236">
        <v>3</v>
      </c>
      <c r="H1126" s="1236">
        <v>1</v>
      </c>
      <c r="I1126" s="1238">
        <v>0</v>
      </c>
      <c r="J1126" s="1239">
        <f t="shared" si="251"/>
        <v>2</v>
      </c>
      <c r="K1126" s="1229">
        <f t="shared" si="240"/>
        <v>120.64</v>
      </c>
      <c r="L1126" s="1229">
        <f t="shared" si="252"/>
        <v>120.64</v>
      </c>
      <c r="M1126" s="1229">
        <f t="shared" si="241"/>
        <v>1.68</v>
      </c>
      <c r="N1126" s="1229">
        <f t="shared" si="242"/>
        <v>3.36</v>
      </c>
      <c r="O1126" s="1229">
        <f t="shared" si="243"/>
        <v>56.7</v>
      </c>
      <c r="P1126" s="1229">
        <f t="shared" si="244"/>
        <v>113.4</v>
      </c>
      <c r="Q1126" s="1229">
        <f t="shared" si="245"/>
        <v>23.58</v>
      </c>
      <c r="R1126" s="1229">
        <f t="shared" si="246"/>
        <v>47.16</v>
      </c>
      <c r="S1126" s="1229">
        <f t="shared" si="247"/>
        <v>30.16</v>
      </c>
      <c r="T1126" s="1229">
        <f t="shared" si="248"/>
        <v>30.16</v>
      </c>
      <c r="U1126" s="1229">
        <f t="shared" si="249"/>
        <v>30.16</v>
      </c>
      <c r="V1126" s="1233">
        <f t="shared" si="250"/>
        <v>15.08</v>
      </c>
      <c r="W1126" s="1248">
        <f t="shared" si="239"/>
        <v>593</v>
      </c>
    </row>
    <row r="1127" spans="1:23" ht="11.25" customHeight="1" x14ac:dyDescent="0.25">
      <c r="A1127" s="1234" t="s">
        <v>4616</v>
      </c>
      <c r="B1127" s="1234">
        <v>110000059</v>
      </c>
      <c r="C1127" s="1235" t="s">
        <v>3309</v>
      </c>
      <c r="D1127" s="1234">
        <v>33590001587</v>
      </c>
      <c r="E1127" s="1234" t="s">
        <v>4670</v>
      </c>
      <c r="F1127" s="1237">
        <v>153.66666666666666</v>
      </c>
      <c r="G1127" s="1236">
        <v>2</v>
      </c>
      <c r="H1127" s="1236">
        <v>1</v>
      </c>
      <c r="I1127" s="1238">
        <v>0</v>
      </c>
      <c r="J1127" s="1239">
        <f t="shared" si="251"/>
        <v>1</v>
      </c>
      <c r="K1127" s="1229">
        <f t="shared" si="240"/>
        <v>36.879999999999995</v>
      </c>
      <c r="L1127" s="1229">
        <f t="shared" si="252"/>
        <v>36.879999999999995</v>
      </c>
      <c r="M1127" s="1229">
        <f t="shared" si="241"/>
        <v>1.68</v>
      </c>
      <c r="N1127" s="1229">
        <f t="shared" si="242"/>
        <v>1.68</v>
      </c>
      <c r="O1127" s="1229">
        <f t="shared" si="243"/>
        <v>56.7</v>
      </c>
      <c r="P1127" s="1229">
        <f t="shared" si="244"/>
        <v>56.7</v>
      </c>
      <c r="Q1127" s="1229">
        <f t="shared" si="245"/>
        <v>23.58</v>
      </c>
      <c r="R1127" s="1229">
        <f t="shared" si="246"/>
        <v>23.58</v>
      </c>
      <c r="S1127" s="1229">
        <f t="shared" si="247"/>
        <v>9.2199999999999989</v>
      </c>
      <c r="T1127" s="1229">
        <f t="shared" si="248"/>
        <v>9.2199999999999989</v>
      </c>
      <c r="U1127" s="1229">
        <f t="shared" si="249"/>
        <v>9.2199999999999989</v>
      </c>
      <c r="V1127" s="1233">
        <f t="shared" si="250"/>
        <v>4.6099999999999994</v>
      </c>
      <c r="W1127" s="1248">
        <f t="shared" si="239"/>
        <v>270</v>
      </c>
    </row>
    <row r="1128" spans="1:23" ht="11.25" customHeight="1" x14ac:dyDescent="0.25">
      <c r="A1128" s="1234" t="s">
        <v>4616</v>
      </c>
      <c r="B1128" s="1234">
        <v>110000071</v>
      </c>
      <c r="C1128" s="1235" t="s">
        <v>1260</v>
      </c>
      <c r="D1128" s="1234">
        <v>85010001425</v>
      </c>
      <c r="E1128" s="1234" t="s">
        <v>4671</v>
      </c>
      <c r="F1128" s="1237">
        <v>489</v>
      </c>
      <c r="G1128" s="1236">
        <v>3</v>
      </c>
      <c r="H1128" s="1236">
        <v>1</v>
      </c>
      <c r="I1128" s="1238">
        <v>0</v>
      </c>
      <c r="J1128" s="1239">
        <f t="shared" si="251"/>
        <v>2</v>
      </c>
      <c r="K1128" s="1229">
        <f t="shared" si="240"/>
        <v>117.36</v>
      </c>
      <c r="L1128" s="1229">
        <f t="shared" si="252"/>
        <v>117.36</v>
      </c>
      <c r="M1128" s="1229">
        <f t="shared" si="241"/>
        <v>1.68</v>
      </c>
      <c r="N1128" s="1229">
        <f t="shared" si="242"/>
        <v>3.36</v>
      </c>
      <c r="O1128" s="1229">
        <f t="shared" si="243"/>
        <v>56.7</v>
      </c>
      <c r="P1128" s="1229">
        <f t="shared" si="244"/>
        <v>113.4</v>
      </c>
      <c r="Q1128" s="1229">
        <f t="shared" si="245"/>
        <v>23.58</v>
      </c>
      <c r="R1128" s="1229">
        <f t="shared" si="246"/>
        <v>47.16</v>
      </c>
      <c r="S1128" s="1229">
        <f t="shared" si="247"/>
        <v>29.34</v>
      </c>
      <c r="T1128" s="1229">
        <f t="shared" si="248"/>
        <v>29.34</v>
      </c>
      <c r="U1128" s="1229">
        <f t="shared" si="249"/>
        <v>29.34</v>
      </c>
      <c r="V1128" s="1233">
        <f t="shared" si="250"/>
        <v>14.67</v>
      </c>
      <c r="W1128" s="1248">
        <f t="shared" si="239"/>
        <v>583</v>
      </c>
    </row>
    <row r="1129" spans="1:23" ht="11.25" customHeight="1" x14ac:dyDescent="0.25">
      <c r="A1129" s="1234" t="s">
        <v>4616</v>
      </c>
      <c r="B1129" s="1234">
        <v>110000072</v>
      </c>
      <c r="C1129" s="1235" t="s">
        <v>3311</v>
      </c>
      <c r="D1129" s="1234">
        <v>88940003082</v>
      </c>
      <c r="E1129" s="1234" t="s">
        <v>4672</v>
      </c>
      <c r="F1129" s="1237">
        <v>274</v>
      </c>
      <c r="G1129" s="1236">
        <v>2</v>
      </c>
      <c r="H1129" s="1236">
        <v>1</v>
      </c>
      <c r="I1129" s="1238">
        <v>0</v>
      </c>
      <c r="J1129" s="1239">
        <f t="shared" si="251"/>
        <v>1</v>
      </c>
      <c r="K1129" s="1229">
        <f t="shared" si="240"/>
        <v>65.759999999999991</v>
      </c>
      <c r="L1129" s="1229">
        <f t="shared" si="252"/>
        <v>65.759999999999991</v>
      </c>
      <c r="M1129" s="1229">
        <f t="shared" si="241"/>
        <v>1.68</v>
      </c>
      <c r="N1129" s="1229">
        <f t="shared" si="242"/>
        <v>1.68</v>
      </c>
      <c r="O1129" s="1229">
        <f t="shared" si="243"/>
        <v>56.7</v>
      </c>
      <c r="P1129" s="1229">
        <f t="shared" si="244"/>
        <v>56.7</v>
      </c>
      <c r="Q1129" s="1229">
        <f t="shared" si="245"/>
        <v>23.58</v>
      </c>
      <c r="R1129" s="1229">
        <f t="shared" si="246"/>
        <v>23.58</v>
      </c>
      <c r="S1129" s="1229">
        <f t="shared" si="247"/>
        <v>16.439999999999998</v>
      </c>
      <c r="T1129" s="1229">
        <f t="shared" si="248"/>
        <v>16.439999999999998</v>
      </c>
      <c r="U1129" s="1229">
        <f t="shared" si="249"/>
        <v>16.439999999999998</v>
      </c>
      <c r="V1129" s="1233">
        <f t="shared" si="250"/>
        <v>8.2199999999999989</v>
      </c>
      <c r="W1129" s="1248">
        <f t="shared" si="239"/>
        <v>353</v>
      </c>
    </row>
    <row r="1130" spans="1:23" ht="11.25" customHeight="1" x14ac:dyDescent="0.25">
      <c r="A1130" s="1234" t="s">
        <v>4616</v>
      </c>
      <c r="B1130" s="1234">
        <v>110000074</v>
      </c>
      <c r="C1130" s="1235" t="s">
        <v>730</v>
      </c>
      <c r="D1130" s="1234">
        <v>15180010869</v>
      </c>
      <c r="E1130" s="1234" t="s">
        <v>4673</v>
      </c>
      <c r="F1130" s="1237">
        <v>437</v>
      </c>
      <c r="G1130" s="1236">
        <v>4</v>
      </c>
      <c r="H1130" s="1236">
        <v>1</v>
      </c>
      <c r="I1130" s="1238">
        <v>0</v>
      </c>
      <c r="J1130" s="1239">
        <f t="shared" si="251"/>
        <v>3</v>
      </c>
      <c r="K1130" s="1229">
        <f t="shared" si="240"/>
        <v>104.88</v>
      </c>
      <c r="L1130" s="1229">
        <f t="shared" si="252"/>
        <v>104.88</v>
      </c>
      <c r="M1130" s="1229">
        <f t="shared" si="241"/>
        <v>1.68</v>
      </c>
      <c r="N1130" s="1229">
        <f t="shared" si="242"/>
        <v>5.04</v>
      </c>
      <c r="O1130" s="1229">
        <f t="shared" si="243"/>
        <v>56.7</v>
      </c>
      <c r="P1130" s="1229">
        <f t="shared" si="244"/>
        <v>170.10000000000002</v>
      </c>
      <c r="Q1130" s="1229">
        <f t="shared" si="245"/>
        <v>23.58</v>
      </c>
      <c r="R1130" s="1229">
        <f t="shared" si="246"/>
        <v>70.739999999999995</v>
      </c>
      <c r="S1130" s="1229">
        <f t="shared" si="247"/>
        <v>26.22</v>
      </c>
      <c r="T1130" s="1229">
        <f t="shared" si="248"/>
        <v>26.22</v>
      </c>
      <c r="U1130" s="1229">
        <f t="shared" si="249"/>
        <v>26.22</v>
      </c>
      <c r="V1130" s="1233">
        <f t="shared" si="250"/>
        <v>13.11</v>
      </c>
      <c r="W1130" s="1248">
        <f t="shared" si="239"/>
        <v>629</v>
      </c>
    </row>
    <row r="1131" spans="1:23" ht="11.25" customHeight="1" x14ac:dyDescent="0.25">
      <c r="A1131" s="1234" t="s">
        <v>4616</v>
      </c>
      <c r="B1131" s="1234">
        <v>110000076</v>
      </c>
      <c r="C1131" s="1235" t="s">
        <v>3313</v>
      </c>
      <c r="D1131" s="1234">
        <v>10580011034</v>
      </c>
      <c r="E1131" s="1234" t="s">
        <v>4674</v>
      </c>
      <c r="F1131" s="1237">
        <v>239</v>
      </c>
      <c r="G1131" s="1236">
        <v>2</v>
      </c>
      <c r="H1131" s="1236">
        <v>1</v>
      </c>
      <c r="I1131" s="1238">
        <v>0</v>
      </c>
      <c r="J1131" s="1239">
        <f t="shared" si="251"/>
        <v>1</v>
      </c>
      <c r="K1131" s="1229">
        <f t="shared" si="240"/>
        <v>57.36</v>
      </c>
      <c r="L1131" s="1229">
        <f t="shared" si="252"/>
        <v>57.36</v>
      </c>
      <c r="M1131" s="1229">
        <f t="shared" si="241"/>
        <v>1.68</v>
      </c>
      <c r="N1131" s="1229">
        <f t="shared" si="242"/>
        <v>1.68</v>
      </c>
      <c r="O1131" s="1229">
        <f t="shared" si="243"/>
        <v>56.7</v>
      </c>
      <c r="P1131" s="1229">
        <f t="shared" si="244"/>
        <v>56.7</v>
      </c>
      <c r="Q1131" s="1229">
        <f t="shared" si="245"/>
        <v>23.58</v>
      </c>
      <c r="R1131" s="1229">
        <f t="shared" si="246"/>
        <v>23.58</v>
      </c>
      <c r="S1131" s="1229">
        <f t="shared" si="247"/>
        <v>14.34</v>
      </c>
      <c r="T1131" s="1229">
        <f t="shared" si="248"/>
        <v>14.34</v>
      </c>
      <c r="U1131" s="1229">
        <f t="shared" si="249"/>
        <v>14.34</v>
      </c>
      <c r="V1131" s="1233">
        <f t="shared" si="250"/>
        <v>7.17</v>
      </c>
      <c r="W1131" s="1248">
        <f t="shared" si="239"/>
        <v>329</v>
      </c>
    </row>
    <row r="1132" spans="1:23" ht="11.25" customHeight="1" x14ac:dyDescent="0.25">
      <c r="A1132" s="1234" t="s">
        <v>4616</v>
      </c>
      <c r="B1132" s="1234">
        <v>320200004</v>
      </c>
      <c r="C1132" s="1235" t="s">
        <v>1028</v>
      </c>
      <c r="D1132" s="1234">
        <v>21330001704</v>
      </c>
      <c r="E1132" s="1234" t="s">
        <v>4675</v>
      </c>
      <c r="F1132" s="1237">
        <v>595.33333333333337</v>
      </c>
      <c r="G1132" s="1236">
        <v>3</v>
      </c>
      <c r="H1132" s="1236">
        <v>1</v>
      </c>
      <c r="I1132" s="1238">
        <v>0</v>
      </c>
      <c r="J1132" s="1239">
        <f t="shared" si="251"/>
        <v>2</v>
      </c>
      <c r="K1132" s="1229">
        <f t="shared" si="240"/>
        <v>142.88</v>
      </c>
      <c r="L1132" s="1229">
        <f t="shared" si="252"/>
        <v>142.88</v>
      </c>
      <c r="M1132" s="1229">
        <f t="shared" si="241"/>
        <v>1.68</v>
      </c>
      <c r="N1132" s="1229">
        <f t="shared" si="242"/>
        <v>3.36</v>
      </c>
      <c r="O1132" s="1229">
        <f t="shared" si="243"/>
        <v>56.7</v>
      </c>
      <c r="P1132" s="1229">
        <f t="shared" si="244"/>
        <v>113.4</v>
      </c>
      <c r="Q1132" s="1229">
        <f t="shared" si="245"/>
        <v>23.58</v>
      </c>
      <c r="R1132" s="1229">
        <f t="shared" si="246"/>
        <v>47.16</v>
      </c>
      <c r="S1132" s="1229">
        <f t="shared" si="247"/>
        <v>35.72</v>
      </c>
      <c r="T1132" s="1229">
        <f t="shared" si="248"/>
        <v>35.72</v>
      </c>
      <c r="U1132" s="1229">
        <f t="shared" si="249"/>
        <v>35.72</v>
      </c>
      <c r="V1132" s="1233">
        <f t="shared" si="250"/>
        <v>17.86</v>
      </c>
      <c r="W1132" s="1248">
        <f t="shared" si="239"/>
        <v>657</v>
      </c>
    </row>
    <row r="1133" spans="1:23" ht="11.25" customHeight="1" x14ac:dyDescent="0.25">
      <c r="A1133" s="1234" t="s">
        <v>4616</v>
      </c>
      <c r="B1133" s="1234">
        <v>320200005</v>
      </c>
      <c r="C1133" s="1235" t="s">
        <v>3315</v>
      </c>
      <c r="D1133" s="1234">
        <v>70240005233</v>
      </c>
      <c r="E1133" s="1234" t="s">
        <v>4676</v>
      </c>
      <c r="F1133" s="1237">
        <v>379</v>
      </c>
      <c r="G1133" s="1236">
        <v>3</v>
      </c>
      <c r="H1133" s="1236">
        <v>1</v>
      </c>
      <c r="I1133" s="1238">
        <v>0</v>
      </c>
      <c r="J1133" s="1239">
        <f t="shared" si="251"/>
        <v>2</v>
      </c>
      <c r="K1133" s="1229">
        <f t="shared" si="240"/>
        <v>90.96</v>
      </c>
      <c r="L1133" s="1229">
        <f t="shared" si="252"/>
        <v>90.96</v>
      </c>
      <c r="M1133" s="1229">
        <f t="shared" si="241"/>
        <v>1.68</v>
      </c>
      <c r="N1133" s="1229">
        <f t="shared" si="242"/>
        <v>3.36</v>
      </c>
      <c r="O1133" s="1229">
        <f t="shared" si="243"/>
        <v>56.7</v>
      </c>
      <c r="P1133" s="1229">
        <f t="shared" si="244"/>
        <v>113.4</v>
      </c>
      <c r="Q1133" s="1229">
        <f t="shared" si="245"/>
        <v>23.58</v>
      </c>
      <c r="R1133" s="1229">
        <f t="shared" si="246"/>
        <v>47.16</v>
      </c>
      <c r="S1133" s="1229">
        <f t="shared" si="247"/>
        <v>22.74</v>
      </c>
      <c r="T1133" s="1229">
        <f t="shared" si="248"/>
        <v>22.74</v>
      </c>
      <c r="U1133" s="1229">
        <f t="shared" si="249"/>
        <v>22.74</v>
      </c>
      <c r="V1133" s="1233">
        <f t="shared" si="250"/>
        <v>11.37</v>
      </c>
      <c r="W1133" s="1248">
        <f t="shared" si="239"/>
        <v>507</v>
      </c>
    </row>
    <row r="1134" spans="1:23" ht="11.25" customHeight="1" x14ac:dyDescent="0.25">
      <c r="A1134" s="1234" t="s">
        <v>4616</v>
      </c>
      <c r="B1134" s="1234">
        <v>320200006</v>
      </c>
      <c r="C1134" s="1235" t="s">
        <v>1030</v>
      </c>
      <c r="D1134" s="1234">
        <v>17940006128</v>
      </c>
      <c r="E1134" s="1234" t="s">
        <v>4677</v>
      </c>
      <c r="F1134" s="1237">
        <v>479</v>
      </c>
      <c r="G1134" s="1236">
        <v>3</v>
      </c>
      <c r="H1134" s="1236">
        <v>1</v>
      </c>
      <c r="I1134" s="1238">
        <v>0</v>
      </c>
      <c r="J1134" s="1239">
        <f t="shared" si="251"/>
        <v>2</v>
      </c>
      <c r="K1134" s="1229">
        <f t="shared" si="240"/>
        <v>114.96</v>
      </c>
      <c r="L1134" s="1229">
        <f t="shared" si="252"/>
        <v>114.96</v>
      </c>
      <c r="M1134" s="1229">
        <f t="shared" si="241"/>
        <v>1.68</v>
      </c>
      <c r="N1134" s="1229">
        <f t="shared" si="242"/>
        <v>3.36</v>
      </c>
      <c r="O1134" s="1229">
        <f t="shared" si="243"/>
        <v>56.7</v>
      </c>
      <c r="P1134" s="1229">
        <f t="shared" si="244"/>
        <v>113.4</v>
      </c>
      <c r="Q1134" s="1229">
        <f t="shared" si="245"/>
        <v>23.58</v>
      </c>
      <c r="R1134" s="1229">
        <f t="shared" si="246"/>
        <v>47.16</v>
      </c>
      <c r="S1134" s="1229">
        <f t="shared" si="247"/>
        <v>28.74</v>
      </c>
      <c r="T1134" s="1229">
        <f t="shared" si="248"/>
        <v>28.74</v>
      </c>
      <c r="U1134" s="1229">
        <f t="shared" si="249"/>
        <v>28.74</v>
      </c>
      <c r="V1134" s="1233">
        <f t="shared" si="250"/>
        <v>14.37</v>
      </c>
      <c r="W1134" s="1248">
        <f t="shared" si="239"/>
        <v>576</v>
      </c>
    </row>
    <row r="1135" spans="1:23" ht="11.25" customHeight="1" x14ac:dyDescent="0.25">
      <c r="A1135" s="1234" t="s">
        <v>4616</v>
      </c>
      <c r="B1135" s="1234">
        <v>320200007</v>
      </c>
      <c r="C1135" s="1235" t="s">
        <v>3317</v>
      </c>
      <c r="D1135" s="1234">
        <v>58010009852</v>
      </c>
      <c r="E1135" s="1234" t="s">
        <v>4678</v>
      </c>
      <c r="F1135" s="1237">
        <v>291.66666666666669</v>
      </c>
      <c r="G1135" s="1236">
        <v>3</v>
      </c>
      <c r="H1135" s="1236">
        <v>1</v>
      </c>
      <c r="I1135" s="1238">
        <v>0</v>
      </c>
      <c r="J1135" s="1239">
        <f t="shared" si="251"/>
        <v>2</v>
      </c>
      <c r="K1135" s="1229">
        <f t="shared" si="240"/>
        <v>70</v>
      </c>
      <c r="L1135" s="1229">
        <f t="shared" si="252"/>
        <v>70</v>
      </c>
      <c r="M1135" s="1229">
        <f t="shared" si="241"/>
        <v>1.68</v>
      </c>
      <c r="N1135" s="1229">
        <f t="shared" si="242"/>
        <v>3.36</v>
      </c>
      <c r="O1135" s="1229">
        <f t="shared" si="243"/>
        <v>56.7</v>
      </c>
      <c r="P1135" s="1229">
        <f t="shared" si="244"/>
        <v>113.4</v>
      </c>
      <c r="Q1135" s="1229">
        <f t="shared" si="245"/>
        <v>23.58</v>
      </c>
      <c r="R1135" s="1229">
        <f t="shared" si="246"/>
        <v>47.16</v>
      </c>
      <c r="S1135" s="1229">
        <f t="shared" si="247"/>
        <v>17.5</v>
      </c>
      <c r="T1135" s="1229">
        <f t="shared" si="248"/>
        <v>17.5</v>
      </c>
      <c r="U1135" s="1229">
        <f t="shared" si="249"/>
        <v>17.5</v>
      </c>
      <c r="V1135" s="1233">
        <f t="shared" si="250"/>
        <v>8.75</v>
      </c>
      <c r="W1135" s="1248">
        <f t="shared" si="239"/>
        <v>447</v>
      </c>
    </row>
    <row r="1136" spans="1:23" ht="11.25" customHeight="1" x14ac:dyDescent="0.25">
      <c r="A1136" s="1234" t="s">
        <v>4616</v>
      </c>
      <c r="B1136" s="1234">
        <v>320200008</v>
      </c>
      <c r="C1136" s="1235" t="s">
        <v>1262</v>
      </c>
      <c r="D1136" s="1234">
        <v>10430006304</v>
      </c>
      <c r="E1136" s="1234" t="s">
        <v>4679</v>
      </c>
      <c r="F1136" s="1237">
        <v>292.33333333333331</v>
      </c>
      <c r="G1136" s="1236">
        <v>3</v>
      </c>
      <c r="H1136" s="1236">
        <v>1</v>
      </c>
      <c r="I1136" s="1238">
        <v>0</v>
      </c>
      <c r="J1136" s="1239">
        <f t="shared" si="251"/>
        <v>2</v>
      </c>
      <c r="K1136" s="1229">
        <f t="shared" si="240"/>
        <v>70.16</v>
      </c>
      <c r="L1136" s="1229">
        <f t="shared" si="252"/>
        <v>70.16</v>
      </c>
      <c r="M1136" s="1229">
        <f t="shared" si="241"/>
        <v>1.68</v>
      </c>
      <c r="N1136" s="1229">
        <f t="shared" si="242"/>
        <v>3.36</v>
      </c>
      <c r="O1136" s="1229">
        <f t="shared" si="243"/>
        <v>56.7</v>
      </c>
      <c r="P1136" s="1229">
        <f t="shared" si="244"/>
        <v>113.4</v>
      </c>
      <c r="Q1136" s="1229">
        <f t="shared" si="245"/>
        <v>23.58</v>
      </c>
      <c r="R1136" s="1229">
        <f t="shared" si="246"/>
        <v>47.16</v>
      </c>
      <c r="S1136" s="1229">
        <f t="shared" si="247"/>
        <v>17.54</v>
      </c>
      <c r="T1136" s="1229">
        <f t="shared" si="248"/>
        <v>17.54</v>
      </c>
      <c r="U1136" s="1229">
        <f t="shared" si="249"/>
        <v>17.54</v>
      </c>
      <c r="V1136" s="1233">
        <f t="shared" si="250"/>
        <v>8.77</v>
      </c>
      <c r="W1136" s="1248">
        <f t="shared" si="239"/>
        <v>448</v>
      </c>
    </row>
    <row r="1137" spans="1:23" ht="11.25" customHeight="1" x14ac:dyDescent="0.25">
      <c r="A1137" s="1234" t="s">
        <v>4616</v>
      </c>
      <c r="B1137" s="1234">
        <v>321000002</v>
      </c>
      <c r="C1137" s="1235" t="s">
        <v>3319</v>
      </c>
      <c r="D1137" s="1234">
        <v>34950004344</v>
      </c>
      <c r="E1137" s="1234" t="s">
        <v>4680</v>
      </c>
      <c r="F1137" s="1237">
        <v>174.66666666666666</v>
      </c>
      <c r="G1137" s="1236">
        <v>2</v>
      </c>
      <c r="H1137" s="1236">
        <v>1</v>
      </c>
      <c r="I1137" s="1238">
        <v>0</v>
      </c>
      <c r="J1137" s="1239">
        <f t="shared" si="251"/>
        <v>1</v>
      </c>
      <c r="K1137" s="1229">
        <f t="shared" si="240"/>
        <v>41.919999999999995</v>
      </c>
      <c r="L1137" s="1229">
        <f t="shared" si="252"/>
        <v>41.919999999999995</v>
      </c>
      <c r="M1137" s="1229">
        <f t="shared" si="241"/>
        <v>1.68</v>
      </c>
      <c r="N1137" s="1229">
        <f t="shared" si="242"/>
        <v>1.68</v>
      </c>
      <c r="O1137" s="1229">
        <f t="shared" si="243"/>
        <v>56.7</v>
      </c>
      <c r="P1137" s="1229">
        <f t="shared" si="244"/>
        <v>56.7</v>
      </c>
      <c r="Q1137" s="1229">
        <f t="shared" si="245"/>
        <v>23.58</v>
      </c>
      <c r="R1137" s="1229">
        <f t="shared" si="246"/>
        <v>23.58</v>
      </c>
      <c r="S1137" s="1229">
        <f t="shared" si="247"/>
        <v>10.479999999999999</v>
      </c>
      <c r="T1137" s="1229">
        <f t="shared" si="248"/>
        <v>10.479999999999999</v>
      </c>
      <c r="U1137" s="1229">
        <f t="shared" si="249"/>
        <v>10.479999999999999</v>
      </c>
      <c r="V1137" s="1233">
        <f t="shared" si="250"/>
        <v>5.2399999999999993</v>
      </c>
      <c r="W1137" s="1248">
        <f t="shared" si="239"/>
        <v>284</v>
      </c>
    </row>
    <row r="1138" spans="1:23" ht="11.25" customHeight="1" x14ac:dyDescent="0.25">
      <c r="A1138" s="1234" t="s">
        <v>4616</v>
      </c>
      <c r="B1138" s="1234">
        <v>321000006</v>
      </c>
      <c r="C1138" s="1235" t="s">
        <v>1264</v>
      </c>
      <c r="D1138" s="1234">
        <v>10120006002</v>
      </c>
      <c r="E1138" s="1234" t="s">
        <v>4681</v>
      </c>
      <c r="F1138" s="1237">
        <v>200</v>
      </c>
      <c r="G1138" s="1236">
        <v>4</v>
      </c>
      <c r="H1138" s="1236">
        <v>1</v>
      </c>
      <c r="I1138" s="1238">
        <v>0</v>
      </c>
      <c r="J1138" s="1239">
        <f t="shared" si="251"/>
        <v>3</v>
      </c>
      <c r="K1138" s="1229">
        <f t="shared" si="240"/>
        <v>48</v>
      </c>
      <c r="L1138" s="1229">
        <f t="shared" si="252"/>
        <v>48</v>
      </c>
      <c r="M1138" s="1229">
        <f t="shared" si="241"/>
        <v>1.68</v>
      </c>
      <c r="N1138" s="1229">
        <f t="shared" si="242"/>
        <v>5.04</v>
      </c>
      <c r="O1138" s="1229">
        <f t="shared" si="243"/>
        <v>56.7</v>
      </c>
      <c r="P1138" s="1229">
        <f t="shared" si="244"/>
        <v>170.10000000000002</v>
      </c>
      <c r="Q1138" s="1229">
        <f t="shared" si="245"/>
        <v>23.58</v>
      </c>
      <c r="R1138" s="1229">
        <f t="shared" si="246"/>
        <v>70.739999999999995</v>
      </c>
      <c r="S1138" s="1229">
        <f t="shared" si="247"/>
        <v>12</v>
      </c>
      <c r="T1138" s="1229">
        <f t="shared" si="248"/>
        <v>12</v>
      </c>
      <c r="U1138" s="1229">
        <f t="shared" si="249"/>
        <v>12</v>
      </c>
      <c r="V1138" s="1233">
        <f t="shared" si="250"/>
        <v>6</v>
      </c>
      <c r="W1138" s="1248">
        <f t="shared" si="239"/>
        <v>466</v>
      </c>
    </row>
    <row r="1139" spans="1:23" ht="11.25" customHeight="1" x14ac:dyDescent="0.25">
      <c r="A1139" s="1234" t="s">
        <v>4616</v>
      </c>
      <c r="B1139" s="1234">
        <v>321000007</v>
      </c>
      <c r="C1139" s="1235" t="s">
        <v>1266</v>
      </c>
      <c r="D1139" s="1234">
        <v>90720009184</v>
      </c>
      <c r="E1139" s="1234" t="s">
        <v>4682</v>
      </c>
      <c r="F1139" s="1237">
        <v>176.66666666666666</v>
      </c>
      <c r="G1139" s="1236">
        <v>4</v>
      </c>
      <c r="H1139" s="1236">
        <v>1</v>
      </c>
      <c r="I1139" s="1238">
        <v>0</v>
      </c>
      <c r="J1139" s="1239">
        <f t="shared" si="251"/>
        <v>3</v>
      </c>
      <c r="K1139" s="1229">
        <f t="shared" si="240"/>
        <v>42.4</v>
      </c>
      <c r="L1139" s="1229">
        <f t="shared" si="252"/>
        <v>42.4</v>
      </c>
      <c r="M1139" s="1229">
        <f t="shared" si="241"/>
        <v>1.68</v>
      </c>
      <c r="N1139" s="1229">
        <f t="shared" si="242"/>
        <v>5.04</v>
      </c>
      <c r="O1139" s="1229">
        <f t="shared" si="243"/>
        <v>56.7</v>
      </c>
      <c r="P1139" s="1229">
        <f t="shared" si="244"/>
        <v>170.10000000000002</v>
      </c>
      <c r="Q1139" s="1229">
        <f t="shared" si="245"/>
        <v>23.58</v>
      </c>
      <c r="R1139" s="1229">
        <f t="shared" si="246"/>
        <v>70.739999999999995</v>
      </c>
      <c r="S1139" s="1229">
        <f t="shared" si="247"/>
        <v>10.6</v>
      </c>
      <c r="T1139" s="1229">
        <f t="shared" si="248"/>
        <v>10.6</v>
      </c>
      <c r="U1139" s="1229">
        <f t="shared" si="249"/>
        <v>10.6</v>
      </c>
      <c r="V1139" s="1233">
        <f t="shared" si="250"/>
        <v>5.3</v>
      </c>
      <c r="W1139" s="1248">
        <f t="shared" si="239"/>
        <v>450</v>
      </c>
    </row>
    <row r="1140" spans="1:23" ht="11.25" customHeight="1" x14ac:dyDescent="0.25">
      <c r="A1140" s="1234" t="s">
        <v>4616</v>
      </c>
      <c r="B1140" s="1234">
        <v>321400004</v>
      </c>
      <c r="C1140" s="1235" t="s">
        <v>1032</v>
      </c>
      <c r="D1140" s="1234">
        <v>75220002313</v>
      </c>
      <c r="E1140" s="1234" t="s">
        <v>4683</v>
      </c>
      <c r="F1140" s="1237">
        <v>320</v>
      </c>
      <c r="G1140" s="1236">
        <v>3</v>
      </c>
      <c r="H1140" s="1236">
        <v>1</v>
      </c>
      <c r="I1140" s="1238">
        <v>0</v>
      </c>
      <c r="J1140" s="1239">
        <f t="shared" si="251"/>
        <v>2</v>
      </c>
      <c r="K1140" s="1229">
        <f t="shared" si="240"/>
        <v>76.8</v>
      </c>
      <c r="L1140" s="1229">
        <f t="shared" si="252"/>
        <v>76.8</v>
      </c>
      <c r="M1140" s="1229">
        <f t="shared" si="241"/>
        <v>1.68</v>
      </c>
      <c r="N1140" s="1229">
        <f t="shared" si="242"/>
        <v>3.36</v>
      </c>
      <c r="O1140" s="1229">
        <f t="shared" si="243"/>
        <v>56.7</v>
      </c>
      <c r="P1140" s="1229">
        <f t="shared" si="244"/>
        <v>113.4</v>
      </c>
      <c r="Q1140" s="1229">
        <f t="shared" si="245"/>
        <v>23.58</v>
      </c>
      <c r="R1140" s="1229">
        <f t="shared" si="246"/>
        <v>47.16</v>
      </c>
      <c r="S1140" s="1229">
        <f t="shared" si="247"/>
        <v>19.2</v>
      </c>
      <c r="T1140" s="1229">
        <f t="shared" si="248"/>
        <v>19.2</v>
      </c>
      <c r="U1140" s="1229">
        <f t="shared" si="249"/>
        <v>19.2</v>
      </c>
      <c r="V1140" s="1233">
        <f t="shared" si="250"/>
        <v>9.6</v>
      </c>
      <c r="W1140" s="1248">
        <f t="shared" si="239"/>
        <v>467</v>
      </c>
    </row>
    <row r="1141" spans="1:23" ht="11.25" customHeight="1" x14ac:dyDescent="0.25">
      <c r="A1141" s="1234" t="s">
        <v>4616</v>
      </c>
      <c r="B1141" s="1234">
        <v>321400005</v>
      </c>
      <c r="C1141" s="1235" t="s">
        <v>3321</v>
      </c>
      <c r="D1141" s="1234">
        <v>23270000943</v>
      </c>
      <c r="E1141" s="1234" t="s">
        <v>4684</v>
      </c>
      <c r="F1141" s="1237">
        <v>285</v>
      </c>
      <c r="G1141" s="1236">
        <v>2</v>
      </c>
      <c r="H1141" s="1236">
        <v>1</v>
      </c>
      <c r="I1141" s="1238">
        <v>0</v>
      </c>
      <c r="J1141" s="1239">
        <f t="shared" si="251"/>
        <v>1</v>
      </c>
      <c r="K1141" s="1229">
        <f t="shared" si="240"/>
        <v>68.399999999999991</v>
      </c>
      <c r="L1141" s="1229">
        <f t="shared" si="252"/>
        <v>68.399999999999991</v>
      </c>
      <c r="M1141" s="1229">
        <f t="shared" si="241"/>
        <v>1.68</v>
      </c>
      <c r="N1141" s="1229">
        <f t="shared" si="242"/>
        <v>1.68</v>
      </c>
      <c r="O1141" s="1229">
        <f t="shared" si="243"/>
        <v>56.7</v>
      </c>
      <c r="P1141" s="1229">
        <f t="shared" si="244"/>
        <v>56.7</v>
      </c>
      <c r="Q1141" s="1229">
        <f t="shared" si="245"/>
        <v>23.58</v>
      </c>
      <c r="R1141" s="1229">
        <f t="shared" si="246"/>
        <v>23.58</v>
      </c>
      <c r="S1141" s="1229">
        <f t="shared" si="247"/>
        <v>17.099999999999998</v>
      </c>
      <c r="T1141" s="1229">
        <f t="shared" si="248"/>
        <v>17.099999999999998</v>
      </c>
      <c r="U1141" s="1229">
        <f t="shared" si="249"/>
        <v>17.099999999999998</v>
      </c>
      <c r="V1141" s="1233">
        <f t="shared" si="250"/>
        <v>8.5499999999999989</v>
      </c>
      <c r="W1141" s="1248">
        <f t="shared" si="239"/>
        <v>361</v>
      </c>
    </row>
    <row r="1142" spans="1:23" ht="11.25" customHeight="1" x14ac:dyDescent="0.25">
      <c r="A1142" s="1234" t="s">
        <v>4616</v>
      </c>
      <c r="B1142" s="1234">
        <v>321400006</v>
      </c>
      <c r="C1142" s="1235" t="s">
        <v>3323</v>
      </c>
      <c r="D1142" s="1234">
        <v>51220009794</v>
      </c>
      <c r="E1142" s="1234" t="s">
        <v>4685</v>
      </c>
      <c r="F1142" s="1237">
        <v>327.66666666666669</v>
      </c>
      <c r="G1142" s="1236">
        <v>2</v>
      </c>
      <c r="H1142" s="1236">
        <v>1</v>
      </c>
      <c r="I1142" s="1238">
        <v>0</v>
      </c>
      <c r="J1142" s="1239">
        <f t="shared" si="251"/>
        <v>1</v>
      </c>
      <c r="K1142" s="1229">
        <f t="shared" si="240"/>
        <v>78.64</v>
      </c>
      <c r="L1142" s="1229">
        <f t="shared" si="252"/>
        <v>78.64</v>
      </c>
      <c r="M1142" s="1229">
        <f t="shared" si="241"/>
        <v>1.68</v>
      </c>
      <c r="N1142" s="1229">
        <f t="shared" si="242"/>
        <v>1.68</v>
      </c>
      <c r="O1142" s="1229">
        <f t="shared" si="243"/>
        <v>56.7</v>
      </c>
      <c r="P1142" s="1229">
        <f t="shared" si="244"/>
        <v>56.7</v>
      </c>
      <c r="Q1142" s="1229">
        <f t="shared" si="245"/>
        <v>23.58</v>
      </c>
      <c r="R1142" s="1229">
        <f t="shared" si="246"/>
        <v>23.58</v>
      </c>
      <c r="S1142" s="1229">
        <f t="shared" si="247"/>
        <v>19.66</v>
      </c>
      <c r="T1142" s="1229">
        <f t="shared" si="248"/>
        <v>19.66</v>
      </c>
      <c r="U1142" s="1229">
        <f t="shared" si="249"/>
        <v>19.66</v>
      </c>
      <c r="V1142" s="1233">
        <f t="shared" si="250"/>
        <v>9.83</v>
      </c>
      <c r="W1142" s="1248">
        <f t="shared" si="239"/>
        <v>390</v>
      </c>
    </row>
    <row r="1143" spans="1:23" ht="11.25" customHeight="1" x14ac:dyDescent="0.25">
      <c r="A1143" s="1234" t="s">
        <v>4616</v>
      </c>
      <c r="B1143" s="1234">
        <v>326100001</v>
      </c>
      <c r="C1143" s="1235" t="s">
        <v>1034</v>
      </c>
      <c r="D1143" s="1234">
        <v>62220003294</v>
      </c>
      <c r="E1143" s="1234" t="s">
        <v>4686</v>
      </c>
      <c r="F1143" s="1237">
        <v>392</v>
      </c>
      <c r="G1143" s="1236">
        <v>2</v>
      </c>
      <c r="H1143" s="1236">
        <v>1</v>
      </c>
      <c r="I1143" s="1238">
        <v>0</v>
      </c>
      <c r="J1143" s="1239">
        <f t="shared" si="251"/>
        <v>1</v>
      </c>
      <c r="K1143" s="1229">
        <f t="shared" si="240"/>
        <v>94.08</v>
      </c>
      <c r="L1143" s="1229">
        <f t="shared" si="252"/>
        <v>94.08</v>
      </c>
      <c r="M1143" s="1229">
        <f t="shared" si="241"/>
        <v>1.68</v>
      </c>
      <c r="N1143" s="1229">
        <f t="shared" si="242"/>
        <v>1.68</v>
      </c>
      <c r="O1143" s="1229">
        <f t="shared" si="243"/>
        <v>56.7</v>
      </c>
      <c r="P1143" s="1229">
        <f t="shared" si="244"/>
        <v>56.7</v>
      </c>
      <c r="Q1143" s="1229">
        <f t="shared" si="245"/>
        <v>23.58</v>
      </c>
      <c r="R1143" s="1229">
        <f t="shared" si="246"/>
        <v>23.58</v>
      </c>
      <c r="S1143" s="1229">
        <f t="shared" si="247"/>
        <v>23.52</v>
      </c>
      <c r="T1143" s="1229">
        <f t="shared" si="248"/>
        <v>23.52</v>
      </c>
      <c r="U1143" s="1229">
        <f t="shared" si="249"/>
        <v>23.52</v>
      </c>
      <c r="V1143" s="1233">
        <f t="shared" si="250"/>
        <v>11.76</v>
      </c>
      <c r="W1143" s="1248">
        <f t="shared" si="239"/>
        <v>434</v>
      </c>
    </row>
    <row r="1144" spans="1:23" ht="11.25" customHeight="1" x14ac:dyDescent="0.25">
      <c r="A1144" s="1234" t="s">
        <v>4616</v>
      </c>
      <c r="B1144" s="1234">
        <v>326100004</v>
      </c>
      <c r="C1144" s="1235" t="s">
        <v>3325</v>
      </c>
      <c r="D1144" s="1234">
        <v>96710009965</v>
      </c>
      <c r="E1144" s="1234" t="s">
        <v>4687</v>
      </c>
      <c r="F1144" s="1237">
        <v>366.66666666666669</v>
      </c>
      <c r="G1144" s="1236">
        <v>3</v>
      </c>
      <c r="H1144" s="1236">
        <v>1</v>
      </c>
      <c r="I1144" s="1238">
        <v>0</v>
      </c>
      <c r="J1144" s="1239">
        <f t="shared" si="251"/>
        <v>2</v>
      </c>
      <c r="K1144" s="1229">
        <f t="shared" si="240"/>
        <v>88</v>
      </c>
      <c r="L1144" s="1229">
        <f t="shared" si="252"/>
        <v>88</v>
      </c>
      <c r="M1144" s="1229">
        <f t="shared" si="241"/>
        <v>1.68</v>
      </c>
      <c r="N1144" s="1229">
        <f t="shared" si="242"/>
        <v>3.36</v>
      </c>
      <c r="O1144" s="1229">
        <f t="shared" si="243"/>
        <v>56.7</v>
      </c>
      <c r="P1144" s="1229">
        <f t="shared" si="244"/>
        <v>113.4</v>
      </c>
      <c r="Q1144" s="1229">
        <f t="shared" si="245"/>
        <v>23.58</v>
      </c>
      <c r="R1144" s="1229">
        <f t="shared" si="246"/>
        <v>47.16</v>
      </c>
      <c r="S1144" s="1229">
        <f t="shared" si="247"/>
        <v>22</v>
      </c>
      <c r="T1144" s="1229">
        <f t="shared" si="248"/>
        <v>22</v>
      </c>
      <c r="U1144" s="1229">
        <f t="shared" si="249"/>
        <v>22</v>
      </c>
      <c r="V1144" s="1233">
        <f t="shared" si="250"/>
        <v>11</v>
      </c>
      <c r="W1144" s="1248">
        <f t="shared" si="239"/>
        <v>499</v>
      </c>
    </row>
    <row r="1145" spans="1:23" ht="11.25" customHeight="1" x14ac:dyDescent="0.25">
      <c r="A1145" s="1234" t="s">
        <v>4616</v>
      </c>
      <c r="B1145" s="1234">
        <v>326100011</v>
      </c>
      <c r="C1145" s="1235" t="s">
        <v>3327</v>
      </c>
      <c r="D1145" s="1234">
        <v>95800010513</v>
      </c>
      <c r="E1145" s="1234" t="s">
        <v>4688</v>
      </c>
      <c r="F1145" s="1237">
        <v>368.66666666666669</v>
      </c>
      <c r="G1145" s="1236">
        <v>3</v>
      </c>
      <c r="H1145" s="1236">
        <v>1</v>
      </c>
      <c r="I1145" s="1238">
        <v>0</v>
      </c>
      <c r="J1145" s="1239">
        <f t="shared" si="251"/>
        <v>2</v>
      </c>
      <c r="K1145" s="1229">
        <f t="shared" si="240"/>
        <v>88.48</v>
      </c>
      <c r="L1145" s="1229">
        <f t="shared" si="252"/>
        <v>88.48</v>
      </c>
      <c r="M1145" s="1229">
        <f t="shared" si="241"/>
        <v>1.68</v>
      </c>
      <c r="N1145" s="1229">
        <f t="shared" si="242"/>
        <v>3.36</v>
      </c>
      <c r="O1145" s="1229">
        <f t="shared" si="243"/>
        <v>56.7</v>
      </c>
      <c r="P1145" s="1229">
        <f t="shared" si="244"/>
        <v>113.4</v>
      </c>
      <c r="Q1145" s="1229">
        <f t="shared" si="245"/>
        <v>23.58</v>
      </c>
      <c r="R1145" s="1229">
        <f t="shared" si="246"/>
        <v>47.16</v>
      </c>
      <c r="S1145" s="1229">
        <f t="shared" si="247"/>
        <v>22.12</v>
      </c>
      <c r="T1145" s="1229">
        <f t="shared" si="248"/>
        <v>22.12</v>
      </c>
      <c r="U1145" s="1229">
        <f t="shared" si="249"/>
        <v>22.12</v>
      </c>
      <c r="V1145" s="1233">
        <f t="shared" si="250"/>
        <v>11.06</v>
      </c>
      <c r="W1145" s="1248">
        <f t="shared" si="239"/>
        <v>500</v>
      </c>
    </row>
    <row r="1146" spans="1:23" ht="11.25" customHeight="1" x14ac:dyDescent="0.25">
      <c r="A1146" s="1234" t="s">
        <v>4616</v>
      </c>
      <c r="B1146" s="1234">
        <v>326100013</v>
      </c>
      <c r="C1146" s="1235" t="s">
        <v>1268</v>
      </c>
      <c r="D1146" s="1234">
        <v>11120006024</v>
      </c>
      <c r="E1146" s="1234" t="s">
        <v>4689</v>
      </c>
      <c r="F1146" s="1237">
        <v>383.66666666666669</v>
      </c>
      <c r="G1146" s="1236">
        <v>3</v>
      </c>
      <c r="H1146" s="1236">
        <v>1</v>
      </c>
      <c r="I1146" s="1238">
        <v>0</v>
      </c>
      <c r="J1146" s="1239">
        <f t="shared" si="251"/>
        <v>2</v>
      </c>
      <c r="K1146" s="1229">
        <f t="shared" si="240"/>
        <v>92.08</v>
      </c>
      <c r="L1146" s="1229">
        <f t="shared" si="252"/>
        <v>92.08</v>
      </c>
      <c r="M1146" s="1229">
        <f t="shared" si="241"/>
        <v>1.68</v>
      </c>
      <c r="N1146" s="1229">
        <f t="shared" si="242"/>
        <v>3.36</v>
      </c>
      <c r="O1146" s="1229">
        <f t="shared" si="243"/>
        <v>56.7</v>
      </c>
      <c r="P1146" s="1229">
        <f t="shared" si="244"/>
        <v>113.4</v>
      </c>
      <c r="Q1146" s="1229">
        <f t="shared" si="245"/>
        <v>23.58</v>
      </c>
      <c r="R1146" s="1229">
        <f t="shared" si="246"/>
        <v>47.16</v>
      </c>
      <c r="S1146" s="1229">
        <f t="shared" si="247"/>
        <v>23.02</v>
      </c>
      <c r="T1146" s="1229">
        <f t="shared" si="248"/>
        <v>23.02</v>
      </c>
      <c r="U1146" s="1229">
        <f t="shared" si="249"/>
        <v>23.02</v>
      </c>
      <c r="V1146" s="1233">
        <f t="shared" si="250"/>
        <v>11.51</v>
      </c>
      <c r="W1146" s="1248">
        <f t="shared" si="239"/>
        <v>511</v>
      </c>
    </row>
    <row r="1147" spans="1:23" ht="11.25" customHeight="1" x14ac:dyDescent="0.25">
      <c r="A1147" s="1234" t="s">
        <v>4616</v>
      </c>
      <c r="B1147" s="1234">
        <v>327100002</v>
      </c>
      <c r="C1147" s="1235" t="s">
        <v>3329</v>
      </c>
      <c r="D1147" s="1234">
        <v>62720009073</v>
      </c>
      <c r="E1147" s="1234" t="s">
        <v>4690</v>
      </c>
      <c r="F1147" s="1237">
        <v>180.33333333333334</v>
      </c>
      <c r="G1147" s="1236">
        <v>2</v>
      </c>
      <c r="H1147" s="1236">
        <v>1</v>
      </c>
      <c r="I1147" s="1238">
        <v>0</v>
      </c>
      <c r="J1147" s="1239">
        <f t="shared" si="251"/>
        <v>1</v>
      </c>
      <c r="K1147" s="1229">
        <f t="shared" si="240"/>
        <v>43.28</v>
      </c>
      <c r="L1147" s="1229">
        <f t="shared" si="252"/>
        <v>43.28</v>
      </c>
      <c r="M1147" s="1229">
        <f t="shared" si="241"/>
        <v>1.68</v>
      </c>
      <c r="N1147" s="1229">
        <f t="shared" si="242"/>
        <v>1.68</v>
      </c>
      <c r="O1147" s="1229">
        <f t="shared" si="243"/>
        <v>56.7</v>
      </c>
      <c r="P1147" s="1229">
        <f t="shared" si="244"/>
        <v>56.7</v>
      </c>
      <c r="Q1147" s="1229">
        <f t="shared" si="245"/>
        <v>23.58</v>
      </c>
      <c r="R1147" s="1229">
        <f t="shared" si="246"/>
        <v>23.58</v>
      </c>
      <c r="S1147" s="1229">
        <f t="shared" si="247"/>
        <v>10.82</v>
      </c>
      <c r="T1147" s="1229">
        <f t="shared" si="248"/>
        <v>10.82</v>
      </c>
      <c r="U1147" s="1229">
        <f t="shared" si="249"/>
        <v>10.82</v>
      </c>
      <c r="V1147" s="1233">
        <f t="shared" si="250"/>
        <v>5.41</v>
      </c>
      <c r="W1147" s="1248">
        <f t="shared" si="239"/>
        <v>288</v>
      </c>
    </row>
    <row r="1148" spans="1:23" ht="11.25" customHeight="1" x14ac:dyDescent="0.25">
      <c r="A1148" s="1234" t="s">
        <v>4616</v>
      </c>
      <c r="B1148" s="1234">
        <v>327100003</v>
      </c>
      <c r="C1148" s="1235" t="s">
        <v>1036</v>
      </c>
      <c r="D1148" s="1234">
        <v>35640002004</v>
      </c>
      <c r="E1148" s="1234" t="s">
        <v>4691</v>
      </c>
      <c r="F1148" s="1237">
        <v>364.33333333333331</v>
      </c>
      <c r="G1148" s="1236">
        <v>2</v>
      </c>
      <c r="H1148" s="1236">
        <v>1</v>
      </c>
      <c r="I1148" s="1238">
        <v>0</v>
      </c>
      <c r="J1148" s="1239">
        <f t="shared" si="251"/>
        <v>1</v>
      </c>
      <c r="K1148" s="1229">
        <f t="shared" si="240"/>
        <v>87.44</v>
      </c>
      <c r="L1148" s="1229">
        <f t="shared" si="252"/>
        <v>87.44</v>
      </c>
      <c r="M1148" s="1229">
        <f t="shared" si="241"/>
        <v>1.68</v>
      </c>
      <c r="N1148" s="1229">
        <f t="shared" si="242"/>
        <v>1.68</v>
      </c>
      <c r="O1148" s="1229">
        <f t="shared" si="243"/>
        <v>56.7</v>
      </c>
      <c r="P1148" s="1229">
        <f t="shared" si="244"/>
        <v>56.7</v>
      </c>
      <c r="Q1148" s="1229">
        <f t="shared" si="245"/>
        <v>23.58</v>
      </c>
      <c r="R1148" s="1229">
        <f t="shared" si="246"/>
        <v>23.58</v>
      </c>
      <c r="S1148" s="1229">
        <f t="shared" si="247"/>
        <v>21.86</v>
      </c>
      <c r="T1148" s="1229">
        <f t="shared" si="248"/>
        <v>21.86</v>
      </c>
      <c r="U1148" s="1229">
        <f t="shared" si="249"/>
        <v>21.86</v>
      </c>
      <c r="V1148" s="1233">
        <f t="shared" si="250"/>
        <v>10.93</v>
      </c>
      <c r="W1148" s="1248">
        <f t="shared" si="239"/>
        <v>415</v>
      </c>
    </row>
    <row r="1149" spans="1:23" ht="11.25" customHeight="1" x14ac:dyDescent="0.25">
      <c r="A1149" s="1234" t="s">
        <v>4616</v>
      </c>
      <c r="B1149" s="1234">
        <v>740200102</v>
      </c>
      <c r="C1149" s="1235" t="s">
        <v>4692</v>
      </c>
      <c r="D1149" s="1234">
        <v>10190053139</v>
      </c>
      <c r="E1149" s="1234" t="s">
        <v>4693</v>
      </c>
      <c r="F1149" s="1237">
        <v>513</v>
      </c>
      <c r="G1149" s="1236">
        <v>4</v>
      </c>
      <c r="H1149" s="1236">
        <v>2</v>
      </c>
      <c r="I1149" s="1238">
        <v>0</v>
      </c>
      <c r="J1149" s="1239">
        <f t="shared" si="251"/>
        <v>2</v>
      </c>
      <c r="K1149" s="1229">
        <f t="shared" si="240"/>
        <v>123.11999999999999</v>
      </c>
      <c r="L1149" s="1229">
        <f t="shared" si="252"/>
        <v>123.11999999999999</v>
      </c>
      <c r="M1149" s="1229">
        <f t="shared" si="241"/>
        <v>3.36</v>
      </c>
      <c r="N1149" s="1229">
        <f t="shared" si="242"/>
        <v>3.36</v>
      </c>
      <c r="O1149" s="1229">
        <f t="shared" si="243"/>
        <v>113.4</v>
      </c>
      <c r="P1149" s="1229">
        <f t="shared" si="244"/>
        <v>113.4</v>
      </c>
      <c r="Q1149" s="1229">
        <f t="shared" si="245"/>
        <v>47.16</v>
      </c>
      <c r="R1149" s="1229">
        <f t="shared" si="246"/>
        <v>47.16</v>
      </c>
      <c r="S1149" s="1229">
        <f t="shared" si="247"/>
        <v>30.779999999999998</v>
      </c>
      <c r="T1149" s="1229">
        <f t="shared" si="248"/>
        <v>30.779999999999998</v>
      </c>
      <c r="U1149" s="1229">
        <f t="shared" si="249"/>
        <v>30.779999999999998</v>
      </c>
      <c r="V1149" s="1233">
        <f t="shared" si="250"/>
        <v>15.389999999999999</v>
      </c>
      <c r="W1149" s="1248">
        <f t="shared" si="239"/>
        <v>682</v>
      </c>
    </row>
    <row r="1150" spans="1:23" ht="11.25" customHeight="1" x14ac:dyDescent="0.25">
      <c r="A1150" s="1234" t="s">
        <v>4616</v>
      </c>
      <c r="B1150" s="1234">
        <v>328275402</v>
      </c>
      <c r="C1150" s="1235" t="s">
        <v>3331</v>
      </c>
      <c r="D1150" s="1234">
        <v>33310004035</v>
      </c>
      <c r="E1150" s="1234" t="s">
        <v>4694</v>
      </c>
      <c r="F1150" s="1237">
        <v>336.66666666666669</v>
      </c>
      <c r="G1150" s="1236">
        <v>3</v>
      </c>
      <c r="H1150" s="1236">
        <v>1</v>
      </c>
      <c r="I1150" s="1238">
        <v>0</v>
      </c>
      <c r="J1150" s="1239">
        <f t="shared" si="251"/>
        <v>2</v>
      </c>
      <c r="K1150" s="1229">
        <f t="shared" si="240"/>
        <v>80.8</v>
      </c>
      <c r="L1150" s="1229">
        <f t="shared" si="252"/>
        <v>80.8</v>
      </c>
      <c r="M1150" s="1229">
        <f t="shared" si="241"/>
        <v>1.68</v>
      </c>
      <c r="N1150" s="1229">
        <f t="shared" si="242"/>
        <v>3.36</v>
      </c>
      <c r="O1150" s="1229">
        <f t="shared" si="243"/>
        <v>56.7</v>
      </c>
      <c r="P1150" s="1229">
        <f t="shared" si="244"/>
        <v>113.4</v>
      </c>
      <c r="Q1150" s="1229">
        <f t="shared" si="245"/>
        <v>23.58</v>
      </c>
      <c r="R1150" s="1229">
        <f t="shared" si="246"/>
        <v>47.16</v>
      </c>
      <c r="S1150" s="1229">
        <f t="shared" si="247"/>
        <v>20.2</v>
      </c>
      <c r="T1150" s="1229">
        <f t="shared" si="248"/>
        <v>20.2</v>
      </c>
      <c r="U1150" s="1229">
        <f t="shared" si="249"/>
        <v>20.2</v>
      </c>
      <c r="V1150" s="1233">
        <f t="shared" si="250"/>
        <v>10.1</v>
      </c>
      <c r="W1150" s="1248">
        <f t="shared" si="239"/>
        <v>478</v>
      </c>
    </row>
    <row r="1151" spans="1:23" ht="11.25" customHeight="1" x14ac:dyDescent="0.25">
      <c r="A1151" s="1234" t="s">
        <v>4616</v>
      </c>
      <c r="B1151" s="1234">
        <v>400200001</v>
      </c>
      <c r="C1151" s="1235" t="s">
        <v>1038</v>
      </c>
      <c r="D1151" s="1234">
        <v>24910001043</v>
      </c>
      <c r="E1151" s="1234" t="s">
        <v>4695</v>
      </c>
      <c r="F1151" s="1237">
        <v>246.66666666666666</v>
      </c>
      <c r="G1151" s="1236">
        <v>3</v>
      </c>
      <c r="H1151" s="1236">
        <v>1</v>
      </c>
      <c r="I1151" s="1238">
        <v>0</v>
      </c>
      <c r="J1151" s="1239">
        <f t="shared" si="251"/>
        <v>2</v>
      </c>
      <c r="K1151" s="1229">
        <f t="shared" si="240"/>
        <v>59.199999999999996</v>
      </c>
      <c r="L1151" s="1229">
        <f t="shared" si="252"/>
        <v>59.199999999999996</v>
      </c>
      <c r="M1151" s="1229">
        <f t="shared" si="241"/>
        <v>1.68</v>
      </c>
      <c r="N1151" s="1229">
        <f t="shared" si="242"/>
        <v>3.36</v>
      </c>
      <c r="O1151" s="1229">
        <f t="shared" si="243"/>
        <v>56.7</v>
      </c>
      <c r="P1151" s="1229">
        <f t="shared" si="244"/>
        <v>113.4</v>
      </c>
      <c r="Q1151" s="1229">
        <f t="shared" si="245"/>
        <v>23.58</v>
      </c>
      <c r="R1151" s="1229">
        <f t="shared" si="246"/>
        <v>47.16</v>
      </c>
      <c r="S1151" s="1229">
        <f t="shared" si="247"/>
        <v>14.799999999999999</v>
      </c>
      <c r="T1151" s="1229">
        <f t="shared" si="248"/>
        <v>14.799999999999999</v>
      </c>
      <c r="U1151" s="1229">
        <f t="shared" si="249"/>
        <v>14.799999999999999</v>
      </c>
      <c r="V1151" s="1233">
        <f t="shared" si="250"/>
        <v>7.3999999999999995</v>
      </c>
      <c r="W1151" s="1248">
        <f t="shared" si="239"/>
        <v>416</v>
      </c>
    </row>
    <row r="1152" spans="1:23" ht="11.25" customHeight="1" x14ac:dyDescent="0.25">
      <c r="A1152" s="1234" t="s">
        <v>4616</v>
      </c>
      <c r="B1152" s="1234">
        <v>400200002</v>
      </c>
      <c r="C1152" s="1235" t="s">
        <v>3333</v>
      </c>
      <c r="D1152" s="1234">
        <v>48400008649</v>
      </c>
      <c r="E1152" s="1234" t="s">
        <v>4696</v>
      </c>
      <c r="F1152" s="1237">
        <v>219</v>
      </c>
      <c r="G1152" s="1236">
        <v>2</v>
      </c>
      <c r="H1152" s="1236">
        <v>1</v>
      </c>
      <c r="I1152" s="1238">
        <v>0</v>
      </c>
      <c r="J1152" s="1239">
        <f t="shared" si="251"/>
        <v>1</v>
      </c>
      <c r="K1152" s="1229">
        <f t="shared" si="240"/>
        <v>52.559999999999995</v>
      </c>
      <c r="L1152" s="1229">
        <f t="shared" si="252"/>
        <v>52.559999999999995</v>
      </c>
      <c r="M1152" s="1229">
        <f t="shared" si="241"/>
        <v>1.68</v>
      </c>
      <c r="N1152" s="1229">
        <f t="shared" si="242"/>
        <v>1.68</v>
      </c>
      <c r="O1152" s="1229">
        <f t="shared" si="243"/>
        <v>56.7</v>
      </c>
      <c r="P1152" s="1229">
        <f t="shared" si="244"/>
        <v>56.7</v>
      </c>
      <c r="Q1152" s="1229">
        <f t="shared" si="245"/>
        <v>23.58</v>
      </c>
      <c r="R1152" s="1229">
        <f t="shared" si="246"/>
        <v>23.58</v>
      </c>
      <c r="S1152" s="1229">
        <f t="shared" si="247"/>
        <v>13.139999999999999</v>
      </c>
      <c r="T1152" s="1229">
        <f t="shared" si="248"/>
        <v>13.139999999999999</v>
      </c>
      <c r="U1152" s="1229">
        <f t="shared" si="249"/>
        <v>13.139999999999999</v>
      </c>
      <c r="V1152" s="1233">
        <f t="shared" si="250"/>
        <v>6.5699999999999994</v>
      </c>
      <c r="W1152" s="1248">
        <f t="shared" si="239"/>
        <v>315</v>
      </c>
    </row>
    <row r="1153" spans="1:23" ht="11.25" customHeight="1" x14ac:dyDescent="0.25">
      <c r="A1153" s="1234" t="s">
        <v>4616</v>
      </c>
      <c r="B1153" s="1234">
        <v>400200005</v>
      </c>
      <c r="C1153" s="1235" t="s">
        <v>3335</v>
      </c>
      <c r="D1153" s="1234">
        <v>95160007316</v>
      </c>
      <c r="E1153" s="1234" t="s">
        <v>4697</v>
      </c>
      <c r="F1153" s="1237">
        <v>234</v>
      </c>
      <c r="G1153" s="1236">
        <v>3</v>
      </c>
      <c r="H1153" s="1236">
        <v>1</v>
      </c>
      <c r="I1153" s="1238">
        <v>0</v>
      </c>
      <c r="J1153" s="1239">
        <f t="shared" si="251"/>
        <v>2</v>
      </c>
      <c r="K1153" s="1229">
        <f t="shared" si="240"/>
        <v>56.16</v>
      </c>
      <c r="L1153" s="1229">
        <f t="shared" si="252"/>
        <v>56.16</v>
      </c>
      <c r="M1153" s="1229">
        <f t="shared" si="241"/>
        <v>1.68</v>
      </c>
      <c r="N1153" s="1229">
        <f t="shared" si="242"/>
        <v>3.36</v>
      </c>
      <c r="O1153" s="1229">
        <f t="shared" si="243"/>
        <v>56.7</v>
      </c>
      <c r="P1153" s="1229">
        <f t="shared" si="244"/>
        <v>113.4</v>
      </c>
      <c r="Q1153" s="1229">
        <f t="shared" si="245"/>
        <v>23.58</v>
      </c>
      <c r="R1153" s="1229">
        <f t="shared" si="246"/>
        <v>47.16</v>
      </c>
      <c r="S1153" s="1229">
        <f t="shared" si="247"/>
        <v>14.04</v>
      </c>
      <c r="T1153" s="1229">
        <f t="shared" si="248"/>
        <v>14.04</v>
      </c>
      <c r="U1153" s="1229">
        <f t="shared" si="249"/>
        <v>14.04</v>
      </c>
      <c r="V1153" s="1233">
        <f t="shared" si="250"/>
        <v>7.02</v>
      </c>
      <c r="W1153" s="1248">
        <f t="shared" si="239"/>
        <v>407</v>
      </c>
    </row>
    <row r="1154" spans="1:23" ht="11.25" customHeight="1" x14ac:dyDescent="0.25">
      <c r="A1154" s="1234" t="s">
        <v>4616</v>
      </c>
      <c r="B1154" s="1234">
        <v>400200006</v>
      </c>
      <c r="C1154" s="1235" t="s">
        <v>3337</v>
      </c>
      <c r="D1154" s="1234">
        <v>43190037013</v>
      </c>
      <c r="E1154" s="1234" t="s">
        <v>4698</v>
      </c>
      <c r="F1154" s="1237">
        <v>209.66666666666666</v>
      </c>
      <c r="G1154" s="1236">
        <v>2</v>
      </c>
      <c r="H1154" s="1236">
        <v>1</v>
      </c>
      <c r="I1154" s="1238">
        <v>0</v>
      </c>
      <c r="J1154" s="1239">
        <f t="shared" si="251"/>
        <v>1</v>
      </c>
      <c r="K1154" s="1229">
        <f t="shared" si="240"/>
        <v>50.319999999999993</v>
      </c>
      <c r="L1154" s="1229">
        <f t="shared" si="252"/>
        <v>50.319999999999993</v>
      </c>
      <c r="M1154" s="1229">
        <f t="shared" si="241"/>
        <v>1.68</v>
      </c>
      <c r="N1154" s="1229">
        <f t="shared" si="242"/>
        <v>1.68</v>
      </c>
      <c r="O1154" s="1229">
        <f t="shared" si="243"/>
        <v>56.7</v>
      </c>
      <c r="P1154" s="1229">
        <f t="shared" si="244"/>
        <v>56.7</v>
      </c>
      <c r="Q1154" s="1229">
        <f t="shared" si="245"/>
        <v>23.58</v>
      </c>
      <c r="R1154" s="1229">
        <f t="shared" si="246"/>
        <v>23.58</v>
      </c>
      <c r="S1154" s="1229">
        <f t="shared" si="247"/>
        <v>12.579999999999998</v>
      </c>
      <c r="T1154" s="1229">
        <f t="shared" si="248"/>
        <v>12.579999999999998</v>
      </c>
      <c r="U1154" s="1229">
        <f t="shared" si="249"/>
        <v>12.579999999999998</v>
      </c>
      <c r="V1154" s="1233">
        <f t="shared" si="250"/>
        <v>6.2899999999999991</v>
      </c>
      <c r="W1154" s="1248">
        <f t="shared" si="239"/>
        <v>309</v>
      </c>
    </row>
    <row r="1155" spans="1:23" ht="11.25" customHeight="1" x14ac:dyDescent="0.25">
      <c r="A1155" s="1234" t="s">
        <v>4616</v>
      </c>
      <c r="B1155" s="1234">
        <v>400200008</v>
      </c>
      <c r="C1155" s="1235" t="s">
        <v>1040</v>
      </c>
      <c r="D1155" s="1234">
        <v>48980004954</v>
      </c>
      <c r="E1155" s="1234" t="s">
        <v>4699</v>
      </c>
      <c r="F1155" s="1237">
        <v>492</v>
      </c>
      <c r="G1155" s="1236">
        <v>3</v>
      </c>
      <c r="H1155" s="1236">
        <v>1</v>
      </c>
      <c r="I1155" s="1238">
        <v>0</v>
      </c>
      <c r="J1155" s="1239">
        <f t="shared" si="251"/>
        <v>2</v>
      </c>
      <c r="K1155" s="1229">
        <f t="shared" si="240"/>
        <v>118.08</v>
      </c>
      <c r="L1155" s="1229">
        <f t="shared" si="252"/>
        <v>118.08</v>
      </c>
      <c r="M1155" s="1229">
        <f t="shared" si="241"/>
        <v>1.68</v>
      </c>
      <c r="N1155" s="1229">
        <f t="shared" si="242"/>
        <v>3.36</v>
      </c>
      <c r="O1155" s="1229">
        <f t="shared" si="243"/>
        <v>56.7</v>
      </c>
      <c r="P1155" s="1229">
        <f t="shared" si="244"/>
        <v>113.4</v>
      </c>
      <c r="Q1155" s="1229">
        <f t="shared" si="245"/>
        <v>23.58</v>
      </c>
      <c r="R1155" s="1229">
        <f t="shared" si="246"/>
        <v>47.16</v>
      </c>
      <c r="S1155" s="1229">
        <f t="shared" si="247"/>
        <v>29.52</v>
      </c>
      <c r="T1155" s="1229">
        <f t="shared" si="248"/>
        <v>29.52</v>
      </c>
      <c r="U1155" s="1229">
        <f t="shared" si="249"/>
        <v>29.52</v>
      </c>
      <c r="V1155" s="1233">
        <f t="shared" si="250"/>
        <v>14.76</v>
      </c>
      <c r="W1155" s="1248">
        <f t="shared" si="239"/>
        <v>585</v>
      </c>
    </row>
    <row r="1156" spans="1:23" ht="11.25" customHeight="1" x14ac:dyDescent="0.25">
      <c r="A1156" s="1234" t="s">
        <v>4616</v>
      </c>
      <c r="B1156" s="1234">
        <v>400200010</v>
      </c>
      <c r="C1156" s="1235" t="s">
        <v>3339</v>
      </c>
      <c r="D1156" s="1234">
        <v>26710000157</v>
      </c>
      <c r="E1156" s="1234" t="s">
        <v>4700</v>
      </c>
      <c r="F1156" s="1237">
        <v>842</v>
      </c>
      <c r="G1156" s="1236">
        <v>2</v>
      </c>
      <c r="H1156" s="1236">
        <v>1</v>
      </c>
      <c r="I1156" s="1238">
        <v>0</v>
      </c>
      <c r="J1156" s="1239">
        <f t="shared" si="251"/>
        <v>1</v>
      </c>
      <c r="K1156" s="1229">
        <f t="shared" si="240"/>
        <v>202.07999999999998</v>
      </c>
      <c r="L1156" s="1229">
        <f t="shared" si="252"/>
        <v>202.07999999999998</v>
      </c>
      <c r="M1156" s="1229">
        <f t="shared" si="241"/>
        <v>1.68</v>
      </c>
      <c r="N1156" s="1229">
        <f t="shared" si="242"/>
        <v>1.68</v>
      </c>
      <c r="O1156" s="1229">
        <f t="shared" si="243"/>
        <v>56.7</v>
      </c>
      <c r="P1156" s="1229">
        <f t="shared" si="244"/>
        <v>56.7</v>
      </c>
      <c r="Q1156" s="1229">
        <f t="shared" si="245"/>
        <v>23.58</v>
      </c>
      <c r="R1156" s="1229">
        <f t="shared" si="246"/>
        <v>23.58</v>
      </c>
      <c r="S1156" s="1229">
        <f t="shared" si="247"/>
        <v>50.519999999999996</v>
      </c>
      <c r="T1156" s="1229">
        <f t="shared" si="248"/>
        <v>50.519999999999996</v>
      </c>
      <c r="U1156" s="1229">
        <f t="shared" si="249"/>
        <v>50.519999999999996</v>
      </c>
      <c r="V1156" s="1233">
        <f t="shared" si="250"/>
        <v>25.259999999999998</v>
      </c>
      <c r="W1156" s="1248">
        <f t="shared" si="239"/>
        <v>745</v>
      </c>
    </row>
    <row r="1157" spans="1:23" ht="11.25" customHeight="1" x14ac:dyDescent="0.25">
      <c r="A1157" s="1234" t="s">
        <v>4616</v>
      </c>
      <c r="B1157" s="1234">
        <v>400200012</v>
      </c>
      <c r="C1157" s="1235" t="s">
        <v>3341</v>
      </c>
      <c r="D1157" s="1234">
        <v>12610003161</v>
      </c>
      <c r="E1157" s="1234" t="s">
        <v>4701</v>
      </c>
      <c r="F1157" s="1237">
        <v>289.66666666666669</v>
      </c>
      <c r="G1157" s="1236">
        <v>3</v>
      </c>
      <c r="H1157" s="1236">
        <v>1</v>
      </c>
      <c r="I1157" s="1238">
        <v>0</v>
      </c>
      <c r="J1157" s="1239">
        <f t="shared" si="251"/>
        <v>2</v>
      </c>
      <c r="K1157" s="1229">
        <f t="shared" si="240"/>
        <v>69.52</v>
      </c>
      <c r="L1157" s="1229">
        <f t="shared" si="252"/>
        <v>69.52</v>
      </c>
      <c r="M1157" s="1229">
        <f t="shared" si="241"/>
        <v>1.68</v>
      </c>
      <c r="N1157" s="1229">
        <f t="shared" si="242"/>
        <v>3.36</v>
      </c>
      <c r="O1157" s="1229">
        <f t="shared" si="243"/>
        <v>56.7</v>
      </c>
      <c r="P1157" s="1229">
        <f t="shared" si="244"/>
        <v>113.4</v>
      </c>
      <c r="Q1157" s="1229">
        <f t="shared" si="245"/>
        <v>23.58</v>
      </c>
      <c r="R1157" s="1229">
        <f t="shared" si="246"/>
        <v>47.16</v>
      </c>
      <c r="S1157" s="1229">
        <f t="shared" si="247"/>
        <v>17.38</v>
      </c>
      <c r="T1157" s="1229">
        <f t="shared" si="248"/>
        <v>17.38</v>
      </c>
      <c r="U1157" s="1229">
        <f t="shared" si="249"/>
        <v>17.38</v>
      </c>
      <c r="V1157" s="1233">
        <f t="shared" si="250"/>
        <v>8.69</v>
      </c>
      <c r="W1157" s="1248">
        <f t="shared" si="239"/>
        <v>446</v>
      </c>
    </row>
    <row r="1158" spans="1:23" ht="11.25" customHeight="1" x14ac:dyDescent="0.25">
      <c r="A1158" s="1234" t="s">
        <v>4616</v>
      </c>
      <c r="B1158" s="1234">
        <v>400200013</v>
      </c>
      <c r="C1158" s="1235" t="s">
        <v>3343</v>
      </c>
      <c r="D1158" s="1234">
        <v>92710004963</v>
      </c>
      <c r="E1158" s="1234" t="s">
        <v>4702</v>
      </c>
      <c r="F1158" s="1237">
        <v>803</v>
      </c>
      <c r="G1158" s="1236">
        <v>3</v>
      </c>
      <c r="H1158" s="1236">
        <v>1</v>
      </c>
      <c r="I1158" s="1238">
        <v>0</v>
      </c>
      <c r="J1158" s="1239">
        <f t="shared" si="251"/>
        <v>2</v>
      </c>
      <c r="K1158" s="1229">
        <f t="shared" si="240"/>
        <v>192.72</v>
      </c>
      <c r="L1158" s="1229">
        <f t="shared" si="252"/>
        <v>192.72</v>
      </c>
      <c r="M1158" s="1229">
        <f t="shared" si="241"/>
        <v>1.68</v>
      </c>
      <c r="N1158" s="1229">
        <f t="shared" si="242"/>
        <v>3.36</v>
      </c>
      <c r="O1158" s="1229">
        <f t="shared" si="243"/>
        <v>56.7</v>
      </c>
      <c r="P1158" s="1229">
        <f t="shared" si="244"/>
        <v>113.4</v>
      </c>
      <c r="Q1158" s="1229">
        <f t="shared" si="245"/>
        <v>23.58</v>
      </c>
      <c r="R1158" s="1229">
        <f t="shared" si="246"/>
        <v>47.16</v>
      </c>
      <c r="S1158" s="1229">
        <f t="shared" si="247"/>
        <v>48.18</v>
      </c>
      <c r="T1158" s="1229">
        <f t="shared" si="248"/>
        <v>48.18</v>
      </c>
      <c r="U1158" s="1229">
        <f t="shared" si="249"/>
        <v>48.18</v>
      </c>
      <c r="V1158" s="1233">
        <f t="shared" si="250"/>
        <v>24.09</v>
      </c>
      <c r="W1158" s="1248">
        <f t="shared" si="239"/>
        <v>800</v>
      </c>
    </row>
    <row r="1159" spans="1:23" ht="11.25" customHeight="1" x14ac:dyDescent="0.25">
      <c r="A1159" s="1234" t="s">
        <v>4616</v>
      </c>
      <c r="B1159" s="1234">
        <v>400200014</v>
      </c>
      <c r="C1159" s="1235" t="s">
        <v>3345</v>
      </c>
      <c r="D1159" s="1234">
        <v>42960002993</v>
      </c>
      <c r="E1159" s="1234" t="s">
        <v>4703</v>
      </c>
      <c r="F1159" s="1237">
        <v>404</v>
      </c>
      <c r="G1159" s="1236">
        <v>3</v>
      </c>
      <c r="H1159" s="1236">
        <v>1</v>
      </c>
      <c r="I1159" s="1238">
        <v>0</v>
      </c>
      <c r="J1159" s="1239">
        <f t="shared" si="251"/>
        <v>2</v>
      </c>
      <c r="K1159" s="1229">
        <f t="shared" si="240"/>
        <v>96.96</v>
      </c>
      <c r="L1159" s="1229">
        <f t="shared" si="252"/>
        <v>96.96</v>
      </c>
      <c r="M1159" s="1229">
        <f t="shared" si="241"/>
        <v>1.68</v>
      </c>
      <c r="N1159" s="1229">
        <f t="shared" si="242"/>
        <v>3.36</v>
      </c>
      <c r="O1159" s="1229">
        <f t="shared" si="243"/>
        <v>56.7</v>
      </c>
      <c r="P1159" s="1229">
        <f t="shared" si="244"/>
        <v>113.4</v>
      </c>
      <c r="Q1159" s="1229">
        <f t="shared" si="245"/>
        <v>23.58</v>
      </c>
      <c r="R1159" s="1229">
        <f t="shared" si="246"/>
        <v>47.16</v>
      </c>
      <c r="S1159" s="1229">
        <f t="shared" si="247"/>
        <v>24.24</v>
      </c>
      <c r="T1159" s="1229">
        <f t="shared" si="248"/>
        <v>24.24</v>
      </c>
      <c r="U1159" s="1229">
        <f t="shared" si="249"/>
        <v>24.24</v>
      </c>
      <c r="V1159" s="1233">
        <f t="shared" si="250"/>
        <v>12.12</v>
      </c>
      <c r="W1159" s="1248">
        <f t="shared" ref="W1159:W1222" si="253">ROUND((K1159+L1159+M1159+N1159+O1159+P1159+Q1159+R1159+S1159+T1159+U1159+V1159),0)</f>
        <v>525</v>
      </c>
    </row>
    <row r="1160" spans="1:23" ht="11.25" customHeight="1" x14ac:dyDescent="0.25">
      <c r="A1160" s="1234" t="s">
        <v>4616</v>
      </c>
      <c r="B1160" s="1234">
        <v>400200015</v>
      </c>
      <c r="C1160" s="1235" t="s">
        <v>3347</v>
      </c>
      <c r="D1160" s="1234">
        <v>87340003995</v>
      </c>
      <c r="E1160" s="1234" t="s">
        <v>4704</v>
      </c>
      <c r="F1160" s="1237">
        <v>218</v>
      </c>
      <c r="G1160" s="1236">
        <v>2</v>
      </c>
      <c r="H1160" s="1236">
        <v>1</v>
      </c>
      <c r="I1160" s="1238">
        <v>0</v>
      </c>
      <c r="J1160" s="1239">
        <f t="shared" si="251"/>
        <v>1</v>
      </c>
      <c r="K1160" s="1229">
        <f t="shared" si="240"/>
        <v>52.32</v>
      </c>
      <c r="L1160" s="1229">
        <f t="shared" si="252"/>
        <v>52.32</v>
      </c>
      <c r="M1160" s="1229">
        <f t="shared" si="241"/>
        <v>1.68</v>
      </c>
      <c r="N1160" s="1229">
        <f t="shared" si="242"/>
        <v>1.68</v>
      </c>
      <c r="O1160" s="1229">
        <f t="shared" si="243"/>
        <v>56.7</v>
      </c>
      <c r="P1160" s="1229">
        <f t="shared" si="244"/>
        <v>56.7</v>
      </c>
      <c r="Q1160" s="1229">
        <f t="shared" si="245"/>
        <v>23.58</v>
      </c>
      <c r="R1160" s="1229">
        <f t="shared" si="246"/>
        <v>23.58</v>
      </c>
      <c r="S1160" s="1229">
        <f t="shared" si="247"/>
        <v>13.08</v>
      </c>
      <c r="T1160" s="1229">
        <f t="shared" si="248"/>
        <v>13.08</v>
      </c>
      <c r="U1160" s="1229">
        <f t="shared" si="249"/>
        <v>13.08</v>
      </c>
      <c r="V1160" s="1233">
        <f t="shared" si="250"/>
        <v>6.54</v>
      </c>
      <c r="W1160" s="1248">
        <f t="shared" si="253"/>
        <v>314</v>
      </c>
    </row>
    <row r="1161" spans="1:23" ht="11.25" customHeight="1" x14ac:dyDescent="0.25">
      <c r="A1161" s="1234" t="s">
        <v>4616</v>
      </c>
      <c r="B1161" s="1234">
        <v>400200016</v>
      </c>
      <c r="C1161" s="1235" t="s">
        <v>3349</v>
      </c>
      <c r="D1161" s="1234">
        <v>10740011480</v>
      </c>
      <c r="E1161" s="1234" t="s">
        <v>4705</v>
      </c>
      <c r="F1161" s="1237">
        <v>436</v>
      </c>
      <c r="G1161" s="1236">
        <v>3</v>
      </c>
      <c r="H1161" s="1236">
        <v>1</v>
      </c>
      <c r="I1161" s="1238">
        <v>0</v>
      </c>
      <c r="J1161" s="1239">
        <f t="shared" si="251"/>
        <v>2</v>
      </c>
      <c r="K1161" s="1229">
        <f t="shared" si="240"/>
        <v>104.64</v>
      </c>
      <c r="L1161" s="1229">
        <f t="shared" si="252"/>
        <v>104.64</v>
      </c>
      <c r="M1161" s="1229">
        <f t="shared" si="241"/>
        <v>1.68</v>
      </c>
      <c r="N1161" s="1229">
        <f t="shared" si="242"/>
        <v>3.36</v>
      </c>
      <c r="O1161" s="1229">
        <f t="shared" si="243"/>
        <v>56.7</v>
      </c>
      <c r="P1161" s="1229">
        <f t="shared" si="244"/>
        <v>113.4</v>
      </c>
      <c r="Q1161" s="1229">
        <f t="shared" si="245"/>
        <v>23.58</v>
      </c>
      <c r="R1161" s="1229">
        <f t="shared" si="246"/>
        <v>47.16</v>
      </c>
      <c r="S1161" s="1229">
        <f t="shared" si="247"/>
        <v>26.16</v>
      </c>
      <c r="T1161" s="1229">
        <f t="shared" si="248"/>
        <v>26.16</v>
      </c>
      <c r="U1161" s="1229">
        <f t="shared" si="249"/>
        <v>26.16</v>
      </c>
      <c r="V1161" s="1233">
        <f t="shared" si="250"/>
        <v>13.08</v>
      </c>
      <c r="W1161" s="1248">
        <f t="shared" si="253"/>
        <v>547</v>
      </c>
    </row>
    <row r="1162" spans="1:23" ht="11.25" customHeight="1" x14ac:dyDescent="0.25">
      <c r="A1162" s="1234" t="s">
        <v>4616</v>
      </c>
      <c r="B1162" s="1234">
        <v>400200017</v>
      </c>
      <c r="C1162" s="1235" t="s">
        <v>1908</v>
      </c>
      <c r="D1162" s="1234">
        <v>80120011005</v>
      </c>
      <c r="E1162" s="1234" t="s">
        <v>4706</v>
      </c>
      <c r="F1162" s="1237">
        <v>381.66666666666669</v>
      </c>
      <c r="G1162" s="1236">
        <v>4</v>
      </c>
      <c r="H1162" s="1236">
        <v>1</v>
      </c>
      <c r="I1162" s="1238">
        <v>0</v>
      </c>
      <c r="J1162" s="1239">
        <f t="shared" si="251"/>
        <v>3</v>
      </c>
      <c r="K1162" s="1229">
        <f t="shared" si="240"/>
        <v>91.6</v>
      </c>
      <c r="L1162" s="1229">
        <f t="shared" si="252"/>
        <v>91.6</v>
      </c>
      <c r="M1162" s="1229">
        <f t="shared" si="241"/>
        <v>1.68</v>
      </c>
      <c r="N1162" s="1229">
        <f t="shared" si="242"/>
        <v>5.04</v>
      </c>
      <c r="O1162" s="1229">
        <f t="shared" si="243"/>
        <v>56.7</v>
      </c>
      <c r="P1162" s="1229">
        <f t="shared" si="244"/>
        <v>170.10000000000002</v>
      </c>
      <c r="Q1162" s="1229">
        <f t="shared" si="245"/>
        <v>23.58</v>
      </c>
      <c r="R1162" s="1229">
        <f t="shared" si="246"/>
        <v>70.739999999999995</v>
      </c>
      <c r="S1162" s="1229">
        <f t="shared" si="247"/>
        <v>22.9</v>
      </c>
      <c r="T1162" s="1229">
        <f t="shared" si="248"/>
        <v>22.9</v>
      </c>
      <c r="U1162" s="1229">
        <f t="shared" si="249"/>
        <v>22.9</v>
      </c>
      <c r="V1162" s="1233">
        <f t="shared" si="250"/>
        <v>11.45</v>
      </c>
      <c r="W1162" s="1248">
        <f t="shared" si="253"/>
        <v>591</v>
      </c>
    </row>
    <row r="1163" spans="1:23" ht="11.25" customHeight="1" x14ac:dyDescent="0.25">
      <c r="A1163" s="1234" t="s">
        <v>4616</v>
      </c>
      <c r="B1163" s="1234">
        <v>400200018</v>
      </c>
      <c r="C1163" s="1235" t="s">
        <v>1042</v>
      </c>
      <c r="D1163" s="1234">
        <v>99640010015</v>
      </c>
      <c r="E1163" s="1234" t="s">
        <v>4707</v>
      </c>
      <c r="F1163" s="1237">
        <v>216.66666666666666</v>
      </c>
      <c r="G1163" s="1236">
        <v>2</v>
      </c>
      <c r="H1163" s="1236">
        <v>1</v>
      </c>
      <c r="I1163" s="1238">
        <v>0</v>
      </c>
      <c r="J1163" s="1239">
        <f t="shared" si="251"/>
        <v>1</v>
      </c>
      <c r="K1163" s="1229">
        <f t="shared" ref="K1163:K1226" si="254">F1163*$K$4</f>
        <v>51.999999999999993</v>
      </c>
      <c r="L1163" s="1229">
        <f t="shared" si="252"/>
        <v>51.999999999999993</v>
      </c>
      <c r="M1163" s="1229">
        <f t="shared" ref="M1163:M1226" si="255">(H1163+I1163)*$M$4</f>
        <v>1.68</v>
      </c>
      <c r="N1163" s="1229">
        <f t="shared" ref="N1163:N1226" si="256">J1163*$N$4</f>
        <v>1.68</v>
      </c>
      <c r="O1163" s="1229">
        <f t="shared" ref="O1163:O1226" si="257">(H1163+I1163)*$O$4</f>
        <v>56.7</v>
      </c>
      <c r="P1163" s="1229">
        <f t="shared" ref="P1163:P1226" si="258">J1163*$P$4</f>
        <v>56.7</v>
      </c>
      <c r="Q1163" s="1229">
        <f t="shared" ref="Q1163:Q1226" si="259">(H1163+I1163)*$Q$4</f>
        <v>23.58</v>
      </c>
      <c r="R1163" s="1229">
        <f t="shared" ref="R1163:R1226" si="260">J1163*$R$4</f>
        <v>23.58</v>
      </c>
      <c r="S1163" s="1229">
        <f t="shared" ref="S1163:S1226" si="261">F1163*$S$4</f>
        <v>12.999999999999998</v>
      </c>
      <c r="T1163" s="1229">
        <f t="shared" ref="T1163:T1226" si="262">F1163*$T$4</f>
        <v>12.999999999999998</v>
      </c>
      <c r="U1163" s="1229">
        <f t="shared" ref="U1163:U1226" si="263">F1163*$U$4</f>
        <v>12.999999999999998</v>
      </c>
      <c r="V1163" s="1233">
        <f t="shared" ref="V1163:V1226" si="264">F1163*$V$4</f>
        <v>6.4999999999999991</v>
      </c>
      <c r="W1163" s="1248">
        <f t="shared" si="253"/>
        <v>313</v>
      </c>
    </row>
    <row r="1164" spans="1:23" ht="11.25" customHeight="1" x14ac:dyDescent="0.25">
      <c r="A1164" s="1234" t="s">
        <v>4616</v>
      </c>
      <c r="B1164" s="1234">
        <v>400200026</v>
      </c>
      <c r="C1164" s="1235" t="s">
        <v>3351</v>
      </c>
      <c r="D1164" s="1234">
        <v>97300003682</v>
      </c>
      <c r="E1164" s="1234" t="s">
        <v>4708</v>
      </c>
      <c r="F1164" s="1237">
        <v>776</v>
      </c>
      <c r="G1164" s="1236">
        <v>3</v>
      </c>
      <c r="H1164" s="1236">
        <v>1</v>
      </c>
      <c r="I1164" s="1238">
        <v>0</v>
      </c>
      <c r="J1164" s="1239">
        <f t="shared" ref="J1164:J1227" si="265">G1164-H1164-I1164</f>
        <v>2</v>
      </c>
      <c r="K1164" s="1229">
        <f t="shared" si="254"/>
        <v>186.23999999999998</v>
      </c>
      <c r="L1164" s="1229">
        <f t="shared" si="252"/>
        <v>186.23999999999998</v>
      </c>
      <c r="M1164" s="1229">
        <f t="shared" si="255"/>
        <v>1.68</v>
      </c>
      <c r="N1164" s="1229">
        <f t="shared" si="256"/>
        <v>3.36</v>
      </c>
      <c r="O1164" s="1229">
        <f t="shared" si="257"/>
        <v>56.7</v>
      </c>
      <c r="P1164" s="1229">
        <f t="shared" si="258"/>
        <v>113.4</v>
      </c>
      <c r="Q1164" s="1229">
        <f t="shared" si="259"/>
        <v>23.58</v>
      </c>
      <c r="R1164" s="1229">
        <f t="shared" si="260"/>
        <v>47.16</v>
      </c>
      <c r="S1164" s="1229">
        <f t="shared" si="261"/>
        <v>46.559999999999995</v>
      </c>
      <c r="T1164" s="1229">
        <f t="shared" si="262"/>
        <v>46.559999999999995</v>
      </c>
      <c r="U1164" s="1229">
        <f t="shared" si="263"/>
        <v>46.559999999999995</v>
      </c>
      <c r="V1164" s="1233">
        <f t="shared" si="264"/>
        <v>23.279999999999998</v>
      </c>
      <c r="W1164" s="1248">
        <f t="shared" si="253"/>
        <v>781</v>
      </c>
    </row>
    <row r="1165" spans="1:23" ht="11.25" customHeight="1" x14ac:dyDescent="0.25">
      <c r="A1165" s="1234" t="s">
        <v>4616</v>
      </c>
      <c r="B1165" s="1234">
        <v>400200054</v>
      </c>
      <c r="C1165" s="1235" t="s">
        <v>3353</v>
      </c>
      <c r="D1165" s="1234">
        <v>35050001412</v>
      </c>
      <c r="E1165" s="1234" t="s">
        <v>4709</v>
      </c>
      <c r="F1165" s="1237">
        <v>394</v>
      </c>
      <c r="G1165" s="1236">
        <v>3</v>
      </c>
      <c r="H1165" s="1236">
        <v>1</v>
      </c>
      <c r="I1165" s="1238">
        <v>0</v>
      </c>
      <c r="J1165" s="1239">
        <f t="shared" si="265"/>
        <v>2</v>
      </c>
      <c r="K1165" s="1229">
        <f t="shared" si="254"/>
        <v>94.56</v>
      </c>
      <c r="L1165" s="1229">
        <f t="shared" si="252"/>
        <v>94.56</v>
      </c>
      <c r="M1165" s="1229">
        <f t="shared" si="255"/>
        <v>1.68</v>
      </c>
      <c r="N1165" s="1229">
        <f t="shared" si="256"/>
        <v>3.36</v>
      </c>
      <c r="O1165" s="1229">
        <f t="shared" si="257"/>
        <v>56.7</v>
      </c>
      <c r="P1165" s="1229">
        <f t="shared" si="258"/>
        <v>113.4</v>
      </c>
      <c r="Q1165" s="1229">
        <f t="shared" si="259"/>
        <v>23.58</v>
      </c>
      <c r="R1165" s="1229">
        <f t="shared" si="260"/>
        <v>47.16</v>
      </c>
      <c r="S1165" s="1229">
        <f t="shared" si="261"/>
        <v>23.64</v>
      </c>
      <c r="T1165" s="1229">
        <f t="shared" si="262"/>
        <v>23.64</v>
      </c>
      <c r="U1165" s="1229">
        <f t="shared" si="263"/>
        <v>23.64</v>
      </c>
      <c r="V1165" s="1233">
        <f t="shared" si="264"/>
        <v>11.82</v>
      </c>
      <c r="W1165" s="1248">
        <f t="shared" si="253"/>
        <v>518</v>
      </c>
    </row>
    <row r="1166" spans="1:23" ht="11.25" customHeight="1" x14ac:dyDescent="0.25">
      <c r="A1166" s="1234" t="s">
        <v>4616</v>
      </c>
      <c r="B1166" s="1234">
        <v>406400005</v>
      </c>
      <c r="C1166" s="1235" t="s">
        <v>3355</v>
      </c>
      <c r="D1166" s="1234">
        <v>15830011300</v>
      </c>
      <c r="E1166" s="1234" t="s">
        <v>4710</v>
      </c>
      <c r="F1166" s="1237">
        <v>316.33333333333331</v>
      </c>
      <c r="G1166" s="1236">
        <v>3</v>
      </c>
      <c r="H1166" s="1236">
        <v>1</v>
      </c>
      <c r="I1166" s="1238">
        <v>0</v>
      </c>
      <c r="J1166" s="1239">
        <f t="shared" si="265"/>
        <v>2</v>
      </c>
      <c r="K1166" s="1229">
        <f t="shared" si="254"/>
        <v>75.919999999999987</v>
      </c>
      <c r="L1166" s="1229">
        <f t="shared" si="252"/>
        <v>75.919999999999987</v>
      </c>
      <c r="M1166" s="1229">
        <f t="shared" si="255"/>
        <v>1.68</v>
      </c>
      <c r="N1166" s="1229">
        <f t="shared" si="256"/>
        <v>3.36</v>
      </c>
      <c r="O1166" s="1229">
        <f t="shared" si="257"/>
        <v>56.7</v>
      </c>
      <c r="P1166" s="1229">
        <f t="shared" si="258"/>
        <v>113.4</v>
      </c>
      <c r="Q1166" s="1229">
        <f t="shared" si="259"/>
        <v>23.58</v>
      </c>
      <c r="R1166" s="1229">
        <f t="shared" si="260"/>
        <v>47.16</v>
      </c>
      <c r="S1166" s="1229">
        <f t="shared" si="261"/>
        <v>18.979999999999997</v>
      </c>
      <c r="T1166" s="1229">
        <f t="shared" si="262"/>
        <v>18.979999999999997</v>
      </c>
      <c r="U1166" s="1229">
        <f t="shared" si="263"/>
        <v>18.979999999999997</v>
      </c>
      <c r="V1166" s="1233">
        <f t="shared" si="264"/>
        <v>9.4899999999999984</v>
      </c>
      <c r="W1166" s="1248">
        <f t="shared" si="253"/>
        <v>464</v>
      </c>
    </row>
    <row r="1167" spans="1:23" ht="11.25" customHeight="1" x14ac:dyDescent="0.25">
      <c r="A1167" s="1234" t="s">
        <v>4616</v>
      </c>
      <c r="B1167" s="1234">
        <v>406435102</v>
      </c>
      <c r="C1167" s="1235" t="s">
        <v>1910</v>
      </c>
      <c r="D1167" s="1234">
        <v>10640051261</v>
      </c>
      <c r="E1167" s="1234" t="s">
        <v>4711</v>
      </c>
      <c r="F1167" s="1237">
        <v>259</v>
      </c>
      <c r="G1167" s="1236">
        <v>3</v>
      </c>
      <c r="H1167" s="1236">
        <v>1</v>
      </c>
      <c r="I1167" s="1238">
        <v>0</v>
      </c>
      <c r="J1167" s="1239">
        <f t="shared" si="265"/>
        <v>2</v>
      </c>
      <c r="K1167" s="1229">
        <f t="shared" si="254"/>
        <v>62.16</v>
      </c>
      <c r="L1167" s="1229">
        <f t="shared" si="252"/>
        <v>62.16</v>
      </c>
      <c r="M1167" s="1229">
        <f t="shared" si="255"/>
        <v>1.68</v>
      </c>
      <c r="N1167" s="1229">
        <f t="shared" si="256"/>
        <v>3.36</v>
      </c>
      <c r="O1167" s="1229">
        <f t="shared" si="257"/>
        <v>56.7</v>
      </c>
      <c r="P1167" s="1229">
        <f t="shared" si="258"/>
        <v>113.4</v>
      </c>
      <c r="Q1167" s="1229">
        <f t="shared" si="259"/>
        <v>23.58</v>
      </c>
      <c r="R1167" s="1229">
        <f t="shared" si="260"/>
        <v>47.16</v>
      </c>
      <c r="S1167" s="1229">
        <f t="shared" si="261"/>
        <v>15.54</v>
      </c>
      <c r="T1167" s="1229">
        <f t="shared" si="262"/>
        <v>15.54</v>
      </c>
      <c r="U1167" s="1229">
        <f t="shared" si="263"/>
        <v>15.54</v>
      </c>
      <c r="V1167" s="1233">
        <f t="shared" si="264"/>
        <v>7.77</v>
      </c>
      <c r="W1167" s="1248">
        <f t="shared" si="253"/>
        <v>425</v>
      </c>
    </row>
    <row r="1168" spans="1:23" ht="11.25" customHeight="1" x14ac:dyDescent="0.25">
      <c r="A1168" s="1234" t="s">
        <v>4616</v>
      </c>
      <c r="B1168" s="1234">
        <v>406435102</v>
      </c>
      <c r="C1168" s="1235" t="s">
        <v>1910</v>
      </c>
      <c r="D1168" s="1234">
        <v>37760001548</v>
      </c>
      <c r="E1168" s="1234" t="s">
        <v>4712</v>
      </c>
      <c r="F1168" s="1237">
        <v>257</v>
      </c>
      <c r="G1168" s="1236">
        <v>3</v>
      </c>
      <c r="H1168" s="1236">
        <v>1</v>
      </c>
      <c r="I1168" s="1238">
        <v>0</v>
      </c>
      <c r="J1168" s="1239">
        <f t="shared" si="265"/>
        <v>2</v>
      </c>
      <c r="K1168" s="1229">
        <f t="shared" si="254"/>
        <v>61.68</v>
      </c>
      <c r="L1168" s="1229">
        <f t="shared" si="252"/>
        <v>61.68</v>
      </c>
      <c r="M1168" s="1229">
        <f t="shared" si="255"/>
        <v>1.68</v>
      </c>
      <c r="N1168" s="1229">
        <f t="shared" si="256"/>
        <v>3.36</v>
      </c>
      <c r="O1168" s="1229">
        <f t="shared" si="257"/>
        <v>56.7</v>
      </c>
      <c r="P1168" s="1229">
        <f t="shared" si="258"/>
        <v>113.4</v>
      </c>
      <c r="Q1168" s="1229">
        <f t="shared" si="259"/>
        <v>23.58</v>
      </c>
      <c r="R1168" s="1229">
        <f t="shared" si="260"/>
        <v>47.16</v>
      </c>
      <c r="S1168" s="1229">
        <f t="shared" si="261"/>
        <v>15.42</v>
      </c>
      <c r="T1168" s="1229">
        <f t="shared" si="262"/>
        <v>15.42</v>
      </c>
      <c r="U1168" s="1229">
        <f t="shared" si="263"/>
        <v>15.42</v>
      </c>
      <c r="V1168" s="1233">
        <f t="shared" si="264"/>
        <v>7.71</v>
      </c>
      <c r="W1168" s="1248">
        <f t="shared" si="253"/>
        <v>423</v>
      </c>
    </row>
    <row r="1169" spans="1:23" ht="11.25" customHeight="1" x14ac:dyDescent="0.25">
      <c r="A1169" s="1234" t="s">
        <v>4616</v>
      </c>
      <c r="B1169" s="1234">
        <v>406435102</v>
      </c>
      <c r="C1169" s="1235" t="s">
        <v>1910</v>
      </c>
      <c r="D1169" s="1234">
        <v>91340049792</v>
      </c>
      <c r="E1169" s="1234" t="s">
        <v>4713</v>
      </c>
      <c r="F1169" s="1237">
        <v>552</v>
      </c>
      <c r="G1169" s="1236">
        <v>3</v>
      </c>
      <c r="H1169" s="1236">
        <v>1</v>
      </c>
      <c r="I1169" s="1238">
        <v>0</v>
      </c>
      <c r="J1169" s="1239">
        <f t="shared" si="265"/>
        <v>2</v>
      </c>
      <c r="K1169" s="1229">
        <f t="shared" si="254"/>
        <v>132.47999999999999</v>
      </c>
      <c r="L1169" s="1229">
        <f t="shared" si="252"/>
        <v>132.47999999999999</v>
      </c>
      <c r="M1169" s="1229">
        <f t="shared" si="255"/>
        <v>1.68</v>
      </c>
      <c r="N1169" s="1229">
        <f t="shared" si="256"/>
        <v>3.36</v>
      </c>
      <c r="O1169" s="1229">
        <f t="shared" si="257"/>
        <v>56.7</v>
      </c>
      <c r="P1169" s="1229">
        <f t="shared" si="258"/>
        <v>113.4</v>
      </c>
      <c r="Q1169" s="1229">
        <f t="shared" si="259"/>
        <v>23.58</v>
      </c>
      <c r="R1169" s="1229">
        <f t="shared" si="260"/>
        <v>47.16</v>
      </c>
      <c r="S1169" s="1229">
        <f t="shared" si="261"/>
        <v>33.119999999999997</v>
      </c>
      <c r="T1169" s="1229">
        <f t="shared" si="262"/>
        <v>33.119999999999997</v>
      </c>
      <c r="U1169" s="1229">
        <f t="shared" si="263"/>
        <v>33.119999999999997</v>
      </c>
      <c r="V1169" s="1233">
        <f t="shared" si="264"/>
        <v>16.559999999999999</v>
      </c>
      <c r="W1169" s="1248">
        <f t="shared" si="253"/>
        <v>627</v>
      </c>
    </row>
    <row r="1170" spans="1:23" ht="11.25" customHeight="1" x14ac:dyDescent="0.25">
      <c r="A1170" s="1234" t="s">
        <v>4616</v>
      </c>
      <c r="B1170" s="1234">
        <v>406475401</v>
      </c>
      <c r="C1170" s="1235" t="s">
        <v>3357</v>
      </c>
      <c r="D1170" s="1234">
        <v>47500009885</v>
      </c>
      <c r="E1170" s="1234" t="s">
        <v>4714</v>
      </c>
      <c r="F1170" s="1237">
        <v>487.66666666666669</v>
      </c>
      <c r="G1170" s="1236">
        <v>3</v>
      </c>
      <c r="H1170" s="1236">
        <v>1</v>
      </c>
      <c r="I1170" s="1238">
        <v>0</v>
      </c>
      <c r="J1170" s="1239">
        <f t="shared" si="265"/>
        <v>2</v>
      </c>
      <c r="K1170" s="1229">
        <f t="shared" si="254"/>
        <v>117.04</v>
      </c>
      <c r="L1170" s="1229">
        <f t="shared" si="252"/>
        <v>117.04</v>
      </c>
      <c r="M1170" s="1229">
        <f t="shared" si="255"/>
        <v>1.68</v>
      </c>
      <c r="N1170" s="1229">
        <f t="shared" si="256"/>
        <v>3.36</v>
      </c>
      <c r="O1170" s="1229">
        <f t="shared" si="257"/>
        <v>56.7</v>
      </c>
      <c r="P1170" s="1229">
        <f t="shared" si="258"/>
        <v>113.4</v>
      </c>
      <c r="Q1170" s="1229">
        <f t="shared" si="259"/>
        <v>23.58</v>
      </c>
      <c r="R1170" s="1229">
        <f t="shared" si="260"/>
        <v>47.16</v>
      </c>
      <c r="S1170" s="1229">
        <f t="shared" si="261"/>
        <v>29.26</v>
      </c>
      <c r="T1170" s="1229">
        <f t="shared" si="262"/>
        <v>29.26</v>
      </c>
      <c r="U1170" s="1229">
        <f t="shared" si="263"/>
        <v>29.26</v>
      </c>
      <c r="V1170" s="1233">
        <f t="shared" si="264"/>
        <v>14.63</v>
      </c>
      <c r="W1170" s="1248">
        <f t="shared" si="253"/>
        <v>582</v>
      </c>
    </row>
    <row r="1171" spans="1:23" ht="11.25" customHeight="1" x14ac:dyDescent="0.25">
      <c r="A1171" s="1234" t="s">
        <v>4616</v>
      </c>
      <c r="B1171" s="1234">
        <v>407700001</v>
      </c>
      <c r="C1171" s="1235" t="s">
        <v>3359</v>
      </c>
      <c r="D1171" s="1234">
        <v>50910001592</v>
      </c>
      <c r="E1171" s="1234" t="s">
        <v>4715</v>
      </c>
      <c r="F1171" s="1237">
        <v>219</v>
      </c>
      <c r="G1171" s="1236">
        <v>3</v>
      </c>
      <c r="H1171" s="1236">
        <v>1</v>
      </c>
      <c r="I1171" s="1238">
        <v>0</v>
      </c>
      <c r="J1171" s="1239">
        <f t="shared" si="265"/>
        <v>2</v>
      </c>
      <c r="K1171" s="1229">
        <f t="shared" si="254"/>
        <v>52.559999999999995</v>
      </c>
      <c r="L1171" s="1229">
        <f t="shared" si="252"/>
        <v>52.559999999999995</v>
      </c>
      <c r="M1171" s="1229">
        <f t="shared" si="255"/>
        <v>1.68</v>
      </c>
      <c r="N1171" s="1229">
        <f t="shared" si="256"/>
        <v>3.36</v>
      </c>
      <c r="O1171" s="1229">
        <f t="shared" si="257"/>
        <v>56.7</v>
      </c>
      <c r="P1171" s="1229">
        <f t="shared" si="258"/>
        <v>113.4</v>
      </c>
      <c r="Q1171" s="1229">
        <f t="shared" si="259"/>
        <v>23.58</v>
      </c>
      <c r="R1171" s="1229">
        <f t="shared" si="260"/>
        <v>47.16</v>
      </c>
      <c r="S1171" s="1229">
        <f t="shared" si="261"/>
        <v>13.139999999999999</v>
      </c>
      <c r="T1171" s="1229">
        <f t="shared" si="262"/>
        <v>13.139999999999999</v>
      </c>
      <c r="U1171" s="1229">
        <f t="shared" si="263"/>
        <v>13.139999999999999</v>
      </c>
      <c r="V1171" s="1233">
        <f t="shared" si="264"/>
        <v>6.5699999999999994</v>
      </c>
      <c r="W1171" s="1248">
        <f t="shared" si="253"/>
        <v>397</v>
      </c>
    </row>
    <row r="1172" spans="1:23" ht="11.25" customHeight="1" x14ac:dyDescent="0.25">
      <c r="A1172" s="1234" t="s">
        <v>4616</v>
      </c>
      <c r="B1172" s="1234">
        <v>409500002</v>
      </c>
      <c r="C1172" s="1235" t="s">
        <v>3361</v>
      </c>
      <c r="D1172" s="1234">
        <v>14260004796</v>
      </c>
      <c r="E1172" s="1234" t="s">
        <v>4716</v>
      </c>
      <c r="F1172" s="1237">
        <v>367</v>
      </c>
      <c r="G1172" s="1236">
        <v>2</v>
      </c>
      <c r="H1172" s="1236">
        <v>1</v>
      </c>
      <c r="I1172" s="1238">
        <v>0</v>
      </c>
      <c r="J1172" s="1239">
        <f t="shared" si="265"/>
        <v>1</v>
      </c>
      <c r="K1172" s="1229">
        <f t="shared" si="254"/>
        <v>88.08</v>
      </c>
      <c r="L1172" s="1229">
        <f t="shared" si="252"/>
        <v>88.08</v>
      </c>
      <c r="M1172" s="1229">
        <f t="shared" si="255"/>
        <v>1.68</v>
      </c>
      <c r="N1172" s="1229">
        <f t="shared" si="256"/>
        <v>1.68</v>
      </c>
      <c r="O1172" s="1229">
        <f t="shared" si="257"/>
        <v>56.7</v>
      </c>
      <c r="P1172" s="1229">
        <f t="shared" si="258"/>
        <v>56.7</v>
      </c>
      <c r="Q1172" s="1229">
        <f t="shared" si="259"/>
        <v>23.58</v>
      </c>
      <c r="R1172" s="1229">
        <f t="shared" si="260"/>
        <v>23.58</v>
      </c>
      <c r="S1172" s="1229">
        <f t="shared" si="261"/>
        <v>22.02</v>
      </c>
      <c r="T1172" s="1229">
        <f t="shared" si="262"/>
        <v>22.02</v>
      </c>
      <c r="U1172" s="1229">
        <f t="shared" si="263"/>
        <v>22.02</v>
      </c>
      <c r="V1172" s="1233">
        <f t="shared" si="264"/>
        <v>11.01</v>
      </c>
      <c r="W1172" s="1248">
        <f t="shared" si="253"/>
        <v>417</v>
      </c>
    </row>
    <row r="1173" spans="1:23" ht="11.25" customHeight="1" x14ac:dyDescent="0.25">
      <c r="A1173" s="1234" t="s">
        <v>4616</v>
      </c>
      <c r="B1173" s="1234">
        <v>409500005</v>
      </c>
      <c r="C1173" s="1235" t="s">
        <v>1044</v>
      </c>
      <c r="D1173" s="1234">
        <v>87370006185</v>
      </c>
      <c r="E1173" s="1234" t="s">
        <v>4717</v>
      </c>
      <c r="F1173" s="1237">
        <v>390.66666666666669</v>
      </c>
      <c r="G1173" s="1236">
        <v>3</v>
      </c>
      <c r="H1173" s="1236">
        <v>1</v>
      </c>
      <c r="I1173" s="1238">
        <v>0</v>
      </c>
      <c r="J1173" s="1239">
        <f t="shared" si="265"/>
        <v>2</v>
      </c>
      <c r="K1173" s="1229">
        <f t="shared" si="254"/>
        <v>93.76</v>
      </c>
      <c r="L1173" s="1229">
        <f t="shared" si="252"/>
        <v>93.76</v>
      </c>
      <c r="M1173" s="1229">
        <f t="shared" si="255"/>
        <v>1.68</v>
      </c>
      <c r="N1173" s="1229">
        <f t="shared" si="256"/>
        <v>3.36</v>
      </c>
      <c r="O1173" s="1229">
        <f t="shared" si="257"/>
        <v>56.7</v>
      </c>
      <c r="P1173" s="1229">
        <f t="shared" si="258"/>
        <v>113.4</v>
      </c>
      <c r="Q1173" s="1229">
        <f t="shared" si="259"/>
        <v>23.58</v>
      </c>
      <c r="R1173" s="1229">
        <f t="shared" si="260"/>
        <v>47.16</v>
      </c>
      <c r="S1173" s="1229">
        <f t="shared" si="261"/>
        <v>23.44</v>
      </c>
      <c r="T1173" s="1229">
        <f t="shared" si="262"/>
        <v>23.44</v>
      </c>
      <c r="U1173" s="1229">
        <f t="shared" si="263"/>
        <v>23.44</v>
      </c>
      <c r="V1173" s="1233">
        <f t="shared" si="264"/>
        <v>11.72</v>
      </c>
      <c r="W1173" s="1248">
        <f t="shared" si="253"/>
        <v>515</v>
      </c>
    </row>
    <row r="1174" spans="1:23" ht="11.25" customHeight="1" x14ac:dyDescent="0.25">
      <c r="A1174" s="1234" t="s">
        <v>4616</v>
      </c>
      <c r="B1174" s="1234">
        <v>409500006</v>
      </c>
      <c r="C1174" s="1235" t="s">
        <v>3363</v>
      </c>
      <c r="D1174" s="1234">
        <v>58810009935</v>
      </c>
      <c r="E1174" s="1234" t="s">
        <v>4718</v>
      </c>
      <c r="F1174" s="1237">
        <v>255</v>
      </c>
      <c r="G1174" s="1236">
        <v>2</v>
      </c>
      <c r="H1174" s="1236">
        <v>1</v>
      </c>
      <c r="I1174" s="1238">
        <v>0</v>
      </c>
      <c r="J1174" s="1239">
        <f t="shared" si="265"/>
        <v>1</v>
      </c>
      <c r="K1174" s="1229">
        <f t="shared" si="254"/>
        <v>61.199999999999996</v>
      </c>
      <c r="L1174" s="1229">
        <f t="shared" si="252"/>
        <v>61.199999999999996</v>
      </c>
      <c r="M1174" s="1229">
        <f t="shared" si="255"/>
        <v>1.68</v>
      </c>
      <c r="N1174" s="1229">
        <f t="shared" si="256"/>
        <v>1.68</v>
      </c>
      <c r="O1174" s="1229">
        <f t="shared" si="257"/>
        <v>56.7</v>
      </c>
      <c r="P1174" s="1229">
        <f t="shared" si="258"/>
        <v>56.7</v>
      </c>
      <c r="Q1174" s="1229">
        <f t="shared" si="259"/>
        <v>23.58</v>
      </c>
      <c r="R1174" s="1229">
        <f t="shared" si="260"/>
        <v>23.58</v>
      </c>
      <c r="S1174" s="1229">
        <f t="shared" si="261"/>
        <v>15.299999999999999</v>
      </c>
      <c r="T1174" s="1229">
        <f t="shared" si="262"/>
        <v>15.299999999999999</v>
      </c>
      <c r="U1174" s="1229">
        <f t="shared" si="263"/>
        <v>15.299999999999999</v>
      </c>
      <c r="V1174" s="1233">
        <f t="shared" si="264"/>
        <v>7.6499999999999995</v>
      </c>
      <c r="W1174" s="1248">
        <f t="shared" si="253"/>
        <v>340</v>
      </c>
    </row>
    <row r="1175" spans="1:23" ht="11.25" customHeight="1" x14ac:dyDescent="0.25">
      <c r="A1175" s="1234" t="s">
        <v>4616</v>
      </c>
      <c r="B1175" s="1234">
        <v>409500010</v>
      </c>
      <c r="C1175" s="1235" t="s">
        <v>3365</v>
      </c>
      <c r="D1175" s="1234">
        <v>77060008126</v>
      </c>
      <c r="E1175" s="1234" t="s">
        <v>4719</v>
      </c>
      <c r="F1175" s="1237">
        <v>306</v>
      </c>
      <c r="G1175" s="1236">
        <v>3</v>
      </c>
      <c r="H1175" s="1236">
        <v>1</v>
      </c>
      <c r="I1175" s="1238">
        <v>0</v>
      </c>
      <c r="J1175" s="1239">
        <f t="shared" si="265"/>
        <v>2</v>
      </c>
      <c r="K1175" s="1229">
        <f t="shared" si="254"/>
        <v>73.44</v>
      </c>
      <c r="L1175" s="1229">
        <f t="shared" si="252"/>
        <v>73.44</v>
      </c>
      <c r="M1175" s="1229">
        <f t="shared" si="255"/>
        <v>1.68</v>
      </c>
      <c r="N1175" s="1229">
        <f t="shared" si="256"/>
        <v>3.36</v>
      </c>
      <c r="O1175" s="1229">
        <f t="shared" si="257"/>
        <v>56.7</v>
      </c>
      <c r="P1175" s="1229">
        <f t="shared" si="258"/>
        <v>113.4</v>
      </c>
      <c r="Q1175" s="1229">
        <f t="shared" si="259"/>
        <v>23.58</v>
      </c>
      <c r="R1175" s="1229">
        <f t="shared" si="260"/>
        <v>47.16</v>
      </c>
      <c r="S1175" s="1229">
        <f t="shared" si="261"/>
        <v>18.36</v>
      </c>
      <c r="T1175" s="1229">
        <f t="shared" si="262"/>
        <v>18.36</v>
      </c>
      <c r="U1175" s="1229">
        <f t="shared" si="263"/>
        <v>18.36</v>
      </c>
      <c r="V1175" s="1233">
        <f t="shared" si="264"/>
        <v>9.18</v>
      </c>
      <c r="W1175" s="1248">
        <f t="shared" si="253"/>
        <v>457</v>
      </c>
    </row>
    <row r="1176" spans="1:23" ht="11.25" customHeight="1" x14ac:dyDescent="0.25">
      <c r="A1176" s="1234" t="s">
        <v>4616</v>
      </c>
      <c r="B1176" s="1234">
        <v>409500012</v>
      </c>
      <c r="C1176" s="1235" t="s">
        <v>1046</v>
      </c>
      <c r="D1176" s="1234">
        <v>83610002347</v>
      </c>
      <c r="E1176" s="1234" t="s">
        <v>4720</v>
      </c>
      <c r="F1176" s="1237">
        <v>325</v>
      </c>
      <c r="G1176" s="1236">
        <v>2</v>
      </c>
      <c r="H1176" s="1236">
        <v>1</v>
      </c>
      <c r="I1176" s="1238">
        <v>0</v>
      </c>
      <c r="J1176" s="1239">
        <f t="shared" si="265"/>
        <v>1</v>
      </c>
      <c r="K1176" s="1229">
        <f t="shared" si="254"/>
        <v>78</v>
      </c>
      <c r="L1176" s="1229">
        <f t="shared" si="252"/>
        <v>78</v>
      </c>
      <c r="M1176" s="1229">
        <f t="shared" si="255"/>
        <v>1.68</v>
      </c>
      <c r="N1176" s="1229">
        <f t="shared" si="256"/>
        <v>1.68</v>
      </c>
      <c r="O1176" s="1229">
        <f t="shared" si="257"/>
        <v>56.7</v>
      </c>
      <c r="P1176" s="1229">
        <f t="shared" si="258"/>
        <v>56.7</v>
      </c>
      <c r="Q1176" s="1229">
        <f t="shared" si="259"/>
        <v>23.58</v>
      </c>
      <c r="R1176" s="1229">
        <f t="shared" si="260"/>
        <v>23.58</v>
      </c>
      <c r="S1176" s="1229">
        <f t="shared" si="261"/>
        <v>19.5</v>
      </c>
      <c r="T1176" s="1229">
        <f t="shared" si="262"/>
        <v>19.5</v>
      </c>
      <c r="U1176" s="1229">
        <f t="shared" si="263"/>
        <v>19.5</v>
      </c>
      <c r="V1176" s="1233">
        <f t="shared" si="264"/>
        <v>9.75</v>
      </c>
      <c r="W1176" s="1248">
        <f t="shared" si="253"/>
        <v>388</v>
      </c>
    </row>
    <row r="1177" spans="1:23" ht="11.25" customHeight="1" x14ac:dyDescent="0.25">
      <c r="A1177" s="1234" t="s">
        <v>4616</v>
      </c>
      <c r="B1177" s="1234">
        <v>460200001</v>
      </c>
      <c r="C1177" s="1235" t="s">
        <v>3367</v>
      </c>
      <c r="D1177" s="1234">
        <v>47550000609</v>
      </c>
      <c r="E1177" s="1234" t="s">
        <v>4721</v>
      </c>
      <c r="F1177" s="1237">
        <v>327.66666666666669</v>
      </c>
      <c r="G1177" s="1236">
        <v>2</v>
      </c>
      <c r="H1177" s="1236">
        <v>1</v>
      </c>
      <c r="I1177" s="1238">
        <v>0</v>
      </c>
      <c r="J1177" s="1239">
        <f t="shared" si="265"/>
        <v>1</v>
      </c>
      <c r="K1177" s="1229">
        <f t="shared" si="254"/>
        <v>78.64</v>
      </c>
      <c r="L1177" s="1229">
        <f t="shared" si="252"/>
        <v>78.64</v>
      </c>
      <c r="M1177" s="1229">
        <f t="shared" si="255"/>
        <v>1.68</v>
      </c>
      <c r="N1177" s="1229">
        <f t="shared" si="256"/>
        <v>1.68</v>
      </c>
      <c r="O1177" s="1229">
        <f t="shared" si="257"/>
        <v>56.7</v>
      </c>
      <c r="P1177" s="1229">
        <f t="shared" si="258"/>
        <v>56.7</v>
      </c>
      <c r="Q1177" s="1229">
        <f t="shared" si="259"/>
        <v>23.58</v>
      </c>
      <c r="R1177" s="1229">
        <f t="shared" si="260"/>
        <v>23.58</v>
      </c>
      <c r="S1177" s="1229">
        <f t="shared" si="261"/>
        <v>19.66</v>
      </c>
      <c r="T1177" s="1229">
        <f t="shared" si="262"/>
        <v>19.66</v>
      </c>
      <c r="U1177" s="1229">
        <f t="shared" si="263"/>
        <v>19.66</v>
      </c>
      <c r="V1177" s="1233">
        <f t="shared" si="264"/>
        <v>9.83</v>
      </c>
      <c r="W1177" s="1248">
        <f t="shared" si="253"/>
        <v>390</v>
      </c>
    </row>
    <row r="1178" spans="1:23" ht="11.25" customHeight="1" x14ac:dyDescent="0.25">
      <c r="A1178" s="1234" t="s">
        <v>4616</v>
      </c>
      <c r="B1178" s="1234">
        <v>460200006</v>
      </c>
      <c r="C1178" s="1235" t="s">
        <v>3369</v>
      </c>
      <c r="D1178" s="1234">
        <v>32740008558</v>
      </c>
      <c r="E1178" s="1234" t="s">
        <v>4722</v>
      </c>
      <c r="F1178" s="1237">
        <v>250.33333333333334</v>
      </c>
      <c r="G1178" s="1236">
        <v>2</v>
      </c>
      <c r="H1178" s="1236">
        <v>1</v>
      </c>
      <c r="I1178" s="1238">
        <v>0</v>
      </c>
      <c r="J1178" s="1239">
        <f t="shared" si="265"/>
        <v>1</v>
      </c>
      <c r="K1178" s="1229">
        <f t="shared" si="254"/>
        <v>60.08</v>
      </c>
      <c r="L1178" s="1229">
        <f t="shared" si="252"/>
        <v>60.08</v>
      </c>
      <c r="M1178" s="1229">
        <f t="shared" si="255"/>
        <v>1.68</v>
      </c>
      <c r="N1178" s="1229">
        <f t="shared" si="256"/>
        <v>1.68</v>
      </c>
      <c r="O1178" s="1229">
        <f t="shared" si="257"/>
        <v>56.7</v>
      </c>
      <c r="P1178" s="1229">
        <f t="shared" si="258"/>
        <v>56.7</v>
      </c>
      <c r="Q1178" s="1229">
        <f t="shared" si="259"/>
        <v>23.58</v>
      </c>
      <c r="R1178" s="1229">
        <f t="shared" si="260"/>
        <v>23.58</v>
      </c>
      <c r="S1178" s="1229">
        <f t="shared" si="261"/>
        <v>15.02</v>
      </c>
      <c r="T1178" s="1229">
        <f t="shared" si="262"/>
        <v>15.02</v>
      </c>
      <c r="U1178" s="1229">
        <f t="shared" si="263"/>
        <v>15.02</v>
      </c>
      <c r="V1178" s="1233">
        <f t="shared" si="264"/>
        <v>7.51</v>
      </c>
      <c r="W1178" s="1248">
        <f t="shared" si="253"/>
        <v>337</v>
      </c>
    </row>
    <row r="1179" spans="1:23" ht="11.25" customHeight="1" x14ac:dyDescent="0.25">
      <c r="A1179" s="1234" t="s">
        <v>4616</v>
      </c>
      <c r="B1179" s="1234">
        <v>460200007</v>
      </c>
      <c r="C1179" s="1235" t="s">
        <v>3371</v>
      </c>
      <c r="D1179" s="1234">
        <v>98110003260</v>
      </c>
      <c r="E1179" s="1234" t="s">
        <v>4723</v>
      </c>
      <c r="F1179" s="1237">
        <v>270</v>
      </c>
      <c r="G1179" s="1236">
        <v>2</v>
      </c>
      <c r="H1179" s="1236">
        <v>1</v>
      </c>
      <c r="I1179" s="1238">
        <v>0</v>
      </c>
      <c r="J1179" s="1239">
        <f t="shared" si="265"/>
        <v>1</v>
      </c>
      <c r="K1179" s="1229">
        <f t="shared" si="254"/>
        <v>64.8</v>
      </c>
      <c r="L1179" s="1229">
        <f t="shared" si="252"/>
        <v>64.8</v>
      </c>
      <c r="M1179" s="1229">
        <f t="shared" si="255"/>
        <v>1.68</v>
      </c>
      <c r="N1179" s="1229">
        <f t="shared" si="256"/>
        <v>1.68</v>
      </c>
      <c r="O1179" s="1229">
        <f t="shared" si="257"/>
        <v>56.7</v>
      </c>
      <c r="P1179" s="1229">
        <f t="shared" si="258"/>
        <v>56.7</v>
      </c>
      <c r="Q1179" s="1229">
        <f t="shared" si="259"/>
        <v>23.58</v>
      </c>
      <c r="R1179" s="1229">
        <f t="shared" si="260"/>
        <v>23.58</v>
      </c>
      <c r="S1179" s="1229">
        <f t="shared" si="261"/>
        <v>16.2</v>
      </c>
      <c r="T1179" s="1229">
        <f t="shared" si="262"/>
        <v>16.2</v>
      </c>
      <c r="U1179" s="1229">
        <f t="shared" si="263"/>
        <v>16.2</v>
      </c>
      <c r="V1179" s="1233">
        <f t="shared" si="264"/>
        <v>8.1</v>
      </c>
      <c r="W1179" s="1248">
        <f t="shared" si="253"/>
        <v>350</v>
      </c>
    </row>
    <row r="1180" spans="1:23" ht="11.25" customHeight="1" x14ac:dyDescent="0.25">
      <c r="A1180" s="1234" t="s">
        <v>4616</v>
      </c>
      <c r="B1180" s="1234">
        <v>460200008</v>
      </c>
      <c r="C1180" s="1235" t="s">
        <v>3373</v>
      </c>
      <c r="D1180" s="1234">
        <v>21630005065</v>
      </c>
      <c r="E1180" s="1234" t="s">
        <v>4724</v>
      </c>
      <c r="F1180" s="1237">
        <v>224</v>
      </c>
      <c r="G1180" s="1236">
        <v>2</v>
      </c>
      <c r="H1180" s="1236">
        <v>1</v>
      </c>
      <c r="I1180" s="1238">
        <v>0</v>
      </c>
      <c r="J1180" s="1239">
        <f t="shared" si="265"/>
        <v>1</v>
      </c>
      <c r="K1180" s="1229">
        <f t="shared" si="254"/>
        <v>53.76</v>
      </c>
      <c r="L1180" s="1229">
        <f t="shared" si="252"/>
        <v>53.76</v>
      </c>
      <c r="M1180" s="1229">
        <f t="shared" si="255"/>
        <v>1.68</v>
      </c>
      <c r="N1180" s="1229">
        <f t="shared" si="256"/>
        <v>1.68</v>
      </c>
      <c r="O1180" s="1229">
        <f t="shared" si="257"/>
        <v>56.7</v>
      </c>
      <c r="P1180" s="1229">
        <f t="shared" si="258"/>
        <v>56.7</v>
      </c>
      <c r="Q1180" s="1229">
        <f t="shared" si="259"/>
        <v>23.58</v>
      </c>
      <c r="R1180" s="1229">
        <f t="shared" si="260"/>
        <v>23.58</v>
      </c>
      <c r="S1180" s="1229">
        <f t="shared" si="261"/>
        <v>13.44</v>
      </c>
      <c r="T1180" s="1229">
        <f t="shared" si="262"/>
        <v>13.44</v>
      </c>
      <c r="U1180" s="1229">
        <f t="shared" si="263"/>
        <v>13.44</v>
      </c>
      <c r="V1180" s="1233">
        <f t="shared" si="264"/>
        <v>6.72</v>
      </c>
      <c r="W1180" s="1248">
        <f t="shared" si="253"/>
        <v>318</v>
      </c>
    </row>
    <row r="1181" spans="1:23" ht="11.25" customHeight="1" x14ac:dyDescent="0.25">
      <c r="A1181" s="1234" t="s">
        <v>4616</v>
      </c>
      <c r="B1181" s="1234">
        <v>460200009</v>
      </c>
      <c r="C1181" s="1235" t="s">
        <v>3375</v>
      </c>
      <c r="D1181" s="1234">
        <v>22650040642</v>
      </c>
      <c r="E1181" s="1234" t="s">
        <v>4725</v>
      </c>
      <c r="F1181" s="1237">
        <v>438</v>
      </c>
      <c r="G1181" s="1236">
        <v>2</v>
      </c>
      <c r="H1181" s="1236">
        <v>1</v>
      </c>
      <c r="I1181" s="1238">
        <v>0</v>
      </c>
      <c r="J1181" s="1239">
        <f t="shared" si="265"/>
        <v>1</v>
      </c>
      <c r="K1181" s="1229">
        <f t="shared" si="254"/>
        <v>105.11999999999999</v>
      </c>
      <c r="L1181" s="1229">
        <f t="shared" si="252"/>
        <v>105.11999999999999</v>
      </c>
      <c r="M1181" s="1229">
        <f t="shared" si="255"/>
        <v>1.68</v>
      </c>
      <c r="N1181" s="1229">
        <f t="shared" si="256"/>
        <v>1.68</v>
      </c>
      <c r="O1181" s="1229">
        <f t="shared" si="257"/>
        <v>56.7</v>
      </c>
      <c r="P1181" s="1229">
        <f t="shared" si="258"/>
        <v>56.7</v>
      </c>
      <c r="Q1181" s="1229">
        <f t="shared" si="259"/>
        <v>23.58</v>
      </c>
      <c r="R1181" s="1229">
        <f t="shared" si="260"/>
        <v>23.58</v>
      </c>
      <c r="S1181" s="1229">
        <f t="shared" si="261"/>
        <v>26.279999999999998</v>
      </c>
      <c r="T1181" s="1229">
        <f t="shared" si="262"/>
        <v>26.279999999999998</v>
      </c>
      <c r="U1181" s="1229">
        <f t="shared" si="263"/>
        <v>26.279999999999998</v>
      </c>
      <c r="V1181" s="1233">
        <f t="shared" si="264"/>
        <v>13.139999999999999</v>
      </c>
      <c r="W1181" s="1248">
        <f t="shared" si="253"/>
        <v>466</v>
      </c>
    </row>
    <row r="1182" spans="1:23" ht="11.25" customHeight="1" x14ac:dyDescent="0.25">
      <c r="A1182" s="1234" t="s">
        <v>4616</v>
      </c>
      <c r="B1182" s="1234">
        <v>460200010</v>
      </c>
      <c r="C1182" s="1235" t="s">
        <v>3377</v>
      </c>
      <c r="D1182" s="1234">
        <v>45810000774</v>
      </c>
      <c r="E1182" s="1234" t="s">
        <v>4726</v>
      </c>
      <c r="F1182" s="1237">
        <v>296.33333333333331</v>
      </c>
      <c r="G1182" s="1236">
        <v>3</v>
      </c>
      <c r="H1182" s="1236">
        <v>1</v>
      </c>
      <c r="I1182" s="1238">
        <v>0</v>
      </c>
      <c r="J1182" s="1239">
        <f t="shared" si="265"/>
        <v>2</v>
      </c>
      <c r="K1182" s="1229">
        <f t="shared" si="254"/>
        <v>71.11999999999999</v>
      </c>
      <c r="L1182" s="1229">
        <f t="shared" si="252"/>
        <v>71.11999999999999</v>
      </c>
      <c r="M1182" s="1229">
        <f t="shared" si="255"/>
        <v>1.68</v>
      </c>
      <c r="N1182" s="1229">
        <f t="shared" si="256"/>
        <v>3.36</v>
      </c>
      <c r="O1182" s="1229">
        <f t="shared" si="257"/>
        <v>56.7</v>
      </c>
      <c r="P1182" s="1229">
        <f t="shared" si="258"/>
        <v>113.4</v>
      </c>
      <c r="Q1182" s="1229">
        <f t="shared" si="259"/>
        <v>23.58</v>
      </c>
      <c r="R1182" s="1229">
        <f t="shared" si="260"/>
        <v>47.16</v>
      </c>
      <c r="S1182" s="1229">
        <f t="shared" si="261"/>
        <v>17.779999999999998</v>
      </c>
      <c r="T1182" s="1229">
        <f t="shared" si="262"/>
        <v>17.779999999999998</v>
      </c>
      <c r="U1182" s="1229">
        <f t="shared" si="263"/>
        <v>17.779999999999998</v>
      </c>
      <c r="V1182" s="1233">
        <f t="shared" si="264"/>
        <v>8.8899999999999988</v>
      </c>
      <c r="W1182" s="1248">
        <f t="shared" si="253"/>
        <v>450</v>
      </c>
    </row>
    <row r="1183" spans="1:23" ht="11.25" customHeight="1" x14ac:dyDescent="0.25">
      <c r="A1183" s="1234" t="s">
        <v>4616</v>
      </c>
      <c r="B1183" s="1234">
        <v>460200011</v>
      </c>
      <c r="C1183" s="1235" t="s">
        <v>1048</v>
      </c>
      <c r="D1183" s="1234">
        <v>80820008656</v>
      </c>
      <c r="E1183" s="1234" t="s">
        <v>4727</v>
      </c>
      <c r="F1183" s="1237">
        <v>260.33333333333331</v>
      </c>
      <c r="G1183" s="1236">
        <v>2</v>
      </c>
      <c r="H1183" s="1236">
        <v>1</v>
      </c>
      <c r="I1183" s="1238">
        <v>0</v>
      </c>
      <c r="J1183" s="1239">
        <f t="shared" si="265"/>
        <v>1</v>
      </c>
      <c r="K1183" s="1229">
        <f t="shared" si="254"/>
        <v>62.47999999999999</v>
      </c>
      <c r="L1183" s="1229">
        <f t="shared" si="252"/>
        <v>62.47999999999999</v>
      </c>
      <c r="M1183" s="1229">
        <f t="shared" si="255"/>
        <v>1.68</v>
      </c>
      <c r="N1183" s="1229">
        <f t="shared" si="256"/>
        <v>1.68</v>
      </c>
      <c r="O1183" s="1229">
        <f t="shared" si="257"/>
        <v>56.7</v>
      </c>
      <c r="P1183" s="1229">
        <f t="shared" si="258"/>
        <v>56.7</v>
      </c>
      <c r="Q1183" s="1229">
        <f t="shared" si="259"/>
        <v>23.58</v>
      </c>
      <c r="R1183" s="1229">
        <f t="shared" si="260"/>
        <v>23.58</v>
      </c>
      <c r="S1183" s="1229">
        <f t="shared" si="261"/>
        <v>15.619999999999997</v>
      </c>
      <c r="T1183" s="1229">
        <f t="shared" si="262"/>
        <v>15.619999999999997</v>
      </c>
      <c r="U1183" s="1229">
        <f t="shared" si="263"/>
        <v>15.619999999999997</v>
      </c>
      <c r="V1183" s="1233">
        <f t="shared" si="264"/>
        <v>7.8099999999999987</v>
      </c>
      <c r="W1183" s="1248">
        <f t="shared" si="253"/>
        <v>344</v>
      </c>
    </row>
    <row r="1184" spans="1:23" ht="11.25" customHeight="1" x14ac:dyDescent="0.25">
      <c r="A1184" s="1234" t="s">
        <v>4616</v>
      </c>
      <c r="B1184" s="1234">
        <v>460200029</v>
      </c>
      <c r="C1184" s="1235" t="s">
        <v>1270</v>
      </c>
      <c r="D1184" s="1234">
        <v>79570007125</v>
      </c>
      <c r="E1184" s="1234" t="s">
        <v>4728</v>
      </c>
      <c r="F1184" s="1237">
        <v>305</v>
      </c>
      <c r="G1184" s="1236">
        <v>3</v>
      </c>
      <c r="H1184" s="1236">
        <v>1</v>
      </c>
      <c r="I1184" s="1238">
        <v>0</v>
      </c>
      <c r="J1184" s="1239">
        <f t="shared" si="265"/>
        <v>2</v>
      </c>
      <c r="K1184" s="1229">
        <f t="shared" si="254"/>
        <v>73.2</v>
      </c>
      <c r="L1184" s="1229">
        <f t="shared" si="252"/>
        <v>73.2</v>
      </c>
      <c r="M1184" s="1229">
        <f t="shared" si="255"/>
        <v>1.68</v>
      </c>
      <c r="N1184" s="1229">
        <f t="shared" si="256"/>
        <v>3.36</v>
      </c>
      <c r="O1184" s="1229">
        <f t="shared" si="257"/>
        <v>56.7</v>
      </c>
      <c r="P1184" s="1229">
        <f t="shared" si="258"/>
        <v>113.4</v>
      </c>
      <c r="Q1184" s="1229">
        <f t="shared" si="259"/>
        <v>23.58</v>
      </c>
      <c r="R1184" s="1229">
        <f t="shared" si="260"/>
        <v>47.16</v>
      </c>
      <c r="S1184" s="1229">
        <f t="shared" si="261"/>
        <v>18.3</v>
      </c>
      <c r="T1184" s="1229">
        <f t="shared" si="262"/>
        <v>18.3</v>
      </c>
      <c r="U1184" s="1229">
        <f t="shared" si="263"/>
        <v>18.3</v>
      </c>
      <c r="V1184" s="1233">
        <f t="shared" si="264"/>
        <v>9.15</v>
      </c>
      <c r="W1184" s="1248">
        <f t="shared" si="253"/>
        <v>456</v>
      </c>
    </row>
    <row r="1185" spans="1:23" ht="11.25" customHeight="1" x14ac:dyDescent="0.25">
      <c r="A1185" s="1234" t="s">
        <v>4616</v>
      </c>
      <c r="B1185" s="1234">
        <v>460200030</v>
      </c>
      <c r="C1185" s="1235" t="s">
        <v>3379</v>
      </c>
      <c r="D1185" s="1234">
        <v>42770037527</v>
      </c>
      <c r="E1185" s="1234" t="s">
        <v>4729</v>
      </c>
      <c r="F1185" s="1237">
        <v>428.66666666666669</v>
      </c>
      <c r="G1185" s="1236">
        <v>3</v>
      </c>
      <c r="H1185" s="1236">
        <v>1</v>
      </c>
      <c r="I1185" s="1238">
        <v>0</v>
      </c>
      <c r="J1185" s="1239">
        <f t="shared" si="265"/>
        <v>2</v>
      </c>
      <c r="K1185" s="1229">
        <f t="shared" si="254"/>
        <v>102.88</v>
      </c>
      <c r="L1185" s="1229">
        <f t="shared" si="252"/>
        <v>102.88</v>
      </c>
      <c r="M1185" s="1229">
        <f t="shared" si="255"/>
        <v>1.68</v>
      </c>
      <c r="N1185" s="1229">
        <f t="shared" si="256"/>
        <v>3.36</v>
      </c>
      <c r="O1185" s="1229">
        <f t="shared" si="257"/>
        <v>56.7</v>
      </c>
      <c r="P1185" s="1229">
        <f t="shared" si="258"/>
        <v>113.4</v>
      </c>
      <c r="Q1185" s="1229">
        <f t="shared" si="259"/>
        <v>23.58</v>
      </c>
      <c r="R1185" s="1229">
        <f t="shared" si="260"/>
        <v>47.16</v>
      </c>
      <c r="S1185" s="1229">
        <f t="shared" si="261"/>
        <v>25.72</v>
      </c>
      <c r="T1185" s="1229">
        <f t="shared" si="262"/>
        <v>25.72</v>
      </c>
      <c r="U1185" s="1229">
        <f t="shared" si="263"/>
        <v>25.72</v>
      </c>
      <c r="V1185" s="1233">
        <f t="shared" si="264"/>
        <v>12.86</v>
      </c>
      <c r="W1185" s="1248">
        <f t="shared" si="253"/>
        <v>542</v>
      </c>
    </row>
    <row r="1186" spans="1:23" ht="11.25" customHeight="1" x14ac:dyDescent="0.25">
      <c r="A1186" s="1234" t="s">
        <v>4616</v>
      </c>
      <c r="B1186" s="1234">
        <v>460200046</v>
      </c>
      <c r="C1186" s="1235" t="s">
        <v>3381</v>
      </c>
      <c r="D1186" s="1234">
        <v>58880040833</v>
      </c>
      <c r="E1186" s="1234" t="s">
        <v>4730</v>
      </c>
      <c r="F1186" s="1237">
        <v>405.66666666666669</v>
      </c>
      <c r="G1186" s="1236">
        <v>3</v>
      </c>
      <c r="H1186" s="1236">
        <v>1</v>
      </c>
      <c r="I1186" s="1238">
        <v>0</v>
      </c>
      <c r="J1186" s="1239">
        <f t="shared" si="265"/>
        <v>2</v>
      </c>
      <c r="K1186" s="1229">
        <f t="shared" si="254"/>
        <v>97.36</v>
      </c>
      <c r="L1186" s="1229">
        <f t="shared" si="252"/>
        <v>97.36</v>
      </c>
      <c r="M1186" s="1229">
        <f t="shared" si="255"/>
        <v>1.68</v>
      </c>
      <c r="N1186" s="1229">
        <f t="shared" si="256"/>
        <v>3.36</v>
      </c>
      <c r="O1186" s="1229">
        <f t="shared" si="257"/>
        <v>56.7</v>
      </c>
      <c r="P1186" s="1229">
        <f t="shared" si="258"/>
        <v>113.4</v>
      </c>
      <c r="Q1186" s="1229">
        <f t="shared" si="259"/>
        <v>23.58</v>
      </c>
      <c r="R1186" s="1229">
        <f t="shared" si="260"/>
        <v>47.16</v>
      </c>
      <c r="S1186" s="1229">
        <f t="shared" si="261"/>
        <v>24.34</v>
      </c>
      <c r="T1186" s="1229">
        <f t="shared" si="262"/>
        <v>24.34</v>
      </c>
      <c r="U1186" s="1229">
        <f t="shared" si="263"/>
        <v>24.34</v>
      </c>
      <c r="V1186" s="1233">
        <f t="shared" si="264"/>
        <v>12.17</v>
      </c>
      <c r="W1186" s="1248">
        <f t="shared" si="253"/>
        <v>526</v>
      </c>
    </row>
    <row r="1187" spans="1:23" ht="11.25" customHeight="1" x14ac:dyDescent="0.25">
      <c r="A1187" s="1234" t="s">
        <v>4616</v>
      </c>
      <c r="B1187" s="1234">
        <v>460200048</v>
      </c>
      <c r="C1187" s="1235" t="s">
        <v>3383</v>
      </c>
      <c r="D1187" s="1234">
        <v>38210001767</v>
      </c>
      <c r="E1187" s="1234" t="s">
        <v>4731</v>
      </c>
      <c r="F1187" s="1237">
        <v>322.66666666666669</v>
      </c>
      <c r="G1187" s="1236">
        <v>3</v>
      </c>
      <c r="H1187" s="1236">
        <v>1</v>
      </c>
      <c r="I1187" s="1238">
        <v>0</v>
      </c>
      <c r="J1187" s="1239">
        <f t="shared" si="265"/>
        <v>2</v>
      </c>
      <c r="K1187" s="1229">
        <f t="shared" si="254"/>
        <v>77.44</v>
      </c>
      <c r="L1187" s="1229">
        <f t="shared" ref="L1187:L1250" si="266">F1187*$L$4</f>
        <v>77.44</v>
      </c>
      <c r="M1187" s="1229">
        <f t="shared" si="255"/>
        <v>1.68</v>
      </c>
      <c r="N1187" s="1229">
        <f t="shared" si="256"/>
        <v>3.36</v>
      </c>
      <c r="O1187" s="1229">
        <f t="shared" si="257"/>
        <v>56.7</v>
      </c>
      <c r="P1187" s="1229">
        <f t="shared" si="258"/>
        <v>113.4</v>
      </c>
      <c r="Q1187" s="1229">
        <f t="shared" si="259"/>
        <v>23.58</v>
      </c>
      <c r="R1187" s="1229">
        <f t="shared" si="260"/>
        <v>47.16</v>
      </c>
      <c r="S1187" s="1229">
        <f t="shared" si="261"/>
        <v>19.36</v>
      </c>
      <c r="T1187" s="1229">
        <f t="shared" si="262"/>
        <v>19.36</v>
      </c>
      <c r="U1187" s="1229">
        <f t="shared" si="263"/>
        <v>19.36</v>
      </c>
      <c r="V1187" s="1233">
        <f t="shared" si="264"/>
        <v>9.68</v>
      </c>
      <c r="W1187" s="1248">
        <f t="shared" si="253"/>
        <v>469</v>
      </c>
    </row>
    <row r="1188" spans="1:23" ht="11.25" customHeight="1" x14ac:dyDescent="0.25">
      <c r="A1188" s="1234" t="s">
        <v>4616</v>
      </c>
      <c r="B1188" s="1234">
        <v>460200049</v>
      </c>
      <c r="C1188" s="1235" t="s">
        <v>1050</v>
      </c>
      <c r="D1188" s="1234">
        <v>19490006691</v>
      </c>
      <c r="E1188" s="1234" t="s">
        <v>4732</v>
      </c>
      <c r="F1188" s="1237">
        <v>427.33333333333331</v>
      </c>
      <c r="G1188" s="1236">
        <v>3</v>
      </c>
      <c r="H1188" s="1236">
        <v>1</v>
      </c>
      <c r="I1188" s="1238">
        <v>0</v>
      </c>
      <c r="J1188" s="1239">
        <f t="shared" si="265"/>
        <v>2</v>
      </c>
      <c r="K1188" s="1229">
        <f t="shared" si="254"/>
        <v>102.55999999999999</v>
      </c>
      <c r="L1188" s="1229">
        <f t="shared" si="266"/>
        <v>102.55999999999999</v>
      </c>
      <c r="M1188" s="1229">
        <f t="shared" si="255"/>
        <v>1.68</v>
      </c>
      <c r="N1188" s="1229">
        <f t="shared" si="256"/>
        <v>3.36</v>
      </c>
      <c r="O1188" s="1229">
        <f t="shared" si="257"/>
        <v>56.7</v>
      </c>
      <c r="P1188" s="1229">
        <f t="shared" si="258"/>
        <v>113.4</v>
      </c>
      <c r="Q1188" s="1229">
        <f t="shared" si="259"/>
        <v>23.58</v>
      </c>
      <c r="R1188" s="1229">
        <f t="shared" si="260"/>
        <v>47.16</v>
      </c>
      <c r="S1188" s="1229">
        <f t="shared" si="261"/>
        <v>25.639999999999997</v>
      </c>
      <c r="T1188" s="1229">
        <f t="shared" si="262"/>
        <v>25.639999999999997</v>
      </c>
      <c r="U1188" s="1229">
        <f t="shared" si="263"/>
        <v>25.639999999999997</v>
      </c>
      <c r="V1188" s="1233">
        <f t="shared" si="264"/>
        <v>12.819999999999999</v>
      </c>
      <c r="W1188" s="1248">
        <f t="shared" si="253"/>
        <v>541</v>
      </c>
    </row>
    <row r="1189" spans="1:23" ht="11.25" customHeight="1" x14ac:dyDescent="0.25">
      <c r="A1189" s="1234" t="s">
        <v>4616</v>
      </c>
      <c r="B1189" s="1234">
        <v>460200050</v>
      </c>
      <c r="C1189" s="1235" t="s">
        <v>1918</v>
      </c>
      <c r="D1189" s="1234">
        <v>10380041835</v>
      </c>
      <c r="E1189" s="1234" t="s">
        <v>4733</v>
      </c>
      <c r="F1189" s="1237">
        <v>355.66666666666669</v>
      </c>
      <c r="G1189" s="1236">
        <v>3</v>
      </c>
      <c r="H1189" s="1236">
        <v>1</v>
      </c>
      <c r="I1189" s="1238">
        <v>0</v>
      </c>
      <c r="J1189" s="1239">
        <f t="shared" si="265"/>
        <v>2</v>
      </c>
      <c r="K1189" s="1229">
        <f t="shared" si="254"/>
        <v>85.36</v>
      </c>
      <c r="L1189" s="1229">
        <f t="shared" si="266"/>
        <v>85.36</v>
      </c>
      <c r="M1189" s="1229">
        <f t="shared" si="255"/>
        <v>1.68</v>
      </c>
      <c r="N1189" s="1229">
        <f t="shared" si="256"/>
        <v>3.36</v>
      </c>
      <c r="O1189" s="1229">
        <f t="shared" si="257"/>
        <v>56.7</v>
      </c>
      <c r="P1189" s="1229">
        <f t="shared" si="258"/>
        <v>113.4</v>
      </c>
      <c r="Q1189" s="1229">
        <f t="shared" si="259"/>
        <v>23.58</v>
      </c>
      <c r="R1189" s="1229">
        <f t="shared" si="260"/>
        <v>47.16</v>
      </c>
      <c r="S1189" s="1229">
        <f t="shared" si="261"/>
        <v>21.34</v>
      </c>
      <c r="T1189" s="1229">
        <f t="shared" si="262"/>
        <v>21.34</v>
      </c>
      <c r="U1189" s="1229">
        <f t="shared" si="263"/>
        <v>21.34</v>
      </c>
      <c r="V1189" s="1233">
        <f t="shared" si="264"/>
        <v>10.67</v>
      </c>
      <c r="W1189" s="1248">
        <f t="shared" si="253"/>
        <v>491</v>
      </c>
    </row>
    <row r="1190" spans="1:23" ht="11.25" customHeight="1" x14ac:dyDescent="0.25">
      <c r="A1190" s="1234" t="s">
        <v>4616</v>
      </c>
      <c r="B1190" s="1234">
        <v>460200055</v>
      </c>
      <c r="C1190" s="1235" t="s">
        <v>3385</v>
      </c>
      <c r="D1190" s="1234">
        <v>55130050086</v>
      </c>
      <c r="E1190" s="1234" t="s">
        <v>4734</v>
      </c>
      <c r="F1190" s="1237">
        <v>355</v>
      </c>
      <c r="G1190" s="1236">
        <v>3</v>
      </c>
      <c r="H1190" s="1236">
        <v>1</v>
      </c>
      <c r="I1190" s="1238">
        <v>0</v>
      </c>
      <c r="J1190" s="1239">
        <f t="shared" si="265"/>
        <v>2</v>
      </c>
      <c r="K1190" s="1229">
        <f t="shared" si="254"/>
        <v>85.2</v>
      </c>
      <c r="L1190" s="1229">
        <f t="shared" si="266"/>
        <v>85.2</v>
      </c>
      <c r="M1190" s="1229">
        <f t="shared" si="255"/>
        <v>1.68</v>
      </c>
      <c r="N1190" s="1229">
        <f t="shared" si="256"/>
        <v>3.36</v>
      </c>
      <c r="O1190" s="1229">
        <f t="shared" si="257"/>
        <v>56.7</v>
      </c>
      <c r="P1190" s="1229">
        <f t="shared" si="258"/>
        <v>113.4</v>
      </c>
      <c r="Q1190" s="1229">
        <f t="shared" si="259"/>
        <v>23.58</v>
      </c>
      <c r="R1190" s="1229">
        <f t="shared" si="260"/>
        <v>47.16</v>
      </c>
      <c r="S1190" s="1229">
        <f t="shared" si="261"/>
        <v>21.3</v>
      </c>
      <c r="T1190" s="1229">
        <f t="shared" si="262"/>
        <v>21.3</v>
      </c>
      <c r="U1190" s="1229">
        <f t="shared" si="263"/>
        <v>21.3</v>
      </c>
      <c r="V1190" s="1233">
        <f t="shared" si="264"/>
        <v>10.65</v>
      </c>
      <c r="W1190" s="1248">
        <f t="shared" si="253"/>
        <v>491</v>
      </c>
    </row>
    <row r="1191" spans="1:23" ht="11.25" customHeight="1" x14ac:dyDescent="0.25">
      <c r="A1191" s="1234" t="s">
        <v>4616</v>
      </c>
      <c r="B1191" s="1234">
        <v>460800001</v>
      </c>
      <c r="C1191" s="1235" t="s">
        <v>1052</v>
      </c>
      <c r="D1191" s="1234">
        <v>61830008855</v>
      </c>
      <c r="E1191" s="1234" t="s">
        <v>4735</v>
      </c>
      <c r="F1191" s="1237">
        <v>333</v>
      </c>
      <c r="G1191" s="1236">
        <v>2</v>
      </c>
      <c r="H1191" s="1236">
        <v>1</v>
      </c>
      <c r="I1191" s="1238">
        <v>0</v>
      </c>
      <c r="J1191" s="1239">
        <f t="shared" si="265"/>
        <v>1</v>
      </c>
      <c r="K1191" s="1229">
        <f t="shared" si="254"/>
        <v>79.92</v>
      </c>
      <c r="L1191" s="1229">
        <f t="shared" si="266"/>
        <v>79.92</v>
      </c>
      <c r="M1191" s="1229">
        <f t="shared" si="255"/>
        <v>1.68</v>
      </c>
      <c r="N1191" s="1229">
        <f t="shared" si="256"/>
        <v>1.68</v>
      </c>
      <c r="O1191" s="1229">
        <f t="shared" si="257"/>
        <v>56.7</v>
      </c>
      <c r="P1191" s="1229">
        <f t="shared" si="258"/>
        <v>56.7</v>
      </c>
      <c r="Q1191" s="1229">
        <f t="shared" si="259"/>
        <v>23.58</v>
      </c>
      <c r="R1191" s="1229">
        <f t="shared" si="260"/>
        <v>23.58</v>
      </c>
      <c r="S1191" s="1229">
        <f t="shared" si="261"/>
        <v>19.98</v>
      </c>
      <c r="T1191" s="1229">
        <f t="shared" si="262"/>
        <v>19.98</v>
      </c>
      <c r="U1191" s="1229">
        <f t="shared" si="263"/>
        <v>19.98</v>
      </c>
      <c r="V1191" s="1233">
        <f t="shared" si="264"/>
        <v>9.99</v>
      </c>
      <c r="W1191" s="1248">
        <f t="shared" si="253"/>
        <v>394</v>
      </c>
    </row>
    <row r="1192" spans="1:23" ht="11.25" customHeight="1" x14ac:dyDescent="0.25">
      <c r="A1192" s="1234" t="s">
        <v>4616</v>
      </c>
      <c r="B1192" s="1234">
        <v>460800002</v>
      </c>
      <c r="C1192" s="1235" t="s">
        <v>1054</v>
      </c>
      <c r="D1192" s="1234">
        <v>52670008461</v>
      </c>
      <c r="E1192" s="1234" t="s">
        <v>4736</v>
      </c>
      <c r="F1192" s="1237">
        <v>213.66666666666666</v>
      </c>
      <c r="G1192" s="1236">
        <v>2</v>
      </c>
      <c r="H1192" s="1236">
        <v>1</v>
      </c>
      <c r="I1192" s="1238">
        <v>0</v>
      </c>
      <c r="J1192" s="1239">
        <f t="shared" si="265"/>
        <v>1</v>
      </c>
      <c r="K1192" s="1229">
        <f t="shared" si="254"/>
        <v>51.279999999999994</v>
      </c>
      <c r="L1192" s="1229">
        <f t="shared" si="266"/>
        <v>51.279999999999994</v>
      </c>
      <c r="M1192" s="1229">
        <f t="shared" si="255"/>
        <v>1.68</v>
      </c>
      <c r="N1192" s="1229">
        <f t="shared" si="256"/>
        <v>1.68</v>
      </c>
      <c r="O1192" s="1229">
        <f t="shared" si="257"/>
        <v>56.7</v>
      </c>
      <c r="P1192" s="1229">
        <f t="shared" si="258"/>
        <v>56.7</v>
      </c>
      <c r="Q1192" s="1229">
        <f t="shared" si="259"/>
        <v>23.58</v>
      </c>
      <c r="R1192" s="1229">
        <f t="shared" si="260"/>
        <v>23.58</v>
      </c>
      <c r="S1192" s="1229">
        <f t="shared" si="261"/>
        <v>12.819999999999999</v>
      </c>
      <c r="T1192" s="1229">
        <f t="shared" si="262"/>
        <v>12.819999999999999</v>
      </c>
      <c r="U1192" s="1229">
        <f t="shared" si="263"/>
        <v>12.819999999999999</v>
      </c>
      <c r="V1192" s="1233">
        <f t="shared" si="264"/>
        <v>6.4099999999999993</v>
      </c>
      <c r="W1192" s="1248">
        <f t="shared" si="253"/>
        <v>311</v>
      </c>
    </row>
    <row r="1193" spans="1:23" ht="11.25" customHeight="1" x14ac:dyDescent="0.25">
      <c r="A1193" s="1234" t="s">
        <v>4616</v>
      </c>
      <c r="B1193" s="1234">
        <v>460800007</v>
      </c>
      <c r="C1193" s="1235" t="s">
        <v>3387</v>
      </c>
      <c r="D1193" s="1234">
        <v>52890000688</v>
      </c>
      <c r="E1193" s="1234" t="s">
        <v>4737</v>
      </c>
      <c r="F1193" s="1237">
        <v>486</v>
      </c>
      <c r="G1193" s="1236">
        <v>2</v>
      </c>
      <c r="H1193" s="1236">
        <v>1</v>
      </c>
      <c r="I1193" s="1238">
        <v>0</v>
      </c>
      <c r="J1193" s="1239">
        <f t="shared" si="265"/>
        <v>1</v>
      </c>
      <c r="K1193" s="1229">
        <f t="shared" si="254"/>
        <v>116.64</v>
      </c>
      <c r="L1193" s="1229">
        <f t="shared" si="266"/>
        <v>116.64</v>
      </c>
      <c r="M1193" s="1229">
        <f t="shared" si="255"/>
        <v>1.68</v>
      </c>
      <c r="N1193" s="1229">
        <f t="shared" si="256"/>
        <v>1.68</v>
      </c>
      <c r="O1193" s="1229">
        <f t="shared" si="257"/>
        <v>56.7</v>
      </c>
      <c r="P1193" s="1229">
        <f t="shared" si="258"/>
        <v>56.7</v>
      </c>
      <c r="Q1193" s="1229">
        <f t="shared" si="259"/>
        <v>23.58</v>
      </c>
      <c r="R1193" s="1229">
        <f t="shared" si="260"/>
        <v>23.58</v>
      </c>
      <c r="S1193" s="1229">
        <f t="shared" si="261"/>
        <v>29.16</v>
      </c>
      <c r="T1193" s="1229">
        <f t="shared" si="262"/>
        <v>29.16</v>
      </c>
      <c r="U1193" s="1229">
        <f t="shared" si="263"/>
        <v>29.16</v>
      </c>
      <c r="V1193" s="1233">
        <f t="shared" si="264"/>
        <v>14.58</v>
      </c>
      <c r="W1193" s="1248">
        <f t="shared" si="253"/>
        <v>499</v>
      </c>
    </row>
    <row r="1194" spans="1:23" ht="11.25" customHeight="1" x14ac:dyDescent="0.25">
      <c r="A1194" s="1234" t="s">
        <v>4616</v>
      </c>
      <c r="B1194" s="1234">
        <v>460800008</v>
      </c>
      <c r="C1194" s="1235" t="s">
        <v>3389</v>
      </c>
      <c r="D1194" s="1234">
        <v>31530006265</v>
      </c>
      <c r="E1194" s="1234" t="s">
        <v>4738</v>
      </c>
      <c r="F1194" s="1237">
        <v>464.66666666666669</v>
      </c>
      <c r="G1194" s="1236">
        <v>2</v>
      </c>
      <c r="H1194" s="1236">
        <v>1</v>
      </c>
      <c r="I1194" s="1238">
        <v>0</v>
      </c>
      <c r="J1194" s="1239">
        <f t="shared" si="265"/>
        <v>1</v>
      </c>
      <c r="K1194" s="1229">
        <f t="shared" si="254"/>
        <v>111.52</v>
      </c>
      <c r="L1194" s="1229">
        <f t="shared" si="266"/>
        <v>111.52</v>
      </c>
      <c r="M1194" s="1229">
        <f t="shared" si="255"/>
        <v>1.68</v>
      </c>
      <c r="N1194" s="1229">
        <f t="shared" si="256"/>
        <v>1.68</v>
      </c>
      <c r="O1194" s="1229">
        <f t="shared" si="257"/>
        <v>56.7</v>
      </c>
      <c r="P1194" s="1229">
        <f t="shared" si="258"/>
        <v>56.7</v>
      </c>
      <c r="Q1194" s="1229">
        <f t="shared" si="259"/>
        <v>23.58</v>
      </c>
      <c r="R1194" s="1229">
        <f t="shared" si="260"/>
        <v>23.58</v>
      </c>
      <c r="S1194" s="1229">
        <f t="shared" si="261"/>
        <v>27.88</v>
      </c>
      <c r="T1194" s="1229">
        <f t="shared" si="262"/>
        <v>27.88</v>
      </c>
      <c r="U1194" s="1229">
        <f t="shared" si="263"/>
        <v>27.88</v>
      </c>
      <c r="V1194" s="1233">
        <f t="shared" si="264"/>
        <v>13.94</v>
      </c>
      <c r="W1194" s="1248">
        <f t="shared" si="253"/>
        <v>485</v>
      </c>
    </row>
    <row r="1195" spans="1:23" ht="11.25" customHeight="1" x14ac:dyDescent="0.25">
      <c r="A1195" s="1234" t="s">
        <v>4616</v>
      </c>
      <c r="B1195" s="1234">
        <v>460800009</v>
      </c>
      <c r="C1195" s="1235" t="s">
        <v>3391</v>
      </c>
      <c r="D1195" s="1234">
        <v>10470011114</v>
      </c>
      <c r="E1195" s="1234" t="s">
        <v>4739</v>
      </c>
      <c r="F1195" s="1237">
        <v>157.33333333333334</v>
      </c>
      <c r="G1195" s="1236">
        <v>2</v>
      </c>
      <c r="H1195" s="1236">
        <v>1</v>
      </c>
      <c r="I1195" s="1238">
        <v>0</v>
      </c>
      <c r="J1195" s="1239">
        <f t="shared" si="265"/>
        <v>1</v>
      </c>
      <c r="K1195" s="1229">
        <f t="shared" si="254"/>
        <v>37.76</v>
      </c>
      <c r="L1195" s="1229">
        <f t="shared" si="266"/>
        <v>37.76</v>
      </c>
      <c r="M1195" s="1229">
        <f t="shared" si="255"/>
        <v>1.68</v>
      </c>
      <c r="N1195" s="1229">
        <f t="shared" si="256"/>
        <v>1.68</v>
      </c>
      <c r="O1195" s="1229">
        <f t="shared" si="257"/>
        <v>56.7</v>
      </c>
      <c r="P1195" s="1229">
        <f t="shared" si="258"/>
        <v>56.7</v>
      </c>
      <c r="Q1195" s="1229">
        <f t="shared" si="259"/>
        <v>23.58</v>
      </c>
      <c r="R1195" s="1229">
        <f t="shared" si="260"/>
        <v>23.58</v>
      </c>
      <c r="S1195" s="1229">
        <f t="shared" si="261"/>
        <v>9.44</v>
      </c>
      <c r="T1195" s="1229">
        <f t="shared" si="262"/>
        <v>9.44</v>
      </c>
      <c r="U1195" s="1229">
        <f t="shared" si="263"/>
        <v>9.44</v>
      </c>
      <c r="V1195" s="1233">
        <f t="shared" si="264"/>
        <v>4.72</v>
      </c>
      <c r="W1195" s="1248">
        <f t="shared" si="253"/>
        <v>272</v>
      </c>
    </row>
    <row r="1196" spans="1:23" ht="11.25" customHeight="1" x14ac:dyDescent="0.25">
      <c r="A1196" s="1234" t="s">
        <v>4616</v>
      </c>
      <c r="B1196" s="1234">
        <v>460800009</v>
      </c>
      <c r="C1196" s="1235" t="s">
        <v>3391</v>
      </c>
      <c r="D1196" s="1234">
        <v>54090004552</v>
      </c>
      <c r="E1196" s="1234" t="s">
        <v>4740</v>
      </c>
      <c r="F1196" s="1237">
        <v>261.33333333333331</v>
      </c>
      <c r="G1196" s="1236">
        <v>2</v>
      </c>
      <c r="H1196" s="1236">
        <v>1</v>
      </c>
      <c r="I1196" s="1238">
        <v>0</v>
      </c>
      <c r="J1196" s="1239">
        <f t="shared" si="265"/>
        <v>1</v>
      </c>
      <c r="K1196" s="1229">
        <f t="shared" si="254"/>
        <v>62.719999999999992</v>
      </c>
      <c r="L1196" s="1229">
        <f t="shared" si="266"/>
        <v>62.719999999999992</v>
      </c>
      <c r="M1196" s="1229">
        <f t="shared" si="255"/>
        <v>1.68</v>
      </c>
      <c r="N1196" s="1229">
        <f t="shared" si="256"/>
        <v>1.68</v>
      </c>
      <c r="O1196" s="1229">
        <f t="shared" si="257"/>
        <v>56.7</v>
      </c>
      <c r="P1196" s="1229">
        <f t="shared" si="258"/>
        <v>56.7</v>
      </c>
      <c r="Q1196" s="1229">
        <f t="shared" si="259"/>
        <v>23.58</v>
      </c>
      <c r="R1196" s="1229">
        <f t="shared" si="260"/>
        <v>23.58</v>
      </c>
      <c r="S1196" s="1229">
        <f t="shared" si="261"/>
        <v>15.679999999999998</v>
      </c>
      <c r="T1196" s="1229">
        <f t="shared" si="262"/>
        <v>15.679999999999998</v>
      </c>
      <c r="U1196" s="1229">
        <f t="shared" si="263"/>
        <v>15.679999999999998</v>
      </c>
      <c r="V1196" s="1233">
        <f t="shared" si="264"/>
        <v>7.839999999999999</v>
      </c>
      <c r="W1196" s="1248">
        <f t="shared" si="253"/>
        <v>344</v>
      </c>
    </row>
    <row r="1197" spans="1:23" ht="11.25" customHeight="1" x14ac:dyDescent="0.25">
      <c r="A1197" s="1234" t="s">
        <v>4616</v>
      </c>
      <c r="B1197" s="1234">
        <v>460800011</v>
      </c>
      <c r="C1197" s="1235" t="s">
        <v>3393</v>
      </c>
      <c r="D1197" s="1234">
        <v>10260010083</v>
      </c>
      <c r="E1197" s="1234" t="s">
        <v>4741</v>
      </c>
      <c r="F1197" s="1237">
        <v>323.66666666666669</v>
      </c>
      <c r="G1197" s="1236">
        <v>2</v>
      </c>
      <c r="H1197" s="1236">
        <v>1</v>
      </c>
      <c r="I1197" s="1238">
        <v>0</v>
      </c>
      <c r="J1197" s="1239">
        <f t="shared" si="265"/>
        <v>1</v>
      </c>
      <c r="K1197" s="1229">
        <f t="shared" si="254"/>
        <v>77.680000000000007</v>
      </c>
      <c r="L1197" s="1229">
        <f t="shared" si="266"/>
        <v>77.680000000000007</v>
      </c>
      <c r="M1197" s="1229">
        <f t="shared" si="255"/>
        <v>1.68</v>
      </c>
      <c r="N1197" s="1229">
        <f t="shared" si="256"/>
        <v>1.68</v>
      </c>
      <c r="O1197" s="1229">
        <f t="shared" si="257"/>
        <v>56.7</v>
      </c>
      <c r="P1197" s="1229">
        <f t="shared" si="258"/>
        <v>56.7</v>
      </c>
      <c r="Q1197" s="1229">
        <f t="shared" si="259"/>
        <v>23.58</v>
      </c>
      <c r="R1197" s="1229">
        <f t="shared" si="260"/>
        <v>23.58</v>
      </c>
      <c r="S1197" s="1229">
        <f t="shared" si="261"/>
        <v>19.420000000000002</v>
      </c>
      <c r="T1197" s="1229">
        <f t="shared" si="262"/>
        <v>19.420000000000002</v>
      </c>
      <c r="U1197" s="1229">
        <f t="shared" si="263"/>
        <v>19.420000000000002</v>
      </c>
      <c r="V1197" s="1233">
        <f t="shared" si="264"/>
        <v>9.7100000000000009</v>
      </c>
      <c r="W1197" s="1248">
        <f t="shared" si="253"/>
        <v>387</v>
      </c>
    </row>
    <row r="1198" spans="1:23" ht="11.25" customHeight="1" x14ac:dyDescent="0.25">
      <c r="A1198" s="1234" t="s">
        <v>4616</v>
      </c>
      <c r="B1198" s="1234">
        <v>468900006</v>
      </c>
      <c r="C1198" s="1235" t="s">
        <v>3395</v>
      </c>
      <c r="D1198" s="1234">
        <v>72800012142</v>
      </c>
      <c r="E1198" s="1234" t="s">
        <v>4742</v>
      </c>
      <c r="F1198" s="1237">
        <v>363</v>
      </c>
      <c r="G1198" s="1236">
        <v>2</v>
      </c>
      <c r="H1198" s="1236">
        <v>1</v>
      </c>
      <c r="I1198" s="1238">
        <v>0</v>
      </c>
      <c r="J1198" s="1239">
        <f t="shared" si="265"/>
        <v>1</v>
      </c>
      <c r="K1198" s="1229">
        <f t="shared" si="254"/>
        <v>87.11999999999999</v>
      </c>
      <c r="L1198" s="1229">
        <f t="shared" si="266"/>
        <v>87.11999999999999</v>
      </c>
      <c r="M1198" s="1229">
        <f t="shared" si="255"/>
        <v>1.68</v>
      </c>
      <c r="N1198" s="1229">
        <f t="shared" si="256"/>
        <v>1.68</v>
      </c>
      <c r="O1198" s="1229">
        <f t="shared" si="257"/>
        <v>56.7</v>
      </c>
      <c r="P1198" s="1229">
        <f t="shared" si="258"/>
        <v>56.7</v>
      </c>
      <c r="Q1198" s="1229">
        <f t="shared" si="259"/>
        <v>23.58</v>
      </c>
      <c r="R1198" s="1229">
        <f t="shared" si="260"/>
        <v>23.58</v>
      </c>
      <c r="S1198" s="1229">
        <f t="shared" si="261"/>
        <v>21.779999999999998</v>
      </c>
      <c r="T1198" s="1229">
        <f t="shared" si="262"/>
        <v>21.779999999999998</v>
      </c>
      <c r="U1198" s="1229">
        <f t="shared" si="263"/>
        <v>21.779999999999998</v>
      </c>
      <c r="V1198" s="1233">
        <f t="shared" si="264"/>
        <v>10.889999999999999</v>
      </c>
      <c r="W1198" s="1248">
        <f t="shared" si="253"/>
        <v>414</v>
      </c>
    </row>
    <row r="1199" spans="1:23" ht="11.25" customHeight="1" x14ac:dyDescent="0.25">
      <c r="A1199" s="1234" t="s">
        <v>4616</v>
      </c>
      <c r="B1199" s="1234">
        <v>468900007</v>
      </c>
      <c r="C1199" s="1235" t="s">
        <v>3397</v>
      </c>
      <c r="D1199" s="1234">
        <v>56190010294</v>
      </c>
      <c r="E1199" s="1234" t="s">
        <v>4743</v>
      </c>
      <c r="F1199" s="1237">
        <v>420.66666666666669</v>
      </c>
      <c r="G1199" s="1236">
        <v>4</v>
      </c>
      <c r="H1199" s="1236">
        <v>1</v>
      </c>
      <c r="I1199" s="1238">
        <v>0</v>
      </c>
      <c r="J1199" s="1239">
        <f t="shared" si="265"/>
        <v>3</v>
      </c>
      <c r="K1199" s="1229">
        <f t="shared" si="254"/>
        <v>100.96</v>
      </c>
      <c r="L1199" s="1229">
        <f t="shared" si="266"/>
        <v>100.96</v>
      </c>
      <c r="M1199" s="1229">
        <f t="shared" si="255"/>
        <v>1.68</v>
      </c>
      <c r="N1199" s="1229">
        <f t="shared" si="256"/>
        <v>5.04</v>
      </c>
      <c r="O1199" s="1229">
        <f t="shared" si="257"/>
        <v>56.7</v>
      </c>
      <c r="P1199" s="1229">
        <f t="shared" si="258"/>
        <v>170.10000000000002</v>
      </c>
      <c r="Q1199" s="1229">
        <f t="shared" si="259"/>
        <v>23.58</v>
      </c>
      <c r="R1199" s="1229">
        <f t="shared" si="260"/>
        <v>70.739999999999995</v>
      </c>
      <c r="S1199" s="1229">
        <f t="shared" si="261"/>
        <v>25.24</v>
      </c>
      <c r="T1199" s="1229">
        <f t="shared" si="262"/>
        <v>25.24</v>
      </c>
      <c r="U1199" s="1229">
        <f t="shared" si="263"/>
        <v>25.24</v>
      </c>
      <c r="V1199" s="1233">
        <f t="shared" si="264"/>
        <v>12.62</v>
      </c>
      <c r="W1199" s="1248">
        <f t="shared" si="253"/>
        <v>618</v>
      </c>
    </row>
    <row r="1200" spans="1:23" ht="11.25" customHeight="1" x14ac:dyDescent="0.25">
      <c r="A1200" s="1234" t="s">
        <v>4616</v>
      </c>
      <c r="B1200" s="1234">
        <v>540200002</v>
      </c>
      <c r="C1200" s="1235" t="s">
        <v>4744</v>
      </c>
      <c r="D1200" s="1234">
        <v>87450008217</v>
      </c>
      <c r="E1200" s="1234" t="s">
        <v>4745</v>
      </c>
      <c r="F1200" s="1237">
        <v>163.33333333333334</v>
      </c>
      <c r="G1200" s="1236">
        <v>1</v>
      </c>
      <c r="H1200" s="1236">
        <v>1</v>
      </c>
      <c r="I1200" s="1238">
        <v>0</v>
      </c>
      <c r="J1200" s="1239">
        <f t="shared" si="265"/>
        <v>0</v>
      </c>
      <c r="K1200" s="1229">
        <f t="shared" si="254"/>
        <v>39.200000000000003</v>
      </c>
      <c r="L1200" s="1229">
        <f t="shared" si="266"/>
        <v>39.200000000000003</v>
      </c>
      <c r="M1200" s="1229">
        <f t="shared" si="255"/>
        <v>1.68</v>
      </c>
      <c r="N1200" s="1229">
        <f t="shared" si="256"/>
        <v>0</v>
      </c>
      <c r="O1200" s="1229">
        <f t="shared" si="257"/>
        <v>56.7</v>
      </c>
      <c r="P1200" s="1229">
        <f t="shared" si="258"/>
        <v>0</v>
      </c>
      <c r="Q1200" s="1229">
        <f t="shared" si="259"/>
        <v>23.58</v>
      </c>
      <c r="R1200" s="1229">
        <f t="shared" si="260"/>
        <v>0</v>
      </c>
      <c r="S1200" s="1229">
        <f t="shared" si="261"/>
        <v>9.8000000000000007</v>
      </c>
      <c r="T1200" s="1229">
        <f t="shared" si="262"/>
        <v>9.8000000000000007</v>
      </c>
      <c r="U1200" s="1229">
        <f t="shared" si="263"/>
        <v>9.8000000000000007</v>
      </c>
      <c r="V1200" s="1233">
        <f t="shared" si="264"/>
        <v>4.9000000000000004</v>
      </c>
      <c r="W1200" s="1248">
        <f t="shared" si="253"/>
        <v>195</v>
      </c>
    </row>
    <row r="1201" spans="1:23" ht="11.25" customHeight="1" x14ac:dyDescent="0.25">
      <c r="A1201" s="1234" t="s">
        <v>4616</v>
      </c>
      <c r="B1201" s="1234">
        <v>540200009</v>
      </c>
      <c r="C1201" s="1235" t="s">
        <v>3399</v>
      </c>
      <c r="D1201" s="1234">
        <v>12380007000</v>
      </c>
      <c r="E1201" s="1234" t="s">
        <v>4746</v>
      </c>
      <c r="F1201" s="1237">
        <v>289.33333333333331</v>
      </c>
      <c r="G1201" s="1236">
        <v>3</v>
      </c>
      <c r="H1201" s="1236">
        <v>1</v>
      </c>
      <c r="I1201" s="1238">
        <v>0</v>
      </c>
      <c r="J1201" s="1239">
        <f t="shared" si="265"/>
        <v>2</v>
      </c>
      <c r="K1201" s="1229">
        <f t="shared" si="254"/>
        <v>69.44</v>
      </c>
      <c r="L1201" s="1229">
        <f t="shared" si="266"/>
        <v>69.44</v>
      </c>
      <c r="M1201" s="1229">
        <f t="shared" si="255"/>
        <v>1.68</v>
      </c>
      <c r="N1201" s="1229">
        <f t="shared" si="256"/>
        <v>3.36</v>
      </c>
      <c r="O1201" s="1229">
        <f t="shared" si="257"/>
        <v>56.7</v>
      </c>
      <c r="P1201" s="1229">
        <f t="shared" si="258"/>
        <v>113.4</v>
      </c>
      <c r="Q1201" s="1229">
        <f t="shared" si="259"/>
        <v>23.58</v>
      </c>
      <c r="R1201" s="1229">
        <f t="shared" si="260"/>
        <v>47.16</v>
      </c>
      <c r="S1201" s="1229">
        <f t="shared" si="261"/>
        <v>17.36</v>
      </c>
      <c r="T1201" s="1229">
        <f t="shared" si="262"/>
        <v>17.36</v>
      </c>
      <c r="U1201" s="1229">
        <f t="shared" si="263"/>
        <v>17.36</v>
      </c>
      <c r="V1201" s="1233">
        <f t="shared" si="264"/>
        <v>8.68</v>
      </c>
      <c r="W1201" s="1248">
        <f t="shared" si="253"/>
        <v>446</v>
      </c>
    </row>
    <row r="1202" spans="1:23" ht="11.25" customHeight="1" x14ac:dyDescent="0.25">
      <c r="A1202" s="1234" t="s">
        <v>4616</v>
      </c>
      <c r="B1202" s="1234">
        <v>540200012</v>
      </c>
      <c r="C1202" s="1235" t="s">
        <v>3401</v>
      </c>
      <c r="D1202" s="1234">
        <v>71180010808</v>
      </c>
      <c r="E1202" s="1234" t="s">
        <v>4747</v>
      </c>
      <c r="F1202" s="1237">
        <v>275.66666666666669</v>
      </c>
      <c r="G1202" s="1236">
        <v>2</v>
      </c>
      <c r="H1202" s="1236">
        <v>1</v>
      </c>
      <c r="I1202" s="1238">
        <v>0</v>
      </c>
      <c r="J1202" s="1239">
        <f t="shared" si="265"/>
        <v>1</v>
      </c>
      <c r="K1202" s="1229">
        <f t="shared" si="254"/>
        <v>66.16</v>
      </c>
      <c r="L1202" s="1229">
        <f t="shared" si="266"/>
        <v>66.16</v>
      </c>
      <c r="M1202" s="1229">
        <f t="shared" si="255"/>
        <v>1.68</v>
      </c>
      <c r="N1202" s="1229">
        <f t="shared" si="256"/>
        <v>1.68</v>
      </c>
      <c r="O1202" s="1229">
        <f t="shared" si="257"/>
        <v>56.7</v>
      </c>
      <c r="P1202" s="1229">
        <f t="shared" si="258"/>
        <v>56.7</v>
      </c>
      <c r="Q1202" s="1229">
        <f t="shared" si="259"/>
        <v>23.58</v>
      </c>
      <c r="R1202" s="1229">
        <f t="shared" si="260"/>
        <v>23.58</v>
      </c>
      <c r="S1202" s="1229">
        <f t="shared" si="261"/>
        <v>16.54</v>
      </c>
      <c r="T1202" s="1229">
        <f t="shared" si="262"/>
        <v>16.54</v>
      </c>
      <c r="U1202" s="1229">
        <f t="shared" si="263"/>
        <v>16.54</v>
      </c>
      <c r="V1202" s="1233">
        <f t="shared" si="264"/>
        <v>8.27</v>
      </c>
      <c r="W1202" s="1248">
        <f t="shared" si="253"/>
        <v>354</v>
      </c>
    </row>
    <row r="1203" spans="1:23" ht="11.25" customHeight="1" x14ac:dyDescent="0.25">
      <c r="A1203" s="1234" t="s">
        <v>4616</v>
      </c>
      <c r="B1203" s="1234">
        <v>540200013</v>
      </c>
      <c r="C1203" s="1235" t="s">
        <v>3403</v>
      </c>
      <c r="D1203" s="1234">
        <v>66570001940</v>
      </c>
      <c r="E1203" s="1234" t="s">
        <v>4748</v>
      </c>
      <c r="F1203" s="1237">
        <v>286.33333333333331</v>
      </c>
      <c r="G1203" s="1236">
        <v>3</v>
      </c>
      <c r="H1203" s="1236">
        <v>1</v>
      </c>
      <c r="I1203" s="1238">
        <v>0</v>
      </c>
      <c r="J1203" s="1239">
        <f t="shared" si="265"/>
        <v>2</v>
      </c>
      <c r="K1203" s="1229">
        <f t="shared" si="254"/>
        <v>68.72</v>
      </c>
      <c r="L1203" s="1229">
        <f t="shared" si="266"/>
        <v>68.72</v>
      </c>
      <c r="M1203" s="1229">
        <f t="shared" si="255"/>
        <v>1.68</v>
      </c>
      <c r="N1203" s="1229">
        <f t="shared" si="256"/>
        <v>3.36</v>
      </c>
      <c r="O1203" s="1229">
        <f t="shared" si="257"/>
        <v>56.7</v>
      </c>
      <c r="P1203" s="1229">
        <f t="shared" si="258"/>
        <v>113.4</v>
      </c>
      <c r="Q1203" s="1229">
        <f t="shared" si="259"/>
        <v>23.58</v>
      </c>
      <c r="R1203" s="1229">
        <f t="shared" si="260"/>
        <v>47.16</v>
      </c>
      <c r="S1203" s="1229">
        <f t="shared" si="261"/>
        <v>17.18</v>
      </c>
      <c r="T1203" s="1229">
        <f t="shared" si="262"/>
        <v>17.18</v>
      </c>
      <c r="U1203" s="1229">
        <f t="shared" si="263"/>
        <v>17.18</v>
      </c>
      <c r="V1203" s="1233">
        <f t="shared" si="264"/>
        <v>8.59</v>
      </c>
      <c r="W1203" s="1248">
        <f t="shared" si="253"/>
        <v>443</v>
      </c>
    </row>
    <row r="1204" spans="1:23" ht="11.25" customHeight="1" x14ac:dyDescent="0.25">
      <c r="A1204" s="1234" t="s">
        <v>4616</v>
      </c>
      <c r="B1204" s="1234">
        <v>540200014</v>
      </c>
      <c r="C1204" s="1235" t="s">
        <v>3405</v>
      </c>
      <c r="D1204" s="1234">
        <v>64060005761</v>
      </c>
      <c r="E1204" s="1234" t="s">
        <v>4749</v>
      </c>
      <c r="F1204" s="1237">
        <v>221.66666666666666</v>
      </c>
      <c r="G1204" s="1236">
        <v>2</v>
      </c>
      <c r="H1204" s="1236">
        <v>1</v>
      </c>
      <c r="I1204" s="1238">
        <v>0</v>
      </c>
      <c r="J1204" s="1239">
        <f t="shared" si="265"/>
        <v>1</v>
      </c>
      <c r="K1204" s="1229">
        <f t="shared" si="254"/>
        <v>53.199999999999996</v>
      </c>
      <c r="L1204" s="1229">
        <f t="shared" si="266"/>
        <v>53.199999999999996</v>
      </c>
      <c r="M1204" s="1229">
        <f t="shared" si="255"/>
        <v>1.68</v>
      </c>
      <c r="N1204" s="1229">
        <f t="shared" si="256"/>
        <v>1.68</v>
      </c>
      <c r="O1204" s="1229">
        <f t="shared" si="257"/>
        <v>56.7</v>
      </c>
      <c r="P1204" s="1229">
        <f t="shared" si="258"/>
        <v>56.7</v>
      </c>
      <c r="Q1204" s="1229">
        <f t="shared" si="259"/>
        <v>23.58</v>
      </c>
      <c r="R1204" s="1229">
        <f t="shared" si="260"/>
        <v>23.58</v>
      </c>
      <c r="S1204" s="1229">
        <f t="shared" si="261"/>
        <v>13.299999999999999</v>
      </c>
      <c r="T1204" s="1229">
        <f t="shared" si="262"/>
        <v>13.299999999999999</v>
      </c>
      <c r="U1204" s="1229">
        <f t="shared" si="263"/>
        <v>13.299999999999999</v>
      </c>
      <c r="V1204" s="1233">
        <f t="shared" si="264"/>
        <v>6.6499999999999995</v>
      </c>
      <c r="W1204" s="1248">
        <f t="shared" si="253"/>
        <v>317</v>
      </c>
    </row>
    <row r="1205" spans="1:23" ht="11.25" customHeight="1" x14ac:dyDescent="0.25">
      <c r="A1205" s="1234" t="s">
        <v>4616</v>
      </c>
      <c r="B1205" s="1234">
        <v>540200015</v>
      </c>
      <c r="C1205" s="1235" t="s">
        <v>3407</v>
      </c>
      <c r="D1205" s="1234">
        <v>65470000589</v>
      </c>
      <c r="E1205" s="1234" t="s">
        <v>4750</v>
      </c>
      <c r="F1205" s="1237">
        <v>430</v>
      </c>
      <c r="G1205" s="1236">
        <v>2</v>
      </c>
      <c r="H1205" s="1236">
        <v>1</v>
      </c>
      <c r="I1205" s="1238">
        <v>0</v>
      </c>
      <c r="J1205" s="1239">
        <f t="shared" si="265"/>
        <v>1</v>
      </c>
      <c r="K1205" s="1229">
        <f t="shared" si="254"/>
        <v>103.2</v>
      </c>
      <c r="L1205" s="1229">
        <f t="shared" si="266"/>
        <v>103.2</v>
      </c>
      <c r="M1205" s="1229">
        <f t="shared" si="255"/>
        <v>1.68</v>
      </c>
      <c r="N1205" s="1229">
        <f t="shared" si="256"/>
        <v>1.68</v>
      </c>
      <c r="O1205" s="1229">
        <f t="shared" si="257"/>
        <v>56.7</v>
      </c>
      <c r="P1205" s="1229">
        <f t="shared" si="258"/>
        <v>56.7</v>
      </c>
      <c r="Q1205" s="1229">
        <f t="shared" si="259"/>
        <v>23.58</v>
      </c>
      <c r="R1205" s="1229">
        <f t="shared" si="260"/>
        <v>23.58</v>
      </c>
      <c r="S1205" s="1229">
        <f t="shared" si="261"/>
        <v>25.8</v>
      </c>
      <c r="T1205" s="1229">
        <f t="shared" si="262"/>
        <v>25.8</v>
      </c>
      <c r="U1205" s="1229">
        <f t="shared" si="263"/>
        <v>25.8</v>
      </c>
      <c r="V1205" s="1233">
        <f t="shared" si="264"/>
        <v>12.9</v>
      </c>
      <c r="W1205" s="1248">
        <f t="shared" si="253"/>
        <v>461</v>
      </c>
    </row>
    <row r="1206" spans="1:23" ht="11.25" customHeight="1" x14ac:dyDescent="0.25">
      <c r="A1206" s="1234" t="s">
        <v>4616</v>
      </c>
      <c r="B1206" s="1234">
        <v>540200027</v>
      </c>
      <c r="C1206" s="1235" t="s">
        <v>4751</v>
      </c>
      <c r="D1206" s="1234">
        <v>10250051244</v>
      </c>
      <c r="E1206" s="1234" t="s">
        <v>4752</v>
      </c>
      <c r="F1206" s="1237">
        <v>351</v>
      </c>
      <c r="G1206" s="1236">
        <v>3</v>
      </c>
      <c r="H1206" s="1236">
        <v>1</v>
      </c>
      <c r="I1206" s="1238">
        <v>0</v>
      </c>
      <c r="J1206" s="1239">
        <f t="shared" si="265"/>
        <v>2</v>
      </c>
      <c r="K1206" s="1229">
        <f t="shared" si="254"/>
        <v>84.24</v>
      </c>
      <c r="L1206" s="1229">
        <f t="shared" si="266"/>
        <v>84.24</v>
      </c>
      <c r="M1206" s="1229">
        <f t="shared" si="255"/>
        <v>1.68</v>
      </c>
      <c r="N1206" s="1229">
        <f t="shared" si="256"/>
        <v>3.36</v>
      </c>
      <c r="O1206" s="1229">
        <f t="shared" si="257"/>
        <v>56.7</v>
      </c>
      <c r="P1206" s="1229">
        <f t="shared" si="258"/>
        <v>113.4</v>
      </c>
      <c r="Q1206" s="1229">
        <f t="shared" si="259"/>
        <v>23.58</v>
      </c>
      <c r="R1206" s="1229">
        <f t="shared" si="260"/>
        <v>47.16</v>
      </c>
      <c r="S1206" s="1229">
        <f t="shared" si="261"/>
        <v>21.06</v>
      </c>
      <c r="T1206" s="1229">
        <f t="shared" si="262"/>
        <v>21.06</v>
      </c>
      <c r="U1206" s="1229">
        <f t="shared" si="263"/>
        <v>21.06</v>
      </c>
      <c r="V1206" s="1233">
        <f t="shared" si="264"/>
        <v>10.53</v>
      </c>
      <c r="W1206" s="1248">
        <f t="shared" si="253"/>
        <v>488</v>
      </c>
    </row>
    <row r="1207" spans="1:23" ht="11.25" customHeight="1" x14ac:dyDescent="0.25">
      <c r="A1207" s="1234" t="s">
        <v>4616</v>
      </c>
      <c r="B1207" s="1234">
        <v>540200017</v>
      </c>
      <c r="C1207" s="1235" t="s">
        <v>3409</v>
      </c>
      <c r="D1207" s="1234">
        <v>47440001812</v>
      </c>
      <c r="E1207" s="1234" t="s">
        <v>4753</v>
      </c>
      <c r="F1207" s="1237">
        <v>324</v>
      </c>
      <c r="G1207" s="1236">
        <v>3</v>
      </c>
      <c r="H1207" s="1236">
        <v>1</v>
      </c>
      <c r="I1207" s="1238">
        <v>0</v>
      </c>
      <c r="J1207" s="1239">
        <f t="shared" si="265"/>
        <v>2</v>
      </c>
      <c r="K1207" s="1229">
        <f t="shared" si="254"/>
        <v>77.759999999999991</v>
      </c>
      <c r="L1207" s="1229">
        <f t="shared" si="266"/>
        <v>77.759999999999991</v>
      </c>
      <c r="M1207" s="1229">
        <f t="shared" si="255"/>
        <v>1.68</v>
      </c>
      <c r="N1207" s="1229">
        <f t="shared" si="256"/>
        <v>3.36</v>
      </c>
      <c r="O1207" s="1229">
        <f t="shared" si="257"/>
        <v>56.7</v>
      </c>
      <c r="P1207" s="1229">
        <f t="shared" si="258"/>
        <v>113.4</v>
      </c>
      <c r="Q1207" s="1229">
        <f t="shared" si="259"/>
        <v>23.58</v>
      </c>
      <c r="R1207" s="1229">
        <f t="shared" si="260"/>
        <v>47.16</v>
      </c>
      <c r="S1207" s="1229">
        <f t="shared" si="261"/>
        <v>19.439999999999998</v>
      </c>
      <c r="T1207" s="1229">
        <f t="shared" si="262"/>
        <v>19.439999999999998</v>
      </c>
      <c r="U1207" s="1229">
        <f t="shared" si="263"/>
        <v>19.439999999999998</v>
      </c>
      <c r="V1207" s="1233">
        <f t="shared" si="264"/>
        <v>9.7199999999999989</v>
      </c>
      <c r="W1207" s="1248">
        <f t="shared" si="253"/>
        <v>469</v>
      </c>
    </row>
    <row r="1208" spans="1:23" ht="11.25" customHeight="1" x14ac:dyDescent="0.25">
      <c r="A1208" s="1234" t="s">
        <v>4616</v>
      </c>
      <c r="B1208" s="1234">
        <v>540200018</v>
      </c>
      <c r="C1208" s="1235" t="s">
        <v>1922</v>
      </c>
      <c r="D1208" s="1234">
        <v>33160004293</v>
      </c>
      <c r="E1208" s="1234" t="s">
        <v>4754</v>
      </c>
      <c r="F1208" s="1237">
        <v>440.66666666666669</v>
      </c>
      <c r="G1208" s="1236">
        <v>3</v>
      </c>
      <c r="H1208" s="1236">
        <v>1</v>
      </c>
      <c r="I1208" s="1238">
        <v>0</v>
      </c>
      <c r="J1208" s="1239">
        <f t="shared" si="265"/>
        <v>2</v>
      </c>
      <c r="K1208" s="1229">
        <f t="shared" si="254"/>
        <v>105.76</v>
      </c>
      <c r="L1208" s="1229">
        <f t="shared" si="266"/>
        <v>105.76</v>
      </c>
      <c r="M1208" s="1229">
        <f t="shared" si="255"/>
        <v>1.68</v>
      </c>
      <c r="N1208" s="1229">
        <f t="shared" si="256"/>
        <v>3.36</v>
      </c>
      <c r="O1208" s="1229">
        <f t="shared" si="257"/>
        <v>56.7</v>
      </c>
      <c r="P1208" s="1229">
        <f t="shared" si="258"/>
        <v>113.4</v>
      </c>
      <c r="Q1208" s="1229">
        <f t="shared" si="259"/>
        <v>23.58</v>
      </c>
      <c r="R1208" s="1229">
        <f t="shared" si="260"/>
        <v>47.16</v>
      </c>
      <c r="S1208" s="1229">
        <f t="shared" si="261"/>
        <v>26.44</v>
      </c>
      <c r="T1208" s="1229">
        <f t="shared" si="262"/>
        <v>26.44</v>
      </c>
      <c r="U1208" s="1229">
        <f t="shared" si="263"/>
        <v>26.44</v>
      </c>
      <c r="V1208" s="1233">
        <f t="shared" si="264"/>
        <v>13.22</v>
      </c>
      <c r="W1208" s="1248">
        <f t="shared" si="253"/>
        <v>550</v>
      </c>
    </row>
    <row r="1209" spans="1:23" ht="11.25" customHeight="1" x14ac:dyDescent="0.25">
      <c r="A1209" s="1234" t="s">
        <v>4616</v>
      </c>
      <c r="B1209" s="1234">
        <v>540200019</v>
      </c>
      <c r="C1209" s="1235" t="s">
        <v>3411</v>
      </c>
      <c r="D1209" s="1234">
        <v>53520009384</v>
      </c>
      <c r="E1209" s="1234" t="s">
        <v>4755</v>
      </c>
      <c r="F1209" s="1237">
        <v>418.33333333333331</v>
      </c>
      <c r="G1209" s="1236">
        <v>3</v>
      </c>
      <c r="H1209" s="1236">
        <v>1</v>
      </c>
      <c r="I1209" s="1238">
        <v>0</v>
      </c>
      <c r="J1209" s="1239">
        <f t="shared" si="265"/>
        <v>2</v>
      </c>
      <c r="K1209" s="1229">
        <f t="shared" si="254"/>
        <v>100.39999999999999</v>
      </c>
      <c r="L1209" s="1229">
        <f t="shared" si="266"/>
        <v>100.39999999999999</v>
      </c>
      <c r="M1209" s="1229">
        <f t="shared" si="255"/>
        <v>1.68</v>
      </c>
      <c r="N1209" s="1229">
        <f t="shared" si="256"/>
        <v>3.36</v>
      </c>
      <c r="O1209" s="1229">
        <f t="shared" si="257"/>
        <v>56.7</v>
      </c>
      <c r="P1209" s="1229">
        <f t="shared" si="258"/>
        <v>113.4</v>
      </c>
      <c r="Q1209" s="1229">
        <f t="shared" si="259"/>
        <v>23.58</v>
      </c>
      <c r="R1209" s="1229">
        <f t="shared" si="260"/>
        <v>47.16</v>
      </c>
      <c r="S1209" s="1229">
        <f t="shared" si="261"/>
        <v>25.099999999999998</v>
      </c>
      <c r="T1209" s="1229">
        <f t="shared" si="262"/>
        <v>25.099999999999998</v>
      </c>
      <c r="U1209" s="1229">
        <f t="shared" si="263"/>
        <v>25.099999999999998</v>
      </c>
      <c r="V1209" s="1233">
        <f t="shared" si="264"/>
        <v>12.549999999999999</v>
      </c>
      <c r="W1209" s="1248">
        <f t="shared" si="253"/>
        <v>535</v>
      </c>
    </row>
    <row r="1210" spans="1:23" ht="11.25" customHeight="1" x14ac:dyDescent="0.25">
      <c r="A1210" s="1234" t="s">
        <v>4616</v>
      </c>
      <c r="B1210" s="1234">
        <v>540200025</v>
      </c>
      <c r="C1210" s="1235" t="s">
        <v>1056</v>
      </c>
      <c r="D1210" s="1234">
        <v>54790033702</v>
      </c>
      <c r="E1210" s="1234" t="s">
        <v>4756</v>
      </c>
      <c r="F1210" s="1237">
        <v>417</v>
      </c>
      <c r="G1210" s="1236">
        <v>3</v>
      </c>
      <c r="H1210" s="1236">
        <v>1</v>
      </c>
      <c r="I1210" s="1238">
        <v>0</v>
      </c>
      <c r="J1210" s="1239">
        <f t="shared" si="265"/>
        <v>2</v>
      </c>
      <c r="K1210" s="1229">
        <f t="shared" si="254"/>
        <v>100.08</v>
      </c>
      <c r="L1210" s="1229">
        <f t="shared" si="266"/>
        <v>100.08</v>
      </c>
      <c r="M1210" s="1229">
        <f t="shared" si="255"/>
        <v>1.68</v>
      </c>
      <c r="N1210" s="1229">
        <f t="shared" si="256"/>
        <v>3.36</v>
      </c>
      <c r="O1210" s="1229">
        <f t="shared" si="257"/>
        <v>56.7</v>
      </c>
      <c r="P1210" s="1229">
        <f t="shared" si="258"/>
        <v>113.4</v>
      </c>
      <c r="Q1210" s="1229">
        <f t="shared" si="259"/>
        <v>23.58</v>
      </c>
      <c r="R1210" s="1229">
        <f t="shared" si="260"/>
        <v>47.16</v>
      </c>
      <c r="S1210" s="1229">
        <f t="shared" si="261"/>
        <v>25.02</v>
      </c>
      <c r="T1210" s="1229">
        <f t="shared" si="262"/>
        <v>25.02</v>
      </c>
      <c r="U1210" s="1229">
        <f t="shared" si="263"/>
        <v>25.02</v>
      </c>
      <c r="V1210" s="1233">
        <f t="shared" si="264"/>
        <v>12.51</v>
      </c>
      <c r="W1210" s="1248">
        <f t="shared" si="253"/>
        <v>534</v>
      </c>
    </row>
    <row r="1211" spans="1:23" ht="11.25" customHeight="1" x14ac:dyDescent="0.25">
      <c r="A1211" s="1234" t="s">
        <v>4616</v>
      </c>
      <c r="B1211" s="1234">
        <v>546700003</v>
      </c>
      <c r="C1211" s="1235" t="s">
        <v>3415</v>
      </c>
      <c r="D1211" s="1234">
        <v>81930001306</v>
      </c>
      <c r="E1211" s="1234" t="s">
        <v>4757</v>
      </c>
      <c r="F1211" s="1237">
        <v>553.33333333333337</v>
      </c>
      <c r="G1211" s="1236">
        <v>3</v>
      </c>
      <c r="H1211" s="1236">
        <v>1</v>
      </c>
      <c r="I1211" s="1238">
        <v>0</v>
      </c>
      <c r="J1211" s="1239">
        <f t="shared" si="265"/>
        <v>2</v>
      </c>
      <c r="K1211" s="1229">
        <f t="shared" si="254"/>
        <v>132.80000000000001</v>
      </c>
      <c r="L1211" s="1229">
        <f t="shared" si="266"/>
        <v>132.80000000000001</v>
      </c>
      <c r="M1211" s="1229">
        <f t="shared" si="255"/>
        <v>1.68</v>
      </c>
      <c r="N1211" s="1229">
        <f t="shared" si="256"/>
        <v>3.36</v>
      </c>
      <c r="O1211" s="1229">
        <f t="shared" si="257"/>
        <v>56.7</v>
      </c>
      <c r="P1211" s="1229">
        <f t="shared" si="258"/>
        <v>113.4</v>
      </c>
      <c r="Q1211" s="1229">
        <f t="shared" si="259"/>
        <v>23.58</v>
      </c>
      <c r="R1211" s="1229">
        <f t="shared" si="260"/>
        <v>47.16</v>
      </c>
      <c r="S1211" s="1229">
        <f t="shared" si="261"/>
        <v>33.200000000000003</v>
      </c>
      <c r="T1211" s="1229">
        <f t="shared" si="262"/>
        <v>33.200000000000003</v>
      </c>
      <c r="U1211" s="1229">
        <f t="shared" si="263"/>
        <v>33.200000000000003</v>
      </c>
      <c r="V1211" s="1233">
        <f t="shared" si="264"/>
        <v>16.600000000000001</v>
      </c>
      <c r="W1211" s="1248">
        <f t="shared" si="253"/>
        <v>628</v>
      </c>
    </row>
    <row r="1212" spans="1:23" ht="11.25" customHeight="1" x14ac:dyDescent="0.25">
      <c r="A1212" s="1234" t="s">
        <v>4616</v>
      </c>
      <c r="B1212" s="1234">
        <v>546700009</v>
      </c>
      <c r="C1212" s="1235" t="s">
        <v>1058</v>
      </c>
      <c r="D1212" s="1234">
        <v>50780028225</v>
      </c>
      <c r="E1212" s="1234" t="s">
        <v>4758</v>
      </c>
      <c r="F1212" s="1237">
        <v>300.33333333333331</v>
      </c>
      <c r="G1212" s="1236">
        <v>2</v>
      </c>
      <c r="H1212" s="1236">
        <v>1</v>
      </c>
      <c r="I1212" s="1238">
        <v>0</v>
      </c>
      <c r="J1212" s="1239">
        <f t="shared" si="265"/>
        <v>1</v>
      </c>
      <c r="K1212" s="1229">
        <f t="shared" si="254"/>
        <v>72.08</v>
      </c>
      <c r="L1212" s="1229">
        <f t="shared" si="266"/>
        <v>72.08</v>
      </c>
      <c r="M1212" s="1229">
        <f t="shared" si="255"/>
        <v>1.68</v>
      </c>
      <c r="N1212" s="1229">
        <f t="shared" si="256"/>
        <v>1.68</v>
      </c>
      <c r="O1212" s="1229">
        <f t="shared" si="257"/>
        <v>56.7</v>
      </c>
      <c r="P1212" s="1229">
        <f t="shared" si="258"/>
        <v>56.7</v>
      </c>
      <c r="Q1212" s="1229">
        <f t="shared" si="259"/>
        <v>23.58</v>
      </c>
      <c r="R1212" s="1229">
        <f t="shared" si="260"/>
        <v>23.58</v>
      </c>
      <c r="S1212" s="1229">
        <f t="shared" si="261"/>
        <v>18.02</v>
      </c>
      <c r="T1212" s="1229">
        <f t="shared" si="262"/>
        <v>18.02</v>
      </c>
      <c r="U1212" s="1229">
        <f t="shared" si="263"/>
        <v>18.02</v>
      </c>
      <c r="V1212" s="1233">
        <f t="shared" si="264"/>
        <v>9.01</v>
      </c>
      <c r="W1212" s="1248">
        <f t="shared" si="253"/>
        <v>371</v>
      </c>
    </row>
    <row r="1213" spans="1:23" ht="11.25" customHeight="1" x14ac:dyDescent="0.25">
      <c r="A1213" s="1234" t="s">
        <v>4616</v>
      </c>
      <c r="B1213" s="1234">
        <v>546700010</v>
      </c>
      <c r="C1213" s="1235" t="s">
        <v>3417</v>
      </c>
      <c r="D1213" s="1234">
        <v>26390046469</v>
      </c>
      <c r="E1213" s="1234" t="s">
        <v>4759</v>
      </c>
      <c r="F1213" s="1237">
        <v>592.33333333333337</v>
      </c>
      <c r="G1213" s="1236">
        <v>3</v>
      </c>
      <c r="H1213" s="1236">
        <v>1</v>
      </c>
      <c r="I1213" s="1238">
        <v>0</v>
      </c>
      <c r="J1213" s="1239">
        <f t="shared" si="265"/>
        <v>2</v>
      </c>
      <c r="K1213" s="1229">
        <f t="shared" si="254"/>
        <v>142.16</v>
      </c>
      <c r="L1213" s="1229">
        <f t="shared" si="266"/>
        <v>142.16</v>
      </c>
      <c r="M1213" s="1229">
        <f t="shared" si="255"/>
        <v>1.68</v>
      </c>
      <c r="N1213" s="1229">
        <f t="shared" si="256"/>
        <v>3.36</v>
      </c>
      <c r="O1213" s="1229">
        <f t="shared" si="257"/>
        <v>56.7</v>
      </c>
      <c r="P1213" s="1229">
        <f t="shared" si="258"/>
        <v>113.4</v>
      </c>
      <c r="Q1213" s="1229">
        <f t="shared" si="259"/>
        <v>23.58</v>
      </c>
      <c r="R1213" s="1229">
        <f t="shared" si="260"/>
        <v>47.16</v>
      </c>
      <c r="S1213" s="1229">
        <f t="shared" si="261"/>
        <v>35.54</v>
      </c>
      <c r="T1213" s="1229">
        <f t="shared" si="262"/>
        <v>35.54</v>
      </c>
      <c r="U1213" s="1229">
        <f t="shared" si="263"/>
        <v>35.54</v>
      </c>
      <c r="V1213" s="1233">
        <f t="shared" si="264"/>
        <v>17.77</v>
      </c>
      <c r="W1213" s="1248">
        <f t="shared" si="253"/>
        <v>655</v>
      </c>
    </row>
    <row r="1214" spans="1:23" ht="11.25" customHeight="1" x14ac:dyDescent="0.25">
      <c r="A1214" s="1234" t="s">
        <v>4616</v>
      </c>
      <c r="B1214" s="1234">
        <v>546700012</v>
      </c>
      <c r="C1214" s="1235" t="s">
        <v>3419</v>
      </c>
      <c r="D1214" s="1234">
        <v>98480046534</v>
      </c>
      <c r="E1214" s="1234" t="s">
        <v>4760</v>
      </c>
      <c r="F1214" s="1237">
        <v>474.33333333333331</v>
      </c>
      <c r="G1214" s="1236">
        <v>3</v>
      </c>
      <c r="H1214" s="1236">
        <v>1</v>
      </c>
      <c r="I1214" s="1238">
        <v>0</v>
      </c>
      <c r="J1214" s="1239">
        <f t="shared" si="265"/>
        <v>2</v>
      </c>
      <c r="K1214" s="1229">
        <f t="shared" si="254"/>
        <v>113.83999999999999</v>
      </c>
      <c r="L1214" s="1229">
        <f t="shared" si="266"/>
        <v>113.83999999999999</v>
      </c>
      <c r="M1214" s="1229">
        <f t="shared" si="255"/>
        <v>1.68</v>
      </c>
      <c r="N1214" s="1229">
        <f t="shared" si="256"/>
        <v>3.36</v>
      </c>
      <c r="O1214" s="1229">
        <f t="shared" si="257"/>
        <v>56.7</v>
      </c>
      <c r="P1214" s="1229">
        <f t="shared" si="258"/>
        <v>113.4</v>
      </c>
      <c r="Q1214" s="1229">
        <f t="shared" si="259"/>
        <v>23.58</v>
      </c>
      <c r="R1214" s="1229">
        <f t="shared" si="260"/>
        <v>47.16</v>
      </c>
      <c r="S1214" s="1229">
        <f t="shared" si="261"/>
        <v>28.459999999999997</v>
      </c>
      <c r="T1214" s="1229">
        <f t="shared" si="262"/>
        <v>28.459999999999997</v>
      </c>
      <c r="U1214" s="1229">
        <f t="shared" si="263"/>
        <v>28.459999999999997</v>
      </c>
      <c r="V1214" s="1233">
        <f t="shared" si="264"/>
        <v>14.229999999999999</v>
      </c>
      <c r="W1214" s="1248">
        <f t="shared" si="253"/>
        <v>573</v>
      </c>
    </row>
    <row r="1215" spans="1:23" ht="11.25" customHeight="1" x14ac:dyDescent="0.25">
      <c r="A1215" s="1234" t="s">
        <v>4616</v>
      </c>
      <c r="B1215" s="1234">
        <v>560200001</v>
      </c>
      <c r="C1215" s="1235" t="s">
        <v>3421</v>
      </c>
      <c r="D1215" s="1234">
        <v>70970000404</v>
      </c>
      <c r="E1215" s="1234" t="s">
        <v>4761</v>
      </c>
      <c r="F1215" s="1237">
        <v>488</v>
      </c>
      <c r="G1215" s="1236">
        <v>3</v>
      </c>
      <c r="H1215" s="1236">
        <v>1</v>
      </c>
      <c r="I1215" s="1238">
        <v>0</v>
      </c>
      <c r="J1215" s="1239">
        <f t="shared" si="265"/>
        <v>2</v>
      </c>
      <c r="K1215" s="1229">
        <f t="shared" si="254"/>
        <v>117.11999999999999</v>
      </c>
      <c r="L1215" s="1229">
        <f t="shared" si="266"/>
        <v>117.11999999999999</v>
      </c>
      <c r="M1215" s="1229">
        <f t="shared" si="255"/>
        <v>1.68</v>
      </c>
      <c r="N1215" s="1229">
        <f t="shared" si="256"/>
        <v>3.36</v>
      </c>
      <c r="O1215" s="1229">
        <f t="shared" si="257"/>
        <v>56.7</v>
      </c>
      <c r="P1215" s="1229">
        <f t="shared" si="258"/>
        <v>113.4</v>
      </c>
      <c r="Q1215" s="1229">
        <f t="shared" si="259"/>
        <v>23.58</v>
      </c>
      <c r="R1215" s="1229">
        <f t="shared" si="260"/>
        <v>47.16</v>
      </c>
      <c r="S1215" s="1229">
        <f t="shared" si="261"/>
        <v>29.279999999999998</v>
      </c>
      <c r="T1215" s="1229">
        <f t="shared" si="262"/>
        <v>29.279999999999998</v>
      </c>
      <c r="U1215" s="1229">
        <f t="shared" si="263"/>
        <v>29.279999999999998</v>
      </c>
      <c r="V1215" s="1233">
        <f t="shared" si="264"/>
        <v>14.639999999999999</v>
      </c>
      <c r="W1215" s="1248">
        <f t="shared" si="253"/>
        <v>583</v>
      </c>
    </row>
    <row r="1216" spans="1:23" ht="11.25" customHeight="1" x14ac:dyDescent="0.25">
      <c r="A1216" s="1234" t="s">
        <v>4616</v>
      </c>
      <c r="B1216" s="1234">
        <v>560200004</v>
      </c>
      <c r="C1216" s="1235" t="s">
        <v>3423</v>
      </c>
      <c r="D1216" s="1234">
        <v>66810009215</v>
      </c>
      <c r="E1216" s="1234" t="s">
        <v>4762</v>
      </c>
      <c r="F1216" s="1237">
        <v>280.66666666666669</v>
      </c>
      <c r="G1216" s="1236">
        <v>4</v>
      </c>
      <c r="H1216" s="1236">
        <v>1</v>
      </c>
      <c r="I1216" s="1238">
        <v>0</v>
      </c>
      <c r="J1216" s="1239">
        <f t="shared" si="265"/>
        <v>3</v>
      </c>
      <c r="K1216" s="1229">
        <f t="shared" si="254"/>
        <v>67.36</v>
      </c>
      <c r="L1216" s="1229">
        <f t="shared" si="266"/>
        <v>67.36</v>
      </c>
      <c r="M1216" s="1229">
        <f t="shared" si="255"/>
        <v>1.68</v>
      </c>
      <c r="N1216" s="1229">
        <f t="shared" si="256"/>
        <v>5.04</v>
      </c>
      <c r="O1216" s="1229">
        <f t="shared" si="257"/>
        <v>56.7</v>
      </c>
      <c r="P1216" s="1229">
        <f t="shared" si="258"/>
        <v>170.10000000000002</v>
      </c>
      <c r="Q1216" s="1229">
        <f t="shared" si="259"/>
        <v>23.58</v>
      </c>
      <c r="R1216" s="1229">
        <f t="shared" si="260"/>
        <v>70.739999999999995</v>
      </c>
      <c r="S1216" s="1229">
        <f t="shared" si="261"/>
        <v>16.84</v>
      </c>
      <c r="T1216" s="1229">
        <f t="shared" si="262"/>
        <v>16.84</v>
      </c>
      <c r="U1216" s="1229">
        <f t="shared" si="263"/>
        <v>16.84</v>
      </c>
      <c r="V1216" s="1233">
        <f t="shared" si="264"/>
        <v>8.42</v>
      </c>
      <c r="W1216" s="1248">
        <f t="shared" si="253"/>
        <v>522</v>
      </c>
    </row>
    <row r="1217" spans="1:23" ht="11.25" customHeight="1" x14ac:dyDescent="0.25">
      <c r="A1217" s="1234" t="s">
        <v>4616</v>
      </c>
      <c r="B1217" s="1234">
        <v>560800002</v>
      </c>
      <c r="C1217" s="1235" t="s">
        <v>3425</v>
      </c>
      <c r="D1217" s="1234">
        <v>84200010248</v>
      </c>
      <c r="E1217" s="1234" t="s">
        <v>4763</v>
      </c>
      <c r="F1217" s="1237">
        <v>264</v>
      </c>
      <c r="G1217" s="1236">
        <v>2</v>
      </c>
      <c r="H1217" s="1236">
        <v>1</v>
      </c>
      <c r="I1217" s="1238">
        <v>0</v>
      </c>
      <c r="J1217" s="1239">
        <f t="shared" si="265"/>
        <v>1</v>
      </c>
      <c r="K1217" s="1229">
        <f t="shared" si="254"/>
        <v>63.36</v>
      </c>
      <c r="L1217" s="1229">
        <f t="shared" si="266"/>
        <v>63.36</v>
      </c>
      <c r="M1217" s="1229">
        <f t="shared" si="255"/>
        <v>1.68</v>
      </c>
      <c r="N1217" s="1229">
        <f t="shared" si="256"/>
        <v>1.68</v>
      </c>
      <c r="O1217" s="1229">
        <f t="shared" si="257"/>
        <v>56.7</v>
      </c>
      <c r="P1217" s="1229">
        <f t="shared" si="258"/>
        <v>56.7</v>
      </c>
      <c r="Q1217" s="1229">
        <f t="shared" si="259"/>
        <v>23.58</v>
      </c>
      <c r="R1217" s="1229">
        <f t="shared" si="260"/>
        <v>23.58</v>
      </c>
      <c r="S1217" s="1229">
        <f t="shared" si="261"/>
        <v>15.84</v>
      </c>
      <c r="T1217" s="1229">
        <f t="shared" si="262"/>
        <v>15.84</v>
      </c>
      <c r="U1217" s="1229">
        <f t="shared" si="263"/>
        <v>15.84</v>
      </c>
      <c r="V1217" s="1233">
        <f t="shared" si="264"/>
        <v>7.92</v>
      </c>
      <c r="W1217" s="1248">
        <f t="shared" si="253"/>
        <v>346</v>
      </c>
    </row>
    <row r="1218" spans="1:23" ht="11.25" customHeight="1" x14ac:dyDescent="0.25">
      <c r="A1218" s="1234" t="s">
        <v>4616</v>
      </c>
      <c r="B1218" s="1234">
        <v>560800004</v>
      </c>
      <c r="C1218" s="1235" t="s">
        <v>3427</v>
      </c>
      <c r="D1218" s="1234">
        <v>74050003488</v>
      </c>
      <c r="E1218" s="1234" t="s">
        <v>4764</v>
      </c>
      <c r="F1218" s="1237">
        <v>249.66666666666666</v>
      </c>
      <c r="G1218" s="1236">
        <v>2</v>
      </c>
      <c r="H1218" s="1236">
        <v>1</v>
      </c>
      <c r="I1218" s="1238">
        <v>0</v>
      </c>
      <c r="J1218" s="1239">
        <f t="shared" si="265"/>
        <v>1</v>
      </c>
      <c r="K1218" s="1229">
        <f t="shared" si="254"/>
        <v>59.919999999999995</v>
      </c>
      <c r="L1218" s="1229">
        <f t="shared" si="266"/>
        <v>59.919999999999995</v>
      </c>
      <c r="M1218" s="1229">
        <f t="shared" si="255"/>
        <v>1.68</v>
      </c>
      <c r="N1218" s="1229">
        <f t="shared" si="256"/>
        <v>1.68</v>
      </c>
      <c r="O1218" s="1229">
        <f t="shared" si="257"/>
        <v>56.7</v>
      </c>
      <c r="P1218" s="1229">
        <f t="shared" si="258"/>
        <v>56.7</v>
      </c>
      <c r="Q1218" s="1229">
        <f t="shared" si="259"/>
        <v>23.58</v>
      </c>
      <c r="R1218" s="1229">
        <f t="shared" si="260"/>
        <v>23.58</v>
      </c>
      <c r="S1218" s="1229">
        <f t="shared" si="261"/>
        <v>14.979999999999999</v>
      </c>
      <c r="T1218" s="1229">
        <f t="shared" si="262"/>
        <v>14.979999999999999</v>
      </c>
      <c r="U1218" s="1229">
        <f t="shared" si="263"/>
        <v>14.979999999999999</v>
      </c>
      <c r="V1218" s="1233">
        <f t="shared" si="264"/>
        <v>7.4899999999999993</v>
      </c>
      <c r="W1218" s="1248">
        <f t="shared" si="253"/>
        <v>336</v>
      </c>
    </row>
    <row r="1219" spans="1:23" ht="11.25" customHeight="1" x14ac:dyDescent="0.25">
      <c r="A1219" s="1234" t="s">
        <v>4616</v>
      </c>
      <c r="B1219" s="1234">
        <v>561800003</v>
      </c>
      <c r="C1219" s="1235" t="s">
        <v>3429</v>
      </c>
      <c r="D1219" s="1234">
        <v>72110006973</v>
      </c>
      <c r="E1219" s="1234" t="s">
        <v>4765</v>
      </c>
      <c r="F1219" s="1237">
        <v>220</v>
      </c>
      <c r="G1219" s="1236">
        <v>2</v>
      </c>
      <c r="H1219" s="1236">
        <v>1</v>
      </c>
      <c r="I1219" s="1238">
        <v>0</v>
      </c>
      <c r="J1219" s="1239">
        <f t="shared" si="265"/>
        <v>1</v>
      </c>
      <c r="K1219" s="1229">
        <f t="shared" si="254"/>
        <v>52.8</v>
      </c>
      <c r="L1219" s="1229">
        <f t="shared" si="266"/>
        <v>52.8</v>
      </c>
      <c r="M1219" s="1229">
        <f t="shared" si="255"/>
        <v>1.68</v>
      </c>
      <c r="N1219" s="1229">
        <f t="shared" si="256"/>
        <v>1.68</v>
      </c>
      <c r="O1219" s="1229">
        <f t="shared" si="257"/>
        <v>56.7</v>
      </c>
      <c r="P1219" s="1229">
        <f t="shared" si="258"/>
        <v>56.7</v>
      </c>
      <c r="Q1219" s="1229">
        <f t="shared" si="259"/>
        <v>23.58</v>
      </c>
      <c r="R1219" s="1229">
        <f t="shared" si="260"/>
        <v>23.58</v>
      </c>
      <c r="S1219" s="1229">
        <f t="shared" si="261"/>
        <v>13.2</v>
      </c>
      <c r="T1219" s="1229">
        <f t="shared" si="262"/>
        <v>13.2</v>
      </c>
      <c r="U1219" s="1229">
        <f t="shared" si="263"/>
        <v>13.2</v>
      </c>
      <c r="V1219" s="1233">
        <f t="shared" si="264"/>
        <v>6.6</v>
      </c>
      <c r="W1219" s="1248">
        <f t="shared" si="253"/>
        <v>316</v>
      </c>
    </row>
    <row r="1220" spans="1:23" ht="11.25" customHeight="1" x14ac:dyDescent="0.25">
      <c r="A1220" s="1234" t="s">
        <v>4616</v>
      </c>
      <c r="B1220" s="1234">
        <v>561800006</v>
      </c>
      <c r="C1220" s="1235" t="s">
        <v>3431</v>
      </c>
      <c r="D1220" s="1234">
        <v>65900005723</v>
      </c>
      <c r="E1220" s="1234" t="s">
        <v>4766</v>
      </c>
      <c r="F1220" s="1237">
        <v>425.66666666666669</v>
      </c>
      <c r="G1220" s="1236">
        <v>2</v>
      </c>
      <c r="H1220" s="1236">
        <v>1</v>
      </c>
      <c r="I1220" s="1238">
        <v>0</v>
      </c>
      <c r="J1220" s="1239">
        <f t="shared" si="265"/>
        <v>1</v>
      </c>
      <c r="K1220" s="1229">
        <f t="shared" si="254"/>
        <v>102.16</v>
      </c>
      <c r="L1220" s="1229">
        <f t="shared" si="266"/>
        <v>102.16</v>
      </c>
      <c r="M1220" s="1229">
        <f t="shared" si="255"/>
        <v>1.68</v>
      </c>
      <c r="N1220" s="1229">
        <f t="shared" si="256"/>
        <v>1.68</v>
      </c>
      <c r="O1220" s="1229">
        <f t="shared" si="257"/>
        <v>56.7</v>
      </c>
      <c r="P1220" s="1229">
        <f t="shared" si="258"/>
        <v>56.7</v>
      </c>
      <c r="Q1220" s="1229">
        <f t="shared" si="259"/>
        <v>23.58</v>
      </c>
      <c r="R1220" s="1229">
        <f t="shared" si="260"/>
        <v>23.58</v>
      </c>
      <c r="S1220" s="1229">
        <f t="shared" si="261"/>
        <v>25.54</v>
      </c>
      <c r="T1220" s="1229">
        <f t="shared" si="262"/>
        <v>25.54</v>
      </c>
      <c r="U1220" s="1229">
        <f t="shared" si="263"/>
        <v>25.54</v>
      </c>
      <c r="V1220" s="1233">
        <f t="shared" si="264"/>
        <v>12.77</v>
      </c>
      <c r="W1220" s="1248">
        <f t="shared" si="253"/>
        <v>458</v>
      </c>
    </row>
    <row r="1221" spans="1:23" ht="11.25" customHeight="1" x14ac:dyDescent="0.25">
      <c r="A1221" s="1234" t="s">
        <v>4616</v>
      </c>
      <c r="B1221" s="1234">
        <v>566900002</v>
      </c>
      <c r="C1221" s="1235" t="s">
        <v>3433</v>
      </c>
      <c r="D1221" s="1234">
        <v>10500003659</v>
      </c>
      <c r="E1221" s="1234" t="s">
        <v>4767</v>
      </c>
      <c r="F1221" s="1237">
        <v>337.33333333333331</v>
      </c>
      <c r="G1221" s="1236">
        <v>3</v>
      </c>
      <c r="H1221" s="1236">
        <v>1</v>
      </c>
      <c r="I1221" s="1238">
        <v>0</v>
      </c>
      <c r="J1221" s="1239">
        <f t="shared" si="265"/>
        <v>2</v>
      </c>
      <c r="K1221" s="1229">
        <f t="shared" si="254"/>
        <v>80.959999999999994</v>
      </c>
      <c r="L1221" s="1229">
        <f t="shared" si="266"/>
        <v>80.959999999999994</v>
      </c>
      <c r="M1221" s="1229">
        <f t="shared" si="255"/>
        <v>1.68</v>
      </c>
      <c r="N1221" s="1229">
        <f t="shared" si="256"/>
        <v>3.36</v>
      </c>
      <c r="O1221" s="1229">
        <f t="shared" si="257"/>
        <v>56.7</v>
      </c>
      <c r="P1221" s="1229">
        <f t="shared" si="258"/>
        <v>113.4</v>
      </c>
      <c r="Q1221" s="1229">
        <f t="shared" si="259"/>
        <v>23.58</v>
      </c>
      <c r="R1221" s="1229">
        <f t="shared" si="260"/>
        <v>47.16</v>
      </c>
      <c r="S1221" s="1229">
        <f t="shared" si="261"/>
        <v>20.239999999999998</v>
      </c>
      <c r="T1221" s="1229">
        <f t="shared" si="262"/>
        <v>20.239999999999998</v>
      </c>
      <c r="U1221" s="1229">
        <f t="shared" si="263"/>
        <v>20.239999999999998</v>
      </c>
      <c r="V1221" s="1233">
        <f t="shared" si="264"/>
        <v>10.119999999999999</v>
      </c>
      <c r="W1221" s="1248">
        <f t="shared" si="253"/>
        <v>479</v>
      </c>
    </row>
    <row r="1222" spans="1:23" ht="11.25" customHeight="1" x14ac:dyDescent="0.25">
      <c r="A1222" s="1234" t="s">
        <v>4616</v>
      </c>
      <c r="B1222" s="1234">
        <v>566900006</v>
      </c>
      <c r="C1222" s="1235" t="s">
        <v>4768</v>
      </c>
      <c r="D1222" s="1234">
        <v>19290005443</v>
      </c>
      <c r="E1222" s="1234" t="s">
        <v>4769</v>
      </c>
      <c r="F1222" s="1237">
        <v>402.33333333333331</v>
      </c>
      <c r="G1222" s="1236">
        <v>3</v>
      </c>
      <c r="H1222" s="1236">
        <v>1</v>
      </c>
      <c r="I1222" s="1238">
        <v>0</v>
      </c>
      <c r="J1222" s="1239">
        <f t="shared" si="265"/>
        <v>2</v>
      </c>
      <c r="K1222" s="1229">
        <f t="shared" si="254"/>
        <v>96.559999999999988</v>
      </c>
      <c r="L1222" s="1229">
        <f t="shared" si="266"/>
        <v>96.559999999999988</v>
      </c>
      <c r="M1222" s="1229">
        <f t="shared" si="255"/>
        <v>1.68</v>
      </c>
      <c r="N1222" s="1229">
        <f t="shared" si="256"/>
        <v>3.36</v>
      </c>
      <c r="O1222" s="1229">
        <f t="shared" si="257"/>
        <v>56.7</v>
      </c>
      <c r="P1222" s="1229">
        <f t="shared" si="258"/>
        <v>113.4</v>
      </c>
      <c r="Q1222" s="1229">
        <f t="shared" si="259"/>
        <v>23.58</v>
      </c>
      <c r="R1222" s="1229">
        <f t="shared" si="260"/>
        <v>47.16</v>
      </c>
      <c r="S1222" s="1229">
        <f t="shared" si="261"/>
        <v>24.139999999999997</v>
      </c>
      <c r="T1222" s="1229">
        <f t="shared" si="262"/>
        <v>24.139999999999997</v>
      </c>
      <c r="U1222" s="1229">
        <f t="shared" si="263"/>
        <v>24.139999999999997</v>
      </c>
      <c r="V1222" s="1233">
        <f t="shared" si="264"/>
        <v>12.069999999999999</v>
      </c>
      <c r="W1222" s="1248">
        <f t="shared" si="253"/>
        <v>523</v>
      </c>
    </row>
    <row r="1223" spans="1:23" ht="11.25" customHeight="1" x14ac:dyDescent="0.25">
      <c r="A1223" s="1234" t="s">
        <v>4616</v>
      </c>
      <c r="B1223" s="1234">
        <v>568700004</v>
      </c>
      <c r="C1223" s="1235" t="s">
        <v>1272</v>
      </c>
      <c r="D1223" s="1234">
        <v>35730002871</v>
      </c>
      <c r="E1223" s="1234" t="s">
        <v>4770</v>
      </c>
      <c r="F1223" s="1237">
        <v>172.66666666666666</v>
      </c>
      <c r="G1223" s="1236">
        <v>3</v>
      </c>
      <c r="H1223" s="1236">
        <v>1</v>
      </c>
      <c r="I1223" s="1238">
        <v>0</v>
      </c>
      <c r="J1223" s="1239">
        <f t="shared" si="265"/>
        <v>2</v>
      </c>
      <c r="K1223" s="1229">
        <f t="shared" si="254"/>
        <v>41.44</v>
      </c>
      <c r="L1223" s="1229">
        <f t="shared" si="266"/>
        <v>41.44</v>
      </c>
      <c r="M1223" s="1229">
        <f t="shared" si="255"/>
        <v>1.68</v>
      </c>
      <c r="N1223" s="1229">
        <f t="shared" si="256"/>
        <v>3.36</v>
      </c>
      <c r="O1223" s="1229">
        <f t="shared" si="257"/>
        <v>56.7</v>
      </c>
      <c r="P1223" s="1229">
        <f t="shared" si="258"/>
        <v>113.4</v>
      </c>
      <c r="Q1223" s="1229">
        <f t="shared" si="259"/>
        <v>23.58</v>
      </c>
      <c r="R1223" s="1229">
        <f t="shared" si="260"/>
        <v>47.16</v>
      </c>
      <c r="S1223" s="1229">
        <f t="shared" si="261"/>
        <v>10.36</v>
      </c>
      <c r="T1223" s="1229">
        <f t="shared" si="262"/>
        <v>10.36</v>
      </c>
      <c r="U1223" s="1229">
        <f t="shared" si="263"/>
        <v>10.36</v>
      </c>
      <c r="V1223" s="1233">
        <f t="shared" si="264"/>
        <v>5.18</v>
      </c>
      <c r="W1223" s="1248">
        <f t="shared" ref="W1223:W1261" si="267">ROUND((K1223+L1223+M1223+N1223+O1223+P1223+Q1223+R1223+S1223+T1223+U1223+V1223),0)</f>
        <v>365</v>
      </c>
    </row>
    <row r="1224" spans="1:23" ht="11.25" customHeight="1" x14ac:dyDescent="0.25">
      <c r="A1224" s="1234" t="s">
        <v>4616</v>
      </c>
      <c r="B1224" s="1234">
        <v>568700006</v>
      </c>
      <c r="C1224" s="1235" t="s">
        <v>3435</v>
      </c>
      <c r="D1224" s="1234">
        <v>44030004388</v>
      </c>
      <c r="E1224" s="1234" t="s">
        <v>4771</v>
      </c>
      <c r="F1224" s="1237">
        <v>171.66666666666666</v>
      </c>
      <c r="G1224" s="1236">
        <v>2</v>
      </c>
      <c r="H1224" s="1236">
        <v>1</v>
      </c>
      <c r="I1224" s="1238">
        <v>0</v>
      </c>
      <c r="J1224" s="1239">
        <f t="shared" si="265"/>
        <v>1</v>
      </c>
      <c r="K1224" s="1229">
        <f t="shared" si="254"/>
        <v>41.199999999999996</v>
      </c>
      <c r="L1224" s="1229">
        <f t="shared" si="266"/>
        <v>41.199999999999996</v>
      </c>
      <c r="M1224" s="1229">
        <f t="shared" si="255"/>
        <v>1.68</v>
      </c>
      <c r="N1224" s="1229">
        <f t="shared" si="256"/>
        <v>1.68</v>
      </c>
      <c r="O1224" s="1229">
        <f t="shared" si="257"/>
        <v>56.7</v>
      </c>
      <c r="P1224" s="1229">
        <f t="shared" si="258"/>
        <v>56.7</v>
      </c>
      <c r="Q1224" s="1229">
        <f t="shared" si="259"/>
        <v>23.58</v>
      </c>
      <c r="R1224" s="1229">
        <f t="shared" si="260"/>
        <v>23.58</v>
      </c>
      <c r="S1224" s="1229">
        <f t="shared" si="261"/>
        <v>10.299999999999999</v>
      </c>
      <c r="T1224" s="1229">
        <f t="shared" si="262"/>
        <v>10.299999999999999</v>
      </c>
      <c r="U1224" s="1229">
        <f t="shared" si="263"/>
        <v>10.299999999999999</v>
      </c>
      <c r="V1224" s="1233">
        <f t="shared" si="264"/>
        <v>5.1499999999999995</v>
      </c>
      <c r="W1224" s="1248">
        <f t="shared" si="267"/>
        <v>282</v>
      </c>
    </row>
    <row r="1225" spans="1:23" ht="11.25" customHeight="1" x14ac:dyDescent="0.25">
      <c r="A1225" s="1234" t="s">
        <v>4616</v>
      </c>
      <c r="B1225" s="1234">
        <v>740200018</v>
      </c>
      <c r="C1225" s="1235" t="s">
        <v>1060</v>
      </c>
      <c r="D1225" s="1234">
        <v>10230009553</v>
      </c>
      <c r="E1225" s="1234" t="s">
        <v>4772</v>
      </c>
      <c r="F1225" s="1237">
        <v>208</v>
      </c>
      <c r="G1225" s="1236">
        <v>3</v>
      </c>
      <c r="H1225" s="1236">
        <v>1</v>
      </c>
      <c r="I1225" s="1238">
        <v>0</v>
      </c>
      <c r="J1225" s="1239">
        <f t="shared" si="265"/>
        <v>2</v>
      </c>
      <c r="K1225" s="1229">
        <f t="shared" si="254"/>
        <v>49.92</v>
      </c>
      <c r="L1225" s="1229">
        <f t="shared" si="266"/>
        <v>49.92</v>
      </c>
      <c r="M1225" s="1229">
        <f t="shared" si="255"/>
        <v>1.68</v>
      </c>
      <c r="N1225" s="1229">
        <f t="shared" si="256"/>
        <v>3.36</v>
      </c>
      <c r="O1225" s="1229">
        <f t="shared" si="257"/>
        <v>56.7</v>
      </c>
      <c r="P1225" s="1229">
        <f t="shared" si="258"/>
        <v>113.4</v>
      </c>
      <c r="Q1225" s="1229">
        <f t="shared" si="259"/>
        <v>23.58</v>
      </c>
      <c r="R1225" s="1229">
        <f t="shared" si="260"/>
        <v>47.16</v>
      </c>
      <c r="S1225" s="1229">
        <f t="shared" si="261"/>
        <v>12.48</v>
      </c>
      <c r="T1225" s="1229">
        <f t="shared" si="262"/>
        <v>12.48</v>
      </c>
      <c r="U1225" s="1229">
        <f t="shared" si="263"/>
        <v>12.48</v>
      </c>
      <c r="V1225" s="1233">
        <f t="shared" si="264"/>
        <v>6.24</v>
      </c>
      <c r="W1225" s="1248">
        <f t="shared" si="267"/>
        <v>389</v>
      </c>
    </row>
    <row r="1226" spans="1:23" ht="11.25" customHeight="1" x14ac:dyDescent="0.25">
      <c r="A1226" s="1234" t="s">
        <v>4616</v>
      </c>
      <c r="B1226" s="1234">
        <v>740200019</v>
      </c>
      <c r="C1226" s="1235" t="s">
        <v>4773</v>
      </c>
      <c r="D1226" s="1234">
        <v>48030009529</v>
      </c>
      <c r="E1226" s="1234" t="s">
        <v>4774</v>
      </c>
      <c r="F1226" s="1237">
        <v>253.33333333333334</v>
      </c>
      <c r="G1226" s="1236">
        <v>2</v>
      </c>
      <c r="H1226" s="1236">
        <v>1</v>
      </c>
      <c r="I1226" s="1238">
        <v>0</v>
      </c>
      <c r="J1226" s="1239">
        <f t="shared" si="265"/>
        <v>1</v>
      </c>
      <c r="K1226" s="1229">
        <f t="shared" si="254"/>
        <v>60.8</v>
      </c>
      <c r="L1226" s="1229">
        <f t="shared" si="266"/>
        <v>60.8</v>
      </c>
      <c r="M1226" s="1229">
        <f t="shared" si="255"/>
        <v>1.68</v>
      </c>
      <c r="N1226" s="1229">
        <f t="shared" si="256"/>
        <v>1.68</v>
      </c>
      <c r="O1226" s="1229">
        <f t="shared" si="257"/>
        <v>56.7</v>
      </c>
      <c r="P1226" s="1229">
        <f t="shared" si="258"/>
        <v>56.7</v>
      </c>
      <c r="Q1226" s="1229">
        <f t="shared" si="259"/>
        <v>23.58</v>
      </c>
      <c r="R1226" s="1229">
        <f t="shared" si="260"/>
        <v>23.58</v>
      </c>
      <c r="S1226" s="1229">
        <f t="shared" si="261"/>
        <v>15.2</v>
      </c>
      <c r="T1226" s="1229">
        <f t="shared" si="262"/>
        <v>15.2</v>
      </c>
      <c r="U1226" s="1229">
        <f t="shared" si="263"/>
        <v>15.2</v>
      </c>
      <c r="V1226" s="1233">
        <f t="shared" si="264"/>
        <v>7.6</v>
      </c>
      <c r="W1226" s="1248">
        <f t="shared" si="267"/>
        <v>339</v>
      </c>
    </row>
    <row r="1227" spans="1:23" ht="11.25" customHeight="1" x14ac:dyDescent="0.25">
      <c r="A1227" s="1234" t="s">
        <v>4616</v>
      </c>
      <c r="B1227" s="1234">
        <v>740200022</v>
      </c>
      <c r="C1227" s="1235" t="s">
        <v>3437</v>
      </c>
      <c r="D1227" s="1234">
        <v>10430003089</v>
      </c>
      <c r="E1227" s="1234" t="s">
        <v>4775</v>
      </c>
      <c r="F1227" s="1237">
        <v>414</v>
      </c>
      <c r="G1227" s="1236">
        <v>2</v>
      </c>
      <c r="H1227" s="1236">
        <v>1</v>
      </c>
      <c r="I1227" s="1238">
        <v>0</v>
      </c>
      <c r="J1227" s="1239">
        <f t="shared" si="265"/>
        <v>1</v>
      </c>
      <c r="K1227" s="1229">
        <f t="shared" ref="K1227:K1261" si="268">F1227*$K$4</f>
        <v>99.36</v>
      </c>
      <c r="L1227" s="1229">
        <f t="shared" si="266"/>
        <v>99.36</v>
      </c>
      <c r="M1227" s="1229">
        <f t="shared" ref="M1227:M1261" si="269">(H1227+I1227)*$M$4</f>
        <v>1.68</v>
      </c>
      <c r="N1227" s="1229">
        <f t="shared" ref="N1227:N1261" si="270">J1227*$N$4</f>
        <v>1.68</v>
      </c>
      <c r="O1227" s="1229">
        <f t="shared" ref="O1227:O1261" si="271">(H1227+I1227)*$O$4</f>
        <v>56.7</v>
      </c>
      <c r="P1227" s="1229">
        <f t="shared" ref="P1227:P1261" si="272">J1227*$P$4</f>
        <v>56.7</v>
      </c>
      <c r="Q1227" s="1229">
        <f t="shared" ref="Q1227:Q1261" si="273">(H1227+I1227)*$Q$4</f>
        <v>23.58</v>
      </c>
      <c r="R1227" s="1229">
        <f t="shared" ref="R1227:R1261" si="274">J1227*$R$4</f>
        <v>23.58</v>
      </c>
      <c r="S1227" s="1229">
        <f t="shared" ref="S1227:S1261" si="275">F1227*$S$4</f>
        <v>24.84</v>
      </c>
      <c r="T1227" s="1229">
        <f t="shared" ref="T1227:T1261" si="276">F1227*$T$4</f>
        <v>24.84</v>
      </c>
      <c r="U1227" s="1229">
        <f t="shared" ref="U1227:U1261" si="277">F1227*$U$4</f>
        <v>24.84</v>
      </c>
      <c r="V1227" s="1233">
        <f t="shared" ref="V1227:V1261" si="278">F1227*$V$4</f>
        <v>12.42</v>
      </c>
      <c r="W1227" s="1248">
        <f t="shared" si="267"/>
        <v>450</v>
      </c>
    </row>
    <row r="1228" spans="1:23" ht="11.25" customHeight="1" x14ac:dyDescent="0.25">
      <c r="A1228" s="1234" t="s">
        <v>4616</v>
      </c>
      <c r="B1228" s="1234">
        <v>740200023</v>
      </c>
      <c r="C1228" s="1235" t="s">
        <v>3439</v>
      </c>
      <c r="D1228" s="1234">
        <v>37470010107</v>
      </c>
      <c r="E1228" s="1234" t="s">
        <v>4776</v>
      </c>
      <c r="F1228" s="1237">
        <v>285</v>
      </c>
      <c r="G1228" s="1236">
        <v>2</v>
      </c>
      <c r="H1228" s="1236">
        <v>1</v>
      </c>
      <c r="I1228" s="1238">
        <v>0</v>
      </c>
      <c r="J1228" s="1239">
        <f t="shared" ref="J1228:J1261" si="279">G1228-H1228-I1228</f>
        <v>1</v>
      </c>
      <c r="K1228" s="1229">
        <f t="shared" si="268"/>
        <v>68.399999999999991</v>
      </c>
      <c r="L1228" s="1229">
        <f t="shared" si="266"/>
        <v>68.399999999999991</v>
      </c>
      <c r="M1228" s="1229">
        <f t="shared" si="269"/>
        <v>1.68</v>
      </c>
      <c r="N1228" s="1229">
        <f t="shared" si="270"/>
        <v>1.68</v>
      </c>
      <c r="O1228" s="1229">
        <f t="shared" si="271"/>
        <v>56.7</v>
      </c>
      <c r="P1228" s="1229">
        <f t="shared" si="272"/>
        <v>56.7</v>
      </c>
      <c r="Q1228" s="1229">
        <f t="shared" si="273"/>
        <v>23.58</v>
      </c>
      <c r="R1228" s="1229">
        <f t="shared" si="274"/>
        <v>23.58</v>
      </c>
      <c r="S1228" s="1229">
        <f t="shared" si="275"/>
        <v>17.099999999999998</v>
      </c>
      <c r="T1228" s="1229">
        <f t="shared" si="276"/>
        <v>17.099999999999998</v>
      </c>
      <c r="U1228" s="1229">
        <f t="shared" si="277"/>
        <v>17.099999999999998</v>
      </c>
      <c r="V1228" s="1233">
        <f t="shared" si="278"/>
        <v>8.5499999999999989</v>
      </c>
      <c r="W1228" s="1248">
        <f t="shared" si="267"/>
        <v>361</v>
      </c>
    </row>
    <row r="1229" spans="1:23" ht="11.25" customHeight="1" x14ac:dyDescent="0.25">
      <c r="A1229" s="1234" t="s">
        <v>4616</v>
      </c>
      <c r="B1229" s="1234">
        <v>740200024</v>
      </c>
      <c r="C1229" s="1235" t="s">
        <v>1062</v>
      </c>
      <c r="D1229" s="1234">
        <v>21510000101</v>
      </c>
      <c r="E1229" s="1234" t="s">
        <v>4777</v>
      </c>
      <c r="F1229" s="1237">
        <v>373.66666666666669</v>
      </c>
      <c r="G1229" s="1236">
        <v>3</v>
      </c>
      <c r="H1229" s="1236">
        <v>1</v>
      </c>
      <c r="I1229" s="1238">
        <v>0</v>
      </c>
      <c r="J1229" s="1239">
        <f t="shared" si="279"/>
        <v>2</v>
      </c>
      <c r="K1229" s="1229">
        <f t="shared" si="268"/>
        <v>89.68</v>
      </c>
      <c r="L1229" s="1229">
        <f t="shared" si="266"/>
        <v>89.68</v>
      </c>
      <c r="M1229" s="1229">
        <f t="shared" si="269"/>
        <v>1.68</v>
      </c>
      <c r="N1229" s="1229">
        <f t="shared" si="270"/>
        <v>3.36</v>
      </c>
      <c r="O1229" s="1229">
        <f t="shared" si="271"/>
        <v>56.7</v>
      </c>
      <c r="P1229" s="1229">
        <f t="shared" si="272"/>
        <v>113.4</v>
      </c>
      <c r="Q1229" s="1229">
        <f t="shared" si="273"/>
        <v>23.58</v>
      </c>
      <c r="R1229" s="1229">
        <f t="shared" si="274"/>
        <v>47.16</v>
      </c>
      <c r="S1229" s="1229">
        <f t="shared" si="275"/>
        <v>22.42</v>
      </c>
      <c r="T1229" s="1229">
        <f t="shared" si="276"/>
        <v>22.42</v>
      </c>
      <c r="U1229" s="1229">
        <f t="shared" si="277"/>
        <v>22.42</v>
      </c>
      <c r="V1229" s="1233">
        <f t="shared" si="278"/>
        <v>11.21</v>
      </c>
      <c r="W1229" s="1248">
        <f t="shared" si="267"/>
        <v>504</v>
      </c>
    </row>
    <row r="1230" spans="1:23" ht="11.25" customHeight="1" x14ac:dyDescent="0.25">
      <c r="A1230" s="1234" t="s">
        <v>4616</v>
      </c>
      <c r="B1230" s="1234">
        <v>740200026</v>
      </c>
      <c r="C1230" s="1235" t="s">
        <v>3441</v>
      </c>
      <c r="D1230" s="1234">
        <v>37180005955</v>
      </c>
      <c r="E1230" s="1234" t="s">
        <v>4778</v>
      </c>
      <c r="F1230" s="1237">
        <v>170.33333333333334</v>
      </c>
      <c r="G1230" s="1236">
        <v>2</v>
      </c>
      <c r="H1230" s="1236">
        <v>1</v>
      </c>
      <c r="I1230" s="1238">
        <v>0</v>
      </c>
      <c r="J1230" s="1239">
        <f t="shared" si="279"/>
        <v>1</v>
      </c>
      <c r="K1230" s="1229">
        <f t="shared" si="268"/>
        <v>40.880000000000003</v>
      </c>
      <c r="L1230" s="1229">
        <f t="shared" si="266"/>
        <v>40.880000000000003</v>
      </c>
      <c r="M1230" s="1229">
        <f t="shared" si="269"/>
        <v>1.68</v>
      </c>
      <c r="N1230" s="1229">
        <f t="shared" si="270"/>
        <v>1.68</v>
      </c>
      <c r="O1230" s="1229">
        <f t="shared" si="271"/>
        <v>56.7</v>
      </c>
      <c r="P1230" s="1229">
        <f t="shared" si="272"/>
        <v>56.7</v>
      </c>
      <c r="Q1230" s="1229">
        <f t="shared" si="273"/>
        <v>23.58</v>
      </c>
      <c r="R1230" s="1229">
        <f t="shared" si="274"/>
        <v>23.58</v>
      </c>
      <c r="S1230" s="1229">
        <f t="shared" si="275"/>
        <v>10.220000000000001</v>
      </c>
      <c r="T1230" s="1229">
        <f t="shared" si="276"/>
        <v>10.220000000000001</v>
      </c>
      <c r="U1230" s="1229">
        <f t="shared" si="277"/>
        <v>10.220000000000001</v>
      </c>
      <c r="V1230" s="1233">
        <f t="shared" si="278"/>
        <v>5.1100000000000003</v>
      </c>
      <c r="W1230" s="1248">
        <f t="shared" si="267"/>
        <v>281</v>
      </c>
    </row>
    <row r="1231" spans="1:23" ht="11.25" customHeight="1" x14ac:dyDescent="0.25">
      <c r="A1231" s="1234" t="s">
        <v>4616</v>
      </c>
      <c r="B1231" s="1234">
        <v>740200027</v>
      </c>
      <c r="C1231" s="1235" t="s">
        <v>3443</v>
      </c>
      <c r="D1231" s="1234">
        <v>17220000537</v>
      </c>
      <c r="E1231" s="1234" t="s">
        <v>4779</v>
      </c>
      <c r="F1231" s="1237">
        <v>278.66666666666669</v>
      </c>
      <c r="G1231" s="1236">
        <v>2</v>
      </c>
      <c r="H1231" s="1236">
        <v>1</v>
      </c>
      <c r="I1231" s="1238">
        <v>0</v>
      </c>
      <c r="J1231" s="1239">
        <f t="shared" si="279"/>
        <v>1</v>
      </c>
      <c r="K1231" s="1229">
        <f t="shared" si="268"/>
        <v>66.88</v>
      </c>
      <c r="L1231" s="1229">
        <f t="shared" si="266"/>
        <v>66.88</v>
      </c>
      <c r="M1231" s="1229">
        <f t="shared" si="269"/>
        <v>1.68</v>
      </c>
      <c r="N1231" s="1229">
        <f t="shared" si="270"/>
        <v>1.68</v>
      </c>
      <c r="O1231" s="1229">
        <f t="shared" si="271"/>
        <v>56.7</v>
      </c>
      <c r="P1231" s="1229">
        <f t="shared" si="272"/>
        <v>56.7</v>
      </c>
      <c r="Q1231" s="1229">
        <f t="shared" si="273"/>
        <v>23.58</v>
      </c>
      <c r="R1231" s="1229">
        <f t="shared" si="274"/>
        <v>23.58</v>
      </c>
      <c r="S1231" s="1229">
        <f t="shared" si="275"/>
        <v>16.72</v>
      </c>
      <c r="T1231" s="1229">
        <f t="shared" si="276"/>
        <v>16.72</v>
      </c>
      <c r="U1231" s="1229">
        <f t="shared" si="277"/>
        <v>16.72</v>
      </c>
      <c r="V1231" s="1233">
        <f t="shared" si="278"/>
        <v>8.36</v>
      </c>
      <c r="W1231" s="1248">
        <f t="shared" si="267"/>
        <v>356</v>
      </c>
    </row>
    <row r="1232" spans="1:23" ht="11.25" customHeight="1" x14ac:dyDescent="0.25">
      <c r="A1232" s="1234" t="s">
        <v>4616</v>
      </c>
      <c r="B1232" s="1234">
        <v>740200028</v>
      </c>
      <c r="C1232" s="1235" t="s">
        <v>3445</v>
      </c>
      <c r="D1232" s="1234">
        <v>21100006804</v>
      </c>
      <c r="E1232" s="1234" t="s">
        <v>4780</v>
      </c>
      <c r="F1232" s="1237">
        <v>247</v>
      </c>
      <c r="G1232" s="1236">
        <v>2</v>
      </c>
      <c r="H1232" s="1236">
        <v>1</v>
      </c>
      <c r="I1232" s="1238">
        <v>0</v>
      </c>
      <c r="J1232" s="1239">
        <f t="shared" si="279"/>
        <v>1</v>
      </c>
      <c r="K1232" s="1229">
        <f t="shared" si="268"/>
        <v>59.28</v>
      </c>
      <c r="L1232" s="1229">
        <f t="shared" si="266"/>
        <v>59.28</v>
      </c>
      <c r="M1232" s="1229">
        <f t="shared" si="269"/>
        <v>1.68</v>
      </c>
      <c r="N1232" s="1229">
        <f t="shared" si="270"/>
        <v>1.68</v>
      </c>
      <c r="O1232" s="1229">
        <f t="shared" si="271"/>
        <v>56.7</v>
      </c>
      <c r="P1232" s="1229">
        <f t="shared" si="272"/>
        <v>56.7</v>
      </c>
      <c r="Q1232" s="1229">
        <f t="shared" si="273"/>
        <v>23.58</v>
      </c>
      <c r="R1232" s="1229">
        <f t="shared" si="274"/>
        <v>23.58</v>
      </c>
      <c r="S1232" s="1229">
        <f t="shared" si="275"/>
        <v>14.82</v>
      </c>
      <c r="T1232" s="1229">
        <f t="shared" si="276"/>
        <v>14.82</v>
      </c>
      <c r="U1232" s="1229">
        <f t="shared" si="277"/>
        <v>14.82</v>
      </c>
      <c r="V1232" s="1233">
        <f t="shared" si="278"/>
        <v>7.41</v>
      </c>
      <c r="W1232" s="1248">
        <f t="shared" si="267"/>
        <v>334</v>
      </c>
    </row>
    <row r="1233" spans="1:23" ht="11.25" customHeight="1" x14ac:dyDescent="0.25">
      <c r="A1233" s="1234" t="s">
        <v>4616</v>
      </c>
      <c r="B1233" s="1234">
        <v>740200029</v>
      </c>
      <c r="C1233" s="1235" t="s">
        <v>1064</v>
      </c>
      <c r="D1233" s="1234">
        <v>23390007375</v>
      </c>
      <c r="E1233" s="1234" t="s">
        <v>4781</v>
      </c>
      <c r="F1233" s="1237">
        <v>259.66666666666669</v>
      </c>
      <c r="G1233" s="1236">
        <v>2</v>
      </c>
      <c r="H1233" s="1236">
        <v>1</v>
      </c>
      <c r="I1233" s="1238">
        <v>0</v>
      </c>
      <c r="J1233" s="1239">
        <f t="shared" si="279"/>
        <v>1</v>
      </c>
      <c r="K1233" s="1229">
        <f t="shared" si="268"/>
        <v>62.32</v>
      </c>
      <c r="L1233" s="1229">
        <f t="shared" si="266"/>
        <v>62.32</v>
      </c>
      <c r="M1233" s="1229">
        <f t="shared" si="269"/>
        <v>1.68</v>
      </c>
      <c r="N1233" s="1229">
        <f t="shared" si="270"/>
        <v>1.68</v>
      </c>
      <c r="O1233" s="1229">
        <f t="shared" si="271"/>
        <v>56.7</v>
      </c>
      <c r="P1233" s="1229">
        <f t="shared" si="272"/>
        <v>56.7</v>
      </c>
      <c r="Q1233" s="1229">
        <f t="shared" si="273"/>
        <v>23.58</v>
      </c>
      <c r="R1233" s="1229">
        <f t="shared" si="274"/>
        <v>23.58</v>
      </c>
      <c r="S1233" s="1229">
        <f t="shared" si="275"/>
        <v>15.58</v>
      </c>
      <c r="T1233" s="1229">
        <f t="shared" si="276"/>
        <v>15.58</v>
      </c>
      <c r="U1233" s="1229">
        <f t="shared" si="277"/>
        <v>15.58</v>
      </c>
      <c r="V1233" s="1233">
        <f t="shared" si="278"/>
        <v>7.79</v>
      </c>
      <c r="W1233" s="1248">
        <f t="shared" si="267"/>
        <v>343</v>
      </c>
    </row>
    <row r="1234" spans="1:23" ht="11.25" customHeight="1" x14ac:dyDescent="0.25">
      <c r="A1234" s="1234" t="s">
        <v>4616</v>
      </c>
      <c r="B1234" s="1234">
        <v>740200030</v>
      </c>
      <c r="C1234" s="1235" t="s">
        <v>1066</v>
      </c>
      <c r="D1234" s="1234">
        <v>67650003615</v>
      </c>
      <c r="E1234" s="1234" t="s">
        <v>4782</v>
      </c>
      <c r="F1234" s="1237">
        <v>433.66666666666669</v>
      </c>
      <c r="G1234" s="1236">
        <v>3</v>
      </c>
      <c r="H1234" s="1236">
        <v>1</v>
      </c>
      <c r="I1234" s="1238">
        <v>0</v>
      </c>
      <c r="J1234" s="1239">
        <f t="shared" si="279"/>
        <v>2</v>
      </c>
      <c r="K1234" s="1229">
        <f t="shared" si="268"/>
        <v>104.08</v>
      </c>
      <c r="L1234" s="1229">
        <f t="shared" si="266"/>
        <v>104.08</v>
      </c>
      <c r="M1234" s="1229">
        <f t="shared" si="269"/>
        <v>1.68</v>
      </c>
      <c r="N1234" s="1229">
        <f t="shared" si="270"/>
        <v>3.36</v>
      </c>
      <c r="O1234" s="1229">
        <f t="shared" si="271"/>
        <v>56.7</v>
      </c>
      <c r="P1234" s="1229">
        <f t="shared" si="272"/>
        <v>113.4</v>
      </c>
      <c r="Q1234" s="1229">
        <f t="shared" si="273"/>
        <v>23.58</v>
      </c>
      <c r="R1234" s="1229">
        <f t="shared" si="274"/>
        <v>47.16</v>
      </c>
      <c r="S1234" s="1229">
        <f t="shared" si="275"/>
        <v>26.02</v>
      </c>
      <c r="T1234" s="1229">
        <f t="shared" si="276"/>
        <v>26.02</v>
      </c>
      <c r="U1234" s="1229">
        <f t="shared" si="277"/>
        <v>26.02</v>
      </c>
      <c r="V1234" s="1233">
        <f t="shared" si="278"/>
        <v>13.01</v>
      </c>
      <c r="W1234" s="1248">
        <f t="shared" si="267"/>
        <v>545</v>
      </c>
    </row>
    <row r="1235" spans="1:23" ht="11.25" customHeight="1" x14ac:dyDescent="0.25">
      <c r="A1235" s="1234" t="s">
        <v>4616</v>
      </c>
      <c r="B1235" s="1234">
        <v>740200031</v>
      </c>
      <c r="C1235" s="1235" t="s">
        <v>1068</v>
      </c>
      <c r="D1235" s="1234">
        <v>81260007787</v>
      </c>
      <c r="E1235" s="1234" t="s">
        <v>4783</v>
      </c>
      <c r="F1235" s="1237">
        <v>594.66666666666663</v>
      </c>
      <c r="G1235" s="1236">
        <v>3</v>
      </c>
      <c r="H1235" s="1236">
        <v>1</v>
      </c>
      <c r="I1235" s="1238">
        <v>0</v>
      </c>
      <c r="J1235" s="1239">
        <f t="shared" si="279"/>
        <v>2</v>
      </c>
      <c r="K1235" s="1229">
        <f t="shared" si="268"/>
        <v>142.72</v>
      </c>
      <c r="L1235" s="1229">
        <f t="shared" si="266"/>
        <v>142.72</v>
      </c>
      <c r="M1235" s="1229">
        <f t="shared" si="269"/>
        <v>1.68</v>
      </c>
      <c r="N1235" s="1229">
        <f t="shared" si="270"/>
        <v>3.36</v>
      </c>
      <c r="O1235" s="1229">
        <f t="shared" si="271"/>
        <v>56.7</v>
      </c>
      <c r="P1235" s="1229">
        <f t="shared" si="272"/>
        <v>113.4</v>
      </c>
      <c r="Q1235" s="1229">
        <f t="shared" si="273"/>
        <v>23.58</v>
      </c>
      <c r="R1235" s="1229">
        <f t="shared" si="274"/>
        <v>47.16</v>
      </c>
      <c r="S1235" s="1229">
        <f t="shared" si="275"/>
        <v>35.68</v>
      </c>
      <c r="T1235" s="1229">
        <f t="shared" si="276"/>
        <v>35.68</v>
      </c>
      <c r="U1235" s="1229">
        <f t="shared" si="277"/>
        <v>35.68</v>
      </c>
      <c r="V1235" s="1233">
        <f t="shared" si="278"/>
        <v>17.84</v>
      </c>
      <c r="W1235" s="1248">
        <f t="shared" si="267"/>
        <v>656</v>
      </c>
    </row>
    <row r="1236" spans="1:23" ht="11.25" customHeight="1" x14ac:dyDescent="0.25">
      <c r="A1236" s="1234" t="s">
        <v>4616</v>
      </c>
      <c r="B1236" s="1234">
        <v>740200032</v>
      </c>
      <c r="C1236" s="1235" t="s">
        <v>4784</v>
      </c>
      <c r="D1236" s="1234">
        <v>54940010863</v>
      </c>
      <c r="E1236" s="1234" t="s">
        <v>4785</v>
      </c>
      <c r="F1236" s="1237">
        <v>400</v>
      </c>
      <c r="G1236" s="1236">
        <v>2</v>
      </c>
      <c r="H1236" s="1236">
        <v>1</v>
      </c>
      <c r="I1236" s="1238">
        <v>0</v>
      </c>
      <c r="J1236" s="1239">
        <f t="shared" si="279"/>
        <v>1</v>
      </c>
      <c r="K1236" s="1229">
        <f t="shared" si="268"/>
        <v>96</v>
      </c>
      <c r="L1236" s="1229">
        <f t="shared" si="266"/>
        <v>96</v>
      </c>
      <c r="M1236" s="1229">
        <f t="shared" si="269"/>
        <v>1.68</v>
      </c>
      <c r="N1236" s="1229">
        <f t="shared" si="270"/>
        <v>1.68</v>
      </c>
      <c r="O1236" s="1229">
        <f t="shared" si="271"/>
        <v>56.7</v>
      </c>
      <c r="P1236" s="1229">
        <f t="shared" si="272"/>
        <v>56.7</v>
      </c>
      <c r="Q1236" s="1229">
        <f t="shared" si="273"/>
        <v>23.58</v>
      </c>
      <c r="R1236" s="1229">
        <f t="shared" si="274"/>
        <v>23.58</v>
      </c>
      <c r="S1236" s="1229">
        <f t="shared" si="275"/>
        <v>24</v>
      </c>
      <c r="T1236" s="1229">
        <f t="shared" si="276"/>
        <v>24</v>
      </c>
      <c r="U1236" s="1229">
        <f t="shared" si="277"/>
        <v>24</v>
      </c>
      <c r="V1236" s="1233">
        <f t="shared" si="278"/>
        <v>12</v>
      </c>
      <c r="W1236" s="1248">
        <f t="shared" si="267"/>
        <v>440</v>
      </c>
    </row>
    <row r="1237" spans="1:23" ht="11.25" customHeight="1" x14ac:dyDescent="0.25">
      <c r="A1237" s="1234" t="s">
        <v>4616</v>
      </c>
      <c r="B1237" s="1234">
        <v>740200036</v>
      </c>
      <c r="C1237" s="1235" t="s">
        <v>3447</v>
      </c>
      <c r="D1237" s="1234">
        <v>72990002317</v>
      </c>
      <c r="E1237" s="1234" t="s">
        <v>4786</v>
      </c>
      <c r="F1237" s="1237">
        <v>671.66666666666663</v>
      </c>
      <c r="G1237" s="1236">
        <v>3</v>
      </c>
      <c r="H1237" s="1236">
        <v>1</v>
      </c>
      <c r="I1237" s="1238">
        <v>0</v>
      </c>
      <c r="J1237" s="1239">
        <f t="shared" si="279"/>
        <v>2</v>
      </c>
      <c r="K1237" s="1229">
        <f t="shared" si="268"/>
        <v>161.19999999999999</v>
      </c>
      <c r="L1237" s="1229">
        <f t="shared" si="266"/>
        <v>161.19999999999999</v>
      </c>
      <c r="M1237" s="1229">
        <f t="shared" si="269"/>
        <v>1.68</v>
      </c>
      <c r="N1237" s="1229">
        <f t="shared" si="270"/>
        <v>3.36</v>
      </c>
      <c r="O1237" s="1229">
        <f t="shared" si="271"/>
        <v>56.7</v>
      </c>
      <c r="P1237" s="1229">
        <f t="shared" si="272"/>
        <v>113.4</v>
      </c>
      <c r="Q1237" s="1229">
        <f t="shared" si="273"/>
        <v>23.58</v>
      </c>
      <c r="R1237" s="1229">
        <f t="shared" si="274"/>
        <v>47.16</v>
      </c>
      <c r="S1237" s="1229">
        <f t="shared" si="275"/>
        <v>40.299999999999997</v>
      </c>
      <c r="T1237" s="1229">
        <f t="shared" si="276"/>
        <v>40.299999999999997</v>
      </c>
      <c r="U1237" s="1229">
        <f t="shared" si="277"/>
        <v>40.299999999999997</v>
      </c>
      <c r="V1237" s="1233">
        <f t="shared" si="278"/>
        <v>20.149999999999999</v>
      </c>
      <c r="W1237" s="1248">
        <f t="shared" si="267"/>
        <v>709</v>
      </c>
    </row>
    <row r="1238" spans="1:23" ht="11.25" customHeight="1" x14ac:dyDescent="0.25">
      <c r="A1238" s="1234" t="s">
        <v>4616</v>
      </c>
      <c r="B1238" s="1234">
        <v>740200038</v>
      </c>
      <c r="C1238" s="1235" t="s">
        <v>3449</v>
      </c>
      <c r="D1238" s="1234">
        <v>94810006026</v>
      </c>
      <c r="E1238" s="1234" t="s">
        <v>4787</v>
      </c>
      <c r="F1238" s="1237">
        <v>208</v>
      </c>
      <c r="G1238" s="1236">
        <v>2</v>
      </c>
      <c r="H1238" s="1236">
        <v>1</v>
      </c>
      <c r="I1238" s="1238">
        <v>0</v>
      </c>
      <c r="J1238" s="1239">
        <f t="shared" si="279"/>
        <v>1</v>
      </c>
      <c r="K1238" s="1229">
        <f t="shared" si="268"/>
        <v>49.92</v>
      </c>
      <c r="L1238" s="1229">
        <f t="shared" si="266"/>
        <v>49.92</v>
      </c>
      <c r="M1238" s="1229">
        <f t="shared" si="269"/>
        <v>1.68</v>
      </c>
      <c r="N1238" s="1229">
        <f t="shared" si="270"/>
        <v>1.68</v>
      </c>
      <c r="O1238" s="1229">
        <f t="shared" si="271"/>
        <v>56.7</v>
      </c>
      <c r="P1238" s="1229">
        <f t="shared" si="272"/>
        <v>56.7</v>
      </c>
      <c r="Q1238" s="1229">
        <f t="shared" si="273"/>
        <v>23.58</v>
      </c>
      <c r="R1238" s="1229">
        <f t="shared" si="274"/>
        <v>23.58</v>
      </c>
      <c r="S1238" s="1229">
        <f t="shared" si="275"/>
        <v>12.48</v>
      </c>
      <c r="T1238" s="1229">
        <f t="shared" si="276"/>
        <v>12.48</v>
      </c>
      <c r="U1238" s="1229">
        <f t="shared" si="277"/>
        <v>12.48</v>
      </c>
      <c r="V1238" s="1233">
        <f t="shared" si="278"/>
        <v>6.24</v>
      </c>
      <c r="W1238" s="1248">
        <f t="shared" si="267"/>
        <v>307</v>
      </c>
    </row>
    <row r="1239" spans="1:23" ht="11.25" customHeight="1" x14ac:dyDescent="0.25">
      <c r="A1239" s="1234" t="s">
        <v>4616</v>
      </c>
      <c r="B1239" s="1234">
        <v>740200042</v>
      </c>
      <c r="C1239" s="1235" t="s">
        <v>3451</v>
      </c>
      <c r="D1239" s="1234">
        <v>48300010497</v>
      </c>
      <c r="E1239" s="1234" t="s">
        <v>4788</v>
      </c>
      <c r="F1239" s="1237">
        <v>262.66666666666669</v>
      </c>
      <c r="G1239" s="1236">
        <v>1</v>
      </c>
      <c r="H1239" s="1236">
        <v>1</v>
      </c>
      <c r="I1239" s="1238">
        <v>0</v>
      </c>
      <c r="J1239" s="1239">
        <f t="shared" si="279"/>
        <v>0</v>
      </c>
      <c r="K1239" s="1229">
        <f t="shared" si="268"/>
        <v>63.04</v>
      </c>
      <c r="L1239" s="1229">
        <f t="shared" si="266"/>
        <v>63.04</v>
      </c>
      <c r="M1239" s="1229">
        <f t="shared" si="269"/>
        <v>1.68</v>
      </c>
      <c r="N1239" s="1229">
        <f t="shared" si="270"/>
        <v>0</v>
      </c>
      <c r="O1239" s="1229">
        <f t="shared" si="271"/>
        <v>56.7</v>
      </c>
      <c r="P1239" s="1229">
        <f t="shared" si="272"/>
        <v>0</v>
      </c>
      <c r="Q1239" s="1229">
        <f t="shared" si="273"/>
        <v>23.58</v>
      </c>
      <c r="R1239" s="1229">
        <f t="shared" si="274"/>
        <v>0</v>
      </c>
      <c r="S1239" s="1229">
        <f t="shared" si="275"/>
        <v>15.76</v>
      </c>
      <c r="T1239" s="1229">
        <f t="shared" si="276"/>
        <v>15.76</v>
      </c>
      <c r="U1239" s="1229">
        <f t="shared" si="277"/>
        <v>15.76</v>
      </c>
      <c r="V1239" s="1233">
        <f t="shared" si="278"/>
        <v>7.88</v>
      </c>
      <c r="W1239" s="1248">
        <f t="shared" si="267"/>
        <v>263</v>
      </c>
    </row>
    <row r="1240" spans="1:23" ht="11.25" customHeight="1" x14ac:dyDescent="0.25">
      <c r="A1240" s="1234" t="s">
        <v>4616</v>
      </c>
      <c r="B1240" s="1234">
        <v>740200055</v>
      </c>
      <c r="C1240" s="1235" t="s">
        <v>3453</v>
      </c>
      <c r="D1240" s="1234">
        <v>47840007555</v>
      </c>
      <c r="E1240" s="1234" t="s">
        <v>4789</v>
      </c>
      <c r="F1240" s="1237">
        <v>213.33333333333334</v>
      </c>
      <c r="G1240" s="1236">
        <v>3</v>
      </c>
      <c r="H1240" s="1236">
        <v>1</v>
      </c>
      <c r="I1240" s="1238">
        <v>0</v>
      </c>
      <c r="J1240" s="1239">
        <f t="shared" si="279"/>
        <v>2</v>
      </c>
      <c r="K1240" s="1229">
        <f t="shared" si="268"/>
        <v>51.2</v>
      </c>
      <c r="L1240" s="1229">
        <f t="shared" si="266"/>
        <v>51.2</v>
      </c>
      <c r="M1240" s="1229">
        <f t="shared" si="269"/>
        <v>1.68</v>
      </c>
      <c r="N1240" s="1229">
        <f t="shared" si="270"/>
        <v>3.36</v>
      </c>
      <c r="O1240" s="1229">
        <f t="shared" si="271"/>
        <v>56.7</v>
      </c>
      <c r="P1240" s="1229">
        <f t="shared" si="272"/>
        <v>113.4</v>
      </c>
      <c r="Q1240" s="1229">
        <f t="shared" si="273"/>
        <v>23.58</v>
      </c>
      <c r="R1240" s="1229">
        <f t="shared" si="274"/>
        <v>47.16</v>
      </c>
      <c r="S1240" s="1229">
        <f t="shared" si="275"/>
        <v>12.8</v>
      </c>
      <c r="T1240" s="1229">
        <f t="shared" si="276"/>
        <v>12.8</v>
      </c>
      <c r="U1240" s="1229">
        <f t="shared" si="277"/>
        <v>12.8</v>
      </c>
      <c r="V1240" s="1233">
        <f t="shared" si="278"/>
        <v>6.4</v>
      </c>
      <c r="W1240" s="1248">
        <f t="shared" si="267"/>
        <v>393</v>
      </c>
    </row>
    <row r="1241" spans="1:23" ht="11.25" customHeight="1" x14ac:dyDescent="0.25">
      <c r="A1241" s="1234" t="s">
        <v>4616</v>
      </c>
      <c r="B1241" s="1234">
        <v>740200065</v>
      </c>
      <c r="C1241" s="1235" t="s">
        <v>3455</v>
      </c>
      <c r="D1241" s="1234">
        <v>19320037405</v>
      </c>
      <c r="E1241" s="1234" t="s">
        <v>4790</v>
      </c>
      <c r="F1241" s="1237">
        <v>210.66666666666666</v>
      </c>
      <c r="G1241" s="1236">
        <v>2</v>
      </c>
      <c r="H1241" s="1236">
        <v>1</v>
      </c>
      <c r="I1241" s="1238">
        <v>0</v>
      </c>
      <c r="J1241" s="1239">
        <f t="shared" si="279"/>
        <v>1</v>
      </c>
      <c r="K1241" s="1229">
        <f t="shared" si="268"/>
        <v>50.559999999999995</v>
      </c>
      <c r="L1241" s="1229">
        <f t="shared" si="266"/>
        <v>50.559999999999995</v>
      </c>
      <c r="M1241" s="1229">
        <f t="shared" si="269"/>
        <v>1.68</v>
      </c>
      <c r="N1241" s="1229">
        <f t="shared" si="270"/>
        <v>1.68</v>
      </c>
      <c r="O1241" s="1229">
        <f t="shared" si="271"/>
        <v>56.7</v>
      </c>
      <c r="P1241" s="1229">
        <f t="shared" si="272"/>
        <v>56.7</v>
      </c>
      <c r="Q1241" s="1229">
        <f t="shared" si="273"/>
        <v>23.58</v>
      </c>
      <c r="R1241" s="1229">
        <f t="shared" si="274"/>
        <v>23.58</v>
      </c>
      <c r="S1241" s="1229">
        <f t="shared" si="275"/>
        <v>12.639999999999999</v>
      </c>
      <c r="T1241" s="1229">
        <f t="shared" si="276"/>
        <v>12.639999999999999</v>
      </c>
      <c r="U1241" s="1229">
        <f t="shared" si="277"/>
        <v>12.639999999999999</v>
      </c>
      <c r="V1241" s="1233">
        <f t="shared" si="278"/>
        <v>6.3199999999999994</v>
      </c>
      <c r="W1241" s="1248">
        <f t="shared" si="267"/>
        <v>309</v>
      </c>
    </row>
    <row r="1242" spans="1:23" ht="11.25" customHeight="1" x14ac:dyDescent="0.25">
      <c r="A1242" s="1234" t="s">
        <v>4616</v>
      </c>
      <c r="B1242" s="1234">
        <v>740200066</v>
      </c>
      <c r="C1242" s="1235" t="s">
        <v>1930</v>
      </c>
      <c r="D1242" s="1234">
        <v>77830002934</v>
      </c>
      <c r="E1242" s="1234" t="s">
        <v>4791</v>
      </c>
      <c r="F1242" s="1237">
        <v>364.33333333333331</v>
      </c>
      <c r="G1242" s="1236">
        <v>3</v>
      </c>
      <c r="H1242" s="1236">
        <v>1</v>
      </c>
      <c r="I1242" s="1238">
        <v>0</v>
      </c>
      <c r="J1242" s="1239">
        <f t="shared" si="279"/>
        <v>2</v>
      </c>
      <c r="K1242" s="1229">
        <f t="shared" si="268"/>
        <v>87.44</v>
      </c>
      <c r="L1242" s="1229">
        <f t="shared" si="266"/>
        <v>87.44</v>
      </c>
      <c r="M1242" s="1229">
        <f t="shared" si="269"/>
        <v>1.68</v>
      </c>
      <c r="N1242" s="1229">
        <f t="shared" si="270"/>
        <v>3.36</v>
      </c>
      <c r="O1242" s="1229">
        <f t="shared" si="271"/>
        <v>56.7</v>
      </c>
      <c r="P1242" s="1229">
        <f t="shared" si="272"/>
        <v>113.4</v>
      </c>
      <c r="Q1242" s="1229">
        <f t="shared" si="273"/>
        <v>23.58</v>
      </c>
      <c r="R1242" s="1229">
        <f t="shared" si="274"/>
        <v>47.16</v>
      </c>
      <c r="S1242" s="1229">
        <f t="shared" si="275"/>
        <v>21.86</v>
      </c>
      <c r="T1242" s="1229">
        <f t="shared" si="276"/>
        <v>21.86</v>
      </c>
      <c r="U1242" s="1229">
        <f t="shared" si="277"/>
        <v>21.86</v>
      </c>
      <c r="V1242" s="1233">
        <f t="shared" si="278"/>
        <v>10.93</v>
      </c>
      <c r="W1242" s="1248">
        <f t="shared" si="267"/>
        <v>497</v>
      </c>
    </row>
    <row r="1243" spans="1:23" ht="11.25" customHeight="1" x14ac:dyDescent="0.25">
      <c r="A1243" s="1234" t="s">
        <v>4616</v>
      </c>
      <c r="B1243" s="1234">
        <v>740200067</v>
      </c>
      <c r="C1243" s="1235" t="s">
        <v>3457</v>
      </c>
      <c r="D1243" s="1234">
        <v>63640001584</v>
      </c>
      <c r="E1243" s="1234" t="s">
        <v>4792</v>
      </c>
      <c r="F1243" s="1237">
        <v>257.66666666666669</v>
      </c>
      <c r="G1243" s="1236">
        <v>3</v>
      </c>
      <c r="H1243" s="1236">
        <v>1</v>
      </c>
      <c r="I1243" s="1238">
        <v>0</v>
      </c>
      <c r="J1243" s="1239">
        <f t="shared" si="279"/>
        <v>2</v>
      </c>
      <c r="K1243" s="1229">
        <f t="shared" si="268"/>
        <v>61.84</v>
      </c>
      <c r="L1243" s="1229">
        <f t="shared" si="266"/>
        <v>61.84</v>
      </c>
      <c r="M1243" s="1229">
        <f t="shared" si="269"/>
        <v>1.68</v>
      </c>
      <c r="N1243" s="1229">
        <f t="shared" si="270"/>
        <v>3.36</v>
      </c>
      <c r="O1243" s="1229">
        <f t="shared" si="271"/>
        <v>56.7</v>
      </c>
      <c r="P1243" s="1229">
        <f t="shared" si="272"/>
        <v>113.4</v>
      </c>
      <c r="Q1243" s="1229">
        <f t="shared" si="273"/>
        <v>23.58</v>
      </c>
      <c r="R1243" s="1229">
        <f t="shared" si="274"/>
        <v>47.16</v>
      </c>
      <c r="S1243" s="1229">
        <f t="shared" si="275"/>
        <v>15.46</v>
      </c>
      <c r="T1243" s="1229">
        <f t="shared" si="276"/>
        <v>15.46</v>
      </c>
      <c r="U1243" s="1229">
        <f t="shared" si="277"/>
        <v>15.46</v>
      </c>
      <c r="V1243" s="1233">
        <f t="shared" si="278"/>
        <v>7.73</v>
      </c>
      <c r="W1243" s="1248">
        <f t="shared" si="267"/>
        <v>424</v>
      </c>
    </row>
    <row r="1244" spans="1:23" ht="11.25" customHeight="1" x14ac:dyDescent="0.25">
      <c r="A1244" s="1234" t="s">
        <v>4616</v>
      </c>
      <c r="B1244" s="1234">
        <v>740200068</v>
      </c>
      <c r="C1244" s="1235" t="s">
        <v>1070</v>
      </c>
      <c r="D1244" s="1234">
        <v>91580005107</v>
      </c>
      <c r="E1244" s="1234" t="s">
        <v>4793</v>
      </c>
      <c r="F1244" s="1237">
        <v>344.33333333333331</v>
      </c>
      <c r="G1244" s="1236">
        <v>3</v>
      </c>
      <c r="H1244" s="1236">
        <v>1</v>
      </c>
      <c r="I1244" s="1238">
        <v>0</v>
      </c>
      <c r="J1244" s="1239">
        <f t="shared" si="279"/>
        <v>2</v>
      </c>
      <c r="K1244" s="1229">
        <f t="shared" si="268"/>
        <v>82.639999999999986</v>
      </c>
      <c r="L1244" s="1229">
        <f t="shared" si="266"/>
        <v>82.639999999999986</v>
      </c>
      <c r="M1244" s="1229">
        <f t="shared" si="269"/>
        <v>1.68</v>
      </c>
      <c r="N1244" s="1229">
        <f t="shared" si="270"/>
        <v>3.36</v>
      </c>
      <c r="O1244" s="1229">
        <f t="shared" si="271"/>
        <v>56.7</v>
      </c>
      <c r="P1244" s="1229">
        <f t="shared" si="272"/>
        <v>113.4</v>
      </c>
      <c r="Q1244" s="1229">
        <f t="shared" si="273"/>
        <v>23.58</v>
      </c>
      <c r="R1244" s="1229">
        <f t="shared" si="274"/>
        <v>47.16</v>
      </c>
      <c r="S1244" s="1229">
        <f t="shared" si="275"/>
        <v>20.659999999999997</v>
      </c>
      <c r="T1244" s="1229">
        <f t="shared" si="276"/>
        <v>20.659999999999997</v>
      </c>
      <c r="U1244" s="1229">
        <f t="shared" si="277"/>
        <v>20.659999999999997</v>
      </c>
      <c r="V1244" s="1233">
        <f t="shared" si="278"/>
        <v>10.329999999999998</v>
      </c>
      <c r="W1244" s="1248">
        <f t="shared" si="267"/>
        <v>483</v>
      </c>
    </row>
    <row r="1245" spans="1:23" ht="11.25" customHeight="1" x14ac:dyDescent="0.25">
      <c r="A1245" s="1234" t="s">
        <v>4616</v>
      </c>
      <c r="B1245" s="1234">
        <v>740200076</v>
      </c>
      <c r="C1245" s="1235" t="s">
        <v>3459</v>
      </c>
      <c r="D1245" s="1234">
        <v>10620005298</v>
      </c>
      <c r="E1245" s="1234" t="s">
        <v>4794</v>
      </c>
      <c r="F1245" s="1237">
        <v>429.33333333333331</v>
      </c>
      <c r="G1245" s="1236">
        <v>3</v>
      </c>
      <c r="H1245" s="1236">
        <v>1</v>
      </c>
      <c r="I1245" s="1238">
        <v>0</v>
      </c>
      <c r="J1245" s="1239">
        <f t="shared" si="279"/>
        <v>2</v>
      </c>
      <c r="K1245" s="1229">
        <f t="shared" si="268"/>
        <v>103.03999999999999</v>
      </c>
      <c r="L1245" s="1229">
        <f t="shared" si="266"/>
        <v>103.03999999999999</v>
      </c>
      <c r="M1245" s="1229">
        <f t="shared" si="269"/>
        <v>1.68</v>
      </c>
      <c r="N1245" s="1229">
        <f t="shared" si="270"/>
        <v>3.36</v>
      </c>
      <c r="O1245" s="1229">
        <f t="shared" si="271"/>
        <v>56.7</v>
      </c>
      <c r="P1245" s="1229">
        <f t="shared" si="272"/>
        <v>113.4</v>
      </c>
      <c r="Q1245" s="1229">
        <f t="shared" si="273"/>
        <v>23.58</v>
      </c>
      <c r="R1245" s="1229">
        <f t="shared" si="274"/>
        <v>47.16</v>
      </c>
      <c r="S1245" s="1229">
        <f t="shared" si="275"/>
        <v>25.759999999999998</v>
      </c>
      <c r="T1245" s="1229">
        <f t="shared" si="276"/>
        <v>25.759999999999998</v>
      </c>
      <c r="U1245" s="1229">
        <f t="shared" si="277"/>
        <v>25.759999999999998</v>
      </c>
      <c r="V1245" s="1233">
        <f t="shared" si="278"/>
        <v>12.879999999999999</v>
      </c>
      <c r="W1245" s="1248">
        <f t="shared" si="267"/>
        <v>542</v>
      </c>
    </row>
    <row r="1246" spans="1:23" ht="11.25" customHeight="1" x14ac:dyDescent="0.25">
      <c r="A1246" s="1234" t="s">
        <v>4616</v>
      </c>
      <c r="B1246" s="1234">
        <v>740200087</v>
      </c>
      <c r="C1246" s="1235" t="s">
        <v>3461</v>
      </c>
      <c r="D1246" s="1234">
        <v>84880003490</v>
      </c>
      <c r="E1246" s="1234" t="s">
        <v>4795</v>
      </c>
      <c r="F1246" s="1237">
        <v>525</v>
      </c>
      <c r="G1246" s="1236">
        <v>5</v>
      </c>
      <c r="H1246" s="1236">
        <v>1</v>
      </c>
      <c r="I1246" s="1238">
        <v>0</v>
      </c>
      <c r="J1246" s="1239">
        <f t="shared" si="279"/>
        <v>4</v>
      </c>
      <c r="K1246" s="1229">
        <f t="shared" si="268"/>
        <v>126</v>
      </c>
      <c r="L1246" s="1229">
        <f t="shared" si="266"/>
        <v>126</v>
      </c>
      <c r="M1246" s="1229">
        <f t="shared" si="269"/>
        <v>1.68</v>
      </c>
      <c r="N1246" s="1229">
        <f t="shared" si="270"/>
        <v>6.72</v>
      </c>
      <c r="O1246" s="1229">
        <f t="shared" si="271"/>
        <v>56.7</v>
      </c>
      <c r="P1246" s="1229">
        <f t="shared" si="272"/>
        <v>226.8</v>
      </c>
      <c r="Q1246" s="1229">
        <f t="shared" si="273"/>
        <v>23.58</v>
      </c>
      <c r="R1246" s="1229">
        <f t="shared" si="274"/>
        <v>94.32</v>
      </c>
      <c r="S1246" s="1229">
        <f t="shared" si="275"/>
        <v>31.5</v>
      </c>
      <c r="T1246" s="1229">
        <f t="shared" si="276"/>
        <v>31.5</v>
      </c>
      <c r="U1246" s="1229">
        <f t="shared" si="277"/>
        <v>31.5</v>
      </c>
      <c r="V1246" s="1233">
        <f t="shared" si="278"/>
        <v>15.75</v>
      </c>
      <c r="W1246" s="1248">
        <f t="shared" si="267"/>
        <v>772</v>
      </c>
    </row>
    <row r="1247" spans="1:23" ht="11.25" customHeight="1" x14ac:dyDescent="0.25">
      <c r="A1247" s="1234" t="s">
        <v>4616</v>
      </c>
      <c r="B1247" s="1234">
        <v>740600004</v>
      </c>
      <c r="C1247" s="1235" t="s">
        <v>3463</v>
      </c>
      <c r="D1247" s="1234">
        <v>57810011143</v>
      </c>
      <c r="E1247" s="1234" t="s">
        <v>4796</v>
      </c>
      <c r="F1247" s="1237">
        <v>463.33333333333331</v>
      </c>
      <c r="G1247" s="1236">
        <v>3</v>
      </c>
      <c r="H1247" s="1236">
        <v>1</v>
      </c>
      <c r="I1247" s="1238">
        <v>0</v>
      </c>
      <c r="J1247" s="1239">
        <f t="shared" si="279"/>
        <v>2</v>
      </c>
      <c r="K1247" s="1229">
        <f t="shared" si="268"/>
        <v>111.19999999999999</v>
      </c>
      <c r="L1247" s="1229">
        <f t="shared" si="266"/>
        <v>111.19999999999999</v>
      </c>
      <c r="M1247" s="1229">
        <f t="shared" si="269"/>
        <v>1.68</v>
      </c>
      <c r="N1247" s="1229">
        <f t="shared" si="270"/>
        <v>3.36</v>
      </c>
      <c r="O1247" s="1229">
        <f t="shared" si="271"/>
        <v>56.7</v>
      </c>
      <c r="P1247" s="1229">
        <f t="shared" si="272"/>
        <v>113.4</v>
      </c>
      <c r="Q1247" s="1229">
        <f t="shared" si="273"/>
        <v>23.58</v>
      </c>
      <c r="R1247" s="1229">
        <f t="shared" si="274"/>
        <v>47.16</v>
      </c>
      <c r="S1247" s="1229">
        <f t="shared" si="275"/>
        <v>27.799999999999997</v>
      </c>
      <c r="T1247" s="1229">
        <f t="shared" si="276"/>
        <v>27.799999999999997</v>
      </c>
      <c r="U1247" s="1229">
        <f t="shared" si="277"/>
        <v>27.799999999999997</v>
      </c>
      <c r="V1247" s="1233">
        <f t="shared" si="278"/>
        <v>13.899999999999999</v>
      </c>
      <c r="W1247" s="1248">
        <f t="shared" si="267"/>
        <v>566</v>
      </c>
    </row>
    <row r="1248" spans="1:23" ht="11.25" customHeight="1" x14ac:dyDescent="0.25">
      <c r="A1248" s="1234" t="s">
        <v>4616</v>
      </c>
      <c r="B1248" s="1234">
        <v>740600005</v>
      </c>
      <c r="C1248" s="1235" t="s">
        <v>1074</v>
      </c>
      <c r="D1248" s="1234">
        <v>95420011375</v>
      </c>
      <c r="E1248" s="1234" t="s">
        <v>4797</v>
      </c>
      <c r="F1248" s="1237">
        <v>322.33333333333331</v>
      </c>
      <c r="G1248" s="1236">
        <v>4</v>
      </c>
      <c r="H1248" s="1236">
        <v>2</v>
      </c>
      <c r="I1248" s="1238">
        <v>0</v>
      </c>
      <c r="J1248" s="1239">
        <f t="shared" si="279"/>
        <v>2</v>
      </c>
      <c r="K1248" s="1229">
        <f t="shared" si="268"/>
        <v>77.36</v>
      </c>
      <c r="L1248" s="1229">
        <f t="shared" si="266"/>
        <v>77.36</v>
      </c>
      <c r="M1248" s="1229">
        <f t="shared" si="269"/>
        <v>3.36</v>
      </c>
      <c r="N1248" s="1229">
        <f t="shared" si="270"/>
        <v>3.36</v>
      </c>
      <c r="O1248" s="1229">
        <f t="shared" si="271"/>
        <v>113.4</v>
      </c>
      <c r="P1248" s="1229">
        <f t="shared" si="272"/>
        <v>113.4</v>
      </c>
      <c r="Q1248" s="1229">
        <f t="shared" si="273"/>
        <v>47.16</v>
      </c>
      <c r="R1248" s="1229">
        <f t="shared" si="274"/>
        <v>47.16</v>
      </c>
      <c r="S1248" s="1229">
        <f t="shared" si="275"/>
        <v>19.34</v>
      </c>
      <c r="T1248" s="1229">
        <f t="shared" si="276"/>
        <v>19.34</v>
      </c>
      <c r="U1248" s="1229">
        <f t="shared" si="277"/>
        <v>19.34</v>
      </c>
      <c r="V1248" s="1233">
        <f t="shared" si="278"/>
        <v>9.67</v>
      </c>
      <c r="W1248" s="1248">
        <f t="shared" si="267"/>
        <v>550</v>
      </c>
    </row>
    <row r="1249" spans="1:23" ht="11.25" customHeight="1" x14ac:dyDescent="0.25">
      <c r="A1249" s="1234" t="s">
        <v>4616</v>
      </c>
      <c r="B1249" s="1234">
        <v>740600006</v>
      </c>
      <c r="C1249" s="1235" t="s">
        <v>3465</v>
      </c>
      <c r="D1249" s="1234">
        <v>22740007268</v>
      </c>
      <c r="E1249" s="1234" t="s">
        <v>4798</v>
      </c>
      <c r="F1249" s="1237">
        <v>406.66666666666669</v>
      </c>
      <c r="G1249" s="1236">
        <v>3</v>
      </c>
      <c r="H1249" s="1236">
        <v>1</v>
      </c>
      <c r="I1249" s="1238">
        <v>0</v>
      </c>
      <c r="J1249" s="1239">
        <f t="shared" si="279"/>
        <v>2</v>
      </c>
      <c r="K1249" s="1229">
        <f t="shared" si="268"/>
        <v>97.6</v>
      </c>
      <c r="L1249" s="1229">
        <f t="shared" si="266"/>
        <v>97.6</v>
      </c>
      <c r="M1249" s="1229">
        <f t="shared" si="269"/>
        <v>1.68</v>
      </c>
      <c r="N1249" s="1229">
        <f t="shared" si="270"/>
        <v>3.36</v>
      </c>
      <c r="O1249" s="1229">
        <f t="shared" si="271"/>
        <v>56.7</v>
      </c>
      <c r="P1249" s="1229">
        <f t="shared" si="272"/>
        <v>113.4</v>
      </c>
      <c r="Q1249" s="1229">
        <f t="shared" si="273"/>
        <v>23.58</v>
      </c>
      <c r="R1249" s="1229">
        <f t="shared" si="274"/>
        <v>47.16</v>
      </c>
      <c r="S1249" s="1229">
        <f t="shared" si="275"/>
        <v>24.4</v>
      </c>
      <c r="T1249" s="1229">
        <f t="shared" si="276"/>
        <v>24.4</v>
      </c>
      <c r="U1249" s="1229">
        <f t="shared" si="277"/>
        <v>24.4</v>
      </c>
      <c r="V1249" s="1233">
        <f t="shared" si="278"/>
        <v>12.2</v>
      </c>
      <c r="W1249" s="1248">
        <f t="shared" si="267"/>
        <v>526</v>
      </c>
    </row>
    <row r="1250" spans="1:23" ht="11.25" customHeight="1" x14ac:dyDescent="0.25">
      <c r="A1250" s="1234" t="s">
        <v>4616</v>
      </c>
      <c r="B1250" s="1234">
        <v>740600012</v>
      </c>
      <c r="C1250" s="1235" t="s">
        <v>1076</v>
      </c>
      <c r="D1250" s="1234">
        <v>84940043307</v>
      </c>
      <c r="E1250" s="1234" t="s">
        <v>4799</v>
      </c>
      <c r="F1250" s="1237">
        <v>447</v>
      </c>
      <c r="G1250" s="1236">
        <v>4</v>
      </c>
      <c r="H1250" s="1236">
        <v>2</v>
      </c>
      <c r="I1250" s="1238">
        <v>0</v>
      </c>
      <c r="J1250" s="1239">
        <f t="shared" si="279"/>
        <v>2</v>
      </c>
      <c r="K1250" s="1229">
        <f t="shared" si="268"/>
        <v>107.28</v>
      </c>
      <c r="L1250" s="1229">
        <f t="shared" si="266"/>
        <v>107.28</v>
      </c>
      <c r="M1250" s="1229">
        <f t="shared" si="269"/>
        <v>3.36</v>
      </c>
      <c r="N1250" s="1229">
        <f t="shared" si="270"/>
        <v>3.36</v>
      </c>
      <c r="O1250" s="1229">
        <f t="shared" si="271"/>
        <v>113.4</v>
      </c>
      <c r="P1250" s="1229">
        <f t="shared" si="272"/>
        <v>113.4</v>
      </c>
      <c r="Q1250" s="1229">
        <f t="shared" si="273"/>
        <v>47.16</v>
      </c>
      <c r="R1250" s="1229">
        <f t="shared" si="274"/>
        <v>47.16</v>
      </c>
      <c r="S1250" s="1229">
        <f t="shared" si="275"/>
        <v>26.82</v>
      </c>
      <c r="T1250" s="1229">
        <f t="shared" si="276"/>
        <v>26.82</v>
      </c>
      <c r="U1250" s="1229">
        <f t="shared" si="277"/>
        <v>26.82</v>
      </c>
      <c r="V1250" s="1233">
        <f t="shared" si="278"/>
        <v>13.41</v>
      </c>
      <c r="W1250" s="1248">
        <f t="shared" si="267"/>
        <v>636</v>
      </c>
    </row>
    <row r="1251" spans="1:23" ht="11.25" customHeight="1" x14ac:dyDescent="0.25">
      <c r="A1251" s="1234" t="s">
        <v>4616</v>
      </c>
      <c r="B1251" s="1234">
        <v>741000003</v>
      </c>
      <c r="C1251" s="1235" t="s">
        <v>1078</v>
      </c>
      <c r="D1251" s="1234">
        <v>49470009737</v>
      </c>
      <c r="E1251" s="1234" t="s">
        <v>4800</v>
      </c>
      <c r="F1251" s="1237">
        <v>416.66666666666669</v>
      </c>
      <c r="G1251" s="1236">
        <v>3</v>
      </c>
      <c r="H1251" s="1236">
        <v>1</v>
      </c>
      <c r="I1251" s="1238">
        <v>0</v>
      </c>
      <c r="J1251" s="1239">
        <f t="shared" si="279"/>
        <v>2</v>
      </c>
      <c r="K1251" s="1229">
        <f t="shared" si="268"/>
        <v>100</v>
      </c>
      <c r="L1251" s="1229">
        <f t="shared" ref="L1251:L1261" si="280">F1251*$L$4</f>
        <v>100</v>
      </c>
      <c r="M1251" s="1229">
        <f t="shared" si="269"/>
        <v>1.68</v>
      </c>
      <c r="N1251" s="1229">
        <f t="shared" si="270"/>
        <v>3.36</v>
      </c>
      <c r="O1251" s="1229">
        <f t="shared" si="271"/>
        <v>56.7</v>
      </c>
      <c r="P1251" s="1229">
        <f t="shared" si="272"/>
        <v>113.4</v>
      </c>
      <c r="Q1251" s="1229">
        <f t="shared" si="273"/>
        <v>23.58</v>
      </c>
      <c r="R1251" s="1229">
        <f t="shared" si="274"/>
        <v>47.16</v>
      </c>
      <c r="S1251" s="1229">
        <f t="shared" si="275"/>
        <v>25</v>
      </c>
      <c r="T1251" s="1229">
        <f t="shared" si="276"/>
        <v>25</v>
      </c>
      <c r="U1251" s="1229">
        <f t="shared" si="277"/>
        <v>25</v>
      </c>
      <c r="V1251" s="1233">
        <f t="shared" si="278"/>
        <v>12.5</v>
      </c>
      <c r="W1251" s="1248">
        <f t="shared" si="267"/>
        <v>533</v>
      </c>
    </row>
    <row r="1252" spans="1:23" ht="11.25" customHeight="1" x14ac:dyDescent="0.25">
      <c r="A1252" s="1234" t="s">
        <v>4616</v>
      </c>
      <c r="B1252" s="1234">
        <v>741000011</v>
      </c>
      <c r="C1252" s="1235" t="s">
        <v>3467</v>
      </c>
      <c r="D1252" s="1234">
        <v>54250002656</v>
      </c>
      <c r="E1252" s="1234" t="s">
        <v>4801</v>
      </c>
      <c r="F1252" s="1237">
        <v>196</v>
      </c>
      <c r="G1252" s="1236">
        <v>3</v>
      </c>
      <c r="H1252" s="1236">
        <v>1</v>
      </c>
      <c r="I1252" s="1238">
        <v>0</v>
      </c>
      <c r="J1252" s="1239">
        <f t="shared" si="279"/>
        <v>2</v>
      </c>
      <c r="K1252" s="1229">
        <f t="shared" si="268"/>
        <v>47.04</v>
      </c>
      <c r="L1252" s="1229">
        <f t="shared" si="280"/>
        <v>47.04</v>
      </c>
      <c r="M1252" s="1229">
        <f t="shared" si="269"/>
        <v>1.68</v>
      </c>
      <c r="N1252" s="1229">
        <f t="shared" si="270"/>
        <v>3.36</v>
      </c>
      <c r="O1252" s="1229">
        <f t="shared" si="271"/>
        <v>56.7</v>
      </c>
      <c r="P1252" s="1229">
        <f t="shared" si="272"/>
        <v>113.4</v>
      </c>
      <c r="Q1252" s="1229">
        <f t="shared" si="273"/>
        <v>23.58</v>
      </c>
      <c r="R1252" s="1229">
        <f t="shared" si="274"/>
        <v>47.16</v>
      </c>
      <c r="S1252" s="1229">
        <f t="shared" si="275"/>
        <v>11.76</v>
      </c>
      <c r="T1252" s="1229">
        <f t="shared" si="276"/>
        <v>11.76</v>
      </c>
      <c r="U1252" s="1229">
        <f t="shared" si="277"/>
        <v>11.76</v>
      </c>
      <c r="V1252" s="1233">
        <f t="shared" si="278"/>
        <v>5.88</v>
      </c>
      <c r="W1252" s="1248">
        <f t="shared" si="267"/>
        <v>381</v>
      </c>
    </row>
    <row r="1253" spans="1:23" ht="11.25" customHeight="1" x14ac:dyDescent="0.25">
      <c r="A1253" s="1234" t="s">
        <v>4616</v>
      </c>
      <c r="B1253" s="1234">
        <v>741000013</v>
      </c>
      <c r="C1253" s="1235" t="s">
        <v>1080</v>
      </c>
      <c r="D1253" s="1234">
        <v>53540030989</v>
      </c>
      <c r="E1253" s="1234" t="s">
        <v>4802</v>
      </c>
      <c r="F1253" s="1237">
        <v>587</v>
      </c>
      <c r="G1253" s="1236">
        <v>3</v>
      </c>
      <c r="H1253" s="1236">
        <v>1</v>
      </c>
      <c r="I1253" s="1238">
        <v>0</v>
      </c>
      <c r="J1253" s="1239">
        <f t="shared" si="279"/>
        <v>2</v>
      </c>
      <c r="K1253" s="1229">
        <f t="shared" si="268"/>
        <v>140.88</v>
      </c>
      <c r="L1253" s="1229">
        <f t="shared" si="280"/>
        <v>140.88</v>
      </c>
      <c r="M1253" s="1229">
        <f t="shared" si="269"/>
        <v>1.68</v>
      </c>
      <c r="N1253" s="1229">
        <f t="shared" si="270"/>
        <v>3.36</v>
      </c>
      <c r="O1253" s="1229">
        <f t="shared" si="271"/>
        <v>56.7</v>
      </c>
      <c r="P1253" s="1229">
        <f t="shared" si="272"/>
        <v>113.4</v>
      </c>
      <c r="Q1253" s="1229">
        <f t="shared" si="273"/>
        <v>23.58</v>
      </c>
      <c r="R1253" s="1229">
        <f t="shared" si="274"/>
        <v>47.16</v>
      </c>
      <c r="S1253" s="1229">
        <f t="shared" si="275"/>
        <v>35.22</v>
      </c>
      <c r="T1253" s="1229">
        <f t="shared" si="276"/>
        <v>35.22</v>
      </c>
      <c r="U1253" s="1229">
        <f t="shared" si="277"/>
        <v>35.22</v>
      </c>
      <c r="V1253" s="1233">
        <f t="shared" si="278"/>
        <v>17.61</v>
      </c>
      <c r="W1253" s="1248">
        <f t="shared" si="267"/>
        <v>651</v>
      </c>
    </row>
    <row r="1254" spans="1:23" ht="11.25" customHeight="1" x14ac:dyDescent="0.25">
      <c r="A1254" s="1234" t="s">
        <v>4616</v>
      </c>
      <c r="B1254" s="1234">
        <v>741400002</v>
      </c>
      <c r="C1254" s="1235" t="s">
        <v>1274</v>
      </c>
      <c r="D1254" s="1234">
        <v>10580007426</v>
      </c>
      <c r="E1254" s="1234" t="s">
        <v>4803</v>
      </c>
      <c r="F1254" s="1237">
        <v>469.66666666666669</v>
      </c>
      <c r="G1254" s="1236">
        <v>3</v>
      </c>
      <c r="H1254" s="1236">
        <v>1</v>
      </c>
      <c r="I1254" s="1238">
        <v>0</v>
      </c>
      <c r="J1254" s="1239">
        <f t="shared" si="279"/>
        <v>2</v>
      </c>
      <c r="K1254" s="1229">
        <f t="shared" si="268"/>
        <v>112.72</v>
      </c>
      <c r="L1254" s="1229">
        <f t="shared" si="280"/>
        <v>112.72</v>
      </c>
      <c r="M1254" s="1229">
        <f t="shared" si="269"/>
        <v>1.68</v>
      </c>
      <c r="N1254" s="1229">
        <f t="shared" si="270"/>
        <v>3.36</v>
      </c>
      <c r="O1254" s="1229">
        <f t="shared" si="271"/>
        <v>56.7</v>
      </c>
      <c r="P1254" s="1229">
        <f t="shared" si="272"/>
        <v>113.4</v>
      </c>
      <c r="Q1254" s="1229">
        <f t="shared" si="273"/>
        <v>23.58</v>
      </c>
      <c r="R1254" s="1229">
        <f t="shared" si="274"/>
        <v>47.16</v>
      </c>
      <c r="S1254" s="1229">
        <f t="shared" si="275"/>
        <v>28.18</v>
      </c>
      <c r="T1254" s="1229">
        <f t="shared" si="276"/>
        <v>28.18</v>
      </c>
      <c r="U1254" s="1229">
        <f t="shared" si="277"/>
        <v>28.18</v>
      </c>
      <c r="V1254" s="1233">
        <f t="shared" si="278"/>
        <v>14.09</v>
      </c>
      <c r="W1254" s="1248">
        <f t="shared" si="267"/>
        <v>570</v>
      </c>
    </row>
    <row r="1255" spans="1:23" ht="11.25" customHeight="1" x14ac:dyDescent="0.25">
      <c r="A1255" s="1234" t="s">
        <v>4616</v>
      </c>
      <c r="B1255" s="1234">
        <v>741400003</v>
      </c>
      <c r="C1255" s="1235" t="s">
        <v>1932</v>
      </c>
      <c r="D1255" s="1234">
        <v>85300010509</v>
      </c>
      <c r="E1255" s="1234" t="s">
        <v>4804</v>
      </c>
      <c r="F1255" s="1237">
        <v>372.66666666666669</v>
      </c>
      <c r="G1255" s="1236">
        <v>3</v>
      </c>
      <c r="H1255" s="1236">
        <v>1</v>
      </c>
      <c r="I1255" s="1238">
        <v>0</v>
      </c>
      <c r="J1255" s="1239">
        <f t="shared" si="279"/>
        <v>2</v>
      </c>
      <c r="K1255" s="1229">
        <f t="shared" si="268"/>
        <v>89.44</v>
      </c>
      <c r="L1255" s="1229">
        <f t="shared" si="280"/>
        <v>89.44</v>
      </c>
      <c r="M1255" s="1229">
        <f t="shared" si="269"/>
        <v>1.68</v>
      </c>
      <c r="N1255" s="1229">
        <f t="shared" si="270"/>
        <v>3.36</v>
      </c>
      <c r="O1255" s="1229">
        <f t="shared" si="271"/>
        <v>56.7</v>
      </c>
      <c r="P1255" s="1229">
        <f t="shared" si="272"/>
        <v>113.4</v>
      </c>
      <c r="Q1255" s="1229">
        <f t="shared" si="273"/>
        <v>23.58</v>
      </c>
      <c r="R1255" s="1229">
        <f t="shared" si="274"/>
        <v>47.16</v>
      </c>
      <c r="S1255" s="1229">
        <f t="shared" si="275"/>
        <v>22.36</v>
      </c>
      <c r="T1255" s="1229">
        <f t="shared" si="276"/>
        <v>22.36</v>
      </c>
      <c r="U1255" s="1229">
        <f t="shared" si="277"/>
        <v>22.36</v>
      </c>
      <c r="V1255" s="1233">
        <f t="shared" si="278"/>
        <v>11.18</v>
      </c>
      <c r="W1255" s="1248">
        <f t="shared" si="267"/>
        <v>503</v>
      </c>
    </row>
    <row r="1256" spans="1:23" ht="11.25" customHeight="1" x14ac:dyDescent="0.25">
      <c r="A1256" s="1234" t="s">
        <v>4616</v>
      </c>
      <c r="B1256" s="1234">
        <v>741400004</v>
      </c>
      <c r="C1256" s="1235" t="s">
        <v>3469</v>
      </c>
      <c r="D1256" s="1234">
        <v>10360009285</v>
      </c>
      <c r="E1256" s="1234" t="s">
        <v>4805</v>
      </c>
      <c r="F1256" s="1237">
        <v>216</v>
      </c>
      <c r="G1256" s="1236">
        <v>3</v>
      </c>
      <c r="H1256" s="1236">
        <v>1</v>
      </c>
      <c r="I1256" s="1238">
        <v>0</v>
      </c>
      <c r="J1256" s="1239">
        <f t="shared" si="279"/>
        <v>2</v>
      </c>
      <c r="K1256" s="1229">
        <f t="shared" si="268"/>
        <v>51.839999999999996</v>
      </c>
      <c r="L1256" s="1229">
        <f t="shared" si="280"/>
        <v>51.839999999999996</v>
      </c>
      <c r="M1256" s="1229">
        <f t="shared" si="269"/>
        <v>1.68</v>
      </c>
      <c r="N1256" s="1229">
        <f t="shared" si="270"/>
        <v>3.36</v>
      </c>
      <c r="O1256" s="1229">
        <f t="shared" si="271"/>
        <v>56.7</v>
      </c>
      <c r="P1256" s="1229">
        <f t="shared" si="272"/>
        <v>113.4</v>
      </c>
      <c r="Q1256" s="1229">
        <f t="shared" si="273"/>
        <v>23.58</v>
      </c>
      <c r="R1256" s="1229">
        <f t="shared" si="274"/>
        <v>47.16</v>
      </c>
      <c r="S1256" s="1229">
        <f t="shared" si="275"/>
        <v>12.959999999999999</v>
      </c>
      <c r="T1256" s="1229">
        <f t="shared" si="276"/>
        <v>12.959999999999999</v>
      </c>
      <c r="U1256" s="1229">
        <f t="shared" si="277"/>
        <v>12.959999999999999</v>
      </c>
      <c r="V1256" s="1233">
        <f t="shared" si="278"/>
        <v>6.4799999999999995</v>
      </c>
      <c r="W1256" s="1248">
        <f t="shared" si="267"/>
        <v>395</v>
      </c>
    </row>
    <row r="1257" spans="1:23" ht="11.25" customHeight="1" x14ac:dyDescent="0.25">
      <c r="A1257" s="1234" t="s">
        <v>4616</v>
      </c>
      <c r="B1257" s="1234">
        <v>741400009</v>
      </c>
      <c r="C1257" s="1235" t="s">
        <v>3471</v>
      </c>
      <c r="D1257" s="1234">
        <v>11910037404</v>
      </c>
      <c r="E1257" s="1234" t="s">
        <v>4806</v>
      </c>
      <c r="F1257" s="1237">
        <v>566</v>
      </c>
      <c r="G1257" s="1236">
        <v>3</v>
      </c>
      <c r="H1257" s="1236">
        <v>1</v>
      </c>
      <c r="I1257" s="1238">
        <v>0</v>
      </c>
      <c r="J1257" s="1239">
        <f t="shared" si="279"/>
        <v>2</v>
      </c>
      <c r="K1257" s="1229">
        <f t="shared" si="268"/>
        <v>135.84</v>
      </c>
      <c r="L1257" s="1229">
        <f t="shared" si="280"/>
        <v>135.84</v>
      </c>
      <c r="M1257" s="1229">
        <f t="shared" si="269"/>
        <v>1.68</v>
      </c>
      <c r="N1257" s="1229">
        <f t="shared" si="270"/>
        <v>3.36</v>
      </c>
      <c r="O1257" s="1229">
        <f t="shared" si="271"/>
        <v>56.7</v>
      </c>
      <c r="P1257" s="1229">
        <f t="shared" si="272"/>
        <v>113.4</v>
      </c>
      <c r="Q1257" s="1229">
        <f t="shared" si="273"/>
        <v>23.58</v>
      </c>
      <c r="R1257" s="1229">
        <f t="shared" si="274"/>
        <v>47.16</v>
      </c>
      <c r="S1257" s="1229">
        <f t="shared" si="275"/>
        <v>33.96</v>
      </c>
      <c r="T1257" s="1229">
        <f t="shared" si="276"/>
        <v>33.96</v>
      </c>
      <c r="U1257" s="1229">
        <f t="shared" si="277"/>
        <v>33.96</v>
      </c>
      <c r="V1257" s="1233">
        <f t="shared" si="278"/>
        <v>16.98</v>
      </c>
      <c r="W1257" s="1248">
        <f t="shared" si="267"/>
        <v>636</v>
      </c>
    </row>
    <row r="1258" spans="1:23" ht="11.25" customHeight="1" x14ac:dyDescent="0.25">
      <c r="A1258" s="1234" t="s">
        <v>4616</v>
      </c>
      <c r="B1258" s="1234">
        <v>741400010</v>
      </c>
      <c r="C1258" s="1235" t="s">
        <v>3473</v>
      </c>
      <c r="D1258" s="1234">
        <v>28880008366</v>
      </c>
      <c r="E1258" s="1234" t="s">
        <v>4807</v>
      </c>
      <c r="F1258" s="1237">
        <v>126.33333333333333</v>
      </c>
      <c r="G1258" s="1236">
        <v>2</v>
      </c>
      <c r="H1258" s="1236">
        <v>1</v>
      </c>
      <c r="I1258" s="1238">
        <v>0</v>
      </c>
      <c r="J1258" s="1239">
        <f t="shared" si="279"/>
        <v>1</v>
      </c>
      <c r="K1258" s="1229">
        <f t="shared" si="268"/>
        <v>30.319999999999997</v>
      </c>
      <c r="L1258" s="1229">
        <f t="shared" si="280"/>
        <v>30.319999999999997</v>
      </c>
      <c r="M1258" s="1229">
        <f t="shared" si="269"/>
        <v>1.68</v>
      </c>
      <c r="N1258" s="1229">
        <f t="shared" si="270"/>
        <v>1.68</v>
      </c>
      <c r="O1258" s="1229">
        <f t="shared" si="271"/>
        <v>56.7</v>
      </c>
      <c r="P1258" s="1229">
        <f t="shared" si="272"/>
        <v>56.7</v>
      </c>
      <c r="Q1258" s="1229">
        <f t="shared" si="273"/>
        <v>23.58</v>
      </c>
      <c r="R1258" s="1229">
        <f t="shared" si="274"/>
        <v>23.58</v>
      </c>
      <c r="S1258" s="1229">
        <f t="shared" si="275"/>
        <v>7.5799999999999992</v>
      </c>
      <c r="T1258" s="1229">
        <f t="shared" si="276"/>
        <v>7.5799999999999992</v>
      </c>
      <c r="U1258" s="1229">
        <f t="shared" si="277"/>
        <v>7.5799999999999992</v>
      </c>
      <c r="V1258" s="1233">
        <f t="shared" si="278"/>
        <v>3.7899999999999996</v>
      </c>
      <c r="W1258" s="1248">
        <f t="shared" si="267"/>
        <v>251</v>
      </c>
    </row>
    <row r="1259" spans="1:23" ht="11.25" customHeight="1" x14ac:dyDescent="0.25">
      <c r="A1259" s="1234" t="s">
        <v>4616</v>
      </c>
      <c r="B1259" s="1234">
        <v>741400023</v>
      </c>
      <c r="C1259" s="1235" t="s">
        <v>1276</v>
      </c>
      <c r="D1259" s="1234">
        <v>46320004044</v>
      </c>
      <c r="E1259" s="1234" t="s">
        <v>4808</v>
      </c>
      <c r="F1259" s="1237">
        <v>531</v>
      </c>
      <c r="G1259" s="1236">
        <v>3</v>
      </c>
      <c r="H1259" s="1236">
        <v>1</v>
      </c>
      <c r="I1259" s="1238">
        <v>0</v>
      </c>
      <c r="J1259" s="1239">
        <f t="shared" si="279"/>
        <v>2</v>
      </c>
      <c r="K1259" s="1229">
        <f t="shared" si="268"/>
        <v>127.44</v>
      </c>
      <c r="L1259" s="1229">
        <f t="shared" si="280"/>
        <v>127.44</v>
      </c>
      <c r="M1259" s="1229">
        <f t="shared" si="269"/>
        <v>1.68</v>
      </c>
      <c r="N1259" s="1229">
        <f t="shared" si="270"/>
        <v>3.36</v>
      </c>
      <c r="O1259" s="1229">
        <f t="shared" si="271"/>
        <v>56.7</v>
      </c>
      <c r="P1259" s="1229">
        <f t="shared" si="272"/>
        <v>113.4</v>
      </c>
      <c r="Q1259" s="1229">
        <f t="shared" si="273"/>
        <v>23.58</v>
      </c>
      <c r="R1259" s="1229">
        <f t="shared" si="274"/>
        <v>47.16</v>
      </c>
      <c r="S1259" s="1229">
        <f t="shared" si="275"/>
        <v>31.86</v>
      </c>
      <c r="T1259" s="1229">
        <f t="shared" si="276"/>
        <v>31.86</v>
      </c>
      <c r="U1259" s="1229">
        <f t="shared" si="277"/>
        <v>31.86</v>
      </c>
      <c r="V1259" s="1233">
        <f t="shared" si="278"/>
        <v>15.93</v>
      </c>
      <c r="W1259" s="1248">
        <f t="shared" si="267"/>
        <v>612</v>
      </c>
    </row>
    <row r="1260" spans="1:23" ht="11.25" customHeight="1" x14ac:dyDescent="0.25">
      <c r="A1260" s="1234" t="s">
        <v>4616</v>
      </c>
      <c r="B1260" s="1234">
        <v>741400024</v>
      </c>
      <c r="C1260" s="1235" t="s">
        <v>1082</v>
      </c>
      <c r="D1260" s="1234">
        <v>56240004305</v>
      </c>
      <c r="E1260" s="1234" t="s">
        <v>4809</v>
      </c>
      <c r="F1260" s="1237">
        <v>207.33333333333334</v>
      </c>
      <c r="G1260" s="1236">
        <v>3</v>
      </c>
      <c r="H1260" s="1236">
        <v>1</v>
      </c>
      <c r="I1260" s="1241">
        <v>0</v>
      </c>
      <c r="J1260" s="1239">
        <f t="shared" si="279"/>
        <v>2</v>
      </c>
      <c r="K1260" s="1229">
        <f t="shared" si="268"/>
        <v>49.76</v>
      </c>
      <c r="L1260" s="1229">
        <f t="shared" si="280"/>
        <v>49.76</v>
      </c>
      <c r="M1260" s="1229">
        <f t="shared" si="269"/>
        <v>1.68</v>
      </c>
      <c r="N1260" s="1229">
        <f t="shared" si="270"/>
        <v>3.36</v>
      </c>
      <c r="O1260" s="1229">
        <f t="shared" si="271"/>
        <v>56.7</v>
      </c>
      <c r="P1260" s="1229">
        <f t="shared" si="272"/>
        <v>113.4</v>
      </c>
      <c r="Q1260" s="1229">
        <f t="shared" si="273"/>
        <v>23.58</v>
      </c>
      <c r="R1260" s="1229">
        <f t="shared" si="274"/>
        <v>47.16</v>
      </c>
      <c r="S1260" s="1229">
        <f t="shared" si="275"/>
        <v>12.44</v>
      </c>
      <c r="T1260" s="1229">
        <f t="shared" si="276"/>
        <v>12.44</v>
      </c>
      <c r="U1260" s="1229">
        <f t="shared" si="277"/>
        <v>12.44</v>
      </c>
      <c r="V1260" s="1233">
        <f t="shared" si="278"/>
        <v>6.22</v>
      </c>
      <c r="W1260" s="1248">
        <f t="shared" si="267"/>
        <v>389</v>
      </c>
    </row>
    <row r="1261" spans="1:23" ht="12" customHeight="1" thickBot="1" x14ac:dyDescent="0.3">
      <c r="A1261" s="1242" t="s">
        <v>4616</v>
      </c>
      <c r="B1261" s="1242">
        <v>741400028</v>
      </c>
      <c r="C1261" s="1243" t="s">
        <v>3475</v>
      </c>
      <c r="D1261" s="1242">
        <v>49150046311</v>
      </c>
      <c r="E1261" s="1242" t="s">
        <v>4810</v>
      </c>
      <c r="F1261" s="1245">
        <v>347</v>
      </c>
      <c r="G1261" s="1244">
        <v>2</v>
      </c>
      <c r="H1261" s="1244">
        <v>1</v>
      </c>
      <c r="I1261" s="1246">
        <v>0</v>
      </c>
      <c r="J1261" s="1247">
        <f t="shared" si="279"/>
        <v>1</v>
      </c>
      <c r="K1261" s="1244">
        <f t="shared" si="268"/>
        <v>83.28</v>
      </c>
      <c r="L1261" s="1244">
        <f t="shared" si="280"/>
        <v>83.28</v>
      </c>
      <c r="M1261" s="1244">
        <f t="shared" si="269"/>
        <v>1.68</v>
      </c>
      <c r="N1261" s="1244">
        <f t="shared" si="270"/>
        <v>1.68</v>
      </c>
      <c r="O1261" s="1244">
        <f t="shared" si="271"/>
        <v>56.7</v>
      </c>
      <c r="P1261" s="1244">
        <f t="shared" si="272"/>
        <v>56.7</v>
      </c>
      <c r="Q1261" s="1244">
        <f t="shared" si="273"/>
        <v>23.58</v>
      </c>
      <c r="R1261" s="1244">
        <f t="shared" si="274"/>
        <v>23.58</v>
      </c>
      <c r="S1261" s="1244">
        <f t="shared" si="275"/>
        <v>20.82</v>
      </c>
      <c r="T1261" s="1244">
        <f t="shared" si="276"/>
        <v>20.82</v>
      </c>
      <c r="U1261" s="1244">
        <f t="shared" si="277"/>
        <v>20.82</v>
      </c>
      <c r="V1261" s="1246">
        <f t="shared" si="278"/>
        <v>10.41</v>
      </c>
      <c r="W1261" s="1249">
        <f t="shared" si="267"/>
        <v>403</v>
      </c>
    </row>
    <row r="1262" spans="1:23" ht="15" x14ac:dyDescent="0.25">
      <c r="V1262" s="1257"/>
    </row>
  </sheetData>
  <mergeCells count="2">
    <mergeCell ref="A2:N2"/>
    <mergeCell ref="M1:P1"/>
  </mergeCells>
  <pageMargins left="0.11811023622047245" right="0.11811023622047245" top="0.19685039370078741" bottom="0.15748031496062992" header="0.31496062992125984" footer="0.31496062992125984"/>
  <pageSetup paperSize="9" scale="70"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8FF8-D050-41D5-8D01-161400EE8495}">
  <sheetPr>
    <tabColor theme="4" tint="0.79998168889431442"/>
  </sheetPr>
  <dimension ref="A1:U117"/>
  <sheetViews>
    <sheetView topLeftCell="F56" zoomScale="68" zoomScaleNormal="68" workbookViewId="0">
      <selection activeCell="W105" sqref="W105"/>
    </sheetView>
  </sheetViews>
  <sheetFormatPr defaultRowHeight="12.75" x14ac:dyDescent="0.2"/>
  <cols>
    <col min="1" max="1" width="19.7109375" style="111" customWidth="1"/>
    <col min="2" max="2" width="15.5703125" style="1309" customWidth="1"/>
    <col min="3" max="3" width="32.5703125" style="111" customWidth="1"/>
    <col min="4" max="4" width="17.42578125" style="111" customWidth="1"/>
    <col min="5" max="5" width="13.28515625" style="111" customWidth="1"/>
    <col min="6" max="6" width="15" style="111" customWidth="1"/>
    <col min="7" max="8" width="13.7109375" style="111" customWidth="1"/>
    <col min="9" max="9" width="11" style="111" customWidth="1"/>
    <col min="10" max="10" width="10.7109375" style="111" customWidth="1"/>
    <col min="11" max="14" width="13.7109375" style="111" customWidth="1"/>
    <col min="15" max="15" width="12.85546875" style="111" customWidth="1"/>
    <col min="16" max="16" width="11.85546875" style="111" customWidth="1"/>
    <col min="17" max="17" width="11.42578125" style="111" customWidth="1"/>
    <col min="18" max="18" width="11.7109375" style="111" customWidth="1"/>
    <col min="19" max="19" width="10" style="111" customWidth="1"/>
    <col min="20" max="20" width="10.42578125" style="111" customWidth="1"/>
    <col min="21" max="21" width="15.28515625" style="111" customWidth="1"/>
    <col min="22" max="22" width="12.85546875" style="111" customWidth="1"/>
    <col min="23" max="23" width="13.42578125" style="111" customWidth="1"/>
    <col min="24" max="16384" width="9.140625" style="111"/>
  </cols>
  <sheetData>
    <row r="1" spans="1:21" ht="63" customHeight="1" x14ac:dyDescent="0.2">
      <c r="B1" s="367"/>
      <c r="C1" s="367"/>
      <c r="D1" s="367"/>
      <c r="E1" s="367"/>
      <c r="Q1" s="1385" t="s">
        <v>5111</v>
      </c>
      <c r="R1" s="1385"/>
      <c r="S1" s="1385"/>
      <c r="T1" s="1385"/>
      <c r="U1" s="1385"/>
    </row>
    <row r="2" spans="1:21" ht="15" customHeight="1" x14ac:dyDescent="0.2">
      <c r="A2" s="367"/>
      <c r="B2" s="367"/>
      <c r="C2" s="367"/>
      <c r="D2" s="367"/>
      <c r="E2" s="367"/>
    </row>
    <row r="3" spans="1:21" ht="15" customHeight="1" x14ac:dyDescent="0.2">
      <c r="A3" s="1386" t="s">
        <v>4811</v>
      </c>
      <c r="B3" s="1386"/>
      <c r="C3" s="1386"/>
      <c r="D3" s="1386"/>
      <c r="E3" s="1386"/>
      <c r="F3" s="1386"/>
      <c r="G3" s="1386"/>
      <c r="H3" s="1386"/>
      <c r="I3" s="1386"/>
      <c r="J3" s="1386"/>
      <c r="K3" s="1386"/>
      <c r="L3" s="1386"/>
      <c r="M3" s="1386"/>
      <c r="N3" s="1386"/>
      <c r="O3" s="1386"/>
      <c r="P3" s="1386"/>
      <c r="Q3" s="1386"/>
      <c r="R3" s="1386"/>
      <c r="S3" s="1386"/>
      <c r="T3" s="1386"/>
      <c r="U3" s="1386"/>
    </row>
    <row r="4" spans="1:21" ht="15.75" customHeight="1" thickBot="1" x14ac:dyDescent="0.25">
      <c r="A4" s="1387"/>
      <c r="B4" s="1387"/>
      <c r="C4" s="1387"/>
      <c r="D4" s="1387"/>
      <c r="E4" s="1387"/>
      <c r="F4" s="1387"/>
      <c r="I4" s="1388" t="s">
        <v>4970</v>
      </c>
      <c r="J4" s="1388"/>
      <c r="Q4" s="1389" t="s">
        <v>4970</v>
      </c>
      <c r="R4" s="1389"/>
      <c r="S4" s="1389"/>
      <c r="T4" s="1389"/>
    </row>
    <row r="5" spans="1:21" ht="55.5" customHeight="1" x14ac:dyDescent="0.2">
      <c r="A5" s="1387"/>
      <c r="B5" s="1387"/>
      <c r="C5" s="1387"/>
      <c r="D5" s="1387"/>
      <c r="E5" s="1387"/>
      <c r="F5" s="1387"/>
      <c r="H5" s="395" t="s">
        <v>4971</v>
      </c>
      <c r="I5" s="396" t="s">
        <v>4972</v>
      </c>
      <c r="J5" s="396" t="s">
        <v>4973</v>
      </c>
      <c r="K5" s="396" t="s">
        <v>4975</v>
      </c>
      <c r="L5" s="396" t="s">
        <v>4974</v>
      </c>
      <c r="M5" s="396" t="s">
        <v>4977</v>
      </c>
      <c r="N5" s="396" t="s">
        <v>4976</v>
      </c>
      <c r="O5" s="396" t="s">
        <v>4979</v>
      </c>
      <c r="P5" s="396" t="s">
        <v>4978</v>
      </c>
      <c r="Q5" s="396" t="s">
        <v>4980</v>
      </c>
      <c r="R5" s="396" t="s">
        <v>4981</v>
      </c>
      <c r="S5" s="396" t="s">
        <v>4982</v>
      </c>
      <c r="T5" s="397" t="s">
        <v>4983</v>
      </c>
      <c r="U5" s="369"/>
    </row>
    <row r="6" spans="1:21" ht="36.75" customHeight="1" thickBot="1" x14ac:dyDescent="0.25">
      <c r="C6" s="368" t="s">
        <v>4990</v>
      </c>
      <c r="D6" s="370">
        <v>105</v>
      </c>
      <c r="F6" s="371"/>
      <c r="H6" s="398" t="s">
        <v>4984</v>
      </c>
      <c r="I6" s="372">
        <v>0.24</v>
      </c>
      <c r="J6" s="372">
        <v>0.24</v>
      </c>
      <c r="K6" s="373">
        <v>1.68</v>
      </c>
      <c r="L6" s="373">
        <v>1.68</v>
      </c>
      <c r="M6" s="373">
        <v>56.7</v>
      </c>
      <c r="N6" s="373">
        <v>56.7</v>
      </c>
      <c r="O6" s="373">
        <v>23.58</v>
      </c>
      <c r="P6" s="373">
        <v>23.58</v>
      </c>
      <c r="Q6" s="372">
        <v>0.06</v>
      </c>
      <c r="R6" s="372">
        <v>0.06</v>
      </c>
      <c r="S6" s="372">
        <v>0.06</v>
      </c>
      <c r="T6" s="374">
        <v>0.03</v>
      </c>
    </row>
    <row r="7" spans="1:21" ht="55.5" customHeight="1" x14ac:dyDescent="0.2">
      <c r="A7" s="375" t="s">
        <v>262</v>
      </c>
      <c r="B7" s="376" t="s">
        <v>1102</v>
      </c>
      <c r="C7" s="377" t="s">
        <v>1103</v>
      </c>
      <c r="D7" s="378" t="s">
        <v>4985</v>
      </c>
      <c r="E7" s="378" t="s">
        <v>4986</v>
      </c>
      <c r="F7" s="378" t="s">
        <v>4991</v>
      </c>
      <c r="G7" s="379" t="s">
        <v>4992</v>
      </c>
      <c r="H7" s="380"/>
      <c r="I7" s="381"/>
      <c r="J7" s="381"/>
      <c r="K7" s="382"/>
      <c r="L7" s="382"/>
      <c r="M7" s="383"/>
      <c r="N7" s="384"/>
      <c r="O7" s="384"/>
      <c r="P7" s="384"/>
      <c r="Q7" s="384"/>
      <c r="R7" s="384"/>
      <c r="S7" s="384"/>
      <c r="T7" s="385"/>
      <c r="U7" s="386" t="s">
        <v>3488</v>
      </c>
    </row>
    <row r="8" spans="1:21" x14ac:dyDescent="0.2">
      <c r="A8" s="387" t="s">
        <v>3489</v>
      </c>
      <c r="B8" s="1313">
        <v>641600009</v>
      </c>
      <c r="C8" s="276" t="s">
        <v>4812</v>
      </c>
      <c r="D8" s="388">
        <v>43</v>
      </c>
      <c r="E8" s="276">
        <f>F8+G8</f>
        <v>2</v>
      </c>
      <c r="F8" s="276">
        <v>0</v>
      </c>
      <c r="G8" s="389">
        <v>2</v>
      </c>
      <c r="H8" s="387"/>
      <c r="I8" s="276">
        <v>0</v>
      </c>
      <c r="J8" s="276">
        <f t="shared" ref="J8:J71" si="0">D8*$J$6</f>
        <v>10.32</v>
      </c>
      <c r="K8" s="276">
        <f t="shared" ref="K8:K71" si="1">G8*$K$6</f>
        <v>3.36</v>
      </c>
      <c r="L8" s="276">
        <f t="shared" ref="L8:L71" si="2">F8*$L$6</f>
        <v>0</v>
      </c>
      <c r="M8" s="276">
        <f t="shared" ref="M8:M71" si="3">G8*$M$6</f>
        <v>113.4</v>
      </c>
      <c r="N8" s="276">
        <f t="shared" ref="N8:N71" si="4">F8*$N$6</f>
        <v>0</v>
      </c>
      <c r="O8" s="276">
        <f t="shared" ref="O8:O71" si="5">G8*$O$6</f>
        <v>47.16</v>
      </c>
      <c r="P8" s="276">
        <f t="shared" ref="P8:P71" si="6">F8*$P$6</f>
        <v>0</v>
      </c>
      <c r="Q8" s="276">
        <v>0</v>
      </c>
      <c r="R8" s="276">
        <f t="shared" ref="R8:R71" si="7">D8*$R$6</f>
        <v>2.58</v>
      </c>
      <c r="S8" s="276">
        <f t="shared" ref="S8:S71" si="8">D8*$S$6</f>
        <v>2.58</v>
      </c>
      <c r="T8" s="389">
        <f t="shared" ref="T8:T71" si="9">D8*$T$6</f>
        <v>1.29</v>
      </c>
      <c r="U8" s="402">
        <f>ROUND((I8+J8+K8+L8+M8+N8+O8+P8+Q8+R8+S8+T8),0)</f>
        <v>181</v>
      </c>
    </row>
    <row r="9" spans="1:21" x14ac:dyDescent="0.2">
      <c r="A9" s="387" t="s">
        <v>3489</v>
      </c>
      <c r="B9" s="1313">
        <v>905100008</v>
      </c>
      <c r="C9" s="276" t="s">
        <v>4813</v>
      </c>
      <c r="D9" s="388">
        <v>31.666666666666668</v>
      </c>
      <c r="E9" s="276">
        <f t="shared" ref="E9:E72" si="10">F9+G9</f>
        <v>1</v>
      </c>
      <c r="F9" s="276">
        <v>0</v>
      </c>
      <c r="G9" s="389">
        <v>1</v>
      </c>
      <c r="H9" s="387"/>
      <c r="I9" s="276">
        <v>0</v>
      </c>
      <c r="J9" s="276">
        <f t="shared" si="0"/>
        <v>7.6</v>
      </c>
      <c r="K9" s="276">
        <f t="shared" si="1"/>
        <v>1.68</v>
      </c>
      <c r="L9" s="276">
        <f t="shared" si="2"/>
        <v>0</v>
      </c>
      <c r="M9" s="276">
        <f t="shared" si="3"/>
        <v>56.7</v>
      </c>
      <c r="N9" s="276">
        <f t="shared" si="4"/>
        <v>0</v>
      </c>
      <c r="O9" s="276">
        <f t="shared" si="5"/>
        <v>23.58</v>
      </c>
      <c r="P9" s="276">
        <f t="shared" si="6"/>
        <v>0</v>
      </c>
      <c r="Q9" s="276">
        <v>0</v>
      </c>
      <c r="R9" s="276">
        <f t="shared" si="7"/>
        <v>1.9</v>
      </c>
      <c r="S9" s="276">
        <f t="shared" si="8"/>
        <v>1.9</v>
      </c>
      <c r="T9" s="389">
        <f t="shared" si="9"/>
        <v>0.95</v>
      </c>
      <c r="U9" s="402">
        <f t="shared" ref="U9:U71" si="11">ROUND((I9+J9+K9+L9+M9+N9+O9+P9+Q9+R9+S9+T9),0)</f>
        <v>94</v>
      </c>
    </row>
    <row r="10" spans="1:21" x14ac:dyDescent="0.2">
      <c r="A10" s="387" t="s">
        <v>3489</v>
      </c>
      <c r="B10" s="1313">
        <v>880200008</v>
      </c>
      <c r="C10" s="276" t="s">
        <v>4814</v>
      </c>
      <c r="D10" s="388">
        <v>92.333333333333329</v>
      </c>
      <c r="E10" s="276">
        <f t="shared" si="10"/>
        <v>1</v>
      </c>
      <c r="F10" s="276">
        <v>0</v>
      </c>
      <c r="G10" s="389">
        <v>1</v>
      </c>
      <c r="H10" s="387"/>
      <c r="I10" s="276">
        <v>0</v>
      </c>
      <c r="J10" s="276">
        <f t="shared" si="0"/>
        <v>22.159999999999997</v>
      </c>
      <c r="K10" s="276">
        <f t="shared" si="1"/>
        <v>1.68</v>
      </c>
      <c r="L10" s="276">
        <f t="shared" si="2"/>
        <v>0</v>
      </c>
      <c r="M10" s="276">
        <f t="shared" si="3"/>
        <v>56.7</v>
      </c>
      <c r="N10" s="276">
        <f t="shared" si="4"/>
        <v>0</v>
      </c>
      <c r="O10" s="276">
        <f t="shared" si="5"/>
        <v>23.58</v>
      </c>
      <c r="P10" s="276">
        <f t="shared" si="6"/>
        <v>0</v>
      </c>
      <c r="Q10" s="276">
        <v>0</v>
      </c>
      <c r="R10" s="276">
        <f t="shared" si="7"/>
        <v>5.5399999999999991</v>
      </c>
      <c r="S10" s="276">
        <f t="shared" si="8"/>
        <v>5.5399999999999991</v>
      </c>
      <c r="T10" s="389">
        <f t="shared" si="9"/>
        <v>2.7699999999999996</v>
      </c>
      <c r="U10" s="402">
        <f t="shared" si="11"/>
        <v>118</v>
      </c>
    </row>
    <row r="11" spans="1:21" x14ac:dyDescent="0.2">
      <c r="A11" s="387" t="s">
        <v>3489</v>
      </c>
      <c r="B11" s="1313">
        <v>641600007</v>
      </c>
      <c r="C11" s="276" t="s">
        <v>4815</v>
      </c>
      <c r="D11" s="388">
        <v>65.333333333333329</v>
      </c>
      <c r="E11" s="276">
        <f t="shared" si="10"/>
        <v>1</v>
      </c>
      <c r="F11" s="276">
        <v>0</v>
      </c>
      <c r="G11" s="389">
        <v>1</v>
      </c>
      <c r="H11" s="387"/>
      <c r="I11" s="276">
        <v>0</v>
      </c>
      <c r="J11" s="276">
        <f t="shared" si="0"/>
        <v>15.679999999999998</v>
      </c>
      <c r="K11" s="276">
        <f t="shared" si="1"/>
        <v>1.68</v>
      </c>
      <c r="L11" s="276">
        <f t="shared" si="2"/>
        <v>0</v>
      </c>
      <c r="M11" s="276">
        <f t="shared" si="3"/>
        <v>56.7</v>
      </c>
      <c r="N11" s="276">
        <f t="shared" si="4"/>
        <v>0</v>
      </c>
      <c r="O11" s="276">
        <f t="shared" si="5"/>
        <v>23.58</v>
      </c>
      <c r="P11" s="276">
        <f t="shared" si="6"/>
        <v>0</v>
      </c>
      <c r="Q11" s="276">
        <v>0</v>
      </c>
      <c r="R11" s="276">
        <f t="shared" si="7"/>
        <v>3.9199999999999995</v>
      </c>
      <c r="S11" s="276">
        <f t="shared" si="8"/>
        <v>3.9199999999999995</v>
      </c>
      <c r="T11" s="389">
        <f t="shared" si="9"/>
        <v>1.9599999999999997</v>
      </c>
      <c r="U11" s="402">
        <f t="shared" si="11"/>
        <v>107</v>
      </c>
    </row>
    <row r="12" spans="1:21" x14ac:dyDescent="0.2">
      <c r="A12" s="387" t="s">
        <v>3489</v>
      </c>
      <c r="B12" s="1313">
        <v>641000020</v>
      </c>
      <c r="C12" s="276" t="s">
        <v>4816</v>
      </c>
      <c r="D12" s="388">
        <v>39</v>
      </c>
      <c r="E12" s="276">
        <f t="shared" si="10"/>
        <v>1</v>
      </c>
      <c r="F12" s="276">
        <v>0</v>
      </c>
      <c r="G12" s="389">
        <v>1</v>
      </c>
      <c r="H12" s="387"/>
      <c r="I12" s="276">
        <v>0</v>
      </c>
      <c r="J12" s="276">
        <f t="shared" si="0"/>
        <v>9.36</v>
      </c>
      <c r="K12" s="276">
        <f t="shared" si="1"/>
        <v>1.68</v>
      </c>
      <c r="L12" s="276">
        <f t="shared" si="2"/>
        <v>0</v>
      </c>
      <c r="M12" s="276">
        <f t="shared" si="3"/>
        <v>56.7</v>
      </c>
      <c r="N12" s="276">
        <f t="shared" si="4"/>
        <v>0</v>
      </c>
      <c r="O12" s="276">
        <f t="shared" si="5"/>
        <v>23.58</v>
      </c>
      <c r="P12" s="276">
        <f t="shared" si="6"/>
        <v>0</v>
      </c>
      <c r="Q12" s="276">
        <v>0</v>
      </c>
      <c r="R12" s="276">
        <f t="shared" si="7"/>
        <v>2.34</v>
      </c>
      <c r="S12" s="276">
        <f t="shared" si="8"/>
        <v>2.34</v>
      </c>
      <c r="T12" s="389">
        <f t="shared" si="9"/>
        <v>1.17</v>
      </c>
      <c r="U12" s="402">
        <f t="shared" si="11"/>
        <v>97</v>
      </c>
    </row>
    <row r="13" spans="1:21" x14ac:dyDescent="0.2">
      <c r="A13" s="387" t="s">
        <v>3489</v>
      </c>
      <c r="B13" s="1313">
        <v>840600016</v>
      </c>
      <c r="C13" s="276" t="s">
        <v>4817</v>
      </c>
      <c r="D13" s="388">
        <v>41</v>
      </c>
      <c r="E13" s="276">
        <f t="shared" si="10"/>
        <v>1</v>
      </c>
      <c r="F13" s="276">
        <v>0</v>
      </c>
      <c r="G13" s="389">
        <v>1</v>
      </c>
      <c r="H13" s="387"/>
      <c r="I13" s="276">
        <v>0</v>
      </c>
      <c r="J13" s="276">
        <f t="shared" si="0"/>
        <v>9.84</v>
      </c>
      <c r="K13" s="276">
        <f t="shared" si="1"/>
        <v>1.68</v>
      </c>
      <c r="L13" s="276">
        <f t="shared" si="2"/>
        <v>0</v>
      </c>
      <c r="M13" s="276">
        <f t="shared" si="3"/>
        <v>56.7</v>
      </c>
      <c r="N13" s="276">
        <f t="shared" si="4"/>
        <v>0</v>
      </c>
      <c r="O13" s="276">
        <f t="shared" si="5"/>
        <v>23.58</v>
      </c>
      <c r="P13" s="276">
        <f t="shared" si="6"/>
        <v>0</v>
      </c>
      <c r="Q13" s="276">
        <v>0</v>
      </c>
      <c r="R13" s="276">
        <f t="shared" si="7"/>
        <v>2.46</v>
      </c>
      <c r="S13" s="276">
        <f t="shared" si="8"/>
        <v>2.46</v>
      </c>
      <c r="T13" s="389">
        <f t="shared" si="9"/>
        <v>1.23</v>
      </c>
      <c r="U13" s="402">
        <f t="shared" si="11"/>
        <v>98</v>
      </c>
    </row>
    <row r="14" spans="1:21" x14ac:dyDescent="0.2">
      <c r="A14" s="387" t="s">
        <v>3489</v>
      </c>
      <c r="B14" s="1313">
        <v>641000019</v>
      </c>
      <c r="C14" s="276" t="s">
        <v>4818</v>
      </c>
      <c r="D14" s="388">
        <v>41</v>
      </c>
      <c r="E14" s="276">
        <f t="shared" si="10"/>
        <v>1</v>
      </c>
      <c r="F14" s="276">
        <v>0</v>
      </c>
      <c r="G14" s="389">
        <v>1</v>
      </c>
      <c r="H14" s="387"/>
      <c r="I14" s="276">
        <v>0</v>
      </c>
      <c r="J14" s="276">
        <f t="shared" si="0"/>
        <v>9.84</v>
      </c>
      <c r="K14" s="276">
        <f t="shared" si="1"/>
        <v>1.68</v>
      </c>
      <c r="L14" s="276">
        <f t="shared" si="2"/>
        <v>0</v>
      </c>
      <c r="M14" s="276">
        <f t="shared" si="3"/>
        <v>56.7</v>
      </c>
      <c r="N14" s="276">
        <f t="shared" si="4"/>
        <v>0</v>
      </c>
      <c r="O14" s="276">
        <f t="shared" si="5"/>
        <v>23.58</v>
      </c>
      <c r="P14" s="276">
        <f t="shared" si="6"/>
        <v>0</v>
      </c>
      <c r="Q14" s="276">
        <v>0</v>
      </c>
      <c r="R14" s="276">
        <f t="shared" si="7"/>
        <v>2.46</v>
      </c>
      <c r="S14" s="276">
        <f t="shared" si="8"/>
        <v>2.46</v>
      </c>
      <c r="T14" s="389">
        <f t="shared" si="9"/>
        <v>1.23</v>
      </c>
      <c r="U14" s="402">
        <f t="shared" si="11"/>
        <v>98</v>
      </c>
    </row>
    <row r="15" spans="1:21" x14ac:dyDescent="0.2">
      <c r="A15" s="387" t="s">
        <v>3489</v>
      </c>
      <c r="B15" s="1313">
        <v>641600008</v>
      </c>
      <c r="C15" s="276" t="s">
        <v>4819</v>
      </c>
      <c r="D15" s="388">
        <v>102</v>
      </c>
      <c r="E15" s="276">
        <f t="shared" si="10"/>
        <v>2</v>
      </c>
      <c r="F15" s="276">
        <v>0</v>
      </c>
      <c r="G15" s="389">
        <v>2</v>
      </c>
      <c r="H15" s="387"/>
      <c r="I15" s="276">
        <v>0</v>
      </c>
      <c r="J15" s="276">
        <f t="shared" si="0"/>
        <v>24.48</v>
      </c>
      <c r="K15" s="276">
        <f t="shared" si="1"/>
        <v>3.36</v>
      </c>
      <c r="L15" s="276">
        <f t="shared" si="2"/>
        <v>0</v>
      </c>
      <c r="M15" s="276">
        <f t="shared" si="3"/>
        <v>113.4</v>
      </c>
      <c r="N15" s="276">
        <f t="shared" si="4"/>
        <v>0</v>
      </c>
      <c r="O15" s="276">
        <f t="shared" si="5"/>
        <v>47.16</v>
      </c>
      <c r="P15" s="276">
        <f t="shared" si="6"/>
        <v>0</v>
      </c>
      <c r="Q15" s="276">
        <v>0</v>
      </c>
      <c r="R15" s="276">
        <f t="shared" si="7"/>
        <v>6.12</v>
      </c>
      <c r="S15" s="276">
        <f t="shared" si="8"/>
        <v>6.12</v>
      </c>
      <c r="T15" s="389">
        <f t="shared" si="9"/>
        <v>3.06</v>
      </c>
      <c r="U15" s="402">
        <f t="shared" si="11"/>
        <v>204</v>
      </c>
    </row>
    <row r="16" spans="1:21" x14ac:dyDescent="0.2">
      <c r="A16" s="387" t="s">
        <v>3489</v>
      </c>
      <c r="B16" s="1313">
        <v>900200076</v>
      </c>
      <c r="C16" s="276" t="s">
        <v>4820</v>
      </c>
      <c r="D16" s="388">
        <v>37</v>
      </c>
      <c r="E16" s="276">
        <f t="shared" si="10"/>
        <v>1</v>
      </c>
      <c r="F16" s="276">
        <v>0</v>
      </c>
      <c r="G16" s="389">
        <v>1</v>
      </c>
      <c r="H16" s="387"/>
      <c r="I16" s="276">
        <v>0</v>
      </c>
      <c r="J16" s="276">
        <f t="shared" si="0"/>
        <v>8.879999999999999</v>
      </c>
      <c r="K16" s="276">
        <f t="shared" si="1"/>
        <v>1.68</v>
      </c>
      <c r="L16" s="276">
        <f t="shared" si="2"/>
        <v>0</v>
      </c>
      <c r="M16" s="276">
        <f t="shared" si="3"/>
        <v>56.7</v>
      </c>
      <c r="N16" s="276">
        <f t="shared" si="4"/>
        <v>0</v>
      </c>
      <c r="O16" s="276">
        <f t="shared" si="5"/>
        <v>23.58</v>
      </c>
      <c r="P16" s="276">
        <f t="shared" si="6"/>
        <v>0</v>
      </c>
      <c r="Q16" s="276">
        <v>0</v>
      </c>
      <c r="R16" s="276">
        <f t="shared" si="7"/>
        <v>2.2199999999999998</v>
      </c>
      <c r="S16" s="276">
        <f t="shared" si="8"/>
        <v>2.2199999999999998</v>
      </c>
      <c r="T16" s="389">
        <f t="shared" si="9"/>
        <v>1.1099999999999999</v>
      </c>
      <c r="U16" s="402">
        <f t="shared" si="11"/>
        <v>96</v>
      </c>
    </row>
    <row r="17" spans="1:21" x14ac:dyDescent="0.2">
      <c r="A17" s="387" t="s">
        <v>3489</v>
      </c>
      <c r="B17" s="1313">
        <v>641600010</v>
      </c>
      <c r="C17" s="276" t="s">
        <v>4821</v>
      </c>
      <c r="D17" s="388">
        <v>137.33333333333334</v>
      </c>
      <c r="E17" s="276">
        <f t="shared" si="10"/>
        <v>1</v>
      </c>
      <c r="F17" s="276">
        <v>0</v>
      </c>
      <c r="G17" s="389">
        <v>1</v>
      </c>
      <c r="H17" s="387"/>
      <c r="I17" s="276">
        <v>0</v>
      </c>
      <c r="J17" s="276">
        <f t="shared" si="0"/>
        <v>32.96</v>
      </c>
      <c r="K17" s="276">
        <f t="shared" si="1"/>
        <v>1.68</v>
      </c>
      <c r="L17" s="276">
        <f t="shared" si="2"/>
        <v>0</v>
      </c>
      <c r="M17" s="276">
        <f t="shared" si="3"/>
        <v>56.7</v>
      </c>
      <c r="N17" s="276">
        <f t="shared" si="4"/>
        <v>0</v>
      </c>
      <c r="O17" s="276">
        <f t="shared" si="5"/>
        <v>23.58</v>
      </c>
      <c r="P17" s="276">
        <f t="shared" si="6"/>
        <v>0</v>
      </c>
      <c r="Q17" s="276">
        <v>0</v>
      </c>
      <c r="R17" s="276">
        <f t="shared" si="7"/>
        <v>8.24</v>
      </c>
      <c r="S17" s="276">
        <f t="shared" si="8"/>
        <v>8.24</v>
      </c>
      <c r="T17" s="389">
        <f t="shared" si="9"/>
        <v>4.12</v>
      </c>
      <c r="U17" s="402">
        <f t="shared" si="11"/>
        <v>136</v>
      </c>
    </row>
    <row r="18" spans="1:21" x14ac:dyDescent="0.2">
      <c r="A18" s="387" t="s">
        <v>3489</v>
      </c>
      <c r="B18" s="1313">
        <v>640600018</v>
      </c>
      <c r="C18" s="276" t="s">
        <v>4822</v>
      </c>
      <c r="D18" s="388">
        <v>70.333333333333329</v>
      </c>
      <c r="E18" s="276">
        <f t="shared" si="10"/>
        <v>1</v>
      </c>
      <c r="F18" s="276">
        <v>0</v>
      </c>
      <c r="G18" s="389">
        <v>1</v>
      </c>
      <c r="H18" s="387"/>
      <c r="I18" s="276">
        <v>0</v>
      </c>
      <c r="J18" s="276">
        <f t="shared" si="0"/>
        <v>16.88</v>
      </c>
      <c r="K18" s="276">
        <f t="shared" si="1"/>
        <v>1.68</v>
      </c>
      <c r="L18" s="276">
        <f t="shared" si="2"/>
        <v>0</v>
      </c>
      <c r="M18" s="276">
        <f t="shared" si="3"/>
        <v>56.7</v>
      </c>
      <c r="N18" s="276">
        <f t="shared" si="4"/>
        <v>0</v>
      </c>
      <c r="O18" s="276">
        <f t="shared" si="5"/>
        <v>23.58</v>
      </c>
      <c r="P18" s="276">
        <f t="shared" si="6"/>
        <v>0</v>
      </c>
      <c r="Q18" s="276">
        <v>0</v>
      </c>
      <c r="R18" s="276">
        <f t="shared" si="7"/>
        <v>4.22</v>
      </c>
      <c r="S18" s="276">
        <f t="shared" si="8"/>
        <v>4.22</v>
      </c>
      <c r="T18" s="389">
        <f t="shared" si="9"/>
        <v>2.11</v>
      </c>
      <c r="U18" s="402">
        <f t="shared" si="11"/>
        <v>109</v>
      </c>
    </row>
    <row r="19" spans="1:21" x14ac:dyDescent="0.2">
      <c r="A19" s="387" t="s">
        <v>3489</v>
      </c>
      <c r="B19" s="1313">
        <v>901200020</v>
      </c>
      <c r="C19" s="276" t="s">
        <v>4823</v>
      </c>
      <c r="D19" s="388">
        <v>344.66666666666669</v>
      </c>
      <c r="E19" s="276">
        <v>2</v>
      </c>
      <c r="F19" s="276">
        <v>0</v>
      </c>
      <c r="G19" s="389">
        <v>2</v>
      </c>
      <c r="H19" s="387"/>
      <c r="I19" s="276">
        <v>0</v>
      </c>
      <c r="J19" s="276">
        <f t="shared" si="0"/>
        <v>82.72</v>
      </c>
      <c r="K19" s="276">
        <f t="shared" si="1"/>
        <v>3.36</v>
      </c>
      <c r="L19" s="276">
        <f t="shared" si="2"/>
        <v>0</v>
      </c>
      <c r="M19" s="276">
        <f t="shared" si="3"/>
        <v>113.4</v>
      </c>
      <c r="N19" s="276">
        <f t="shared" si="4"/>
        <v>0</v>
      </c>
      <c r="O19" s="276">
        <f t="shared" si="5"/>
        <v>47.16</v>
      </c>
      <c r="P19" s="276">
        <f t="shared" si="6"/>
        <v>0</v>
      </c>
      <c r="Q19" s="276">
        <v>0</v>
      </c>
      <c r="R19" s="276">
        <f t="shared" si="7"/>
        <v>20.68</v>
      </c>
      <c r="S19" s="276">
        <f t="shared" si="8"/>
        <v>20.68</v>
      </c>
      <c r="T19" s="389">
        <f t="shared" si="9"/>
        <v>10.34</v>
      </c>
      <c r="U19" s="402">
        <f t="shared" si="11"/>
        <v>298</v>
      </c>
    </row>
    <row r="20" spans="1:21" x14ac:dyDescent="0.2">
      <c r="A20" s="387" t="s">
        <v>3489</v>
      </c>
      <c r="B20" s="1313">
        <v>901200020</v>
      </c>
      <c r="C20" s="276" t="s">
        <v>4823</v>
      </c>
      <c r="D20" s="388">
        <v>344.66666666666669</v>
      </c>
      <c r="E20" s="276">
        <v>2</v>
      </c>
      <c r="F20" s="276">
        <v>0</v>
      </c>
      <c r="G20" s="389">
        <v>2</v>
      </c>
      <c r="H20" s="387"/>
      <c r="I20" s="276">
        <v>0</v>
      </c>
      <c r="J20" s="276">
        <f t="shared" si="0"/>
        <v>82.72</v>
      </c>
      <c r="K20" s="276">
        <f t="shared" si="1"/>
        <v>3.36</v>
      </c>
      <c r="L20" s="276">
        <f t="shared" si="2"/>
        <v>0</v>
      </c>
      <c r="M20" s="276">
        <f t="shared" si="3"/>
        <v>113.4</v>
      </c>
      <c r="N20" s="276">
        <f t="shared" si="4"/>
        <v>0</v>
      </c>
      <c r="O20" s="276">
        <f t="shared" si="5"/>
        <v>47.16</v>
      </c>
      <c r="P20" s="276">
        <f t="shared" si="6"/>
        <v>0</v>
      </c>
      <c r="Q20" s="276">
        <v>0</v>
      </c>
      <c r="R20" s="276">
        <f t="shared" si="7"/>
        <v>20.68</v>
      </c>
      <c r="S20" s="276">
        <f t="shared" si="8"/>
        <v>20.68</v>
      </c>
      <c r="T20" s="389">
        <f t="shared" si="9"/>
        <v>10.34</v>
      </c>
      <c r="U20" s="402">
        <f t="shared" si="11"/>
        <v>298</v>
      </c>
    </row>
    <row r="21" spans="1:21" x14ac:dyDescent="0.2">
      <c r="A21" s="387" t="s">
        <v>3489</v>
      </c>
      <c r="B21" s="1313">
        <v>840200073</v>
      </c>
      <c r="C21" s="276" t="s">
        <v>4824</v>
      </c>
      <c r="D21" s="388">
        <v>168.66666666666666</v>
      </c>
      <c r="E21" s="276">
        <f t="shared" si="10"/>
        <v>1</v>
      </c>
      <c r="F21" s="276">
        <v>0</v>
      </c>
      <c r="G21" s="389">
        <v>1</v>
      </c>
      <c r="H21" s="387"/>
      <c r="I21" s="276">
        <v>0</v>
      </c>
      <c r="J21" s="276">
        <f t="shared" si="0"/>
        <v>40.479999999999997</v>
      </c>
      <c r="K21" s="276">
        <f t="shared" si="1"/>
        <v>1.68</v>
      </c>
      <c r="L21" s="276">
        <f t="shared" si="2"/>
        <v>0</v>
      </c>
      <c r="M21" s="276">
        <f t="shared" si="3"/>
        <v>56.7</v>
      </c>
      <c r="N21" s="276">
        <f t="shared" si="4"/>
        <v>0</v>
      </c>
      <c r="O21" s="276">
        <f t="shared" si="5"/>
        <v>23.58</v>
      </c>
      <c r="P21" s="276">
        <f t="shared" si="6"/>
        <v>0</v>
      </c>
      <c r="Q21" s="276">
        <v>0</v>
      </c>
      <c r="R21" s="276">
        <f t="shared" si="7"/>
        <v>10.119999999999999</v>
      </c>
      <c r="S21" s="276">
        <f t="shared" si="8"/>
        <v>10.119999999999999</v>
      </c>
      <c r="T21" s="389">
        <f t="shared" si="9"/>
        <v>5.0599999999999996</v>
      </c>
      <c r="U21" s="402">
        <f t="shared" si="11"/>
        <v>148</v>
      </c>
    </row>
    <row r="22" spans="1:21" x14ac:dyDescent="0.2">
      <c r="A22" s="387" t="s">
        <v>3489</v>
      </c>
      <c r="B22" s="1313">
        <v>901200001</v>
      </c>
      <c r="C22" s="276" t="s">
        <v>4825</v>
      </c>
      <c r="D22" s="388">
        <v>118</v>
      </c>
      <c r="E22" s="276">
        <f t="shared" si="10"/>
        <v>1</v>
      </c>
      <c r="F22" s="276">
        <v>0</v>
      </c>
      <c r="G22" s="389">
        <v>1</v>
      </c>
      <c r="H22" s="387"/>
      <c r="I22" s="276">
        <v>0</v>
      </c>
      <c r="J22" s="276">
        <f t="shared" si="0"/>
        <v>28.32</v>
      </c>
      <c r="K22" s="276">
        <f t="shared" si="1"/>
        <v>1.68</v>
      </c>
      <c r="L22" s="276">
        <f t="shared" si="2"/>
        <v>0</v>
      </c>
      <c r="M22" s="276">
        <f t="shared" si="3"/>
        <v>56.7</v>
      </c>
      <c r="N22" s="276">
        <f t="shared" si="4"/>
        <v>0</v>
      </c>
      <c r="O22" s="276">
        <f t="shared" si="5"/>
        <v>23.58</v>
      </c>
      <c r="P22" s="276">
        <f t="shared" si="6"/>
        <v>0</v>
      </c>
      <c r="Q22" s="276">
        <v>0</v>
      </c>
      <c r="R22" s="276">
        <f t="shared" si="7"/>
        <v>7.08</v>
      </c>
      <c r="S22" s="276">
        <f t="shared" si="8"/>
        <v>7.08</v>
      </c>
      <c r="T22" s="389">
        <f t="shared" si="9"/>
        <v>3.54</v>
      </c>
      <c r="U22" s="402">
        <f t="shared" si="11"/>
        <v>128</v>
      </c>
    </row>
    <row r="23" spans="1:21" x14ac:dyDescent="0.2">
      <c r="A23" s="387" t="s">
        <v>3489</v>
      </c>
      <c r="B23" s="1313">
        <v>900200077</v>
      </c>
      <c r="C23" s="276" t="s">
        <v>4826</v>
      </c>
      <c r="D23" s="388">
        <v>80</v>
      </c>
      <c r="E23" s="276">
        <f t="shared" si="10"/>
        <v>1</v>
      </c>
      <c r="F23" s="276">
        <v>0</v>
      </c>
      <c r="G23" s="389">
        <v>1</v>
      </c>
      <c r="H23" s="387"/>
      <c r="I23" s="276">
        <v>0</v>
      </c>
      <c r="J23" s="276">
        <f t="shared" si="0"/>
        <v>19.2</v>
      </c>
      <c r="K23" s="276">
        <f t="shared" si="1"/>
        <v>1.68</v>
      </c>
      <c r="L23" s="276">
        <f t="shared" si="2"/>
        <v>0</v>
      </c>
      <c r="M23" s="276">
        <f t="shared" si="3"/>
        <v>56.7</v>
      </c>
      <c r="N23" s="276">
        <f t="shared" si="4"/>
        <v>0</v>
      </c>
      <c r="O23" s="276">
        <f t="shared" si="5"/>
        <v>23.58</v>
      </c>
      <c r="P23" s="276">
        <f t="shared" si="6"/>
        <v>0</v>
      </c>
      <c r="Q23" s="276">
        <v>0</v>
      </c>
      <c r="R23" s="276">
        <f t="shared" si="7"/>
        <v>4.8</v>
      </c>
      <c r="S23" s="276">
        <f t="shared" si="8"/>
        <v>4.8</v>
      </c>
      <c r="T23" s="389">
        <f t="shared" si="9"/>
        <v>2.4</v>
      </c>
      <c r="U23" s="402">
        <f t="shared" si="11"/>
        <v>113</v>
      </c>
    </row>
    <row r="24" spans="1:21" x14ac:dyDescent="0.2">
      <c r="A24" s="387" t="s">
        <v>3489</v>
      </c>
      <c r="B24" s="1313">
        <v>641000021</v>
      </c>
      <c r="C24" s="276" t="s">
        <v>4827</v>
      </c>
      <c r="D24" s="388">
        <v>63.333333333333336</v>
      </c>
      <c r="E24" s="276">
        <f t="shared" si="10"/>
        <v>1</v>
      </c>
      <c r="F24" s="276">
        <v>0</v>
      </c>
      <c r="G24" s="389">
        <v>1</v>
      </c>
      <c r="H24" s="387"/>
      <c r="I24" s="276">
        <v>0</v>
      </c>
      <c r="J24" s="276">
        <f t="shared" si="0"/>
        <v>15.2</v>
      </c>
      <c r="K24" s="276">
        <f t="shared" si="1"/>
        <v>1.68</v>
      </c>
      <c r="L24" s="276">
        <f t="shared" si="2"/>
        <v>0</v>
      </c>
      <c r="M24" s="276">
        <f t="shared" si="3"/>
        <v>56.7</v>
      </c>
      <c r="N24" s="276">
        <f t="shared" si="4"/>
        <v>0</v>
      </c>
      <c r="O24" s="276">
        <f t="shared" si="5"/>
        <v>23.58</v>
      </c>
      <c r="P24" s="276">
        <f t="shared" si="6"/>
        <v>0</v>
      </c>
      <c r="Q24" s="276">
        <v>0</v>
      </c>
      <c r="R24" s="276">
        <f t="shared" si="7"/>
        <v>3.8</v>
      </c>
      <c r="S24" s="276">
        <f t="shared" si="8"/>
        <v>3.8</v>
      </c>
      <c r="T24" s="389">
        <f t="shared" si="9"/>
        <v>1.9</v>
      </c>
      <c r="U24" s="402">
        <f t="shared" si="11"/>
        <v>107</v>
      </c>
    </row>
    <row r="25" spans="1:21" x14ac:dyDescent="0.2">
      <c r="A25" s="387" t="s">
        <v>3489</v>
      </c>
      <c r="B25" s="1313">
        <v>647900007</v>
      </c>
      <c r="C25" s="276" t="s">
        <v>4828</v>
      </c>
      <c r="D25" s="388">
        <v>76</v>
      </c>
      <c r="E25" s="276">
        <f t="shared" si="10"/>
        <v>1</v>
      </c>
      <c r="F25" s="276">
        <v>0</v>
      </c>
      <c r="G25" s="389">
        <v>1</v>
      </c>
      <c r="H25" s="387"/>
      <c r="I25" s="276">
        <v>0</v>
      </c>
      <c r="J25" s="276">
        <f t="shared" si="0"/>
        <v>18.239999999999998</v>
      </c>
      <c r="K25" s="276">
        <f t="shared" si="1"/>
        <v>1.68</v>
      </c>
      <c r="L25" s="276">
        <f t="shared" si="2"/>
        <v>0</v>
      </c>
      <c r="M25" s="276">
        <f t="shared" si="3"/>
        <v>56.7</v>
      </c>
      <c r="N25" s="276">
        <f t="shared" si="4"/>
        <v>0</v>
      </c>
      <c r="O25" s="276">
        <f t="shared" si="5"/>
        <v>23.58</v>
      </c>
      <c r="P25" s="276">
        <f t="shared" si="6"/>
        <v>0</v>
      </c>
      <c r="Q25" s="276">
        <v>0</v>
      </c>
      <c r="R25" s="276">
        <f t="shared" si="7"/>
        <v>4.5599999999999996</v>
      </c>
      <c r="S25" s="276">
        <f t="shared" si="8"/>
        <v>4.5599999999999996</v>
      </c>
      <c r="T25" s="389">
        <f t="shared" si="9"/>
        <v>2.2799999999999998</v>
      </c>
      <c r="U25" s="402">
        <f t="shared" si="11"/>
        <v>112</v>
      </c>
    </row>
    <row r="26" spans="1:21" x14ac:dyDescent="0.2">
      <c r="A26" s="387" t="s">
        <v>3489</v>
      </c>
      <c r="B26" s="1313">
        <v>621200010</v>
      </c>
      <c r="C26" s="276" t="s">
        <v>4829</v>
      </c>
      <c r="D26" s="388">
        <v>51.333333333333336</v>
      </c>
      <c r="E26" s="276">
        <f t="shared" si="10"/>
        <v>1</v>
      </c>
      <c r="F26" s="276">
        <v>0</v>
      </c>
      <c r="G26" s="389">
        <v>1</v>
      </c>
      <c r="H26" s="387"/>
      <c r="I26" s="276">
        <v>0</v>
      </c>
      <c r="J26" s="276">
        <f t="shared" si="0"/>
        <v>12.32</v>
      </c>
      <c r="K26" s="276">
        <f t="shared" si="1"/>
        <v>1.68</v>
      </c>
      <c r="L26" s="276">
        <f t="shared" si="2"/>
        <v>0</v>
      </c>
      <c r="M26" s="276">
        <f t="shared" si="3"/>
        <v>56.7</v>
      </c>
      <c r="N26" s="276">
        <f t="shared" si="4"/>
        <v>0</v>
      </c>
      <c r="O26" s="276">
        <f t="shared" si="5"/>
        <v>23.58</v>
      </c>
      <c r="P26" s="276">
        <f t="shared" si="6"/>
        <v>0</v>
      </c>
      <c r="Q26" s="276">
        <v>0</v>
      </c>
      <c r="R26" s="276">
        <f t="shared" si="7"/>
        <v>3.08</v>
      </c>
      <c r="S26" s="276">
        <f t="shared" si="8"/>
        <v>3.08</v>
      </c>
      <c r="T26" s="389">
        <f t="shared" si="9"/>
        <v>1.54</v>
      </c>
      <c r="U26" s="402">
        <f t="shared" si="11"/>
        <v>102</v>
      </c>
    </row>
    <row r="27" spans="1:21" x14ac:dyDescent="0.2">
      <c r="A27" s="399" t="s">
        <v>3489</v>
      </c>
      <c r="B27" s="260">
        <v>621200011</v>
      </c>
      <c r="C27" s="400" t="s">
        <v>4829</v>
      </c>
      <c r="D27" s="401">
        <f>$D$6</f>
        <v>105</v>
      </c>
      <c r="E27" s="276">
        <f t="shared" si="10"/>
        <v>1</v>
      </c>
      <c r="F27" s="276">
        <v>0</v>
      </c>
      <c r="G27" s="389">
        <v>1</v>
      </c>
      <c r="H27" s="387"/>
      <c r="I27" s="276">
        <v>0</v>
      </c>
      <c r="J27" s="276">
        <f t="shared" si="0"/>
        <v>25.2</v>
      </c>
      <c r="K27" s="276">
        <f t="shared" si="1"/>
        <v>1.68</v>
      </c>
      <c r="L27" s="276">
        <f t="shared" si="2"/>
        <v>0</v>
      </c>
      <c r="M27" s="276">
        <f t="shared" si="3"/>
        <v>56.7</v>
      </c>
      <c r="N27" s="276">
        <f t="shared" si="4"/>
        <v>0</v>
      </c>
      <c r="O27" s="276">
        <f t="shared" si="5"/>
        <v>23.58</v>
      </c>
      <c r="P27" s="276">
        <f t="shared" si="6"/>
        <v>0</v>
      </c>
      <c r="Q27" s="276">
        <v>0</v>
      </c>
      <c r="R27" s="276">
        <f t="shared" si="7"/>
        <v>6.3</v>
      </c>
      <c r="S27" s="276">
        <f t="shared" si="8"/>
        <v>6.3</v>
      </c>
      <c r="T27" s="389">
        <f t="shared" si="9"/>
        <v>3.15</v>
      </c>
      <c r="U27" s="402">
        <f t="shared" si="11"/>
        <v>123</v>
      </c>
    </row>
    <row r="28" spans="1:21" x14ac:dyDescent="0.2">
      <c r="A28" s="387" t="s">
        <v>3489</v>
      </c>
      <c r="B28" s="1313">
        <v>620200048</v>
      </c>
      <c r="C28" s="276" t="s">
        <v>4830</v>
      </c>
      <c r="D28" s="388">
        <v>69</v>
      </c>
      <c r="E28" s="276">
        <f t="shared" si="10"/>
        <v>1</v>
      </c>
      <c r="F28" s="276">
        <v>0</v>
      </c>
      <c r="G28" s="389">
        <v>1</v>
      </c>
      <c r="H28" s="387"/>
      <c r="I28" s="276">
        <v>0</v>
      </c>
      <c r="J28" s="276">
        <f t="shared" si="0"/>
        <v>16.559999999999999</v>
      </c>
      <c r="K28" s="276">
        <f t="shared" si="1"/>
        <v>1.68</v>
      </c>
      <c r="L28" s="276">
        <f t="shared" si="2"/>
        <v>0</v>
      </c>
      <c r="M28" s="276">
        <f t="shared" si="3"/>
        <v>56.7</v>
      </c>
      <c r="N28" s="276">
        <f t="shared" si="4"/>
        <v>0</v>
      </c>
      <c r="O28" s="276">
        <f t="shared" si="5"/>
        <v>23.58</v>
      </c>
      <c r="P28" s="276">
        <f t="shared" si="6"/>
        <v>0</v>
      </c>
      <c r="Q28" s="276">
        <v>0</v>
      </c>
      <c r="R28" s="276">
        <f t="shared" si="7"/>
        <v>4.1399999999999997</v>
      </c>
      <c r="S28" s="276">
        <f t="shared" si="8"/>
        <v>4.1399999999999997</v>
      </c>
      <c r="T28" s="389">
        <f t="shared" si="9"/>
        <v>2.0699999999999998</v>
      </c>
      <c r="U28" s="402">
        <f t="shared" si="11"/>
        <v>109</v>
      </c>
    </row>
    <row r="29" spans="1:21" x14ac:dyDescent="0.2">
      <c r="A29" s="387" t="s">
        <v>3489</v>
      </c>
      <c r="B29" s="1313">
        <v>641600015</v>
      </c>
      <c r="C29" s="276" t="s">
        <v>4831</v>
      </c>
      <c r="D29" s="388">
        <v>235.66666666666666</v>
      </c>
      <c r="E29" s="276">
        <f t="shared" si="10"/>
        <v>1</v>
      </c>
      <c r="F29" s="276">
        <v>0</v>
      </c>
      <c r="G29" s="389">
        <v>1</v>
      </c>
      <c r="H29" s="387"/>
      <c r="I29" s="276">
        <v>0</v>
      </c>
      <c r="J29" s="276">
        <f t="shared" si="0"/>
        <v>56.559999999999995</v>
      </c>
      <c r="K29" s="276">
        <f t="shared" si="1"/>
        <v>1.68</v>
      </c>
      <c r="L29" s="276">
        <f t="shared" si="2"/>
        <v>0</v>
      </c>
      <c r="M29" s="276">
        <f t="shared" si="3"/>
        <v>56.7</v>
      </c>
      <c r="N29" s="276">
        <f t="shared" si="4"/>
        <v>0</v>
      </c>
      <c r="O29" s="276">
        <f t="shared" si="5"/>
        <v>23.58</v>
      </c>
      <c r="P29" s="276">
        <f t="shared" si="6"/>
        <v>0</v>
      </c>
      <c r="Q29" s="276">
        <v>0</v>
      </c>
      <c r="R29" s="276">
        <f t="shared" si="7"/>
        <v>14.139999999999999</v>
      </c>
      <c r="S29" s="276">
        <f t="shared" si="8"/>
        <v>14.139999999999999</v>
      </c>
      <c r="T29" s="389">
        <f t="shared" si="9"/>
        <v>7.0699999999999994</v>
      </c>
      <c r="U29" s="402">
        <f t="shared" si="11"/>
        <v>174</v>
      </c>
    </row>
    <row r="30" spans="1:21" x14ac:dyDescent="0.2">
      <c r="A30" s="387" t="s">
        <v>3691</v>
      </c>
      <c r="B30" s="1313">
        <v>601000012</v>
      </c>
      <c r="C30" s="276" t="s">
        <v>4832</v>
      </c>
      <c r="D30" s="388">
        <v>170.33333333333334</v>
      </c>
      <c r="E30" s="276">
        <f t="shared" si="10"/>
        <v>1</v>
      </c>
      <c r="F30" s="276">
        <v>0</v>
      </c>
      <c r="G30" s="389">
        <v>1</v>
      </c>
      <c r="H30" s="387"/>
      <c r="I30" s="276">
        <v>0</v>
      </c>
      <c r="J30" s="276">
        <f t="shared" si="0"/>
        <v>40.880000000000003</v>
      </c>
      <c r="K30" s="276">
        <f t="shared" si="1"/>
        <v>1.68</v>
      </c>
      <c r="L30" s="276">
        <f t="shared" si="2"/>
        <v>0</v>
      </c>
      <c r="M30" s="276">
        <f t="shared" si="3"/>
        <v>56.7</v>
      </c>
      <c r="N30" s="276">
        <f t="shared" si="4"/>
        <v>0</v>
      </c>
      <c r="O30" s="276">
        <f t="shared" si="5"/>
        <v>23.58</v>
      </c>
      <c r="P30" s="276">
        <f t="shared" si="6"/>
        <v>0</v>
      </c>
      <c r="Q30" s="276">
        <v>0</v>
      </c>
      <c r="R30" s="276">
        <f t="shared" si="7"/>
        <v>10.220000000000001</v>
      </c>
      <c r="S30" s="276">
        <f t="shared" si="8"/>
        <v>10.220000000000001</v>
      </c>
      <c r="T30" s="389">
        <f t="shared" si="9"/>
        <v>5.1100000000000003</v>
      </c>
      <c r="U30" s="402">
        <f t="shared" si="11"/>
        <v>148</v>
      </c>
    </row>
    <row r="31" spans="1:21" x14ac:dyDescent="0.2">
      <c r="A31" s="387" t="s">
        <v>3691</v>
      </c>
      <c r="B31" s="1313">
        <v>601000014</v>
      </c>
      <c r="C31" s="276" t="s">
        <v>4833</v>
      </c>
      <c r="D31" s="388">
        <v>94</v>
      </c>
      <c r="E31" s="276">
        <f t="shared" si="10"/>
        <v>1</v>
      </c>
      <c r="F31" s="276">
        <v>0</v>
      </c>
      <c r="G31" s="389">
        <v>1</v>
      </c>
      <c r="H31" s="387"/>
      <c r="I31" s="276">
        <v>0</v>
      </c>
      <c r="J31" s="276">
        <f t="shared" si="0"/>
        <v>22.56</v>
      </c>
      <c r="K31" s="276">
        <f t="shared" si="1"/>
        <v>1.68</v>
      </c>
      <c r="L31" s="276">
        <f t="shared" si="2"/>
        <v>0</v>
      </c>
      <c r="M31" s="276">
        <f t="shared" si="3"/>
        <v>56.7</v>
      </c>
      <c r="N31" s="276">
        <f t="shared" si="4"/>
        <v>0</v>
      </c>
      <c r="O31" s="276">
        <f t="shared" si="5"/>
        <v>23.58</v>
      </c>
      <c r="P31" s="276">
        <f t="shared" si="6"/>
        <v>0</v>
      </c>
      <c r="Q31" s="276">
        <v>0</v>
      </c>
      <c r="R31" s="276">
        <f t="shared" si="7"/>
        <v>5.64</v>
      </c>
      <c r="S31" s="276">
        <f t="shared" si="8"/>
        <v>5.64</v>
      </c>
      <c r="T31" s="389">
        <f t="shared" si="9"/>
        <v>2.82</v>
      </c>
      <c r="U31" s="402">
        <f t="shared" si="11"/>
        <v>119</v>
      </c>
    </row>
    <row r="32" spans="1:21" x14ac:dyDescent="0.2">
      <c r="A32" s="387" t="s">
        <v>3691</v>
      </c>
      <c r="B32" s="1313">
        <v>600200022</v>
      </c>
      <c r="C32" s="276" t="s">
        <v>4834</v>
      </c>
      <c r="D32" s="388">
        <v>178.33333333333334</v>
      </c>
      <c r="E32" s="276">
        <f t="shared" si="10"/>
        <v>1</v>
      </c>
      <c r="F32" s="276">
        <v>0</v>
      </c>
      <c r="G32" s="389">
        <v>1</v>
      </c>
      <c r="H32" s="387"/>
      <c r="I32" s="276">
        <v>0</v>
      </c>
      <c r="J32" s="276">
        <f t="shared" si="0"/>
        <v>42.8</v>
      </c>
      <c r="K32" s="276">
        <f t="shared" si="1"/>
        <v>1.68</v>
      </c>
      <c r="L32" s="276">
        <f t="shared" si="2"/>
        <v>0</v>
      </c>
      <c r="M32" s="276">
        <f t="shared" si="3"/>
        <v>56.7</v>
      </c>
      <c r="N32" s="276">
        <f t="shared" si="4"/>
        <v>0</v>
      </c>
      <c r="O32" s="276">
        <f t="shared" si="5"/>
        <v>23.58</v>
      </c>
      <c r="P32" s="276">
        <f t="shared" si="6"/>
        <v>0</v>
      </c>
      <c r="Q32" s="276">
        <v>0</v>
      </c>
      <c r="R32" s="276">
        <f t="shared" si="7"/>
        <v>10.7</v>
      </c>
      <c r="S32" s="276">
        <f t="shared" si="8"/>
        <v>10.7</v>
      </c>
      <c r="T32" s="389">
        <f t="shared" si="9"/>
        <v>5.35</v>
      </c>
      <c r="U32" s="402">
        <f t="shared" si="11"/>
        <v>152</v>
      </c>
    </row>
    <row r="33" spans="1:21" x14ac:dyDescent="0.2">
      <c r="A33" s="387" t="s">
        <v>3691</v>
      </c>
      <c r="B33" s="1313">
        <v>680200016</v>
      </c>
      <c r="C33" s="276" t="s">
        <v>4835</v>
      </c>
      <c r="D33" s="388">
        <v>67.333333333333329</v>
      </c>
      <c r="E33" s="276">
        <f t="shared" si="10"/>
        <v>1</v>
      </c>
      <c r="F33" s="276">
        <v>0</v>
      </c>
      <c r="G33" s="389">
        <v>1</v>
      </c>
      <c r="H33" s="387"/>
      <c r="I33" s="276">
        <v>0</v>
      </c>
      <c r="J33" s="276">
        <f t="shared" si="0"/>
        <v>16.159999999999997</v>
      </c>
      <c r="K33" s="276">
        <f t="shared" si="1"/>
        <v>1.68</v>
      </c>
      <c r="L33" s="276">
        <f t="shared" si="2"/>
        <v>0</v>
      </c>
      <c r="M33" s="276">
        <f t="shared" si="3"/>
        <v>56.7</v>
      </c>
      <c r="N33" s="276">
        <f t="shared" si="4"/>
        <v>0</v>
      </c>
      <c r="O33" s="276">
        <f t="shared" si="5"/>
        <v>23.58</v>
      </c>
      <c r="P33" s="276">
        <f t="shared" si="6"/>
        <v>0</v>
      </c>
      <c r="Q33" s="276">
        <v>0</v>
      </c>
      <c r="R33" s="276">
        <f t="shared" si="7"/>
        <v>4.0399999999999991</v>
      </c>
      <c r="S33" s="276">
        <f t="shared" si="8"/>
        <v>4.0399999999999991</v>
      </c>
      <c r="T33" s="389">
        <f t="shared" si="9"/>
        <v>2.0199999999999996</v>
      </c>
      <c r="U33" s="402">
        <f t="shared" si="11"/>
        <v>108</v>
      </c>
    </row>
    <row r="34" spans="1:21" x14ac:dyDescent="0.2">
      <c r="A34" s="387" t="s">
        <v>3691</v>
      </c>
      <c r="B34" s="1313">
        <v>604300001</v>
      </c>
      <c r="C34" s="276" t="s">
        <v>4836</v>
      </c>
      <c r="D34" s="388">
        <v>263.66666666666669</v>
      </c>
      <c r="E34" s="276">
        <f t="shared" si="10"/>
        <v>1</v>
      </c>
      <c r="F34" s="276">
        <v>0</v>
      </c>
      <c r="G34" s="389">
        <v>1</v>
      </c>
      <c r="H34" s="387"/>
      <c r="I34" s="276">
        <v>0</v>
      </c>
      <c r="J34" s="276">
        <f t="shared" si="0"/>
        <v>63.28</v>
      </c>
      <c r="K34" s="276">
        <f t="shared" si="1"/>
        <v>1.68</v>
      </c>
      <c r="L34" s="276">
        <f t="shared" si="2"/>
        <v>0</v>
      </c>
      <c r="M34" s="276">
        <f t="shared" si="3"/>
        <v>56.7</v>
      </c>
      <c r="N34" s="276">
        <f t="shared" si="4"/>
        <v>0</v>
      </c>
      <c r="O34" s="276">
        <f t="shared" si="5"/>
        <v>23.58</v>
      </c>
      <c r="P34" s="276">
        <f t="shared" si="6"/>
        <v>0</v>
      </c>
      <c r="Q34" s="276">
        <v>0</v>
      </c>
      <c r="R34" s="276">
        <f t="shared" si="7"/>
        <v>15.82</v>
      </c>
      <c r="S34" s="276">
        <f t="shared" si="8"/>
        <v>15.82</v>
      </c>
      <c r="T34" s="389">
        <f t="shared" si="9"/>
        <v>7.91</v>
      </c>
      <c r="U34" s="402">
        <f t="shared" si="11"/>
        <v>185</v>
      </c>
    </row>
    <row r="35" spans="1:21" x14ac:dyDescent="0.2">
      <c r="A35" s="387" t="s">
        <v>3691</v>
      </c>
      <c r="B35" s="1313">
        <v>780200022</v>
      </c>
      <c r="C35" s="276" t="s">
        <v>4837</v>
      </c>
      <c r="D35" s="388">
        <v>145.66666666666666</v>
      </c>
      <c r="E35" s="276">
        <f t="shared" si="10"/>
        <v>1</v>
      </c>
      <c r="F35" s="276">
        <v>0</v>
      </c>
      <c r="G35" s="389">
        <v>1</v>
      </c>
      <c r="H35" s="387"/>
      <c r="I35" s="276">
        <v>0</v>
      </c>
      <c r="J35" s="276">
        <f t="shared" si="0"/>
        <v>34.959999999999994</v>
      </c>
      <c r="K35" s="276">
        <f t="shared" si="1"/>
        <v>1.68</v>
      </c>
      <c r="L35" s="276">
        <f t="shared" si="2"/>
        <v>0</v>
      </c>
      <c r="M35" s="276">
        <f t="shared" si="3"/>
        <v>56.7</v>
      </c>
      <c r="N35" s="276">
        <f t="shared" si="4"/>
        <v>0</v>
      </c>
      <c r="O35" s="276">
        <f t="shared" si="5"/>
        <v>23.58</v>
      </c>
      <c r="P35" s="276">
        <f t="shared" si="6"/>
        <v>0</v>
      </c>
      <c r="Q35" s="276">
        <v>0</v>
      </c>
      <c r="R35" s="276">
        <f t="shared" si="7"/>
        <v>8.7399999999999984</v>
      </c>
      <c r="S35" s="276">
        <f t="shared" si="8"/>
        <v>8.7399999999999984</v>
      </c>
      <c r="T35" s="389">
        <f t="shared" si="9"/>
        <v>4.3699999999999992</v>
      </c>
      <c r="U35" s="402">
        <f t="shared" si="11"/>
        <v>139</v>
      </c>
    </row>
    <row r="36" spans="1:21" x14ac:dyDescent="0.2">
      <c r="A36" s="387" t="s">
        <v>3691</v>
      </c>
      <c r="B36" s="1313">
        <v>680200017</v>
      </c>
      <c r="C36" s="276" t="s">
        <v>4838</v>
      </c>
      <c r="D36" s="388">
        <v>28.333333333333332</v>
      </c>
      <c r="E36" s="276">
        <f t="shared" si="10"/>
        <v>1</v>
      </c>
      <c r="F36" s="276">
        <v>0</v>
      </c>
      <c r="G36" s="389">
        <v>1</v>
      </c>
      <c r="H36" s="387"/>
      <c r="I36" s="276">
        <v>0</v>
      </c>
      <c r="J36" s="276">
        <f t="shared" si="0"/>
        <v>6.8</v>
      </c>
      <c r="K36" s="276">
        <f t="shared" si="1"/>
        <v>1.68</v>
      </c>
      <c r="L36" s="276">
        <f t="shared" si="2"/>
        <v>0</v>
      </c>
      <c r="M36" s="276">
        <f t="shared" si="3"/>
        <v>56.7</v>
      </c>
      <c r="N36" s="276">
        <f t="shared" si="4"/>
        <v>0</v>
      </c>
      <c r="O36" s="276">
        <f t="shared" si="5"/>
        <v>23.58</v>
      </c>
      <c r="P36" s="276">
        <f t="shared" si="6"/>
        <v>0</v>
      </c>
      <c r="Q36" s="276">
        <v>0</v>
      </c>
      <c r="R36" s="276">
        <f t="shared" si="7"/>
        <v>1.7</v>
      </c>
      <c r="S36" s="276">
        <f t="shared" si="8"/>
        <v>1.7</v>
      </c>
      <c r="T36" s="389">
        <f t="shared" si="9"/>
        <v>0.85</v>
      </c>
      <c r="U36" s="402">
        <f t="shared" si="11"/>
        <v>93</v>
      </c>
    </row>
    <row r="37" spans="1:21" x14ac:dyDescent="0.2">
      <c r="A37" s="387" t="s">
        <v>3691</v>
      </c>
      <c r="B37" s="1313">
        <v>600200024</v>
      </c>
      <c r="C37" s="276" t="s">
        <v>4839</v>
      </c>
      <c r="D37" s="388">
        <v>88.666666666666671</v>
      </c>
      <c r="E37" s="276">
        <f t="shared" si="10"/>
        <v>1</v>
      </c>
      <c r="F37" s="276">
        <v>0</v>
      </c>
      <c r="G37" s="389">
        <v>1</v>
      </c>
      <c r="H37" s="387"/>
      <c r="I37" s="276">
        <v>0</v>
      </c>
      <c r="J37" s="276">
        <f t="shared" si="0"/>
        <v>21.28</v>
      </c>
      <c r="K37" s="276">
        <f t="shared" si="1"/>
        <v>1.68</v>
      </c>
      <c r="L37" s="276">
        <f t="shared" si="2"/>
        <v>0</v>
      </c>
      <c r="M37" s="276">
        <f t="shared" si="3"/>
        <v>56.7</v>
      </c>
      <c r="N37" s="276">
        <f t="shared" si="4"/>
        <v>0</v>
      </c>
      <c r="O37" s="276">
        <f t="shared" si="5"/>
        <v>23.58</v>
      </c>
      <c r="P37" s="276">
        <f t="shared" si="6"/>
        <v>0</v>
      </c>
      <c r="Q37" s="276">
        <v>0</v>
      </c>
      <c r="R37" s="276">
        <f t="shared" si="7"/>
        <v>5.32</v>
      </c>
      <c r="S37" s="276">
        <f t="shared" si="8"/>
        <v>5.32</v>
      </c>
      <c r="T37" s="389">
        <f t="shared" si="9"/>
        <v>2.66</v>
      </c>
      <c r="U37" s="402">
        <f t="shared" si="11"/>
        <v>117</v>
      </c>
    </row>
    <row r="38" spans="1:21" x14ac:dyDescent="0.2">
      <c r="A38" s="387" t="s">
        <v>3691</v>
      </c>
      <c r="B38" s="1313">
        <v>780200025</v>
      </c>
      <c r="C38" s="276" t="s">
        <v>4840</v>
      </c>
      <c r="D38" s="388">
        <v>82</v>
      </c>
      <c r="E38" s="276">
        <f t="shared" si="10"/>
        <v>1</v>
      </c>
      <c r="F38" s="276">
        <v>0</v>
      </c>
      <c r="G38" s="389">
        <v>1</v>
      </c>
      <c r="H38" s="387"/>
      <c r="I38" s="276">
        <v>0</v>
      </c>
      <c r="J38" s="276">
        <f t="shared" si="0"/>
        <v>19.68</v>
      </c>
      <c r="K38" s="276">
        <f t="shared" si="1"/>
        <v>1.68</v>
      </c>
      <c r="L38" s="276">
        <f t="shared" si="2"/>
        <v>0</v>
      </c>
      <c r="M38" s="276">
        <f t="shared" si="3"/>
        <v>56.7</v>
      </c>
      <c r="N38" s="276">
        <f t="shared" si="4"/>
        <v>0</v>
      </c>
      <c r="O38" s="276">
        <f t="shared" si="5"/>
        <v>23.58</v>
      </c>
      <c r="P38" s="276">
        <f t="shared" si="6"/>
        <v>0</v>
      </c>
      <c r="Q38" s="276">
        <v>0</v>
      </c>
      <c r="R38" s="276">
        <f t="shared" si="7"/>
        <v>4.92</v>
      </c>
      <c r="S38" s="276">
        <f t="shared" si="8"/>
        <v>4.92</v>
      </c>
      <c r="T38" s="389">
        <f t="shared" si="9"/>
        <v>2.46</v>
      </c>
      <c r="U38" s="402">
        <f t="shared" si="11"/>
        <v>114</v>
      </c>
    </row>
    <row r="39" spans="1:21" x14ac:dyDescent="0.2">
      <c r="A39" s="387" t="s">
        <v>3691</v>
      </c>
      <c r="B39" s="1313">
        <v>600200025</v>
      </c>
      <c r="C39" s="276" t="s">
        <v>4841</v>
      </c>
      <c r="D39" s="388">
        <v>118.66666666666667</v>
      </c>
      <c r="E39" s="276">
        <f t="shared" si="10"/>
        <v>1</v>
      </c>
      <c r="F39" s="276">
        <v>0</v>
      </c>
      <c r="G39" s="389">
        <v>1</v>
      </c>
      <c r="H39" s="387"/>
      <c r="I39" s="276">
        <v>0</v>
      </c>
      <c r="J39" s="276">
        <f t="shared" si="0"/>
        <v>28.48</v>
      </c>
      <c r="K39" s="276">
        <f t="shared" si="1"/>
        <v>1.68</v>
      </c>
      <c r="L39" s="276">
        <f t="shared" si="2"/>
        <v>0</v>
      </c>
      <c r="M39" s="276">
        <f t="shared" si="3"/>
        <v>56.7</v>
      </c>
      <c r="N39" s="276">
        <f t="shared" si="4"/>
        <v>0</v>
      </c>
      <c r="O39" s="276">
        <f t="shared" si="5"/>
        <v>23.58</v>
      </c>
      <c r="P39" s="276">
        <f t="shared" si="6"/>
        <v>0</v>
      </c>
      <c r="Q39" s="276">
        <v>0</v>
      </c>
      <c r="R39" s="276">
        <f t="shared" si="7"/>
        <v>7.12</v>
      </c>
      <c r="S39" s="276">
        <f t="shared" si="8"/>
        <v>7.12</v>
      </c>
      <c r="T39" s="389">
        <f t="shared" si="9"/>
        <v>3.56</v>
      </c>
      <c r="U39" s="402">
        <f t="shared" si="11"/>
        <v>128</v>
      </c>
    </row>
    <row r="40" spans="1:21" x14ac:dyDescent="0.2">
      <c r="A40" s="387" t="s">
        <v>3691</v>
      </c>
      <c r="B40" s="1313">
        <v>600200030</v>
      </c>
      <c r="C40" s="276" t="s">
        <v>4842</v>
      </c>
      <c r="D40" s="388">
        <v>102.33333333333333</v>
      </c>
      <c r="E40" s="276">
        <f t="shared" si="10"/>
        <v>1</v>
      </c>
      <c r="F40" s="276">
        <v>0</v>
      </c>
      <c r="G40" s="389">
        <v>1</v>
      </c>
      <c r="H40" s="387"/>
      <c r="I40" s="276">
        <v>0</v>
      </c>
      <c r="J40" s="276">
        <f t="shared" si="0"/>
        <v>24.56</v>
      </c>
      <c r="K40" s="276">
        <f t="shared" si="1"/>
        <v>1.68</v>
      </c>
      <c r="L40" s="276">
        <f t="shared" si="2"/>
        <v>0</v>
      </c>
      <c r="M40" s="276">
        <f t="shared" si="3"/>
        <v>56.7</v>
      </c>
      <c r="N40" s="276">
        <f t="shared" si="4"/>
        <v>0</v>
      </c>
      <c r="O40" s="276">
        <f t="shared" si="5"/>
        <v>23.58</v>
      </c>
      <c r="P40" s="276">
        <f t="shared" si="6"/>
        <v>0</v>
      </c>
      <c r="Q40" s="276">
        <v>0</v>
      </c>
      <c r="R40" s="276">
        <f t="shared" si="7"/>
        <v>6.14</v>
      </c>
      <c r="S40" s="276">
        <f t="shared" si="8"/>
        <v>6.14</v>
      </c>
      <c r="T40" s="389">
        <f t="shared" si="9"/>
        <v>3.07</v>
      </c>
      <c r="U40" s="402">
        <f t="shared" si="11"/>
        <v>122</v>
      </c>
    </row>
    <row r="41" spans="1:21" x14ac:dyDescent="0.2">
      <c r="A41" s="387" t="s">
        <v>3691</v>
      </c>
      <c r="B41" s="1313">
        <v>601000016</v>
      </c>
      <c r="C41" s="276" t="s">
        <v>4843</v>
      </c>
      <c r="D41" s="388">
        <v>124.33333333333333</v>
      </c>
      <c r="E41" s="276">
        <f t="shared" si="10"/>
        <v>1</v>
      </c>
      <c r="F41" s="276">
        <v>0</v>
      </c>
      <c r="G41" s="389">
        <v>1</v>
      </c>
      <c r="H41" s="387"/>
      <c r="I41" s="276">
        <v>0</v>
      </c>
      <c r="J41" s="276">
        <f t="shared" si="0"/>
        <v>29.839999999999996</v>
      </c>
      <c r="K41" s="276">
        <f t="shared" si="1"/>
        <v>1.68</v>
      </c>
      <c r="L41" s="276">
        <f t="shared" si="2"/>
        <v>0</v>
      </c>
      <c r="M41" s="276">
        <f t="shared" si="3"/>
        <v>56.7</v>
      </c>
      <c r="N41" s="276">
        <f t="shared" si="4"/>
        <v>0</v>
      </c>
      <c r="O41" s="276">
        <f t="shared" si="5"/>
        <v>23.58</v>
      </c>
      <c r="P41" s="276">
        <f t="shared" si="6"/>
        <v>0</v>
      </c>
      <c r="Q41" s="276">
        <v>0</v>
      </c>
      <c r="R41" s="276">
        <f t="shared" si="7"/>
        <v>7.4599999999999991</v>
      </c>
      <c r="S41" s="276">
        <f t="shared" si="8"/>
        <v>7.4599999999999991</v>
      </c>
      <c r="T41" s="389">
        <f t="shared" si="9"/>
        <v>3.7299999999999995</v>
      </c>
      <c r="U41" s="402">
        <f t="shared" si="11"/>
        <v>130</v>
      </c>
    </row>
    <row r="42" spans="1:21" x14ac:dyDescent="0.2">
      <c r="A42" s="387" t="s">
        <v>3691</v>
      </c>
      <c r="B42" s="1313">
        <v>780200027</v>
      </c>
      <c r="C42" s="276" t="s">
        <v>4844</v>
      </c>
      <c r="D42" s="388">
        <v>212.33333333333334</v>
      </c>
      <c r="E42" s="276">
        <f t="shared" si="10"/>
        <v>1</v>
      </c>
      <c r="F42" s="276">
        <v>0</v>
      </c>
      <c r="G42" s="389">
        <v>1</v>
      </c>
      <c r="H42" s="387"/>
      <c r="I42" s="276">
        <v>0</v>
      </c>
      <c r="J42" s="276">
        <f t="shared" si="0"/>
        <v>50.96</v>
      </c>
      <c r="K42" s="276">
        <f t="shared" si="1"/>
        <v>1.68</v>
      </c>
      <c r="L42" s="276">
        <f t="shared" si="2"/>
        <v>0</v>
      </c>
      <c r="M42" s="276">
        <f t="shared" si="3"/>
        <v>56.7</v>
      </c>
      <c r="N42" s="276">
        <f t="shared" si="4"/>
        <v>0</v>
      </c>
      <c r="O42" s="276">
        <f t="shared" si="5"/>
        <v>23.58</v>
      </c>
      <c r="P42" s="276">
        <f t="shared" si="6"/>
        <v>0</v>
      </c>
      <c r="Q42" s="276">
        <v>0</v>
      </c>
      <c r="R42" s="276">
        <f t="shared" si="7"/>
        <v>12.74</v>
      </c>
      <c r="S42" s="276">
        <f t="shared" si="8"/>
        <v>12.74</v>
      </c>
      <c r="T42" s="389">
        <f t="shared" si="9"/>
        <v>6.37</v>
      </c>
      <c r="U42" s="402">
        <f t="shared" si="11"/>
        <v>165</v>
      </c>
    </row>
    <row r="43" spans="1:21" x14ac:dyDescent="0.2">
      <c r="A43" s="387" t="s">
        <v>3691</v>
      </c>
      <c r="B43" s="1313">
        <v>681000009</v>
      </c>
      <c r="C43" s="276" t="s">
        <v>4845</v>
      </c>
      <c r="D43" s="388">
        <v>92</v>
      </c>
      <c r="E43" s="276">
        <f t="shared" si="10"/>
        <v>1</v>
      </c>
      <c r="F43" s="276">
        <v>0</v>
      </c>
      <c r="G43" s="389">
        <v>1</v>
      </c>
      <c r="H43" s="387"/>
      <c r="I43" s="276">
        <v>0</v>
      </c>
      <c r="J43" s="276">
        <f t="shared" si="0"/>
        <v>22.08</v>
      </c>
      <c r="K43" s="276">
        <f t="shared" si="1"/>
        <v>1.68</v>
      </c>
      <c r="L43" s="276">
        <f t="shared" si="2"/>
        <v>0</v>
      </c>
      <c r="M43" s="276">
        <f t="shared" si="3"/>
        <v>56.7</v>
      </c>
      <c r="N43" s="276">
        <f t="shared" si="4"/>
        <v>0</v>
      </c>
      <c r="O43" s="276">
        <f t="shared" si="5"/>
        <v>23.58</v>
      </c>
      <c r="P43" s="276">
        <f t="shared" si="6"/>
        <v>0</v>
      </c>
      <c r="Q43" s="276">
        <v>0</v>
      </c>
      <c r="R43" s="276">
        <f t="shared" si="7"/>
        <v>5.52</v>
      </c>
      <c r="S43" s="276">
        <f t="shared" si="8"/>
        <v>5.52</v>
      </c>
      <c r="T43" s="389">
        <f t="shared" si="9"/>
        <v>2.76</v>
      </c>
      <c r="U43" s="402">
        <f t="shared" si="11"/>
        <v>118</v>
      </c>
    </row>
    <row r="44" spans="1:21" x14ac:dyDescent="0.2">
      <c r="A44" s="387" t="s">
        <v>3691</v>
      </c>
      <c r="B44" s="1313">
        <v>780200029</v>
      </c>
      <c r="C44" s="276" t="s">
        <v>4846</v>
      </c>
      <c r="D44" s="388">
        <v>57.666666666666664</v>
      </c>
      <c r="E44" s="276">
        <f t="shared" si="10"/>
        <v>1</v>
      </c>
      <c r="F44" s="276">
        <v>0</v>
      </c>
      <c r="G44" s="389">
        <v>1</v>
      </c>
      <c r="H44" s="387"/>
      <c r="I44" s="276">
        <v>0</v>
      </c>
      <c r="J44" s="276">
        <f t="shared" si="0"/>
        <v>13.839999999999998</v>
      </c>
      <c r="K44" s="276">
        <f t="shared" si="1"/>
        <v>1.68</v>
      </c>
      <c r="L44" s="276">
        <f t="shared" si="2"/>
        <v>0</v>
      </c>
      <c r="M44" s="276">
        <f t="shared" si="3"/>
        <v>56.7</v>
      </c>
      <c r="N44" s="276">
        <f t="shared" si="4"/>
        <v>0</v>
      </c>
      <c r="O44" s="276">
        <f t="shared" si="5"/>
        <v>23.58</v>
      </c>
      <c r="P44" s="276">
        <f t="shared" si="6"/>
        <v>0</v>
      </c>
      <c r="Q44" s="276">
        <v>0</v>
      </c>
      <c r="R44" s="276">
        <f t="shared" si="7"/>
        <v>3.4599999999999995</v>
      </c>
      <c r="S44" s="276">
        <f t="shared" si="8"/>
        <v>3.4599999999999995</v>
      </c>
      <c r="T44" s="389">
        <f t="shared" si="9"/>
        <v>1.7299999999999998</v>
      </c>
      <c r="U44" s="402">
        <f t="shared" si="11"/>
        <v>104</v>
      </c>
    </row>
    <row r="45" spans="1:21" x14ac:dyDescent="0.2">
      <c r="A45" s="387" t="s">
        <v>3691</v>
      </c>
      <c r="B45" s="1313">
        <v>680200038</v>
      </c>
      <c r="C45" s="276" t="s">
        <v>4847</v>
      </c>
      <c r="D45" s="388">
        <v>37.666666666666664</v>
      </c>
      <c r="E45" s="276">
        <f t="shared" si="10"/>
        <v>1</v>
      </c>
      <c r="F45" s="276">
        <v>0</v>
      </c>
      <c r="G45" s="389">
        <v>1</v>
      </c>
      <c r="H45" s="387"/>
      <c r="I45" s="276">
        <v>0</v>
      </c>
      <c r="J45" s="276">
        <f t="shared" si="0"/>
        <v>9.0399999999999991</v>
      </c>
      <c r="K45" s="276">
        <f t="shared" si="1"/>
        <v>1.68</v>
      </c>
      <c r="L45" s="276">
        <f t="shared" si="2"/>
        <v>0</v>
      </c>
      <c r="M45" s="276">
        <f t="shared" si="3"/>
        <v>56.7</v>
      </c>
      <c r="N45" s="276">
        <f t="shared" si="4"/>
        <v>0</v>
      </c>
      <c r="O45" s="276">
        <f t="shared" si="5"/>
        <v>23.58</v>
      </c>
      <c r="P45" s="276">
        <f t="shared" si="6"/>
        <v>0</v>
      </c>
      <c r="Q45" s="276">
        <v>0</v>
      </c>
      <c r="R45" s="276">
        <f t="shared" si="7"/>
        <v>2.2599999999999998</v>
      </c>
      <c r="S45" s="276">
        <f t="shared" si="8"/>
        <v>2.2599999999999998</v>
      </c>
      <c r="T45" s="389">
        <f t="shared" si="9"/>
        <v>1.1299999999999999</v>
      </c>
      <c r="U45" s="402">
        <f t="shared" si="11"/>
        <v>97</v>
      </c>
    </row>
    <row r="46" spans="1:21" x14ac:dyDescent="0.2">
      <c r="A46" s="387" t="s">
        <v>3691</v>
      </c>
      <c r="B46" s="1313">
        <v>440200027</v>
      </c>
      <c r="C46" s="276" t="s">
        <v>4848</v>
      </c>
      <c r="D46" s="388">
        <v>26.333333333333332</v>
      </c>
      <c r="E46" s="276">
        <f t="shared" si="10"/>
        <v>1</v>
      </c>
      <c r="F46" s="276">
        <v>0</v>
      </c>
      <c r="G46" s="389">
        <v>1</v>
      </c>
      <c r="H46" s="387"/>
      <c r="I46" s="276">
        <v>0</v>
      </c>
      <c r="J46" s="276">
        <f t="shared" si="0"/>
        <v>6.3199999999999994</v>
      </c>
      <c r="K46" s="276">
        <f t="shared" si="1"/>
        <v>1.68</v>
      </c>
      <c r="L46" s="276">
        <f t="shared" si="2"/>
        <v>0</v>
      </c>
      <c r="M46" s="276">
        <f t="shared" si="3"/>
        <v>56.7</v>
      </c>
      <c r="N46" s="276">
        <f t="shared" si="4"/>
        <v>0</v>
      </c>
      <c r="O46" s="276">
        <f t="shared" si="5"/>
        <v>23.58</v>
      </c>
      <c r="P46" s="276">
        <f t="shared" si="6"/>
        <v>0</v>
      </c>
      <c r="Q46" s="276">
        <v>0</v>
      </c>
      <c r="R46" s="276">
        <f t="shared" si="7"/>
        <v>1.5799999999999998</v>
      </c>
      <c r="S46" s="276">
        <f t="shared" si="8"/>
        <v>1.5799999999999998</v>
      </c>
      <c r="T46" s="389">
        <f t="shared" si="9"/>
        <v>0.78999999999999992</v>
      </c>
      <c r="U46" s="402">
        <f t="shared" si="11"/>
        <v>92</v>
      </c>
    </row>
    <row r="47" spans="1:21" x14ac:dyDescent="0.2">
      <c r="A47" s="387" t="s">
        <v>3691</v>
      </c>
      <c r="B47" s="1313">
        <v>680200018</v>
      </c>
      <c r="C47" s="276" t="s">
        <v>4849</v>
      </c>
      <c r="D47" s="388">
        <v>49.666666666666664</v>
      </c>
      <c r="E47" s="276">
        <f t="shared" si="10"/>
        <v>1</v>
      </c>
      <c r="F47" s="276">
        <v>0</v>
      </c>
      <c r="G47" s="389">
        <v>1</v>
      </c>
      <c r="H47" s="387"/>
      <c r="I47" s="276">
        <v>0</v>
      </c>
      <c r="J47" s="276">
        <f t="shared" si="0"/>
        <v>11.919999999999998</v>
      </c>
      <c r="K47" s="276">
        <f t="shared" si="1"/>
        <v>1.68</v>
      </c>
      <c r="L47" s="276">
        <f t="shared" si="2"/>
        <v>0</v>
      </c>
      <c r="M47" s="276">
        <f t="shared" si="3"/>
        <v>56.7</v>
      </c>
      <c r="N47" s="276">
        <f t="shared" si="4"/>
        <v>0</v>
      </c>
      <c r="O47" s="276">
        <f t="shared" si="5"/>
        <v>23.58</v>
      </c>
      <c r="P47" s="276">
        <f t="shared" si="6"/>
        <v>0</v>
      </c>
      <c r="Q47" s="276">
        <v>0</v>
      </c>
      <c r="R47" s="276">
        <f t="shared" si="7"/>
        <v>2.9799999999999995</v>
      </c>
      <c r="S47" s="276">
        <f t="shared" si="8"/>
        <v>2.9799999999999995</v>
      </c>
      <c r="T47" s="389">
        <f t="shared" si="9"/>
        <v>1.4899999999999998</v>
      </c>
      <c r="U47" s="402">
        <f t="shared" si="11"/>
        <v>101</v>
      </c>
    </row>
    <row r="48" spans="1:21" x14ac:dyDescent="0.2">
      <c r="A48" s="387" t="s">
        <v>3691</v>
      </c>
      <c r="B48" s="1313">
        <v>681800008</v>
      </c>
      <c r="C48" s="276" t="s">
        <v>4850</v>
      </c>
      <c r="D48" s="388">
        <v>52</v>
      </c>
      <c r="E48" s="276">
        <f t="shared" si="10"/>
        <v>1</v>
      </c>
      <c r="F48" s="276">
        <v>0</v>
      </c>
      <c r="G48" s="389">
        <v>1</v>
      </c>
      <c r="H48" s="387"/>
      <c r="I48" s="276">
        <v>0</v>
      </c>
      <c r="J48" s="276">
        <f t="shared" si="0"/>
        <v>12.48</v>
      </c>
      <c r="K48" s="276">
        <f t="shared" si="1"/>
        <v>1.68</v>
      </c>
      <c r="L48" s="276">
        <f t="shared" si="2"/>
        <v>0</v>
      </c>
      <c r="M48" s="276">
        <f t="shared" si="3"/>
        <v>56.7</v>
      </c>
      <c r="N48" s="276">
        <f t="shared" si="4"/>
        <v>0</v>
      </c>
      <c r="O48" s="276">
        <f t="shared" si="5"/>
        <v>23.58</v>
      </c>
      <c r="P48" s="276">
        <f t="shared" si="6"/>
        <v>0</v>
      </c>
      <c r="Q48" s="276">
        <v>0</v>
      </c>
      <c r="R48" s="276">
        <f t="shared" si="7"/>
        <v>3.12</v>
      </c>
      <c r="S48" s="276">
        <f t="shared" si="8"/>
        <v>3.12</v>
      </c>
      <c r="T48" s="389">
        <f t="shared" si="9"/>
        <v>1.56</v>
      </c>
      <c r="U48" s="402">
        <f t="shared" si="11"/>
        <v>102</v>
      </c>
    </row>
    <row r="49" spans="1:21" x14ac:dyDescent="0.2">
      <c r="A49" s="387" t="s">
        <v>3691</v>
      </c>
      <c r="B49" s="1313">
        <v>600200027</v>
      </c>
      <c r="C49" s="276" t="s">
        <v>4851</v>
      </c>
      <c r="D49" s="388">
        <v>19</v>
      </c>
      <c r="E49" s="276">
        <f t="shared" si="10"/>
        <v>1</v>
      </c>
      <c r="F49" s="276">
        <v>0</v>
      </c>
      <c r="G49" s="389">
        <v>1</v>
      </c>
      <c r="H49" s="387"/>
      <c r="I49" s="276">
        <v>0</v>
      </c>
      <c r="J49" s="276">
        <f t="shared" si="0"/>
        <v>4.5599999999999996</v>
      </c>
      <c r="K49" s="276">
        <f t="shared" si="1"/>
        <v>1.68</v>
      </c>
      <c r="L49" s="276">
        <f t="shared" si="2"/>
        <v>0</v>
      </c>
      <c r="M49" s="276">
        <f t="shared" si="3"/>
        <v>56.7</v>
      </c>
      <c r="N49" s="276">
        <f t="shared" si="4"/>
        <v>0</v>
      </c>
      <c r="O49" s="276">
        <f t="shared" si="5"/>
        <v>23.58</v>
      </c>
      <c r="P49" s="276">
        <f t="shared" si="6"/>
        <v>0</v>
      </c>
      <c r="Q49" s="276">
        <v>0</v>
      </c>
      <c r="R49" s="276">
        <f t="shared" si="7"/>
        <v>1.1399999999999999</v>
      </c>
      <c r="S49" s="276">
        <f t="shared" si="8"/>
        <v>1.1399999999999999</v>
      </c>
      <c r="T49" s="389">
        <f t="shared" si="9"/>
        <v>0.56999999999999995</v>
      </c>
      <c r="U49" s="402">
        <f t="shared" si="11"/>
        <v>89</v>
      </c>
    </row>
    <row r="50" spans="1:21" x14ac:dyDescent="0.2">
      <c r="A50" s="387" t="s">
        <v>3691</v>
      </c>
      <c r="B50" s="1313">
        <v>604300002</v>
      </c>
      <c r="C50" s="276" t="s">
        <v>4852</v>
      </c>
      <c r="D50" s="388">
        <v>60</v>
      </c>
      <c r="E50" s="276">
        <f t="shared" si="10"/>
        <v>1</v>
      </c>
      <c r="F50" s="276">
        <v>0</v>
      </c>
      <c r="G50" s="389">
        <v>1</v>
      </c>
      <c r="H50" s="387"/>
      <c r="I50" s="276">
        <v>0</v>
      </c>
      <c r="J50" s="276">
        <f t="shared" si="0"/>
        <v>14.399999999999999</v>
      </c>
      <c r="K50" s="276">
        <f t="shared" si="1"/>
        <v>1.68</v>
      </c>
      <c r="L50" s="276">
        <f t="shared" si="2"/>
        <v>0</v>
      </c>
      <c r="M50" s="276">
        <f t="shared" si="3"/>
        <v>56.7</v>
      </c>
      <c r="N50" s="276">
        <f t="shared" si="4"/>
        <v>0</v>
      </c>
      <c r="O50" s="276">
        <f t="shared" si="5"/>
        <v>23.58</v>
      </c>
      <c r="P50" s="276">
        <f t="shared" si="6"/>
        <v>0</v>
      </c>
      <c r="Q50" s="276">
        <v>0</v>
      </c>
      <c r="R50" s="276">
        <f t="shared" si="7"/>
        <v>3.5999999999999996</v>
      </c>
      <c r="S50" s="276">
        <f t="shared" si="8"/>
        <v>3.5999999999999996</v>
      </c>
      <c r="T50" s="389">
        <f t="shared" si="9"/>
        <v>1.7999999999999998</v>
      </c>
      <c r="U50" s="402">
        <f t="shared" si="11"/>
        <v>105</v>
      </c>
    </row>
    <row r="51" spans="1:21" x14ac:dyDescent="0.2">
      <c r="A51" s="387" t="s">
        <v>3691</v>
      </c>
      <c r="B51" s="1313">
        <v>760200032</v>
      </c>
      <c r="C51" s="276" t="s">
        <v>4853</v>
      </c>
      <c r="D51" s="388">
        <v>5</v>
      </c>
      <c r="E51" s="276">
        <f t="shared" si="10"/>
        <v>1</v>
      </c>
      <c r="F51" s="276">
        <v>0</v>
      </c>
      <c r="G51" s="389">
        <v>1</v>
      </c>
      <c r="H51" s="387"/>
      <c r="I51" s="276">
        <v>0</v>
      </c>
      <c r="J51" s="276">
        <f t="shared" si="0"/>
        <v>1.2</v>
      </c>
      <c r="K51" s="276">
        <f t="shared" si="1"/>
        <v>1.68</v>
      </c>
      <c r="L51" s="276">
        <f t="shared" si="2"/>
        <v>0</v>
      </c>
      <c r="M51" s="276">
        <f t="shared" si="3"/>
        <v>56.7</v>
      </c>
      <c r="N51" s="276">
        <f t="shared" si="4"/>
        <v>0</v>
      </c>
      <c r="O51" s="276">
        <f t="shared" si="5"/>
        <v>23.58</v>
      </c>
      <c r="P51" s="276">
        <f t="shared" si="6"/>
        <v>0</v>
      </c>
      <c r="Q51" s="276">
        <v>0</v>
      </c>
      <c r="R51" s="276">
        <f t="shared" si="7"/>
        <v>0.3</v>
      </c>
      <c r="S51" s="276">
        <f t="shared" si="8"/>
        <v>0.3</v>
      </c>
      <c r="T51" s="389">
        <f t="shared" si="9"/>
        <v>0.15</v>
      </c>
      <c r="U51" s="402">
        <f t="shared" si="11"/>
        <v>84</v>
      </c>
    </row>
    <row r="52" spans="1:21" x14ac:dyDescent="0.2">
      <c r="A52" s="387" t="s">
        <v>3691</v>
      </c>
      <c r="B52" s="1313">
        <v>680200022</v>
      </c>
      <c r="C52" s="276" t="s">
        <v>4854</v>
      </c>
      <c r="D52" s="388">
        <v>42.666666666666664</v>
      </c>
      <c r="E52" s="276">
        <f t="shared" si="10"/>
        <v>2</v>
      </c>
      <c r="F52" s="276">
        <v>0</v>
      </c>
      <c r="G52" s="389">
        <v>2</v>
      </c>
      <c r="H52" s="387"/>
      <c r="I52" s="276">
        <v>0</v>
      </c>
      <c r="J52" s="276">
        <f t="shared" si="0"/>
        <v>10.239999999999998</v>
      </c>
      <c r="K52" s="276">
        <f t="shared" si="1"/>
        <v>3.36</v>
      </c>
      <c r="L52" s="276">
        <f t="shared" si="2"/>
        <v>0</v>
      </c>
      <c r="M52" s="276">
        <f t="shared" si="3"/>
        <v>113.4</v>
      </c>
      <c r="N52" s="276">
        <f t="shared" si="4"/>
        <v>0</v>
      </c>
      <c r="O52" s="276">
        <f t="shared" si="5"/>
        <v>47.16</v>
      </c>
      <c r="P52" s="276">
        <f t="shared" si="6"/>
        <v>0</v>
      </c>
      <c r="Q52" s="276">
        <v>0</v>
      </c>
      <c r="R52" s="276">
        <f t="shared" si="7"/>
        <v>2.5599999999999996</v>
      </c>
      <c r="S52" s="276">
        <f t="shared" si="8"/>
        <v>2.5599999999999996</v>
      </c>
      <c r="T52" s="389">
        <f t="shared" si="9"/>
        <v>1.2799999999999998</v>
      </c>
      <c r="U52" s="402">
        <f t="shared" si="11"/>
        <v>181</v>
      </c>
    </row>
    <row r="53" spans="1:21" x14ac:dyDescent="0.2">
      <c r="A53" s="387" t="s">
        <v>3691</v>
      </c>
      <c r="B53" s="1313">
        <v>780200032</v>
      </c>
      <c r="C53" s="276" t="s">
        <v>4855</v>
      </c>
      <c r="D53" s="388">
        <v>72</v>
      </c>
      <c r="E53" s="276">
        <f t="shared" si="10"/>
        <v>1</v>
      </c>
      <c r="F53" s="276">
        <v>0</v>
      </c>
      <c r="G53" s="389">
        <v>1</v>
      </c>
      <c r="H53" s="387"/>
      <c r="I53" s="276">
        <v>0</v>
      </c>
      <c r="J53" s="276">
        <f t="shared" si="0"/>
        <v>17.28</v>
      </c>
      <c r="K53" s="276">
        <f t="shared" si="1"/>
        <v>1.68</v>
      </c>
      <c r="L53" s="276">
        <f t="shared" si="2"/>
        <v>0</v>
      </c>
      <c r="M53" s="276">
        <f t="shared" si="3"/>
        <v>56.7</v>
      </c>
      <c r="N53" s="276">
        <f t="shared" si="4"/>
        <v>0</v>
      </c>
      <c r="O53" s="276">
        <f t="shared" si="5"/>
        <v>23.58</v>
      </c>
      <c r="P53" s="276">
        <f t="shared" si="6"/>
        <v>0</v>
      </c>
      <c r="Q53" s="276">
        <v>0</v>
      </c>
      <c r="R53" s="276">
        <f t="shared" si="7"/>
        <v>4.32</v>
      </c>
      <c r="S53" s="276">
        <f t="shared" si="8"/>
        <v>4.32</v>
      </c>
      <c r="T53" s="389">
        <f t="shared" si="9"/>
        <v>2.16</v>
      </c>
      <c r="U53" s="402">
        <f t="shared" si="11"/>
        <v>110</v>
      </c>
    </row>
    <row r="54" spans="1:21" x14ac:dyDescent="0.2">
      <c r="A54" s="387" t="s">
        <v>3691</v>
      </c>
      <c r="B54" s="1313">
        <v>600200028</v>
      </c>
      <c r="C54" s="276" t="s">
        <v>4856</v>
      </c>
      <c r="D54" s="388">
        <v>141.66666666666666</v>
      </c>
      <c r="E54" s="276">
        <f t="shared" si="10"/>
        <v>1</v>
      </c>
      <c r="F54" s="276">
        <v>0</v>
      </c>
      <c r="G54" s="389">
        <v>1</v>
      </c>
      <c r="H54" s="387"/>
      <c r="I54" s="276">
        <v>0</v>
      </c>
      <c r="J54" s="276">
        <f t="shared" si="0"/>
        <v>34</v>
      </c>
      <c r="K54" s="276">
        <f t="shared" si="1"/>
        <v>1.68</v>
      </c>
      <c r="L54" s="276">
        <f t="shared" si="2"/>
        <v>0</v>
      </c>
      <c r="M54" s="276">
        <f t="shared" si="3"/>
        <v>56.7</v>
      </c>
      <c r="N54" s="276">
        <f t="shared" si="4"/>
        <v>0</v>
      </c>
      <c r="O54" s="276">
        <f t="shared" si="5"/>
        <v>23.58</v>
      </c>
      <c r="P54" s="276">
        <f t="shared" si="6"/>
        <v>0</v>
      </c>
      <c r="Q54" s="276">
        <v>0</v>
      </c>
      <c r="R54" s="276">
        <f t="shared" si="7"/>
        <v>8.5</v>
      </c>
      <c r="S54" s="276">
        <f t="shared" si="8"/>
        <v>8.5</v>
      </c>
      <c r="T54" s="389">
        <f t="shared" si="9"/>
        <v>4.25</v>
      </c>
      <c r="U54" s="402">
        <f t="shared" si="11"/>
        <v>137</v>
      </c>
    </row>
    <row r="55" spans="1:21" x14ac:dyDescent="0.2">
      <c r="A55" s="387" t="s">
        <v>3691</v>
      </c>
      <c r="B55" s="1313">
        <v>780200037</v>
      </c>
      <c r="C55" s="276" t="s">
        <v>4857</v>
      </c>
      <c r="D55" s="388">
        <v>25.333333333333332</v>
      </c>
      <c r="E55" s="276">
        <f t="shared" si="10"/>
        <v>1</v>
      </c>
      <c r="F55" s="276">
        <v>0</v>
      </c>
      <c r="G55" s="389">
        <v>1</v>
      </c>
      <c r="H55" s="387"/>
      <c r="I55" s="276">
        <v>0</v>
      </c>
      <c r="J55" s="276">
        <f t="shared" si="0"/>
        <v>6.0799999999999992</v>
      </c>
      <c r="K55" s="276">
        <f t="shared" si="1"/>
        <v>1.68</v>
      </c>
      <c r="L55" s="276">
        <f t="shared" si="2"/>
        <v>0</v>
      </c>
      <c r="M55" s="276">
        <f t="shared" si="3"/>
        <v>56.7</v>
      </c>
      <c r="N55" s="276">
        <f t="shared" si="4"/>
        <v>0</v>
      </c>
      <c r="O55" s="276">
        <f t="shared" si="5"/>
        <v>23.58</v>
      </c>
      <c r="P55" s="276">
        <f t="shared" si="6"/>
        <v>0</v>
      </c>
      <c r="Q55" s="276">
        <v>0</v>
      </c>
      <c r="R55" s="276">
        <f t="shared" si="7"/>
        <v>1.5199999999999998</v>
      </c>
      <c r="S55" s="276">
        <f t="shared" si="8"/>
        <v>1.5199999999999998</v>
      </c>
      <c r="T55" s="389">
        <f t="shared" si="9"/>
        <v>0.7599999999999999</v>
      </c>
      <c r="U55" s="402">
        <f t="shared" si="11"/>
        <v>92</v>
      </c>
    </row>
    <row r="56" spans="1:21" x14ac:dyDescent="0.2">
      <c r="A56" s="387" t="s">
        <v>3691</v>
      </c>
      <c r="B56" s="1313">
        <v>600200031</v>
      </c>
      <c r="C56" s="276" t="s">
        <v>4858</v>
      </c>
      <c r="D56" s="388">
        <v>94.666666666666671</v>
      </c>
      <c r="E56" s="276">
        <f t="shared" si="10"/>
        <v>1</v>
      </c>
      <c r="F56" s="276">
        <v>0</v>
      </c>
      <c r="G56" s="389">
        <v>1</v>
      </c>
      <c r="H56" s="387"/>
      <c r="I56" s="276">
        <v>0</v>
      </c>
      <c r="J56" s="276">
        <f t="shared" si="0"/>
        <v>22.72</v>
      </c>
      <c r="K56" s="276">
        <f t="shared" si="1"/>
        <v>1.68</v>
      </c>
      <c r="L56" s="276">
        <f t="shared" si="2"/>
        <v>0</v>
      </c>
      <c r="M56" s="276">
        <f t="shared" si="3"/>
        <v>56.7</v>
      </c>
      <c r="N56" s="276">
        <f t="shared" si="4"/>
        <v>0</v>
      </c>
      <c r="O56" s="276">
        <f t="shared" si="5"/>
        <v>23.58</v>
      </c>
      <c r="P56" s="276">
        <f t="shared" si="6"/>
        <v>0</v>
      </c>
      <c r="Q56" s="276">
        <v>0</v>
      </c>
      <c r="R56" s="276">
        <f t="shared" si="7"/>
        <v>5.68</v>
      </c>
      <c r="S56" s="276">
        <f t="shared" si="8"/>
        <v>5.68</v>
      </c>
      <c r="T56" s="389">
        <f t="shared" si="9"/>
        <v>2.84</v>
      </c>
      <c r="U56" s="402">
        <f t="shared" si="11"/>
        <v>119</v>
      </c>
    </row>
    <row r="57" spans="1:21" x14ac:dyDescent="0.2">
      <c r="A57" s="387" t="s">
        <v>3691</v>
      </c>
      <c r="B57" s="1313">
        <v>780200015</v>
      </c>
      <c r="C57" s="276" t="s">
        <v>4859</v>
      </c>
      <c r="D57" s="388">
        <v>115</v>
      </c>
      <c r="E57" s="276">
        <f t="shared" si="10"/>
        <v>1</v>
      </c>
      <c r="F57" s="276">
        <v>0</v>
      </c>
      <c r="G57" s="389">
        <v>1</v>
      </c>
      <c r="H57" s="387"/>
      <c r="I57" s="276">
        <v>0</v>
      </c>
      <c r="J57" s="276">
        <f t="shared" si="0"/>
        <v>27.599999999999998</v>
      </c>
      <c r="K57" s="276">
        <f t="shared" si="1"/>
        <v>1.68</v>
      </c>
      <c r="L57" s="276">
        <f t="shared" si="2"/>
        <v>0</v>
      </c>
      <c r="M57" s="276">
        <f t="shared" si="3"/>
        <v>56.7</v>
      </c>
      <c r="N57" s="276">
        <f t="shared" si="4"/>
        <v>0</v>
      </c>
      <c r="O57" s="276">
        <f t="shared" si="5"/>
        <v>23.58</v>
      </c>
      <c r="P57" s="276">
        <f t="shared" si="6"/>
        <v>0</v>
      </c>
      <c r="Q57" s="276">
        <v>0</v>
      </c>
      <c r="R57" s="276">
        <f t="shared" si="7"/>
        <v>6.8999999999999995</v>
      </c>
      <c r="S57" s="276">
        <f t="shared" si="8"/>
        <v>6.8999999999999995</v>
      </c>
      <c r="T57" s="389">
        <f t="shared" si="9"/>
        <v>3.4499999999999997</v>
      </c>
      <c r="U57" s="402">
        <f t="shared" si="11"/>
        <v>127</v>
      </c>
    </row>
    <row r="58" spans="1:21" x14ac:dyDescent="0.2">
      <c r="A58" s="387" t="s">
        <v>3691</v>
      </c>
      <c r="B58" s="1313">
        <v>440200014</v>
      </c>
      <c r="C58" s="276" t="s">
        <v>4860</v>
      </c>
      <c r="D58" s="388">
        <v>450</v>
      </c>
      <c r="E58" s="276">
        <f t="shared" si="10"/>
        <v>2</v>
      </c>
      <c r="F58" s="276">
        <v>0</v>
      </c>
      <c r="G58" s="389">
        <v>2</v>
      </c>
      <c r="H58" s="387"/>
      <c r="I58" s="276">
        <v>0</v>
      </c>
      <c r="J58" s="276">
        <f t="shared" si="0"/>
        <v>108</v>
      </c>
      <c r="K58" s="276">
        <f t="shared" si="1"/>
        <v>3.36</v>
      </c>
      <c r="L58" s="276">
        <f t="shared" si="2"/>
        <v>0</v>
      </c>
      <c r="M58" s="276">
        <f t="shared" si="3"/>
        <v>113.4</v>
      </c>
      <c r="N58" s="276">
        <f t="shared" si="4"/>
        <v>0</v>
      </c>
      <c r="O58" s="276">
        <f t="shared" si="5"/>
        <v>47.16</v>
      </c>
      <c r="P58" s="276">
        <f t="shared" si="6"/>
        <v>0</v>
      </c>
      <c r="Q58" s="276">
        <v>0</v>
      </c>
      <c r="R58" s="276">
        <f t="shared" si="7"/>
        <v>27</v>
      </c>
      <c r="S58" s="276">
        <f t="shared" si="8"/>
        <v>27</v>
      </c>
      <c r="T58" s="389">
        <f t="shared" si="9"/>
        <v>13.5</v>
      </c>
      <c r="U58" s="402">
        <f t="shared" si="11"/>
        <v>339</v>
      </c>
    </row>
    <row r="59" spans="1:21" x14ac:dyDescent="0.2">
      <c r="A59" s="387" t="s">
        <v>3691</v>
      </c>
      <c r="B59" s="1313">
        <v>601000018</v>
      </c>
      <c r="C59" s="276" t="s">
        <v>4861</v>
      </c>
      <c r="D59" s="388">
        <v>236</v>
      </c>
      <c r="E59" s="276">
        <f t="shared" si="10"/>
        <v>1</v>
      </c>
      <c r="F59" s="276">
        <v>0</v>
      </c>
      <c r="G59" s="389">
        <v>1</v>
      </c>
      <c r="H59" s="387"/>
      <c r="I59" s="276">
        <v>0</v>
      </c>
      <c r="J59" s="276">
        <f t="shared" si="0"/>
        <v>56.64</v>
      </c>
      <c r="K59" s="276">
        <f t="shared" si="1"/>
        <v>1.68</v>
      </c>
      <c r="L59" s="276">
        <f t="shared" si="2"/>
        <v>0</v>
      </c>
      <c r="M59" s="276">
        <f t="shared" si="3"/>
        <v>56.7</v>
      </c>
      <c r="N59" s="276">
        <f t="shared" si="4"/>
        <v>0</v>
      </c>
      <c r="O59" s="276">
        <f t="shared" si="5"/>
        <v>23.58</v>
      </c>
      <c r="P59" s="276">
        <f t="shared" si="6"/>
        <v>0</v>
      </c>
      <c r="Q59" s="276">
        <v>0</v>
      </c>
      <c r="R59" s="276">
        <f t="shared" si="7"/>
        <v>14.16</v>
      </c>
      <c r="S59" s="276">
        <f t="shared" si="8"/>
        <v>14.16</v>
      </c>
      <c r="T59" s="389">
        <f t="shared" si="9"/>
        <v>7.08</v>
      </c>
      <c r="U59" s="402">
        <f t="shared" si="11"/>
        <v>174</v>
      </c>
    </row>
    <row r="60" spans="1:21" x14ac:dyDescent="0.2">
      <c r="A60" s="387" t="s">
        <v>3691</v>
      </c>
      <c r="B60" s="1313">
        <v>604300003</v>
      </c>
      <c r="C60" s="276" t="s">
        <v>4862</v>
      </c>
      <c r="D60" s="388">
        <v>276.33333333333331</v>
      </c>
      <c r="E60" s="276">
        <f t="shared" si="10"/>
        <v>1</v>
      </c>
      <c r="F60" s="276">
        <v>0</v>
      </c>
      <c r="G60" s="389">
        <v>1</v>
      </c>
      <c r="H60" s="387"/>
      <c r="I60" s="276">
        <v>0</v>
      </c>
      <c r="J60" s="276">
        <f t="shared" si="0"/>
        <v>66.319999999999993</v>
      </c>
      <c r="K60" s="276">
        <f t="shared" si="1"/>
        <v>1.68</v>
      </c>
      <c r="L60" s="276">
        <f t="shared" si="2"/>
        <v>0</v>
      </c>
      <c r="M60" s="276">
        <f t="shared" si="3"/>
        <v>56.7</v>
      </c>
      <c r="N60" s="276">
        <f t="shared" si="4"/>
        <v>0</v>
      </c>
      <c r="O60" s="276">
        <f t="shared" si="5"/>
        <v>23.58</v>
      </c>
      <c r="P60" s="276">
        <f t="shared" si="6"/>
        <v>0</v>
      </c>
      <c r="Q60" s="276">
        <v>0</v>
      </c>
      <c r="R60" s="276">
        <f t="shared" si="7"/>
        <v>16.579999999999998</v>
      </c>
      <c r="S60" s="276">
        <f t="shared" si="8"/>
        <v>16.579999999999998</v>
      </c>
      <c r="T60" s="389">
        <f t="shared" si="9"/>
        <v>8.2899999999999991</v>
      </c>
      <c r="U60" s="402">
        <f t="shared" si="11"/>
        <v>190</v>
      </c>
    </row>
    <row r="61" spans="1:21" x14ac:dyDescent="0.2">
      <c r="A61" s="387" t="s">
        <v>3691</v>
      </c>
      <c r="B61" s="1313">
        <v>780200038</v>
      </c>
      <c r="C61" s="276" t="s">
        <v>4863</v>
      </c>
      <c r="D61" s="388">
        <v>35.333333333333336</v>
      </c>
      <c r="E61" s="276">
        <f t="shared" si="10"/>
        <v>1</v>
      </c>
      <c r="F61" s="276">
        <v>0</v>
      </c>
      <c r="G61" s="389">
        <v>1</v>
      </c>
      <c r="H61" s="387"/>
      <c r="I61" s="276">
        <v>0</v>
      </c>
      <c r="J61" s="276">
        <f t="shared" si="0"/>
        <v>8.48</v>
      </c>
      <c r="K61" s="276">
        <f t="shared" si="1"/>
        <v>1.68</v>
      </c>
      <c r="L61" s="276">
        <f t="shared" si="2"/>
        <v>0</v>
      </c>
      <c r="M61" s="276">
        <f t="shared" si="3"/>
        <v>56.7</v>
      </c>
      <c r="N61" s="276">
        <f t="shared" si="4"/>
        <v>0</v>
      </c>
      <c r="O61" s="276">
        <f t="shared" si="5"/>
        <v>23.58</v>
      </c>
      <c r="P61" s="276">
        <f t="shared" si="6"/>
        <v>0</v>
      </c>
      <c r="Q61" s="276">
        <v>0</v>
      </c>
      <c r="R61" s="276">
        <f t="shared" si="7"/>
        <v>2.12</v>
      </c>
      <c r="S61" s="276">
        <f t="shared" si="8"/>
        <v>2.12</v>
      </c>
      <c r="T61" s="389">
        <f t="shared" si="9"/>
        <v>1.06</v>
      </c>
      <c r="U61" s="402">
        <f t="shared" si="11"/>
        <v>96</v>
      </c>
    </row>
    <row r="62" spans="1:21" x14ac:dyDescent="0.2">
      <c r="A62" s="387" t="s">
        <v>3691</v>
      </c>
      <c r="B62" s="1313">
        <v>440200023</v>
      </c>
      <c r="C62" s="276" t="s">
        <v>4864</v>
      </c>
      <c r="D62" s="388">
        <v>63.333333333333336</v>
      </c>
      <c r="E62" s="276">
        <f t="shared" si="10"/>
        <v>1</v>
      </c>
      <c r="F62" s="276">
        <v>0</v>
      </c>
      <c r="G62" s="389">
        <v>1</v>
      </c>
      <c r="H62" s="387"/>
      <c r="I62" s="276">
        <v>0</v>
      </c>
      <c r="J62" s="276">
        <f t="shared" si="0"/>
        <v>15.2</v>
      </c>
      <c r="K62" s="276">
        <f t="shared" si="1"/>
        <v>1.68</v>
      </c>
      <c r="L62" s="276">
        <f t="shared" si="2"/>
        <v>0</v>
      </c>
      <c r="M62" s="276">
        <f t="shared" si="3"/>
        <v>56.7</v>
      </c>
      <c r="N62" s="276">
        <f t="shared" si="4"/>
        <v>0</v>
      </c>
      <c r="O62" s="276">
        <f t="shared" si="5"/>
        <v>23.58</v>
      </c>
      <c r="P62" s="276">
        <f t="shared" si="6"/>
        <v>0</v>
      </c>
      <c r="Q62" s="276">
        <v>0</v>
      </c>
      <c r="R62" s="276">
        <f t="shared" si="7"/>
        <v>3.8</v>
      </c>
      <c r="S62" s="276">
        <f t="shared" si="8"/>
        <v>3.8</v>
      </c>
      <c r="T62" s="389">
        <f t="shared" si="9"/>
        <v>1.9</v>
      </c>
      <c r="U62" s="402">
        <f t="shared" si="11"/>
        <v>107</v>
      </c>
    </row>
    <row r="63" spans="1:21" x14ac:dyDescent="0.2">
      <c r="A63" s="387" t="s">
        <v>3691</v>
      </c>
      <c r="B63" s="1313">
        <v>760200028</v>
      </c>
      <c r="C63" s="276" t="s">
        <v>4865</v>
      </c>
      <c r="D63" s="388">
        <v>31.666666666666668</v>
      </c>
      <c r="E63" s="276">
        <f t="shared" si="10"/>
        <v>1</v>
      </c>
      <c r="F63" s="276">
        <v>0</v>
      </c>
      <c r="G63" s="389">
        <v>1</v>
      </c>
      <c r="H63" s="387"/>
      <c r="I63" s="276">
        <v>0</v>
      </c>
      <c r="J63" s="276">
        <f t="shared" si="0"/>
        <v>7.6</v>
      </c>
      <c r="K63" s="276">
        <f t="shared" si="1"/>
        <v>1.68</v>
      </c>
      <c r="L63" s="276">
        <f t="shared" si="2"/>
        <v>0</v>
      </c>
      <c r="M63" s="276">
        <f t="shared" si="3"/>
        <v>56.7</v>
      </c>
      <c r="N63" s="276">
        <f t="shared" si="4"/>
        <v>0</v>
      </c>
      <c r="O63" s="276">
        <f t="shared" si="5"/>
        <v>23.58</v>
      </c>
      <c r="P63" s="276">
        <f t="shared" si="6"/>
        <v>0</v>
      </c>
      <c r="Q63" s="276">
        <v>0</v>
      </c>
      <c r="R63" s="276">
        <f t="shared" si="7"/>
        <v>1.9</v>
      </c>
      <c r="S63" s="276">
        <f t="shared" si="8"/>
        <v>1.9</v>
      </c>
      <c r="T63" s="389">
        <f t="shared" si="9"/>
        <v>0.95</v>
      </c>
      <c r="U63" s="402">
        <f t="shared" si="11"/>
        <v>94</v>
      </c>
    </row>
    <row r="64" spans="1:21" x14ac:dyDescent="0.2">
      <c r="A64" s="387" t="s">
        <v>3691</v>
      </c>
      <c r="B64" s="1313">
        <v>781800013</v>
      </c>
      <c r="C64" s="276" t="s">
        <v>4866</v>
      </c>
      <c r="D64" s="388">
        <v>38.666666666666664</v>
      </c>
      <c r="E64" s="276">
        <f t="shared" si="10"/>
        <v>1</v>
      </c>
      <c r="F64" s="276">
        <v>0</v>
      </c>
      <c r="G64" s="389">
        <v>1</v>
      </c>
      <c r="H64" s="387"/>
      <c r="I64" s="276">
        <v>0</v>
      </c>
      <c r="J64" s="276">
        <f t="shared" si="0"/>
        <v>9.2799999999999994</v>
      </c>
      <c r="K64" s="276">
        <f t="shared" si="1"/>
        <v>1.68</v>
      </c>
      <c r="L64" s="276">
        <f t="shared" si="2"/>
        <v>0</v>
      </c>
      <c r="M64" s="276">
        <f t="shared" si="3"/>
        <v>56.7</v>
      </c>
      <c r="N64" s="276">
        <f t="shared" si="4"/>
        <v>0</v>
      </c>
      <c r="O64" s="276">
        <f t="shared" si="5"/>
        <v>23.58</v>
      </c>
      <c r="P64" s="276">
        <f t="shared" si="6"/>
        <v>0</v>
      </c>
      <c r="Q64" s="276">
        <v>0</v>
      </c>
      <c r="R64" s="276">
        <f t="shared" si="7"/>
        <v>2.3199999999999998</v>
      </c>
      <c r="S64" s="276">
        <f t="shared" si="8"/>
        <v>2.3199999999999998</v>
      </c>
      <c r="T64" s="389">
        <f t="shared" si="9"/>
        <v>1.1599999999999999</v>
      </c>
      <c r="U64" s="402">
        <f t="shared" si="11"/>
        <v>97</v>
      </c>
    </row>
    <row r="65" spans="1:21" x14ac:dyDescent="0.2">
      <c r="A65" s="387" t="s">
        <v>3691</v>
      </c>
      <c r="B65" s="1313">
        <v>440200013</v>
      </c>
      <c r="C65" s="276" t="s">
        <v>4867</v>
      </c>
      <c r="D65" s="388">
        <v>73</v>
      </c>
      <c r="E65" s="276">
        <f t="shared" si="10"/>
        <v>1</v>
      </c>
      <c r="F65" s="276">
        <v>0</v>
      </c>
      <c r="G65" s="389">
        <v>1</v>
      </c>
      <c r="H65" s="387"/>
      <c r="I65" s="276">
        <v>0</v>
      </c>
      <c r="J65" s="276">
        <f t="shared" si="0"/>
        <v>17.52</v>
      </c>
      <c r="K65" s="276">
        <f t="shared" si="1"/>
        <v>1.68</v>
      </c>
      <c r="L65" s="276">
        <f t="shared" si="2"/>
        <v>0</v>
      </c>
      <c r="M65" s="276">
        <f t="shared" si="3"/>
        <v>56.7</v>
      </c>
      <c r="N65" s="276">
        <f t="shared" si="4"/>
        <v>0</v>
      </c>
      <c r="O65" s="276">
        <f t="shared" si="5"/>
        <v>23.58</v>
      </c>
      <c r="P65" s="276">
        <f t="shared" si="6"/>
        <v>0</v>
      </c>
      <c r="Q65" s="276">
        <v>0</v>
      </c>
      <c r="R65" s="276">
        <f t="shared" si="7"/>
        <v>4.38</v>
      </c>
      <c r="S65" s="276">
        <f t="shared" si="8"/>
        <v>4.38</v>
      </c>
      <c r="T65" s="389">
        <f t="shared" si="9"/>
        <v>2.19</v>
      </c>
      <c r="U65" s="402">
        <f t="shared" si="11"/>
        <v>110</v>
      </c>
    </row>
    <row r="66" spans="1:21" x14ac:dyDescent="0.2">
      <c r="A66" s="387" t="s">
        <v>4450</v>
      </c>
      <c r="B66" s="1313">
        <v>360200049</v>
      </c>
      <c r="C66" s="276" t="s">
        <v>4868</v>
      </c>
      <c r="D66" s="388">
        <v>72.333333333333329</v>
      </c>
      <c r="E66" s="276">
        <f t="shared" si="10"/>
        <v>1</v>
      </c>
      <c r="F66" s="276">
        <v>0</v>
      </c>
      <c r="G66" s="389">
        <v>1</v>
      </c>
      <c r="H66" s="387"/>
      <c r="I66" s="276">
        <v>0</v>
      </c>
      <c r="J66" s="276">
        <f t="shared" si="0"/>
        <v>17.36</v>
      </c>
      <c r="K66" s="276">
        <f t="shared" si="1"/>
        <v>1.68</v>
      </c>
      <c r="L66" s="276">
        <f t="shared" si="2"/>
        <v>0</v>
      </c>
      <c r="M66" s="276">
        <f t="shared" si="3"/>
        <v>56.7</v>
      </c>
      <c r="N66" s="276">
        <f t="shared" si="4"/>
        <v>0</v>
      </c>
      <c r="O66" s="276">
        <f t="shared" si="5"/>
        <v>23.58</v>
      </c>
      <c r="P66" s="276">
        <f t="shared" si="6"/>
        <v>0</v>
      </c>
      <c r="Q66" s="276">
        <v>0</v>
      </c>
      <c r="R66" s="276">
        <f t="shared" si="7"/>
        <v>4.34</v>
      </c>
      <c r="S66" s="276">
        <f t="shared" si="8"/>
        <v>4.34</v>
      </c>
      <c r="T66" s="389">
        <f t="shared" si="9"/>
        <v>2.17</v>
      </c>
      <c r="U66" s="402">
        <f t="shared" si="11"/>
        <v>110</v>
      </c>
    </row>
    <row r="67" spans="1:21" x14ac:dyDescent="0.2">
      <c r="A67" s="387" t="s">
        <v>4450</v>
      </c>
      <c r="B67" s="1313">
        <v>360200050</v>
      </c>
      <c r="C67" s="276" t="s">
        <v>4869</v>
      </c>
      <c r="D67" s="388">
        <v>31.333333333333332</v>
      </c>
      <c r="E67" s="276">
        <f t="shared" si="10"/>
        <v>1</v>
      </c>
      <c r="F67" s="276">
        <v>0</v>
      </c>
      <c r="G67" s="389">
        <v>1</v>
      </c>
      <c r="H67" s="387"/>
      <c r="I67" s="276">
        <v>0</v>
      </c>
      <c r="J67" s="276">
        <f t="shared" si="0"/>
        <v>7.52</v>
      </c>
      <c r="K67" s="276">
        <f t="shared" si="1"/>
        <v>1.68</v>
      </c>
      <c r="L67" s="276">
        <f t="shared" si="2"/>
        <v>0</v>
      </c>
      <c r="M67" s="276">
        <f t="shared" si="3"/>
        <v>56.7</v>
      </c>
      <c r="N67" s="276">
        <f t="shared" si="4"/>
        <v>0</v>
      </c>
      <c r="O67" s="276">
        <f t="shared" si="5"/>
        <v>23.58</v>
      </c>
      <c r="P67" s="276">
        <f t="shared" si="6"/>
        <v>0</v>
      </c>
      <c r="Q67" s="276">
        <v>0</v>
      </c>
      <c r="R67" s="276">
        <f t="shared" si="7"/>
        <v>1.88</v>
      </c>
      <c r="S67" s="276">
        <f t="shared" si="8"/>
        <v>1.88</v>
      </c>
      <c r="T67" s="389">
        <f t="shared" si="9"/>
        <v>0.94</v>
      </c>
      <c r="U67" s="402">
        <f t="shared" si="11"/>
        <v>94</v>
      </c>
    </row>
    <row r="68" spans="1:21" x14ac:dyDescent="0.2">
      <c r="A68" s="387" t="s">
        <v>4450</v>
      </c>
      <c r="B68" s="1313">
        <v>424700010</v>
      </c>
      <c r="C68" s="276" t="s">
        <v>4870</v>
      </c>
      <c r="D68" s="388">
        <v>114</v>
      </c>
      <c r="E68" s="276">
        <f t="shared" si="10"/>
        <v>1</v>
      </c>
      <c r="F68" s="276">
        <v>0</v>
      </c>
      <c r="G68" s="389">
        <v>1</v>
      </c>
      <c r="H68" s="387"/>
      <c r="I68" s="276">
        <v>0</v>
      </c>
      <c r="J68" s="276">
        <f t="shared" si="0"/>
        <v>27.36</v>
      </c>
      <c r="K68" s="276">
        <f t="shared" si="1"/>
        <v>1.68</v>
      </c>
      <c r="L68" s="276">
        <f t="shared" si="2"/>
        <v>0</v>
      </c>
      <c r="M68" s="276">
        <f t="shared" si="3"/>
        <v>56.7</v>
      </c>
      <c r="N68" s="276">
        <f t="shared" si="4"/>
        <v>0</v>
      </c>
      <c r="O68" s="276">
        <f t="shared" si="5"/>
        <v>23.58</v>
      </c>
      <c r="P68" s="276">
        <f t="shared" si="6"/>
        <v>0</v>
      </c>
      <c r="Q68" s="276">
        <v>0</v>
      </c>
      <c r="R68" s="276">
        <f t="shared" si="7"/>
        <v>6.84</v>
      </c>
      <c r="S68" s="276">
        <f t="shared" si="8"/>
        <v>6.84</v>
      </c>
      <c r="T68" s="389">
        <f t="shared" si="9"/>
        <v>3.42</v>
      </c>
      <c r="U68" s="402">
        <f t="shared" si="11"/>
        <v>126</v>
      </c>
    </row>
    <row r="69" spans="1:21" x14ac:dyDescent="0.2">
      <c r="A69" s="387" t="s">
        <v>4450</v>
      </c>
      <c r="B69" s="1313">
        <v>360200053</v>
      </c>
      <c r="C69" s="276" t="s">
        <v>4871</v>
      </c>
      <c r="D69" s="388">
        <v>66.666666666666671</v>
      </c>
      <c r="E69" s="276">
        <f t="shared" si="10"/>
        <v>1</v>
      </c>
      <c r="F69" s="276">
        <v>0</v>
      </c>
      <c r="G69" s="389">
        <v>1</v>
      </c>
      <c r="H69" s="387"/>
      <c r="I69" s="276">
        <v>0</v>
      </c>
      <c r="J69" s="276">
        <f t="shared" si="0"/>
        <v>16</v>
      </c>
      <c r="K69" s="276">
        <f t="shared" si="1"/>
        <v>1.68</v>
      </c>
      <c r="L69" s="276">
        <f t="shared" si="2"/>
        <v>0</v>
      </c>
      <c r="M69" s="276">
        <f t="shared" si="3"/>
        <v>56.7</v>
      </c>
      <c r="N69" s="276">
        <f t="shared" si="4"/>
        <v>0</v>
      </c>
      <c r="O69" s="276">
        <f t="shared" si="5"/>
        <v>23.58</v>
      </c>
      <c r="P69" s="276">
        <f t="shared" si="6"/>
        <v>0</v>
      </c>
      <c r="Q69" s="276">
        <v>0</v>
      </c>
      <c r="R69" s="276">
        <f t="shared" si="7"/>
        <v>4</v>
      </c>
      <c r="S69" s="276">
        <f t="shared" si="8"/>
        <v>4</v>
      </c>
      <c r="T69" s="389">
        <f t="shared" si="9"/>
        <v>2</v>
      </c>
      <c r="U69" s="402">
        <f t="shared" si="11"/>
        <v>108</v>
      </c>
    </row>
    <row r="70" spans="1:21" x14ac:dyDescent="0.2">
      <c r="A70" s="387" t="s">
        <v>4450</v>
      </c>
      <c r="B70" s="1313">
        <v>500200041</v>
      </c>
      <c r="C70" s="276" t="s">
        <v>4872</v>
      </c>
      <c r="D70" s="388">
        <v>16.666666666666668</v>
      </c>
      <c r="E70" s="276">
        <f t="shared" si="10"/>
        <v>1</v>
      </c>
      <c r="F70" s="276">
        <v>0</v>
      </c>
      <c r="G70" s="389">
        <v>1</v>
      </c>
      <c r="H70" s="387"/>
      <c r="I70" s="276">
        <v>0</v>
      </c>
      <c r="J70" s="276">
        <f t="shared" si="0"/>
        <v>4</v>
      </c>
      <c r="K70" s="276">
        <f t="shared" si="1"/>
        <v>1.68</v>
      </c>
      <c r="L70" s="276">
        <f t="shared" si="2"/>
        <v>0</v>
      </c>
      <c r="M70" s="276">
        <f t="shared" si="3"/>
        <v>56.7</v>
      </c>
      <c r="N70" s="276">
        <f t="shared" si="4"/>
        <v>0</v>
      </c>
      <c r="O70" s="276">
        <f t="shared" si="5"/>
        <v>23.58</v>
      </c>
      <c r="P70" s="276">
        <f t="shared" si="6"/>
        <v>0</v>
      </c>
      <c r="Q70" s="276">
        <v>0</v>
      </c>
      <c r="R70" s="276">
        <f t="shared" si="7"/>
        <v>1</v>
      </c>
      <c r="S70" s="276">
        <f t="shared" si="8"/>
        <v>1</v>
      </c>
      <c r="T70" s="389">
        <f t="shared" si="9"/>
        <v>0.5</v>
      </c>
      <c r="U70" s="402">
        <f t="shared" si="11"/>
        <v>88</v>
      </c>
    </row>
    <row r="71" spans="1:21" x14ac:dyDescent="0.2">
      <c r="A71" s="387" t="s">
        <v>4450</v>
      </c>
      <c r="B71" s="1313">
        <v>960200001</v>
      </c>
      <c r="C71" s="276" t="s">
        <v>4873</v>
      </c>
      <c r="D71" s="388">
        <v>30.333333333333332</v>
      </c>
      <c r="E71" s="276">
        <f t="shared" si="10"/>
        <v>1</v>
      </c>
      <c r="F71" s="276">
        <v>0</v>
      </c>
      <c r="G71" s="389">
        <v>1</v>
      </c>
      <c r="H71" s="387"/>
      <c r="I71" s="276">
        <v>0</v>
      </c>
      <c r="J71" s="276">
        <f t="shared" si="0"/>
        <v>7.2799999999999994</v>
      </c>
      <c r="K71" s="276">
        <f t="shared" si="1"/>
        <v>1.68</v>
      </c>
      <c r="L71" s="276">
        <f t="shared" si="2"/>
        <v>0</v>
      </c>
      <c r="M71" s="276">
        <f t="shared" si="3"/>
        <v>56.7</v>
      </c>
      <c r="N71" s="276">
        <f t="shared" si="4"/>
        <v>0</v>
      </c>
      <c r="O71" s="276">
        <f t="shared" si="5"/>
        <v>23.58</v>
      </c>
      <c r="P71" s="276">
        <f t="shared" si="6"/>
        <v>0</v>
      </c>
      <c r="Q71" s="276">
        <v>0</v>
      </c>
      <c r="R71" s="276">
        <f t="shared" si="7"/>
        <v>1.8199999999999998</v>
      </c>
      <c r="S71" s="276">
        <f t="shared" si="8"/>
        <v>1.8199999999999998</v>
      </c>
      <c r="T71" s="389">
        <f t="shared" si="9"/>
        <v>0.90999999999999992</v>
      </c>
      <c r="U71" s="402">
        <f t="shared" si="11"/>
        <v>94</v>
      </c>
    </row>
    <row r="72" spans="1:21" x14ac:dyDescent="0.2">
      <c r="A72" s="387" t="s">
        <v>4450</v>
      </c>
      <c r="B72" s="1313">
        <v>700200069</v>
      </c>
      <c r="C72" s="276" t="s">
        <v>4874</v>
      </c>
      <c r="D72" s="388">
        <v>48.333333333333336</v>
      </c>
      <c r="E72" s="276">
        <f t="shared" si="10"/>
        <v>1</v>
      </c>
      <c r="F72" s="276">
        <v>0</v>
      </c>
      <c r="G72" s="389">
        <v>1</v>
      </c>
      <c r="H72" s="387"/>
      <c r="I72" s="276">
        <v>0</v>
      </c>
      <c r="J72" s="276">
        <f t="shared" ref="J72:J116" si="12">D72*$J$6</f>
        <v>11.6</v>
      </c>
      <c r="K72" s="276">
        <f t="shared" ref="K72:K116" si="13">G72*$K$6</f>
        <v>1.68</v>
      </c>
      <c r="L72" s="276">
        <f t="shared" ref="L72:L116" si="14">F72*$L$6</f>
        <v>0</v>
      </c>
      <c r="M72" s="276">
        <f t="shared" ref="M72:M116" si="15">G72*$M$6</f>
        <v>56.7</v>
      </c>
      <c r="N72" s="276">
        <f t="shared" ref="N72:N116" si="16">F72*$N$6</f>
        <v>0</v>
      </c>
      <c r="O72" s="276">
        <f t="shared" ref="O72:O116" si="17">G72*$O$6</f>
        <v>23.58</v>
      </c>
      <c r="P72" s="276">
        <f t="shared" ref="P72:P116" si="18">F72*$P$6</f>
        <v>0</v>
      </c>
      <c r="Q72" s="276">
        <v>0</v>
      </c>
      <c r="R72" s="276">
        <f t="shared" ref="R72:R116" si="19">D72*$R$6</f>
        <v>2.9</v>
      </c>
      <c r="S72" s="276">
        <f t="shared" ref="S72:S116" si="20">D72*$S$6</f>
        <v>2.9</v>
      </c>
      <c r="T72" s="389">
        <f t="shared" ref="T72:T116" si="21">D72*$T$6</f>
        <v>1.45</v>
      </c>
      <c r="U72" s="402">
        <f t="shared" ref="U72:U116" si="22">ROUND((I72+J72+K72+L72+M72+N72+O72+P72+Q72+R72+S72+T72),0)</f>
        <v>101</v>
      </c>
    </row>
    <row r="73" spans="1:21" x14ac:dyDescent="0.2">
      <c r="A73" s="387" t="s">
        <v>4450</v>
      </c>
      <c r="B73" s="1313">
        <v>941600006</v>
      </c>
      <c r="C73" s="276" t="s">
        <v>4875</v>
      </c>
      <c r="D73" s="388">
        <v>112</v>
      </c>
      <c r="E73" s="276">
        <f t="shared" ref="E73:E116" si="23">F73+G73</f>
        <v>1</v>
      </c>
      <c r="F73" s="276">
        <v>0</v>
      </c>
      <c r="G73" s="389">
        <v>1</v>
      </c>
      <c r="H73" s="387"/>
      <c r="I73" s="276">
        <v>0</v>
      </c>
      <c r="J73" s="276">
        <f t="shared" si="12"/>
        <v>26.88</v>
      </c>
      <c r="K73" s="276">
        <f t="shared" si="13"/>
        <v>1.68</v>
      </c>
      <c r="L73" s="276">
        <f t="shared" si="14"/>
        <v>0</v>
      </c>
      <c r="M73" s="276">
        <f t="shared" si="15"/>
        <v>56.7</v>
      </c>
      <c r="N73" s="276">
        <f t="shared" si="16"/>
        <v>0</v>
      </c>
      <c r="O73" s="276">
        <f t="shared" si="17"/>
        <v>23.58</v>
      </c>
      <c r="P73" s="276">
        <f t="shared" si="18"/>
        <v>0</v>
      </c>
      <c r="Q73" s="276">
        <v>0</v>
      </c>
      <c r="R73" s="276">
        <f t="shared" si="19"/>
        <v>6.72</v>
      </c>
      <c r="S73" s="276">
        <f t="shared" si="20"/>
        <v>6.72</v>
      </c>
      <c r="T73" s="389">
        <f t="shared" si="21"/>
        <v>3.36</v>
      </c>
      <c r="U73" s="402">
        <f t="shared" si="22"/>
        <v>126</v>
      </c>
    </row>
    <row r="74" spans="1:21" x14ac:dyDescent="0.2">
      <c r="A74" s="387" t="s">
        <v>4450</v>
      </c>
      <c r="B74" s="1313">
        <v>941600005</v>
      </c>
      <c r="C74" s="276" t="s">
        <v>4876</v>
      </c>
      <c r="D74" s="388">
        <v>128</v>
      </c>
      <c r="E74" s="276">
        <f t="shared" si="23"/>
        <v>1</v>
      </c>
      <c r="F74" s="276">
        <v>0</v>
      </c>
      <c r="G74" s="389">
        <v>1</v>
      </c>
      <c r="H74" s="387"/>
      <c r="I74" s="276">
        <v>0</v>
      </c>
      <c r="J74" s="276">
        <f t="shared" si="12"/>
        <v>30.72</v>
      </c>
      <c r="K74" s="276">
        <f t="shared" si="13"/>
        <v>1.68</v>
      </c>
      <c r="L74" s="276">
        <f t="shared" si="14"/>
        <v>0</v>
      </c>
      <c r="M74" s="276">
        <f t="shared" si="15"/>
        <v>56.7</v>
      </c>
      <c r="N74" s="276">
        <f t="shared" si="16"/>
        <v>0</v>
      </c>
      <c r="O74" s="276">
        <f t="shared" si="17"/>
        <v>23.58</v>
      </c>
      <c r="P74" s="276">
        <f t="shared" si="18"/>
        <v>0</v>
      </c>
      <c r="Q74" s="276">
        <v>0</v>
      </c>
      <c r="R74" s="276">
        <f t="shared" si="19"/>
        <v>7.68</v>
      </c>
      <c r="S74" s="276">
        <f t="shared" si="20"/>
        <v>7.68</v>
      </c>
      <c r="T74" s="389">
        <f t="shared" si="21"/>
        <v>3.84</v>
      </c>
      <c r="U74" s="402">
        <f t="shared" si="22"/>
        <v>132</v>
      </c>
    </row>
    <row r="75" spans="1:21" x14ac:dyDescent="0.2">
      <c r="A75" s="387" t="s">
        <v>4450</v>
      </c>
      <c r="B75" s="1313">
        <v>380200029</v>
      </c>
      <c r="C75" s="276" t="s">
        <v>4877</v>
      </c>
      <c r="D75" s="388">
        <v>97.666666666666671</v>
      </c>
      <c r="E75" s="276">
        <f t="shared" si="23"/>
        <v>1</v>
      </c>
      <c r="F75" s="276">
        <v>0</v>
      </c>
      <c r="G75" s="389">
        <v>1</v>
      </c>
      <c r="H75" s="387"/>
      <c r="I75" s="276">
        <v>0</v>
      </c>
      <c r="J75" s="276">
        <f t="shared" si="12"/>
        <v>23.44</v>
      </c>
      <c r="K75" s="276">
        <f t="shared" si="13"/>
        <v>1.68</v>
      </c>
      <c r="L75" s="276">
        <f t="shared" si="14"/>
        <v>0</v>
      </c>
      <c r="M75" s="276">
        <f t="shared" si="15"/>
        <v>56.7</v>
      </c>
      <c r="N75" s="276">
        <f t="shared" si="16"/>
        <v>0</v>
      </c>
      <c r="O75" s="276">
        <f t="shared" si="17"/>
        <v>23.58</v>
      </c>
      <c r="P75" s="276">
        <f t="shared" si="18"/>
        <v>0</v>
      </c>
      <c r="Q75" s="276">
        <v>0</v>
      </c>
      <c r="R75" s="276">
        <f t="shared" si="19"/>
        <v>5.86</v>
      </c>
      <c r="S75" s="276">
        <f t="shared" si="20"/>
        <v>5.86</v>
      </c>
      <c r="T75" s="389">
        <f t="shared" si="21"/>
        <v>2.93</v>
      </c>
      <c r="U75" s="402">
        <f t="shared" si="22"/>
        <v>120</v>
      </c>
    </row>
    <row r="76" spans="1:21" x14ac:dyDescent="0.2">
      <c r="A76" s="387" t="s">
        <v>4450</v>
      </c>
      <c r="B76" s="1313">
        <v>500200003</v>
      </c>
      <c r="C76" s="276" t="s">
        <v>4878</v>
      </c>
      <c r="D76" s="388">
        <v>47.333333333333336</v>
      </c>
      <c r="E76" s="276">
        <f t="shared" si="23"/>
        <v>1</v>
      </c>
      <c r="F76" s="276">
        <v>0</v>
      </c>
      <c r="G76" s="389">
        <v>1</v>
      </c>
      <c r="H76" s="387"/>
      <c r="I76" s="276">
        <v>0</v>
      </c>
      <c r="J76" s="276">
        <f t="shared" si="12"/>
        <v>11.36</v>
      </c>
      <c r="K76" s="276">
        <f t="shared" si="13"/>
        <v>1.68</v>
      </c>
      <c r="L76" s="276">
        <f t="shared" si="14"/>
        <v>0</v>
      </c>
      <c r="M76" s="276">
        <f t="shared" si="15"/>
        <v>56.7</v>
      </c>
      <c r="N76" s="276">
        <f t="shared" si="16"/>
        <v>0</v>
      </c>
      <c r="O76" s="276">
        <f t="shared" si="17"/>
        <v>23.58</v>
      </c>
      <c r="P76" s="276">
        <f t="shared" si="18"/>
        <v>0</v>
      </c>
      <c r="Q76" s="276">
        <v>0</v>
      </c>
      <c r="R76" s="276">
        <f t="shared" si="19"/>
        <v>2.84</v>
      </c>
      <c r="S76" s="276">
        <f t="shared" si="20"/>
        <v>2.84</v>
      </c>
      <c r="T76" s="389">
        <f t="shared" si="21"/>
        <v>1.42</v>
      </c>
      <c r="U76" s="402">
        <f t="shared" si="22"/>
        <v>100</v>
      </c>
    </row>
    <row r="77" spans="1:21" x14ac:dyDescent="0.2">
      <c r="A77" s="387" t="s">
        <v>4450</v>
      </c>
      <c r="B77" s="1313">
        <v>700200053</v>
      </c>
      <c r="C77" s="276" t="s">
        <v>4879</v>
      </c>
      <c r="D77" s="388">
        <v>94</v>
      </c>
      <c r="E77" s="276">
        <f t="shared" si="23"/>
        <v>1</v>
      </c>
      <c r="F77" s="276">
        <v>0</v>
      </c>
      <c r="G77" s="389">
        <v>1</v>
      </c>
      <c r="H77" s="387"/>
      <c r="I77" s="276">
        <v>0</v>
      </c>
      <c r="J77" s="276">
        <f t="shared" si="12"/>
        <v>22.56</v>
      </c>
      <c r="K77" s="276">
        <f t="shared" si="13"/>
        <v>1.68</v>
      </c>
      <c r="L77" s="276">
        <f t="shared" si="14"/>
        <v>0</v>
      </c>
      <c r="M77" s="276">
        <f t="shared" si="15"/>
        <v>56.7</v>
      </c>
      <c r="N77" s="276">
        <f t="shared" si="16"/>
        <v>0</v>
      </c>
      <c r="O77" s="276">
        <f t="shared" si="17"/>
        <v>23.58</v>
      </c>
      <c r="P77" s="276">
        <f t="shared" si="18"/>
        <v>0</v>
      </c>
      <c r="Q77" s="276">
        <v>0</v>
      </c>
      <c r="R77" s="276">
        <f t="shared" si="19"/>
        <v>5.64</v>
      </c>
      <c r="S77" s="276">
        <f t="shared" si="20"/>
        <v>5.64</v>
      </c>
      <c r="T77" s="389">
        <f t="shared" si="21"/>
        <v>2.82</v>
      </c>
      <c r="U77" s="402">
        <f t="shared" si="22"/>
        <v>119</v>
      </c>
    </row>
    <row r="78" spans="1:21" x14ac:dyDescent="0.2">
      <c r="A78" s="387" t="s">
        <v>4450</v>
      </c>
      <c r="B78" s="1313">
        <v>500200043</v>
      </c>
      <c r="C78" s="276" t="s">
        <v>4880</v>
      </c>
      <c r="D78" s="388">
        <v>55.333333333333336</v>
      </c>
      <c r="E78" s="276">
        <f t="shared" si="23"/>
        <v>1</v>
      </c>
      <c r="F78" s="276">
        <v>0</v>
      </c>
      <c r="G78" s="389">
        <v>1</v>
      </c>
      <c r="H78" s="387"/>
      <c r="I78" s="276">
        <v>0</v>
      </c>
      <c r="J78" s="276">
        <f t="shared" si="12"/>
        <v>13.28</v>
      </c>
      <c r="K78" s="276">
        <f t="shared" si="13"/>
        <v>1.68</v>
      </c>
      <c r="L78" s="276">
        <f t="shared" si="14"/>
        <v>0</v>
      </c>
      <c r="M78" s="276">
        <f t="shared" si="15"/>
        <v>56.7</v>
      </c>
      <c r="N78" s="276">
        <f t="shared" si="16"/>
        <v>0</v>
      </c>
      <c r="O78" s="276">
        <f t="shared" si="17"/>
        <v>23.58</v>
      </c>
      <c r="P78" s="276">
        <f t="shared" si="18"/>
        <v>0</v>
      </c>
      <c r="Q78" s="276">
        <v>0</v>
      </c>
      <c r="R78" s="276">
        <f t="shared" si="19"/>
        <v>3.32</v>
      </c>
      <c r="S78" s="276">
        <f t="shared" si="20"/>
        <v>3.32</v>
      </c>
      <c r="T78" s="389">
        <f t="shared" si="21"/>
        <v>1.66</v>
      </c>
      <c r="U78" s="402">
        <f t="shared" si="22"/>
        <v>104</v>
      </c>
    </row>
    <row r="79" spans="1:21" x14ac:dyDescent="0.2">
      <c r="A79" s="387" t="s">
        <v>4450</v>
      </c>
      <c r="B79" s="1313">
        <v>380200032</v>
      </c>
      <c r="C79" s="276" t="s">
        <v>4881</v>
      </c>
      <c r="D79" s="388">
        <v>41.666666666666664</v>
      </c>
      <c r="E79" s="276">
        <f t="shared" si="23"/>
        <v>1</v>
      </c>
      <c r="F79" s="276">
        <v>0</v>
      </c>
      <c r="G79" s="389">
        <v>1</v>
      </c>
      <c r="H79" s="387"/>
      <c r="I79" s="276">
        <v>0</v>
      </c>
      <c r="J79" s="276">
        <f t="shared" si="12"/>
        <v>9.9999999999999982</v>
      </c>
      <c r="K79" s="276">
        <f t="shared" si="13"/>
        <v>1.68</v>
      </c>
      <c r="L79" s="276">
        <f t="shared" si="14"/>
        <v>0</v>
      </c>
      <c r="M79" s="276">
        <f t="shared" si="15"/>
        <v>56.7</v>
      </c>
      <c r="N79" s="276">
        <f t="shared" si="16"/>
        <v>0</v>
      </c>
      <c r="O79" s="276">
        <f t="shared" si="17"/>
        <v>23.58</v>
      </c>
      <c r="P79" s="276">
        <f t="shared" si="18"/>
        <v>0</v>
      </c>
      <c r="Q79" s="276">
        <v>0</v>
      </c>
      <c r="R79" s="276">
        <f t="shared" si="19"/>
        <v>2.4999999999999996</v>
      </c>
      <c r="S79" s="276">
        <f t="shared" si="20"/>
        <v>2.4999999999999996</v>
      </c>
      <c r="T79" s="389">
        <f t="shared" si="21"/>
        <v>1.2499999999999998</v>
      </c>
      <c r="U79" s="402">
        <f t="shared" si="22"/>
        <v>98</v>
      </c>
    </row>
    <row r="80" spans="1:21" x14ac:dyDescent="0.2">
      <c r="A80" s="387" t="s">
        <v>4450</v>
      </c>
      <c r="B80" s="1313">
        <v>940200020</v>
      </c>
      <c r="C80" s="276" t="s">
        <v>4882</v>
      </c>
      <c r="D80" s="388">
        <v>95.333333333333329</v>
      </c>
      <c r="E80" s="276">
        <f t="shared" si="23"/>
        <v>1</v>
      </c>
      <c r="F80" s="276">
        <v>0</v>
      </c>
      <c r="G80" s="389">
        <v>1</v>
      </c>
      <c r="H80" s="387"/>
      <c r="I80" s="276">
        <v>0</v>
      </c>
      <c r="J80" s="276">
        <f t="shared" si="12"/>
        <v>22.88</v>
      </c>
      <c r="K80" s="276">
        <f t="shared" si="13"/>
        <v>1.68</v>
      </c>
      <c r="L80" s="276">
        <f t="shared" si="14"/>
        <v>0</v>
      </c>
      <c r="M80" s="276">
        <f t="shared" si="15"/>
        <v>56.7</v>
      </c>
      <c r="N80" s="276">
        <f t="shared" si="16"/>
        <v>0</v>
      </c>
      <c r="O80" s="276">
        <f t="shared" si="17"/>
        <v>23.58</v>
      </c>
      <c r="P80" s="276">
        <f t="shared" si="18"/>
        <v>0</v>
      </c>
      <c r="Q80" s="276">
        <v>0</v>
      </c>
      <c r="R80" s="276">
        <f t="shared" si="19"/>
        <v>5.72</v>
      </c>
      <c r="S80" s="276">
        <f t="shared" si="20"/>
        <v>5.72</v>
      </c>
      <c r="T80" s="389">
        <f t="shared" si="21"/>
        <v>2.86</v>
      </c>
      <c r="U80" s="402">
        <f t="shared" si="22"/>
        <v>119</v>
      </c>
    </row>
    <row r="81" spans="1:21" x14ac:dyDescent="0.2">
      <c r="A81" s="387" t="s">
        <v>4450</v>
      </c>
      <c r="B81" s="1313">
        <v>500200044</v>
      </c>
      <c r="C81" s="276" t="s">
        <v>4883</v>
      </c>
      <c r="D81" s="388">
        <v>47.666666666666664</v>
      </c>
      <c r="E81" s="276">
        <f t="shared" si="23"/>
        <v>1</v>
      </c>
      <c r="F81" s="276">
        <v>0</v>
      </c>
      <c r="G81" s="389">
        <v>1</v>
      </c>
      <c r="H81" s="387"/>
      <c r="I81" s="276">
        <v>0</v>
      </c>
      <c r="J81" s="276">
        <f t="shared" si="12"/>
        <v>11.44</v>
      </c>
      <c r="K81" s="276">
        <f t="shared" si="13"/>
        <v>1.68</v>
      </c>
      <c r="L81" s="276">
        <f t="shared" si="14"/>
        <v>0</v>
      </c>
      <c r="M81" s="276">
        <f t="shared" si="15"/>
        <v>56.7</v>
      </c>
      <c r="N81" s="276">
        <f t="shared" si="16"/>
        <v>0</v>
      </c>
      <c r="O81" s="276">
        <f t="shared" si="17"/>
        <v>23.58</v>
      </c>
      <c r="P81" s="276">
        <f t="shared" si="18"/>
        <v>0</v>
      </c>
      <c r="Q81" s="276">
        <v>0</v>
      </c>
      <c r="R81" s="276">
        <f t="shared" si="19"/>
        <v>2.86</v>
      </c>
      <c r="S81" s="276">
        <f t="shared" si="20"/>
        <v>2.86</v>
      </c>
      <c r="T81" s="389">
        <f t="shared" si="21"/>
        <v>1.43</v>
      </c>
      <c r="U81" s="402">
        <f t="shared" si="22"/>
        <v>101</v>
      </c>
    </row>
    <row r="82" spans="1:21" x14ac:dyDescent="0.2">
      <c r="A82" s="387" t="s">
        <v>4450</v>
      </c>
      <c r="B82" s="1313">
        <v>941600011</v>
      </c>
      <c r="C82" s="276" t="s">
        <v>4884</v>
      </c>
      <c r="D82" s="388">
        <v>200.66666666666666</v>
      </c>
      <c r="E82" s="276">
        <f t="shared" si="23"/>
        <v>1</v>
      </c>
      <c r="F82" s="276">
        <v>0</v>
      </c>
      <c r="G82" s="389">
        <v>1</v>
      </c>
      <c r="H82" s="387"/>
      <c r="I82" s="276">
        <v>0</v>
      </c>
      <c r="J82" s="276">
        <f t="shared" si="12"/>
        <v>48.16</v>
      </c>
      <c r="K82" s="276">
        <f t="shared" si="13"/>
        <v>1.68</v>
      </c>
      <c r="L82" s="276">
        <f t="shared" si="14"/>
        <v>0</v>
      </c>
      <c r="M82" s="276">
        <f t="shared" si="15"/>
        <v>56.7</v>
      </c>
      <c r="N82" s="276">
        <f t="shared" si="16"/>
        <v>0</v>
      </c>
      <c r="O82" s="276">
        <f t="shared" si="17"/>
        <v>23.58</v>
      </c>
      <c r="P82" s="276">
        <f t="shared" si="18"/>
        <v>0</v>
      </c>
      <c r="Q82" s="276">
        <v>0</v>
      </c>
      <c r="R82" s="276">
        <f t="shared" si="19"/>
        <v>12.04</v>
      </c>
      <c r="S82" s="276">
        <f t="shared" si="20"/>
        <v>12.04</v>
      </c>
      <c r="T82" s="389">
        <f t="shared" si="21"/>
        <v>6.02</v>
      </c>
      <c r="U82" s="402">
        <f t="shared" si="22"/>
        <v>160</v>
      </c>
    </row>
    <row r="83" spans="1:21" x14ac:dyDescent="0.2">
      <c r="A83" s="387" t="s">
        <v>4450</v>
      </c>
      <c r="B83" s="1313">
        <v>424700001</v>
      </c>
      <c r="C83" s="276" t="s">
        <v>4885</v>
      </c>
      <c r="D83" s="388">
        <v>11.333333333333334</v>
      </c>
      <c r="E83" s="276">
        <f t="shared" si="23"/>
        <v>1</v>
      </c>
      <c r="F83" s="276">
        <v>0</v>
      </c>
      <c r="G83" s="389">
        <v>1</v>
      </c>
      <c r="H83" s="387"/>
      <c r="I83" s="276">
        <v>0</v>
      </c>
      <c r="J83" s="276">
        <f t="shared" si="12"/>
        <v>2.72</v>
      </c>
      <c r="K83" s="276">
        <f t="shared" si="13"/>
        <v>1.68</v>
      </c>
      <c r="L83" s="276">
        <f t="shared" si="14"/>
        <v>0</v>
      </c>
      <c r="M83" s="276">
        <f t="shared" si="15"/>
        <v>56.7</v>
      </c>
      <c r="N83" s="276">
        <f t="shared" si="16"/>
        <v>0</v>
      </c>
      <c r="O83" s="276">
        <f t="shared" si="17"/>
        <v>23.58</v>
      </c>
      <c r="P83" s="276">
        <f t="shared" si="18"/>
        <v>0</v>
      </c>
      <c r="Q83" s="276">
        <v>0</v>
      </c>
      <c r="R83" s="276">
        <f t="shared" si="19"/>
        <v>0.68</v>
      </c>
      <c r="S83" s="276">
        <f t="shared" si="20"/>
        <v>0.68</v>
      </c>
      <c r="T83" s="389">
        <f t="shared" si="21"/>
        <v>0.34</v>
      </c>
      <c r="U83" s="402">
        <f t="shared" si="22"/>
        <v>86</v>
      </c>
    </row>
    <row r="84" spans="1:21" x14ac:dyDescent="0.2">
      <c r="A84" s="387" t="s">
        <v>4450</v>
      </c>
      <c r="B84" s="1313">
        <v>424700002</v>
      </c>
      <c r="C84" s="276" t="s">
        <v>4886</v>
      </c>
      <c r="D84" s="388">
        <v>95</v>
      </c>
      <c r="E84" s="276">
        <f t="shared" si="23"/>
        <v>1</v>
      </c>
      <c r="F84" s="276">
        <v>0</v>
      </c>
      <c r="G84" s="389">
        <v>1</v>
      </c>
      <c r="H84" s="387"/>
      <c r="I84" s="276">
        <v>0</v>
      </c>
      <c r="J84" s="276">
        <f t="shared" si="12"/>
        <v>22.8</v>
      </c>
      <c r="K84" s="276">
        <f t="shared" si="13"/>
        <v>1.68</v>
      </c>
      <c r="L84" s="276">
        <f t="shared" si="14"/>
        <v>0</v>
      </c>
      <c r="M84" s="276">
        <f t="shared" si="15"/>
        <v>56.7</v>
      </c>
      <c r="N84" s="276">
        <f t="shared" si="16"/>
        <v>0</v>
      </c>
      <c r="O84" s="276">
        <f t="shared" si="17"/>
        <v>23.58</v>
      </c>
      <c r="P84" s="276">
        <f t="shared" si="18"/>
        <v>0</v>
      </c>
      <c r="Q84" s="276">
        <v>0</v>
      </c>
      <c r="R84" s="276">
        <f t="shared" si="19"/>
        <v>5.7</v>
      </c>
      <c r="S84" s="276">
        <f t="shared" si="20"/>
        <v>5.7</v>
      </c>
      <c r="T84" s="389">
        <f t="shared" si="21"/>
        <v>2.85</v>
      </c>
      <c r="U84" s="402">
        <f t="shared" si="22"/>
        <v>119</v>
      </c>
    </row>
    <row r="85" spans="1:21" x14ac:dyDescent="0.2">
      <c r="A85" s="387" t="s">
        <v>4450</v>
      </c>
      <c r="B85" s="1313">
        <v>705500003</v>
      </c>
      <c r="C85" s="276" t="s">
        <v>4887</v>
      </c>
      <c r="D85" s="388">
        <v>38</v>
      </c>
      <c r="E85" s="276">
        <f t="shared" si="23"/>
        <v>1</v>
      </c>
      <c r="F85" s="276">
        <v>0</v>
      </c>
      <c r="G85" s="389">
        <v>1</v>
      </c>
      <c r="H85" s="387"/>
      <c r="I85" s="276">
        <v>0</v>
      </c>
      <c r="J85" s="276">
        <f t="shared" si="12"/>
        <v>9.1199999999999992</v>
      </c>
      <c r="K85" s="276">
        <f t="shared" si="13"/>
        <v>1.68</v>
      </c>
      <c r="L85" s="276">
        <f t="shared" si="14"/>
        <v>0</v>
      </c>
      <c r="M85" s="276">
        <f t="shared" si="15"/>
        <v>56.7</v>
      </c>
      <c r="N85" s="276">
        <f t="shared" si="16"/>
        <v>0</v>
      </c>
      <c r="O85" s="276">
        <f t="shared" si="17"/>
        <v>23.58</v>
      </c>
      <c r="P85" s="276">
        <f t="shared" si="18"/>
        <v>0</v>
      </c>
      <c r="Q85" s="276">
        <v>0</v>
      </c>
      <c r="R85" s="276">
        <f t="shared" si="19"/>
        <v>2.2799999999999998</v>
      </c>
      <c r="S85" s="276">
        <f t="shared" si="20"/>
        <v>2.2799999999999998</v>
      </c>
      <c r="T85" s="389">
        <f t="shared" si="21"/>
        <v>1.1399999999999999</v>
      </c>
      <c r="U85" s="402">
        <f t="shared" si="22"/>
        <v>97</v>
      </c>
    </row>
    <row r="86" spans="1:21" x14ac:dyDescent="0.2">
      <c r="A86" s="399" t="s">
        <v>4450</v>
      </c>
      <c r="B86" s="260">
        <v>360200055</v>
      </c>
      <c r="C86" s="400" t="s">
        <v>4888</v>
      </c>
      <c r="D86" s="401">
        <f>$D$6</f>
        <v>105</v>
      </c>
      <c r="E86" s="276">
        <f t="shared" si="23"/>
        <v>1</v>
      </c>
      <c r="F86" s="276">
        <v>0</v>
      </c>
      <c r="G86" s="389">
        <v>1</v>
      </c>
      <c r="H86" s="387"/>
      <c r="I86" s="276">
        <v>0</v>
      </c>
      <c r="J86" s="276">
        <f t="shared" si="12"/>
        <v>25.2</v>
      </c>
      <c r="K86" s="276">
        <f t="shared" si="13"/>
        <v>1.68</v>
      </c>
      <c r="L86" s="276">
        <f t="shared" si="14"/>
        <v>0</v>
      </c>
      <c r="M86" s="276">
        <f t="shared" si="15"/>
        <v>56.7</v>
      </c>
      <c r="N86" s="276">
        <f t="shared" si="16"/>
        <v>0</v>
      </c>
      <c r="O86" s="276">
        <f t="shared" si="17"/>
        <v>23.58</v>
      </c>
      <c r="P86" s="276">
        <f t="shared" si="18"/>
        <v>0</v>
      </c>
      <c r="Q86" s="276">
        <v>0</v>
      </c>
      <c r="R86" s="276">
        <f t="shared" si="19"/>
        <v>6.3</v>
      </c>
      <c r="S86" s="276">
        <f t="shared" si="20"/>
        <v>6.3</v>
      </c>
      <c r="T86" s="389">
        <f t="shared" si="21"/>
        <v>3.15</v>
      </c>
      <c r="U86" s="402">
        <f t="shared" si="22"/>
        <v>123</v>
      </c>
    </row>
    <row r="87" spans="1:21" x14ac:dyDescent="0.2">
      <c r="A87" s="387" t="s">
        <v>4450</v>
      </c>
      <c r="B87" s="1313">
        <v>661400013</v>
      </c>
      <c r="C87" s="276" t="s">
        <v>4889</v>
      </c>
      <c r="D87" s="388">
        <v>21.666666666666668</v>
      </c>
      <c r="E87" s="276">
        <f t="shared" si="23"/>
        <v>1</v>
      </c>
      <c r="F87" s="276">
        <v>0</v>
      </c>
      <c r="G87" s="389">
        <v>1</v>
      </c>
      <c r="H87" s="387"/>
      <c r="I87" s="276">
        <v>0</v>
      </c>
      <c r="J87" s="276">
        <f t="shared" si="12"/>
        <v>5.2</v>
      </c>
      <c r="K87" s="276">
        <f t="shared" si="13"/>
        <v>1.68</v>
      </c>
      <c r="L87" s="276">
        <f t="shared" si="14"/>
        <v>0</v>
      </c>
      <c r="M87" s="276">
        <f t="shared" si="15"/>
        <v>56.7</v>
      </c>
      <c r="N87" s="276">
        <f t="shared" si="16"/>
        <v>0</v>
      </c>
      <c r="O87" s="276">
        <f t="shared" si="17"/>
        <v>23.58</v>
      </c>
      <c r="P87" s="276">
        <f t="shared" si="18"/>
        <v>0</v>
      </c>
      <c r="Q87" s="276">
        <v>0</v>
      </c>
      <c r="R87" s="276">
        <f t="shared" si="19"/>
        <v>1.3</v>
      </c>
      <c r="S87" s="276">
        <f t="shared" si="20"/>
        <v>1.3</v>
      </c>
      <c r="T87" s="389">
        <f t="shared" si="21"/>
        <v>0.65</v>
      </c>
      <c r="U87" s="402">
        <f t="shared" si="22"/>
        <v>90</v>
      </c>
    </row>
    <row r="88" spans="1:21" x14ac:dyDescent="0.2">
      <c r="A88" s="387" t="s">
        <v>4450</v>
      </c>
      <c r="B88" s="1313">
        <v>380200030</v>
      </c>
      <c r="C88" s="276" t="s">
        <v>4890</v>
      </c>
      <c r="D88" s="388">
        <v>54</v>
      </c>
      <c r="E88" s="276">
        <f t="shared" si="23"/>
        <v>1</v>
      </c>
      <c r="F88" s="276">
        <v>0</v>
      </c>
      <c r="G88" s="389">
        <v>1</v>
      </c>
      <c r="H88" s="387"/>
      <c r="I88" s="276">
        <v>0</v>
      </c>
      <c r="J88" s="276">
        <f t="shared" si="12"/>
        <v>12.959999999999999</v>
      </c>
      <c r="K88" s="276">
        <f t="shared" si="13"/>
        <v>1.68</v>
      </c>
      <c r="L88" s="276">
        <f t="shared" si="14"/>
        <v>0</v>
      </c>
      <c r="M88" s="276">
        <f t="shared" si="15"/>
        <v>56.7</v>
      </c>
      <c r="N88" s="276">
        <f t="shared" si="16"/>
        <v>0</v>
      </c>
      <c r="O88" s="276">
        <f t="shared" si="17"/>
        <v>23.58</v>
      </c>
      <c r="P88" s="276">
        <f t="shared" si="18"/>
        <v>0</v>
      </c>
      <c r="Q88" s="276">
        <v>0</v>
      </c>
      <c r="R88" s="276">
        <f t="shared" si="19"/>
        <v>3.2399999999999998</v>
      </c>
      <c r="S88" s="276">
        <f t="shared" si="20"/>
        <v>3.2399999999999998</v>
      </c>
      <c r="T88" s="389">
        <f t="shared" si="21"/>
        <v>1.6199999999999999</v>
      </c>
      <c r="U88" s="402">
        <f t="shared" si="22"/>
        <v>103</v>
      </c>
    </row>
    <row r="89" spans="1:21" x14ac:dyDescent="0.2">
      <c r="A89" s="387" t="s">
        <v>4450</v>
      </c>
      <c r="B89" s="1313">
        <v>380200031</v>
      </c>
      <c r="C89" s="276" t="s">
        <v>4891</v>
      </c>
      <c r="D89" s="388">
        <v>91.333333333333329</v>
      </c>
      <c r="E89" s="276">
        <f t="shared" si="23"/>
        <v>1</v>
      </c>
      <c r="F89" s="276">
        <v>0</v>
      </c>
      <c r="G89" s="389">
        <v>1</v>
      </c>
      <c r="H89" s="387"/>
      <c r="I89" s="276">
        <v>0</v>
      </c>
      <c r="J89" s="276">
        <f t="shared" si="12"/>
        <v>21.919999999999998</v>
      </c>
      <c r="K89" s="276">
        <f t="shared" si="13"/>
        <v>1.68</v>
      </c>
      <c r="L89" s="276">
        <f t="shared" si="14"/>
        <v>0</v>
      </c>
      <c r="M89" s="276">
        <f t="shared" si="15"/>
        <v>56.7</v>
      </c>
      <c r="N89" s="276">
        <f t="shared" si="16"/>
        <v>0</v>
      </c>
      <c r="O89" s="276">
        <f t="shared" si="17"/>
        <v>23.58</v>
      </c>
      <c r="P89" s="276">
        <f t="shared" si="18"/>
        <v>0</v>
      </c>
      <c r="Q89" s="276">
        <v>0</v>
      </c>
      <c r="R89" s="276">
        <f t="shared" si="19"/>
        <v>5.4799999999999995</v>
      </c>
      <c r="S89" s="276">
        <f t="shared" si="20"/>
        <v>5.4799999999999995</v>
      </c>
      <c r="T89" s="389">
        <f t="shared" si="21"/>
        <v>2.7399999999999998</v>
      </c>
      <c r="U89" s="402">
        <f t="shared" si="22"/>
        <v>118</v>
      </c>
    </row>
    <row r="90" spans="1:21" x14ac:dyDescent="0.2">
      <c r="A90" s="387" t="s">
        <v>4450</v>
      </c>
      <c r="B90" s="1313">
        <v>381600012</v>
      </c>
      <c r="C90" s="276" t="s">
        <v>4892</v>
      </c>
      <c r="D90" s="388">
        <v>44.666666666666664</v>
      </c>
      <c r="E90" s="276">
        <f t="shared" si="23"/>
        <v>1</v>
      </c>
      <c r="F90" s="276">
        <v>0</v>
      </c>
      <c r="G90" s="389">
        <v>1</v>
      </c>
      <c r="H90" s="387"/>
      <c r="I90" s="276">
        <v>0</v>
      </c>
      <c r="J90" s="276">
        <f t="shared" si="12"/>
        <v>10.719999999999999</v>
      </c>
      <c r="K90" s="276">
        <f t="shared" si="13"/>
        <v>1.68</v>
      </c>
      <c r="L90" s="276">
        <f t="shared" si="14"/>
        <v>0</v>
      </c>
      <c r="M90" s="276">
        <f t="shared" si="15"/>
        <v>56.7</v>
      </c>
      <c r="N90" s="276">
        <f t="shared" si="16"/>
        <v>0</v>
      </c>
      <c r="O90" s="276">
        <f t="shared" si="17"/>
        <v>23.58</v>
      </c>
      <c r="P90" s="276">
        <f t="shared" si="18"/>
        <v>0</v>
      </c>
      <c r="Q90" s="276">
        <v>0</v>
      </c>
      <c r="R90" s="276">
        <f t="shared" si="19"/>
        <v>2.6799999999999997</v>
      </c>
      <c r="S90" s="276">
        <f t="shared" si="20"/>
        <v>2.6799999999999997</v>
      </c>
      <c r="T90" s="389">
        <f t="shared" si="21"/>
        <v>1.3399999999999999</v>
      </c>
      <c r="U90" s="402">
        <f t="shared" si="22"/>
        <v>99</v>
      </c>
    </row>
    <row r="91" spans="1:21" x14ac:dyDescent="0.2">
      <c r="A91" s="387" t="s">
        <v>4450</v>
      </c>
      <c r="B91" s="1313">
        <v>360200056</v>
      </c>
      <c r="C91" s="276" t="s">
        <v>4893</v>
      </c>
      <c r="D91" s="388">
        <v>56</v>
      </c>
      <c r="E91" s="276">
        <f t="shared" si="23"/>
        <v>1</v>
      </c>
      <c r="F91" s="276">
        <v>0</v>
      </c>
      <c r="G91" s="389">
        <v>1</v>
      </c>
      <c r="H91" s="387"/>
      <c r="I91" s="276">
        <v>0</v>
      </c>
      <c r="J91" s="276">
        <f t="shared" si="12"/>
        <v>13.44</v>
      </c>
      <c r="K91" s="276">
        <f t="shared" si="13"/>
        <v>1.68</v>
      </c>
      <c r="L91" s="276">
        <f t="shared" si="14"/>
        <v>0</v>
      </c>
      <c r="M91" s="276">
        <f t="shared" si="15"/>
        <v>56.7</v>
      </c>
      <c r="N91" s="276">
        <f t="shared" si="16"/>
        <v>0</v>
      </c>
      <c r="O91" s="276">
        <f t="shared" si="17"/>
        <v>23.58</v>
      </c>
      <c r="P91" s="276">
        <f t="shared" si="18"/>
        <v>0</v>
      </c>
      <c r="Q91" s="276">
        <v>0</v>
      </c>
      <c r="R91" s="276">
        <f t="shared" si="19"/>
        <v>3.36</v>
      </c>
      <c r="S91" s="276">
        <f t="shared" si="20"/>
        <v>3.36</v>
      </c>
      <c r="T91" s="389">
        <f t="shared" si="21"/>
        <v>1.68</v>
      </c>
      <c r="U91" s="402">
        <f t="shared" si="22"/>
        <v>104</v>
      </c>
    </row>
    <row r="92" spans="1:21" x14ac:dyDescent="0.2">
      <c r="A92" s="387" t="s">
        <v>4450</v>
      </c>
      <c r="B92" s="1313">
        <v>427300014</v>
      </c>
      <c r="C92" s="276" t="s">
        <v>4894</v>
      </c>
      <c r="D92" s="388">
        <v>70.666666666666671</v>
      </c>
      <c r="E92" s="276">
        <f t="shared" si="23"/>
        <v>1</v>
      </c>
      <c r="F92" s="276">
        <v>0</v>
      </c>
      <c r="G92" s="389">
        <v>1</v>
      </c>
      <c r="H92" s="387"/>
      <c r="I92" s="276">
        <v>0</v>
      </c>
      <c r="J92" s="276">
        <f t="shared" si="12"/>
        <v>16.96</v>
      </c>
      <c r="K92" s="276">
        <f t="shared" si="13"/>
        <v>1.68</v>
      </c>
      <c r="L92" s="276">
        <f t="shared" si="14"/>
        <v>0</v>
      </c>
      <c r="M92" s="276">
        <f t="shared" si="15"/>
        <v>56.7</v>
      </c>
      <c r="N92" s="276">
        <f t="shared" si="16"/>
        <v>0</v>
      </c>
      <c r="O92" s="276">
        <f t="shared" si="17"/>
        <v>23.58</v>
      </c>
      <c r="P92" s="276">
        <f t="shared" si="18"/>
        <v>0</v>
      </c>
      <c r="Q92" s="276">
        <v>0</v>
      </c>
      <c r="R92" s="276">
        <f t="shared" si="19"/>
        <v>4.24</v>
      </c>
      <c r="S92" s="276">
        <f t="shared" si="20"/>
        <v>4.24</v>
      </c>
      <c r="T92" s="389">
        <f t="shared" si="21"/>
        <v>2.12</v>
      </c>
      <c r="U92" s="402">
        <f t="shared" si="22"/>
        <v>110</v>
      </c>
    </row>
    <row r="93" spans="1:21" x14ac:dyDescent="0.2">
      <c r="A93" s="387" t="s">
        <v>4450</v>
      </c>
      <c r="B93" s="1313">
        <v>701800006</v>
      </c>
      <c r="C93" s="276" t="s">
        <v>4895</v>
      </c>
      <c r="D93" s="388">
        <v>220</v>
      </c>
      <c r="E93" s="276">
        <f t="shared" si="23"/>
        <v>1</v>
      </c>
      <c r="F93" s="276">
        <v>0</v>
      </c>
      <c r="G93" s="389">
        <v>1</v>
      </c>
      <c r="H93" s="387"/>
      <c r="I93" s="276">
        <v>0</v>
      </c>
      <c r="J93" s="276">
        <f t="shared" si="12"/>
        <v>52.8</v>
      </c>
      <c r="K93" s="276">
        <f t="shared" si="13"/>
        <v>1.68</v>
      </c>
      <c r="L93" s="276">
        <f t="shared" si="14"/>
        <v>0</v>
      </c>
      <c r="M93" s="276">
        <f t="shared" si="15"/>
        <v>56.7</v>
      </c>
      <c r="N93" s="276">
        <f t="shared" si="16"/>
        <v>0</v>
      </c>
      <c r="O93" s="276">
        <f t="shared" si="17"/>
        <v>23.58</v>
      </c>
      <c r="P93" s="276">
        <f t="shared" si="18"/>
        <v>0</v>
      </c>
      <c r="Q93" s="276">
        <v>0</v>
      </c>
      <c r="R93" s="276">
        <f t="shared" si="19"/>
        <v>13.2</v>
      </c>
      <c r="S93" s="276">
        <f t="shared" si="20"/>
        <v>13.2</v>
      </c>
      <c r="T93" s="389">
        <f t="shared" si="21"/>
        <v>6.6</v>
      </c>
      <c r="U93" s="402">
        <f t="shared" si="22"/>
        <v>168</v>
      </c>
    </row>
    <row r="94" spans="1:21" x14ac:dyDescent="0.2">
      <c r="A94" s="387" t="s">
        <v>4450</v>
      </c>
      <c r="B94" s="1313">
        <v>360200013</v>
      </c>
      <c r="C94" s="276" t="s">
        <v>4896</v>
      </c>
      <c r="D94" s="388">
        <v>27.333333333333332</v>
      </c>
      <c r="E94" s="276">
        <f t="shared" si="23"/>
        <v>1</v>
      </c>
      <c r="F94" s="276">
        <v>0</v>
      </c>
      <c r="G94" s="389">
        <v>1</v>
      </c>
      <c r="H94" s="387"/>
      <c r="I94" s="276">
        <v>0</v>
      </c>
      <c r="J94" s="276">
        <f t="shared" si="12"/>
        <v>6.56</v>
      </c>
      <c r="K94" s="276">
        <f t="shared" si="13"/>
        <v>1.68</v>
      </c>
      <c r="L94" s="276">
        <f t="shared" si="14"/>
        <v>0</v>
      </c>
      <c r="M94" s="276">
        <f t="shared" si="15"/>
        <v>56.7</v>
      </c>
      <c r="N94" s="276">
        <f t="shared" si="16"/>
        <v>0</v>
      </c>
      <c r="O94" s="276">
        <f t="shared" si="17"/>
        <v>23.58</v>
      </c>
      <c r="P94" s="276">
        <f t="shared" si="18"/>
        <v>0</v>
      </c>
      <c r="Q94" s="276">
        <v>0</v>
      </c>
      <c r="R94" s="276">
        <f t="shared" si="19"/>
        <v>1.64</v>
      </c>
      <c r="S94" s="276">
        <f t="shared" si="20"/>
        <v>1.64</v>
      </c>
      <c r="T94" s="389">
        <f t="shared" si="21"/>
        <v>0.82</v>
      </c>
      <c r="U94" s="402">
        <f t="shared" si="22"/>
        <v>93</v>
      </c>
    </row>
    <row r="95" spans="1:21" x14ac:dyDescent="0.2">
      <c r="A95" s="387" t="s">
        <v>4450</v>
      </c>
      <c r="B95" s="1313">
        <v>961000001</v>
      </c>
      <c r="C95" s="276" t="s">
        <v>4897</v>
      </c>
      <c r="D95" s="388">
        <v>44</v>
      </c>
      <c r="E95" s="276">
        <f t="shared" si="23"/>
        <v>1</v>
      </c>
      <c r="F95" s="276">
        <v>0</v>
      </c>
      <c r="G95" s="389">
        <v>1</v>
      </c>
      <c r="H95" s="387"/>
      <c r="I95" s="276">
        <v>0</v>
      </c>
      <c r="J95" s="276">
        <f t="shared" si="12"/>
        <v>10.559999999999999</v>
      </c>
      <c r="K95" s="276">
        <f t="shared" si="13"/>
        <v>1.68</v>
      </c>
      <c r="L95" s="276">
        <f t="shared" si="14"/>
        <v>0</v>
      </c>
      <c r="M95" s="276">
        <f t="shared" si="15"/>
        <v>56.7</v>
      </c>
      <c r="N95" s="276">
        <f t="shared" si="16"/>
        <v>0</v>
      </c>
      <c r="O95" s="276">
        <f t="shared" si="17"/>
        <v>23.58</v>
      </c>
      <c r="P95" s="276">
        <f t="shared" si="18"/>
        <v>0</v>
      </c>
      <c r="Q95" s="276">
        <v>0</v>
      </c>
      <c r="R95" s="276">
        <f t="shared" si="19"/>
        <v>2.6399999999999997</v>
      </c>
      <c r="S95" s="276">
        <f t="shared" si="20"/>
        <v>2.6399999999999997</v>
      </c>
      <c r="T95" s="389">
        <f t="shared" si="21"/>
        <v>1.3199999999999998</v>
      </c>
      <c r="U95" s="402">
        <f t="shared" si="22"/>
        <v>99</v>
      </c>
    </row>
    <row r="96" spans="1:21" x14ac:dyDescent="0.2">
      <c r="A96" s="387" t="s">
        <v>4450</v>
      </c>
      <c r="B96" s="1313">
        <v>705500002</v>
      </c>
      <c r="C96" s="276" t="s">
        <v>4898</v>
      </c>
      <c r="D96" s="388">
        <v>52.333333333333336</v>
      </c>
      <c r="E96" s="276">
        <f t="shared" si="23"/>
        <v>1</v>
      </c>
      <c r="F96" s="276">
        <v>0</v>
      </c>
      <c r="G96" s="389">
        <v>1</v>
      </c>
      <c r="H96" s="387"/>
      <c r="I96" s="276">
        <v>0</v>
      </c>
      <c r="J96" s="276">
        <f t="shared" si="12"/>
        <v>12.56</v>
      </c>
      <c r="K96" s="276">
        <f t="shared" si="13"/>
        <v>1.68</v>
      </c>
      <c r="L96" s="276">
        <f t="shared" si="14"/>
        <v>0</v>
      </c>
      <c r="M96" s="276">
        <f t="shared" si="15"/>
        <v>56.7</v>
      </c>
      <c r="N96" s="276">
        <f t="shared" si="16"/>
        <v>0</v>
      </c>
      <c r="O96" s="276">
        <f t="shared" si="17"/>
        <v>23.58</v>
      </c>
      <c r="P96" s="276">
        <f t="shared" si="18"/>
        <v>0</v>
      </c>
      <c r="Q96" s="276">
        <v>0</v>
      </c>
      <c r="R96" s="276">
        <f t="shared" si="19"/>
        <v>3.14</v>
      </c>
      <c r="S96" s="276">
        <f t="shared" si="20"/>
        <v>3.14</v>
      </c>
      <c r="T96" s="389">
        <f t="shared" si="21"/>
        <v>1.57</v>
      </c>
      <c r="U96" s="402">
        <f t="shared" si="22"/>
        <v>102</v>
      </c>
    </row>
    <row r="97" spans="1:21" x14ac:dyDescent="0.2">
      <c r="A97" s="387" t="s">
        <v>4450</v>
      </c>
      <c r="B97" s="1313">
        <v>961000002</v>
      </c>
      <c r="C97" s="276" t="s">
        <v>4899</v>
      </c>
      <c r="D97" s="388">
        <v>38</v>
      </c>
      <c r="E97" s="276">
        <f t="shared" si="23"/>
        <v>1</v>
      </c>
      <c r="F97" s="276">
        <v>0</v>
      </c>
      <c r="G97" s="389">
        <v>1</v>
      </c>
      <c r="H97" s="387"/>
      <c r="I97" s="276">
        <v>0</v>
      </c>
      <c r="J97" s="276">
        <f t="shared" si="12"/>
        <v>9.1199999999999992</v>
      </c>
      <c r="K97" s="276">
        <f t="shared" si="13"/>
        <v>1.68</v>
      </c>
      <c r="L97" s="276">
        <f t="shared" si="14"/>
        <v>0</v>
      </c>
      <c r="M97" s="276">
        <f t="shared" si="15"/>
        <v>56.7</v>
      </c>
      <c r="N97" s="276">
        <f t="shared" si="16"/>
        <v>0</v>
      </c>
      <c r="O97" s="276">
        <f t="shared" si="17"/>
        <v>23.58</v>
      </c>
      <c r="P97" s="276">
        <f t="shared" si="18"/>
        <v>0</v>
      </c>
      <c r="Q97" s="276">
        <v>0</v>
      </c>
      <c r="R97" s="276">
        <f t="shared" si="19"/>
        <v>2.2799999999999998</v>
      </c>
      <c r="S97" s="276">
        <f t="shared" si="20"/>
        <v>2.2799999999999998</v>
      </c>
      <c r="T97" s="389">
        <f t="shared" si="21"/>
        <v>1.1399999999999999</v>
      </c>
      <c r="U97" s="402">
        <f t="shared" si="22"/>
        <v>97</v>
      </c>
    </row>
    <row r="98" spans="1:21" x14ac:dyDescent="0.2">
      <c r="A98" s="387" t="s">
        <v>4450</v>
      </c>
      <c r="B98" s="1313">
        <v>387500003</v>
      </c>
      <c r="C98" s="276" t="s">
        <v>4900</v>
      </c>
      <c r="D98" s="388">
        <v>42.333333333333336</v>
      </c>
      <c r="E98" s="276">
        <f t="shared" si="23"/>
        <v>1</v>
      </c>
      <c r="F98" s="276">
        <v>0</v>
      </c>
      <c r="G98" s="389">
        <v>1</v>
      </c>
      <c r="H98" s="387"/>
      <c r="I98" s="276">
        <v>0</v>
      </c>
      <c r="J98" s="276">
        <f t="shared" si="12"/>
        <v>10.16</v>
      </c>
      <c r="K98" s="276">
        <f t="shared" si="13"/>
        <v>1.68</v>
      </c>
      <c r="L98" s="276">
        <f t="shared" si="14"/>
        <v>0</v>
      </c>
      <c r="M98" s="276">
        <f t="shared" si="15"/>
        <v>56.7</v>
      </c>
      <c r="N98" s="276">
        <f t="shared" si="16"/>
        <v>0</v>
      </c>
      <c r="O98" s="276">
        <f t="shared" si="17"/>
        <v>23.58</v>
      </c>
      <c r="P98" s="276">
        <f t="shared" si="18"/>
        <v>0</v>
      </c>
      <c r="Q98" s="276">
        <v>0</v>
      </c>
      <c r="R98" s="276">
        <f t="shared" si="19"/>
        <v>2.54</v>
      </c>
      <c r="S98" s="276">
        <f t="shared" si="20"/>
        <v>2.54</v>
      </c>
      <c r="T98" s="389">
        <f t="shared" si="21"/>
        <v>1.27</v>
      </c>
      <c r="U98" s="402">
        <f t="shared" si="22"/>
        <v>98</v>
      </c>
    </row>
    <row r="99" spans="1:21" x14ac:dyDescent="0.2">
      <c r="A99" s="387" t="s">
        <v>4450</v>
      </c>
      <c r="B99" s="1313">
        <v>500200004</v>
      </c>
      <c r="C99" s="276" t="s">
        <v>4901</v>
      </c>
      <c r="D99" s="388">
        <v>31.666666666666668</v>
      </c>
      <c r="E99" s="276">
        <f t="shared" si="23"/>
        <v>1</v>
      </c>
      <c r="F99" s="276">
        <v>0</v>
      </c>
      <c r="G99" s="389">
        <v>1</v>
      </c>
      <c r="H99" s="387"/>
      <c r="I99" s="276">
        <v>0</v>
      </c>
      <c r="J99" s="276">
        <f t="shared" si="12"/>
        <v>7.6</v>
      </c>
      <c r="K99" s="276">
        <f t="shared" si="13"/>
        <v>1.68</v>
      </c>
      <c r="L99" s="276">
        <f t="shared" si="14"/>
        <v>0</v>
      </c>
      <c r="M99" s="276">
        <f t="shared" si="15"/>
        <v>56.7</v>
      </c>
      <c r="N99" s="276">
        <f t="shared" si="16"/>
        <v>0</v>
      </c>
      <c r="O99" s="276">
        <f t="shared" si="17"/>
        <v>23.58</v>
      </c>
      <c r="P99" s="276">
        <f t="shared" si="18"/>
        <v>0</v>
      </c>
      <c r="Q99" s="276">
        <v>0</v>
      </c>
      <c r="R99" s="276">
        <f t="shared" si="19"/>
        <v>1.9</v>
      </c>
      <c r="S99" s="276">
        <f t="shared" si="20"/>
        <v>1.9</v>
      </c>
      <c r="T99" s="389">
        <f t="shared" si="21"/>
        <v>0.95</v>
      </c>
      <c r="U99" s="402">
        <f t="shared" si="22"/>
        <v>94</v>
      </c>
    </row>
    <row r="100" spans="1:21" x14ac:dyDescent="0.2">
      <c r="A100" s="387" t="s">
        <v>4450</v>
      </c>
      <c r="B100" s="1313">
        <v>701800007</v>
      </c>
      <c r="C100" s="276" t="s">
        <v>4902</v>
      </c>
      <c r="D100" s="388">
        <v>2.6666666666666665</v>
      </c>
      <c r="E100" s="276">
        <f t="shared" si="23"/>
        <v>1</v>
      </c>
      <c r="F100" s="276">
        <v>0</v>
      </c>
      <c r="G100" s="389">
        <v>1</v>
      </c>
      <c r="H100" s="387"/>
      <c r="I100" s="276">
        <v>0</v>
      </c>
      <c r="J100" s="276">
        <f t="shared" si="12"/>
        <v>0.6399999999999999</v>
      </c>
      <c r="K100" s="276">
        <f t="shared" si="13"/>
        <v>1.68</v>
      </c>
      <c r="L100" s="276">
        <f t="shared" si="14"/>
        <v>0</v>
      </c>
      <c r="M100" s="276">
        <f t="shared" si="15"/>
        <v>56.7</v>
      </c>
      <c r="N100" s="276">
        <f t="shared" si="16"/>
        <v>0</v>
      </c>
      <c r="O100" s="276">
        <f t="shared" si="17"/>
        <v>23.58</v>
      </c>
      <c r="P100" s="276">
        <f t="shared" si="18"/>
        <v>0</v>
      </c>
      <c r="Q100" s="276">
        <v>0</v>
      </c>
      <c r="R100" s="276">
        <f t="shared" si="19"/>
        <v>0.15999999999999998</v>
      </c>
      <c r="S100" s="276">
        <f t="shared" si="20"/>
        <v>0.15999999999999998</v>
      </c>
      <c r="T100" s="389">
        <f t="shared" si="21"/>
        <v>7.9999999999999988E-2</v>
      </c>
      <c r="U100" s="402">
        <f t="shared" si="22"/>
        <v>83</v>
      </c>
    </row>
    <row r="101" spans="1:21" x14ac:dyDescent="0.2">
      <c r="A101" s="387" t="s">
        <v>4450</v>
      </c>
      <c r="B101" s="1313">
        <v>429300007</v>
      </c>
      <c r="C101" s="276" t="s">
        <v>4903</v>
      </c>
      <c r="D101" s="388">
        <v>241</v>
      </c>
      <c r="E101" s="276">
        <f t="shared" si="23"/>
        <v>1</v>
      </c>
      <c r="F101" s="276">
        <v>0</v>
      </c>
      <c r="G101" s="389">
        <v>1</v>
      </c>
      <c r="H101" s="387"/>
      <c r="I101" s="276">
        <v>0</v>
      </c>
      <c r="J101" s="276">
        <f t="shared" si="12"/>
        <v>57.839999999999996</v>
      </c>
      <c r="K101" s="276">
        <f t="shared" si="13"/>
        <v>1.68</v>
      </c>
      <c r="L101" s="276">
        <f t="shared" si="14"/>
        <v>0</v>
      </c>
      <c r="M101" s="276">
        <f t="shared" si="15"/>
        <v>56.7</v>
      </c>
      <c r="N101" s="276">
        <f t="shared" si="16"/>
        <v>0</v>
      </c>
      <c r="O101" s="276">
        <f t="shared" si="17"/>
        <v>23.58</v>
      </c>
      <c r="P101" s="276">
        <f t="shared" si="18"/>
        <v>0</v>
      </c>
      <c r="Q101" s="276">
        <v>0</v>
      </c>
      <c r="R101" s="276">
        <f t="shared" si="19"/>
        <v>14.459999999999999</v>
      </c>
      <c r="S101" s="276">
        <f t="shared" si="20"/>
        <v>14.459999999999999</v>
      </c>
      <c r="T101" s="389">
        <f t="shared" si="21"/>
        <v>7.2299999999999995</v>
      </c>
      <c r="U101" s="402">
        <f t="shared" si="22"/>
        <v>176</v>
      </c>
    </row>
    <row r="102" spans="1:21" x14ac:dyDescent="0.2">
      <c r="A102" s="387" t="s">
        <v>4450</v>
      </c>
      <c r="B102" s="1313">
        <v>960200005</v>
      </c>
      <c r="C102" s="276" t="s">
        <v>4904</v>
      </c>
      <c r="D102" s="388">
        <v>68</v>
      </c>
      <c r="E102" s="276">
        <f t="shared" si="23"/>
        <v>1</v>
      </c>
      <c r="F102" s="276">
        <v>0</v>
      </c>
      <c r="G102" s="389">
        <v>1</v>
      </c>
      <c r="H102" s="387"/>
      <c r="I102" s="276">
        <v>0</v>
      </c>
      <c r="J102" s="276">
        <f t="shared" si="12"/>
        <v>16.32</v>
      </c>
      <c r="K102" s="276">
        <f t="shared" si="13"/>
        <v>1.68</v>
      </c>
      <c r="L102" s="276">
        <f t="shared" si="14"/>
        <v>0</v>
      </c>
      <c r="M102" s="276">
        <f t="shared" si="15"/>
        <v>56.7</v>
      </c>
      <c r="N102" s="276">
        <f t="shared" si="16"/>
        <v>0</v>
      </c>
      <c r="O102" s="276">
        <f t="shared" si="17"/>
        <v>23.58</v>
      </c>
      <c r="P102" s="276">
        <f t="shared" si="18"/>
        <v>0</v>
      </c>
      <c r="Q102" s="276">
        <v>0</v>
      </c>
      <c r="R102" s="276">
        <f t="shared" si="19"/>
        <v>4.08</v>
      </c>
      <c r="S102" s="276">
        <f t="shared" si="20"/>
        <v>4.08</v>
      </c>
      <c r="T102" s="389">
        <f t="shared" si="21"/>
        <v>2.04</v>
      </c>
      <c r="U102" s="402">
        <f t="shared" si="22"/>
        <v>108</v>
      </c>
    </row>
    <row r="103" spans="1:21" x14ac:dyDescent="0.2">
      <c r="A103" s="387" t="s">
        <v>4450</v>
      </c>
      <c r="B103" s="1313">
        <v>941600030</v>
      </c>
      <c r="C103" s="276" t="s">
        <v>4905</v>
      </c>
      <c r="D103" s="388">
        <v>124.33333333333333</v>
      </c>
      <c r="E103" s="276">
        <f t="shared" si="23"/>
        <v>1</v>
      </c>
      <c r="F103" s="276">
        <v>0</v>
      </c>
      <c r="G103" s="389">
        <v>1</v>
      </c>
      <c r="H103" s="387"/>
      <c r="I103" s="276">
        <v>0</v>
      </c>
      <c r="J103" s="276">
        <f t="shared" si="12"/>
        <v>29.839999999999996</v>
      </c>
      <c r="K103" s="276">
        <f t="shared" si="13"/>
        <v>1.68</v>
      </c>
      <c r="L103" s="276">
        <f t="shared" si="14"/>
        <v>0</v>
      </c>
      <c r="M103" s="276">
        <f t="shared" si="15"/>
        <v>56.7</v>
      </c>
      <c r="N103" s="276">
        <f t="shared" si="16"/>
        <v>0</v>
      </c>
      <c r="O103" s="276">
        <f t="shared" si="17"/>
        <v>23.58</v>
      </c>
      <c r="P103" s="276">
        <f t="shared" si="18"/>
        <v>0</v>
      </c>
      <c r="Q103" s="276">
        <v>0</v>
      </c>
      <c r="R103" s="276">
        <f t="shared" si="19"/>
        <v>7.4599999999999991</v>
      </c>
      <c r="S103" s="276">
        <f t="shared" si="20"/>
        <v>7.4599999999999991</v>
      </c>
      <c r="T103" s="389">
        <f t="shared" si="21"/>
        <v>3.7299999999999995</v>
      </c>
      <c r="U103" s="402">
        <f t="shared" si="22"/>
        <v>130</v>
      </c>
    </row>
    <row r="104" spans="1:21" x14ac:dyDescent="0.2">
      <c r="A104" s="387" t="s">
        <v>4450</v>
      </c>
      <c r="B104" s="1313">
        <v>967100002</v>
      </c>
      <c r="C104" s="276" t="s">
        <v>4906</v>
      </c>
      <c r="D104" s="388">
        <v>16.666666666666668</v>
      </c>
      <c r="E104" s="276">
        <f t="shared" si="23"/>
        <v>1</v>
      </c>
      <c r="F104" s="276">
        <v>0</v>
      </c>
      <c r="G104" s="389">
        <v>1</v>
      </c>
      <c r="H104" s="387"/>
      <c r="I104" s="276">
        <v>0</v>
      </c>
      <c r="J104" s="276">
        <f t="shared" si="12"/>
        <v>4</v>
      </c>
      <c r="K104" s="276">
        <f t="shared" si="13"/>
        <v>1.68</v>
      </c>
      <c r="L104" s="276">
        <f t="shared" si="14"/>
        <v>0</v>
      </c>
      <c r="M104" s="276">
        <f t="shared" si="15"/>
        <v>56.7</v>
      </c>
      <c r="N104" s="276">
        <f t="shared" si="16"/>
        <v>0</v>
      </c>
      <c r="O104" s="276">
        <f t="shared" si="17"/>
        <v>23.58</v>
      </c>
      <c r="P104" s="276">
        <f t="shared" si="18"/>
        <v>0</v>
      </c>
      <c r="Q104" s="276">
        <v>0</v>
      </c>
      <c r="R104" s="276">
        <f t="shared" si="19"/>
        <v>1</v>
      </c>
      <c r="S104" s="276">
        <f t="shared" si="20"/>
        <v>1</v>
      </c>
      <c r="T104" s="389">
        <f t="shared" si="21"/>
        <v>0.5</v>
      </c>
      <c r="U104" s="402">
        <f t="shared" si="22"/>
        <v>88</v>
      </c>
    </row>
    <row r="105" spans="1:21" x14ac:dyDescent="0.2">
      <c r="A105" s="387" t="s">
        <v>4450</v>
      </c>
      <c r="B105" s="1313">
        <v>380200033</v>
      </c>
      <c r="C105" s="276" t="s">
        <v>4907</v>
      </c>
      <c r="D105" s="388">
        <v>41.666666666666664</v>
      </c>
      <c r="E105" s="276">
        <f t="shared" si="23"/>
        <v>1</v>
      </c>
      <c r="F105" s="276">
        <v>0</v>
      </c>
      <c r="G105" s="389">
        <v>1</v>
      </c>
      <c r="H105" s="387"/>
      <c r="I105" s="276">
        <v>0</v>
      </c>
      <c r="J105" s="276">
        <f t="shared" si="12"/>
        <v>9.9999999999999982</v>
      </c>
      <c r="K105" s="276">
        <f t="shared" si="13"/>
        <v>1.68</v>
      </c>
      <c r="L105" s="276">
        <f t="shared" si="14"/>
        <v>0</v>
      </c>
      <c r="M105" s="276">
        <f t="shared" si="15"/>
        <v>56.7</v>
      </c>
      <c r="N105" s="276">
        <f t="shared" si="16"/>
        <v>0</v>
      </c>
      <c r="O105" s="276">
        <f t="shared" si="17"/>
        <v>23.58</v>
      </c>
      <c r="P105" s="276">
        <f t="shared" si="18"/>
        <v>0</v>
      </c>
      <c r="Q105" s="276">
        <v>0</v>
      </c>
      <c r="R105" s="276">
        <f t="shared" si="19"/>
        <v>2.4999999999999996</v>
      </c>
      <c r="S105" s="276">
        <f t="shared" si="20"/>
        <v>2.4999999999999996</v>
      </c>
      <c r="T105" s="389">
        <f t="shared" si="21"/>
        <v>1.2499999999999998</v>
      </c>
      <c r="U105" s="402">
        <f t="shared" si="22"/>
        <v>98</v>
      </c>
    </row>
    <row r="106" spans="1:21" x14ac:dyDescent="0.2">
      <c r="A106" s="387" t="s">
        <v>4450</v>
      </c>
      <c r="B106" s="1313">
        <v>500200060</v>
      </c>
      <c r="C106" s="276" t="s">
        <v>4908</v>
      </c>
      <c r="D106" s="388">
        <v>39.666666666666664</v>
      </c>
      <c r="E106" s="276">
        <f t="shared" si="23"/>
        <v>1</v>
      </c>
      <c r="F106" s="276">
        <v>0</v>
      </c>
      <c r="G106" s="389">
        <v>1</v>
      </c>
      <c r="H106" s="387"/>
      <c r="I106" s="276">
        <v>0</v>
      </c>
      <c r="J106" s="276">
        <f t="shared" si="12"/>
        <v>9.52</v>
      </c>
      <c r="K106" s="276">
        <f t="shared" si="13"/>
        <v>1.68</v>
      </c>
      <c r="L106" s="276">
        <f t="shared" si="14"/>
        <v>0</v>
      </c>
      <c r="M106" s="276">
        <f t="shared" si="15"/>
        <v>56.7</v>
      </c>
      <c r="N106" s="276">
        <f t="shared" si="16"/>
        <v>0</v>
      </c>
      <c r="O106" s="276">
        <f t="shared" si="17"/>
        <v>23.58</v>
      </c>
      <c r="P106" s="276">
        <f t="shared" si="18"/>
        <v>0</v>
      </c>
      <c r="Q106" s="276">
        <v>0</v>
      </c>
      <c r="R106" s="276">
        <f t="shared" si="19"/>
        <v>2.38</v>
      </c>
      <c r="S106" s="276">
        <f t="shared" si="20"/>
        <v>2.38</v>
      </c>
      <c r="T106" s="389">
        <f t="shared" si="21"/>
        <v>1.19</v>
      </c>
      <c r="U106" s="402">
        <f t="shared" si="22"/>
        <v>97</v>
      </c>
    </row>
    <row r="107" spans="1:21" x14ac:dyDescent="0.2">
      <c r="A107" s="387" t="s">
        <v>4450</v>
      </c>
      <c r="B107" s="1313">
        <v>427300015</v>
      </c>
      <c r="C107" s="276" t="s">
        <v>4909</v>
      </c>
      <c r="D107" s="388">
        <v>128.66666666666666</v>
      </c>
      <c r="E107" s="276">
        <f t="shared" si="23"/>
        <v>1</v>
      </c>
      <c r="F107" s="276">
        <v>0</v>
      </c>
      <c r="G107" s="389">
        <v>1</v>
      </c>
      <c r="H107" s="387"/>
      <c r="I107" s="276">
        <v>0</v>
      </c>
      <c r="J107" s="276">
        <f t="shared" si="12"/>
        <v>30.879999999999995</v>
      </c>
      <c r="K107" s="276">
        <f t="shared" si="13"/>
        <v>1.68</v>
      </c>
      <c r="L107" s="276">
        <f t="shared" si="14"/>
        <v>0</v>
      </c>
      <c r="M107" s="276">
        <f t="shared" si="15"/>
        <v>56.7</v>
      </c>
      <c r="N107" s="276">
        <f t="shared" si="16"/>
        <v>0</v>
      </c>
      <c r="O107" s="276">
        <f t="shared" si="17"/>
        <v>23.58</v>
      </c>
      <c r="P107" s="276">
        <f t="shared" si="18"/>
        <v>0</v>
      </c>
      <c r="Q107" s="276">
        <v>0</v>
      </c>
      <c r="R107" s="276">
        <f t="shared" si="19"/>
        <v>7.7199999999999989</v>
      </c>
      <c r="S107" s="276">
        <f t="shared" si="20"/>
        <v>7.7199999999999989</v>
      </c>
      <c r="T107" s="389">
        <f t="shared" si="21"/>
        <v>3.8599999999999994</v>
      </c>
      <c r="U107" s="402">
        <f t="shared" si="22"/>
        <v>132</v>
      </c>
    </row>
    <row r="108" spans="1:21" x14ac:dyDescent="0.2">
      <c r="A108" s="387" t="s">
        <v>4450</v>
      </c>
      <c r="B108" s="1313">
        <v>700200063</v>
      </c>
      <c r="C108" s="276" t="s">
        <v>4910</v>
      </c>
      <c r="D108" s="388">
        <v>115</v>
      </c>
      <c r="E108" s="276">
        <f t="shared" si="23"/>
        <v>1</v>
      </c>
      <c r="F108" s="276">
        <v>0</v>
      </c>
      <c r="G108" s="389">
        <v>1</v>
      </c>
      <c r="H108" s="387"/>
      <c r="I108" s="276">
        <v>0</v>
      </c>
      <c r="J108" s="276">
        <f t="shared" si="12"/>
        <v>27.599999999999998</v>
      </c>
      <c r="K108" s="276">
        <f t="shared" si="13"/>
        <v>1.68</v>
      </c>
      <c r="L108" s="276">
        <f t="shared" si="14"/>
        <v>0</v>
      </c>
      <c r="M108" s="276">
        <f t="shared" si="15"/>
        <v>56.7</v>
      </c>
      <c r="N108" s="276">
        <f t="shared" si="16"/>
        <v>0</v>
      </c>
      <c r="O108" s="276">
        <f t="shared" si="17"/>
        <v>23.58</v>
      </c>
      <c r="P108" s="276">
        <f t="shared" si="18"/>
        <v>0</v>
      </c>
      <c r="Q108" s="276">
        <v>0</v>
      </c>
      <c r="R108" s="276">
        <f t="shared" si="19"/>
        <v>6.8999999999999995</v>
      </c>
      <c r="S108" s="276">
        <f t="shared" si="20"/>
        <v>6.8999999999999995</v>
      </c>
      <c r="T108" s="389">
        <f t="shared" si="21"/>
        <v>3.4499999999999997</v>
      </c>
      <c r="U108" s="402">
        <f t="shared" si="22"/>
        <v>127</v>
      </c>
    </row>
    <row r="109" spans="1:21" x14ac:dyDescent="0.2">
      <c r="A109" s="387" t="s">
        <v>4450</v>
      </c>
      <c r="B109" s="1313">
        <v>940200021</v>
      </c>
      <c r="C109" s="276" t="s">
        <v>4911</v>
      </c>
      <c r="D109" s="388">
        <v>46</v>
      </c>
      <c r="E109" s="276">
        <f t="shared" si="23"/>
        <v>1</v>
      </c>
      <c r="F109" s="276">
        <v>0</v>
      </c>
      <c r="G109" s="389">
        <v>1</v>
      </c>
      <c r="H109" s="387"/>
      <c r="I109" s="276">
        <v>0</v>
      </c>
      <c r="J109" s="276">
        <f t="shared" si="12"/>
        <v>11.04</v>
      </c>
      <c r="K109" s="276">
        <f t="shared" si="13"/>
        <v>1.68</v>
      </c>
      <c r="L109" s="276">
        <f t="shared" si="14"/>
        <v>0</v>
      </c>
      <c r="M109" s="276">
        <f t="shared" si="15"/>
        <v>56.7</v>
      </c>
      <c r="N109" s="276">
        <f t="shared" si="16"/>
        <v>0</v>
      </c>
      <c r="O109" s="276">
        <f t="shared" si="17"/>
        <v>23.58</v>
      </c>
      <c r="P109" s="276">
        <f t="shared" si="18"/>
        <v>0</v>
      </c>
      <c r="Q109" s="276">
        <v>0</v>
      </c>
      <c r="R109" s="276">
        <f t="shared" si="19"/>
        <v>2.76</v>
      </c>
      <c r="S109" s="276">
        <f t="shared" si="20"/>
        <v>2.76</v>
      </c>
      <c r="T109" s="389">
        <f t="shared" si="21"/>
        <v>1.38</v>
      </c>
      <c r="U109" s="402">
        <f t="shared" si="22"/>
        <v>100</v>
      </c>
    </row>
    <row r="110" spans="1:21" x14ac:dyDescent="0.2">
      <c r="A110" s="387" t="s">
        <v>4450</v>
      </c>
      <c r="B110" s="1313">
        <v>660200051</v>
      </c>
      <c r="C110" s="276" t="s">
        <v>4912</v>
      </c>
      <c r="D110" s="388">
        <v>28.333333333333332</v>
      </c>
      <c r="E110" s="276">
        <f t="shared" si="23"/>
        <v>2</v>
      </c>
      <c r="F110" s="276">
        <v>0</v>
      </c>
      <c r="G110" s="389">
        <v>2</v>
      </c>
      <c r="H110" s="387"/>
      <c r="I110" s="276">
        <v>0</v>
      </c>
      <c r="J110" s="276">
        <f t="shared" si="12"/>
        <v>6.8</v>
      </c>
      <c r="K110" s="276">
        <f t="shared" si="13"/>
        <v>3.36</v>
      </c>
      <c r="L110" s="276">
        <f t="shared" si="14"/>
        <v>0</v>
      </c>
      <c r="M110" s="276">
        <f t="shared" si="15"/>
        <v>113.4</v>
      </c>
      <c r="N110" s="276">
        <f t="shared" si="16"/>
        <v>0</v>
      </c>
      <c r="O110" s="276">
        <f t="shared" si="17"/>
        <v>47.16</v>
      </c>
      <c r="P110" s="276">
        <f t="shared" si="18"/>
        <v>0</v>
      </c>
      <c r="Q110" s="276">
        <v>0</v>
      </c>
      <c r="R110" s="276">
        <f t="shared" si="19"/>
        <v>1.7</v>
      </c>
      <c r="S110" s="276">
        <f t="shared" si="20"/>
        <v>1.7</v>
      </c>
      <c r="T110" s="389">
        <f t="shared" si="21"/>
        <v>0.85</v>
      </c>
      <c r="U110" s="402">
        <f t="shared" si="22"/>
        <v>175</v>
      </c>
    </row>
    <row r="111" spans="1:21" x14ac:dyDescent="0.2">
      <c r="A111" s="387" t="s">
        <v>4450</v>
      </c>
      <c r="B111" s="1313">
        <v>380200034</v>
      </c>
      <c r="C111" s="276" t="s">
        <v>4913</v>
      </c>
      <c r="D111" s="388">
        <v>61</v>
      </c>
      <c r="E111" s="276">
        <f t="shared" si="23"/>
        <v>1</v>
      </c>
      <c r="F111" s="276">
        <v>0</v>
      </c>
      <c r="G111" s="389">
        <v>1</v>
      </c>
      <c r="H111" s="387"/>
      <c r="I111" s="276">
        <v>0</v>
      </c>
      <c r="J111" s="276">
        <f t="shared" si="12"/>
        <v>14.639999999999999</v>
      </c>
      <c r="K111" s="276">
        <f t="shared" si="13"/>
        <v>1.68</v>
      </c>
      <c r="L111" s="276">
        <f t="shared" si="14"/>
        <v>0</v>
      </c>
      <c r="M111" s="276">
        <f t="shared" si="15"/>
        <v>56.7</v>
      </c>
      <c r="N111" s="276">
        <f t="shared" si="16"/>
        <v>0</v>
      </c>
      <c r="O111" s="276">
        <f t="shared" si="17"/>
        <v>23.58</v>
      </c>
      <c r="P111" s="276">
        <f t="shared" si="18"/>
        <v>0</v>
      </c>
      <c r="Q111" s="276">
        <v>0</v>
      </c>
      <c r="R111" s="276">
        <f t="shared" si="19"/>
        <v>3.6599999999999997</v>
      </c>
      <c r="S111" s="276">
        <f t="shared" si="20"/>
        <v>3.6599999999999997</v>
      </c>
      <c r="T111" s="389">
        <f t="shared" si="21"/>
        <v>1.8299999999999998</v>
      </c>
      <c r="U111" s="402">
        <f t="shared" si="22"/>
        <v>106</v>
      </c>
    </row>
    <row r="112" spans="1:21" x14ac:dyDescent="0.2">
      <c r="A112" s="387" t="s">
        <v>4450</v>
      </c>
      <c r="B112" s="1313">
        <v>425700005</v>
      </c>
      <c r="C112" s="276" t="s">
        <v>4914</v>
      </c>
      <c r="D112" s="388">
        <v>80.666666666666671</v>
      </c>
      <c r="E112" s="276">
        <f t="shared" si="23"/>
        <v>1</v>
      </c>
      <c r="F112" s="276">
        <v>0</v>
      </c>
      <c r="G112" s="389">
        <v>1</v>
      </c>
      <c r="H112" s="387"/>
      <c r="I112" s="276">
        <v>0</v>
      </c>
      <c r="J112" s="276">
        <f t="shared" si="12"/>
        <v>19.36</v>
      </c>
      <c r="K112" s="276">
        <f t="shared" si="13"/>
        <v>1.68</v>
      </c>
      <c r="L112" s="276">
        <f t="shared" si="14"/>
        <v>0</v>
      </c>
      <c r="M112" s="276">
        <f t="shared" si="15"/>
        <v>56.7</v>
      </c>
      <c r="N112" s="276">
        <f t="shared" si="16"/>
        <v>0</v>
      </c>
      <c r="O112" s="276">
        <f t="shared" si="17"/>
        <v>23.58</v>
      </c>
      <c r="P112" s="276">
        <f t="shared" si="18"/>
        <v>0</v>
      </c>
      <c r="Q112" s="276">
        <v>0</v>
      </c>
      <c r="R112" s="276">
        <f t="shared" si="19"/>
        <v>4.84</v>
      </c>
      <c r="S112" s="276">
        <f t="shared" si="20"/>
        <v>4.84</v>
      </c>
      <c r="T112" s="389">
        <f t="shared" si="21"/>
        <v>2.42</v>
      </c>
      <c r="U112" s="402">
        <f t="shared" si="22"/>
        <v>113</v>
      </c>
    </row>
    <row r="113" spans="1:21" x14ac:dyDescent="0.2">
      <c r="A113" s="387" t="s">
        <v>4616</v>
      </c>
      <c r="B113" s="1313">
        <v>560200006</v>
      </c>
      <c r="C113" s="276" t="s">
        <v>4915</v>
      </c>
      <c r="D113" s="388">
        <v>7.333333333333333</v>
      </c>
      <c r="E113" s="276">
        <f t="shared" si="23"/>
        <v>1</v>
      </c>
      <c r="F113" s="276">
        <v>0</v>
      </c>
      <c r="G113" s="389">
        <v>1</v>
      </c>
      <c r="H113" s="387"/>
      <c r="I113" s="276">
        <v>0</v>
      </c>
      <c r="J113" s="276">
        <f t="shared" si="12"/>
        <v>1.7599999999999998</v>
      </c>
      <c r="K113" s="276">
        <f t="shared" si="13"/>
        <v>1.68</v>
      </c>
      <c r="L113" s="276">
        <f t="shared" si="14"/>
        <v>0</v>
      </c>
      <c r="M113" s="276">
        <f t="shared" si="15"/>
        <v>56.7</v>
      </c>
      <c r="N113" s="276">
        <f t="shared" si="16"/>
        <v>0</v>
      </c>
      <c r="O113" s="276">
        <f t="shared" si="17"/>
        <v>23.58</v>
      </c>
      <c r="P113" s="276">
        <f t="shared" si="18"/>
        <v>0</v>
      </c>
      <c r="Q113" s="276">
        <v>0</v>
      </c>
      <c r="R113" s="276">
        <f t="shared" si="19"/>
        <v>0.43999999999999995</v>
      </c>
      <c r="S113" s="276">
        <f t="shared" si="20"/>
        <v>0.43999999999999995</v>
      </c>
      <c r="T113" s="389">
        <f t="shared" si="21"/>
        <v>0.21999999999999997</v>
      </c>
      <c r="U113" s="402">
        <f t="shared" si="22"/>
        <v>85</v>
      </c>
    </row>
    <row r="114" spans="1:21" x14ac:dyDescent="0.2">
      <c r="A114" s="387" t="s">
        <v>4616</v>
      </c>
      <c r="B114" s="1313">
        <v>560200009</v>
      </c>
      <c r="C114" s="276" t="s">
        <v>4916</v>
      </c>
      <c r="D114" s="388">
        <v>36.333333333333336</v>
      </c>
      <c r="E114" s="276">
        <f t="shared" si="23"/>
        <v>1</v>
      </c>
      <c r="F114" s="276">
        <v>0</v>
      </c>
      <c r="G114" s="389">
        <v>1</v>
      </c>
      <c r="H114" s="387"/>
      <c r="I114" s="276">
        <v>0</v>
      </c>
      <c r="J114" s="276">
        <f t="shared" si="12"/>
        <v>8.7200000000000006</v>
      </c>
      <c r="K114" s="276">
        <f t="shared" si="13"/>
        <v>1.68</v>
      </c>
      <c r="L114" s="276">
        <f t="shared" si="14"/>
        <v>0</v>
      </c>
      <c r="M114" s="276">
        <f t="shared" si="15"/>
        <v>56.7</v>
      </c>
      <c r="N114" s="276">
        <f t="shared" si="16"/>
        <v>0</v>
      </c>
      <c r="O114" s="276">
        <f t="shared" si="17"/>
        <v>23.58</v>
      </c>
      <c r="P114" s="276">
        <f t="shared" si="18"/>
        <v>0</v>
      </c>
      <c r="Q114" s="276">
        <v>0</v>
      </c>
      <c r="R114" s="276">
        <f t="shared" si="19"/>
        <v>2.1800000000000002</v>
      </c>
      <c r="S114" s="276">
        <f t="shared" si="20"/>
        <v>2.1800000000000002</v>
      </c>
      <c r="T114" s="389">
        <f t="shared" si="21"/>
        <v>1.0900000000000001</v>
      </c>
      <c r="U114" s="402">
        <f t="shared" si="22"/>
        <v>96</v>
      </c>
    </row>
    <row r="115" spans="1:21" x14ac:dyDescent="0.2">
      <c r="A115" s="387" t="s">
        <v>4616</v>
      </c>
      <c r="B115" s="1313">
        <v>460800010</v>
      </c>
      <c r="C115" s="276" t="s">
        <v>4917</v>
      </c>
      <c r="D115" s="388">
        <v>62.666666666666664</v>
      </c>
      <c r="E115" s="276">
        <f t="shared" si="23"/>
        <v>1</v>
      </c>
      <c r="F115" s="276">
        <v>0</v>
      </c>
      <c r="G115" s="389">
        <v>1</v>
      </c>
      <c r="H115" s="387"/>
      <c r="I115" s="276">
        <v>0</v>
      </c>
      <c r="J115" s="276">
        <f t="shared" si="12"/>
        <v>15.04</v>
      </c>
      <c r="K115" s="276">
        <f t="shared" si="13"/>
        <v>1.68</v>
      </c>
      <c r="L115" s="276">
        <f t="shared" si="14"/>
        <v>0</v>
      </c>
      <c r="M115" s="276">
        <f t="shared" si="15"/>
        <v>56.7</v>
      </c>
      <c r="N115" s="276">
        <f t="shared" si="16"/>
        <v>0</v>
      </c>
      <c r="O115" s="276">
        <f t="shared" si="17"/>
        <v>23.58</v>
      </c>
      <c r="P115" s="276">
        <f t="shared" si="18"/>
        <v>0</v>
      </c>
      <c r="Q115" s="276">
        <v>0</v>
      </c>
      <c r="R115" s="276">
        <f t="shared" si="19"/>
        <v>3.76</v>
      </c>
      <c r="S115" s="276">
        <f t="shared" si="20"/>
        <v>3.76</v>
      </c>
      <c r="T115" s="389">
        <f t="shared" si="21"/>
        <v>1.88</v>
      </c>
      <c r="U115" s="402">
        <f t="shared" si="22"/>
        <v>106</v>
      </c>
    </row>
    <row r="116" spans="1:21" ht="13.5" thickBot="1" x14ac:dyDescent="0.25">
      <c r="A116" s="390" t="s">
        <v>4616</v>
      </c>
      <c r="B116" s="391">
        <v>740200069</v>
      </c>
      <c r="C116" s="392" t="s">
        <v>4918</v>
      </c>
      <c r="D116" s="393">
        <v>123</v>
      </c>
      <c r="E116" s="392">
        <f t="shared" si="23"/>
        <v>1</v>
      </c>
      <c r="F116" s="392">
        <v>0</v>
      </c>
      <c r="G116" s="394">
        <v>1</v>
      </c>
      <c r="H116" s="390"/>
      <c r="I116" s="392">
        <v>0</v>
      </c>
      <c r="J116" s="392">
        <f t="shared" si="12"/>
        <v>29.52</v>
      </c>
      <c r="K116" s="392">
        <f t="shared" si="13"/>
        <v>1.68</v>
      </c>
      <c r="L116" s="392">
        <f t="shared" si="14"/>
        <v>0</v>
      </c>
      <c r="M116" s="392">
        <f t="shared" si="15"/>
        <v>56.7</v>
      </c>
      <c r="N116" s="392">
        <f t="shared" si="16"/>
        <v>0</v>
      </c>
      <c r="O116" s="392">
        <f t="shared" si="17"/>
        <v>23.58</v>
      </c>
      <c r="P116" s="392">
        <f t="shared" si="18"/>
        <v>0</v>
      </c>
      <c r="Q116" s="392">
        <v>0</v>
      </c>
      <c r="R116" s="392">
        <f t="shared" si="19"/>
        <v>7.38</v>
      </c>
      <c r="S116" s="392">
        <f t="shared" si="20"/>
        <v>7.38</v>
      </c>
      <c r="T116" s="394">
        <f t="shared" si="21"/>
        <v>3.69</v>
      </c>
      <c r="U116" s="1319">
        <f t="shared" si="22"/>
        <v>130</v>
      </c>
    </row>
    <row r="117" spans="1:21" x14ac:dyDescent="0.2">
      <c r="T117" s="1320" t="s">
        <v>3</v>
      </c>
      <c r="U117" s="1320">
        <f>SUM(U8:U116)</f>
        <v>13285</v>
      </c>
    </row>
  </sheetData>
  <mergeCells count="5">
    <mergeCell ref="Q1:U1"/>
    <mergeCell ref="A3:U3"/>
    <mergeCell ref="A4:F5"/>
    <mergeCell ref="I4:J4"/>
    <mergeCell ref="Q4:T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59BFC-BDB7-4199-8C6F-11B7520F1A07}">
  <sheetPr>
    <tabColor theme="8" tint="0.39997558519241921"/>
  </sheetPr>
  <dimension ref="A1:X118"/>
  <sheetViews>
    <sheetView topLeftCell="E1" zoomScale="59" zoomScaleNormal="59" workbookViewId="0">
      <selection activeCell="X13" sqref="X13"/>
    </sheetView>
  </sheetViews>
  <sheetFormatPr defaultRowHeight="15" x14ac:dyDescent="0.25"/>
  <cols>
    <col min="1" max="1" width="19.7109375" style="1208" customWidth="1"/>
    <col min="2" max="2" width="15.5703125" style="1217" customWidth="1"/>
    <col min="3" max="3" width="32.5703125" style="1208" customWidth="1"/>
    <col min="4" max="4" width="17.42578125" style="1208" customWidth="1"/>
    <col min="5" max="5" width="13.28515625" style="1208" customWidth="1"/>
    <col min="6" max="6" width="15" style="1208" customWidth="1"/>
    <col min="7" max="8" width="13.7109375" style="1208" customWidth="1"/>
    <col min="9" max="9" width="11" style="1208" customWidth="1"/>
    <col min="10" max="10" width="10.7109375" style="1208" customWidth="1"/>
    <col min="11" max="14" width="13.7109375" style="1208" customWidth="1"/>
    <col min="15" max="15" width="12.85546875" style="1208" customWidth="1"/>
    <col min="16" max="16" width="11.85546875" style="1208" customWidth="1"/>
    <col min="17" max="17" width="11.42578125" style="1208" customWidth="1"/>
    <col min="18" max="18" width="11.7109375" style="1208" customWidth="1"/>
    <col min="19" max="19" width="10" style="1208" customWidth="1"/>
    <col min="20" max="20" width="10.42578125" style="1208" customWidth="1"/>
    <col min="21" max="21" width="15.28515625" style="1208" customWidth="1"/>
    <col min="22" max="22" width="13.42578125" style="1208" customWidth="1"/>
    <col min="23" max="16384" width="9.140625" style="1206"/>
  </cols>
  <sheetData>
    <row r="1" spans="1:23" ht="57.75" customHeight="1" x14ac:dyDescent="0.25">
      <c r="G1" s="1218"/>
      <c r="H1" s="1215"/>
      <c r="Q1" s="1385" t="s">
        <v>5418</v>
      </c>
      <c r="R1" s="1385"/>
      <c r="S1" s="1385"/>
      <c r="T1" s="1385"/>
      <c r="U1" s="1385"/>
    </row>
    <row r="2" spans="1:23" ht="15.75" customHeight="1" x14ac:dyDescent="0.25">
      <c r="B2" s="1219"/>
      <c r="C2" s="1219"/>
      <c r="D2" s="1219"/>
      <c r="E2" s="1219"/>
    </row>
    <row r="3" spans="1:23" ht="15" customHeight="1" thickBot="1" x14ac:dyDescent="0.3">
      <c r="A3" s="1390" t="s">
        <v>5324</v>
      </c>
      <c r="B3" s="1390"/>
      <c r="C3" s="1390"/>
      <c r="D3" s="1390"/>
      <c r="E3" s="1390"/>
      <c r="F3" s="1390"/>
      <c r="G3" s="1390"/>
      <c r="H3" s="1390"/>
      <c r="I3" s="1390"/>
      <c r="J3" s="1390"/>
      <c r="K3" s="1390"/>
      <c r="L3" s="1390"/>
      <c r="M3" s="1390"/>
      <c r="N3" s="1390"/>
      <c r="O3" s="1390"/>
      <c r="P3" s="1390"/>
      <c r="Q3" s="1390"/>
      <c r="R3" s="1390"/>
      <c r="S3" s="1390"/>
      <c r="T3" s="1390"/>
    </row>
    <row r="4" spans="1:23" ht="55.5" customHeight="1" x14ac:dyDescent="0.25">
      <c r="A4" s="1224"/>
      <c r="B4" s="1224"/>
      <c r="C4" s="1224"/>
      <c r="D4" s="1224"/>
      <c r="E4" s="1224"/>
      <c r="F4" s="1224"/>
      <c r="H4" s="1226" t="s">
        <v>4971</v>
      </c>
      <c r="I4" s="1310" t="s">
        <v>4972</v>
      </c>
      <c r="J4" s="1310" t="s">
        <v>4973</v>
      </c>
      <c r="K4" s="1310" t="s">
        <v>4975</v>
      </c>
      <c r="L4" s="1310" t="s">
        <v>4974</v>
      </c>
      <c r="M4" s="1310" t="s">
        <v>4977</v>
      </c>
      <c r="N4" s="1310" t="s">
        <v>4976</v>
      </c>
      <c r="O4" s="1310" t="s">
        <v>4979</v>
      </c>
      <c r="P4" s="1310" t="s">
        <v>4978</v>
      </c>
      <c r="Q4" s="1310" t="s">
        <v>4980</v>
      </c>
      <c r="R4" s="1310" t="s">
        <v>4981</v>
      </c>
      <c r="S4" s="1310" t="s">
        <v>4982</v>
      </c>
      <c r="T4" s="1311" t="s">
        <v>4983</v>
      </c>
      <c r="U4" s="1200"/>
    </row>
    <row r="5" spans="1:23" ht="36.75" customHeight="1" thickBot="1" x14ac:dyDescent="0.3">
      <c r="C5" s="1216" t="s">
        <v>4990</v>
      </c>
      <c r="D5" s="1220">
        <v>105</v>
      </c>
      <c r="F5" s="1312"/>
      <c r="H5" s="1178" t="s">
        <v>4984</v>
      </c>
      <c r="I5" s="1199">
        <v>0.24</v>
      </c>
      <c r="J5" s="1199">
        <v>0.24</v>
      </c>
      <c r="K5" s="1199">
        <v>1.68</v>
      </c>
      <c r="L5" s="1199">
        <v>1.68</v>
      </c>
      <c r="M5" s="1199">
        <v>56.7</v>
      </c>
      <c r="N5" s="1199">
        <v>56.7</v>
      </c>
      <c r="O5" s="1199">
        <v>23.58</v>
      </c>
      <c r="P5" s="1199">
        <v>23.58</v>
      </c>
      <c r="Q5" s="1199">
        <v>0.06</v>
      </c>
      <c r="R5" s="1199">
        <v>0.06</v>
      </c>
      <c r="S5" s="1199">
        <v>0.06</v>
      </c>
      <c r="T5" s="1187">
        <v>0.03</v>
      </c>
    </row>
    <row r="6" spans="1:23" ht="55.5" customHeight="1" thickBot="1" x14ac:dyDescent="0.3">
      <c r="A6" s="1179" t="s">
        <v>262</v>
      </c>
      <c r="B6" s="1202" t="s">
        <v>1102</v>
      </c>
      <c r="C6" s="1194" t="s">
        <v>1103</v>
      </c>
      <c r="D6" s="1205" t="s">
        <v>4985</v>
      </c>
      <c r="E6" s="1205" t="s">
        <v>4986</v>
      </c>
      <c r="F6" s="1205" t="s">
        <v>4991</v>
      </c>
      <c r="G6" s="1198" t="s">
        <v>4992</v>
      </c>
      <c r="H6" s="1189"/>
      <c r="I6" s="1204"/>
      <c r="J6" s="1204"/>
      <c r="K6" s="1197"/>
      <c r="L6" s="1197"/>
      <c r="M6" s="1191"/>
      <c r="N6" s="1188"/>
      <c r="O6" s="1188"/>
      <c r="P6" s="1188"/>
      <c r="Q6" s="1188"/>
      <c r="R6" s="1188"/>
      <c r="S6" s="1188"/>
      <c r="T6" s="1177"/>
      <c r="U6" s="1212" t="s">
        <v>3488</v>
      </c>
    </row>
    <row r="7" spans="1:23" ht="13.5" customHeight="1" thickBot="1" x14ac:dyDescent="0.3">
      <c r="A7" s="1181" t="s">
        <v>3</v>
      </c>
      <c r="B7" s="1176"/>
      <c r="C7" s="1193"/>
      <c r="D7" s="1192"/>
      <c r="E7" s="1192"/>
      <c r="F7" s="1192"/>
      <c r="G7" s="1192"/>
      <c r="H7" s="1192"/>
      <c r="I7" s="1192"/>
      <c r="J7" s="1192"/>
      <c r="K7" s="1184"/>
      <c r="L7" s="1184"/>
      <c r="M7" s="1184"/>
      <c r="N7" s="1184"/>
      <c r="O7" s="1184"/>
      <c r="P7" s="1184"/>
      <c r="Q7" s="1184"/>
      <c r="R7" s="1184"/>
      <c r="S7" s="1184"/>
      <c r="T7" s="1177"/>
      <c r="U7" s="1185">
        <f>SUM(U8:U117)</f>
        <v>13408</v>
      </c>
      <c r="W7" s="1252"/>
    </row>
    <row r="8" spans="1:23" x14ac:dyDescent="0.25">
      <c r="A8" s="1250" t="s">
        <v>3489</v>
      </c>
      <c r="B8" s="1186">
        <v>641600009</v>
      </c>
      <c r="C8" s="1209" t="s">
        <v>4812</v>
      </c>
      <c r="D8" s="1183">
        <v>43</v>
      </c>
      <c r="E8" s="1209">
        <f>F8+G8</f>
        <v>2</v>
      </c>
      <c r="F8" s="1209">
        <v>0</v>
      </c>
      <c r="G8" s="1251">
        <v>2</v>
      </c>
      <c r="H8" s="1250"/>
      <c r="I8" s="1209">
        <v>0</v>
      </c>
      <c r="J8" s="1209">
        <f t="shared" ref="J8:J71" si="0">D8*$J$5</f>
        <v>10.32</v>
      </c>
      <c r="K8" s="1209">
        <f t="shared" ref="K8:K71" si="1">G8*$K$5</f>
        <v>3.36</v>
      </c>
      <c r="L8" s="1209">
        <f t="shared" ref="L8:L71" si="2">F8*$L$5</f>
        <v>0</v>
      </c>
      <c r="M8" s="1209">
        <f t="shared" ref="M8:M71" si="3">G8*$M$5</f>
        <v>113.4</v>
      </c>
      <c r="N8" s="1209">
        <f t="shared" ref="N8:N71" si="4">F8*$N$5</f>
        <v>0</v>
      </c>
      <c r="O8" s="1209">
        <f t="shared" ref="O8:O71" si="5">G8*$O$5</f>
        <v>47.16</v>
      </c>
      <c r="P8" s="1209">
        <f t="shared" ref="P8:P71" si="6">F8*$P$5</f>
        <v>0</v>
      </c>
      <c r="Q8" s="1209">
        <v>0</v>
      </c>
      <c r="R8" s="1209">
        <f t="shared" ref="R8:R71" si="7">D8*$R$5</f>
        <v>2.58</v>
      </c>
      <c r="S8" s="1209">
        <f t="shared" ref="S8:S71" si="8">D8*$S$5</f>
        <v>2.58</v>
      </c>
      <c r="T8" s="1251">
        <f t="shared" ref="T8:T71" si="9">D8*$T$5</f>
        <v>1.29</v>
      </c>
      <c r="U8" s="1203">
        <f>ROUND((I8+J8+K8+L8+M8+N8+O8+P8+Q8+R8+S8+T8),0)</f>
        <v>181</v>
      </c>
    </row>
    <row r="9" spans="1:23" x14ac:dyDescent="0.25">
      <c r="A9" s="1213" t="s">
        <v>3489</v>
      </c>
      <c r="B9" s="1196">
        <v>905100008</v>
      </c>
      <c r="C9" s="1210" t="s">
        <v>4813</v>
      </c>
      <c r="D9" s="1201">
        <v>31.666666666666668</v>
      </c>
      <c r="E9" s="1210">
        <f t="shared" ref="E9:E72" si="10">F9+G9</f>
        <v>1</v>
      </c>
      <c r="F9" s="1210">
        <v>0</v>
      </c>
      <c r="G9" s="1221">
        <v>1</v>
      </c>
      <c r="H9" s="1213"/>
      <c r="I9" s="1209">
        <v>0</v>
      </c>
      <c r="J9" s="1210">
        <f t="shared" si="0"/>
        <v>7.6</v>
      </c>
      <c r="K9" s="1210">
        <f t="shared" si="1"/>
        <v>1.68</v>
      </c>
      <c r="L9" s="1210">
        <f t="shared" si="2"/>
        <v>0</v>
      </c>
      <c r="M9" s="1210">
        <f t="shared" si="3"/>
        <v>56.7</v>
      </c>
      <c r="N9" s="1210">
        <f t="shared" si="4"/>
        <v>0</v>
      </c>
      <c r="O9" s="1210">
        <f t="shared" si="5"/>
        <v>23.58</v>
      </c>
      <c r="P9" s="1210">
        <f t="shared" si="6"/>
        <v>0</v>
      </c>
      <c r="Q9" s="1209">
        <v>0</v>
      </c>
      <c r="R9" s="1210">
        <f t="shared" si="7"/>
        <v>1.9</v>
      </c>
      <c r="S9" s="1210">
        <f t="shared" si="8"/>
        <v>1.9</v>
      </c>
      <c r="T9" s="1221">
        <f t="shared" si="9"/>
        <v>0.95</v>
      </c>
      <c r="U9" s="1203">
        <f t="shared" ref="U9:U71" si="11">ROUND((I9+J9+K9+L9+M9+N9+O9+P9+Q9+R9+S9+T9),0)</f>
        <v>94</v>
      </c>
    </row>
    <row r="10" spans="1:23" x14ac:dyDescent="0.25">
      <c r="A10" s="1213" t="s">
        <v>3489</v>
      </c>
      <c r="B10" s="1196">
        <v>880200008</v>
      </c>
      <c r="C10" s="1210" t="s">
        <v>4814</v>
      </c>
      <c r="D10" s="1201">
        <v>92.333333333333329</v>
      </c>
      <c r="E10" s="1210">
        <f t="shared" si="10"/>
        <v>1</v>
      </c>
      <c r="F10" s="1210">
        <v>0</v>
      </c>
      <c r="G10" s="1221">
        <v>1</v>
      </c>
      <c r="H10" s="1213"/>
      <c r="I10" s="1209">
        <v>0</v>
      </c>
      <c r="J10" s="1210">
        <f t="shared" si="0"/>
        <v>22.159999999999997</v>
      </c>
      <c r="K10" s="1210">
        <f t="shared" si="1"/>
        <v>1.68</v>
      </c>
      <c r="L10" s="1210">
        <f t="shared" si="2"/>
        <v>0</v>
      </c>
      <c r="M10" s="1210">
        <f t="shared" si="3"/>
        <v>56.7</v>
      </c>
      <c r="N10" s="1210">
        <f t="shared" si="4"/>
        <v>0</v>
      </c>
      <c r="O10" s="1210">
        <f t="shared" si="5"/>
        <v>23.58</v>
      </c>
      <c r="P10" s="1210">
        <f t="shared" si="6"/>
        <v>0</v>
      </c>
      <c r="Q10" s="1209">
        <v>0</v>
      </c>
      <c r="R10" s="1210">
        <f t="shared" si="7"/>
        <v>5.5399999999999991</v>
      </c>
      <c r="S10" s="1210">
        <f t="shared" si="8"/>
        <v>5.5399999999999991</v>
      </c>
      <c r="T10" s="1221">
        <f t="shared" si="9"/>
        <v>2.7699999999999996</v>
      </c>
      <c r="U10" s="1203">
        <f t="shared" si="11"/>
        <v>118</v>
      </c>
    </row>
    <row r="11" spans="1:23" x14ac:dyDescent="0.25">
      <c r="A11" s="1213" t="s">
        <v>3489</v>
      </c>
      <c r="B11" s="1196">
        <v>641600007</v>
      </c>
      <c r="C11" s="1210" t="s">
        <v>4815</v>
      </c>
      <c r="D11" s="1201">
        <v>65.333333333333329</v>
      </c>
      <c r="E11" s="1210">
        <f t="shared" si="10"/>
        <v>1</v>
      </c>
      <c r="F11" s="1210">
        <v>0</v>
      </c>
      <c r="G11" s="1221">
        <v>1</v>
      </c>
      <c r="H11" s="1213"/>
      <c r="I11" s="1209">
        <v>0</v>
      </c>
      <c r="J11" s="1210">
        <f t="shared" si="0"/>
        <v>15.679999999999998</v>
      </c>
      <c r="K11" s="1210">
        <f t="shared" si="1"/>
        <v>1.68</v>
      </c>
      <c r="L11" s="1210">
        <f t="shared" si="2"/>
        <v>0</v>
      </c>
      <c r="M11" s="1210">
        <f t="shared" si="3"/>
        <v>56.7</v>
      </c>
      <c r="N11" s="1210">
        <f t="shared" si="4"/>
        <v>0</v>
      </c>
      <c r="O11" s="1210">
        <f t="shared" si="5"/>
        <v>23.58</v>
      </c>
      <c r="P11" s="1210">
        <f t="shared" si="6"/>
        <v>0</v>
      </c>
      <c r="Q11" s="1209">
        <v>0</v>
      </c>
      <c r="R11" s="1210">
        <f t="shared" si="7"/>
        <v>3.9199999999999995</v>
      </c>
      <c r="S11" s="1210">
        <f t="shared" si="8"/>
        <v>3.9199999999999995</v>
      </c>
      <c r="T11" s="1221">
        <f t="shared" si="9"/>
        <v>1.9599999999999997</v>
      </c>
      <c r="U11" s="1203">
        <f t="shared" si="11"/>
        <v>107</v>
      </c>
    </row>
    <row r="12" spans="1:23" x14ac:dyDescent="0.25">
      <c r="A12" s="1213" t="s">
        <v>3489</v>
      </c>
      <c r="B12" s="1196">
        <v>641000020</v>
      </c>
      <c r="C12" s="1210" t="s">
        <v>4816</v>
      </c>
      <c r="D12" s="1201">
        <v>39</v>
      </c>
      <c r="E12" s="1210">
        <f t="shared" si="10"/>
        <v>1</v>
      </c>
      <c r="F12" s="1210">
        <v>0</v>
      </c>
      <c r="G12" s="1221">
        <v>1</v>
      </c>
      <c r="H12" s="1213"/>
      <c r="I12" s="1209">
        <v>0</v>
      </c>
      <c r="J12" s="1210">
        <f t="shared" si="0"/>
        <v>9.36</v>
      </c>
      <c r="K12" s="1210">
        <f t="shared" si="1"/>
        <v>1.68</v>
      </c>
      <c r="L12" s="1210">
        <f t="shared" si="2"/>
        <v>0</v>
      </c>
      <c r="M12" s="1210">
        <f t="shared" si="3"/>
        <v>56.7</v>
      </c>
      <c r="N12" s="1210">
        <f t="shared" si="4"/>
        <v>0</v>
      </c>
      <c r="O12" s="1210">
        <f t="shared" si="5"/>
        <v>23.58</v>
      </c>
      <c r="P12" s="1210">
        <f t="shared" si="6"/>
        <v>0</v>
      </c>
      <c r="Q12" s="1209">
        <v>0</v>
      </c>
      <c r="R12" s="1210">
        <f t="shared" si="7"/>
        <v>2.34</v>
      </c>
      <c r="S12" s="1210">
        <f t="shared" si="8"/>
        <v>2.34</v>
      </c>
      <c r="T12" s="1221">
        <f t="shared" si="9"/>
        <v>1.17</v>
      </c>
      <c r="U12" s="1203">
        <f t="shared" si="11"/>
        <v>97</v>
      </c>
    </row>
    <row r="13" spans="1:23" x14ac:dyDescent="0.25">
      <c r="A13" s="1213" t="s">
        <v>3489</v>
      </c>
      <c r="B13" s="1196">
        <v>840600016</v>
      </c>
      <c r="C13" s="1210" t="s">
        <v>4817</v>
      </c>
      <c r="D13" s="1201">
        <v>41</v>
      </c>
      <c r="E13" s="1210">
        <f t="shared" si="10"/>
        <v>1</v>
      </c>
      <c r="F13" s="1210">
        <v>0</v>
      </c>
      <c r="G13" s="1221">
        <v>1</v>
      </c>
      <c r="H13" s="1213"/>
      <c r="I13" s="1209">
        <v>0</v>
      </c>
      <c r="J13" s="1210">
        <f t="shared" si="0"/>
        <v>9.84</v>
      </c>
      <c r="K13" s="1210">
        <f t="shared" si="1"/>
        <v>1.68</v>
      </c>
      <c r="L13" s="1210">
        <f t="shared" si="2"/>
        <v>0</v>
      </c>
      <c r="M13" s="1210">
        <f t="shared" si="3"/>
        <v>56.7</v>
      </c>
      <c r="N13" s="1210">
        <f t="shared" si="4"/>
        <v>0</v>
      </c>
      <c r="O13" s="1210">
        <f t="shared" si="5"/>
        <v>23.58</v>
      </c>
      <c r="P13" s="1210">
        <f t="shared" si="6"/>
        <v>0</v>
      </c>
      <c r="Q13" s="1209">
        <v>0</v>
      </c>
      <c r="R13" s="1210">
        <f t="shared" si="7"/>
        <v>2.46</v>
      </c>
      <c r="S13" s="1210">
        <f t="shared" si="8"/>
        <v>2.46</v>
      </c>
      <c r="T13" s="1221">
        <f t="shared" si="9"/>
        <v>1.23</v>
      </c>
      <c r="U13" s="1203">
        <f t="shared" si="11"/>
        <v>98</v>
      </c>
    </row>
    <row r="14" spans="1:23" x14ac:dyDescent="0.25">
      <c r="A14" s="1213" t="s">
        <v>3489</v>
      </c>
      <c r="B14" s="1196">
        <v>641000019</v>
      </c>
      <c r="C14" s="1210" t="s">
        <v>4818</v>
      </c>
      <c r="D14" s="1201">
        <v>41</v>
      </c>
      <c r="E14" s="1210">
        <f t="shared" si="10"/>
        <v>1</v>
      </c>
      <c r="F14" s="1210">
        <v>0</v>
      </c>
      <c r="G14" s="1221">
        <v>1</v>
      </c>
      <c r="H14" s="1213"/>
      <c r="I14" s="1209">
        <v>0</v>
      </c>
      <c r="J14" s="1210">
        <f t="shared" si="0"/>
        <v>9.84</v>
      </c>
      <c r="K14" s="1210">
        <f t="shared" si="1"/>
        <v>1.68</v>
      </c>
      <c r="L14" s="1210">
        <f t="shared" si="2"/>
        <v>0</v>
      </c>
      <c r="M14" s="1210">
        <f t="shared" si="3"/>
        <v>56.7</v>
      </c>
      <c r="N14" s="1210">
        <f t="shared" si="4"/>
        <v>0</v>
      </c>
      <c r="O14" s="1210">
        <f t="shared" si="5"/>
        <v>23.58</v>
      </c>
      <c r="P14" s="1210">
        <f t="shared" si="6"/>
        <v>0</v>
      </c>
      <c r="Q14" s="1209">
        <v>0</v>
      </c>
      <c r="R14" s="1210">
        <f t="shared" si="7"/>
        <v>2.46</v>
      </c>
      <c r="S14" s="1210">
        <f t="shared" si="8"/>
        <v>2.46</v>
      </c>
      <c r="T14" s="1221">
        <f t="shared" si="9"/>
        <v>1.23</v>
      </c>
      <c r="U14" s="1203">
        <f t="shared" si="11"/>
        <v>98</v>
      </c>
    </row>
    <row r="15" spans="1:23" x14ac:dyDescent="0.25">
      <c r="A15" s="1213" t="s">
        <v>3489</v>
      </c>
      <c r="B15" s="1196">
        <v>641600008</v>
      </c>
      <c r="C15" s="1210" t="s">
        <v>4819</v>
      </c>
      <c r="D15" s="1201">
        <v>102</v>
      </c>
      <c r="E15" s="1210">
        <f t="shared" si="10"/>
        <v>2</v>
      </c>
      <c r="F15" s="1210">
        <v>0</v>
      </c>
      <c r="G15" s="1221">
        <v>2</v>
      </c>
      <c r="H15" s="1213"/>
      <c r="I15" s="1209">
        <v>0</v>
      </c>
      <c r="J15" s="1210">
        <f t="shared" si="0"/>
        <v>24.48</v>
      </c>
      <c r="K15" s="1210">
        <f t="shared" si="1"/>
        <v>3.36</v>
      </c>
      <c r="L15" s="1210">
        <f t="shared" si="2"/>
        <v>0</v>
      </c>
      <c r="M15" s="1210">
        <f t="shared" si="3"/>
        <v>113.4</v>
      </c>
      <c r="N15" s="1210">
        <f t="shared" si="4"/>
        <v>0</v>
      </c>
      <c r="O15" s="1210">
        <f t="shared" si="5"/>
        <v>47.16</v>
      </c>
      <c r="P15" s="1210">
        <f t="shared" si="6"/>
        <v>0</v>
      </c>
      <c r="Q15" s="1209">
        <v>0</v>
      </c>
      <c r="R15" s="1210">
        <f t="shared" si="7"/>
        <v>6.12</v>
      </c>
      <c r="S15" s="1210">
        <f t="shared" si="8"/>
        <v>6.12</v>
      </c>
      <c r="T15" s="1221">
        <f t="shared" si="9"/>
        <v>3.06</v>
      </c>
      <c r="U15" s="1203">
        <f t="shared" si="11"/>
        <v>204</v>
      </c>
    </row>
    <row r="16" spans="1:23" x14ac:dyDescent="0.25">
      <c r="A16" s="1213" t="s">
        <v>3489</v>
      </c>
      <c r="B16" s="1196">
        <v>900200076</v>
      </c>
      <c r="C16" s="1210" t="s">
        <v>4820</v>
      </c>
      <c r="D16" s="1201">
        <v>37</v>
      </c>
      <c r="E16" s="1210">
        <f t="shared" si="10"/>
        <v>1</v>
      </c>
      <c r="F16" s="1210">
        <v>0</v>
      </c>
      <c r="G16" s="1221">
        <v>1</v>
      </c>
      <c r="H16" s="1213"/>
      <c r="I16" s="1209">
        <v>0</v>
      </c>
      <c r="J16" s="1210">
        <f t="shared" si="0"/>
        <v>8.879999999999999</v>
      </c>
      <c r="K16" s="1210">
        <f t="shared" si="1"/>
        <v>1.68</v>
      </c>
      <c r="L16" s="1210">
        <f t="shared" si="2"/>
        <v>0</v>
      </c>
      <c r="M16" s="1210">
        <f t="shared" si="3"/>
        <v>56.7</v>
      </c>
      <c r="N16" s="1210">
        <f t="shared" si="4"/>
        <v>0</v>
      </c>
      <c r="O16" s="1210">
        <f t="shared" si="5"/>
        <v>23.58</v>
      </c>
      <c r="P16" s="1210">
        <f t="shared" si="6"/>
        <v>0</v>
      </c>
      <c r="Q16" s="1209">
        <v>0</v>
      </c>
      <c r="R16" s="1210">
        <f t="shared" si="7"/>
        <v>2.2199999999999998</v>
      </c>
      <c r="S16" s="1210">
        <f t="shared" si="8"/>
        <v>2.2199999999999998</v>
      </c>
      <c r="T16" s="1221">
        <f t="shared" si="9"/>
        <v>1.1099999999999999</v>
      </c>
      <c r="U16" s="1203">
        <f t="shared" si="11"/>
        <v>96</v>
      </c>
    </row>
    <row r="17" spans="1:21" x14ac:dyDescent="0.25">
      <c r="A17" s="1213" t="s">
        <v>3489</v>
      </c>
      <c r="B17" s="1196">
        <v>641600010</v>
      </c>
      <c r="C17" s="1210" t="s">
        <v>4821</v>
      </c>
      <c r="D17" s="1201">
        <v>137.33333333333334</v>
      </c>
      <c r="E17" s="1210">
        <f t="shared" si="10"/>
        <v>1</v>
      </c>
      <c r="F17" s="1210">
        <v>0</v>
      </c>
      <c r="G17" s="1221">
        <v>1</v>
      </c>
      <c r="H17" s="1213"/>
      <c r="I17" s="1209">
        <v>0</v>
      </c>
      <c r="J17" s="1210">
        <f t="shared" si="0"/>
        <v>32.96</v>
      </c>
      <c r="K17" s="1210">
        <f t="shared" si="1"/>
        <v>1.68</v>
      </c>
      <c r="L17" s="1210">
        <f t="shared" si="2"/>
        <v>0</v>
      </c>
      <c r="M17" s="1210">
        <f t="shared" si="3"/>
        <v>56.7</v>
      </c>
      <c r="N17" s="1210">
        <f t="shared" si="4"/>
        <v>0</v>
      </c>
      <c r="O17" s="1210">
        <f t="shared" si="5"/>
        <v>23.58</v>
      </c>
      <c r="P17" s="1210">
        <f t="shared" si="6"/>
        <v>0</v>
      </c>
      <c r="Q17" s="1209">
        <v>0</v>
      </c>
      <c r="R17" s="1210">
        <f t="shared" si="7"/>
        <v>8.24</v>
      </c>
      <c r="S17" s="1210">
        <f t="shared" si="8"/>
        <v>8.24</v>
      </c>
      <c r="T17" s="1221">
        <f t="shared" si="9"/>
        <v>4.12</v>
      </c>
      <c r="U17" s="1203">
        <f t="shared" si="11"/>
        <v>136</v>
      </c>
    </row>
    <row r="18" spans="1:21" x14ac:dyDescent="0.25">
      <c r="A18" s="1213" t="s">
        <v>3489</v>
      </c>
      <c r="B18" s="1196">
        <v>640600018</v>
      </c>
      <c r="C18" s="1210" t="s">
        <v>4822</v>
      </c>
      <c r="D18" s="1201">
        <v>70.333333333333329</v>
      </c>
      <c r="E18" s="1210">
        <f t="shared" si="10"/>
        <v>1</v>
      </c>
      <c r="F18" s="1210">
        <v>0</v>
      </c>
      <c r="G18" s="1221">
        <v>1</v>
      </c>
      <c r="H18" s="1213"/>
      <c r="I18" s="1209">
        <v>0</v>
      </c>
      <c r="J18" s="1210">
        <f t="shared" si="0"/>
        <v>16.88</v>
      </c>
      <c r="K18" s="1210">
        <f t="shared" si="1"/>
        <v>1.68</v>
      </c>
      <c r="L18" s="1210">
        <f t="shared" si="2"/>
        <v>0</v>
      </c>
      <c r="M18" s="1210">
        <f t="shared" si="3"/>
        <v>56.7</v>
      </c>
      <c r="N18" s="1210">
        <f t="shared" si="4"/>
        <v>0</v>
      </c>
      <c r="O18" s="1210">
        <f t="shared" si="5"/>
        <v>23.58</v>
      </c>
      <c r="P18" s="1210">
        <f t="shared" si="6"/>
        <v>0</v>
      </c>
      <c r="Q18" s="1209">
        <v>0</v>
      </c>
      <c r="R18" s="1210">
        <f t="shared" si="7"/>
        <v>4.22</v>
      </c>
      <c r="S18" s="1210">
        <f t="shared" si="8"/>
        <v>4.22</v>
      </c>
      <c r="T18" s="1221">
        <f t="shared" si="9"/>
        <v>2.11</v>
      </c>
      <c r="U18" s="1203">
        <f t="shared" si="11"/>
        <v>109</v>
      </c>
    </row>
    <row r="19" spans="1:21" x14ac:dyDescent="0.25">
      <c r="A19" s="1213" t="s">
        <v>3489</v>
      </c>
      <c r="B19" s="1196">
        <v>901200020</v>
      </c>
      <c r="C19" s="1210" t="s">
        <v>4823</v>
      </c>
      <c r="D19" s="1201">
        <v>344.66666666666669</v>
      </c>
      <c r="E19" s="1210">
        <v>2</v>
      </c>
      <c r="F19" s="1210">
        <v>0</v>
      </c>
      <c r="G19" s="1221">
        <v>2</v>
      </c>
      <c r="H19" s="1213"/>
      <c r="I19" s="1209">
        <v>0</v>
      </c>
      <c r="J19" s="1210">
        <f t="shared" si="0"/>
        <v>82.72</v>
      </c>
      <c r="K19" s="1210">
        <f t="shared" si="1"/>
        <v>3.36</v>
      </c>
      <c r="L19" s="1210">
        <f t="shared" si="2"/>
        <v>0</v>
      </c>
      <c r="M19" s="1210">
        <f t="shared" si="3"/>
        <v>113.4</v>
      </c>
      <c r="N19" s="1210">
        <f t="shared" si="4"/>
        <v>0</v>
      </c>
      <c r="O19" s="1210">
        <f t="shared" si="5"/>
        <v>47.16</v>
      </c>
      <c r="P19" s="1210">
        <f t="shared" si="6"/>
        <v>0</v>
      </c>
      <c r="Q19" s="1209">
        <v>0</v>
      </c>
      <c r="R19" s="1210">
        <f t="shared" si="7"/>
        <v>20.68</v>
      </c>
      <c r="S19" s="1210">
        <f t="shared" si="8"/>
        <v>20.68</v>
      </c>
      <c r="T19" s="1221">
        <f t="shared" si="9"/>
        <v>10.34</v>
      </c>
      <c r="U19" s="1203">
        <f t="shared" si="11"/>
        <v>298</v>
      </c>
    </row>
    <row r="20" spans="1:21" x14ac:dyDescent="0.25">
      <c r="A20" s="1213" t="s">
        <v>3489</v>
      </c>
      <c r="B20" s="1196">
        <v>901200020</v>
      </c>
      <c r="C20" s="1210" t="s">
        <v>4823</v>
      </c>
      <c r="D20" s="1201">
        <v>344.66666666666669</v>
      </c>
      <c r="E20" s="1210">
        <v>2</v>
      </c>
      <c r="F20" s="1210">
        <v>0</v>
      </c>
      <c r="G20" s="1221">
        <v>2</v>
      </c>
      <c r="H20" s="1213"/>
      <c r="I20" s="1209">
        <v>0</v>
      </c>
      <c r="J20" s="1210">
        <f t="shared" si="0"/>
        <v>82.72</v>
      </c>
      <c r="K20" s="1210">
        <f t="shared" si="1"/>
        <v>3.36</v>
      </c>
      <c r="L20" s="1210">
        <f t="shared" si="2"/>
        <v>0</v>
      </c>
      <c r="M20" s="1210">
        <f t="shared" si="3"/>
        <v>113.4</v>
      </c>
      <c r="N20" s="1210">
        <f t="shared" si="4"/>
        <v>0</v>
      </c>
      <c r="O20" s="1210">
        <f t="shared" si="5"/>
        <v>47.16</v>
      </c>
      <c r="P20" s="1210">
        <f t="shared" si="6"/>
        <v>0</v>
      </c>
      <c r="Q20" s="1209">
        <v>0</v>
      </c>
      <c r="R20" s="1210">
        <f t="shared" si="7"/>
        <v>20.68</v>
      </c>
      <c r="S20" s="1210">
        <f t="shared" si="8"/>
        <v>20.68</v>
      </c>
      <c r="T20" s="1221">
        <f t="shared" si="9"/>
        <v>10.34</v>
      </c>
      <c r="U20" s="1203">
        <f t="shared" si="11"/>
        <v>298</v>
      </c>
    </row>
    <row r="21" spans="1:21" x14ac:dyDescent="0.25">
      <c r="A21" s="1213" t="s">
        <v>3489</v>
      </c>
      <c r="B21" s="1196">
        <v>840200073</v>
      </c>
      <c r="C21" s="1210" t="s">
        <v>4824</v>
      </c>
      <c r="D21" s="1201">
        <v>168.66666666666666</v>
      </c>
      <c r="E21" s="1210">
        <f t="shared" si="10"/>
        <v>1</v>
      </c>
      <c r="F21" s="1210">
        <v>0</v>
      </c>
      <c r="G21" s="1221">
        <v>1</v>
      </c>
      <c r="H21" s="1213"/>
      <c r="I21" s="1209">
        <v>0</v>
      </c>
      <c r="J21" s="1210">
        <f t="shared" si="0"/>
        <v>40.479999999999997</v>
      </c>
      <c r="K21" s="1210">
        <f t="shared" si="1"/>
        <v>1.68</v>
      </c>
      <c r="L21" s="1210">
        <f t="shared" si="2"/>
        <v>0</v>
      </c>
      <c r="M21" s="1210">
        <f t="shared" si="3"/>
        <v>56.7</v>
      </c>
      <c r="N21" s="1210">
        <f t="shared" si="4"/>
        <v>0</v>
      </c>
      <c r="O21" s="1210">
        <f t="shared" si="5"/>
        <v>23.58</v>
      </c>
      <c r="P21" s="1210">
        <f t="shared" si="6"/>
        <v>0</v>
      </c>
      <c r="Q21" s="1209">
        <v>0</v>
      </c>
      <c r="R21" s="1210">
        <f t="shared" si="7"/>
        <v>10.119999999999999</v>
      </c>
      <c r="S21" s="1210">
        <f t="shared" si="8"/>
        <v>10.119999999999999</v>
      </c>
      <c r="T21" s="1221">
        <f t="shared" si="9"/>
        <v>5.0599999999999996</v>
      </c>
      <c r="U21" s="1203">
        <f t="shared" si="11"/>
        <v>148</v>
      </c>
    </row>
    <row r="22" spans="1:21" x14ac:dyDescent="0.25">
      <c r="A22" s="1213" t="s">
        <v>3489</v>
      </c>
      <c r="B22" s="1196">
        <v>901200001</v>
      </c>
      <c r="C22" s="1210" t="s">
        <v>4825</v>
      </c>
      <c r="D22" s="1201">
        <v>118</v>
      </c>
      <c r="E22" s="1210">
        <f t="shared" si="10"/>
        <v>1</v>
      </c>
      <c r="F22" s="1210">
        <v>0</v>
      </c>
      <c r="G22" s="1221">
        <v>1</v>
      </c>
      <c r="H22" s="1213"/>
      <c r="I22" s="1209">
        <v>0</v>
      </c>
      <c r="J22" s="1210">
        <f t="shared" si="0"/>
        <v>28.32</v>
      </c>
      <c r="K22" s="1210">
        <f t="shared" si="1"/>
        <v>1.68</v>
      </c>
      <c r="L22" s="1210">
        <f t="shared" si="2"/>
        <v>0</v>
      </c>
      <c r="M22" s="1210">
        <f t="shared" si="3"/>
        <v>56.7</v>
      </c>
      <c r="N22" s="1210">
        <f t="shared" si="4"/>
        <v>0</v>
      </c>
      <c r="O22" s="1210">
        <f t="shared" si="5"/>
        <v>23.58</v>
      </c>
      <c r="P22" s="1210">
        <f t="shared" si="6"/>
        <v>0</v>
      </c>
      <c r="Q22" s="1209">
        <v>0</v>
      </c>
      <c r="R22" s="1210">
        <f t="shared" si="7"/>
        <v>7.08</v>
      </c>
      <c r="S22" s="1210">
        <f t="shared" si="8"/>
        <v>7.08</v>
      </c>
      <c r="T22" s="1221">
        <f t="shared" si="9"/>
        <v>3.54</v>
      </c>
      <c r="U22" s="1203">
        <f t="shared" si="11"/>
        <v>128</v>
      </c>
    </row>
    <row r="23" spans="1:21" x14ac:dyDescent="0.25">
      <c r="A23" s="1213" t="s">
        <v>3489</v>
      </c>
      <c r="B23" s="1196">
        <v>900200077</v>
      </c>
      <c r="C23" s="1210" t="s">
        <v>4826</v>
      </c>
      <c r="D23" s="1201">
        <v>80</v>
      </c>
      <c r="E23" s="1210">
        <f t="shared" si="10"/>
        <v>1</v>
      </c>
      <c r="F23" s="1210">
        <v>0</v>
      </c>
      <c r="G23" s="1221">
        <v>1</v>
      </c>
      <c r="H23" s="1213"/>
      <c r="I23" s="1209">
        <v>0</v>
      </c>
      <c r="J23" s="1210">
        <f t="shared" si="0"/>
        <v>19.2</v>
      </c>
      <c r="K23" s="1210">
        <f t="shared" si="1"/>
        <v>1.68</v>
      </c>
      <c r="L23" s="1210">
        <f t="shared" si="2"/>
        <v>0</v>
      </c>
      <c r="M23" s="1210">
        <f t="shared" si="3"/>
        <v>56.7</v>
      </c>
      <c r="N23" s="1210">
        <f t="shared" si="4"/>
        <v>0</v>
      </c>
      <c r="O23" s="1210">
        <f t="shared" si="5"/>
        <v>23.58</v>
      </c>
      <c r="P23" s="1210">
        <f t="shared" si="6"/>
        <v>0</v>
      </c>
      <c r="Q23" s="1209">
        <v>0</v>
      </c>
      <c r="R23" s="1210">
        <f t="shared" si="7"/>
        <v>4.8</v>
      </c>
      <c r="S23" s="1210">
        <f t="shared" si="8"/>
        <v>4.8</v>
      </c>
      <c r="T23" s="1221">
        <f t="shared" si="9"/>
        <v>2.4</v>
      </c>
      <c r="U23" s="1203">
        <f t="shared" si="11"/>
        <v>113</v>
      </c>
    </row>
    <row r="24" spans="1:21" x14ac:dyDescent="0.25">
      <c r="A24" s="1213" t="s">
        <v>3489</v>
      </c>
      <c r="B24" s="1196">
        <v>641000021</v>
      </c>
      <c r="C24" s="1210" t="s">
        <v>4827</v>
      </c>
      <c r="D24" s="1201">
        <v>63.333333333333336</v>
      </c>
      <c r="E24" s="1210">
        <f t="shared" si="10"/>
        <v>1</v>
      </c>
      <c r="F24" s="1210">
        <v>0</v>
      </c>
      <c r="G24" s="1221">
        <v>1</v>
      </c>
      <c r="H24" s="1213"/>
      <c r="I24" s="1209">
        <v>0</v>
      </c>
      <c r="J24" s="1210">
        <f t="shared" si="0"/>
        <v>15.2</v>
      </c>
      <c r="K24" s="1210">
        <f t="shared" si="1"/>
        <v>1.68</v>
      </c>
      <c r="L24" s="1210">
        <f t="shared" si="2"/>
        <v>0</v>
      </c>
      <c r="M24" s="1210">
        <f t="shared" si="3"/>
        <v>56.7</v>
      </c>
      <c r="N24" s="1210">
        <f t="shared" si="4"/>
        <v>0</v>
      </c>
      <c r="O24" s="1210">
        <f t="shared" si="5"/>
        <v>23.58</v>
      </c>
      <c r="P24" s="1210">
        <f t="shared" si="6"/>
        <v>0</v>
      </c>
      <c r="Q24" s="1209">
        <v>0</v>
      </c>
      <c r="R24" s="1210">
        <f t="shared" si="7"/>
        <v>3.8</v>
      </c>
      <c r="S24" s="1210">
        <f t="shared" si="8"/>
        <v>3.8</v>
      </c>
      <c r="T24" s="1221">
        <f t="shared" si="9"/>
        <v>1.9</v>
      </c>
      <c r="U24" s="1203">
        <f t="shared" si="11"/>
        <v>107</v>
      </c>
    </row>
    <row r="25" spans="1:21" x14ac:dyDescent="0.25">
      <c r="A25" s="1213" t="s">
        <v>3489</v>
      </c>
      <c r="B25" s="1196">
        <v>647900007</v>
      </c>
      <c r="C25" s="1210" t="s">
        <v>4828</v>
      </c>
      <c r="D25" s="1201">
        <v>76</v>
      </c>
      <c r="E25" s="1210">
        <f t="shared" si="10"/>
        <v>1</v>
      </c>
      <c r="F25" s="1210">
        <v>0</v>
      </c>
      <c r="G25" s="1221">
        <v>1</v>
      </c>
      <c r="H25" s="1213"/>
      <c r="I25" s="1209">
        <v>0</v>
      </c>
      <c r="J25" s="1210">
        <f t="shared" si="0"/>
        <v>18.239999999999998</v>
      </c>
      <c r="K25" s="1210">
        <f t="shared" si="1"/>
        <v>1.68</v>
      </c>
      <c r="L25" s="1210">
        <f t="shared" si="2"/>
        <v>0</v>
      </c>
      <c r="M25" s="1210">
        <f t="shared" si="3"/>
        <v>56.7</v>
      </c>
      <c r="N25" s="1210">
        <f t="shared" si="4"/>
        <v>0</v>
      </c>
      <c r="O25" s="1210">
        <f t="shared" si="5"/>
        <v>23.58</v>
      </c>
      <c r="P25" s="1210">
        <f t="shared" si="6"/>
        <v>0</v>
      </c>
      <c r="Q25" s="1209">
        <v>0</v>
      </c>
      <c r="R25" s="1210">
        <f t="shared" si="7"/>
        <v>4.5599999999999996</v>
      </c>
      <c r="S25" s="1210">
        <f t="shared" si="8"/>
        <v>4.5599999999999996</v>
      </c>
      <c r="T25" s="1221">
        <f t="shared" si="9"/>
        <v>2.2799999999999998</v>
      </c>
      <c r="U25" s="1203">
        <f t="shared" si="11"/>
        <v>112</v>
      </c>
    </row>
    <row r="26" spans="1:21" x14ac:dyDescent="0.25">
      <c r="A26" s="1213" t="s">
        <v>3489</v>
      </c>
      <c r="B26" s="1196">
        <v>621200010</v>
      </c>
      <c r="C26" s="1210" t="s">
        <v>4829</v>
      </c>
      <c r="D26" s="1201">
        <v>51.333333333333336</v>
      </c>
      <c r="E26" s="1210">
        <f t="shared" si="10"/>
        <v>1</v>
      </c>
      <c r="F26" s="1210">
        <v>0</v>
      </c>
      <c r="G26" s="1221">
        <v>1</v>
      </c>
      <c r="H26" s="1213"/>
      <c r="I26" s="1209">
        <v>0</v>
      </c>
      <c r="J26" s="1210">
        <f t="shared" si="0"/>
        <v>12.32</v>
      </c>
      <c r="K26" s="1210">
        <f t="shared" si="1"/>
        <v>1.68</v>
      </c>
      <c r="L26" s="1210">
        <f t="shared" si="2"/>
        <v>0</v>
      </c>
      <c r="M26" s="1210">
        <f t="shared" si="3"/>
        <v>56.7</v>
      </c>
      <c r="N26" s="1210">
        <f t="shared" si="4"/>
        <v>0</v>
      </c>
      <c r="O26" s="1210">
        <f t="shared" si="5"/>
        <v>23.58</v>
      </c>
      <c r="P26" s="1210">
        <f t="shared" si="6"/>
        <v>0</v>
      </c>
      <c r="Q26" s="1209">
        <v>0</v>
      </c>
      <c r="R26" s="1210">
        <f t="shared" si="7"/>
        <v>3.08</v>
      </c>
      <c r="S26" s="1210">
        <f t="shared" si="8"/>
        <v>3.08</v>
      </c>
      <c r="T26" s="1221">
        <f t="shared" si="9"/>
        <v>1.54</v>
      </c>
      <c r="U26" s="1203">
        <f t="shared" si="11"/>
        <v>102</v>
      </c>
    </row>
    <row r="27" spans="1:21" x14ac:dyDescent="0.25">
      <c r="A27" s="1213" t="s">
        <v>3489</v>
      </c>
      <c r="B27" s="1196">
        <v>621200011</v>
      </c>
      <c r="C27" s="1210" t="s">
        <v>4829</v>
      </c>
      <c r="D27" s="1201">
        <f>$D$5</f>
        <v>105</v>
      </c>
      <c r="E27" s="1210">
        <f t="shared" si="10"/>
        <v>1</v>
      </c>
      <c r="F27" s="1210">
        <v>0</v>
      </c>
      <c r="G27" s="1221">
        <v>1</v>
      </c>
      <c r="H27" s="1213"/>
      <c r="I27" s="1209">
        <v>0</v>
      </c>
      <c r="J27" s="1210">
        <f t="shared" si="0"/>
        <v>25.2</v>
      </c>
      <c r="K27" s="1210">
        <f t="shared" si="1"/>
        <v>1.68</v>
      </c>
      <c r="L27" s="1210">
        <f t="shared" si="2"/>
        <v>0</v>
      </c>
      <c r="M27" s="1210">
        <f t="shared" si="3"/>
        <v>56.7</v>
      </c>
      <c r="N27" s="1210">
        <f t="shared" si="4"/>
        <v>0</v>
      </c>
      <c r="O27" s="1210">
        <f t="shared" si="5"/>
        <v>23.58</v>
      </c>
      <c r="P27" s="1210">
        <f t="shared" si="6"/>
        <v>0</v>
      </c>
      <c r="Q27" s="1209">
        <v>0</v>
      </c>
      <c r="R27" s="1210">
        <f t="shared" si="7"/>
        <v>6.3</v>
      </c>
      <c r="S27" s="1210">
        <f t="shared" si="8"/>
        <v>6.3</v>
      </c>
      <c r="T27" s="1221">
        <f t="shared" si="9"/>
        <v>3.15</v>
      </c>
      <c r="U27" s="1203">
        <f t="shared" si="11"/>
        <v>123</v>
      </c>
    </row>
    <row r="28" spans="1:21" x14ac:dyDescent="0.25">
      <c r="A28" s="1213" t="s">
        <v>3489</v>
      </c>
      <c r="B28" s="1196">
        <v>620200048</v>
      </c>
      <c r="C28" s="1210" t="s">
        <v>4830</v>
      </c>
      <c r="D28" s="1201">
        <v>69</v>
      </c>
      <c r="E28" s="1210">
        <f t="shared" si="10"/>
        <v>1</v>
      </c>
      <c r="F28" s="1210">
        <v>0</v>
      </c>
      <c r="G28" s="1221">
        <v>1</v>
      </c>
      <c r="H28" s="1213"/>
      <c r="I28" s="1209">
        <v>0</v>
      </c>
      <c r="J28" s="1210">
        <f t="shared" si="0"/>
        <v>16.559999999999999</v>
      </c>
      <c r="K28" s="1210">
        <f t="shared" si="1"/>
        <v>1.68</v>
      </c>
      <c r="L28" s="1210">
        <f t="shared" si="2"/>
        <v>0</v>
      </c>
      <c r="M28" s="1210">
        <f t="shared" si="3"/>
        <v>56.7</v>
      </c>
      <c r="N28" s="1210">
        <f t="shared" si="4"/>
        <v>0</v>
      </c>
      <c r="O28" s="1210">
        <f t="shared" si="5"/>
        <v>23.58</v>
      </c>
      <c r="P28" s="1210">
        <f t="shared" si="6"/>
        <v>0</v>
      </c>
      <c r="Q28" s="1209">
        <v>0</v>
      </c>
      <c r="R28" s="1210">
        <f t="shared" si="7"/>
        <v>4.1399999999999997</v>
      </c>
      <c r="S28" s="1210">
        <f t="shared" si="8"/>
        <v>4.1399999999999997</v>
      </c>
      <c r="T28" s="1221">
        <f t="shared" si="9"/>
        <v>2.0699999999999998</v>
      </c>
      <c r="U28" s="1203">
        <f t="shared" si="11"/>
        <v>109</v>
      </c>
    </row>
    <row r="29" spans="1:21" x14ac:dyDescent="0.25">
      <c r="A29" s="1213" t="s">
        <v>3489</v>
      </c>
      <c r="B29" s="1196">
        <v>641600015</v>
      </c>
      <c r="C29" s="1210" t="s">
        <v>4831</v>
      </c>
      <c r="D29" s="1201">
        <v>235.66666666666666</v>
      </c>
      <c r="E29" s="1210">
        <f t="shared" si="10"/>
        <v>1</v>
      </c>
      <c r="F29" s="1210">
        <v>0</v>
      </c>
      <c r="G29" s="1221">
        <v>1</v>
      </c>
      <c r="H29" s="1213"/>
      <c r="I29" s="1209">
        <v>0</v>
      </c>
      <c r="J29" s="1210">
        <f t="shared" si="0"/>
        <v>56.559999999999995</v>
      </c>
      <c r="K29" s="1210">
        <f t="shared" si="1"/>
        <v>1.68</v>
      </c>
      <c r="L29" s="1210">
        <f t="shared" si="2"/>
        <v>0</v>
      </c>
      <c r="M29" s="1210">
        <f t="shared" si="3"/>
        <v>56.7</v>
      </c>
      <c r="N29" s="1210">
        <f t="shared" si="4"/>
        <v>0</v>
      </c>
      <c r="O29" s="1210">
        <f t="shared" si="5"/>
        <v>23.58</v>
      </c>
      <c r="P29" s="1210">
        <f t="shared" si="6"/>
        <v>0</v>
      </c>
      <c r="Q29" s="1209">
        <v>0</v>
      </c>
      <c r="R29" s="1210">
        <f t="shared" si="7"/>
        <v>14.139999999999999</v>
      </c>
      <c r="S29" s="1210">
        <f t="shared" si="8"/>
        <v>14.139999999999999</v>
      </c>
      <c r="T29" s="1221">
        <f t="shared" si="9"/>
        <v>7.0699999999999994</v>
      </c>
      <c r="U29" s="1203">
        <f t="shared" si="11"/>
        <v>174</v>
      </c>
    </row>
    <row r="30" spans="1:21" x14ac:dyDescent="0.25">
      <c r="A30" s="1213" t="s">
        <v>3691</v>
      </c>
      <c r="B30" s="1196">
        <v>601000012</v>
      </c>
      <c r="C30" s="1210" t="s">
        <v>4832</v>
      </c>
      <c r="D30" s="1201">
        <v>170.33333333333334</v>
      </c>
      <c r="E30" s="1210">
        <f t="shared" si="10"/>
        <v>1</v>
      </c>
      <c r="F30" s="1210">
        <v>0</v>
      </c>
      <c r="G30" s="1221">
        <v>1</v>
      </c>
      <c r="H30" s="1213"/>
      <c r="I30" s="1209">
        <v>0</v>
      </c>
      <c r="J30" s="1210">
        <f t="shared" si="0"/>
        <v>40.880000000000003</v>
      </c>
      <c r="K30" s="1210">
        <f t="shared" si="1"/>
        <v>1.68</v>
      </c>
      <c r="L30" s="1210">
        <f t="shared" si="2"/>
        <v>0</v>
      </c>
      <c r="M30" s="1210">
        <f t="shared" si="3"/>
        <v>56.7</v>
      </c>
      <c r="N30" s="1210">
        <f t="shared" si="4"/>
        <v>0</v>
      </c>
      <c r="O30" s="1210">
        <f t="shared" si="5"/>
        <v>23.58</v>
      </c>
      <c r="P30" s="1210">
        <f t="shared" si="6"/>
        <v>0</v>
      </c>
      <c r="Q30" s="1209">
        <v>0</v>
      </c>
      <c r="R30" s="1210">
        <f t="shared" si="7"/>
        <v>10.220000000000001</v>
      </c>
      <c r="S30" s="1210">
        <f t="shared" si="8"/>
        <v>10.220000000000001</v>
      </c>
      <c r="T30" s="1221">
        <f t="shared" si="9"/>
        <v>5.1100000000000003</v>
      </c>
      <c r="U30" s="1203">
        <f t="shared" si="11"/>
        <v>148</v>
      </c>
    </row>
    <row r="31" spans="1:21" x14ac:dyDescent="0.25">
      <c r="A31" s="1213" t="s">
        <v>3691</v>
      </c>
      <c r="B31" s="1196">
        <v>601000014</v>
      </c>
      <c r="C31" s="1210" t="s">
        <v>4833</v>
      </c>
      <c r="D31" s="1201">
        <v>94</v>
      </c>
      <c r="E31" s="1210">
        <f t="shared" si="10"/>
        <v>1</v>
      </c>
      <c r="F31" s="1210">
        <v>0</v>
      </c>
      <c r="G31" s="1221">
        <v>1</v>
      </c>
      <c r="H31" s="1213"/>
      <c r="I31" s="1209">
        <v>0</v>
      </c>
      <c r="J31" s="1210">
        <f t="shared" si="0"/>
        <v>22.56</v>
      </c>
      <c r="K31" s="1210">
        <f t="shared" si="1"/>
        <v>1.68</v>
      </c>
      <c r="L31" s="1210">
        <f t="shared" si="2"/>
        <v>0</v>
      </c>
      <c r="M31" s="1210">
        <f t="shared" si="3"/>
        <v>56.7</v>
      </c>
      <c r="N31" s="1210">
        <f t="shared" si="4"/>
        <v>0</v>
      </c>
      <c r="O31" s="1210">
        <f t="shared" si="5"/>
        <v>23.58</v>
      </c>
      <c r="P31" s="1210">
        <f t="shared" si="6"/>
        <v>0</v>
      </c>
      <c r="Q31" s="1209">
        <v>0</v>
      </c>
      <c r="R31" s="1210">
        <f t="shared" si="7"/>
        <v>5.64</v>
      </c>
      <c r="S31" s="1210">
        <f t="shared" si="8"/>
        <v>5.64</v>
      </c>
      <c r="T31" s="1221">
        <f t="shared" si="9"/>
        <v>2.82</v>
      </c>
      <c r="U31" s="1203">
        <f t="shared" si="11"/>
        <v>119</v>
      </c>
    </row>
    <row r="32" spans="1:21" x14ac:dyDescent="0.25">
      <c r="A32" s="1213" t="s">
        <v>3691</v>
      </c>
      <c r="B32" s="1196">
        <v>600200022</v>
      </c>
      <c r="C32" s="1210" t="s">
        <v>4834</v>
      </c>
      <c r="D32" s="1201">
        <v>178.33333333333334</v>
      </c>
      <c r="E32" s="1210">
        <f t="shared" si="10"/>
        <v>1</v>
      </c>
      <c r="F32" s="1210">
        <v>0</v>
      </c>
      <c r="G32" s="1221">
        <v>1</v>
      </c>
      <c r="H32" s="1213"/>
      <c r="I32" s="1209">
        <v>0</v>
      </c>
      <c r="J32" s="1210">
        <f t="shared" si="0"/>
        <v>42.8</v>
      </c>
      <c r="K32" s="1210">
        <f t="shared" si="1"/>
        <v>1.68</v>
      </c>
      <c r="L32" s="1210">
        <f t="shared" si="2"/>
        <v>0</v>
      </c>
      <c r="M32" s="1210">
        <f t="shared" si="3"/>
        <v>56.7</v>
      </c>
      <c r="N32" s="1210">
        <f t="shared" si="4"/>
        <v>0</v>
      </c>
      <c r="O32" s="1210">
        <f t="shared" si="5"/>
        <v>23.58</v>
      </c>
      <c r="P32" s="1210">
        <f t="shared" si="6"/>
        <v>0</v>
      </c>
      <c r="Q32" s="1209">
        <v>0</v>
      </c>
      <c r="R32" s="1210">
        <f t="shared" si="7"/>
        <v>10.7</v>
      </c>
      <c r="S32" s="1210">
        <f t="shared" si="8"/>
        <v>10.7</v>
      </c>
      <c r="T32" s="1221">
        <f t="shared" si="9"/>
        <v>5.35</v>
      </c>
      <c r="U32" s="1203">
        <f t="shared" si="11"/>
        <v>152</v>
      </c>
    </row>
    <row r="33" spans="1:21" x14ac:dyDescent="0.25">
      <c r="A33" s="1213" t="s">
        <v>3691</v>
      </c>
      <c r="B33" s="1196">
        <v>680200016</v>
      </c>
      <c r="C33" s="1210" t="s">
        <v>4835</v>
      </c>
      <c r="D33" s="1201">
        <v>67.333333333333329</v>
      </c>
      <c r="E33" s="1210">
        <f t="shared" si="10"/>
        <v>1</v>
      </c>
      <c r="F33" s="1210">
        <v>0</v>
      </c>
      <c r="G33" s="1221">
        <v>1</v>
      </c>
      <c r="H33" s="1213"/>
      <c r="I33" s="1209">
        <v>0</v>
      </c>
      <c r="J33" s="1210">
        <f t="shared" si="0"/>
        <v>16.159999999999997</v>
      </c>
      <c r="K33" s="1210">
        <f t="shared" si="1"/>
        <v>1.68</v>
      </c>
      <c r="L33" s="1210">
        <f t="shared" si="2"/>
        <v>0</v>
      </c>
      <c r="M33" s="1210">
        <f t="shared" si="3"/>
        <v>56.7</v>
      </c>
      <c r="N33" s="1210">
        <f t="shared" si="4"/>
        <v>0</v>
      </c>
      <c r="O33" s="1210">
        <f t="shared" si="5"/>
        <v>23.58</v>
      </c>
      <c r="P33" s="1210">
        <f t="shared" si="6"/>
        <v>0</v>
      </c>
      <c r="Q33" s="1209">
        <v>0</v>
      </c>
      <c r="R33" s="1210">
        <f t="shared" si="7"/>
        <v>4.0399999999999991</v>
      </c>
      <c r="S33" s="1210">
        <f t="shared" si="8"/>
        <v>4.0399999999999991</v>
      </c>
      <c r="T33" s="1221">
        <f t="shared" si="9"/>
        <v>2.0199999999999996</v>
      </c>
      <c r="U33" s="1203">
        <f t="shared" si="11"/>
        <v>108</v>
      </c>
    </row>
    <row r="34" spans="1:21" x14ac:dyDescent="0.25">
      <c r="A34" s="1213" t="s">
        <v>3691</v>
      </c>
      <c r="B34" s="1196">
        <v>604300001</v>
      </c>
      <c r="C34" s="1210" t="s">
        <v>4836</v>
      </c>
      <c r="D34" s="1201">
        <v>263.66666666666669</v>
      </c>
      <c r="E34" s="1210">
        <f t="shared" si="10"/>
        <v>1</v>
      </c>
      <c r="F34" s="1210">
        <v>0</v>
      </c>
      <c r="G34" s="1221">
        <v>1</v>
      </c>
      <c r="H34" s="1213"/>
      <c r="I34" s="1209">
        <v>0</v>
      </c>
      <c r="J34" s="1210">
        <f t="shared" si="0"/>
        <v>63.28</v>
      </c>
      <c r="K34" s="1210">
        <f t="shared" si="1"/>
        <v>1.68</v>
      </c>
      <c r="L34" s="1210">
        <f t="shared" si="2"/>
        <v>0</v>
      </c>
      <c r="M34" s="1210">
        <f t="shared" si="3"/>
        <v>56.7</v>
      </c>
      <c r="N34" s="1210">
        <f t="shared" si="4"/>
        <v>0</v>
      </c>
      <c r="O34" s="1210">
        <f t="shared" si="5"/>
        <v>23.58</v>
      </c>
      <c r="P34" s="1210">
        <f t="shared" si="6"/>
        <v>0</v>
      </c>
      <c r="Q34" s="1209">
        <v>0</v>
      </c>
      <c r="R34" s="1210">
        <f t="shared" si="7"/>
        <v>15.82</v>
      </c>
      <c r="S34" s="1210">
        <f t="shared" si="8"/>
        <v>15.82</v>
      </c>
      <c r="T34" s="1221">
        <f t="shared" si="9"/>
        <v>7.91</v>
      </c>
      <c r="U34" s="1203">
        <f t="shared" si="11"/>
        <v>185</v>
      </c>
    </row>
    <row r="35" spans="1:21" x14ac:dyDescent="0.25">
      <c r="A35" s="1213" t="s">
        <v>3691</v>
      </c>
      <c r="B35" s="1196">
        <v>780200022</v>
      </c>
      <c r="C35" s="1210" t="s">
        <v>4837</v>
      </c>
      <c r="D35" s="1201">
        <v>145.66666666666666</v>
      </c>
      <c r="E35" s="1210">
        <f t="shared" si="10"/>
        <v>1</v>
      </c>
      <c r="F35" s="1210">
        <v>0</v>
      </c>
      <c r="G35" s="1221">
        <v>1</v>
      </c>
      <c r="H35" s="1213"/>
      <c r="I35" s="1209">
        <v>0</v>
      </c>
      <c r="J35" s="1210">
        <f t="shared" si="0"/>
        <v>34.959999999999994</v>
      </c>
      <c r="K35" s="1210">
        <f t="shared" si="1"/>
        <v>1.68</v>
      </c>
      <c r="L35" s="1210">
        <f t="shared" si="2"/>
        <v>0</v>
      </c>
      <c r="M35" s="1210">
        <f t="shared" si="3"/>
        <v>56.7</v>
      </c>
      <c r="N35" s="1210">
        <f t="shared" si="4"/>
        <v>0</v>
      </c>
      <c r="O35" s="1210">
        <f t="shared" si="5"/>
        <v>23.58</v>
      </c>
      <c r="P35" s="1210">
        <f t="shared" si="6"/>
        <v>0</v>
      </c>
      <c r="Q35" s="1209">
        <v>0</v>
      </c>
      <c r="R35" s="1210">
        <f t="shared" si="7"/>
        <v>8.7399999999999984</v>
      </c>
      <c r="S35" s="1210">
        <f t="shared" si="8"/>
        <v>8.7399999999999984</v>
      </c>
      <c r="T35" s="1221">
        <f t="shared" si="9"/>
        <v>4.3699999999999992</v>
      </c>
      <c r="U35" s="1203">
        <f t="shared" si="11"/>
        <v>139</v>
      </c>
    </row>
    <row r="36" spans="1:21" x14ac:dyDescent="0.25">
      <c r="A36" s="1213" t="s">
        <v>3691</v>
      </c>
      <c r="B36" s="1196">
        <v>680200017</v>
      </c>
      <c r="C36" s="1210" t="s">
        <v>4838</v>
      </c>
      <c r="D36" s="1201">
        <v>28.333333333333332</v>
      </c>
      <c r="E36" s="1210">
        <f t="shared" si="10"/>
        <v>1</v>
      </c>
      <c r="F36" s="1210">
        <v>0</v>
      </c>
      <c r="G36" s="1221">
        <v>1</v>
      </c>
      <c r="H36" s="1213"/>
      <c r="I36" s="1209">
        <v>0</v>
      </c>
      <c r="J36" s="1210">
        <f t="shared" si="0"/>
        <v>6.8</v>
      </c>
      <c r="K36" s="1210">
        <f t="shared" si="1"/>
        <v>1.68</v>
      </c>
      <c r="L36" s="1210">
        <f t="shared" si="2"/>
        <v>0</v>
      </c>
      <c r="M36" s="1210">
        <f t="shared" si="3"/>
        <v>56.7</v>
      </c>
      <c r="N36" s="1210">
        <f t="shared" si="4"/>
        <v>0</v>
      </c>
      <c r="O36" s="1210">
        <f t="shared" si="5"/>
        <v>23.58</v>
      </c>
      <c r="P36" s="1210">
        <f t="shared" si="6"/>
        <v>0</v>
      </c>
      <c r="Q36" s="1209">
        <v>0</v>
      </c>
      <c r="R36" s="1210">
        <f t="shared" si="7"/>
        <v>1.7</v>
      </c>
      <c r="S36" s="1210">
        <f t="shared" si="8"/>
        <v>1.7</v>
      </c>
      <c r="T36" s="1221">
        <f t="shared" si="9"/>
        <v>0.85</v>
      </c>
      <c r="U36" s="1203">
        <f t="shared" si="11"/>
        <v>93</v>
      </c>
    </row>
    <row r="37" spans="1:21" x14ac:dyDescent="0.25">
      <c r="A37" s="1213" t="s">
        <v>3691</v>
      </c>
      <c r="B37" s="1196">
        <v>600200024</v>
      </c>
      <c r="C37" s="1210" t="s">
        <v>4839</v>
      </c>
      <c r="D37" s="1201">
        <v>88.666666666666671</v>
      </c>
      <c r="E37" s="1210">
        <f t="shared" si="10"/>
        <v>1</v>
      </c>
      <c r="F37" s="1210">
        <v>0</v>
      </c>
      <c r="G37" s="1221">
        <v>1</v>
      </c>
      <c r="H37" s="1213"/>
      <c r="I37" s="1209">
        <v>0</v>
      </c>
      <c r="J37" s="1210">
        <f t="shared" si="0"/>
        <v>21.28</v>
      </c>
      <c r="K37" s="1210">
        <f t="shared" si="1"/>
        <v>1.68</v>
      </c>
      <c r="L37" s="1210">
        <f t="shared" si="2"/>
        <v>0</v>
      </c>
      <c r="M37" s="1210">
        <f t="shared" si="3"/>
        <v>56.7</v>
      </c>
      <c r="N37" s="1210">
        <f t="shared" si="4"/>
        <v>0</v>
      </c>
      <c r="O37" s="1210">
        <f t="shared" si="5"/>
        <v>23.58</v>
      </c>
      <c r="P37" s="1210">
        <f t="shared" si="6"/>
        <v>0</v>
      </c>
      <c r="Q37" s="1209">
        <v>0</v>
      </c>
      <c r="R37" s="1210">
        <f t="shared" si="7"/>
        <v>5.32</v>
      </c>
      <c r="S37" s="1210">
        <f t="shared" si="8"/>
        <v>5.32</v>
      </c>
      <c r="T37" s="1221">
        <f t="shared" si="9"/>
        <v>2.66</v>
      </c>
      <c r="U37" s="1203">
        <f t="shared" si="11"/>
        <v>117</v>
      </c>
    </row>
    <row r="38" spans="1:21" x14ac:dyDescent="0.25">
      <c r="A38" s="1213" t="s">
        <v>3691</v>
      </c>
      <c r="B38" s="1196">
        <v>780200025</v>
      </c>
      <c r="C38" s="1210" t="s">
        <v>4840</v>
      </c>
      <c r="D38" s="1201">
        <v>82</v>
      </c>
      <c r="E38" s="1210">
        <f t="shared" si="10"/>
        <v>1</v>
      </c>
      <c r="F38" s="1210">
        <v>0</v>
      </c>
      <c r="G38" s="1221">
        <v>1</v>
      </c>
      <c r="H38" s="1213"/>
      <c r="I38" s="1209">
        <v>0</v>
      </c>
      <c r="J38" s="1210">
        <f t="shared" si="0"/>
        <v>19.68</v>
      </c>
      <c r="K38" s="1210">
        <f t="shared" si="1"/>
        <v>1.68</v>
      </c>
      <c r="L38" s="1210">
        <f t="shared" si="2"/>
        <v>0</v>
      </c>
      <c r="M38" s="1210">
        <f t="shared" si="3"/>
        <v>56.7</v>
      </c>
      <c r="N38" s="1210">
        <f t="shared" si="4"/>
        <v>0</v>
      </c>
      <c r="O38" s="1210">
        <f t="shared" si="5"/>
        <v>23.58</v>
      </c>
      <c r="P38" s="1210">
        <f t="shared" si="6"/>
        <v>0</v>
      </c>
      <c r="Q38" s="1209">
        <v>0</v>
      </c>
      <c r="R38" s="1210">
        <f t="shared" si="7"/>
        <v>4.92</v>
      </c>
      <c r="S38" s="1210">
        <f t="shared" si="8"/>
        <v>4.92</v>
      </c>
      <c r="T38" s="1221">
        <f t="shared" si="9"/>
        <v>2.46</v>
      </c>
      <c r="U38" s="1203">
        <f t="shared" si="11"/>
        <v>114</v>
      </c>
    </row>
    <row r="39" spans="1:21" x14ac:dyDescent="0.25">
      <c r="A39" s="1213" t="s">
        <v>3691</v>
      </c>
      <c r="B39" s="1196">
        <v>600200025</v>
      </c>
      <c r="C39" s="1210" t="s">
        <v>4841</v>
      </c>
      <c r="D39" s="1201">
        <v>118.66666666666667</v>
      </c>
      <c r="E39" s="1210">
        <f t="shared" si="10"/>
        <v>1</v>
      </c>
      <c r="F39" s="1210">
        <v>0</v>
      </c>
      <c r="G39" s="1221">
        <v>1</v>
      </c>
      <c r="H39" s="1213"/>
      <c r="I39" s="1209">
        <v>0</v>
      </c>
      <c r="J39" s="1210">
        <f t="shared" si="0"/>
        <v>28.48</v>
      </c>
      <c r="K39" s="1210">
        <f t="shared" si="1"/>
        <v>1.68</v>
      </c>
      <c r="L39" s="1210">
        <f t="shared" si="2"/>
        <v>0</v>
      </c>
      <c r="M39" s="1210">
        <f t="shared" si="3"/>
        <v>56.7</v>
      </c>
      <c r="N39" s="1210">
        <f t="shared" si="4"/>
        <v>0</v>
      </c>
      <c r="O39" s="1210">
        <f t="shared" si="5"/>
        <v>23.58</v>
      </c>
      <c r="P39" s="1210">
        <f t="shared" si="6"/>
        <v>0</v>
      </c>
      <c r="Q39" s="1209">
        <v>0</v>
      </c>
      <c r="R39" s="1210">
        <f t="shared" si="7"/>
        <v>7.12</v>
      </c>
      <c r="S39" s="1210">
        <f t="shared" si="8"/>
        <v>7.12</v>
      </c>
      <c r="T39" s="1221">
        <f t="shared" si="9"/>
        <v>3.56</v>
      </c>
      <c r="U39" s="1203">
        <f t="shared" si="11"/>
        <v>128</v>
      </c>
    </row>
    <row r="40" spans="1:21" x14ac:dyDescent="0.25">
      <c r="A40" s="1213" t="s">
        <v>3691</v>
      </c>
      <c r="B40" s="1196">
        <v>600200030</v>
      </c>
      <c r="C40" s="1210" t="s">
        <v>4842</v>
      </c>
      <c r="D40" s="1201">
        <v>102.33333333333333</v>
      </c>
      <c r="E40" s="1210">
        <f t="shared" si="10"/>
        <v>1</v>
      </c>
      <c r="F40" s="1210">
        <v>0</v>
      </c>
      <c r="G40" s="1221">
        <v>1</v>
      </c>
      <c r="H40" s="1213"/>
      <c r="I40" s="1209">
        <v>0</v>
      </c>
      <c r="J40" s="1210">
        <f t="shared" si="0"/>
        <v>24.56</v>
      </c>
      <c r="K40" s="1210">
        <f t="shared" si="1"/>
        <v>1.68</v>
      </c>
      <c r="L40" s="1210">
        <f t="shared" si="2"/>
        <v>0</v>
      </c>
      <c r="M40" s="1210">
        <f t="shared" si="3"/>
        <v>56.7</v>
      </c>
      <c r="N40" s="1210">
        <f t="shared" si="4"/>
        <v>0</v>
      </c>
      <c r="O40" s="1210">
        <f t="shared" si="5"/>
        <v>23.58</v>
      </c>
      <c r="P40" s="1210">
        <f t="shared" si="6"/>
        <v>0</v>
      </c>
      <c r="Q40" s="1209">
        <v>0</v>
      </c>
      <c r="R40" s="1210">
        <f t="shared" si="7"/>
        <v>6.14</v>
      </c>
      <c r="S40" s="1210">
        <f t="shared" si="8"/>
        <v>6.14</v>
      </c>
      <c r="T40" s="1221">
        <f t="shared" si="9"/>
        <v>3.07</v>
      </c>
      <c r="U40" s="1203">
        <f t="shared" si="11"/>
        <v>122</v>
      </c>
    </row>
    <row r="41" spans="1:21" x14ac:dyDescent="0.25">
      <c r="A41" s="1213" t="s">
        <v>3691</v>
      </c>
      <c r="B41" s="1196">
        <v>601000016</v>
      </c>
      <c r="C41" s="1210" t="s">
        <v>4843</v>
      </c>
      <c r="D41" s="1201">
        <v>124.33333333333333</v>
      </c>
      <c r="E41" s="1210">
        <f t="shared" si="10"/>
        <v>1</v>
      </c>
      <c r="F41" s="1210">
        <v>0</v>
      </c>
      <c r="G41" s="1221">
        <v>1</v>
      </c>
      <c r="H41" s="1213"/>
      <c r="I41" s="1209">
        <v>0</v>
      </c>
      <c r="J41" s="1210">
        <f t="shared" si="0"/>
        <v>29.839999999999996</v>
      </c>
      <c r="K41" s="1210">
        <f t="shared" si="1"/>
        <v>1.68</v>
      </c>
      <c r="L41" s="1210">
        <f t="shared" si="2"/>
        <v>0</v>
      </c>
      <c r="M41" s="1210">
        <f t="shared" si="3"/>
        <v>56.7</v>
      </c>
      <c r="N41" s="1210">
        <f t="shared" si="4"/>
        <v>0</v>
      </c>
      <c r="O41" s="1210">
        <f t="shared" si="5"/>
        <v>23.58</v>
      </c>
      <c r="P41" s="1210">
        <f t="shared" si="6"/>
        <v>0</v>
      </c>
      <c r="Q41" s="1209">
        <v>0</v>
      </c>
      <c r="R41" s="1210">
        <f t="shared" si="7"/>
        <v>7.4599999999999991</v>
      </c>
      <c r="S41" s="1210">
        <f t="shared" si="8"/>
        <v>7.4599999999999991</v>
      </c>
      <c r="T41" s="1221">
        <f t="shared" si="9"/>
        <v>3.7299999999999995</v>
      </c>
      <c r="U41" s="1203">
        <f t="shared" si="11"/>
        <v>130</v>
      </c>
    </row>
    <row r="42" spans="1:21" x14ac:dyDescent="0.25">
      <c r="A42" s="1213" t="s">
        <v>3691</v>
      </c>
      <c r="B42" s="1196">
        <v>780200027</v>
      </c>
      <c r="C42" s="1210" t="s">
        <v>4844</v>
      </c>
      <c r="D42" s="1201">
        <v>212.33333333333334</v>
      </c>
      <c r="E42" s="1210">
        <f t="shared" si="10"/>
        <v>1</v>
      </c>
      <c r="F42" s="1210">
        <v>0</v>
      </c>
      <c r="G42" s="1221">
        <v>1</v>
      </c>
      <c r="H42" s="1213"/>
      <c r="I42" s="1209">
        <v>0</v>
      </c>
      <c r="J42" s="1210">
        <f t="shared" si="0"/>
        <v>50.96</v>
      </c>
      <c r="K42" s="1210">
        <f t="shared" si="1"/>
        <v>1.68</v>
      </c>
      <c r="L42" s="1210">
        <f t="shared" si="2"/>
        <v>0</v>
      </c>
      <c r="M42" s="1210">
        <f t="shared" si="3"/>
        <v>56.7</v>
      </c>
      <c r="N42" s="1210">
        <f t="shared" si="4"/>
        <v>0</v>
      </c>
      <c r="O42" s="1210">
        <f t="shared" si="5"/>
        <v>23.58</v>
      </c>
      <c r="P42" s="1210">
        <f t="shared" si="6"/>
        <v>0</v>
      </c>
      <c r="Q42" s="1209">
        <v>0</v>
      </c>
      <c r="R42" s="1210">
        <f t="shared" si="7"/>
        <v>12.74</v>
      </c>
      <c r="S42" s="1210">
        <f t="shared" si="8"/>
        <v>12.74</v>
      </c>
      <c r="T42" s="1221">
        <f t="shared" si="9"/>
        <v>6.37</v>
      </c>
      <c r="U42" s="1203">
        <f t="shared" si="11"/>
        <v>165</v>
      </c>
    </row>
    <row r="43" spans="1:21" x14ac:dyDescent="0.25">
      <c r="A43" s="1213" t="s">
        <v>3691</v>
      </c>
      <c r="B43" s="1196">
        <v>681000009</v>
      </c>
      <c r="C43" s="1210" t="s">
        <v>4845</v>
      </c>
      <c r="D43" s="1201">
        <v>92</v>
      </c>
      <c r="E43" s="1210">
        <f t="shared" si="10"/>
        <v>1</v>
      </c>
      <c r="F43" s="1210">
        <v>0</v>
      </c>
      <c r="G43" s="1221">
        <v>1</v>
      </c>
      <c r="H43" s="1213"/>
      <c r="I43" s="1209">
        <v>0</v>
      </c>
      <c r="J43" s="1210">
        <f t="shared" si="0"/>
        <v>22.08</v>
      </c>
      <c r="K43" s="1210">
        <f t="shared" si="1"/>
        <v>1.68</v>
      </c>
      <c r="L43" s="1210">
        <f t="shared" si="2"/>
        <v>0</v>
      </c>
      <c r="M43" s="1210">
        <f t="shared" si="3"/>
        <v>56.7</v>
      </c>
      <c r="N43" s="1210">
        <f t="shared" si="4"/>
        <v>0</v>
      </c>
      <c r="O43" s="1210">
        <f t="shared" si="5"/>
        <v>23.58</v>
      </c>
      <c r="P43" s="1210">
        <f t="shared" si="6"/>
        <v>0</v>
      </c>
      <c r="Q43" s="1209">
        <v>0</v>
      </c>
      <c r="R43" s="1210">
        <f t="shared" si="7"/>
        <v>5.52</v>
      </c>
      <c r="S43" s="1210">
        <f t="shared" si="8"/>
        <v>5.52</v>
      </c>
      <c r="T43" s="1221">
        <f t="shared" si="9"/>
        <v>2.76</v>
      </c>
      <c r="U43" s="1203">
        <f t="shared" si="11"/>
        <v>118</v>
      </c>
    </row>
    <row r="44" spans="1:21" x14ac:dyDescent="0.25">
      <c r="A44" s="1213" t="s">
        <v>3691</v>
      </c>
      <c r="B44" s="1196">
        <v>780200029</v>
      </c>
      <c r="C44" s="1210" t="s">
        <v>4846</v>
      </c>
      <c r="D44" s="1201">
        <v>57.666666666666664</v>
      </c>
      <c r="E44" s="1210">
        <f t="shared" si="10"/>
        <v>1</v>
      </c>
      <c r="F44" s="1210">
        <v>0</v>
      </c>
      <c r="G44" s="1221">
        <v>1</v>
      </c>
      <c r="H44" s="1213"/>
      <c r="I44" s="1209">
        <v>0</v>
      </c>
      <c r="J44" s="1210">
        <f t="shared" si="0"/>
        <v>13.839999999999998</v>
      </c>
      <c r="K44" s="1210">
        <f t="shared" si="1"/>
        <v>1.68</v>
      </c>
      <c r="L44" s="1210">
        <f t="shared" si="2"/>
        <v>0</v>
      </c>
      <c r="M44" s="1210">
        <f t="shared" si="3"/>
        <v>56.7</v>
      </c>
      <c r="N44" s="1210">
        <f t="shared" si="4"/>
        <v>0</v>
      </c>
      <c r="O44" s="1210">
        <f t="shared" si="5"/>
        <v>23.58</v>
      </c>
      <c r="P44" s="1210">
        <f t="shared" si="6"/>
        <v>0</v>
      </c>
      <c r="Q44" s="1209">
        <v>0</v>
      </c>
      <c r="R44" s="1210">
        <f t="shared" si="7"/>
        <v>3.4599999999999995</v>
      </c>
      <c r="S44" s="1210">
        <f t="shared" si="8"/>
        <v>3.4599999999999995</v>
      </c>
      <c r="T44" s="1221">
        <f t="shared" si="9"/>
        <v>1.7299999999999998</v>
      </c>
      <c r="U44" s="1203">
        <f t="shared" si="11"/>
        <v>104</v>
      </c>
    </row>
    <row r="45" spans="1:21" x14ac:dyDescent="0.25">
      <c r="A45" s="1213" t="s">
        <v>3691</v>
      </c>
      <c r="B45" s="1196">
        <v>680200038</v>
      </c>
      <c r="C45" s="1210" t="s">
        <v>4847</v>
      </c>
      <c r="D45" s="1201">
        <v>37.666666666666664</v>
      </c>
      <c r="E45" s="1210">
        <f t="shared" si="10"/>
        <v>1</v>
      </c>
      <c r="F45" s="1210">
        <v>0</v>
      </c>
      <c r="G45" s="1221">
        <v>1</v>
      </c>
      <c r="H45" s="1213"/>
      <c r="I45" s="1209">
        <v>0</v>
      </c>
      <c r="J45" s="1210">
        <f t="shared" si="0"/>
        <v>9.0399999999999991</v>
      </c>
      <c r="K45" s="1210">
        <f t="shared" si="1"/>
        <v>1.68</v>
      </c>
      <c r="L45" s="1210">
        <f t="shared" si="2"/>
        <v>0</v>
      </c>
      <c r="M45" s="1210">
        <f t="shared" si="3"/>
        <v>56.7</v>
      </c>
      <c r="N45" s="1210">
        <f t="shared" si="4"/>
        <v>0</v>
      </c>
      <c r="O45" s="1210">
        <f t="shared" si="5"/>
        <v>23.58</v>
      </c>
      <c r="P45" s="1210">
        <f t="shared" si="6"/>
        <v>0</v>
      </c>
      <c r="Q45" s="1209">
        <v>0</v>
      </c>
      <c r="R45" s="1210">
        <f t="shared" si="7"/>
        <v>2.2599999999999998</v>
      </c>
      <c r="S45" s="1210">
        <f t="shared" si="8"/>
        <v>2.2599999999999998</v>
      </c>
      <c r="T45" s="1221">
        <f t="shared" si="9"/>
        <v>1.1299999999999999</v>
      </c>
      <c r="U45" s="1203">
        <f t="shared" si="11"/>
        <v>97</v>
      </c>
    </row>
    <row r="46" spans="1:21" x14ac:dyDescent="0.25">
      <c r="A46" s="1213" t="s">
        <v>3691</v>
      </c>
      <c r="B46" s="1196">
        <v>440200027</v>
      </c>
      <c r="C46" s="1210" t="s">
        <v>4848</v>
      </c>
      <c r="D46" s="1201">
        <v>26.333333333333332</v>
      </c>
      <c r="E46" s="1210">
        <f t="shared" si="10"/>
        <v>1</v>
      </c>
      <c r="F46" s="1210">
        <v>0</v>
      </c>
      <c r="G46" s="1221">
        <v>1</v>
      </c>
      <c r="H46" s="1213"/>
      <c r="I46" s="1209">
        <v>0</v>
      </c>
      <c r="J46" s="1210">
        <f t="shared" si="0"/>
        <v>6.3199999999999994</v>
      </c>
      <c r="K46" s="1210">
        <f t="shared" si="1"/>
        <v>1.68</v>
      </c>
      <c r="L46" s="1210">
        <f t="shared" si="2"/>
        <v>0</v>
      </c>
      <c r="M46" s="1210">
        <f t="shared" si="3"/>
        <v>56.7</v>
      </c>
      <c r="N46" s="1210">
        <f t="shared" si="4"/>
        <v>0</v>
      </c>
      <c r="O46" s="1210">
        <f t="shared" si="5"/>
        <v>23.58</v>
      </c>
      <c r="P46" s="1210">
        <f t="shared" si="6"/>
        <v>0</v>
      </c>
      <c r="Q46" s="1209">
        <v>0</v>
      </c>
      <c r="R46" s="1210">
        <f t="shared" si="7"/>
        <v>1.5799999999999998</v>
      </c>
      <c r="S46" s="1210">
        <f t="shared" si="8"/>
        <v>1.5799999999999998</v>
      </c>
      <c r="T46" s="1221">
        <f t="shared" si="9"/>
        <v>0.78999999999999992</v>
      </c>
      <c r="U46" s="1203">
        <f t="shared" si="11"/>
        <v>92</v>
      </c>
    </row>
    <row r="47" spans="1:21" x14ac:dyDescent="0.25">
      <c r="A47" s="1213" t="s">
        <v>3691</v>
      </c>
      <c r="B47" s="1196">
        <v>680200018</v>
      </c>
      <c r="C47" s="1210" t="s">
        <v>4849</v>
      </c>
      <c r="D47" s="1201">
        <v>49.666666666666664</v>
      </c>
      <c r="E47" s="1210">
        <f t="shared" si="10"/>
        <v>1</v>
      </c>
      <c r="F47" s="1210">
        <v>0</v>
      </c>
      <c r="G47" s="1221">
        <v>1</v>
      </c>
      <c r="H47" s="1213"/>
      <c r="I47" s="1209">
        <v>0</v>
      </c>
      <c r="J47" s="1210">
        <f t="shared" si="0"/>
        <v>11.919999999999998</v>
      </c>
      <c r="K47" s="1210">
        <f t="shared" si="1"/>
        <v>1.68</v>
      </c>
      <c r="L47" s="1210">
        <f t="shared" si="2"/>
        <v>0</v>
      </c>
      <c r="M47" s="1210">
        <f t="shared" si="3"/>
        <v>56.7</v>
      </c>
      <c r="N47" s="1210">
        <f t="shared" si="4"/>
        <v>0</v>
      </c>
      <c r="O47" s="1210">
        <f t="shared" si="5"/>
        <v>23.58</v>
      </c>
      <c r="P47" s="1210">
        <f t="shared" si="6"/>
        <v>0</v>
      </c>
      <c r="Q47" s="1209">
        <v>0</v>
      </c>
      <c r="R47" s="1210">
        <f t="shared" si="7"/>
        <v>2.9799999999999995</v>
      </c>
      <c r="S47" s="1210">
        <f t="shared" si="8"/>
        <v>2.9799999999999995</v>
      </c>
      <c r="T47" s="1221">
        <f t="shared" si="9"/>
        <v>1.4899999999999998</v>
      </c>
      <c r="U47" s="1203">
        <f t="shared" si="11"/>
        <v>101</v>
      </c>
    </row>
    <row r="48" spans="1:21" x14ac:dyDescent="0.25">
      <c r="A48" s="1213" t="s">
        <v>3691</v>
      </c>
      <c r="B48" s="1196">
        <v>681800008</v>
      </c>
      <c r="C48" s="1210" t="s">
        <v>4850</v>
      </c>
      <c r="D48" s="1201">
        <v>52</v>
      </c>
      <c r="E48" s="1210">
        <f t="shared" si="10"/>
        <v>1</v>
      </c>
      <c r="F48" s="1210">
        <v>0</v>
      </c>
      <c r="G48" s="1221">
        <v>1</v>
      </c>
      <c r="H48" s="1213"/>
      <c r="I48" s="1209">
        <v>0</v>
      </c>
      <c r="J48" s="1210">
        <f t="shared" si="0"/>
        <v>12.48</v>
      </c>
      <c r="K48" s="1210">
        <f t="shared" si="1"/>
        <v>1.68</v>
      </c>
      <c r="L48" s="1210">
        <f t="shared" si="2"/>
        <v>0</v>
      </c>
      <c r="M48" s="1210">
        <f t="shared" si="3"/>
        <v>56.7</v>
      </c>
      <c r="N48" s="1210">
        <f t="shared" si="4"/>
        <v>0</v>
      </c>
      <c r="O48" s="1210">
        <f t="shared" si="5"/>
        <v>23.58</v>
      </c>
      <c r="P48" s="1210">
        <f t="shared" si="6"/>
        <v>0</v>
      </c>
      <c r="Q48" s="1209">
        <v>0</v>
      </c>
      <c r="R48" s="1210">
        <f t="shared" si="7"/>
        <v>3.12</v>
      </c>
      <c r="S48" s="1210">
        <f t="shared" si="8"/>
        <v>3.12</v>
      </c>
      <c r="T48" s="1221">
        <f t="shared" si="9"/>
        <v>1.56</v>
      </c>
      <c r="U48" s="1203">
        <f t="shared" si="11"/>
        <v>102</v>
      </c>
    </row>
    <row r="49" spans="1:21" x14ac:dyDescent="0.25">
      <c r="A49" s="1213" t="s">
        <v>3691</v>
      </c>
      <c r="B49" s="1196">
        <v>600200027</v>
      </c>
      <c r="C49" s="1210" t="s">
        <v>4851</v>
      </c>
      <c r="D49" s="1201">
        <v>19</v>
      </c>
      <c r="E49" s="1210">
        <f t="shared" si="10"/>
        <v>1</v>
      </c>
      <c r="F49" s="1210">
        <v>0</v>
      </c>
      <c r="G49" s="1221">
        <v>1</v>
      </c>
      <c r="H49" s="1213"/>
      <c r="I49" s="1209">
        <v>0</v>
      </c>
      <c r="J49" s="1210">
        <f t="shared" si="0"/>
        <v>4.5599999999999996</v>
      </c>
      <c r="K49" s="1210">
        <f t="shared" si="1"/>
        <v>1.68</v>
      </c>
      <c r="L49" s="1210">
        <f t="shared" si="2"/>
        <v>0</v>
      </c>
      <c r="M49" s="1210">
        <f t="shared" si="3"/>
        <v>56.7</v>
      </c>
      <c r="N49" s="1210">
        <f t="shared" si="4"/>
        <v>0</v>
      </c>
      <c r="O49" s="1210">
        <f t="shared" si="5"/>
        <v>23.58</v>
      </c>
      <c r="P49" s="1210">
        <f t="shared" si="6"/>
        <v>0</v>
      </c>
      <c r="Q49" s="1209">
        <v>0</v>
      </c>
      <c r="R49" s="1210">
        <f t="shared" si="7"/>
        <v>1.1399999999999999</v>
      </c>
      <c r="S49" s="1210">
        <f t="shared" si="8"/>
        <v>1.1399999999999999</v>
      </c>
      <c r="T49" s="1221">
        <f t="shared" si="9"/>
        <v>0.56999999999999995</v>
      </c>
      <c r="U49" s="1203">
        <f t="shared" si="11"/>
        <v>89</v>
      </c>
    </row>
    <row r="50" spans="1:21" x14ac:dyDescent="0.25">
      <c r="A50" s="1213" t="s">
        <v>3691</v>
      </c>
      <c r="B50" s="1196">
        <v>604300002</v>
      </c>
      <c r="C50" s="1210" t="s">
        <v>4852</v>
      </c>
      <c r="D50" s="1201">
        <v>60</v>
      </c>
      <c r="E50" s="1210">
        <f t="shared" si="10"/>
        <v>1</v>
      </c>
      <c r="F50" s="1210">
        <v>0</v>
      </c>
      <c r="G50" s="1221">
        <v>1</v>
      </c>
      <c r="H50" s="1213"/>
      <c r="I50" s="1209">
        <v>0</v>
      </c>
      <c r="J50" s="1210">
        <f t="shared" si="0"/>
        <v>14.399999999999999</v>
      </c>
      <c r="K50" s="1210">
        <f t="shared" si="1"/>
        <v>1.68</v>
      </c>
      <c r="L50" s="1210">
        <f t="shared" si="2"/>
        <v>0</v>
      </c>
      <c r="M50" s="1210">
        <f t="shared" si="3"/>
        <v>56.7</v>
      </c>
      <c r="N50" s="1210">
        <f t="shared" si="4"/>
        <v>0</v>
      </c>
      <c r="O50" s="1210">
        <f t="shared" si="5"/>
        <v>23.58</v>
      </c>
      <c r="P50" s="1210">
        <f t="shared" si="6"/>
        <v>0</v>
      </c>
      <c r="Q50" s="1209">
        <v>0</v>
      </c>
      <c r="R50" s="1210">
        <f t="shared" si="7"/>
        <v>3.5999999999999996</v>
      </c>
      <c r="S50" s="1210">
        <f t="shared" si="8"/>
        <v>3.5999999999999996</v>
      </c>
      <c r="T50" s="1221">
        <f t="shared" si="9"/>
        <v>1.7999999999999998</v>
      </c>
      <c r="U50" s="1203">
        <f t="shared" si="11"/>
        <v>105</v>
      </c>
    </row>
    <row r="51" spans="1:21" x14ac:dyDescent="0.25">
      <c r="A51" s="1213" t="s">
        <v>3691</v>
      </c>
      <c r="B51" s="1196">
        <v>760200032</v>
      </c>
      <c r="C51" s="1210" t="s">
        <v>4853</v>
      </c>
      <c r="D51" s="1201">
        <v>5</v>
      </c>
      <c r="E51" s="1210">
        <f t="shared" si="10"/>
        <v>1</v>
      </c>
      <c r="F51" s="1210">
        <v>0</v>
      </c>
      <c r="G51" s="1221">
        <v>1</v>
      </c>
      <c r="H51" s="1213"/>
      <c r="I51" s="1209">
        <v>0</v>
      </c>
      <c r="J51" s="1210">
        <f t="shared" si="0"/>
        <v>1.2</v>
      </c>
      <c r="K51" s="1210">
        <f t="shared" si="1"/>
        <v>1.68</v>
      </c>
      <c r="L51" s="1210">
        <f t="shared" si="2"/>
        <v>0</v>
      </c>
      <c r="M51" s="1210">
        <f t="shared" si="3"/>
        <v>56.7</v>
      </c>
      <c r="N51" s="1210">
        <f t="shared" si="4"/>
        <v>0</v>
      </c>
      <c r="O51" s="1210">
        <f t="shared" si="5"/>
        <v>23.58</v>
      </c>
      <c r="P51" s="1210">
        <f t="shared" si="6"/>
        <v>0</v>
      </c>
      <c r="Q51" s="1209">
        <v>0</v>
      </c>
      <c r="R51" s="1210">
        <f t="shared" si="7"/>
        <v>0.3</v>
      </c>
      <c r="S51" s="1210">
        <f t="shared" si="8"/>
        <v>0.3</v>
      </c>
      <c r="T51" s="1221">
        <f t="shared" si="9"/>
        <v>0.15</v>
      </c>
      <c r="U51" s="1203">
        <f t="shared" si="11"/>
        <v>84</v>
      </c>
    </row>
    <row r="52" spans="1:21" x14ac:dyDescent="0.25">
      <c r="A52" s="1213" t="s">
        <v>3691</v>
      </c>
      <c r="B52" s="1196">
        <v>680200022</v>
      </c>
      <c r="C52" s="1210" t="s">
        <v>4854</v>
      </c>
      <c r="D52" s="1201">
        <v>42.666666666666664</v>
      </c>
      <c r="E52" s="1210">
        <f t="shared" si="10"/>
        <v>2</v>
      </c>
      <c r="F52" s="1210">
        <v>0</v>
      </c>
      <c r="G52" s="1221">
        <v>2</v>
      </c>
      <c r="H52" s="1213"/>
      <c r="I52" s="1209">
        <v>0</v>
      </c>
      <c r="J52" s="1210">
        <f t="shared" si="0"/>
        <v>10.239999999999998</v>
      </c>
      <c r="K52" s="1210">
        <f t="shared" si="1"/>
        <v>3.36</v>
      </c>
      <c r="L52" s="1210">
        <f t="shared" si="2"/>
        <v>0</v>
      </c>
      <c r="M52" s="1210">
        <f t="shared" si="3"/>
        <v>113.4</v>
      </c>
      <c r="N52" s="1210">
        <f t="shared" si="4"/>
        <v>0</v>
      </c>
      <c r="O52" s="1210">
        <f t="shared" si="5"/>
        <v>47.16</v>
      </c>
      <c r="P52" s="1210">
        <f t="shared" si="6"/>
        <v>0</v>
      </c>
      <c r="Q52" s="1209">
        <v>0</v>
      </c>
      <c r="R52" s="1210">
        <f t="shared" si="7"/>
        <v>2.5599999999999996</v>
      </c>
      <c r="S52" s="1210">
        <f t="shared" si="8"/>
        <v>2.5599999999999996</v>
      </c>
      <c r="T52" s="1221">
        <f t="shared" si="9"/>
        <v>1.2799999999999998</v>
      </c>
      <c r="U52" s="1203">
        <f t="shared" si="11"/>
        <v>181</v>
      </c>
    </row>
    <row r="53" spans="1:21" x14ac:dyDescent="0.25">
      <c r="A53" s="1213" t="s">
        <v>3691</v>
      </c>
      <c r="B53" s="1196">
        <v>780200032</v>
      </c>
      <c r="C53" s="1210" t="s">
        <v>4855</v>
      </c>
      <c r="D53" s="1201">
        <v>72</v>
      </c>
      <c r="E53" s="1210">
        <f t="shared" si="10"/>
        <v>1</v>
      </c>
      <c r="F53" s="1210">
        <v>0</v>
      </c>
      <c r="G53" s="1221">
        <v>1</v>
      </c>
      <c r="H53" s="1213"/>
      <c r="I53" s="1209">
        <v>0</v>
      </c>
      <c r="J53" s="1210">
        <f t="shared" si="0"/>
        <v>17.28</v>
      </c>
      <c r="K53" s="1210">
        <f t="shared" si="1"/>
        <v>1.68</v>
      </c>
      <c r="L53" s="1210">
        <f t="shared" si="2"/>
        <v>0</v>
      </c>
      <c r="M53" s="1210">
        <f t="shared" si="3"/>
        <v>56.7</v>
      </c>
      <c r="N53" s="1210">
        <f t="shared" si="4"/>
        <v>0</v>
      </c>
      <c r="O53" s="1210">
        <f t="shared" si="5"/>
        <v>23.58</v>
      </c>
      <c r="P53" s="1210">
        <f t="shared" si="6"/>
        <v>0</v>
      </c>
      <c r="Q53" s="1209">
        <v>0</v>
      </c>
      <c r="R53" s="1210">
        <f t="shared" si="7"/>
        <v>4.32</v>
      </c>
      <c r="S53" s="1210">
        <f t="shared" si="8"/>
        <v>4.32</v>
      </c>
      <c r="T53" s="1221">
        <f t="shared" si="9"/>
        <v>2.16</v>
      </c>
      <c r="U53" s="1203">
        <f t="shared" si="11"/>
        <v>110</v>
      </c>
    </row>
    <row r="54" spans="1:21" x14ac:dyDescent="0.25">
      <c r="A54" s="1213" t="s">
        <v>3691</v>
      </c>
      <c r="B54" s="1196">
        <v>600200028</v>
      </c>
      <c r="C54" s="1210" t="s">
        <v>4856</v>
      </c>
      <c r="D54" s="1201">
        <v>141.66666666666666</v>
      </c>
      <c r="E54" s="1210">
        <f t="shared" si="10"/>
        <v>1</v>
      </c>
      <c r="F54" s="1210">
        <v>0</v>
      </c>
      <c r="G54" s="1221">
        <v>1</v>
      </c>
      <c r="H54" s="1213"/>
      <c r="I54" s="1209">
        <v>0</v>
      </c>
      <c r="J54" s="1210">
        <f t="shared" si="0"/>
        <v>34</v>
      </c>
      <c r="K54" s="1210">
        <f t="shared" si="1"/>
        <v>1.68</v>
      </c>
      <c r="L54" s="1210">
        <f t="shared" si="2"/>
        <v>0</v>
      </c>
      <c r="M54" s="1210">
        <f t="shared" si="3"/>
        <v>56.7</v>
      </c>
      <c r="N54" s="1210">
        <f t="shared" si="4"/>
        <v>0</v>
      </c>
      <c r="O54" s="1210">
        <f t="shared" si="5"/>
        <v>23.58</v>
      </c>
      <c r="P54" s="1210">
        <f t="shared" si="6"/>
        <v>0</v>
      </c>
      <c r="Q54" s="1209">
        <v>0</v>
      </c>
      <c r="R54" s="1210">
        <f t="shared" si="7"/>
        <v>8.5</v>
      </c>
      <c r="S54" s="1210">
        <f t="shared" si="8"/>
        <v>8.5</v>
      </c>
      <c r="T54" s="1221">
        <f t="shared" si="9"/>
        <v>4.25</v>
      </c>
      <c r="U54" s="1203">
        <f t="shared" si="11"/>
        <v>137</v>
      </c>
    </row>
    <row r="55" spans="1:21" x14ac:dyDescent="0.25">
      <c r="A55" s="1213" t="s">
        <v>3691</v>
      </c>
      <c r="B55" s="1196">
        <v>780200037</v>
      </c>
      <c r="C55" s="1210" t="s">
        <v>4857</v>
      </c>
      <c r="D55" s="1201">
        <v>25.333333333333332</v>
      </c>
      <c r="E55" s="1210">
        <f t="shared" si="10"/>
        <v>1</v>
      </c>
      <c r="F55" s="1210">
        <v>0</v>
      </c>
      <c r="G55" s="1221">
        <v>1</v>
      </c>
      <c r="H55" s="1213"/>
      <c r="I55" s="1209">
        <v>0</v>
      </c>
      <c r="J55" s="1210">
        <f t="shared" si="0"/>
        <v>6.0799999999999992</v>
      </c>
      <c r="K55" s="1210">
        <f t="shared" si="1"/>
        <v>1.68</v>
      </c>
      <c r="L55" s="1210">
        <f t="shared" si="2"/>
        <v>0</v>
      </c>
      <c r="M55" s="1210">
        <f t="shared" si="3"/>
        <v>56.7</v>
      </c>
      <c r="N55" s="1210">
        <f t="shared" si="4"/>
        <v>0</v>
      </c>
      <c r="O55" s="1210">
        <f t="shared" si="5"/>
        <v>23.58</v>
      </c>
      <c r="P55" s="1210">
        <f t="shared" si="6"/>
        <v>0</v>
      </c>
      <c r="Q55" s="1209">
        <v>0</v>
      </c>
      <c r="R55" s="1210">
        <f t="shared" si="7"/>
        <v>1.5199999999999998</v>
      </c>
      <c r="S55" s="1210">
        <f t="shared" si="8"/>
        <v>1.5199999999999998</v>
      </c>
      <c r="T55" s="1221">
        <f t="shared" si="9"/>
        <v>0.7599999999999999</v>
      </c>
      <c r="U55" s="1203">
        <f t="shared" si="11"/>
        <v>92</v>
      </c>
    </row>
    <row r="56" spans="1:21" x14ac:dyDescent="0.25">
      <c r="A56" s="1213" t="s">
        <v>3691</v>
      </c>
      <c r="B56" s="1196">
        <v>600200031</v>
      </c>
      <c r="C56" s="1210" t="s">
        <v>4858</v>
      </c>
      <c r="D56" s="1201">
        <v>94.666666666666671</v>
      </c>
      <c r="E56" s="1210">
        <f t="shared" si="10"/>
        <v>1</v>
      </c>
      <c r="F56" s="1210">
        <v>0</v>
      </c>
      <c r="G56" s="1221">
        <v>1</v>
      </c>
      <c r="H56" s="1213"/>
      <c r="I56" s="1209">
        <v>0</v>
      </c>
      <c r="J56" s="1210">
        <f t="shared" si="0"/>
        <v>22.72</v>
      </c>
      <c r="K56" s="1210">
        <f t="shared" si="1"/>
        <v>1.68</v>
      </c>
      <c r="L56" s="1210">
        <f t="shared" si="2"/>
        <v>0</v>
      </c>
      <c r="M56" s="1210">
        <f t="shared" si="3"/>
        <v>56.7</v>
      </c>
      <c r="N56" s="1210">
        <f t="shared" si="4"/>
        <v>0</v>
      </c>
      <c r="O56" s="1210">
        <f t="shared" si="5"/>
        <v>23.58</v>
      </c>
      <c r="P56" s="1210">
        <f t="shared" si="6"/>
        <v>0</v>
      </c>
      <c r="Q56" s="1209">
        <v>0</v>
      </c>
      <c r="R56" s="1210">
        <f t="shared" si="7"/>
        <v>5.68</v>
      </c>
      <c r="S56" s="1210">
        <f t="shared" si="8"/>
        <v>5.68</v>
      </c>
      <c r="T56" s="1221">
        <f t="shared" si="9"/>
        <v>2.84</v>
      </c>
      <c r="U56" s="1203">
        <f t="shared" si="11"/>
        <v>119</v>
      </c>
    </row>
    <row r="57" spans="1:21" x14ac:dyDescent="0.25">
      <c r="A57" s="1213" t="s">
        <v>3691</v>
      </c>
      <c r="B57" s="1196">
        <v>780200015</v>
      </c>
      <c r="C57" s="1210" t="s">
        <v>4859</v>
      </c>
      <c r="D57" s="1201">
        <v>115</v>
      </c>
      <c r="E57" s="1210">
        <f t="shared" si="10"/>
        <v>1</v>
      </c>
      <c r="F57" s="1210">
        <v>0</v>
      </c>
      <c r="G57" s="1221">
        <v>1</v>
      </c>
      <c r="H57" s="1213"/>
      <c r="I57" s="1209">
        <v>0</v>
      </c>
      <c r="J57" s="1210">
        <f t="shared" si="0"/>
        <v>27.599999999999998</v>
      </c>
      <c r="K57" s="1210">
        <f t="shared" si="1"/>
        <v>1.68</v>
      </c>
      <c r="L57" s="1210">
        <f t="shared" si="2"/>
        <v>0</v>
      </c>
      <c r="M57" s="1210">
        <f t="shared" si="3"/>
        <v>56.7</v>
      </c>
      <c r="N57" s="1210">
        <f t="shared" si="4"/>
        <v>0</v>
      </c>
      <c r="O57" s="1210">
        <f t="shared" si="5"/>
        <v>23.58</v>
      </c>
      <c r="P57" s="1210">
        <f t="shared" si="6"/>
        <v>0</v>
      </c>
      <c r="Q57" s="1209">
        <v>0</v>
      </c>
      <c r="R57" s="1210">
        <f t="shared" si="7"/>
        <v>6.8999999999999995</v>
      </c>
      <c r="S57" s="1210">
        <f t="shared" si="8"/>
        <v>6.8999999999999995</v>
      </c>
      <c r="T57" s="1221">
        <f t="shared" si="9"/>
        <v>3.4499999999999997</v>
      </c>
      <c r="U57" s="1203">
        <f t="shared" si="11"/>
        <v>127</v>
      </c>
    </row>
    <row r="58" spans="1:21" x14ac:dyDescent="0.25">
      <c r="A58" s="1213" t="s">
        <v>3691</v>
      </c>
      <c r="B58" s="1196">
        <v>440200014</v>
      </c>
      <c r="C58" s="1210" t="s">
        <v>4860</v>
      </c>
      <c r="D58" s="1201">
        <v>450</v>
      </c>
      <c r="E58" s="1210">
        <f t="shared" si="10"/>
        <v>2</v>
      </c>
      <c r="F58" s="1210">
        <v>0</v>
      </c>
      <c r="G58" s="1221">
        <v>2</v>
      </c>
      <c r="H58" s="1213"/>
      <c r="I58" s="1209">
        <v>0</v>
      </c>
      <c r="J58" s="1210">
        <f t="shared" si="0"/>
        <v>108</v>
      </c>
      <c r="K58" s="1210">
        <f t="shared" si="1"/>
        <v>3.36</v>
      </c>
      <c r="L58" s="1210">
        <f t="shared" si="2"/>
        <v>0</v>
      </c>
      <c r="M58" s="1210">
        <f t="shared" si="3"/>
        <v>113.4</v>
      </c>
      <c r="N58" s="1210">
        <f t="shared" si="4"/>
        <v>0</v>
      </c>
      <c r="O58" s="1210">
        <f t="shared" si="5"/>
        <v>47.16</v>
      </c>
      <c r="P58" s="1210">
        <f t="shared" si="6"/>
        <v>0</v>
      </c>
      <c r="Q58" s="1209">
        <v>0</v>
      </c>
      <c r="R58" s="1210">
        <f t="shared" si="7"/>
        <v>27</v>
      </c>
      <c r="S58" s="1210">
        <f t="shared" si="8"/>
        <v>27</v>
      </c>
      <c r="T58" s="1221">
        <f t="shared" si="9"/>
        <v>13.5</v>
      </c>
      <c r="U58" s="1203">
        <f t="shared" si="11"/>
        <v>339</v>
      </c>
    </row>
    <row r="59" spans="1:21" x14ac:dyDescent="0.25">
      <c r="A59" s="1213" t="s">
        <v>3691</v>
      </c>
      <c r="B59" s="1196">
        <v>601000018</v>
      </c>
      <c r="C59" s="1210" t="s">
        <v>4861</v>
      </c>
      <c r="D59" s="1201">
        <v>236</v>
      </c>
      <c r="E59" s="1210">
        <f t="shared" si="10"/>
        <v>1</v>
      </c>
      <c r="F59" s="1210">
        <v>0</v>
      </c>
      <c r="G59" s="1221">
        <v>1</v>
      </c>
      <c r="H59" s="1213"/>
      <c r="I59" s="1209">
        <v>0</v>
      </c>
      <c r="J59" s="1210">
        <f t="shared" si="0"/>
        <v>56.64</v>
      </c>
      <c r="K59" s="1210">
        <f t="shared" si="1"/>
        <v>1.68</v>
      </c>
      <c r="L59" s="1210">
        <f t="shared" si="2"/>
        <v>0</v>
      </c>
      <c r="M59" s="1210">
        <f t="shared" si="3"/>
        <v>56.7</v>
      </c>
      <c r="N59" s="1210">
        <f t="shared" si="4"/>
        <v>0</v>
      </c>
      <c r="O59" s="1210">
        <f t="shared" si="5"/>
        <v>23.58</v>
      </c>
      <c r="P59" s="1210">
        <f t="shared" si="6"/>
        <v>0</v>
      </c>
      <c r="Q59" s="1209">
        <v>0</v>
      </c>
      <c r="R59" s="1210">
        <f t="shared" si="7"/>
        <v>14.16</v>
      </c>
      <c r="S59" s="1210">
        <f t="shared" si="8"/>
        <v>14.16</v>
      </c>
      <c r="T59" s="1221">
        <f t="shared" si="9"/>
        <v>7.08</v>
      </c>
      <c r="U59" s="1203">
        <f t="shared" si="11"/>
        <v>174</v>
      </c>
    </row>
    <row r="60" spans="1:21" x14ac:dyDescent="0.25">
      <c r="A60" s="1213" t="s">
        <v>3691</v>
      </c>
      <c r="B60" s="1196">
        <v>604300003</v>
      </c>
      <c r="C60" s="1210" t="s">
        <v>4862</v>
      </c>
      <c r="D60" s="1201">
        <v>276.33333333333331</v>
      </c>
      <c r="E60" s="1210">
        <f t="shared" si="10"/>
        <v>1</v>
      </c>
      <c r="F60" s="1210">
        <v>0</v>
      </c>
      <c r="G60" s="1221">
        <v>1</v>
      </c>
      <c r="H60" s="1213"/>
      <c r="I60" s="1209">
        <v>0</v>
      </c>
      <c r="J60" s="1210">
        <f t="shared" si="0"/>
        <v>66.319999999999993</v>
      </c>
      <c r="K60" s="1210">
        <f t="shared" si="1"/>
        <v>1.68</v>
      </c>
      <c r="L60" s="1210">
        <f t="shared" si="2"/>
        <v>0</v>
      </c>
      <c r="M60" s="1210">
        <f t="shared" si="3"/>
        <v>56.7</v>
      </c>
      <c r="N60" s="1210">
        <f t="shared" si="4"/>
        <v>0</v>
      </c>
      <c r="O60" s="1210">
        <f t="shared" si="5"/>
        <v>23.58</v>
      </c>
      <c r="P60" s="1210">
        <f t="shared" si="6"/>
        <v>0</v>
      </c>
      <c r="Q60" s="1209">
        <v>0</v>
      </c>
      <c r="R60" s="1210">
        <f t="shared" si="7"/>
        <v>16.579999999999998</v>
      </c>
      <c r="S60" s="1210">
        <f t="shared" si="8"/>
        <v>16.579999999999998</v>
      </c>
      <c r="T60" s="1221">
        <f t="shared" si="9"/>
        <v>8.2899999999999991</v>
      </c>
      <c r="U60" s="1203">
        <f t="shared" si="11"/>
        <v>190</v>
      </c>
    </row>
    <row r="61" spans="1:21" x14ac:dyDescent="0.25">
      <c r="A61" s="1213" t="s">
        <v>3691</v>
      </c>
      <c r="B61" s="1196">
        <v>780200038</v>
      </c>
      <c r="C61" s="1210" t="s">
        <v>4863</v>
      </c>
      <c r="D61" s="1201">
        <v>35.333333333333336</v>
      </c>
      <c r="E61" s="1210">
        <f t="shared" si="10"/>
        <v>1</v>
      </c>
      <c r="F61" s="1210">
        <v>0</v>
      </c>
      <c r="G61" s="1221">
        <v>1</v>
      </c>
      <c r="H61" s="1213"/>
      <c r="I61" s="1209">
        <v>0</v>
      </c>
      <c r="J61" s="1210">
        <f t="shared" si="0"/>
        <v>8.48</v>
      </c>
      <c r="K61" s="1210">
        <f t="shared" si="1"/>
        <v>1.68</v>
      </c>
      <c r="L61" s="1210">
        <f t="shared" si="2"/>
        <v>0</v>
      </c>
      <c r="M61" s="1210">
        <f t="shared" si="3"/>
        <v>56.7</v>
      </c>
      <c r="N61" s="1210">
        <f t="shared" si="4"/>
        <v>0</v>
      </c>
      <c r="O61" s="1210">
        <f t="shared" si="5"/>
        <v>23.58</v>
      </c>
      <c r="P61" s="1210">
        <f t="shared" si="6"/>
        <v>0</v>
      </c>
      <c r="Q61" s="1209">
        <v>0</v>
      </c>
      <c r="R61" s="1210">
        <f t="shared" si="7"/>
        <v>2.12</v>
      </c>
      <c r="S61" s="1210">
        <f t="shared" si="8"/>
        <v>2.12</v>
      </c>
      <c r="T61" s="1221">
        <f t="shared" si="9"/>
        <v>1.06</v>
      </c>
      <c r="U61" s="1203">
        <f t="shared" si="11"/>
        <v>96</v>
      </c>
    </row>
    <row r="62" spans="1:21" x14ac:dyDescent="0.25">
      <c r="A62" s="1213" t="s">
        <v>3691</v>
      </c>
      <c r="B62" s="1196">
        <v>440200023</v>
      </c>
      <c r="C62" s="1210" t="s">
        <v>4864</v>
      </c>
      <c r="D62" s="1201">
        <v>63.333333333333336</v>
      </c>
      <c r="E62" s="1210">
        <f t="shared" si="10"/>
        <v>1</v>
      </c>
      <c r="F62" s="1210">
        <v>0</v>
      </c>
      <c r="G62" s="1221">
        <v>1</v>
      </c>
      <c r="H62" s="1213"/>
      <c r="I62" s="1209">
        <v>0</v>
      </c>
      <c r="J62" s="1210">
        <f t="shared" si="0"/>
        <v>15.2</v>
      </c>
      <c r="K62" s="1210">
        <f t="shared" si="1"/>
        <v>1.68</v>
      </c>
      <c r="L62" s="1210">
        <f t="shared" si="2"/>
        <v>0</v>
      </c>
      <c r="M62" s="1210">
        <f t="shared" si="3"/>
        <v>56.7</v>
      </c>
      <c r="N62" s="1210">
        <f t="shared" si="4"/>
        <v>0</v>
      </c>
      <c r="O62" s="1210">
        <f t="shared" si="5"/>
        <v>23.58</v>
      </c>
      <c r="P62" s="1210">
        <f t="shared" si="6"/>
        <v>0</v>
      </c>
      <c r="Q62" s="1209">
        <v>0</v>
      </c>
      <c r="R62" s="1210">
        <f t="shared" si="7"/>
        <v>3.8</v>
      </c>
      <c r="S62" s="1210">
        <f t="shared" si="8"/>
        <v>3.8</v>
      </c>
      <c r="T62" s="1221">
        <f t="shared" si="9"/>
        <v>1.9</v>
      </c>
      <c r="U62" s="1203">
        <f t="shared" si="11"/>
        <v>107</v>
      </c>
    </row>
    <row r="63" spans="1:21" x14ac:dyDescent="0.25">
      <c r="A63" s="1213" t="s">
        <v>3691</v>
      </c>
      <c r="B63" s="1196">
        <v>760200028</v>
      </c>
      <c r="C63" s="1210" t="s">
        <v>4865</v>
      </c>
      <c r="D63" s="1201">
        <v>31.666666666666668</v>
      </c>
      <c r="E63" s="1210">
        <f t="shared" si="10"/>
        <v>1</v>
      </c>
      <c r="F63" s="1210">
        <v>0</v>
      </c>
      <c r="G63" s="1221">
        <v>1</v>
      </c>
      <c r="H63" s="1213"/>
      <c r="I63" s="1209">
        <v>0</v>
      </c>
      <c r="J63" s="1210">
        <f t="shared" si="0"/>
        <v>7.6</v>
      </c>
      <c r="K63" s="1210">
        <f t="shared" si="1"/>
        <v>1.68</v>
      </c>
      <c r="L63" s="1210">
        <f t="shared" si="2"/>
        <v>0</v>
      </c>
      <c r="M63" s="1210">
        <f t="shared" si="3"/>
        <v>56.7</v>
      </c>
      <c r="N63" s="1210">
        <f t="shared" si="4"/>
        <v>0</v>
      </c>
      <c r="O63" s="1210">
        <f t="shared" si="5"/>
        <v>23.58</v>
      </c>
      <c r="P63" s="1210">
        <f t="shared" si="6"/>
        <v>0</v>
      </c>
      <c r="Q63" s="1209">
        <v>0</v>
      </c>
      <c r="R63" s="1210">
        <f t="shared" si="7"/>
        <v>1.9</v>
      </c>
      <c r="S63" s="1210">
        <f t="shared" si="8"/>
        <v>1.9</v>
      </c>
      <c r="T63" s="1221">
        <f t="shared" si="9"/>
        <v>0.95</v>
      </c>
      <c r="U63" s="1203">
        <f t="shared" si="11"/>
        <v>94</v>
      </c>
    </row>
    <row r="64" spans="1:21" x14ac:dyDescent="0.25">
      <c r="A64" s="1213" t="s">
        <v>3691</v>
      </c>
      <c r="B64" s="1196">
        <v>781800013</v>
      </c>
      <c r="C64" s="1210" t="s">
        <v>4866</v>
      </c>
      <c r="D64" s="1201">
        <v>38.666666666666664</v>
      </c>
      <c r="E64" s="1210">
        <f t="shared" si="10"/>
        <v>1</v>
      </c>
      <c r="F64" s="1210">
        <v>0</v>
      </c>
      <c r="G64" s="1221">
        <v>1</v>
      </c>
      <c r="H64" s="1213"/>
      <c r="I64" s="1209">
        <v>0</v>
      </c>
      <c r="J64" s="1210">
        <f t="shared" si="0"/>
        <v>9.2799999999999994</v>
      </c>
      <c r="K64" s="1210">
        <f t="shared" si="1"/>
        <v>1.68</v>
      </c>
      <c r="L64" s="1210">
        <f t="shared" si="2"/>
        <v>0</v>
      </c>
      <c r="M64" s="1210">
        <f t="shared" si="3"/>
        <v>56.7</v>
      </c>
      <c r="N64" s="1210">
        <f t="shared" si="4"/>
        <v>0</v>
      </c>
      <c r="O64" s="1210">
        <f t="shared" si="5"/>
        <v>23.58</v>
      </c>
      <c r="P64" s="1210">
        <f t="shared" si="6"/>
        <v>0</v>
      </c>
      <c r="Q64" s="1209">
        <v>0</v>
      </c>
      <c r="R64" s="1210">
        <f t="shared" si="7"/>
        <v>2.3199999999999998</v>
      </c>
      <c r="S64" s="1210">
        <f t="shared" si="8"/>
        <v>2.3199999999999998</v>
      </c>
      <c r="T64" s="1221">
        <f t="shared" si="9"/>
        <v>1.1599999999999999</v>
      </c>
      <c r="U64" s="1203">
        <f t="shared" si="11"/>
        <v>97</v>
      </c>
    </row>
    <row r="65" spans="1:21" x14ac:dyDescent="0.25">
      <c r="A65" s="1213" t="s">
        <v>3691</v>
      </c>
      <c r="B65" s="1196">
        <v>440200013</v>
      </c>
      <c r="C65" s="1210" t="s">
        <v>4867</v>
      </c>
      <c r="D65" s="1201">
        <v>73</v>
      </c>
      <c r="E65" s="1210">
        <f t="shared" si="10"/>
        <v>1</v>
      </c>
      <c r="F65" s="1210">
        <v>0</v>
      </c>
      <c r="G65" s="1221">
        <v>1</v>
      </c>
      <c r="H65" s="1213"/>
      <c r="I65" s="1209">
        <v>0</v>
      </c>
      <c r="J65" s="1210">
        <f t="shared" si="0"/>
        <v>17.52</v>
      </c>
      <c r="K65" s="1210">
        <f t="shared" si="1"/>
        <v>1.68</v>
      </c>
      <c r="L65" s="1210">
        <f t="shared" si="2"/>
        <v>0</v>
      </c>
      <c r="M65" s="1210">
        <f t="shared" si="3"/>
        <v>56.7</v>
      </c>
      <c r="N65" s="1210">
        <f t="shared" si="4"/>
        <v>0</v>
      </c>
      <c r="O65" s="1210">
        <f t="shared" si="5"/>
        <v>23.58</v>
      </c>
      <c r="P65" s="1210">
        <f t="shared" si="6"/>
        <v>0</v>
      </c>
      <c r="Q65" s="1209">
        <v>0</v>
      </c>
      <c r="R65" s="1210">
        <f t="shared" si="7"/>
        <v>4.38</v>
      </c>
      <c r="S65" s="1210">
        <f t="shared" si="8"/>
        <v>4.38</v>
      </c>
      <c r="T65" s="1221">
        <f t="shared" si="9"/>
        <v>2.19</v>
      </c>
      <c r="U65" s="1203">
        <f t="shared" si="11"/>
        <v>110</v>
      </c>
    </row>
    <row r="66" spans="1:21" x14ac:dyDescent="0.25">
      <c r="A66" s="1213" t="s">
        <v>4450</v>
      </c>
      <c r="B66" s="1196">
        <v>360200049</v>
      </c>
      <c r="C66" s="1210" t="s">
        <v>4868</v>
      </c>
      <c r="D66" s="1201">
        <v>72.333333333333329</v>
      </c>
      <c r="E66" s="1210">
        <f t="shared" si="10"/>
        <v>1</v>
      </c>
      <c r="F66" s="1210">
        <v>0</v>
      </c>
      <c r="G66" s="1221">
        <v>1</v>
      </c>
      <c r="H66" s="1213"/>
      <c r="I66" s="1209">
        <v>0</v>
      </c>
      <c r="J66" s="1210">
        <f t="shared" si="0"/>
        <v>17.36</v>
      </c>
      <c r="K66" s="1210">
        <f t="shared" si="1"/>
        <v>1.68</v>
      </c>
      <c r="L66" s="1210">
        <f t="shared" si="2"/>
        <v>0</v>
      </c>
      <c r="M66" s="1210">
        <f t="shared" si="3"/>
        <v>56.7</v>
      </c>
      <c r="N66" s="1210">
        <f t="shared" si="4"/>
        <v>0</v>
      </c>
      <c r="O66" s="1210">
        <f t="shared" si="5"/>
        <v>23.58</v>
      </c>
      <c r="P66" s="1210">
        <f t="shared" si="6"/>
        <v>0</v>
      </c>
      <c r="Q66" s="1209">
        <v>0</v>
      </c>
      <c r="R66" s="1210">
        <f t="shared" si="7"/>
        <v>4.34</v>
      </c>
      <c r="S66" s="1210">
        <f t="shared" si="8"/>
        <v>4.34</v>
      </c>
      <c r="T66" s="1221">
        <f t="shared" si="9"/>
        <v>2.17</v>
      </c>
      <c r="U66" s="1203">
        <f t="shared" si="11"/>
        <v>110</v>
      </c>
    </row>
    <row r="67" spans="1:21" x14ac:dyDescent="0.25">
      <c r="A67" s="1213" t="s">
        <v>4450</v>
      </c>
      <c r="B67" s="1196">
        <v>360200050</v>
      </c>
      <c r="C67" s="1210" t="s">
        <v>4869</v>
      </c>
      <c r="D67" s="1201">
        <v>31.333333333333332</v>
      </c>
      <c r="E67" s="1210">
        <f t="shared" si="10"/>
        <v>1</v>
      </c>
      <c r="F67" s="1210">
        <v>0</v>
      </c>
      <c r="G67" s="1221">
        <v>1</v>
      </c>
      <c r="H67" s="1213"/>
      <c r="I67" s="1209">
        <v>0</v>
      </c>
      <c r="J67" s="1210">
        <f t="shared" si="0"/>
        <v>7.52</v>
      </c>
      <c r="K67" s="1210">
        <f t="shared" si="1"/>
        <v>1.68</v>
      </c>
      <c r="L67" s="1210">
        <f t="shared" si="2"/>
        <v>0</v>
      </c>
      <c r="M67" s="1210">
        <f t="shared" si="3"/>
        <v>56.7</v>
      </c>
      <c r="N67" s="1210">
        <f t="shared" si="4"/>
        <v>0</v>
      </c>
      <c r="O67" s="1210">
        <f t="shared" si="5"/>
        <v>23.58</v>
      </c>
      <c r="P67" s="1210">
        <f t="shared" si="6"/>
        <v>0</v>
      </c>
      <c r="Q67" s="1209">
        <v>0</v>
      </c>
      <c r="R67" s="1210">
        <f t="shared" si="7"/>
        <v>1.88</v>
      </c>
      <c r="S67" s="1210">
        <f t="shared" si="8"/>
        <v>1.88</v>
      </c>
      <c r="T67" s="1221">
        <f t="shared" si="9"/>
        <v>0.94</v>
      </c>
      <c r="U67" s="1203">
        <f t="shared" si="11"/>
        <v>94</v>
      </c>
    </row>
    <row r="68" spans="1:21" x14ac:dyDescent="0.25">
      <c r="A68" s="1213" t="s">
        <v>4450</v>
      </c>
      <c r="B68" s="1196">
        <v>424700010</v>
      </c>
      <c r="C68" s="1210" t="s">
        <v>4870</v>
      </c>
      <c r="D68" s="1201">
        <v>114</v>
      </c>
      <c r="E68" s="1210">
        <f t="shared" si="10"/>
        <v>1</v>
      </c>
      <c r="F68" s="1210">
        <v>0</v>
      </c>
      <c r="G68" s="1221">
        <v>1</v>
      </c>
      <c r="H68" s="1213"/>
      <c r="I68" s="1209">
        <v>0</v>
      </c>
      <c r="J68" s="1210">
        <f t="shared" si="0"/>
        <v>27.36</v>
      </c>
      <c r="K68" s="1210">
        <f t="shared" si="1"/>
        <v>1.68</v>
      </c>
      <c r="L68" s="1210">
        <f t="shared" si="2"/>
        <v>0</v>
      </c>
      <c r="M68" s="1210">
        <f t="shared" si="3"/>
        <v>56.7</v>
      </c>
      <c r="N68" s="1210">
        <f t="shared" si="4"/>
        <v>0</v>
      </c>
      <c r="O68" s="1210">
        <f t="shared" si="5"/>
        <v>23.58</v>
      </c>
      <c r="P68" s="1210">
        <f t="shared" si="6"/>
        <v>0</v>
      </c>
      <c r="Q68" s="1209">
        <v>0</v>
      </c>
      <c r="R68" s="1210">
        <f t="shared" si="7"/>
        <v>6.84</v>
      </c>
      <c r="S68" s="1210">
        <f t="shared" si="8"/>
        <v>6.84</v>
      </c>
      <c r="T68" s="1221">
        <f t="shared" si="9"/>
        <v>3.42</v>
      </c>
      <c r="U68" s="1203">
        <f t="shared" si="11"/>
        <v>126</v>
      </c>
    </row>
    <row r="69" spans="1:21" x14ac:dyDescent="0.25">
      <c r="A69" s="1213" t="s">
        <v>4450</v>
      </c>
      <c r="B69" s="1196">
        <v>360200053</v>
      </c>
      <c r="C69" s="1210" t="s">
        <v>4871</v>
      </c>
      <c r="D69" s="1201">
        <v>66.666666666666671</v>
      </c>
      <c r="E69" s="1210">
        <f t="shared" si="10"/>
        <v>1</v>
      </c>
      <c r="F69" s="1210">
        <v>0</v>
      </c>
      <c r="G69" s="1221">
        <v>1</v>
      </c>
      <c r="H69" s="1213"/>
      <c r="I69" s="1209">
        <v>0</v>
      </c>
      <c r="J69" s="1210">
        <f t="shared" si="0"/>
        <v>16</v>
      </c>
      <c r="K69" s="1210">
        <f t="shared" si="1"/>
        <v>1.68</v>
      </c>
      <c r="L69" s="1210">
        <f t="shared" si="2"/>
        <v>0</v>
      </c>
      <c r="M69" s="1210">
        <f t="shared" si="3"/>
        <v>56.7</v>
      </c>
      <c r="N69" s="1210">
        <f t="shared" si="4"/>
        <v>0</v>
      </c>
      <c r="O69" s="1210">
        <f t="shared" si="5"/>
        <v>23.58</v>
      </c>
      <c r="P69" s="1210">
        <f t="shared" si="6"/>
        <v>0</v>
      </c>
      <c r="Q69" s="1209">
        <v>0</v>
      </c>
      <c r="R69" s="1210">
        <f t="shared" si="7"/>
        <v>4</v>
      </c>
      <c r="S69" s="1210">
        <f t="shared" si="8"/>
        <v>4</v>
      </c>
      <c r="T69" s="1221">
        <f t="shared" si="9"/>
        <v>2</v>
      </c>
      <c r="U69" s="1203">
        <f t="shared" si="11"/>
        <v>108</v>
      </c>
    </row>
    <row r="70" spans="1:21" x14ac:dyDescent="0.25">
      <c r="A70" s="1213" t="s">
        <v>4450</v>
      </c>
      <c r="B70" s="1196">
        <v>500200041</v>
      </c>
      <c r="C70" s="1210" t="s">
        <v>4872</v>
      </c>
      <c r="D70" s="1201">
        <v>16.666666666666668</v>
      </c>
      <c r="E70" s="1210">
        <f t="shared" si="10"/>
        <v>1</v>
      </c>
      <c r="F70" s="1210">
        <v>0</v>
      </c>
      <c r="G70" s="1221">
        <v>1</v>
      </c>
      <c r="H70" s="1213"/>
      <c r="I70" s="1209">
        <v>0</v>
      </c>
      <c r="J70" s="1210">
        <f t="shared" si="0"/>
        <v>4</v>
      </c>
      <c r="K70" s="1210">
        <f t="shared" si="1"/>
        <v>1.68</v>
      </c>
      <c r="L70" s="1210">
        <f t="shared" si="2"/>
        <v>0</v>
      </c>
      <c r="M70" s="1210">
        <f t="shared" si="3"/>
        <v>56.7</v>
      </c>
      <c r="N70" s="1210">
        <f t="shared" si="4"/>
        <v>0</v>
      </c>
      <c r="O70" s="1210">
        <f t="shared" si="5"/>
        <v>23.58</v>
      </c>
      <c r="P70" s="1210">
        <f t="shared" si="6"/>
        <v>0</v>
      </c>
      <c r="Q70" s="1209">
        <v>0</v>
      </c>
      <c r="R70" s="1210">
        <f t="shared" si="7"/>
        <v>1</v>
      </c>
      <c r="S70" s="1210">
        <f t="shared" si="8"/>
        <v>1</v>
      </c>
      <c r="T70" s="1221">
        <f t="shared" si="9"/>
        <v>0.5</v>
      </c>
      <c r="U70" s="1203">
        <f t="shared" si="11"/>
        <v>88</v>
      </c>
    </row>
    <row r="71" spans="1:21" x14ac:dyDescent="0.25">
      <c r="A71" s="1213" t="s">
        <v>4450</v>
      </c>
      <c r="B71" s="1196">
        <v>960200001</v>
      </c>
      <c r="C71" s="1210" t="s">
        <v>4873</v>
      </c>
      <c r="D71" s="1201">
        <v>30.333333333333332</v>
      </c>
      <c r="E71" s="1210">
        <f t="shared" si="10"/>
        <v>1</v>
      </c>
      <c r="F71" s="1210">
        <v>0</v>
      </c>
      <c r="G71" s="1221">
        <v>1</v>
      </c>
      <c r="H71" s="1213"/>
      <c r="I71" s="1209">
        <v>0</v>
      </c>
      <c r="J71" s="1210">
        <f t="shared" si="0"/>
        <v>7.2799999999999994</v>
      </c>
      <c r="K71" s="1210">
        <f t="shared" si="1"/>
        <v>1.68</v>
      </c>
      <c r="L71" s="1210">
        <f t="shared" si="2"/>
        <v>0</v>
      </c>
      <c r="M71" s="1210">
        <f t="shared" si="3"/>
        <v>56.7</v>
      </c>
      <c r="N71" s="1210">
        <f t="shared" si="4"/>
        <v>0</v>
      </c>
      <c r="O71" s="1210">
        <f t="shared" si="5"/>
        <v>23.58</v>
      </c>
      <c r="P71" s="1210">
        <f t="shared" si="6"/>
        <v>0</v>
      </c>
      <c r="Q71" s="1209">
        <v>0</v>
      </c>
      <c r="R71" s="1210">
        <f t="shared" si="7"/>
        <v>1.8199999999999998</v>
      </c>
      <c r="S71" s="1210">
        <f t="shared" si="8"/>
        <v>1.8199999999999998</v>
      </c>
      <c r="T71" s="1221">
        <f t="shared" si="9"/>
        <v>0.90999999999999992</v>
      </c>
      <c r="U71" s="1203">
        <f t="shared" si="11"/>
        <v>94</v>
      </c>
    </row>
    <row r="72" spans="1:21" x14ac:dyDescent="0.25">
      <c r="A72" s="1213" t="s">
        <v>4450</v>
      </c>
      <c r="B72" s="1196">
        <v>700200069</v>
      </c>
      <c r="C72" s="1210" t="s">
        <v>4874</v>
      </c>
      <c r="D72" s="1201">
        <v>48.333333333333336</v>
      </c>
      <c r="E72" s="1210">
        <f t="shared" si="10"/>
        <v>1</v>
      </c>
      <c r="F72" s="1210">
        <v>0</v>
      </c>
      <c r="G72" s="1221">
        <v>1</v>
      </c>
      <c r="H72" s="1213"/>
      <c r="I72" s="1209">
        <v>0</v>
      </c>
      <c r="J72" s="1210">
        <f t="shared" ref="J72:J117" si="12">D72*$J$5</f>
        <v>11.6</v>
      </c>
      <c r="K72" s="1210">
        <f t="shared" ref="K72:K117" si="13">G72*$K$5</f>
        <v>1.68</v>
      </c>
      <c r="L72" s="1210">
        <f t="shared" ref="L72:L117" si="14">F72*$L$5</f>
        <v>0</v>
      </c>
      <c r="M72" s="1210">
        <f t="shared" ref="M72:M117" si="15">G72*$M$5</f>
        <v>56.7</v>
      </c>
      <c r="N72" s="1210">
        <f t="shared" ref="N72:N117" si="16">F72*$N$5</f>
        <v>0</v>
      </c>
      <c r="O72" s="1210">
        <f t="shared" ref="O72:O117" si="17">G72*$O$5</f>
        <v>23.58</v>
      </c>
      <c r="P72" s="1210">
        <f t="shared" ref="P72:P117" si="18">F72*$P$5</f>
        <v>0</v>
      </c>
      <c r="Q72" s="1209">
        <v>0</v>
      </c>
      <c r="R72" s="1210">
        <f t="shared" ref="R72:R117" si="19">D72*$R$5</f>
        <v>2.9</v>
      </c>
      <c r="S72" s="1210">
        <f t="shared" ref="S72:S117" si="20">D72*$S$5</f>
        <v>2.9</v>
      </c>
      <c r="T72" s="1221">
        <f t="shared" ref="T72:T117" si="21">D72*$T$5</f>
        <v>1.45</v>
      </c>
      <c r="U72" s="1203">
        <f t="shared" ref="U72:U117" si="22">ROUND((I72+J72+K72+L72+M72+N72+O72+P72+Q72+R72+S72+T72),0)</f>
        <v>101</v>
      </c>
    </row>
    <row r="73" spans="1:21" x14ac:dyDescent="0.25">
      <c r="A73" s="1213" t="s">
        <v>4450</v>
      </c>
      <c r="B73" s="1196">
        <v>941600006</v>
      </c>
      <c r="C73" s="1210" t="s">
        <v>4875</v>
      </c>
      <c r="D73" s="1201">
        <v>112</v>
      </c>
      <c r="E73" s="1210">
        <f t="shared" ref="E73:E117" si="23">F73+G73</f>
        <v>1</v>
      </c>
      <c r="F73" s="1210">
        <v>0</v>
      </c>
      <c r="G73" s="1221">
        <v>1</v>
      </c>
      <c r="H73" s="1213"/>
      <c r="I73" s="1209">
        <v>0</v>
      </c>
      <c r="J73" s="1210">
        <f t="shared" si="12"/>
        <v>26.88</v>
      </c>
      <c r="K73" s="1210">
        <f t="shared" si="13"/>
        <v>1.68</v>
      </c>
      <c r="L73" s="1210">
        <f t="shared" si="14"/>
        <v>0</v>
      </c>
      <c r="M73" s="1210">
        <f t="shared" si="15"/>
        <v>56.7</v>
      </c>
      <c r="N73" s="1210">
        <f t="shared" si="16"/>
        <v>0</v>
      </c>
      <c r="O73" s="1210">
        <f t="shared" si="17"/>
        <v>23.58</v>
      </c>
      <c r="P73" s="1210">
        <f t="shared" si="18"/>
        <v>0</v>
      </c>
      <c r="Q73" s="1209">
        <v>0</v>
      </c>
      <c r="R73" s="1210">
        <f t="shared" si="19"/>
        <v>6.72</v>
      </c>
      <c r="S73" s="1210">
        <f t="shared" si="20"/>
        <v>6.72</v>
      </c>
      <c r="T73" s="1221">
        <f t="shared" si="21"/>
        <v>3.36</v>
      </c>
      <c r="U73" s="1203">
        <f t="shared" si="22"/>
        <v>126</v>
      </c>
    </row>
    <row r="74" spans="1:21" x14ac:dyDescent="0.25">
      <c r="A74" s="1213" t="s">
        <v>4450</v>
      </c>
      <c r="B74" s="1196">
        <v>941600005</v>
      </c>
      <c r="C74" s="1210" t="s">
        <v>4876</v>
      </c>
      <c r="D74" s="1201">
        <v>128</v>
      </c>
      <c r="E74" s="1210">
        <f t="shared" si="23"/>
        <v>1</v>
      </c>
      <c r="F74" s="1210">
        <v>0</v>
      </c>
      <c r="G74" s="1221">
        <v>1</v>
      </c>
      <c r="H74" s="1213"/>
      <c r="I74" s="1209">
        <v>0</v>
      </c>
      <c r="J74" s="1210">
        <f t="shared" si="12"/>
        <v>30.72</v>
      </c>
      <c r="K74" s="1210">
        <f t="shared" si="13"/>
        <v>1.68</v>
      </c>
      <c r="L74" s="1210">
        <f t="shared" si="14"/>
        <v>0</v>
      </c>
      <c r="M74" s="1210">
        <f t="shared" si="15"/>
        <v>56.7</v>
      </c>
      <c r="N74" s="1210">
        <f t="shared" si="16"/>
        <v>0</v>
      </c>
      <c r="O74" s="1210">
        <f t="shared" si="17"/>
        <v>23.58</v>
      </c>
      <c r="P74" s="1210">
        <f t="shared" si="18"/>
        <v>0</v>
      </c>
      <c r="Q74" s="1209">
        <v>0</v>
      </c>
      <c r="R74" s="1210">
        <f t="shared" si="19"/>
        <v>7.68</v>
      </c>
      <c r="S74" s="1210">
        <f t="shared" si="20"/>
        <v>7.68</v>
      </c>
      <c r="T74" s="1221">
        <f t="shared" si="21"/>
        <v>3.84</v>
      </c>
      <c r="U74" s="1203">
        <f t="shared" si="22"/>
        <v>132</v>
      </c>
    </row>
    <row r="75" spans="1:21" x14ac:dyDescent="0.25">
      <c r="A75" s="1213" t="s">
        <v>4450</v>
      </c>
      <c r="B75" s="1196">
        <v>380200029</v>
      </c>
      <c r="C75" s="1210" t="s">
        <v>4877</v>
      </c>
      <c r="D75" s="1201">
        <v>97.666666666666671</v>
      </c>
      <c r="E75" s="1210">
        <f t="shared" si="23"/>
        <v>1</v>
      </c>
      <c r="F75" s="1210">
        <v>0</v>
      </c>
      <c r="G75" s="1221">
        <v>1</v>
      </c>
      <c r="H75" s="1213"/>
      <c r="I75" s="1209">
        <v>0</v>
      </c>
      <c r="J75" s="1210">
        <f t="shared" si="12"/>
        <v>23.44</v>
      </c>
      <c r="K75" s="1210">
        <f t="shared" si="13"/>
        <v>1.68</v>
      </c>
      <c r="L75" s="1210">
        <f t="shared" si="14"/>
        <v>0</v>
      </c>
      <c r="M75" s="1210">
        <f t="shared" si="15"/>
        <v>56.7</v>
      </c>
      <c r="N75" s="1210">
        <f t="shared" si="16"/>
        <v>0</v>
      </c>
      <c r="O75" s="1210">
        <f t="shared" si="17"/>
        <v>23.58</v>
      </c>
      <c r="P75" s="1210">
        <f t="shared" si="18"/>
        <v>0</v>
      </c>
      <c r="Q75" s="1209">
        <v>0</v>
      </c>
      <c r="R75" s="1210">
        <f t="shared" si="19"/>
        <v>5.86</v>
      </c>
      <c r="S75" s="1210">
        <f t="shared" si="20"/>
        <v>5.86</v>
      </c>
      <c r="T75" s="1221">
        <f t="shared" si="21"/>
        <v>2.93</v>
      </c>
      <c r="U75" s="1203">
        <f t="shared" si="22"/>
        <v>120</v>
      </c>
    </row>
    <row r="76" spans="1:21" x14ac:dyDescent="0.25">
      <c r="A76" s="1213" t="s">
        <v>4450</v>
      </c>
      <c r="B76" s="1196">
        <v>500200003</v>
      </c>
      <c r="C76" s="1210" t="s">
        <v>4878</v>
      </c>
      <c r="D76" s="1201">
        <v>47.333333333333336</v>
      </c>
      <c r="E76" s="1210">
        <f t="shared" si="23"/>
        <v>1</v>
      </c>
      <c r="F76" s="1210">
        <v>0</v>
      </c>
      <c r="G76" s="1221">
        <v>1</v>
      </c>
      <c r="H76" s="1213"/>
      <c r="I76" s="1209">
        <v>0</v>
      </c>
      <c r="J76" s="1210">
        <f t="shared" si="12"/>
        <v>11.36</v>
      </c>
      <c r="K76" s="1210">
        <f t="shared" si="13"/>
        <v>1.68</v>
      </c>
      <c r="L76" s="1210">
        <f t="shared" si="14"/>
        <v>0</v>
      </c>
      <c r="M76" s="1210">
        <f t="shared" si="15"/>
        <v>56.7</v>
      </c>
      <c r="N76" s="1210">
        <f t="shared" si="16"/>
        <v>0</v>
      </c>
      <c r="O76" s="1210">
        <f t="shared" si="17"/>
        <v>23.58</v>
      </c>
      <c r="P76" s="1210">
        <f t="shared" si="18"/>
        <v>0</v>
      </c>
      <c r="Q76" s="1209">
        <v>0</v>
      </c>
      <c r="R76" s="1210">
        <f t="shared" si="19"/>
        <v>2.84</v>
      </c>
      <c r="S76" s="1210">
        <f t="shared" si="20"/>
        <v>2.84</v>
      </c>
      <c r="T76" s="1221">
        <f t="shared" si="21"/>
        <v>1.42</v>
      </c>
      <c r="U76" s="1203">
        <f t="shared" si="22"/>
        <v>100</v>
      </c>
    </row>
    <row r="77" spans="1:21" x14ac:dyDescent="0.25">
      <c r="A77" s="1213" t="s">
        <v>4450</v>
      </c>
      <c r="B77" s="1196">
        <v>700200053</v>
      </c>
      <c r="C77" s="1210" t="s">
        <v>4879</v>
      </c>
      <c r="D77" s="1201">
        <v>94</v>
      </c>
      <c r="E77" s="1210">
        <f t="shared" si="23"/>
        <v>1</v>
      </c>
      <c r="F77" s="1210">
        <v>0</v>
      </c>
      <c r="G77" s="1221">
        <v>1</v>
      </c>
      <c r="H77" s="1213"/>
      <c r="I77" s="1209">
        <v>0</v>
      </c>
      <c r="J77" s="1210">
        <f t="shared" si="12"/>
        <v>22.56</v>
      </c>
      <c r="K77" s="1210">
        <f t="shared" si="13"/>
        <v>1.68</v>
      </c>
      <c r="L77" s="1210">
        <f t="shared" si="14"/>
        <v>0</v>
      </c>
      <c r="M77" s="1210">
        <f t="shared" si="15"/>
        <v>56.7</v>
      </c>
      <c r="N77" s="1210">
        <f t="shared" si="16"/>
        <v>0</v>
      </c>
      <c r="O77" s="1210">
        <f t="shared" si="17"/>
        <v>23.58</v>
      </c>
      <c r="P77" s="1210">
        <f t="shared" si="18"/>
        <v>0</v>
      </c>
      <c r="Q77" s="1209">
        <v>0</v>
      </c>
      <c r="R77" s="1210">
        <f t="shared" si="19"/>
        <v>5.64</v>
      </c>
      <c r="S77" s="1210">
        <f t="shared" si="20"/>
        <v>5.64</v>
      </c>
      <c r="T77" s="1221">
        <f t="shared" si="21"/>
        <v>2.82</v>
      </c>
      <c r="U77" s="1203">
        <f t="shared" si="22"/>
        <v>119</v>
      </c>
    </row>
    <row r="78" spans="1:21" x14ac:dyDescent="0.25">
      <c r="A78" s="1213" t="s">
        <v>4450</v>
      </c>
      <c r="B78" s="1196">
        <v>500200043</v>
      </c>
      <c r="C78" s="1210" t="s">
        <v>4880</v>
      </c>
      <c r="D78" s="1201">
        <v>55.333333333333336</v>
      </c>
      <c r="E78" s="1210">
        <f t="shared" si="23"/>
        <v>1</v>
      </c>
      <c r="F78" s="1210">
        <v>0</v>
      </c>
      <c r="G78" s="1221">
        <v>1</v>
      </c>
      <c r="H78" s="1213"/>
      <c r="I78" s="1209">
        <v>0</v>
      </c>
      <c r="J78" s="1210">
        <f t="shared" si="12"/>
        <v>13.28</v>
      </c>
      <c r="K78" s="1210">
        <f t="shared" si="13"/>
        <v>1.68</v>
      </c>
      <c r="L78" s="1210">
        <f t="shared" si="14"/>
        <v>0</v>
      </c>
      <c r="M78" s="1210">
        <f t="shared" si="15"/>
        <v>56.7</v>
      </c>
      <c r="N78" s="1210">
        <f t="shared" si="16"/>
        <v>0</v>
      </c>
      <c r="O78" s="1210">
        <f t="shared" si="17"/>
        <v>23.58</v>
      </c>
      <c r="P78" s="1210">
        <f t="shared" si="18"/>
        <v>0</v>
      </c>
      <c r="Q78" s="1209">
        <v>0</v>
      </c>
      <c r="R78" s="1210">
        <f t="shared" si="19"/>
        <v>3.32</v>
      </c>
      <c r="S78" s="1210">
        <f t="shared" si="20"/>
        <v>3.32</v>
      </c>
      <c r="T78" s="1221">
        <f t="shared" si="21"/>
        <v>1.66</v>
      </c>
      <c r="U78" s="1203">
        <f t="shared" si="22"/>
        <v>104</v>
      </c>
    </row>
    <row r="79" spans="1:21" x14ac:dyDescent="0.25">
      <c r="A79" s="1213" t="s">
        <v>4450</v>
      </c>
      <c r="B79" s="1196">
        <v>380200032</v>
      </c>
      <c r="C79" s="1210" t="s">
        <v>4881</v>
      </c>
      <c r="D79" s="1201">
        <v>41.666666666666664</v>
      </c>
      <c r="E79" s="1210">
        <f t="shared" si="23"/>
        <v>1</v>
      </c>
      <c r="F79" s="1210">
        <v>0</v>
      </c>
      <c r="G79" s="1221">
        <v>1</v>
      </c>
      <c r="H79" s="1213"/>
      <c r="I79" s="1209">
        <v>0</v>
      </c>
      <c r="J79" s="1210">
        <f t="shared" si="12"/>
        <v>9.9999999999999982</v>
      </c>
      <c r="K79" s="1210">
        <f t="shared" si="13"/>
        <v>1.68</v>
      </c>
      <c r="L79" s="1210">
        <f t="shared" si="14"/>
        <v>0</v>
      </c>
      <c r="M79" s="1210">
        <f t="shared" si="15"/>
        <v>56.7</v>
      </c>
      <c r="N79" s="1210">
        <f t="shared" si="16"/>
        <v>0</v>
      </c>
      <c r="O79" s="1210">
        <f t="shared" si="17"/>
        <v>23.58</v>
      </c>
      <c r="P79" s="1210">
        <f t="shared" si="18"/>
        <v>0</v>
      </c>
      <c r="Q79" s="1209">
        <v>0</v>
      </c>
      <c r="R79" s="1210">
        <f t="shared" si="19"/>
        <v>2.4999999999999996</v>
      </c>
      <c r="S79" s="1210">
        <f t="shared" si="20"/>
        <v>2.4999999999999996</v>
      </c>
      <c r="T79" s="1221">
        <f t="shared" si="21"/>
        <v>1.2499999999999998</v>
      </c>
      <c r="U79" s="1203">
        <f t="shared" si="22"/>
        <v>98</v>
      </c>
    </row>
    <row r="80" spans="1:21" x14ac:dyDescent="0.25">
      <c r="A80" s="1213" t="s">
        <v>4450</v>
      </c>
      <c r="B80" s="1196">
        <v>940200020</v>
      </c>
      <c r="C80" s="1210" t="s">
        <v>4882</v>
      </c>
      <c r="D80" s="1201">
        <v>95.333333333333329</v>
      </c>
      <c r="E80" s="1210">
        <f t="shared" si="23"/>
        <v>1</v>
      </c>
      <c r="F80" s="1210">
        <v>0</v>
      </c>
      <c r="G80" s="1221">
        <v>1</v>
      </c>
      <c r="H80" s="1213"/>
      <c r="I80" s="1209">
        <v>0</v>
      </c>
      <c r="J80" s="1210">
        <f t="shared" si="12"/>
        <v>22.88</v>
      </c>
      <c r="K80" s="1210">
        <f t="shared" si="13"/>
        <v>1.68</v>
      </c>
      <c r="L80" s="1210">
        <f t="shared" si="14"/>
        <v>0</v>
      </c>
      <c r="M80" s="1210">
        <f t="shared" si="15"/>
        <v>56.7</v>
      </c>
      <c r="N80" s="1210">
        <f t="shared" si="16"/>
        <v>0</v>
      </c>
      <c r="O80" s="1210">
        <f t="shared" si="17"/>
        <v>23.58</v>
      </c>
      <c r="P80" s="1210">
        <f t="shared" si="18"/>
        <v>0</v>
      </c>
      <c r="Q80" s="1209">
        <v>0</v>
      </c>
      <c r="R80" s="1210">
        <f t="shared" si="19"/>
        <v>5.72</v>
      </c>
      <c r="S80" s="1210">
        <f t="shared" si="20"/>
        <v>5.72</v>
      </c>
      <c r="T80" s="1221">
        <f t="shared" si="21"/>
        <v>2.86</v>
      </c>
      <c r="U80" s="1203">
        <f t="shared" si="22"/>
        <v>119</v>
      </c>
    </row>
    <row r="81" spans="1:21" x14ac:dyDescent="0.25">
      <c r="A81" s="1213" t="s">
        <v>4450</v>
      </c>
      <c r="B81" s="1196">
        <v>500200044</v>
      </c>
      <c r="C81" s="1210" t="s">
        <v>4883</v>
      </c>
      <c r="D81" s="1201">
        <v>47.666666666666664</v>
      </c>
      <c r="E81" s="1210">
        <f t="shared" si="23"/>
        <v>1</v>
      </c>
      <c r="F81" s="1210">
        <v>0</v>
      </c>
      <c r="G81" s="1221">
        <v>1</v>
      </c>
      <c r="H81" s="1213"/>
      <c r="I81" s="1209">
        <v>0</v>
      </c>
      <c r="J81" s="1210">
        <f t="shared" si="12"/>
        <v>11.44</v>
      </c>
      <c r="K81" s="1210">
        <f t="shared" si="13"/>
        <v>1.68</v>
      </c>
      <c r="L81" s="1210">
        <f t="shared" si="14"/>
        <v>0</v>
      </c>
      <c r="M81" s="1210">
        <f t="shared" si="15"/>
        <v>56.7</v>
      </c>
      <c r="N81" s="1210">
        <f t="shared" si="16"/>
        <v>0</v>
      </c>
      <c r="O81" s="1210">
        <f t="shared" si="17"/>
        <v>23.58</v>
      </c>
      <c r="P81" s="1210">
        <f t="shared" si="18"/>
        <v>0</v>
      </c>
      <c r="Q81" s="1209">
        <v>0</v>
      </c>
      <c r="R81" s="1210">
        <f t="shared" si="19"/>
        <v>2.86</v>
      </c>
      <c r="S81" s="1210">
        <f t="shared" si="20"/>
        <v>2.86</v>
      </c>
      <c r="T81" s="1221">
        <f t="shared" si="21"/>
        <v>1.43</v>
      </c>
      <c r="U81" s="1203">
        <f t="shared" si="22"/>
        <v>101</v>
      </c>
    </row>
    <row r="82" spans="1:21" x14ac:dyDescent="0.25">
      <c r="A82" s="1213" t="s">
        <v>4450</v>
      </c>
      <c r="B82" s="1196">
        <v>941600011</v>
      </c>
      <c r="C82" s="1210" t="s">
        <v>4884</v>
      </c>
      <c r="D82" s="1201">
        <v>200.66666666666666</v>
      </c>
      <c r="E82" s="1210">
        <f t="shared" si="23"/>
        <v>1</v>
      </c>
      <c r="F82" s="1210">
        <v>0</v>
      </c>
      <c r="G82" s="1221">
        <v>1</v>
      </c>
      <c r="H82" s="1213"/>
      <c r="I82" s="1209">
        <v>0</v>
      </c>
      <c r="J82" s="1210">
        <f t="shared" si="12"/>
        <v>48.16</v>
      </c>
      <c r="K82" s="1210">
        <f t="shared" si="13"/>
        <v>1.68</v>
      </c>
      <c r="L82" s="1210">
        <f t="shared" si="14"/>
        <v>0</v>
      </c>
      <c r="M82" s="1210">
        <f t="shared" si="15"/>
        <v>56.7</v>
      </c>
      <c r="N82" s="1210">
        <f t="shared" si="16"/>
        <v>0</v>
      </c>
      <c r="O82" s="1210">
        <f t="shared" si="17"/>
        <v>23.58</v>
      </c>
      <c r="P82" s="1210">
        <f t="shared" si="18"/>
        <v>0</v>
      </c>
      <c r="Q82" s="1209">
        <v>0</v>
      </c>
      <c r="R82" s="1210">
        <f t="shared" si="19"/>
        <v>12.04</v>
      </c>
      <c r="S82" s="1210">
        <f t="shared" si="20"/>
        <v>12.04</v>
      </c>
      <c r="T82" s="1221">
        <f t="shared" si="21"/>
        <v>6.02</v>
      </c>
      <c r="U82" s="1203">
        <f t="shared" si="22"/>
        <v>160</v>
      </c>
    </row>
    <row r="83" spans="1:21" x14ac:dyDescent="0.25">
      <c r="A83" s="1213" t="s">
        <v>4450</v>
      </c>
      <c r="B83" s="1196">
        <v>424700001</v>
      </c>
      <c r="C83" s="1210" t="s">
        <v>4885</v>
      </c>
      <c r="D83" s="1201">
        <v>11.333333333333334</v>
      </c>
      <c r="E83" s="1210">
        <f t="shared" si="23"/>
        <v>1</v>
      </c>
      <c r="F83" s="1210">
        <v>0</v>
      </c>
      <c r="G83" s="1221">
        <v>1</v>
      </c>
      <c r="H83" s="1213"/>
      <c r="I83" s="1209">
        <v>0</v>
      </c>
      <c r="J83" s="1210">
        <f t="shared" si="12"/>
        <v>2.72</v>
      </c>
      <c r="K83" s="1210">
        <f t="shared" si="13"/>
        <v>1.68</v>
      </c>
      <c r="L83" s="1210">
        <f t="shared" si="14"/>
        <v>0</v>
      </c>
      <c r="M83" s="1210">
        <f t="shared" si="15"/>
        <v>56.7</v>
      </c>
      <c r="N83" s="1210">
        <f t="shared" si="16"/>
        <v>0</v>
      </c>
      <c r="O83" s="1210">
        <f t="shared" si="17"/>
        <v>23.58</v>
      </c>
      <c r="P83" s="1210">
        <f t="shared" si="18"/>
        <v>0</v>
      </c>
      <c r="Q83" s="1209">
        <v>0</v>
      </c>
      <c r="R83" s="1210">
        <f t="shared" si="19"/>
        <v>0.68</v>
      </c>
      <c r="S83" s="1210">
        <f t="shared" si="20"/>
        <v>0.68</v>
      </c>
      <c r="T83" s="1221">
        <f t="shared" si="21"/>
        <v>0.34</v>
      </c>
      <c r="U83" s="1203">
        <f t="shared" si="22"/>
        <v>86</v>
      </c>
    </row>
    <row r="84" spans="1:21" x14ac:dyDescent="0.25">
      <c r="A84" s="1213" t="s">
        <v>4450</v>
      </c>
      <c r="B84" s="1196">
        <v>424700002</v>
      </c>
      <c r="C84" s="1210" t="s">
        <v>4886</v>
      </c>
      <c r="D84" s="1201">
        <v>95</v>
      </c>
      <c r="E84" s="1210">
        <f t="shared" si="23"/>
        <v>1</v>
      </c>
      <c r="F84" s="1210">
        <v>0</v>
      </c>
      <c r="G84" s="1221">
        <v>1</v>
      </c>
      <c r="H84" s="1213"/>
      <c r="I84" s="1209">
        <v>0</v>
      </c>
      <c r="J84" s="1210">
        <f t="shared" si="12"/>
        <v>22.8</v>
      </c>
      <c r="K84" s="1210">
        <f t="shared" si="13"/>
        <v>1.68</v>
      </c>
      <c r="L84" s="1210">
        <f t="shared" si="14"/>
        <v>0</v>
      </c>
      <c r="M84" s="1210">
        <f t="shared" si="15"/>
        <v>56.7</v>
      </c>
      <c r="N84" s="1210">
        <f t="shared" si="16"/>
        <v>0</v>
      </c>
      <c r="O84" s="1210">
        <f t="shared" si="17"/>
        <v>23.58</v>
      </c>
      <c r="P84" s="1210">
        <f t="shared" si="18"/>
        <v>0</v>
      </c>
      <c r="Q84" s="1209">
        <v>0</v>
      </c>
      <c r="R84" s="1210">
        <f t="shared" si="19"/>
        <v>5.7</v>
      </c>
      <c r="S84" s="1210">
        <f t="shared" si="20"/>
        <v>5.7</v>
      </c>
      <c r="T84" s="1221">
        <f t="shared" si="21"/>
        <v>2.85</v>
      </c>
      <c r="U84" s="1203">
        <f t="shared" si="22"/>
        <v>119</v>
      </c>
    </row>
    <row r="85" spans="1:21" x14ac:dyDescent="0.25">
      <c r="A85" s="1213" t="s">
        <v>4450</v>
      </c>
      <c r="B85" s="1196">
        <v>705500003</v>
      </c>
      <c r="C85" s="1210" t="s">
        <v>4887</v>
      </c>
      <c r="D85" s="1201">
        <v>38</v>
      </c>
      <c r="E85" s="1210">
        <f t="shared" si="23"/>
        <v>1</v>
      </c>
      <c r="F85" s="1210">
        <v>0</v>
      </c>
      <c r="G85" s="1221">
        <v>1</v>
      </c>
      <c r="H85" s="1213"/>
      <c r="I85" s="1209">
        <v>0</v>
      </c>
      <c r="J85" s="1210">
        <f t="shared" si="12"/>
        <v>9.1199999999999992</v>
      </c>
      <c r="K85" s="1210">
        <f t="shared" si="13"/>
        <v>1.68</v>
      </c>
      <c r="L85" s="1210">
        <f t="shared" si="14"/>
        <v>0</v>
      </c>
      <c r="M85" s="1210">
        <f t="shared" si="15"/>
        <v>56.7</v>
      </c>
      <c r="N85" s="1210">
        <f t="shared" si="16"/>
        <v>0</v>
      </c>
      <c r="O85" s="1210">
        <f t="shared" si="17"/>
        <v>23.58</v>
      </c>
      <c r="P85" s="1210">
        <f t="shared" si="18"/>
        <v>0</v>
      </c>
      <c r="Q85" s="1209">
        <v>0</v>
      </c>
      <c r="R85" s="1210">
        <f t="shared" si="19"/>
        <v>2.2799999999999998</v>
      </c>
      <c r="S85" s="1210">
        <f t="shared" si="20"/>
        <v>2.2799999999999998</v>
      </c>
      <c r="T85" s="1221">
        <f t="shared" si="21"/>
        <v>1.1399999999999999</v>
      </c>
      <c r="U85" s="1203">
        <f t="shared" si="22"/>
        <v>97</v>
      </c>
    </row>
    <row r="86" spans="1:21" x14ac:dyDescent="0.25">
      <c r="A86" s="1213" t="s">
        <v>4450</v>
      </c>
      <c r="B86" s="1196">
        <v>360200055</v>
      </c>
      <c r="C86" s="1210" t="s">
        <v>4888</v>
      </c>
      <c r="D86" s="1201">
        <f>$D$5</f>
        <v>105</v>
      </c>
      <c r="E86" s="1210">
        <f t="shared" si="23"/>
        <v>1</v>
      </c>
      <c r="F86" s="1210">
        <v>0</v>
      </c>
      <c r="G86" s="1221">
        <v>1</v>
      </c>
      <c r="H86" s="1213"/>
      <c r="I86" s="1209">
        <v>0</v>
      </c>
      <c r="J86" s="1210">
        <f t="shared" si="12"/>
        <v>25.2</v>
      </c>
      <c r="K86" s="1210">
        <f t="shared" si="13"/>
        <v>1.68</v>
      </c>
      <c r="L86" s="1210">
        <f t="shared" si="14"/>
        <v>0</v>
      </c>
      <c r="M86" s="1210">
        <f t="shared" si="15"/>
        <v>56.7</v>
      </c>
      <c r="N86" s="1210">
        <f t="shared" si="16"/>
        <v>0</v>
      </c>
      <c r="O86" s="1210">
        <f t="shared" si="17"/>
        <v>23.58</v>
      </c>
      <c r="P86" s="1210">
        <f t="shared" si="18"/>
        <v>0</v>
      </c>
      <c r="Q86" s="1209">
        <v>0</v>
      </c>
      <c r="R86" s="1210">
        <f t="shared" si="19"/>
        <v>6.3</v>
      </c>
      <c r="S86" s="1210">
        <f t="shared" si="20"/>
        <v>6.3</v>
      </c>
      <c r="T86" s="1221">
        <f t="shared" si="21"/>
        <v>3.15</v>
      </c>
      <c r="U86" s="1203">
        <f t="shared" si="22"/>
        <v>123</v>
      </c>
    </row>
    <row r="87" spans="1:21" x14ac:dyDescent="0.25">
      <c r="A87" s="1213" t="s">
        <v>4450</v>
      </c>
      <c r="B87" s="1196">
        <v>661400013</v>
      </c>
      <c r="C87" s="1210" t="s">
        <v>4889</v>
      </c>
      <c r="D87" s="1201">
        <v>21.666666666666668</v>
      </c>
      <c r="E87" s="1210">
        <f t="shared" si="23"/>
        <v>1</v>
      </c>
      <c r="F87" s="1210">
        <v>0</v>
      </c>
      <c r="G87" s="1221">
        <v>1</v>
      </c>
      <c r="H87" s="1213"/>
      <c r="I87" s="1209">
        <v>0</v>
      </c>
      <c r="J87" s="1210">
        <f t="shared" si="12"/>
        <v>5.2</v>
      </c>
      <c r="K87" s="1210">
        <f t="shared" si="13"/>
        <v>1.68</v>
      </c>
      <c r="L87" s="1210">
        <f t="shared" si="14"/>
        <v>0</v>
      </c>
      <c r="M87" s="1210">
        <f t="shared" si="15"/>
        <v>56.7</v>
      </c>
      <c r="N87" s="1210">
        <f t="shared" si="16"/>
        <v>0</v>
      </c>
      <c r="O87" s="1210">
        <f t="shared" si="17"/>
        <v>23.58</v>
      </c>
      <c r="P87" s="1210">
        <f t="shared" si="18"/>
        <v>0</v>
      </c>
      <c r="Q87" s="1209">
        <v>0</v>
      </c>
      <c r="R87" s="1210">
        <f t="shared" si="19"/>
        <v>1.3</v>
      </c>
      <c r="S87" s="1210">
        <f t="shared" si="20"/>
        <v>1.3</v>
      </c>
      <c r="T87" s="1221">
        <f t="shared" si="21"/>
        <v>0.65</v>
      </c>
      <c r="U87" s="1203">
        <f t="shared" si="22"/>
        <v>90</v>
      </c>
    </row>
    <row r="88" spans="1:21" x14ac:dyDescent="0.25">
      <c r="A88" s="1213" t="s">
        <v>4450</v>
      </c>
      <c r="B88" s="1196">
        <v>380200030</v>
      </c>
      <c r="C88" s="1210" t="s">
        <v>4890</v>
      </c>
      <c r="D88" s="1201">
        <v>54</v>
      </c>
      <c r="E88" s="1210">
        <f t="shared" si="23"/>
        <v>1</v>
      </c>
      <c r="F88" s="1210">
        <v>0</v>
      </c>
      <c r="G88" s="1221">
        <v>1</v>
      </c>
      <c r="H88" s="1213"/>
      <c r="I88" s="1209">
        <v>0</v>
      </c>
      <c r="J88" s="1210">
        <f t="shared" si="12"/>
        <v>12.959999999999999</v>
      </c>
      <c r="K88" s="1210">
        <f t="shared" si="13"/>
        <v>1.68</v>
      </c>
      <c r="L88" s="1210">
        <f t="shared" si="14"/>
        <v>0</v>
      </c>
      <c r="M88" s="1210">
        <f t="shared" si="15"/>
        <v>56.7</v>
      </c>
      <c r="N88" s="1210">
        <f t="shared" si="16"/>
        <v>0</v>
      </c>
      <c r="O88" s="1210">
        <f t="shared" si="17"/>
        <v>23.58</v>
      </c>
      <c r="P88" s="1210">
        <f t="shared" si="18"/>
        <v>0</v>
      </c>
      <c r="Q88" s="1209">
        <v>0</v>
      </c>
      <c r="R88" s="1210">
        <f t="shared" si="19"/>
        <v>3.2399999999999998</v>
      </c>
      <c r="S88" s="1210">
        <f t="shared" si="20"/>
        <v>3.2399999999999998</v>
      </c>
      <c r="T88" s="1221">
        <f t="shared" si="21"/>
        <v>1.6199999999999999</v>
      </c>
      <c r="U88" s="1203">
        <f t="shared" si="22"/>
        <v>103</v>
      </c>
    </row>
    <row r="89" spans="1:21" x14ac:dyDescent="0.25">
      <c r="A89" s="1213" t="s">
        <v>4450</v>
      </c>
      <c r="B89" s="1196">
        <v>380200031</v>
      </c>
      <c r="C89" s="1210" t="s">
        <v>4891</v>
      </c>
      <c r="D89" s="1201">
        <v>91.333333333333329</v>
      </c>
      <c r="E89" s="1210">
        <f t="shared" si="23"/>
        <v>1</v>
      </c>
      <c r="F89" s="1210">
        <v>0</v>
      </c>
      <c r="G89" s="1221">
        <v>1</v>
      </c>
      <c r="H89" s="1213"/>
      <c r="I89" s="1209">
        <v>0</v>
      </c>
      <c r="J89" s="1210">
        <f t="shared" si="12"/>
        <v>21.919999999999998</v>
      </c>
      <c r="K89" s="1210">
        <f t="shared" si="13"/>
        <v>1.68</v>
      </c>
      <c r="L89" s="1210">
        <f t="shared" si="14"/>
        <v>0</v>
      </c>
      <c r="M89" s="1210">
        <f t="shared" si="15"/>
        <v>56.7</v>
      </c>
      <c r="N89" s="1210">
        <f t="shared" si="16"/>
        <v>0</v>
      </c>
      <c r="O89" s="1210">
        <f t="shared" si="17"/>
        <v>23.58</v>
      </c>
      <c r="P89" s="1210">
        <f t="shared" si="18"/>
        <v>0</v>
      </c>
      <c r="Q89" s="1209">
        <v>0</v>
      </c>
      <c r="R89" s="1210">
        <f t="shared" si="19"/>
        <v>5.4799999999999995</v>
      </c>
      <c r="S89" s="1210">
        <f t="shared" si="20"/>
        <v>5.4799999999999995</v>
      </c>
      <c r="T89" s="1221">
        <f t="shared" si="21"/>
        <v>2.7399999999999998</v>
      </c>
      <c r="U89" s="1203">
        <f t="shared" si="22"/>
        <v>118</v>
      </c>
    </row>
    <row r="90" spans="1:21" x14ac:dyDescent="0.25">
      <c r="A90" s="1213" t="s">
        <v>4450</v>
      </c>
      <c r="B90" s="1196">
        <v>381600012</v>
      </c>
      <c r="C90" s="1210" t="s">
        <v>4892</v>
      </c>
      <c r="D90" s="1201">
        <v>44.666666666666664</v>
      </c>
      <c r="E90" s="1210">
        <f t="shared" si="23"/>
        <v>1</v>
      </c>
      <c r="F90" s="1210">
        <v>0</v>
      </c>
      <c r="G90" s="1221">
        <v>1</v>
      </c>
      <c r="H90" s="1213"/>
      <c r="I90" s="1209">
        <v>0</v>
      </c>
      <c r="J90" s="1210">
        <f t="shared" si="12"/>
        <v>10.719999999999999</v>
      </c>
      <c r="K90" s="1210">
        <f t="shared" si="13"/>
        <v>1.68</v>
      </c>
      <c r="L90" s="1210">
        <f t="shared" si="14"/>
        <v>0</v>
      </c>
      <c r="M90" s="1210">
        <f t="shared" si="15"/>
        <v>56.7</v>
      </c>
      <c r="N90" s="1210">
        <f t="shared" si="16"/>
        <v>0</v>
      </c>
      <c r="O90" s="1210">
        <f t="shared" si="17"/>
        <v>23.58</v>
      </c>
      <c r="P90" s="1210">
        <f t="shared" si="18"/>
        <v>0</v>
      </c>
      <c r="Q90" s="1209">
        <v>0</v>
      </c>
      <c r="R90" s="1210">
        <f t="shared" si="19"/>
        <v>2.6799999999999997</v>
      </c>
      <c r="S90" s="1210">
        <f t="shared" si="20"/>
        <v>2.6799999999999997</v>
      </c>
      <c r="T90" s="1221">
        <f t="shared" si="21"/>
        <v>1.3399999999999999</v>
      </c>
      <c r="U90" s="1203">
        <f t="shared" si="22"/>
        <v>99</v>
      </c>
    </row>
    <row r="91" spans="1:21" x14ac:dyDescent="0.25">
      <c r="A91" s="1213" t="s">
        <v>4450</v>
      </c>
      <c r="B91" s="1196">
        <v>360200056</v>
      </c>
      <c r="C91" s="1210" t="s">
        <v>4893</v>
      </c>
      <c r="D91" s="1201">
        <v>56</v>
      </c>
      <c r="E91" s="1210">
        <f t="shared" si="23"/>
        <v>1</v>
      </c>
      <c r="F91" s="1210">
        <v>0</v>
      </c>
      <c r="G91" s="1221">
        <v>1</v>
      </c>
      <c r="H91" s="1213"/>
      <c r="I91" s="1209">
        <v>0</v>
      </c>
      <c r="J91" s="1210">
        <f t="shared" si="12"/>
        <v>13.44</v>
      </c>
      <c r="K91" s="1210">
        <f t="shared" si="13"/>
        <v>1.68</v>
      </c>
      <c r="L91" s="1210">
        <f t="shared" si="14"/>
        <v>0</v>
      </c>
      <c r="M91" s="1210">
        <f t="shared" si="15"/>
        <v>56.7</v>
      </c>
      <c r="N91" s="1210">
        <f t="shared" si="16"/>
        <v>0</v>
      </c>
      <c r="O91" s="1210">
        <f t="shared" si="17"/>
        <v>23.58</v>
      </c>
      <c r="P91" s="1210">
        <f t="shared" si="18"/>
        <v>0</v>
      </c>
      <c r="Q91" s="1209">
        <v>0</v>
      </c>
      <c r="R91" s="1210">
        <f t="shared" si="19"/>
        <v>3.36</v>
      </c>
      <c r="S91" s="1210">
        <f t="shared" si="20"/>
        <v>3.36</v>
      </c>
      <c r="T91" s="1221">
        <f t="shared" si="21"/>
        <v>1.68</v>
      </c>
      <c r="U91" s="1203">
        <f t="shared" si="22"/>
        <v>104</v>
      </c>
    </row>
    <row r="92" spans="1:21" x14ac:dyDescent="0.25">
      <c r="A92" s="1213" t="s">
        <v>4450</v>
      </c>
      <c r="B92" s="1196">
        <v>427300014</v>
      </c>
      <c r="C92" s="1210" t="s">
        <v>4894</v>
      </c>
      <c r="D92" s="1201">
        <v>70.666666666666671</v>
      </c>
      <c r="E92" s="1210">
        <f t="shared" si="23"/>
        <v>1</v>
      </c>
      <c r="F92" s="1210">
        <v>0</v>
      </c>
      <c r="G92" s="1221">
        <v>1</v>
      </c>
      <c r="H92" s="1213"/>
      <c r="I92" s="1209">
        <v>0</v>
      </c>
      <c r="J92" s="1210">
        <f t="shared" si="12"/>
        <v>16.96</v>
      </c>
      <c r="K92" s="1210">
        <f t="shared" si="13"/>
        <v>1.68</v>
      </c>
      <c r="L92" s="1210">
        <f t="shared" si="14"/>
        <v>0</v>
      </c>
      <c r="M92" s="1210">
        <f t="shared" si="15"/>
        <v>56.7</v>
      </c>
      <c r="N92" s="1210">
        <f t="shared" si="16"/>
        <v>0</v>
      </c>
      <c r="O92" s="1210">
        <f t="shared" si="17"/>
        <v>23.58</v>
      </c>
      <c r="P92" s="1210">
        <f t="shared" si="18"/>
        <v>0</v>
      </c>
      <c r="Q92" s="1209">
        <v>0</v>
      </c>
      <c r="R92" s="1210">
        <f t="shared" si="19"/>
        <v>4.24</v>
      </c>
      <c r="S92" s="1210">
        <f t="shared" si="20"/>
        <v>4.24</v>
      </c>
      <c r="T92" s="1221">
        <f t="shared" si="21"/>
        <v>2.12</v>
      </c>
      <c r="U92" s="1203">
        <f t="shared" si="22"/>
        <v>110</v>
      </c>
    </row>
    <row r="93" spans="1:21" x14ac:dyDescent="0.25">
      <c r="A93" s="1213" t="s">
        <v>4450</v>
      </c>
      <c r="B93" s="1196">
        <v>701800006</v>
      </c>
      <c r="C93" s="1210" t="s">
        <v>4895</v>
      </c>
      <c r="D93" s="1201">
        <v>220</v>
      </c>
      <c r="E93" s="1210">
        <f t="shared" si="23"/>
        <v>1</v>
      </c>
      <c r="F93" s="1210">
        <v>0</v>
      </c>
      <c r="G93" s="1221">
        <v>1</v>
      </c>
      <c r="H93" s="1213"/>
      <c r="I93" s="1209">
        <v>0</v>
      </c>
      <c r="J93" s="1210">
        <f t="shared" si="12"/>
        <v>52.8</v>
      </c>
      <c r="K93" s="1210">
        <f t="shared" si="13"/>
        <v>1.68</v>
      </c>
      <c r="L93" s="1210">
        <f t="shared" si="14"/>
        <v>0</v>
      </c>
      <c r="M93" s="1210">
        <f t="shared" si="15"/>
        <v>56.7</v>
      </c>
      <c r="N93" s="1210">
        <f t="shared" si="16"/>
        <v>0</v>
      </c>
      <c r="O93" s="1210">
        <f t="shared" si="17"/>
        <v>23.58</v>
      </c>
      <c r="P93" s="1210">
        <f t="shared" si="18"/>
        <v>0</v>
      </c>
      <c r="Q93" s="1209">
        <v>0</v>
      </c>
      <c r="R93" s="1210">
        <f t="shared" si="19"/>
        <v>13.2</v>
      </c>
      <c r="S93" s="1210">
        <f t="shared" si="20"/>
        <v>13.2</v>
      </c>
      <c r="T93" s="1221">
        <f t="shared" si="21"/>
        <v>6.6</v>
      </c>
      <c r="U93" s="1203">
        <f t="shared" si="22"/>
        <v>168</v>
      </c>
    </row>
    <row r="94" spans="1:21" x14ac:dyDescent="0.25">
      <c r="A94" s="1213" t="s">
        <v>4450</v>
      </c>
      <c r="B94" s="1196">
        <v>360200013</v>
      </c>
      <c r="C94" s="1210" t="s">
        <v>4896</v>
      </c>
      <c r="D94" s="1201">
        <v>27.333333333333332</v>
      </c>
      <c r="E94" s="1210">
        <f t="shared" si="23"/>
        <v>1</v>
      </c>
      <c r="F94" s="1210">
        <v>0</v>
      </c>
      <c r="G94" s="1221">
        <v>1</v>
      </c>
      <c r="H94" s="1213"/>
      <c r="I94" s="1209">
        <v>0</v>
      </c>
      <c r="J94" s="1210">
        <f t="shared" si="12"/>
        <v>6.56</v>
      </c>
      <c r="K94" s="1210">
        <f t="shared" si="13"/>
        <v>1.68</v>
      </c>
      <c r="L94" s="1210">
        <f t="shared" si="14"/>
        <v>0</v>
      </c>
      <c r="M94" s="1210">
        <f t="shared" si="15"/>
        <v>56.7</v>
      </c>
      <c r="N94" s="1210">
        <f t="shared" si="16"/>
        <v>0</v>
      </c>
      <c r="O94" s="1210">
        <f t="shared" si="17"/>
        <v>23.58</v>
      </c>
      <c r="P94" s="1210">
        <f t="shared" si="18"/>
        <v>0</v>
      </c>
      <c r="Q94" s="1209">
        <v>0</v>
      </c>
      <c r="R94" s="1210">
        <f t="shared" si="19"/>
        <v>1.64</v>
      </c>
      <c r="S94" s="1210">
        <f t="shared" si="20"/>
        <v>1.64</v>
      </c>
      <c r="T94" s="1221">
        <f t="shared" si="21"/>
        <v>0.82</v>
      </c>
      <c r="U94" s="1203">
        <f t="shared" si="22"/>
        <v>93</v>
      </c>
    </row>
    <row r="95" spans="1:21" x14ac:dyDescent="0.25">
      <c r="A95" s="1213" t="s">
        <v>4450</v>
      </c>
      <c r="B95" s="1196">
        <v>961000001</v>
      </c>
      <c r="C95" s="1210" t="s">
        <v>4897</v>
      </c>
      <c r="D95" s="1201">
        <v>44</v>
      </c>
      <c r="E95" s="1210">
        <f t="shared" si="23"/>
        <v>1</v>
      </c>
      <c r="F95" s="1210">
        <v>0</v>
      </c>
      <c r="G95" s="1221">
        <v>1</v>
      </c>
      <c r="H95" s="1213"/>
      <c r="I95" s="1209">
        <v>0</v>
      </c>
      <c r="J95" s="1210">
        <f t="shared" si="12"/>
        <v>10.559999999999999</v>
      </c>
      <c r="K95" s="1210">
        <f t="shared" si="13"/>
        <v>1.68</v>
      </c>
      <c r="L95" s="1210">
        <f t="shared" si="14"/>
        <v>0</v>
      </c>
      <c r="M95" s="1210">
        <f t="shared" si="15"/>
        <v>56.7</v>
      </c>
      <c r="N95" s="1210">
        <f t="shared" si="16"/>
        <v>0</v>
      </c>
      <c r="O95" s="1210">
        <f t="shared" si="17"/>
        <v>23.58</v>
      </c>
      <c r="P95" s="1210">
        <f t="shared" si="18"/>
        <v>0</v>
      </c>
      <c r="Q95" s="1209">
        <v>0</v>
      </c>
      <c r="R95" s="1210">
        <f t="shared" si="19"/>
        <v>2.6399999999999997</v>
      </c>
      <c r="S95" s="1210">
        <f t="shared" si="20"/>
        <v>2.6399999999999997</v>
      </c>
      <c r="T95" s="1221">
        <f t="shared" si="21"/>
        <v>1.3199999999999998</v>
      </c>
      <c r="U95" s="1203">
        <f t="shared" si="22"/>
        <v>99</v>
      </c>
    </row>
    <row r="96" spans="1:21" x14ac:dyDescent="0.25">
      <c r="A96" s="1213" t="s">
        <v>4450</v>
      </c>
      <c r="B96" s="1196">
        <v>705500002</v>
      </c>
      <c r="C96" s="1210" t="s">
        <v>4898</v>
      </c>
      <c r="D96" s="1201">
        <v>52.333333333333336</v>
      </c>
      <c r="E96" s="1210">
        <f t="shared" si="23"/>
        <v>1</v>
      </c>
      <c r="F96" s="1210">
        <v>0</v>
      </c>
      <c r="G96" s="1221">
        <v>1</v>
      </c>
      <c r="H96" s="1213"/>
      <c r="I96" s="1209">
        <v>0</v>
      </c>
      <c r="J96" s="1210">
        <f t="shared" si="12"/>
        <v>12.56</v>
      </c>
      <c r="K96" s="1210">
        <f t="shared" si="13"/>
        <v>1.68</v>
      </c>
      <c r="L96" s="1210">
        <f t="shared" si="14"/>
        <v>0</v>
      </c>
      <c r="M96" s="1210">
        <f t="shared" si="15"/>
        <v>56.7</v>
      </c>
      <c r="N96" s="1210">
        <f t="shared" si="16"/>
        <v>0</v>
      </c>
      <c r="O96" s="1210">
        <f t="shared" si="17"/>
        <v>23.58</v>
      </c>
      <c r="P96" s="1210">
        <f t="shared" si="18"/>
        <v>0</v>
      </c>
      <c r="Q96" s="1209">
        <v>0</v>
      </c>
      <c r="R96" s="1210">
        <f t="shared" si="19"/>
        <v>3.14</v>
      </c>
      <c r="S96" s="1210">
        <f t="shared" si="20"/>
        <v>3.14</v>
      </c>
      <c r="T96" s="1221">
        <f t="shared" si="21"/>
        <v>1.57</v>
      </c>
      <c r="U96" s="1203">
        <f t="shared" si="22"/>
        <v>102</v>
      </c>
    </row>
    <row r="97" spans="1:24" x14ac:dyDescent="0.25">
      <c r="A97" s="1213" t="s">
        <v>4450</v>
      </c>
      <c r="B97" s="1196">
        <v>961000002</v>
      </c>
      <c r="C97" s="1210" t="s">
        <v>4899</v>
      </c>
      <c r="D97" s="1201">
        <v>38</v>
      </c>
      <c r="E97" s="1210">
        <f t="shared" si="23"/>
        <v>1</v>
      </c>
      <c r="F97" s="1210">
        <v>0</v>
      </c>
      <c r="G97" s="1221">
        <v>1</v>
      </c>
      <c r="H97" s="1213"/>
      <c r="I97" s="1209">
        <v>0</v>
      </c>
      <c r="J97" s="1210">
        <f t="shared" si="12"/>
        <v>9.1199999999999992</v>
      </c>
      <c r="K97" s="1210">
        <f t="shared" si="13"/>
        <v>1.68</v>
      </c>
      <c r="L97" s="1210">
        <f t="shared" si="14"/>
        <v>0</v>
      </c>
      <c r="M97" s="1210">
        <f t="shared" si="15"/>
        <v>56.7</v>
      </c>
      <c r="N97" s="1210">
        <f t="shared" si="16"/>
        <v>0</v>
      </c>
      <c r="O97" s="1210">
        <f t="shared" si="17"/>
        <v>23.58</v>
      </c>
      <c r="P97" s="1210">
        <f t="shared" si="18"/>
        <v>0</v>
      </c>
      <c r="Q97" s="1209">
        <v>0</v>
      </c>
      <c r="R97" s="1210">
        <f t="shared" si="19"/>
        <v>2.2799999999999998</v>
      </c>
      <c r="S97" s="1210">
        <f t="shared" si="20"/>
        <v>2.2799999999999998</v>
      </c>
      <c r="T97" s="1221">
        <f t="shared" si="21"/>
        <v>1.1399999999999999</v>
      </c>
      <c r="U97" s="1203">
        <f t="shared" si="22"/>
        <v>97</v>
      </c>
    </row>
    <row r="98" spans="1:24" x14ac:dyDescent="0.25">
      <c r="A98" s="1213" t="s">
        <v>4450</v>
      </c>
      <c r="B98" s="1196">
        <v>387500003</v>
      </c>
      <c r="C98" s="1210" t="s">
        <v>4900</v>
      </c>
      <c r="D98" s="1201">
        <v>42.333333333333336</v>
      </c>
      <c r="E98" s="1210">
        <f t="shared" si="23"/>
        <v>1</v>
      </c>
      <c r="F98" s="1210">
        <v>0</v>
      </c>
      <c r="G98" s="1221">
        <v>1</v>
      </c>
      <c r="H98" s="1213"/>
      <c r="I98" s="1209">
        <v>0</v>
      </c>
      <c r="J98" s="1210">
        <f t="shared" si="12"/>
        <v>10.16</v>
      </c>
      <c r="K98" s="1210">
        <f t="shared" si="13"/>
        <v>1.68</v>
      </c>
      <c r="L98" s="1210">
        <f t="shared" si="14"/>
        <v>0</v>
      </c>
      <c r="M98" s="1210">
        <f t="shared" si="15"/>
        <v>56.7</v>
      </c>
      <c r="N98" s="1210">
        <f t="shared" si="16"/>
        <v>0</v>
      </c>
      <c r="O98" s="1210">
        <f t="shared" si="17"/>
        <v>23.58</v>
      </c>
      <c r="P98" s="1210">
        <f t="shared" si="18"/>
        <v>0</v>
      </c>
      <c r="Q98" s="1209">
        <v>0</v>
      </c>
      <c r="R98" s="1210">
        <f t="shared" si="19"/>
        <v>2.54</v>
      </c>
      <c r="S98" s="1210">
        <f t="shared" si="20"/>
        <v>2.54</v>
      </c>
      <c r="T98" s="1221">
        <f t="shared" si="21"/>
        <v>1.27</v>
      </c>
      <c r="U98" s="1203">
        <f t="shared" si="22"/>
        <v>98</v>
      </c>
    </row>
    <row r="99" spans="1:24" x14ac:dyDescent="0.25">
      <c r="A99" s="1213" t="s">
        <v>4450</v>
      </c>
      <c r="B99" s="1196">
        <v>500200004</v>
      </c>
      <c r="C99" s="1210" t="s">
        <v>4901</v>
      </c>
      <c r="D99" s="1201">
        <v>31.666666666666668</v>
      </c>
      <c r="E99" s="1210">
        <f t="shared" si="23"/>
        <v>1</v>
      </c>
      <c r="F99" s="1210">
        <v>0</v>
      </c>
      <c r="G99" s="1221">
        <v>1</v>
      </c>
      <c r="H99" s="1213"/>
      <c r="I99" s="1209">
        <v>0</v>
      </c>
      <c r="J99" s="1210">
        <f t="shared" si="12"/>
        <v>7.6</v>
      </c>
      <c r="K99" s="1210">
        <f t="shared" si="13"/>
        <v>1.68</v>
      </c>
      <c r="L99" s="1210">
        <f t="shared" si="14"/>
        <v>0</v>
      </c>
      <c r="M99" s="1210">
        <f t="shared" si="15"/>
        <v>56.7</v>
      </c>
      <c r="N99" s="1210">
        <f t="shared" si="16"/>
        <v>0</v>
      </c>
      <c r="O99" s="1210">
        <f t="shared" si="17"/>
        <v>23.58</v>
      </c>
      <c r="P99" s="1210">
        <f t="shared" si="18"/>
        <v>0</v>
      </c>
      <c r="Q99" s="1209">
        <v>0</v>
      </c>
      <c r="R99" s="1210">
        <f t="shared" si="19"/>
        <v>1.9</v>
      </c>
      <c r="S99" s="1210">
        <f t="shared" si="20"/>
        <v>1.9</v>
      </c>
      <c r="T99" s="1221">
        <f t="shared" si="21"/>
        <v>0.95</v>
      </c>
      <c r="U99" s="1203">
        <f t="shared" si="22"/>
        <v>94</v>
      </c>
    </row>
    <row r="100" spans="1:24" x14ac:dyDescent="0.25">
      <c r="A100" s="1213" t="s">
        <v>4450</v>
      </c>
      <c r="B100" s="1196">
        <v>701800007</v>
      </c>
      <c r="C100" s="1210" t="s">
        <v>4902</v>
      </c>
      <c r="D100" s="1201">
        <v>2.6666666666666665</v>
      </c>
      <c r="E100" s="1210">
        <f t="shared" si="23"/>
        <v>1</v>
      </c>
      <c r="F100" s="1210">
        <v>0</v>
      </c>
      <c r="G100" s="1221">
        <v>1</v>
      </c>
      <c r="H100" s="1213"/>
      <c r="I100" s="1209">
        <v>0</v>
      </c>
      <c r="J100" s="1210">
        <f t="shared" si="12"/>
        <v>0.6399999999999999</v>
      </c>
      <c r="K100" s="1210">
        <f t="shared" si="13"/>
        <v>1.68</v>
      </c>
      <c r="L100" s="1210">
        <f t="shared" si="14"/>
        <v>0</v>
      </c>
      <c r="M100" s="1210">
        <f t="shared" si="15"/>
        <v>56.7</v>
      </c>
      <c r="N100" s="1210">
        <f t="shared" si="16"/>
        <v>0</v>
      </c>
      <c r="O100" s="1210">
        <f t="shared" si="17"/>
        <v>23.58</v>
      </c>
      <c r="P100" s="1210">
        <f t="shared" si="18"/>
        <v>0</v>
      </c>
      <c r="Q100" s="1209">
        <v>0</v>
      </c>
      <c r="R100" s="1210">
        <f t="shared" si="19"/>
        <v>0.15999999999999998</v>
      </c>
      <c r="S100" s="1210">
        <f t="shared" si="20"/>
        <v>0.15999999999999998</v>
      </c>
      <c r="T100" s="1221">
        <f t="shared" si="21"/>
        <v>7.9999999999999988E-2</v>
      </c>
      <c r="U100" s="1203">
        <f t="shared" si="22"/>
        <v>83</v>
      </c>
    </row>
    <row r="101" spans="1:24" x14ac:dyDescent="0.25">
      <c r="A101" s="1213" t="s">
        <v>4450</v>
      </c>
      <c r="B101" s="1196">
        <v>429300007</v>
      </c>
      <c r="C101" s="1210" t="s">
        <v>4903</v>
      </c>
      <c r="D101" s="1201">
        <v>241</v>
      </c>
      <c r="E101" s="1210">
        <f t="shared" si="23"/>
        <v>1</v>
      </c>
      <c r="F101" s="1210">
        <v>0</v>
      </c>
      <c r="G101" s="1221">
        <v>1</v>
      </c>
      <c r="H101" s="1213"/>
      <c r="I101" s="1209">
        <v>0</v>
      </c>
      <c r="J101" s="1210">
        <f t="shared" si="12"/>
        <v>57.839999999999996</v>
      </c>
      <c r="K101" s="1210">
        <f t="shared" si="13"/>
        <v>1.68</v>
      </c>
      <c r="L101" s="1210">
        <f t="shared" si="14"/>
        <v>0</v>
      </c>
      <c r="M101" s="1210">
        <f t="shared" si="15"/>
        <v>56.7</v>
      </c>
      <c r="N101" s="1210">
        <f t="shared" si="16"/>
        <v>0</v>
      </c>
      <c r="O101" s="1210">
        <f t="shared" si="17"/>
        <v>23.58</v>
      </c>
      <c r="P101" s="1210">
        <f t="shared" si="18"/>
        <v>0</v>
      </c>
      <c r="Q101" s="1209">
        <v>0</v>
      </c>
      <c r="R101" s="1210">
        <f t="shared" si="19"/>
        <v>14.459999999999999</v>
      </c>
      <c r="S101" s="1210">
        <f t="shared" si="20"/>
        <v>14.459999999999999</v>
      </c>
      <c r="T101" s="1221">
        <f t="shared" si="21"/>
        <v>7.2299999999999995</v>
      </c>
      <c r="U101" s="1203">
        <f t="shared" si="22"/>
        <v>176</v>
      </c>
      <c r="X101" s="1252"/>
    </row>
    <row r="102" spans="1:24" x14ac:dyDescent="0.25">
      <c r="A102" s="1213" t="s">
        <v>4450</v>
      </c>
      <c r="B102" s="1196">
        <v>381600013</v>
      </c>
      <c r="C102" s="1210" t="s">
        <v>5325</v>
      </c>
      <c r="D102" s="1201">
        <f>$D$5</f>
        <v>105</v>
      </c>
      <c r="E102" s="1210">
        <f t="shared" si="23"/>
        <v>1</v>
      </c>
      <c r="F102" s="1210">
        <v>0</v>
      </c>
      <c r="G102" s="1221">
        <v>1</v>
      </c>
      <c r="H102" s="1213"/>
      <c r="I102" s="1209">
        <v>0</v>
      </c>
      <c r="J102" s="1210">
        <f t="shared" si="12"/>
        <v>25.2</v>
      </c>
      <c r="K102" s="1210">
        <f t="shared" si="13"/>
        <v>1.68</v>
      </c>
      <c r="L102" s="1210">
        <f t="shared" si="14"/>
        <v>0</v>
      </c>
      <c r="M102" s="1210">
        <f t="shared" si="15"/>
        <v>56.7</v>
      </c>
      <c r="N102" s="1210">
        <f t="shared" si="16"/>
        <v>0</v>
      </c>
      <c r="O102" s="1210">
        <f t="shared" si="17"/>
        <v>23.58</v>
      </c>
      <c r="P102" s="1210">
        <f t="shared" si="18"/>
        <v>0</v>
      </c>
      <c r="Q102" s="1209">
        <v>0</v>
      </c>
      <c r="R102" s="1210">
        <f t="shared" si="19"/>
        <v>6.3</v>
      </c>
      <c r="S102" s="1210">
        <f t="shared" si="20"/>
        <v>6.3</v>
      </c>
      <c r="T102" s="1221">
        <f t="shared" si="21"/>
        <v>3.15</v>
      </c>
      <c r="U102" s="1203">
        <f t="shared" si="22"/>
        <v>123</v>
      </c>
    </row>
    <row r="103" spans="1:24" x14ac:dyDescent="0.25">
      <c r="A103" s="1213" t="s">
        <v>4450</v>
      </c>
      <c r="B103" s="1196">
        <v>960200005</v>
      </c>
      <c r="C103" s="1210" t="s">
        <v>4904</v>
      </c>
      <c r="D103" s="1201">
        <v>68</v>
      </c>
      <c r="E103" s="1210">
        <f t="shared" si="23"/>
        <v>1</v>
      </c>
      <c r="F103" s="1210">
        <v>0</v>
      </c>
      <c r="G103" s="1221">
        <v>1</v>
      </c>
      <c r="H103" s="1213"/>
      <c r="I103" s="1209">
        <v>0</v>
      </c>
      <c r="J103" s="1210">
        <f t="shared" si="12"/>
        <v>16.32</v>
      </c>
      <c r="K103" s="1210">
        <f t="shared" si="13"/>
        <v>1.68</v>
      </c>
      <c r="L103" s="1210">
        <f t="shared" si="14"/>
        <v>0</v>
      </c>
      <c r="M103" s="1210">
        <f t="shared" si="15"/>
        <v>56.7</v>
      </c>
      <c r="N103" s="1210">
        <f t="shared" si="16"/>
        <v>0</v>
      </c>
      <c r="O103" s="1210">
        <f t="shared" si="17"/>
        <v>23.58</v>
      </c>
      <c r="P103" s="1210">
        <f t="shared" si="18"/>
        <v>0</v>
      </c>
      <c r="Q103" s="1209">
        <v>0</v>
      </c>
      <c r="R103" s="1210">
        <f t="shared" si="19"/>
        <v>4.08</v>
      </c>
      <c r="S103" s="1210">
        <f t="shared" si="20"/>
        <v>4.08</v>
      </c>
      <c r="T103" s="1221">
        <f t="shared" si="21"/>
        <v>2.04</v>
      </c>
      <c r="U103" s="1203">
        <f t="shared" si="22"/>
        <v>108</v>
      </c>
    </row>
    <row r="104" spans="1:24" x14ac:dyDescent="0.25">
      <c r="A104" s="1213" t="s">
        <v>4450</v>
      </c>
      <c r="B104" s="1196">
        <v>941600030</v>
      </c>
      <c r="C104" s="1210" t="s">
        <v>4905</v>
      </c>
      <c r="D104" s="1201">
        <v>124.33333333333333</v>
      </c>
      <c r="E104" s="1210">
        <f t="shared" si="23"/>
        <v>1</v>
      </c>
      <c r="F104" s="1210">
        <v>0</v>
      </c>
      <c r="G104" s="1221">
        <v>1</v>
      </c>
      <c r="H104" s="1213"/>
      <c r="I104" s="1209">
        <v>0</v>
      </c>
      <c r="J104" s="1210">
        <f t="shared" si="12"/>
        <v>29.839999999999996</v>
      </c>
      <c r="K104" s="1210">
        <f t="shared" si="13"/>
        <v>1.68</v>
      </c>
      <c r="L104" s="1210">
        <f t="shared" si="14"/>
        <v>0</v>
      </c>
      <c r="M104" s="1210">
        <f t="shared" si="15"/>
        <v>56.7</v>
      </c>
      <c r="N104" s="1210">
        <f t="shared" si="16"/>
        <v>0</v>
      </c>
      <c r="O104" s="1210">
        <f t="shared" si="17"/>
        <v>23.58</v>
      </c>
      <c r="P104" s="1210">
        <f t="shared" si="18"/>
        <v>0</v>
      </c>
      <c r="Q104" s="1209">
        <v>0</v>
      </c>
      <c r="R104" s="1210">
        <f t="shared" si="19"/>
        <v>7.4599999999999991</v>
      </c>
      <c r="S104" s="1210">
        <f t="shared" si="20"/>
        <v>7.4599999999999991</v>
      </c>
      <c r="T104" s="1221">
        <f t="shared" si="21"/>
        <v>3.7299999999999995</v>
      </c>
      <c r="U104" s="1203">
        <f t="shared" si="22"/>
        <v>130</v>
      </c>
    </row>
    <row r="105" spans="1:24" x14ac:dyDescent="0.25">
      <c r="A105" s="1213" t="s">
        <v>4450</v>
      </c>
      <c r="B105" s="1196">
        <v>967100002</v>
      </c>
      <c r="C105" s="1210" t="s">
        <v>4906</v>
      </c>
      <c r="D105" s="1201">
        <v>16.666666666666668</v>
      </c>
      <c r="E105" s="1210">
        <f t="shared" si="23"/>
        <v>1</v>
      </c>
      <c r="F105" s="1210">
        <v>0</v>
      </c>
      <c r="G105" s="1221">
        <v>1</v>
      </c>
      <c r="H105" s="1213"/>
      <c r="I105" s="1209">
        <v>0</v>
      </c>
      <c r="J105" s="1210">
        <f t="shared" si="12"/>
        <v>4</v>
      </c>
      <c r="K105" s="1210">
        <f t="shared" si="13"/>
        <v>1.68</v>
      </c>
      <c r="L105" s="1210">
        <f t="shared" si="14"/>
        <v>0</v>
      </c>
      <c r="M105" s="1210">
        <f t="shared" si="15"/>
        <v>56.7</v>
      </c>
      <c r="N105" s="1210">
        <f t="shared" si="16"/>
        <v>0</v>
      </c>
      <c r="O105" s="1210">
        <f t="shared" si="17"/>
        <v>23.58</v>
      </c>
      <c r="P105" s="1210">
        <f t="shared" si="18"/>
        <v>0</v>
      </c>
      <c r="Q105" s="1209">
        <v>0</v>
      </c>
      <c r="R105" s="1210">
        <f t="shared" si="19"/>
        <v>1</v>
      </c>
      <c r="S105" s="1210">
        <f t="shared" si="20"/>
        <v>1</v>
      </c>
      <c r="T105" s="1221">
        <f t="shared" si="21"/>
        <v>0.5</v>
      </c>
      <c r="U105" s="1203">
        <f t="shared" si="22"/>
        <v>88</v>
      </c>
    </row>
    <row r="106" spans="1:24" x14ac:dyDescent="0.25">
      <c r="A106" s="1213" t="s">
        <v>4450</v>
      </c>
      <c r="B106" s="1196">
        <v>380200033</v>
      </c>
      <c r="C106" s="1210" t="s">
        <v>4907</v>
      </c>
      <c r="D106" s="1201">
        <v>41.666666666666664</v>
      </c>
      <c r="E106" s="1210">
        <f t="shared" si="23"/>
        <v>1</v>
      </c>
      <c r="F106" s="1210">
        <v>0</v>
      </c>
      <c r="G106" s="1221">
        <v>1</v>
      </c>
      <c r="H106" s="1213"/>
      <c r="I106" s="1209">
        <v>0</v>
      </c>
      <c r="J106" s="1210">
        <f t="shared" si="12"/>
        <v>9.9999999999999982</v>
      </c>
      <c r="K106" s="1210">
        <f t="shared" si="13"/>
        <v>1.68</v>
      </c>
      <c r="L106" s="1210">
        <f t="shared" si="14"/>
        <v>0</v>
      </c>
      <c r="M106" s="1210">
        <f t="shared" si="15"/>
        <v>56.7</v>
      </c>
      <c r="N106" s="1210">
        <f t="shared" si="16"/>
        <v>0</v>
      </c>
      <c r="O106" s="1210">
        <f t="shared" si="17"/>
        <v>23.58</v>
      </c>
      <c r="P106" s="1210">
        <f t="shared" si="18"/>
        <v>0</v>
      </c>
      <c r="Q106" s="1209">
        <v>0</v>
      </c>
      <c r="R106" s="1210">
        <f t="shared" si="19"/>
        <v>2.4999999999999996</v>
      </c>
      <c r="S106" s="1210">
        <f t="shared" si="20"/>
        <v>2.4999999999999996</v>
      </c>
      <c r="T106" s="1221">
        <f t="shared" si="21"/>
        <v>1.2499999999999998</v>
      </c>
      <c r="U106" s="1203">
        <f t="shared" si="22"/>
        <v>98</v>
      </c>
    </row>
    <row r="107" spans="1:24" x14ac:dyDescent="0.25">
      <c r="A107" s="1213" t="s">
        <v>4450</v>
      </c>
      <c r="B107" s="1196">
        <v>500200060</v>
      </c>
      <c r="C107" s="1210" t="s">
        <v>4908</v>
      </c>
      <c r="D107" s="1201">
        <v>39.666666666666664</v>
      </c>
      <c r="E107" s="1210">
        <f t="shared" si="23"/>
        <v>1</v>
      </c>
      <c r="F107" s="1210">
        <v>0</v>
      </c>
      <c r="G107" s="1221">
        <v>1</v>
      </c>
      <c r="H107" s="1213"/>
      <c r="I107" s="1209">
        <v>0</v>
      </c>
      <c r="J107" s="1210">
        <f t="shared" si="12"/>
        <v>9.52</v>
      </c>
      <c r="K107" s="1210">
        <f t="shared" si="13"/>
        <v>1.68</v>
      </c>
      <c r="L107" s="1210">
        <f t="shared" si="14"/>
        <v>0</v>
      </c>
      <c r="M107" s="1210">
        <f t="shared" si="15"/>
        <v>56.7</v>
      </c>
      <c r="N107" s="1210">
        <f t="shared" si="16"/>
        <v>0</v>
      </c>
      <c r="O107" s="1210">
        <f t="shared" si="17"/>
        <v>23.58</v>
      </c>
      <c r="P107" s="1210">
        <f t="shared" si="18"/>
        <v>0</v>
      </c>
      <c r="Q107" s="1209">
        <v>0</v>
      </c>
      <c r="R107" s="1210">
        <f t="shared" si="19"/>
        <v>2.38</v>
      </c>
      <c r="S107" s="1210">
        <f t="shared" si="20"/>
        <v>2.38</v>
      </c>
      <c r="T107" s="1221">
        <f t="shared" si="21"/>
        <v>1.19</v>
      </c>
      <c r="U107" s="1203">
        <f t="shared" si="22"/>
        <v>97</v>
      </c>
    </row>
    <row r="108" spans="1:24" x14ac:dyDescent="0.25">
      <c r="A108" s="1213" t="s">
        <v>4450</v>
      </c>
      <c r="B108" s="1196">
        <v>427300015</v>
      </c>
      <c r="C108" s="1210" t="s">
        <v>4909</v>
      </c>
      <c r="D108" s="1201">
        <v>128.66666666666666</v>
      </c>
      <c r="E108" s="1210">
        <f t="shared" si="23"/>
        <v>1</v>
      </c>
      <c r="F108" s="1210">
        <v>0</v>
      </c>
      <c r="G108" s="1221">
        <v>1</v>
      </c>
      <c r="H108" s="1213"/>
      <c r="I108" s="1209">
        <v>0</v>
      </c>
      <c r="J108" s="1210">
        <f t="shared" si="12"/>
        <v>30.879999999999995</v>
      </c>
      <c r="K108" s="1210">
        <f t="shared" si="13"/>
        <v>1.68</v>
      </c>
      <c r="L108" s="1210">
        <f t="shared" si="14"/>
        <v>0</v>
      </c>
      <c r="M108" s="1210">
        <f t="shared" si="15"/>
        <v>56.7</v>
      </c>
      <c r="N108" s="1210">
        <f t="shared" si="16"/>
        <v>0</v>
      </c>
      <c r="O108" s="1210">
        <f t="shared" si="17"/>
        <v>23.58</v>
      </c>
      <c r="P108" s="1210">
        <f t="shared" si="18"/>
        <v>0</v>
      </c>
      <c r="Q108" s="1209">
        <v>0</v>
      </c>
      <c r="R108" s="1210">
        <f t="shared" si="19"/>
        <v>7.7199999999999989</v>
      </c>
      <c r="S108" s="1210">
        <f t="shared" si="20"/>
        <v>7.7199999999999989</v>
      </c>
      <c r="T108" s="1221">
        <f t="shared" si="21"/>
        <v>3.8599999999999994</v>
      </c>
      <c r="U108" s="1203">
        <f t="shared" si="22"/>
        <v>132</v>
      </c>
    </row>
    <row r="109" spans="1:24" x14ac:dyDescent="0.25">
      <c r="A109" s="1213" t="s">
        <v>4450</v>
      </c>
      <c r="B109" s="1196">
        <v>700200063</v>
      </c>
      <c r="C109" s="1210" t="s">
        <v>4910</v>
      </c>
      <c r="D109" s="1201">
        <v>115</v>
      </c>
      <c r="E109" s="1210">
        <f t="shared" si="23"/>
        <v>1</v>
      </c>
      <c r="F109" s="1210">
        <v>0</v>
      </c>
      <c r="G109" s="1221">
        <v>1</v>
      </c>
      <c r="H109" s="1213"/>
      <c r="I109" s="1209">
        <v>0</v>
      </c>
      <c r="J109" s="1210">
        <f t="shared" si="12"/>
        <v>27.599999999999998</v>
      </c>
      <c r="K109" s="1210">
        <f t="shared" si="13"/>
        <v>1.68</v>
      </c>
      <c r="L109" s="1210">
        <f t="shared" si="14"/>
        <v>0</v>
      </c>
      <c r="M109" s="1210">
        <f t="shared" si="15"/>
        <v>56.7</v>
      </c>
      <c r="N109" s="1210">
        <f t="shared" si="16"/>
        <v>0</v>
      </c>
      <c r="O109" s="1210">
        <f t="shared" si="17"/>
        <v>23.58</v>
      </c>
      <c r="P109" s="1210">
        <f t="shared" si="18"/>
        <v>0</v>
      </c>
      <c r="Q109" s="1209">
        <v>0</v>
      </c>
      <c r="R109" s="1210">
        <f t="shared" si="19"/>
        <v>6.8999999999999995</v>
      </c>
      <c r="S109" s="1210">
        <f t="shared" si="20"/>
        <v>6.8999999999999995</v>
      </c>
      <c r="T109" s="1221">
        <f t="shared" si="21"/>
        <v>3.4499999999999997</v>
      </c>
      <c r="U109" s="1203">
        <f t="shared" si="22"/>
        <v>127</v>
      </c>
    </row>
    <row r="110" spans="1:24" x14ac:dyDescent="0.25">
      <c r="A110" s="1213" t="s">
        <v>4450</v>
      </c>
      <c r="B110" s="1196">
        <v>940200021</v>
      </c>
      <c r="C110" s="1210" t="s">
        <v>4911</v>
      </c>
      <c r="D110" s="1201">
        <v>46</v>
      </c>
      <c r="E110" s="1210">
        <f t="shared" si="23"/>
        <v>1</v>
      </c>
      <c r="F110" s="1210">
        <v>0</v>
      </c>
      <c r="G110" s="1221">
        <v>1</v>
      </c>
      <c r="H110" s="1213"/>
      <c r="I110" s="1209">
        <v>0</v>
      </c>
      <c r="J110" s="1210">
        <f t="shared" si="12"/>
        <v>11.04</v>
      </c>
      <c r="K110" s="1210">
        <f t="shared" si="13"/>
        <v>1.68</v>
      </c>
      <c r="L110" s="1210">
        <f t="shared" si="14"/>
        <v>0</v>
      </c>
      <c r="M110" s="1210">
        <f t="shared" si="15"/>
        <v>56.7</v>
      </c>
      <c r="N110" s="1210">
        <f t="shared" si="16"/>
        <v>0</v>
      </c>
      <c r="O110" s="1210">
        <f t="shared" si="17"/>
        <v>23.58</v>
      </c>
      <c r="P110" s="1210">
        <f t="shared" si="18"/>
        <v>0</v>
      </c>
      <c r="Q110" s="1209">
        <v>0</v>
      </c>
      <c r="R110" s="1210">
        <f t="shared" si="19"/>
        <v>2.76</v>
      </c>
      <c r="S110" s="1210">
        <f t="shared" si="20"/>
        <v>2.76</v>
      </c>
      <c r="T110" s="1221">
        <f t="shared" si="21"/>
        <v>1.38</v>
      </c>
      <c r="U110" s="1203">
        <f t="shared" si="22"/>
        <v>100</v>
      </c>
    </row>
    <row r="111" spans="1:24" x14ac:dyDescent="0.25">
      <c r="A111" s="1213" t="s">
        <v>4450</v>
      </c>
      <c r="B111" s="1196">
        <v>660200051</v>
      </c>
      <c r="C111" s="1210" t="s">
        <v>4912</v>
      </c>
      <c r="D111" s="1201">
        <v>28.333333333333332</v>
      </c>
      <c r="E111" s="1210">
        <f t="shared" si="23"/>
        <v>2</v>
      </c>
      <c r="F111" s="1210">
        <v>0</v>
      </c>
      <c r="G111" s="1221">
        <v>2</v>
      </c>
      <c r="H111" s="1213"/>
      <c r="I111" s="1209">
        <v>0</v>
      </c>
      <c r="J111" s="1210">
        <f t="shared" si="12"/>
        <v>6.8</v>
      </c>
      <c r="K111" s="1210">
        <f t="shared" si="13"/>
        <v>3.36</v>
      </c>
      <c r="L111" s="1210">
        <f t="shared" si="14"/>
        <v>0</v>
      </c>
      <c r="M111" s="1210">
        <f t="shared" si="15"/>
        <v>113.4</v>
      </c>
      <c r="N111" s="1210">
        <f t="shared" si="16"/>
        <v>0</v>
      </c>
      <c r="O111" s="1210">
        <f t="shared" si="17"/>
        <v>47.16</v>
      </c>
      <c r="P111" s="1210">
        <f t="shared" si="18"/>
        <v>0</v>
      </c>
      <c r="Q111" s="1209">
        <v>0</v>
      </c>
      <c r="R111" s="1210">
        <f t="shared" si="19"/>
        <v>1.7</v>
      </c>
      <c r="S111" s="1210">
        <f t="shared" si="20"/>
        <v>1.7</v>
      </c>
      <c r="T111" s="1221">
        <f t="shared" si="21"/>
        <v>0.85</v>
      </c>
      <c r="U111" s="1203">
        <f t="shared" si="22"/>
        <v>175</v>
      </c>
    </row>
    <row r="112" spans="1:24" x14ac:dyDescent="0.25">
      <c r="A112" s="1213" t="s">
        <v>4450</v>
      </c>
      <c r="B112" s="1196">
        <v>380200034</v>
      </c>
      <c r="C112" s="1210" t="s">
        <v>4913</v>
      </c>
      <c r="D112" s="1201">
        <v>61</v>
      </c>
      <c r="E112" s="1210">
        <f t="shared" si="23"/>
        <v>1</v>
      </c>
      <c r="F112" s="1210">
        <v>0</v>
      </c>
      <c r="G112" s="1221">
        <v>1</v>
      </c>
      <c r="H112" s="1213"/>
      <c r="I112" s="1209">
        <v>0</v>
      </c>
      <c r="J112" s="1210">
        <f t="shared" si="12"/>
        <v>14.639999999999999</v>
      </c>
      <c r="K112" s="1210">
        <f t="shared" si="13"/>
        <v>1.68</v>
      </c>
      <c r="L112" s="1210">
        <f t="shared" si="14"/>
        <v>0</v>
      </c>
      <c r="M112" s="1210">
        <f t="shared" si="15"/>
        <v>56.7</v>
      </c>
      <c r="N112" s="1210">
        <f t="shared" si="16"/>
        <v>0</v>
      </c>
      <c r="O112" s="1210">
        <f t="shared" si="17"/>
        <v>23.58</v>
      </c>
      <c r="P112" s="1210">
        <f t="shared" si="18"/>
        <v>0</v>
      </c>
      <c r="Q112" s="1209">
        <v>0</v>
      </c>
      <c r="R112" s="1210">
        <f t="shared" si="19"/>
        <v>3.6599999999999997</v>
      </c>
      <c r="S112" s="1210">
        <f t="shared" si="20"/>
        <v>3.6599999999999997</v>
      </c>
      <c r="T112" s="1221">
        <f t="shared" si="21"/>
        <v>1.8299999999999998</v>
      </c>
      <c r="U112" s="1203">
        <f t="shared" si="22"/>
        <v>106</v>
      </c>
    </row>
    <row r="113" spans="1:21" x14ac:dyDescent="0.25">
      <c r="A113" s="1213" t="s">
        <v>4450</v>
      </c>
      <c r="B113" s="1196">
        <v>425700005</v>
      </c>
      <c r="C113" s="1210" t="s">
        <v>4914</v>
      </c>
      <c r="D113" s="1201">
        <v>80.666666666666671</v>
      </c>
      <c r="E113" s="1210">
        <f t="shared" si="23"/>
        <v>1</v>
      </c>
      <c r="F113" s="1210">
        <v>0</v>
      </c>
      <c r="G113" s="1221">
        <v>1</v>
      </c>
      <c r="H113" s="1213"/>
      <c r="I113" s="1209">
        <v>0</v>
      </c>
      <c r="J113" s="1210">
        <f t="shared" si="12"/>
        <v>19.36</v>
      </c>
      <c r="K113" s="1210">
        <f t="shared" si="13"/>
        <v>1.68</v>
      </c>
      <c r="L113" s="1210">
        <f t="shared" si="14"/>
        <v>0</v>
      </c>
      <c r="M113" s="1210">
        <f t="shared" si="15"/>
        <v>56.7</v>
      </c>
      <c r="N113" s="1210">
        <f t="shared" si="16"/>
        <v>0</v>
      </c>
      <c r="O113" s="1210">
        <f t="shared" si="17"/>
        <v>23.58</v>
      </c>
      <c r="P113" s="1210">
        <f t="shared" si="18"/>
        <v>0</v>
      </c>
      <c r="Q113" s="1209">
        <v>0</v>
      </c>
      <c r="R113" s="1210">
        <f t="shared" si="19"/>
        <v>4.84</v>
      </c>
      <c r="S113" s="1210">
        <f t="shared" si="20"/>
        <v>4.84</v>
      </c>
      <c r="T113" s="1221">
        <f t="shared" si="21"/>
        <v>2.42</v>
      </c>
      <c r="U113" s="1203">
        <f t="shared" si="22"/>
        <v>113</v>
      </c>
    </row>
    <row r="114" spans="1:21" x14ac:dyDescent="0.25">
      <c r="A114" s="1213" t="s">
        <v>4616</v>
      </c>
      <c r="B114" s="1196">
        <v>560200006</v>
      </c>
      <c r="C114" s="1210" t="s">
        <v>4915</v>
      </c>
      <c r="D114" s="1201">
        <v>7.333333333333333</v>
      </c>
      <c r="E114" s="1210">
        <f t="shared" si="23"/>
        <v>1</v>
      </c>
      <c r="F114" s="1210">
        <v>0</v>
      </c>
      <c r="G114" s="1221">
        <v>1</v>
      </c>
      <c r="H114" s="1213"/>
      <c r="I114" s="1209">
        <v>0</v>
      </c>
      <c r="J114" s="1210">
        <f t="shared" si="12"/>
        <v>1.7599999999999998</v>
      </c>
      <c r="K114" s="1210">
        <f t="shared" si="13"/>
        <v>1.68</v>
      </c>
      <c r="L114" s="1210">
        <f t="shared" si="14"/>
        <v>0</v>
      </c>
      <c r="M114" s="1210">
        <f t="shared" si="15"/>
        <v>56.7</v>
      </c>
      <c r="N114" s="1210">
        <f t="shared" si="16"/>
        <v>0</v>
      </c>
      <c r="O114" s="1210">
        <f t="shared" si="17"/>
        <v>23.58</v>
      </c>
      <c r="P114" s="1210">
        <f t="shared" si="18"/>
        <v>0</v>
      </c>
      <c r="Q114" s="1209">
        <v>0</v>
      </c>
      <c r="R114" s="1210">
        <f t="shared" si="19"/>
        <v>0.43999999999999995</v>
      </c>
      <c r="S114" s="1210">
        <f t="shared" si="20"/>
        <v>0.43999999999999995</v>
      </c>
      <c r="T114" s="1221">
        <f t="shared" si="21"/>
        <v>0.21999999999999997</v>
      </c>
      <c r="U114" s="1203">
        <f t="shared" si="22"/>
        <v>85</v>
      </c>
    </row>
    <row r="115" spans="1:21" x14ac:dyDescent="0.25">
      <c r="A115" s="1213" t="s">
        <v>4616</v>
      </c>
      <c r="B115" s="1196">
        <v>560200009</v>
      </c>
      <c r="C115" s="1210" t="s">
        <v>4916</v>
      </c>
      <c r="D115" s="1201">
        <v>36.333333333333336</v>
      </c>
      <c r="E115" s="1210">
        <f t="shared" si="23"/>
        <v>1</v>
      </c>
      <c r="F115" s="1210">
        <v>0</v>
      </c>
      <c r="G115" s="1221">
        <v>1</v>
      </c>
      <c r="H115" s="1213"/>
      <c r="I115" s="1209">
        <v>0</v>
      </c>
      <c r="J115" s="1210">
        <f t="shared" si="12"/>
        <v>8.7200000000000006</v>
      </c>
      <c r="K115" s="1210">
        <f t="shared" si="13"/>
        <v>1.68</v>
      </c>
      <c r="L115" s="1210">
        <f t="shared" si="14"/>
        <v>0</v>
      </c>
      <c r="M115" s="1210">
        <f t="shared" si="15"/>
        <v>56.7</v>
      </c>
      <c r="N115" s="1210">
        <f t="shared" si="16"/>
        <v>0</v>
      </c>
      <c r="O115" s="1210">
        <f t="shared" si="17"/>
        <v>23.58</v>
      </c>
      <c r="P115" s="1210">
        <f t="shared" si="18"/>
        <v>0</v>
      </c>
      <c r="Q115" s="1209">
        <v>0</v>
      </c>
      <c r="R115" s="1210">
        <f t="shared" si="19"/>
        <v>2.1800000000000002</v>
      </c>
      <c r="S115" s="1210">
        <f t="shared" si="20"/>
        <v>2.1800000000000002</v>
      </c>
      <c r="T115" s="1221">
        <f t="shared" si="21"/>
        <v>1.0900000000000001</v>
      </c>
      <c r="U115" s="1203">
        <f t="shared" si="22"/>
        <v>96</v>
      </c>
    </row>
    <row r="116" spans="1:21" x14ac:dyDescent="0.25">
      <c r="A116" s="1213" t="s">
        <v>4616</v>
      </c>
      <c r="B116" s="1196">
        <v>460800010</v>
      </c>
      <c r="C116" s="1210" t="s">
        <v>4917</v>
      </c>
      <c r="D116" s="1201">
        <v>62.666666666666664</v>
      </c>
      <c r="E116" s="1210">
        <f t="shared" si="23"/>
        <v>1</v>
      </c>
      <c r="F116" s="1210">
        <v>0</v>
      </c>
      <c r="G116" s="1221">
        <v>1</v>
      </c>
      <c r="H116" s="1213"/>
      <c r="I116" s="1209">
        <v>0</v>
      </c>
      <c r="J116" s="1210">
        <f t="shared" si="12"/>
        <v>15.04</v>
      </c>
      <c r="K116" s="1210">
        <f t="shared" si="13"/>
        <v>1.68</v>
      </c>
      <c r="L116" s="1210">
        <f t="shared" si="14"/>
        <v>0</v>
      </c>
      <c r="M116" s="1210">
        <f t="shared" si="15"/>
        <v>56.7</v>
      </c>
      <c r="N116" s="1210">
        <f t="shared" si="16"/>
        <v>0</v>
      </c>
      <c r="O116" s="1210">
        <f t="shared" si="17"/>
        <v>23.58</v>
      </c>
      <c r="P116" s="1210">
        <f t="shared" si="18"/>
        <v>0</v>
      </c>
      <c r="Q116" s="1209">
        <v>0</v>
      </c>
      <c r="R116" s="1210">
        <f t="shared" si="19"/>
        <v>3.76</v>
      </c>
      <c r="S116" s="1210">
        <f t="shared" si="20"/>
        <v>3.76</v>
      </c>
      <c r="T116" s="1221">
        <f t="shared" si="21"/>
        <v>1.88</v>
      </c>
      <c r="U116" s="1203">
        <f t="shared" si="22"/>
        <v>106</v>
      </c>
    </row>
    <row r="117" spans="1:21" ht="15.75" thickBot="1" x14ac:dyDescent="0.3">
      <c r="A117" s="1214" t="s">
        <v>4616</v>
      </c>
      <c r="B117" s="1182">
        <v>740200069</v>
      </c>
      <c r="C117" s="1222" t="s">
        <v>4918</v>
      </c>
      <c r="D117" s="1195">
        <v>123</v>
      </c>
      <c r="E117" s="1222">
        <f t="shared" si="23"/>
        <v>1</v>
      </c>
      <c r="F117" s="1222">
        <v>0</v>
      </c>
      <c r="G117" s="1223">
        <v>1</v>
      </c>
      <c r="H117" s="1214"/>
      <c r="I117" s="1222">
        <v>0</v>
      </c>
      <c r="J117" s="1222">
        <f t="shared" si="12"/>
        <v>29.52</v>
      </c>
      <c r="K117" s="1222">
        <f t="shared" si="13"/>
        <v>1.68</v>
      </c>
      <c r="L117" s="1222">
        <f t="shared" si="14"/>
        <v>0</v>
      </c>
      <c r="M117" s="1222">
        <f t="shared" si="15"/>
        <v>56.7</v>
      </c>
      <c r="N117" s="1222">
        <f t="shared" si="16"/>
        <v>0</v>
      </c>
      <c r="O117" s="1222">
        <f t="shared" si="17"/>
        <v>23.58</v>
      </c>
      <c r="P117" s="1222">
        <f t="shared" si="18"/>
        <v>0</v>
      </c>
      <c r="Q117" s="1222">
        <v>0</v>
      </c>
      <c r="R117" s="1222">
        <f t="shared" si="19"/>
        <v>7.38</v>
      </c>
      <c r="S117" s="1222">
        <f t="shared" si="20"/>
        <v>7.38</v>
      </c>
      <c r="T117" s="1223">
        <f t="shared" si="21"/>
        <v>3.69</v>
      </c>
      <c r="U117" s="1203">
        <f t="shared" si="22"/>
        <v>130</v>
      </c>
    </row>
    <row r="118" spans="1:21" x14ac:dyDescent="0.25">
      <c r="T118" s="1206"/>
      <c r="U118" s="1206"/>
    </row>
  </sheetData>
  <mergeCells count="2">
    <mergeCell ref="Q1:U1"/>
    <mergeCell ref="A3:T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727C-CE8D-408C-8D8A-0AB39748994C}">
  <sheetPr>
    <tabColor theme="5" tint="0.79998168889431442"/>
  </sheetPr>
  <dimension ref="A1:CQ97"/>
  <sheetViews>
    <sheetView topLeftCell="A58" zoomScale="75" zoomScaleNormal="75" workbookViewId="0">
      <selection activeCell="D7" sqref="D7"/>
    </sheetView>
  </sheetViews>
  <sheetFormatPr defaultRowHeight="12.75" x14ac:dyDescent="0.2"/>
  <cols>
    <col min="1" max="1" width="10.85546875" style="171" customWidth="1"/>
    <col min="2" max="2" width="41.85546875" style="171" customWidth="1"/>
    <col min="3" max="3" width="7.85546875" style="171" customWidth="1"/>
    <col min="4" max="4" width="16.140625" style="171" customWidth="1"/>
    <col min="5" max="5" width="22" style="171" customWidth="1"/>
    <col min="6" max="93" width="13.140625" style="171" customWidth="1"/>
    <col min="94" max="94" width="16.140625" style="171" customWidth="1"/>
    <col min="95" max="95" width="22" style="171" customWidth="1"/>
    <col min="96" max="16384" width="9.140625" style="171"/>
  </cols>
  <sheetData>
    <row r="1" spans="1:95" ht="69" customHeight="1" x14ac:dyDescent="0.2">
      <c r="E1" s="1351" t="s">
        <v>5064</v>
      </c>
      <c r="F1" s="1351"/>
      <c r="G1" s="1351"/>
    </row>
    <row r="2" spans="1:95" x14ac:dyDescent="0.2">
      <c r="A2" s="408" t="s">
        <v>4993</v>
      </c>
      <c r="B2" s="409"/>
      <c r="C2" s="409"/>
      <c r="D2" s="410"/>
      <c r="E2" s="410"/>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11"/>
      <c r="AN2" s="403"/>
      <c r="AO2" s="411"/>
      <c r="AP2" s="403"/>
      <c r="AQ2" s="411"/>
      <c r="AR2" s="403"/>
      <c r="AS2" s="411"/>
      <c r="AT2" s="403"/>
      <c r="AU2" s="411"/>
      <c r="AV2" s="403"/>
      <c r="AW2" s="411"/>
      <c r="AX2" s="403"/>
      <c r="AY2" s="411"/>
      <c r="AZ2" s="403"/>
      <c r="BA2" s="411"/>
      <c r="BB2" s="403"/>
      <c r="BC2" s="411"/>
      <c r="BD2" s="403"/>
      <c r="BE2" s="411"/>
      <c r="BF2" s="403"/>
      <c r="BG2" s="411"/>
      <c r="BH2" s="403"/>
      <c r="BI2" s="411"/>
      <c r="BJ2" s="403"/>
      <c r="BK2" s="411"/>
      <c r="BL2" s="403"/>
      <c r="BM2" s="411"/>
      <c r="BN2" s="403"/>
      <c r="BO2" s="411"/>
      <c r="BP2" s="403"/>
      <c r="BQ2" s="411"/>
      <c r="BR2" s="403"/>
      <c r="BS2" s="412"/>
      <c r="BT2" s="403"/>
      <c r="BU2" s="412"/>
      <c r="BV2" s="403"/>
      <c r="BW2" s="412"/>
      <c r="BX2" s="403"/>
      <c r="BY2" s="412"/>
      <c r="BZ2" s="403"/>
      <c r="CA2" s="412"/>
      <c r="CB2" s="412"/>
      <c r="CC2" s="412"/>
      <c r="CD2" s="412"/>
      <c r="CE2" s="412"/>
      <c r="CF2" s="412"/>
      <c r="CG2" s="412"/>
      <c r="CH2" s="412"/>
      <c r="CI2" s="412"/>
      <c r="CJ2" s="412"/>
      <c r="CK2" s="412"/>
      <c r="CL2" s="412"/>
      <c r="CM2" s="412"/>
      <c r="CN2" s="412"/>
      <c r="CO2" s="412"/>
      <c r="CP2" s="410"/>
      <c r="CQ2" s="410"/>
    </row>
    <row r="3" spans="1:95" ht="13.5" thickBot="1" x14ac:dyDescent="0.25">
      <c r="A3" s="413" t="s">
        <v>4994</v>
      </c>
      <c r="B3" s="414"/>
      <c r="C3" s="414"/>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1396"/>
      <c r="AM3" s="1396"/>
      <c r="AN3" s="1396"/>
      <c r="AO3" s="1396"/>
      <c r="AP3" s="1396"/>
      <c r="AQ3" s="1396"/>
      <c r="AR3" s="1396"/>
      <c r="AS3" s="1396"/>
      <c r="AT3" s="1396"/>
      <c r="AU3" s="415"/>
      <c r="AV3" s="403"/>
      <c r="AW3" s="411"/>
      <c r="AX3" s="403"/>
      <c r="AY3" s="411"/>
      <c r="AZ3" s="403"/>
      <c r="BA3" s="411"/>
      <c r="BB3" s="403"/>
      <c r="BC3" s="411"/>
      <c r="BD3" s="403"/>
      <c r="BE3" s="411"/>
      <c r="BF3" s="403"/>
      <c r="BG3" s="411"/>
      <c r="BH3" s="403"/>
      <c r="BI3" s="411"/>
      <c r="BJ3" s="403"/>
      <c r="BK3" s="411"/>
      <c r="BL3" s="403"/>
      <c r="BM3" s="411"/>
      <c r="BN3" s="403"/>
      <c r="BO3" s="411"/>
      <c r="BP3" s="403"/>
      <c r="BQ3" s="411"/>
      <c r="BR3" s="403"/>
      <c r="BS3" s="412"/>
      <c r="BT3" s="403"/>
      <c r="BU3" s="412"/>
      <c r="BV3" s="403"/>
      <c r="BW3" s="412"/>
      <c r="BX3" s="403"/>
      <c r="BY3" s="412"/>
      <c r="BZ3" s="403"/>
      <c r="CA3" s="412"/>
      <c r="CB3" s="412"/>
      <c r="CC3" s="412"/>
      <c r="CD3" s="412"/>
      <c r="CE3" s="412"/>
      <c r="CF3" s="412"/>
      <c r="CG3" s="412"/>
      <c r="CH3" s="412"/>
      <c r="CI3" s="412"/>
      <c r="CJ3" s="412"/>
      <c r="CK3" s="412"/>
      <c r="CL3" s="412"/>
      <c r="CM3" s="412"/>
      <c r="CN3" s="412"/>
      <c r="CO3" s="412"/>
      <c r="CP3" s="410"/>
      <c r="CQ3" s="410"/>
    </row>
    <row r="4" spans="1:95" ht="76.5" customHeight="1" x14ac:dyDescent="0.2">
      <c r="A4" s="1398" t="s">
        <v>209</v>
      </c>
      <c r="B4" s="1400" t="s">
        <v>4995</v>
      </c>
      <c r="C4" s="1391" t="s">
        <v>4996</v>
      </c>
      <c r="D4" s="1393" t="s">
        <v>4997</v>
      </c>
      <c r="E4" s="1402" t="s">
        <v>4998</v>
      </c>
      <c r="F4" s="1404" t="s">
        <v>4999</v>
      </c>
      <c r="G4" s="1395"/>
      <c r="H4" s="1395" t="s">
        <v>5000</v>
      </c>
      <c r="I4" s="1395"/>
      <c r="J4" s="1395" t="s">
        <v>5001</v>
      </c>
      <c r="K4" s="1395"/>
      <c r="L4" s="1395" t="s">
        <v>5002</v>
      </c>
      <c r="M4" s="1395"/>
      <c r="N4" s="1395" t="s">
        <v>5003</v>
      </c>
      <c r="O4" s="1395"/>
      <c r="P4" s="1395" t="s">
        <v>5004</v>
      </c>
      <c r="Q4" s="1395"/>
      <c r="R4" s="1395" t="s">
        <v>5005</v>
      </c>
      <c r="S4" s="1395"/>
      <c r="T4" s="1395" t="s">
        <v>5006</v>
      </c>
      <c r="U4" s="1395"/>
      <c r="V4" s="1395" t="s">
        <v>5007</v>
      </c>
      <c r="W4" s="1395"/>
      <c r="X4" s="1395" t="s">
        <v>5008</v>
      </c>
      <c r="Y4" s="1395"/>
      <c r="Z4" s="1395" t="s">
        <v>5009</v>
      </c>
      <c r="AA4" s="1395"/>
      <c r="AB4" s="1395" t="s">
        <v>5010</v>
      </c>
      <c r="AC4" s="1395"/>
      <c r="AD4" s="1395" t="s">
        <v>5011</v>
      </c>
      <c r="AE4" s="1395"/>
      <c r="AF4" s="1395" t="s">
        <v>5012</v>
      </c>
      <c r="AG4" s="1395"/>
      <c r="AH4" s="1395" t="s">
        <v>5013</v>
      </c>
      <c r="AI4" s="1395"/>
      <c r="AJ4" s="1395" t="s">
        <v>5014</v>
      </c>
      <c r="AK4" s="1395"/>
      <c r="AL4" s="1397" t="s">
        <v>5015</v>
      </c>
      <c r="AM4" s="1397"/>
      <c r="AN4" s="1397" t="s">
        <v>5016</v>
      </c>
      <c r="AO4" s="1397"/>
      <c r="AP4" s="1397" t="s">
        <v>5017</v>
      </c>
      <c r="AQ4" s="1397"/>
      <c r="AR4" s="1395" t="s">
        <v>5018</v>
      </c>
      <c r="AS4" s="1395"/>
      <c r="AT4" s="1397" t="s">
        <v>5019</v>
      </c>
      <c r="AU4" s="1397"/>
      <c r="AV4" s="1397" t="s">
        <v>5080</v>
      </c>
      <c r="AW4" s="1397"/>
      <c r="AX4" s="1397" t="s">
        <v>5020</v>
      </c>
      <c r="AY4" s="1397"/>
      <c r="AZ4" s="1397" t="s">
        <v>5021</v>
      </c>
      <c r="BA4" s="1397"/>
      <c r="BB4" s="1395" t="s">
        <v>5022</v>
      </c>
      <c r="BC4" s="1395"/>
      <c r="BD4" s="1395" t="s">
        <v>5023</v>
      </c>
      <c r="BE4" s="1395"/>
      <c r="BF4" s="1397" t="s">
        <v>5024</v>
      </c>
      <c r="BG4" s="1397"/>
      <c r="BH4" s="1397" t="s">
        <v>5025</v>
      </c>
      <c r="BI4" s="1397"/>
      <c r="BJ4" s="1405" t="s">
        <v>5081</v>
      </c>
      <c r="BK4" s="1405"/>
      <c r="BL4" s="1397" t="s">
        <v>5026</v>
      </c>
      <c r="BM4" s="1397"/>
      <c r="BN4" s="1397" t="s">
        <v>5027</v>
      </c>
      <c r="BO4" s="1397"/>
      <c r="BP4" s="1397" t="s">
        <v>5028</v>
      </c>
      <c r="BQ4" s="1397"/>
      <c r="BR4" s="1395" t="s">
        <v>5029</v>
      </c>
      <c r="BS4" s="1395"/>
      <c r="BT4" s="1397" t="s">
        <v>5030</v>
      </c>
      <c r="BU4" s="1397"/>
      <c r="BV4" s="1397" t="s">
        <v>5031</v>
      </c>
      <c r="BW4" s="1397"/>
      <c r="BX4" s="1397" t="s">
        <v>5032</v>
      </c>
      <c r="BY4" s="1397"/>
      <c r="BZ4" s="1405" t="s">
        <v>5082</v>
      </c>
      <c r="CA4" s="1405"/>
      <c r="CB4" s="1405" t="s">
        <v>5083</v>
      </c>
      <c r="CC4" s="1405"/>
      <c r="CD4" s="1397" t="s">
        <v>5033</v>
      </c>
      <c r="CE4" s="1397"/>
      <c r="CF4" s="1397" t="s">
        <v>5034</v>
      </c>
      <c r="CG4" s="1397"/>
      <c r="CH4" s="1397" t="s">
        <v>5035</v>
      </c>
      <c r="CI4" s="1397"/>
      <c r="CJ4" s="1397" t="s">
        <v>5036</v>
      </c>
      <c r="CK4" s="1397"/>
      <c r="CL4" s="1397" t="s">
        <v>5037</v>
      </c>
      <c r="CM4" s="1397"/>
      <c r="CN4" s="1397" t="s">
        <v>5038</v>
      </c>
      <c r="CO4" s="1408"/>
      <c r="CP4" s="1406" t="s">
        <v>4997</v>
      </c>
      <c r="CQ4" s="1393" t="s">
        <v>4998</v>
      </c>
    </row>
    <row r="5" spans="1:95" ht="26.25" thickBot="1" x14ac:dyDescent="0.25">
      <c r="A5" s="1399"/>
      <c r="B5" s="1401"/>
      <c r="C5" s="1392"/>
      <c r="D5" s="1394"/>
      <c r="E5" s="1403"/>
      <c r="F5" s="495" t="s">
        <v>5039</v>
      </c>
      <c r="G5" s="496" t="s">
        <v>5040</v>
      </c>
      <c r="H5" s="496" t="s">
        <v>5039</v>
      </c>
      <c r="I5" s="496" t="s">
        <v>5040</v>
      </c>
      <c r="J5" s="496" t="s">
        <v>5039</v>
      </c>
      <c r="K5" s="496" t="s">
        <v>5040</v>
      </c>
      <c r="L5" s="496" t="s">
        <v>5039</v>
      </c>
      <c r="M5" s="496" t="s">
        <v>5040</v>
      </c>
      <c r="N5" s="496" t="s">
        <v>5039</v>
      </c>
      <c r="O5" s="496" t="s">
        <v>5040</v>
      </c>
      <c r="P5" s="496" t="s">
        <v>5039</v>
      </c>
      <c r="Q5" s="496" t="s">
        <v>5040</v>
      </c>
      <c r="R5" s="496" t="s">
        <v>5041</v>
      </c>
      <c r="S5" s="496" t="s">
        <v>5042</v>
      </c>
      <c r="T5" s="496" t="s">
        <v>5039</v>
      </c>
      <c r="U5" s="496" t="s">
        <v>5040</v>
      </c>
      <c r="V5" s="496" t="s">
        <v>5039</v>
      </c>
      <c r="W5" s="496" t="s">
        <v>5040</v>
      </c>
      <c r="X5" s="496" t="s">
        <v>5039</v>
      </c>
      <c r="Y5" s="496" t="s">
        <v>5040</v>
      </c>
      <c r="Z5" s="496" t="s">
        <v>5039</v>
      </c>
      <c r="AA5" s="496" t="s">
        <v>5040</v>
      </c>
      <c r="AB5" s="496" t="s">
        <v>5039</v>
      </c>
      <c r="AC5" s="496" t="s">
        <v>5040</v>
      </c>
      <c r="AD5" s="496" t="s">
        <v>5039</v>
      </c>
      <c r="AE5" s="496" t="s">
        <v>5040</v>
      </c>
      <c r="AF5" s="496" t="s">
        <v>5039</v>
      </c>
      <c r="AG5" s="496" t="s">
        <v>5040</v>
      </c>
      <c r="AH5" s="496" t="s">
        <v>5043</v>
      </c>
      <c r="AI5" s="496" t="s">
        <v>5044</v>
      </c>
      <c r="AJ5" s="496" t="s">
        <v>5043</v>
      </c>
      <c r="AK5" s="496" t="s">
        <v>5044</v>
      </c>
      <c r="AL5" s="496" t="s">
        <v>5039</v>
      </c>
      <c r="AM5" s="496" t="s">
        <v>5040</v>
      </c>
      <c r="AN5" s="496" t="s">
        <v>5039</v>
      </c>
      <c r="AO5" s="496" t="s">
        <v>5040</v>
      </c>
      <c r="AP5" s="496" t="s">
        <v>5039</v>
      </c>
      <c r="AQ5" s="496" t="s">
        <v>5040</v>
      </c>
      <c r="AR5" s="497" t="s">
        <v>5045</v>
      </c>
      <c r="AS5" s="497" t="s">
        <v>5046</v>
      </c>
      <c r="AT5" s="496" t="s">
        <v>5043</v>
      </c>
      <c r="AU5" s="496" t="s">
        <v>5044</v>
      </c>
      <c r="AV5" s="496" t="s">
        <v>5047</v>
      </c>
      <c r="AW5" s="496" t="s">
        <v>5048</v>
      </c>
      <c r="AX5" s="496" t="s">
        <v>5039</v>
      </c>
      <c r="AY5" s="496" t="s">
        <v>5049</v>
      </c>
      <c r="AZ5" s="496" t="s">
        <v>5039</v>
      </c>
      <c r="BA5" s="496" t="s">
        <v>5040</v>
      </c>
      <c r="BB5" s="496" t="s">
        <v>5050</v>
      </c>
      <c r="BC5" s="498" t="s">
        <v>5049</v>
      </c>
      <c r="BD5" s="496" t="s">
        <v>5039</v>
      </c>
      <c r="BE5" s="496" t="s">
        <v>5040</v>
      </c>
      <c r="BF5" s="496" t="s">
        <v>5039</v>
      </c>
      <c r="BG5" s="496" t="s">
        <v>5040</v>
      </c>
      <c r="BH5" s="496" t="s">
        <v>5051</v>
      </c>
      <c r="BI5" s="496" t="s">
        <v>5042</v>
      </c>
      <c r="BJ5" s="496" t="s">
        <v>5051</v>
      </c>
      <c r="BK5" s="496" t="s">
        <v>5042</v>
      </c>
      <c r="BL5" s="496" t="s">
        <v>5039</v>
      </c>
      <c r="BM5" s="496" t="s">
        <v>5040</v>
      </c>
      <c r="BN5" s="496" t="s">
        <v>5039</v>
      </c>
      <c r="BO5" s="496" t="s">
        <v>5040</v>
      </c>
      <c r="BP5" s="496" t="s">
        <v>5039</v>
      </c>
      <c r="BQ5" s="496" t="s">
        <v>5040</v>
      </c>
      <c r="BR5" s="496" t="s">
        <v>5039</v>
      </c>
      <c r="BS5" s="496" t="s">
        <v>5040</v>
      </c>
      <c r="BT5" s="496" t="s">
        <v>5039</v>
      </c>
      <c r="BU5" s="496" t="s">
        <v>5049</v>
      </c>
      <c r="BV5" s="496" t="s">
        <v>5043</v>
      </c>
      <c r="BW5" s="496" t="s">
        <v>5044</v>
      </c>
      <c r="BX5" s="496" t="s">
        <v>5043</v>
      </c>
      <c r="BY5" s="496" t="s">
        <v>5044</v>
      </c>
      <c r="BZ5" s="499" t="s">
        <v>5039</v>
      </c>
      <c r="CA5" s="499" t="s">
        <v>5040</v>
      </c>
      <c r="CB5" s="499" t="s">
        <v>5052</v>
      </c>
      <c r="CC5" s="499" t="s">
        <v>5053</v>
      </c>
      <c r="CD5" s="496" t="s">
        <v>5047</v>
      </c>
      <c r="CE5" s="496" t="s">
        <v>5040</v>
      </c>
      <c r="CF5" s="496" t="s">
        <v>5047</v>
      </c>
      <c r="CG5" s="496" t="s">
        <v>5040</v>
      </c>
      <c r="CH5" s="496" t="s">
        <v>5039</v>
      </c>
      <c r="CI5" s="496" t="s">
        <v>5054</v>
      </c>
      <c r="CJ5" s="496" t="s">
        <v>5055</v>
      </c>
      <c r="CK5" s="496" t="s">
        <v>5056</v>
      </c>
      <c r="CL5" s="496" t="s">
        <v>5043</v>
      </c>
      <c r="CM5" s="496" t="s">
        <v>5057</v>
      </c>
      <c r="CN5" s="496" t="s">
        <v>5043</v>
      </c>
      <c r="CO5" s="496" t="s">
        <v>5057</v>
      </c>
      <c r="CP5" s="1407"/>
      <c r="CQ5" s="1394"/>
    </row>
    <row r="6" spans="1:95" ht="13.5" thickBot="1" x14ac:dyDescent="0.25">
      <c r="A6" s="416">
        <v>1</v>
      </c>
      <c r="B6" s="417">
        <v>2</v>
      </c>
      <c r="C6" s="418">
        <v>3</v>
      </c>
      <c r="D6" s="419">
        <v>4</v>
      </c>
      <c r="E6" s="420">
        <v>5</v>
      </c>
      <c r="F6" s="421">
        <v>6</v>
      </c>
      <c r="G6" s="416">
        <v>7</v>
      </c>
      <c r="H6" s="416">
        <v>8</v>
      </c>
      <c r="I6" s="416">
        <v>9</v>
      </c>
      <c r="J6" s="416">
        <v>10</v>
      </c>
      <c r="K6" s="416">
        <v>11</v>
      </c>
      <c r="L6" s="416">
        <v>12</v>
      </c>
      <c r="M6" s="416">
        <v>13</v>
      </c>
      <c r="N6" s="416">
        <v>14</v>
      </c>
      <c r="O6" s="416">
        <v>15</v>
      </c>
      <c r="P6" s="416">
        <v>16</v>
      </c>
      <c r="Q6" s="416">
        <v>17</v>
      </c>
      <c r="R6" s="416">
        <v>18</v>
      </c>
      <c r="S6" s="416">
        <v>19</v>
      </c>
      <c r="T6" s="416">
        <v>20</v>
      </c>
      <c r="U6" s="416">
        <v>21</v>
      </c>
      <c r="V6" s="416">
        <v>22</v>
      </c>
      <c r="W6" s="416">
        <v>23</v>
      </c>
      <c r="X6" s="416">
        <v>24</v>
      </c>
      <c r="Y6" s="416">
        <v>25</v>
      </c>
      <c r="Z6" s="416">
        <v>26</v>
      </c>
      <c r="AA6" s="416">
        <v>27</v>
      </c>
      <c r="AB6" s="416">
        <v>28</v>
      </c>
      <c r="AC6" s="416">
        <v>29</v>
      </c>
      <c r="AD6" s="416">
        <v>30</v>
      </c>
      <c r="AE6" s="416">
        <v>31</v>
      </c>
      <c r="AF6" s="416">
        <v>32</v>
      </c>
      <c r="AG6" s="416">
        <v>33</v>
      </c>
      <c r="AH6" s="416">
        <v>34</v>
      </c>
      <c r="AI6" s="416">
        <v>35</v>
      </c>
      <c r="AJ6" s="416">
        <v>36</v>
      </c>
      <c r="AK6" s="416">
        <v>37</v>
      </c>
      <c r="AL6" s="416">
        <v>38</v>
      </c>
      <c r="AM6" s="416">
        <v>39</v>
      </c>
      <c r="AN6" s="416">
        <v>40</v>
      </c>
      <c r="AO6" s="416">
        <v>41</v>
      </c>
      <c r="AP6" s="416">
        <v>42</v>
      </c>
      <c r="AQ6" s="416">
        <v>43</v>
      </c>
      <c r="AR6" s="416">
        <v>44</v>
      </c>
      <c r="AS6" s="416">
        <v>45</v>
      </c>
      <c r="AT6" s="416">
        <v>46</v>
      </c>
      <c r="AU6" s="416">
        <v>47</v>
      </c>
      <c r="AV6" s="416">
        <v>48</v>
      </c>
      <c r="AW6" s="416">
        <v>49</v>
      </c>
      <c r="AX6" s="416">
        <v>50</v>
      </c>
      <c r="AY6" s="416">
        <v>51</v>
      </c>
      <c r="AZ6" s="416">
        <v>52</v>
      </c>
      <c r="BA6" s="416">
        <v>53</v>
      </c>
      <c r="BB6" s="416">
        <v>54</v>
      </c>
      <c r="BC6" s="416">
        <v>55</v>
      </c>
      <c r="BD6" s="416">
        <v>56</v>
      </c>
      <c r="BE6" s="416">
        <v>57</v>
      </c>
      <c r="BF6" s="416">
        <v>58</v>
      </c>
      <c r="BG6" s="416">
        <v>59</v>
      </c>
      <c r="BH6" s="416">
        <v>60</v>
      </c>
      <c r="BI6" s="416">
        <v>61</v>
      </c>
      <c r="BJ6" s="416">
        <v>62</v>
      </c>
      <c r="BK6" s="416">
        <v>63</v>
      </c>
      <c r="BL6" s="416">
        <v>64</v>
      </c>
      <c r="BM6" s="416">
        <v>65</v>
      </c>
      <c r="BN6" s="416">
        <v>66</v>
      </c>
      <c r="BO6" s="416">
        <v>67</v>
      </c>
      <c r="BP6" s="416">
        <v>68</v>
      </c>
      <c r="BQ6" s="416">
        <v>69</v>
      </c>
      <c r="BR6" s="416">
        <v>70</v>
      </c>
      <c r="BS6" s="416">
        <v>71</v>
      </c>
      <c r="BT6" s="416">
        <v>72</v>
      </c>
      <c r="BU6" s="416">
        <v>73</v>
      </c>
      <c r="BV6" s="416">
        <v>74</v>
      </c>
      <c r="BW6" s="416">
        <v>75</v>
      </c>
      <c r="BX6" s="416">
        <v>76</v>
      </c>
      <c r="BY6" s="416">
        <v>77</v>
      </c>
      <c r="BZ6" s="416">
        <v>78</v>
      </c>
      <c r="CA6" s="416">
        <v>79</v>
      </c>
      <c r="CB6" s="416">
        <v>80</v>
      </c>
      <c r="CC6" s="416">
        <v>81</v>
      </c>
      <c r="CD6" s="416">
        <v>82</v>
      </c>
      <c r="CE6" s="416">
        <v>83</v>
      </c>
      <c r="CF6" s="416">
        <v>84</v>
      </c>
      <c r="CG6" s="416">
        <v>85</v>
      </c>
      <c r="CH6" s="416">
        <v>86</v>
      </c>
      <c r="CI6" s="416">
        <v>87</v>
      </c>
      <c r="CJ6" s="416">
        <v>88</v>
      </c>
      <c r="CK6" s="416">
        <v>89</v>
      </c>
      <c r="CL6" s="416">
        <v>90</v>
      </c>
      <c r="CM6" s="416">
        <v>91</v>
      </c>
      <c r="CN6" s="416">
        <v>92</v>
      </c>
      <c r="CO6" s="416">
        <v>93</v>
      </c>
      <c r="CP6" s="419">
        <v>94</v>
      </c>
      <c r="CQ6" s="420">
        <v>95</v>
      </c>
    </row>
    <row r="7" spans="1:95" ht="13.5" thickBot="1" x14ac:dyDescent="0.25">
      <c r="A7" s="422"/>
      <c r="B7" s="423" t="s">
        <v>5058</v>
      </c>
      <c r="C7" s="424">
        <v>2019</v>
      </c>
      <c r="D7" s="425">
        <f>SUM(D9:D90)</f>
        <v>222384.88000000009</v>
      </c>
      <c r="E7" s="426"/>
      <c r="F7" s="427">
        <f>F91</f>
        <v>19720</v>
      </c>
      <c r="G7" s="428">
        <f>G91</f>
        <v>3.8098782961460451E-2</v>
      </c>
      <c r="H7" s="429">
        <f t="shared" ref="H7:BS8" si="0">H91</f>
        <v>21740</v>
      </c>
      <c r="I7" s="428">
        <f t="shared" si="0"/>
        <v>5.4919715731370743E-2</v>
      </c>
      <c r="J7" s="429">
        <f t="shared" si="0"/>
        <v>63676</v>
      </c>
      <c r="K7" s="428">
        <f t="shared" si="0"/>
        <v>1.9485254915509762E-2</v>
      </c>
      <c r="L7" s="429">
        <f t="shared" si="0"/>
        <v>50</v>
      </c>
      <c r="M7" s="428">
        <f t="shared" si="0"/>
        <v>1.2268000000000001</v>
      </c>
      <c r="N7" s="429">
        <f t="shared" si="0"/>
        <v>455</v>
      </c>
      <c r="O7" s="428">
        <f t="shared" si="0"/>
        <v>4.736106487912088</v>
      </c>
      <c r="P7" s="429">
        <f t="shared" si="0"/>
        <v>3210103</v>
      </c>
      <c r="Q7" s="428">
        <f t="shared" si="0"/>
        <v>3.012295898534962E-2</v>
      </c>
      <c r="R7" s="429">
        <f t="shared" si="0"/>
        <v>75074</v>
      </c>
      <c r="S7" s="428">
        <f t="shared" si="0"/>
        <v>0.38713130525849959</v>
      </c>
      <c r="T7" s="429">
        <f t="shared" si="0"/>
        <v>87</v>
      </c>
      <c r="U7" s="428">
        <f t="shared" si="0"/>
        <v>5.58</v>
      </c>
      <c r="V7" s="429">
        <f t="shared" si="0"/>
        <v>18066</v>
      </c>
      <c r="W7" s="428">
        <f t="shared" si="0"/>
        <v>0.97723715299453129</v>
      </c>
      <c r="X7" s="429">
        <f t="shared" si="0"/>
        <v>67586</v>
      </c>
      <c r="Y7" s="428">
        <f t="shared" si="0"/>
        <v>5.5993488947415147E-2</v>
      </c>
      <c r="Z7" s="429">
        <f t="shared" si="0"/>
        <v>27484</v>
      </c>
      <c r="AA7" s="428">
        <f t="shared" si="0"/>
        <v>2.0469730388589725E-2</v>
      </c>
      <c r="AB7" s="429">
        <f t="shared" si="0"/>
        <v>35435</v>
      </c>
      <c r="AC7" s="428">
        <f t="shared" si="0"/>
        <v>6.2362056836461115E-2</v>
      </c>
      <c r="AD7" s="429">
        <f t="shared" si="0"/>
        <v>0</v>
      </c>
      <c r="AE7" s="428">
        <f t="shared" si="0"/>
        <v>0</v>
      </c>
      <c r="AF7" s="429">
        <f t="shared" si="0"/>
        <v>24</v>
      </c>
      <c r="AG7" s="428">
        <f t="shared" si="0"/>
        <v>3.1554784166666665</v>
      </c>
      <c r="AH7" s="429">
        <f t="shared" si="0"/>
        <v>119762.37000000001</v>
      </c>
      <c r="AI7" s="428">
        <f t="shared" si="0"/>
        <v>0.2360496044612273</v>
      </c>
      <c r="AJ7" s="429">
        <f t="shared" si="0"/>
        <v>3262.4800000000005</v>
      </c>
      <c r="AK7" s="428">
        <f t="shared" si="0"/>
        <v>4.5297982285025498</v>
      </c>
      <c r="AL7" s="429">
        <f t="shared" si="0"/>
        <v>1399869</v>
      </c>
      <c r="AM7" s="428">
        <f t="shared" si="0"/>
        <v>9.5058809931500704E-3</v>
      </c>
      <c r="AN7" s="429">
        <f t="shared" si="0"/>
        <v>32709</v>
      </c>
      <c r="AO7" s="428">
        <f t="shared" si="0"/>
        <v>1.1265272554954296E-2</v>
      </c>
      <c r="AP7" s="429">
        <f t="shared" si="0"/>
        <v>127921</v>
      </c>
      <c r="AQ7" s="428">
        <f t="shared" si="0"/>
        <v>1.2837626660204346E-2</v>
      </c>
      <c r="AR7" s="429">
        <f t="shared" si="0"/>
        <v>2640</v>
      </c>
      <c r="AS7" s="428">
        <f t="shared" si="0"/>
        <v>8.3122424242424234E-2</v>
      </c>
      <c r="AT7" s="429">
        <f t="shared" si="0"/>
        <v>0</v>
      </c>
      <c r="AU7" s="428">
        <f t="shared" si="0"/>
        <v>0</v>
      </c>
      <c r="AV7" s="429">
        <f t="shared" si="0"/>
        <v>440</v>
      </c>
      <c r="AW7" s="428">
        <f t="shared" si="0"/>
        <v>0.2455</v>
      </c>
      <c r="AX7" s="429">
        <f t="shared" si="0"/>
        <v>0</v>
      </c>
      <c r="AY7" s="428">
        <f t="shared" si="0"/>
        <v>0</v>
      </c>
      <c r="AZ7" s="429">
        <f t="shared" si="0"/>
        <v>510</v>
      </c>
      <c r="BA7" s="428">
        <f t="shared" si="0"/>
        <v>4.9811294117647065E-2</v>
      </c>
      <c r="BB7" s="429">
        <f t="shared" si="0"/>
        <v>90</v>
      </c>
      <c r="BC7" s="428">
        <f t="shared" si="0"/>
        <v>0.85450000000000004</v>
      </c>
      <c r="BD7" s="429">
        <f t="shared" si="0"/>
        <v>0</v>
      </c>
      <c r="BE7" s="428">
        <f t="shared" si="0"/>
        <v>0</v>
      </c>
      <c r="BF7" s="429">
        <f t="shared" si="0"/>
        <v>0</v>
      </c>
      <c r="BG7" s="428">
        <f t="shared" si="0"/>
        <v>0</v>
      </c>
      <c r="BH7" s="429">
        <f t="shared" si="0"/>
        <v>0</v>
      </c>
      <c r="BI7" s="428">
        <f t="shared" si="0"/>
        <v>0</v>
      </c>
      <c r="BJ7" s="429">
        <f t="shared" si="0"/>
        <v>1236</v>
      </c>
      <c r="BK7" s="428">
        <f t="shared" si="0"/>
        <v>0.29006591585760522</v>
      </c>
      <c r="BL7" s="429">
        <f t="shared" si="0"/>
        <v>0</v>
      </c>
      <c r="BM7" s="428">
        <f t="shared" si="0"/>
        <v>0</v>
      </c>
      <c r="BN7" s="429">
        <f t="shared" si="0"/>
        <v>0</v>
      </c>
      <c r="BO7" s="428">
        <f t="shared" si="0"/>
        <v>0</v>
      </c>
      <c r="BP7" s="429">
        <f t="shared" si="0"/>
        <v>0</v>
      </c>
      <c r="BQ7" s="428">
        <f t="shared" si="0"/>
        <v>0</v>
      </c>
      <c r="BR7" s="429">
        <f t="shared" si="0"/>
        <v>3422</v>
      </c>
      <c r="BS7" s="428">
        <f t="shared" si="0"/>
        <v>0.24672847223845693</v>
      </c>
      <c r="BT7" s="429">
        <f t="shared" ref="BT7:CO8" si="1">BT91</f>
        <v>2455</v>
      </c>
      <c r="BU7" s="428">
        <f t="shared" si="1"/>
        <v>1.5722916236252551</v>
      </c>
      <c r="BV7" s="429">
        <f t="shared" si="1"/>
        <v>0</v>
      </c>
      <c r="BW7" s="428">
        <f t="shared" si="1"/>
        <v>0</v>
      </c>
      <c r="BX7" s="429">
        <f t="shared" si="1"/>
        <v>73</v>
      </c>
      <c r="BY7" s="428">
        <f t="shared" si="1"/>
        <v>2.4506520547945203</v>
      </c>
      <c r="BZ7" s="429">
        <f t="shared" si="1"/>
        <v>4300</v>
      </c>
      <c r="CA7" s="428">
        <f t="shared" si="1"/>
        <v>2.2869069767441859E-2</v>
      </c>
      <c r="CB7" s="429">
        <f t="shared" si="1"/>
        <v>6.8640000000000008</v>
      </c>
      <c r="CC7" s="428">
        <f t="shared" si="1"/>
        <v>15.790512591783214</v>
      </c>
      <c r="CD7" s="429">
        <f t="shared" si="1"/>
        <v>5</v>
      </c>
      <c r="CE7" s="428">
        <f t="shared" si="1"/>
        <v>0.20200000000000001</v>
      </c>
      <c r="CF7" s="429">
        <f t="shared" si="1"/>
        <v>0</v>
      </c>
      <c r="CG7" s="428">
        <f t="shared" si="1"/>
        <v>0</v>
      </c>
      <c r="CH7" s="429">
        <f t="shared" si="1"/>
        <v>0</v>
      </c>
      <c r="CI7" s="428">
        <f t="shared" si="1"/>
        <v>0</v>
      </c>
      <c r="CJ7" s="429">
        <f t="shared" si="1"/>
        <v>0</v>
      </c>
      <c r="CK7" s="428">
        <f t="shared" si="1"/>
        <v>0</v>
      </c>
      <c r="CL7" s="429">
        <f t="shared" si="1"/>
        <v>513.27499999999998</v>
      </c>
      <c r="CM7" s="428">
        <f t="shared" si="1"/>
        <v>3.2582422190833356</v>
      </c>
      <c r="CN7" s="429">
        <f t="shared" si="1"/>
        <v>11450</v>
      </c>
      <c r="CO7" s="428">
        <f t="shared" si="1"/>
        <v>4.6384628820960686E-2</v>
      </c>
      <c r="CP7" s="425">
        <f>CP91</f>
        <v>222384.88000000009</v>
      </c>
      <c r="CQ7" s="426"/>
    </row>
    <row r="8" spans="1:95" ht="13.5" thickBot="1" x14ac:dyDescent="0.25">
      <c r="A8" s="430"/>
      <c r="B8" s="431" t="s">
        <v>5058</v>
      </c>
      <c r="C8" s="432">
        <v>2021</v>
      </c>
      <c r="D8" s="433"/>
      <c r="E8" s="434">
        <f>SUM(E9:E90)</f>
        <v>1612476.16</v>
      </c>
      <c r="F8" s="435">
        <f>F92</f>
        <v>102491</v>
      </c>
      <c r="G8" s="436">
        <f>G92</f>
        <v>0.14326550584929409</v>
      </c>
      <c r="H8" s="437">
        <f t="shared" si="0"/>
        <v>131289</v>
      </c>
      <c r="I8" s="436">
        <f t="shared" si="0"/>
        <v>0.11494688709640567</v>
      </c>
      <c r="J8" s="437">
        <f t="shared" si="0"/>
        <v>79140</v>
      </c>
      <c r="K8" s="436">
        <f t="shared" si="0"/>
        <v>9.1048736290118781E-2</v>
      </c>
      <c r="L8" s="437">
        <f t="shared" si="0"/>
        <v>76718</v>
      </c>
      <c r="M8" s="436">
        <f t="shared" si="0"/>
        <v>1.6031391317552597</v>
      </c>
      <c r="N8" s="437">
        <f t="shared" si="0"/>
        <v>67932</v>
      </c>
      <c r="O8" s="436">
        <f t="shared" si="0"/>
        <v>4.7390930551727815</v>
      </c>
      <c r="P8" s="437">
        <f t="shared" si="0"/>
        <v>3510966</v>
      </c>
      <c r="Q8" s="436">
        <f t="shared" si="0"/>
        <v>0.11146917589461137</v>
      </c>
      <c r="R8" s="437">
        <f t="shared" si="0"/>
        <v>53343</v>
      </c>
      <c r="S8" s="436">
        <f t="shared" si="0"/>
        <v>0.48641394555986717</v>
      </c>
      <c r="T8" s="437">
        <f t="shared" si="0"/>
        <v>27504</v>
      </c>
      <c r="U8" s="436">
        <f t="shared" si="0"/>
        <v>8.3322476277995907</v>
      </c>
      <c r="V8" s="437">
        <f t="shared" si="0"/>
        <v>110448</v>
      </c>
      <c r="W8" s="436">
        <f t="shared" si="0"/>
        <v>2.1228666878621549</v>
      </c>
      <c r="X8" s="437">
        <f t="shared" si="0"/>
        <v>183719</v>
      </c>
      <c r="Y8" s="436">
        <f t="shared" si="0"/>
        <v>0.16854350909813362</v>
      </c>
      <c r="Z8" s="437">
        <f t="shared" si="0"/>
        <v>124222</v>
      </c>
      <c r="AA8" s="436">
        <f t="shared" si="0"/>
        <v>0.19350174783854715</v>
      </c>
      <c r="AB8" s="437">
        <f t="shared" si="0"/>
        <v>141622</v>
      </c>
      <c r="AC8" s="436">
        <f t="shared" si="0"/>
        <v>8.7490483590120155E-2</v>
      </c>
      <c r="AD8" s="437">
        <f t="shared" si="0"/>
        <v>1527</v>
      </c>
      <c r="AE8" s="436">
        <f t="shared" si="0"/>
        <v>6.070343730189915</v>
      </c>
      <c r="AF8" s="437">
        <f t="shared" si="0"/>
        <v>800</v>
      </c>
      <c r="AG8" s="436">
        <f t="shared" si="0"/>
        <v>4.1502862612499989</v>
      </c>
      <c r="AH8" s="437">
        <f t="shared" si="0"/>
        <v>276777.67499999999</v>
      </c>
      <c r="AI8" s="436">
        <f t="shared" si="0"/>
        <v>0.17907632833007342</v>
      </c>
      <c r="AJ8" s="437">
        <f t="shared" si="0"/>
        <v>5142.8</v>
      </c>
      <c r="AK8" s="436">
        <f t="shared" si="0"/>
        <v>4.6510904488811722</v>
      </c>
      <c r="AL8" s="437">
        <f t="shared" si="0"/>
        <v>1248375</v>
      </c>
      <c r="AM8" s="436">
        <f t="shared" si="0"/>
        <v>2.0961748051667159E-2</v>
      </c>
      <c r="AN8" s="437">
        <f t="shared" si="0"/>
        <v>92266</v>
      </c>
      <c r="AO8" s="436">
        <f t="shared" si="0"/>
        <v>4.1487553128996588E-2</v>
      </c>
      <c r="AP8" s="437">
        <f t="shared" si="0"/>
        <v>154765</v>
      </c>
      <c r="AQ8" s="436">
        <f t="shared" si="0"/>
        <v>3.8843346157076859E-2</v>
      </c>
      <c r="AR8" s="437">
        <f t="shared" si="0"/>
        <v>10200</v>
      </c>
      <c r="AS8" s="436">
        <f t="shared" si="0"/>
        <v>6.7959058823529414E-2</v>
      </c>
      <c r="AT8" s="437">
        <f t="shared" si="0"/>
        <v>7</v>
      </c>
      <c r="AU8" s="436">
        <f t="shared" si="0"/>
        <v>8.0412571428571429</v>
      </c>
      <c r="AV8" s="437">
        <f t="shared" si="0"/>
        <v>3480</v>
      </c>
      <c r="AW8" s="436">
        <f t="shared" si="0"/>
        <v>1.567751436781609</v>
      </c>
      <c r="AX8" s="437">
        <f t="shared" si="0"/>
        <v>132</v>
      </c>
      <c r="AY8" s="436">
        <f t="shared" si="0"/>
        <v>4.8448000000000002</v>
      </c>
      <c r="AZ8" s="437">
        <f t="shared" si="0"/>
        <v>10998</v>
      </c>
      <c r="BA8" s="436">
        <f t="shared" si="0"/>
        <v>0.27961389343517001</v>
      </c>
      <c r="BB8" s="437">
        <f t="shared" si="0"/>
        <v>2215</v>
      </c>
      <c r="BC8" s="436">
        <f t="shared" si="0"/>
        <v>2.0133837471783296</v>
      </c>
      <c r="BD8" s="437">
        <f t="shared" si="0"/>
        <v>3</v>
      </c>
      <c r="BE8" s="436">
        <f t="shared" si="0"/>
        <v>8.7119999999999997</v>
      </c>
      <c r="BF8" s="437">
        <f t="shared" si="0"/>
        <v>27</v>
      </c>
      <c r="BG8" s="436">
        <f t="shared" si="0"/>
        <v>107.88592592592593</v>
      </c>
      <c r="BH8" s="437">
        <f t="shared" si="0"/>
        <v>80</v>
      </c>
      <c r="BI8" s="436">
        <f t="shared" si="0"/>
        <v>9.5684499999999986</v>
      </c>
      <c r="BJ8" s="437">
        <f t="shared" si="0"/>
        <v>265</v>
      </c>
      <c r="BK8" s="436">
        <f t="shared" si="0"/>
        <v>0.23639622641509436</v>
      </c>
      <c r="BL8" s="437">
        <f t="shared" si="0"/>
        <v>880</v>
      </c>
      <c r="BM8" s="436">
        <f t="shared" si="0"/>
        <v>1.5852954545454545</v>
      </c>
      <c r="BN8" s="437">
        <f t="shared" si="0"/>
        <v>25</v>
      </c>
      <c r="BO8" s="436">
        <f t="shared" si="0"/>
        <v>4</v>
      </c>
      <c r="BP8" s="437">
        <f t="shared" si="0"/>
        <v>200</v>
      </c>
      <c r="BQ8" s="436">
        <f t="shared" si="0"/>
        <v>0.43009999999999998</v>
      </c>
      <c r="BR8" s="437">
        <f t="shared" si="0"/>
        <v>19413</v>
      </c>
      <c r="BS8" s="436">
        <f t="shared" si="0"/>
        <v>0.90531461391850854</v>
      </c>
      <c r="BT8" s="437">
        <f t="shared" si="1"/>
        <v>3841</v>
      </c>
      <c r="BU8" s="436">
        <f t="shared" si="1"/>
        <v>3.7211197438167156</v>
      </c>
      <c r="BV8" s="437">
        <f t="shared" si="1"/>
        <v>52</v>
      </c>
      <c r="BW8" s="436">
        <f t="shared" si="1"/>
        <v>1.9359999999999999</v>
      </c>
      <c r="BX8" s="437">
        <f t="shared" si="1"/>
        <v>120.5</v>
      </c>
      <c r="BY8" s="436">
        <f t="shared" si="1"/>
        <v>4.3286008298755192</v>
      </c>
      <c r="BZ8" s="437">
        <f t="shared" si="1"/>
        <v>5800</v>
      </c>
      <c r="CA8" s="436">
        <f t="shared" si="1"/>
        <v>6.3546965517241372E-2</v>
      </c>
      <c r="CB8" s="437">
        <f t="shared" si="1"/>
        <v>12.212999999999999</v>
      </c>
      <c r="CC8" s="436">
        <f t="shared" si="1"/>
        <v>26.080220135838868</v>
      </c>
      <c r="CD8" s="437">
        <f t="shared" si="1"/>
        <v>1025</v>
      </c>
      <c r="CE8" s="436">
        <f t="shared" si="1"/>
        <v>1.8887804878048779</v>
      </c>
      <c r="CF8" s="437">
        <f t="shared" si="1"/>
        <v>140</v>
      </c>
      <c r="CG8" s="436">
        <f t="shared" si="1"/>
        <v>4.8944357142857147</v>
      </c>
      <c r="CH8" s="437">
        <f t="shared" si="1"/>
        <v>8640</v>
      </c>
      <c r="CI8" s="436">
        <f t="shared" si="1"/>
        <v>0.27225000000000005</v>
      </c>
      <c r="CJ8" s="437">
        <f t="shared" si="1"/>
        <v>85</v>
      </c>
      <c r="CK8" s="436">
        <f t="shared" si="1"/>
        <v>4.5638352941176459</v>
      </c>
      <c r="CL8" s="437">
        <f t="shared" si="1"/>
        <v>502</v>
      </c>
      <c r="CM8" s="436">
        <f t="shared" si="1"/>
        <v>3.2227940239043806</v>
      </c>
      <c r="CN8" s="437">
        <f t="shared" si="1"/>
        <v>5975</v>
      </c>
      <c r="CO8" s="436">
        <f t="shared" si="1"/>
        <v>4.4293891213389114E-2</v>
      </c>
      <c r="CP8" s="433"/>
      <c r="CQ8" s="434">
        <f>SUM(CQ9:CQ90)</f>
        <v>1612476.16</v>
      </c>
    </row>
    <row r="9" spans="1:95" x14ac:dyDescent="0.2">
      <c r="A9" s="438">
        <v>5</v>
      </c>
      <c r="B9" s="439" t="s">
        <v>210</v>
      </c>
      <c r="C9" s="440">
        <v>2019</v>
      </c>
      <c r="D9" s="441">
        <f>CP9</f>
        <v>14408.01</v>
      </c>
      <c r="E9" s="442">
        <f>CQ9</f>
        <v>0</v>
      </c>
      <c r="F9" s="443">
        <v>3120</v>
      </c>
      <c r="G9" s="444">
        <v>5.1950000000000003E-2</v>
      </c>
      <c r="H9" s="443">
        <v>8571</v>
      </c>
      <c r="I9" s="444">
        <v>5.1720000000000002E-2</v>
      </c>
      <c r="J9" s="443">
        <v>0</v>
      </c>
      <c r="K9" s="444">
        <v>0</v>
      </c>
      <c r="L9" s="443">
        <v>0</v>
      </c>
      <c r="M9" s="444">
        <v>0</v>
      </c>
      <c r="N9" s="443">
        <v>3</v>
      </c>
      <c r="O9" s="444">
        <v>5.38</v>
      </c>
      <c r="P9" s="443">
        <v>109141</v>
      </c>
      <c r="Q9" s="444">
        <v>5.9090588797976899E-2</v>
      </c>
      <c r="R9" s="443">
        <v>3557</v>
      </c>
      <c r="S9" s="444">
        <v>0.496</v>
      </c>
      <c r="T9" s="443">
        <v>87</v>
      </c>
      <c r="U9" s="444">
        <v>5.58</v>
      </c>
      <c r="V9" s="443">
        <v>10</v>
      </c>
      <c r="W9" s="444">
        <v>1.7490000000000001</v>
      </c>
      <c r="X9" s="443">
        <v>12985</v>
      </c>
      <c r="Y9" s="444">
        <v>8.5599999999999996E-2</v>
      </c>
      <c r="Z9" s="443">
        <v>302</v>
      </c>
      <c r="AA9" s="444">
        <v>0.504</v>
      </c>
      <c r="AB9" s="443">
        <v>2499</v>
      </c>
      <c r="AC9" s="444">
        <v>5.1520000000000003E-2</v>
      </c>
      <c r="AD9" s="443">
        <v>0</v>
      </c>
      <c r="AE9" s="444">
        <v>0</v>
      </c>
      <c r="AF9" s="443">
        <v>0</v>
      </c>
      <c r="AG9" s="444">
        <v>0</v>
      </c>
      <c r="AH9" s="445">
        <v>170.5</v>
      </c>
      <c r="AI9" s="444">
        <v>3.17</v>
      </c>
      <c r="AJ9" s="445">
        <v>257</v>
      </c>
      <c r="AK9" s="444">
        <v>3.5030000000000001</v>
      </c>
      <c r="AL9" s="443">
        <v>34800</v>
      </c>
      <c r="AM9" s="444">
        <v>6.168103448275862E-2</v>
      </c>
      <c r="AN9" s="443"/>
      <c r="AO9" s="444"/>
      <c r="AP9" s="443">
        <v>8365</v>
      </c>
      <c r="AQ9" s="444">
        <v>1.0800000000000001E-2</v>
      </c>
      <c r="AR9" s="443"/>
      <c r="AS9" s="444"/>
      <c r="AT9" s="445"/>
      <c r="AU9" s="444"/>
      <c r="AV9" s="443"/>
      <c r="AW9" s="444"/>
      <c r="AX9" s="443"/>
      <c r="AY9" s="444"/>
      <c r="AZ9" s="443"/>
      <c r="BA9" s="444"/>
      <c r="BB9" s="443"/>
      <c r="BC9" s="444"/>
      <c r="BD9" s="443"/>
      <c r="BE9" s="444"/>
      <c r="BF9" s="443"/>
      <c r="BG9" s="444"/>
      <c r="BH9" s="443"/>
      <c r="BI9" s="444"/>
      <c r="BJ9" s="443"/>
      <c r="BK9" s="444"/>
      <c r="BL9" s="443"/>
      <c r="BM9" s="444"/>
      <c r="BN9" s="443"/>
      <c r="BO9" s="444"/>
      <c r="BP9" s="443"/>
      <c r="BQ9" s="444"/>
      <c r="BR9" s="443"/>
      <c r="BS9" s="444"/>
      <c r="BT9" s="443"/>
      <c r="BU9" s="444"/>
      <c r="BV9" s="445"/>
      <c r="BW9" s="444"/>
      <c r="BX9" s="445"/>
      <c r="BY9" s="444"/>
      <c r="BZ9" s="443"/>
      <c r="CA9" s="444"/>
      <c r="CB9" s="445"/>
      <c r="CC9" s="444"/>
      <c r="CD9" s="443"/>
      <c r="CE9" s="444"/>
      <c r="CF9" s="443"/>
      <c r="CG9" s="444"/>
      <c r="CH9" s="443"/>
      <c r="CI9" s="444"/>
      <c r="CJ9" s="443"/>
      <c r="CK9" s="444"/>
      <c r="CL9" s="445"/>
      <c r="CM9" s="444"/>
      <c r="CN9" s="445"/>
      <c r="CO9" s="444"/>
      <c r="CP9" s="441">
        <f>ROUND(F9*G9+H9*I9+J9*K9+L9*M9+N9*O9+P9*Q9+R9*S9+T9*U9+V9*W9+X9*Y9+Z9*AA9+AB9*AC9+AD9*AE9+AF9*AG9+AH9*AI9+AJ9*AK9+AL9*AM9+AN9*AO9+AP9*AQ9+AR9*AS9+AT9*AU9+AV9*AW9+AX9*AY9+AZ9*BA9+BB9*BC9+BD9*BE9+BF9*BG9+BH9*BI9+BJ9*BK9+BL9*BM9+BN9*BO9+BP9*BQ9+BR9*BS9+BT9*BU9+BV9*BW9+BX9*BY9+BZ9*CA9+CB9*CC9+CD9*CE9+CF9*CG9+CH9*CI9+CJ9*CK9+CL9*CM9+CN9*CO9,2)</f>
        <v>14408.01</v>
      </c>
      <c r="CQ9" s="442"/>
    </row>
    <row r="10" spans="1:95" x14ac:dyDescent="0.2">
      <c r="A10" s="446">
        <v>5</v>
      </c>
      <c r="B10" s="447" t="s">
        <v>210</v>
      </c>
      <c r="C10" s="448">
        <v>2021</v>
      </c>
      <c r="D10" s="449">
        <f t="shared" ref="D10:E71" si="2">CP10</f>
        <v>0</v>
      </c>
      <c r="E10" s="450">
        <f t="shared" si="2"/>
        <v>37634.74</v>
      </c>
      <c r="F10" s="451">
        <v>303</v>
      </c>
      <c r="G10" s="452">
        <v>0.24180910891089111</v>
      </c>
      <c r="H10" s="451">
        <v>555</v>
      </c>
      <c r="I10" s="452">
        <v>0.26638846846846848</v>
      </c>
      <c r="J10" s="451"/>
      <c r="K10" s="452"/>
      <c r="L10" s="451">
        <v>1279</v>
      </c>
      <c r="M10" s="452">
        <v>3.3036207974980454</v>
      </c>
      <c r="N10" s="451">
        <v>98</v>
      </c>
      <c r="O10" s="452">
        <v>3.7510000000000003</v>
      </c>
      <c r="P10" s="451">
        <v>103554</v>
      </c>
      <c r="Q10" s="452">
        <v>0.20594530234467043</v>
      </c>
      <c r="R10" s="451">
        <v>1376</v>
      </c>
      <c r="S10" s="452">
        <v>0.52973305813953475</v>
      </c>
      <c r="T10" s="451">
        <v>268</v>
      </c>
      <c r="U10" s="452">
        <v>7.5262000000000011</v>
      </c>
      <c r="V10" s="451">
        <v>472</v>
      </c>
      <c r="W10" s="452">
        <v>4.2428677055084751</v>
      </c>
      <c r="X10" s="451">
        <v>23785</v>
      </c>
      <c r="Y10" s="452">
        <v>6.7199999999999996E-2</v>
      </c>
      <c r="Z10" s="451"/>
      <c r="AA10" s="452"/>
      <c r="AB10" s="451">
        <v>1027</v>
      </c>
      <c r="AC10" s="452">
        <v>5.1520000000000003E-2</v>
      </c>
      <c r="AD10" s="451">
        <v>23</v>
      </c>
      <c r="AE10" s="452">
        <v>3.8483260869565217</v>
      </c>
      <c r="AF10" s="451">
        <v>49</v>
      </c>
      <c r="AG10" s="452">
        <v>2.1039183673469388</v>
      </c>
      <c r="AH10" s="453">
        <v>287</v>
      </c>
      <c r="AI10" s="452">
        <v>3.1996515679442514</v>
      </c>
      <c r="AJ10" s="453">
        <v>227</v>
      </c>
      <c r="AK10" s="452">
        <v>3.7249779735682815</v>
      </c>
      <c r="AL10" s="451">
        <v>85460</v>
      </c>
      <c r="AM10" s="452">
        <v>3.5267025509010064E-2</v>
      </c>
      <c r="AN10" s="451"/>
      <c r="AO10" s="452"/>
      <c r="AP10" s="451">
        <v>2780</v>
      </c>
      <c r="AQ10" s="452">
        <v>4.4967669064748202E-2</v>
      </c>
      <c r="AR10" s="451"/>
      <c r="AS10" s="452"/>
      <c r="AT10" s="453"/>
      <c r="AU10" s="452"/>
      <c r="AV10" s="451"/>
      <c r="AW10" s="452"/>
      <c r="AX10" s="451"/>
      <c r="AY10" s="452"/>
      <c r="AZ10" s="451"/>
      <c r="BA10" s="452"/>
      <c r="BB10" s="451"/>
      <c r="BC10" s="452"/>
      <c r="BD10" s="451"/>
      <c r="BE10" s="452"/>
      <c r="BF10" s="451"/>
      <c r="BG10" s="452"/>
      <c r="BH10" s="451"/>
      <c r="BI10" s="452"/>
      <c r="BJ10" s="451"/>
      <c r="BK10" s="452"/>
      <c r="BL10" s="451"/>
      <c r="BM10" s="452"/>
      <c r="BN10" s="451"/>
      <c r="BO10" s="452"/>
      <c r="BP10" s="451"/>
      <c r="BQ10" s="452"/>
      <c r="BR10" s="451"/>
      <c r="BS10" s="452"/>
      <c r="BT10" s="451"/>
      <c r="BU10" s="452"/>
      <c r="BV10" s="453"/>
      <c r="BW10" s="452"/>
      <c r="BX10" s="453"/>
      <c r="BY10" s="452"/>
      <c r="BZ10" s="451"/>
      <c r="CA10" s="452"/>
      <c r="CB10" s="453"/>
      <c r="CC10" s="452"/>
      <c r="CD10" s="451"/>
      <c r="CE10" s="452"/>
      <c r="CF10" s="451"/>
      <c r="CG10" s="452"/>
      <c r="CH10" s="451"/>
      <c r="CI10" s="452"/>
      <c r="CJ10" s="451"/>
      <c r="CK10" s="452"/>
      <c r="CL10" s="453"/>
      <c r="CM10" s="452"/>
      <c r="CN10" s="453"/>
      <c r="CO10" s="452"/>
      <c r="CP10" s="449"/>
      <c r="CQ10" s="450">
        <f>ROUND(F10*G10+H10*I10+J10*K10+L10*M10+N10*O10+P10*Q10+R10*S10+T10*U10+V10*W10+X10*Y10+Z10*AA10+AB10*AC10+AD10*AE10+AF10*AG10+AH10*AI10+AJ10*AK10+AL10*AM10+AN10*AO10+AP10*AQ10+AR10*AS10+AT10*AU10+AV10*AW10+AX10*AY10+AZ10*BA10+BB10*BC10+BD10*BE10+BF10*BG10+BH10*BI10+BJ10*BK10+BL10*BM10+BN10*BO10+BP10*BQ10+BR10*BS10+BT10*BU10+BV10*BW10+BX10*BY10+BZ10*CA10+CB10*CC10+CD10*CE10+CF10*CG10+CH10*CI10+CJ10*CK10+CL10*CM10+CN10*CO10,2)</f>
        <v>37634.74</v>
      </c>
    </row>
    <row r="11" spans="1:95" ht="15" customHeight="1" x14ac:dyDescent="0.2">
      <c r="A11" s="446">
        <v>5</v>
      </c>
      <c r="B11" s="447" t="s">
        <v>211</v>
      </c>
      <c r="C11" s="448">
        <v>2019</v>
      </c>
      <c r="D11" s="449">
        <f t="shared" si="2"/>
        <v>40028.35</v>
      </c>
      <c r="E11" s="450">
        <f t="shared" si="2"/>
        <v>0</v>
      </c>
      <c r="F11" s="454"/>
      <c r="G11" s="455"/>
      <c r="H11" s="454"/>
      <c r="I11" s="455"/>
      <c r="J11" s="454">
        <v>33995</v>
      </c>
      <c r="K11" s="455">
        <v>1.7528785762612138E-2</v>
      </c>
      <c r="L11" s="454"/>
      <c r="M11" s="455"/>
      <c r="N11" s="454">
        <v>40</v>
      </c>
      <c r="O11" s="455">
        <v>2.0711599999999999</v>
      </c>
      <c r="P11" s="454">
        <v>582205</v>
      </c>
      <c r="Q11" s="455">
        <v>2.508929177866908E-2</v>
      </c>
      <c r="R11" s="454">
        <v>28112</v>
      </c>
      <c r="S11" s="455">
        <v>0.29950294404524752</v>
      </c>
      <c r="T11" s="454"/>
      <c r="U11" s="455"/>
      <c r="V11" s="454"/>
      <c r="W11" s="455"/>
      <c r="X11" s="454">
        <v>26920</v>
      </c>
      <c r="Y11" s="455">
        <v>5.4273360921248161E-2</v>
      </c>
      <c r="Z11" s="454"/>
      <c r="AA11" s="455"/>
      <c r="AB11" s="454"/>
      <c r="AC11" s="455"/>
      <c r="AD11" s="454"/>
      <c r="AE11" s="455"/>
      <c r="AF11" s="454"/>
      <c r="AG11" s="455"/>
      <c r="AH11" s="456">
        <v>116274.35</v>
      </c>
      <c r="AI11" s="455">
        <v>4.9934786132969186E-2</v>
      </c>
      <c r="AJ11" s="456">
        <v>640.9</v>
      </c>
      <c r="AK11" s="455">
        <v>2.8311168044936816</v>
      </c>
      <c r="AL11" s="454"/>
      <c r="AM11" s="455"/>
      <c r="AN11" s="454">
        <v>22300</v>
      </c>
      <c r="AO11" s="455">
        <v>7.0605695067264568E-3</v>
      </c>
      <c r="AP11" s="454"/>
      <c r="AQ11" s="455"/>
      <c r="AR11" s="454"/>
      <c r="AS11" s="455"/>
      <c r="AT11" s="456"/>
      <c r="AU11" s="455"/>
      <c r="AV11" s="454"/>
      <c r="AW11" s="455"/>
      <c r="AX11" s="454"/>
      <c r="AY11" s="455"/>
      <c r="AZ11" s="454"/>
      <c r="BA11" s="455"/>
      <c r="BB11" s="454"/>
      <c r="BC11" s="455"/>
      <c r="BD11" s="454"/>
      <c r="BE11" s="455"/>
      <c r="BF11" s="454"/>
      <c r="BG11" s="455"/>
      <c r="BH11" s="454"/>
      <c r="BI11" s="455"/>
      <c r="BJ11" s="454"/>
      <c r="BK11" s="455"/>
      <c r="BL11" s="454"/>
      <c r="BM11" s="455"/>
      <c r="BN11" s="454"/>
      <c r="BO11" s="455"/>
      <c r="BP11" s="454"/>
      <c r="BQ11" s="455"/>
      <c r="BR11" s="454">
        <v>3342</v>
      </c>
      <c r="BS11" s="455">
        <v>0.2517766702573308</v>
      </c>
      <c r="BT11" s="454">
        <v>2455</v>
      </c>
      <c r="BU11" s="455">
        <v>1.5722916236252551</v>
      </c>
      <c r="BV11" s="456"/>
      <c r="BW11" s="455"/>
      <c r="BX11" s="456">
        <v>73</v>
      </c>
      <c r="BY11" s="455">
        <v>2.4506520547945203</v>
      </c>
      <c r="BZ11" s="454"/>
      <c r="CA11" s="455"/>
      <c r="CB11" s="456"/>
      <c r="CC11" s="455"/>
      <c r="CD11" s="454"/>
      <c r="CE11" s="455"/>
      <c r="CF11" s="454"/>
      <c r="CG11" s="455"/>
      <c r="CH11" s="454"/>
      <c r="CI11" s="455"/>
      <c r="CJ11" s="454"/>
      <c r="CK11" s="455"/>
      <c r="CL11" s="456">
        <v>513.27499999999998</v>
      </c>
      <c r="CM11" s="455">
        <v>3.2582422190833356</v>
      </c>
      <c r="CN11" s="456">
        <v>11450</v>
      </c>
      <c r="CO11" s="455">
        <v>4.6384628820960686E-2</v>
      </c>
      <c r="CP11" s="449">
        <f t="shared" ref="CP11:CP73" si="3">ROUND(F11*G11+H11*I11+J11*K11+L11*M11+N11*O11+P11*Q11+R11*S11+T11*U11+V11*W11+X11*Y11+Z11*AA11+AB11*AC11+AD11*AE11+AF11*AG11+AH11*AI11+AJ11*AK11+AL11*AM11+AN11*AO11+AP11*AQ11+AR11*AS11+AT11*AU11+AV11*AW11+AX11*AY11+AZ11*BA11+BB11*BC11+BD11*BE11+BF11*BG11+BH11*BI11+BJ11*BK11+BL11*BM11+BN11*BO11+BP11*BQ11+BR11*BS11+BT11*BU11+BV11*BW11+BX11*BY11+BZ11*CA11+CB11*CC11+CD11*CE11+CF11*CG11+CH11*CI11+CJ11*CK11+CL11*CM11+CN11*CO11,2)</f>
        <v>40028.35</v>
      </c>
      <c r="CQ11" s="450"/>
    </row>
    <row r="12" spans="1:95" x14ac:dyDescent="0.2">
      <c r="A12" s="446">
        <v>5</v>
      </c>
      <c r="B12" s="447" t="s">
        <v>211</v>
      </c>
      <c r="C12" s="448">
        <v>2021</v>
      </c>
      <c r="D12" s="449">
        <f t="shared" si="2"/>
        <v>0</v>
      </c>
      <c r="E12" s="450">
        <f t="shared" si="2"/>
        <v>341025.43</v>
      </c>
      <c r="F12" s="451"/>
      <c r="G12" s="452"/>
      <c r="H12" s="451">
        <v>82120</v>
      </c>
      <c r="I12" s="452">
        <v>9.639221626887487E-2</v>
      </c>
      <c r="J12" s="451"/>
      <c r="K12" s="452"/>
      <c r="L12" s="451">
        <v>45</v>
      </c>
      <c r="M12" s="452">
        <v>0.64544888888888896</v>
      </c>
      <c r="N12" s="451">
        <v>26120</v>
      </c>
      <c r="O12" s="452">
        <v>4.4555026339969386</v>
      </c>
      <c r="P12" s="451">
        <v>709891</v>
      </c>
      <c r="Q12" s="452">
        <v>9.2805869126387025E-2</v>
      </c>
      <c r="R12" s="451">
        <v>18906</v>
      </c>
      <c r="S12" s="452">
        <v>0.29174237596530217</v>
      </c>
      <c r="T12" s="451">
        <v>7125</v>
      </c>
      <c r="U12" s="452">
        <v>8.8732833282806993</v>
      </c>
      <c r="V12" s="451"/>
      <c r="W12" s="452"/>
      <c r="X12" s="451">
        <v>67147</v>
      </c>
      <c r="Y12" s="452">
        <v>0.33253917309783038</v>
      </c>
      <c r="Z12" s="451">
        <v>13795</v>
      </c>
      <c r="AA12" s="452">
        <v>0.52328758970641542</v>
      </c>
      <c r="AB12" s="451">
        <v>30023</v>
      </c>
      <c r="AC12" s="452">
        <v>6.416297035606032E-2</v>
      </c>
      <c r="AD12" s="451">
        <v>47</v>
      </c>
      <c r="AE12" s="452">
        <v>8.972760148936171</v>
      </c>
      <c r="AF12" s="451">
        <v>395</v>
      </c>
      <c r="AG12" s="452">
        <v>3.0746278481012661</v>
      </c>
      <c r="AH12" s="453">
        <v>268168</v>
      </c>
      <c r="AI12" s="452">
        <v>4.6300232689955652E-2</v>
      </c>
      <c r="AJ12" s="453">
        <v>1389.2000000000003</v>
      </c>
      <c r="AK12" s="452">
        <v>3.2757318240714066</v>
      </c>
      <c r="AL12" s="451"/>
      <c r="AM12" s="452"/>
      <c r="AN12" s="451">
        <v>36600</v>
      </c>
      <c r="AO12" s="452">
        <v>2.4246437158469941E-2</v>
      </c>
      <c r="AP12" s="451">
        <v>25790</v>
      </c>
      <c r="AQ12" s="452">
        <v>2.234078286157426E-2</v>
      </c>
      <c r="AR12" s="451"/>
      <c r="AS12" s="452"/>
      <c r="AT12" s="453"/>
      <c r="AU12" s="452"/>
      <c r="AV12" s="451"/>
      <c r="AW12" s="452"/>
      <c r="AX12" s="451"/>
      <c r="AY12" s="452"/>
      <c r="AZ12" s="451"/>
      <c r="BA12" s="452"/>
      <c r="BB12" s="451"/>
      <c r="BC12" s="452"/>
      <c r="BD12" s="451"/>
      <c r="BE12" s="452"/>
      <c r="BF12" s="451"/>
      <c r="BG12" s="452"/>
      <c r="BH12" s="451"/>
      <c r="BI12" s="452"/>
      <c r="BJ12" s="451"/>
      <c r="BK12" s="452"/>
      <c r="BL12" s="451"/>
      <c r="BM12" s="452"/>
      <c r="BN12" s="451"/>
      <c r="BO12" s="452"/>
      <c r="BP12" s="451"/>
      <c r="BQ12" s="452"/>
      <c r="BR12" s="451">
        <v>15693</v>
      </c>
      <c r="BS12" s="452">
        <v>0.77670461989422068</v>
      </c>
      <c r="BT12" s="451">
        <v>3599</v>
      </c>
      <c r="BU12" s="452">
        <v>3.770085672686859</v>
      </c>
      <c r="BV12" s="453"/>
      <c r="BW12" s="452"/>
      <c r="BX12" s="453">
        <v>117.5</v>
      </c>
      <c r="BY12" s="452">
        <v>1.3806502127659579</v>
      </c>
      <c r="BZ12" s="451"/>
      <c r="CA12" s="452"/>
      <c r="CB12" s="453"/>
      <c r="CC12" s="452"/>
      <c r="CD12" s="451"/>
      <c r="CE12" s="452"/>
      <c r="CF12" s="451"/>
      <c r="CG12" s="452"/>
      <c r="CH12" s="451">
        <v>8640</v>
      </c>
      <c r="CI12" s="452">
        <v>0.27225000000000005</v>
      </c>
      <c r="CJ12" s="451">
        <v>85</v>
      </c>
      <c r="CK12" s="452">
        <v>4.5638352941176459</v>
      </c>
      <c r="CL12" s="453">
        <v>502</v>
      </c>
      <c r="CM12" s="452">
        <v>3.2227940239043806</v>
      </c>
      <c r="CN12" s="453">
        <v>5975</v>
      </c>
      <c r="CO12" s="452">
        <v>4.4293891213389114E-2</v>
      </c>
      <c r="CP12" s="449"/>
      <c r="CQ12" s="450">
        <f t="shared" ref="CQ12:CQ74" si="4">ROUND(F12*G12+H12*I12+J12*K12+L12*M12+N12*O12+P12*Q12+R12*S12+T12*U12+V12*W12+X12*Y12+Z12*AA12+AB12*AC12+AD12*AE12+AF12*AG12+AH12*AI12+AJ12*AK12+AL12*AM12+AN12*AO12+AP12*AQ12+AR12*AS12+AT12*AU12+AV12*AW12+AX12*AY12+AZ12*BA12+BB12*BC12+BD12*BE12+BF12*BG12+BH12*BI12+BJ12*BK12+BL12*BM12+BN12*BO12+BP12*BQ12+BR12*BS12+BT12*BU12+BV12*BW12+BX12*BY12+BZ12*CA12+CB12*CC12+CD12*CE12+CF12*CG12+CH12*CI12+CJ12*CK12+CL12*CM12+CN12*CO12,2)</f>
        <v>341025.43</v>
      </c>
    </row>
    <row r="13" spans="1:95" ht="15" customHeight="1" x14ac:dyDescent="0.2">
      <c r="A13" s="446">
        <v>5</v>
      </c>
      <c r="B13" s="447" t="s">
        <v>212</v>
      </c>
      <c r="C13" s="448">
        <v>2019</v>
      </c>
      <c r="D13" s="449">
        <f t="shared" si="2"/>
        <v>71946.95</v>
      </c>
      <c r="E13" s="450">
        <f t="shared" si="2"/>
        <v>0</v>
      </c>
      <c r="F13" s="454"/>
      <c r="G13" s="455"/>
      <c r="H13" s="454"/>
      <c r="I13" s="455"/>
      <c r="J13" s="454">
        <v>25286</v>
      </c>
      <c r="K13" s="455">
        <v>2.190370639879775E-2</v>
      </c>
      <c r="L13" s="454"/>
      <c r="M13" s="455"/>
      <c r="N13" s="454">
        <v>394</v>
      </c>
      <c r="O13" s="455">
        <v>5.1567671370558381</v>
      </c>
      <c r="P13" s="454">
        <v>1122609</v>
      </c>
      <c r="Q13" s="455">
        <v>2.6117262549115498E-2</v>
      </c>
      <c r="R13" s="454">
        <v>14965</v>
      </c>
      <c r="S13" s="455">
        <v>0.48489253511526897</v>
      </c>
      <c r="T13" s="454"/>
      <c r="U13" s="455"/>
      <c r="V13" s="454">
        <v>10579</v>
      </c>
      <c r="W13" s="455">
        <v>0.91908652386804046</v>
      </c>
      <c r="X13" s="454">
        <v>14636</v>
      </c>
      <c r="Y13" s="455">
        <v>4.0086486608362941E-2</v>
      </c>
      <c r="Z13" s="454">
        <v>24982</v>
      </c>
      <c r="AA13" s="455">
        <v>1.5268195901048755E-2</v>
      </c>
      <c r="AB13" s="454">
        <v>14566</v>
      </c>
      <c r="AC13" s="455">
        <v>6.388940642592339E-2</v>
      </c>
      <c r="AD13" s="454"/>
      <c r="AE13" s="455"/>
      <c r="AF13" s="454">
        <v>12</v>
      </c>
      <c r="AG13" s="455">
        <v>2.6809568333333331</v>
      </c>
      <c r="AH13" s="456">
        <v>1435.9999999999998</v>
      </c>
      <c r="AI13" s="455">
        <v>7.279796090459608</v>
      </c>
      <c r="AJ13" s="456">
        <v>821.875</v>
      </c>
      <c r="AK13" s="455">
        <v>4.5483766711787084</v>
      </c>
      <c r="AL13" s="454">
        <v>1216535</v>
      </c>
      <c r="AM13" s="455">
        <v>5.3643347458149577E-3</v>
      </c>
      <c r="AN13" s="454">
        <v>9279</v>
      </c>
      <c r="AO13" s="455">
        <v>1.9273488522470093E-2</v>
      </c>
      <c r="AP13" s="454"/>
      <c r="AQ13" s="455"/>
      <c r="AR13" s="454"/>
      <c r="AS13" s="455"/>
      <c r="AT13" s="456"/>
      <c r="AU13" s="455"/>
      <c r="AV13" s="454"/>
      <c r="AW13" s="455"/>
      <c r="AX13" s="454"/>
      <c r="AY13" s="455"/>
      <c r="AZ13" s="454"/>
      <c r="BA13" s="455"/>
      <c r="BB13" s="454"/>
      <c r="BC13" s="455"/>
      <c r="BD13" s="454"/>
      <c r="BE13" s="455"/>
      <c r="BF13" s="454"/>
      <c r="BG13" s="455"/>
      <c r="BH13" s="454"/>
      <c r="BI13" s="455"/>
      <c r="BJ13" s="454">
        <v>141</v>
      </c>
      <c r="BK13" s="455">
        <v>0.19893951773049645</v>
      </c>
      <c r="BL13" s="454"/>
      <c r="BM13" s="455"/>
      <c r="BN13" s="454"/>
      <c r="BO13" s="455"/>
      <c r="BP13" s="454"/>
      <c r="BQ13" s="455"/>
      <c r="BR13" s="454"/>
      <c r="BS13" s="455"/>
      <c r="BT13" s="454"/>
      <c r="BU13" s="455"/>
      <c r="BV13" s="456"/>
      <c r="BW13" s="455"/>
      <c r="BX13" s="456"/>
      <c r="BY13" s="455"/>
      <c r="BZ13" s="454">
        <v>4300</v>
      </c>
      <c r="CA13" s="455">
        <v>2.2869069767441859E-2</v>
      </c>
      <c r="CB13" s="456">
        <v>6.8640000000000008</v>
      </c>
      <c r="CC13" s="455">
        <v>15.790512591783214</v>
      </c>
      <c r="CD13" s="454"/>
      <c r="CE13" s="455"/>
      <c r="CF13" s="454"/>
      <c r="CG13" s="455"/>
      <c r="CH13" s="454"/>
      <c r="CI13" s="455"/>
      <c r="CJ13" s="454"/>
      <c r="CK13" s="455"/>
      <c r="CL13" s="456"/>
      <c r="CM13" s="455"/>
      <c r="CN13" s="456"/>
      <c r="CO13" s="455"/>
      <c r="CP13" s="449">
        <f>ROUND(F13*G13+H13*I13+J13*K13+L13*M13+N13*O13+P13*Q13+R13*S13+T13*U13+V13*W13+X13*Y13+Z13*AA13+AB13*AC13+AD13*AE13+AF13*AG13+AH13*AI13+AJ13*AK13+AL13*AM13+AN13*AO13+AP13*AQ13+AR13*AS13+AT13*AU13+AV13*AW13+AX13*AY13+AZ13*BA13+BB13*BC13+BD13*BE13+BF13*BG13+BH13*BI13+BJ13*BK13+BL13*BM13+BN13*BO13+BP13*BQ13+BR13*BS13+BT13*BU13+BV13*BW13+BX13*BY13+BZ13*CA13+CB13*CC13+CD13*CE13+CF13*CG13+CH13*CI13+CJ13*CK13+CL13*CM13+CN13*CO13,2)</f>
        <v>71946.95</v>
      </c>
      <c r="CQ13" s="450"/>
    </row>
    <row r="14" spans="1:95" ht="13.5" thickBot="1" x14ac:dyDescent="0.25">
      <c r="A14" s="446">
        <v>5</v>
      </c>
      <c r="B14" s="447" t="s">
        <v>212</v>
      </c>
      <c r="C14" s="448">
        <v>2021</v>
      </c>
      <c r="D14" s="449">
        <f t="shared" si="2"/>
        <v>0</v>
      </c>
      <c r="E14" s="450">
        <f t="shared" si="2"/>
        <v>395660.85</v>
      </c>
      <c r="F14" s="451"/>
      <c r="G14" s="452"/>
      <c r="H14" s="451"/>
      <c r="I14" s="452"/>
      <c r="J14" s="451">
        <v>49890</v>
      </c>
      <c r="K14" s="452">
        <v>0.12906829003808379</v>
      </c>
      <c r="L14" s="451">
        <v>16637</v>
      </c>
      <c r="M14" s="452">
        <v>1.434854321091543</v>
      </c>
      <c r="N14" s="451">
        <v>21158</v>
      </c>
      <c r="O14" s="452">
        <v>5.2206831187257787</v>
      </c>
      <c r="P14" s="451">
        <v>1099145</v>
      </c>
      <c r="Q14" s="452">
        <v>0.11164342906076997</v>
      </c>
      <c r="R14" s="451">
        <v>12841</v>
      </c>
      <c r="S14" s="452">
        <v>0.63892410949303013</v>
      </c>
      <c r="T14" s="451">
        <v>316</v>
      </c>
      <c r="U14" s="452">
        <v>10.381483370253164</v>
      </c>
      <c r="V14" s="451">
        <v>25026</v>
      </c>
      <c r="W14" s="452">
        <v>3.3234491581555194</v>
      </c>
      <c r="X14" s="451">
        <v>21312</v>
      </c>
      <c r="Y14" s="452">
        <v>4.7221048798798793E-2</v>
      </c>
      <c r="Z14" s="451">
        <v>70772</v>
      </c>
      <c r="AA14" s="452">
        <v>3.7370944582603288E-2</v>
      </c>
      <c r="AB14" s="451">
        <v>40993</v>
      </c>
      <c r="AC14" s="452">
        <v>7.899768487302708E-2</v>
      </c>
      <c r="AD14" s="451">
        <v>22</v>
      </c>
      <c r="AE14" s="452">
        <v>71.28829531818181</v>
      </c>
      <c r="AF14" s="451">
        <v>157</v>
      </c>
      <c r="AG14" s="452">
        <v>6.8600656560509545</v>
      </c>
      <c r="AH14" s="453">
        <v>1755.425</v>
      </c>
      <c r="AI14" s="452">
        <v>5.792770056353878</v>
      </c>
      <c r="AJ14" s="453">
        <v>623.95000000000005</v>
      </c>
      <c r="AK14" s="452">
        <v>4.5920224244731154</v>
      </c>
      <c r="AL14" s="451">
        <v>897330</v>
      </c>
      <c r="AM14" s="452">
        <v>1.4022951895066471E-2</v>
      </c>
      <c r="AN14" s="451">
        <v>32478</v>
      </c>
      <c r="AO14" s="452">
        <v>5.1610410647207346E-2</v>
      </c>
      <c r="AP14" s="451"/>
      <c r="AQ14" s="452"/>
      <c r="AR14" s="451"/>
      <c r="AS14" s="452"/>
      <c r="AT14" s="453"/>
      <c r="AU14" s="452"/>
      <c r="AV14" s="451"/>
      <c r="AW14" s="452"/>
      <c r="AX14" s="451"/>
      <c r="AY14" s="452"/>
      <c r="AZ14" s="451"/>
      <c r="BA14" s="452"/>
      <c r="BB14" s="451"/>
      <c r="BC14" s="452"/>
      <c r="BD14" s="451"/>
      <c r="BE14" s="452"/>
      <c r="BF14" s="451"/>
      <c r="BG14" s="452"/>
      <c r="BH14" s="451"/>
      <c r="BI14" s="452"/>
      <c r="BJ14" s="451">
        <v>25</v>
      </c>
      <c r="BK14" s="452">
        <v>0.21728000000000003</v>
      </c>
      <c r="BL14" s="451"/>
      <c r="BM14" s="452"/>
      <c r="BN14" s="451"/>
      <c r="BO14" s="452"/>
      <c r="BP14" s="451"/>
      <c r="BQ14" s="452"/>
      <c r="BR14" s="451"/>
      <c r="BS14" s="452"/>
      <c r="BT14" s="451"/>
      <c r="BU14" s="452"/>
      <c r="BV14" s="453"/>
      <c r="BW14" s="452"/>
      <c r="BX14" s="453"/>
      <c r="BY14" s="452"/>
      <c r="BZ14" s="451">
        <v>5800</v>
      </c>
      <c r="CA14" s="452">
        <v>6.3546965517241372E-2</v>
      </c>
      <c r="CB14" s="453">
        <v>12.212999999999999</v>
      </c>
      <c r="CC14" s="452">
        <v>26.080220135838868</v>
      </c>
      <c r="CD14" s="451"/>
      <c r="CE14" s="452"/>
      <c r="CF14" s="451"/>
      <c r="CG14" s="452"/>
      <c r="CH14" s="451"/>
      <c r="CI14" s="452"/>
      <c r="CJ14" s="451"/>
      <c r="CK14" s="452"/>
      <c r="CL14" s="453"/>
      <c r="CM14" s="452"/>
      <c r="CN14" s="453"/>
      <c r="CO14" s="452"/>
      <c r="CP14" s="449"/>
      <c r="CQ14" s="450">
        <f t="shared" si="4"/>
        <v>395660.85</v>
      </c>
    </row>
    <row r="15" spans="1:95" x14ac:dyDescent="0.2">
      <c r="A15" s="438">
        <v>4</v>
      </c>
      <c r="B15" s="439" t="s">
        <v>213</v>
      </c>
      <c r="C15" s="440">
        <v>2019</v>
      </c>
      <c r="D15" s="441">
        <f t="shared" si="2"/>
        <v>17567.32</v>
      </c>
      <c r="E15" s="442">
        <f t="shared" si="2"/>
        <v>0</v>
      </c>
      <c r="F15" s="457">
        <v>10750</v>
      </c>
      <c r="G15" s="458">
        <v>2.5999999999999999E-2</v>
      </c>
      <c r="H15" s="457"/>
      <c r="I15" s="458"/>
      <c r="J15" s="457"/>
      <c r="K15" s="458"/>
      <c r="L15" s="457">
        <v>0</v>
      </c>
      <c r="M15" s="458">
        <v>0</v>
      </c>
      <c r="N15" s="457">
        <v>0</v>
      </c>
      <c r="O15" s="458">
        <v>0</v>
      </c>
      <c r="P15" s="457">
        <v>135820</v>
      </c>
      <c r="Q15" s="458">
        <v>4.5999999999999999E-2</v>
      </c>
      <c r="R15" s="457">
        <v>4313</v>
      </c>
      <c r="S15" s="458">
        <v>0.38740000000000002</v>
      </c>
      <c r="T15" s="457">
        <v>0</v>
      </c>
      <c r="U15" s="458">
        <v>0</v>
      </c>
      <c r="V15" s="457">
        <v>1467</v>
      </c>
      <c r="W15" s="458">
        <v>0.88800000000000001</v>
      </c>
      <c r="X15" s="457">
        <v>360</v>
      </c>
      <c r="Y15" s="458">
        <v>0.05</v>
      </c>
      <c r="Z15" s="457">
        <v>0</v>
      </c>
      <c r="AA15" s="458">
        <v>0</v>
      </c>
      <c r="AB15" s="457">
        <v>3200</v>
      </c>
      <c r="AC15" s="458">
        <v>0.04</v>
      </c>
      <c r="AD15" s="457">
        <v>0</v>
      </c>
      <c r="AE15" s="458">
        <v>0</v>
      </c>
      <c r="AF15" s="457">
        <v>0</v>
      </c>
      <c r="AG15" s="458">
        <v>0</v>
      </c>
      <c r="AH15" s="459">
        <v>753</v>
      </c>
      <c r="AI15" s="458">
        <v>7.8</v>
      </c>
      <c r="AJ15" s="459">
        <v>233.9</v>
      </c>
      <c r="AK15" s="458">
        <v>3.0666000000000002</v>
      </c>
      <c r="AL15" s="457">
        <v>55625</v>
      </c>
      <c r="AM15" s="458">
        <v>1.5599999999999999E-2</v>
      </c>
      <c r="AN15" s="457">
        <v>30</v>
      </c>
      <c r="AO15" s="458">
        <v>1.7500000000000002E-2</v>
      </c>
      <c r="AP15" s="457">
        <v>51288</v>
      </c>
      <c r="AQ15" s="458">
        <v>8.9999999999999993E-3</v>
      </c>
      <c r="AR15" s="457"/>
      <c r="AS15" s="458"/>
      <c r="AT15" s="459"/>
      <c r="AU15" s="458"/>
      <c r="AV15" s="457"/>
      <c r="AW15" s="458"/>
      <c r="AX15" s="457"/>
      <c r="AY15" s="458"/>
      <c r="AZ15" s="457"/>
      <c r="BA15" s="458"/>
      <c r="BB15" s="457"/>
      <c r="BC15" s="458"/>
      <c r="BD15" s="457"/>
      <c r="BE15" s="458"/>
      <c r="BF15" s="457"/>
      <c r="BG15" s="458"/>
      <c r="BH15" s="457"/>
      <c r="BI15" s="458"/>
      <c r="BJ15" s="457"/>
      <c r="BK15" s="458"/>
      <c r="BL15" s="457"/>
      <c r="BM15" s="458"/>
      <c r="BN15" s="457"/>
      <c r="BO15" s="458"/>
      <c r="BP15" s="457"/>
      <c r="BQ15" s="458"/>
      <c r="BR15" s="457"/>
      <c r="BS15" s="458"/>
      <c r="BT15" s="457"/>
      <c r="BU15" s="458"/>
      <c r="BV15" s="459"/>
      <c r="BW15" s="458"/>
      <c r="BX15" s="459"/>
      <c r="BY15" s="458"/>
      <c r="BZ15" s="457"/>
      <c r="CA15" s="458"/>
      <c r="CB15" s="459"/>
      <c r="CC15" s="458"/>
      <c r="CD15" s="457"/>
      <c r="CE15" s="458"/>
      <c r="CF15" s="457"/>
      <c r="CG15" s="458"/>
      <c r="CH15" s="457"/>
      <c r="CI15" s="458"/>
      <c r="CJ15" s="457"/>
      <c r="CK15" s="458"/>
      <c r="CL15" s="459"/>
      <c r="CM15" s="458"/>
      <c r="CN15" s="459"/>
      <c r="CO15" s="458"/>
      <c r="CP15" s="441">
        <f t="shared" si="3"/>
        <v>17567.32</v>
      </c>
      <c r="CQ15" s="442"/>
    </row>
    <row r="16" spans="1:95" x14ac:dyDescent="0.2">
      <c r="A16" s="446">
        <v>4</v>
      </c>
      <c r="B16" s="447" t="s">
        <v>213</v>
      </c>
      <c r="C16" s="448">
        <v>2021</v>
      </c>
      <c r="D16" s="449">
        <f t="shared" si="2"/>
        <v>0</v>
      </c>
      <c r="E16" s="450">
        <f t="shared" si="2"/>
        <v>102753.24</v>
      </c>
      <c r="F16" s="454">
        <v>41450</v>
      </c>
      <c r="G16" s="455">
        <v>0.12670412545235224</v>
      </c>
      <c r="H16" s="454"/>
      <c r="I16" s="455"/>
      <c r="J16" s="454"/>
      <c r="K16" s="455"/>
      <c r="L16" s="454">
        <v>7140</v>
      </c>
      <c r="M16" s="455">
        <v>1.5441997478991596</v>
      </c>
      <c r="N16" s="454">
        <v>2420</v>
      </c>
      <c r="O16" s="455">
        <v>3.9929999999999999</v>
      </c>
      <c r="P16" s="454">
        <v>236550</v>
      </c>
      <c r="Q16" s="455">
        <v>0.13479736736419362</v>
      </c>
      <c r="R16" s="454">
        <v>2510</v>
      </c>
      <c r="S16" s="455">
        <v>0.36013147410358565</v>
      </c>
      <c r="T16" s="454">
        <v>1622</v>
      </c>
      <c r="U16" s="455">
        <v>9.430870530209619</v>
      </c>
      <c r="V16" s="454">
        <v>6508</v>
      </c>
      <c r="W16" s="455">
        <v>2.3975083741548859</v>
      </c>
      <c r="X16" s="454">
        <v>620</v>
      </c>
      <c r="Y16" s="455">
        <v>4.5290322580645158E-2</v>
      </c>
      <c r="Z16" s="454">
        <v>1350</v>
      </c>
      <c r="AA16" s="455">
        <v>0.33879999999999999</v>
      </c>
      <c r="AB16" s="454">
        <v>8990</v>
      </c>
      <c r="AC16" s="455">
        <v>0.13551535038932147</v>
      </c>
      <c r="AD16" s="454">
        <v>457</v>
      </c>
      <c r="AE16" s="455">
        <v>4.4800000000000004</v>
      </c>
      <c r="AF16" s="454">
        <v>3</v>
      </c>
      <c r="AG16" s="455">
        <v>5.81</v>
      </c>
      <c r="AH16" s="456">
        <v>823</v>
      </c>
      <c r="AI16" s="455">
        <v>5.0408140947752127</v>
      </c>
      <c r="AJ16" s="456">
        <v>616.04999999999995</v>
      </c>
      <c r="AK16" s="455">
        <v>4.0522656846035225</v>
      </c>
      <c r="AL16" s="454">
        <v>65700</v>
      </c>
      <c r="AM16" s="455">
        <v>2.2685540334855404E-2</v>
      </c>
      <c r="AN16" s="454">
        <v>810</v>
      </c>
      <c r="AO16" s="455">
        <v>0.23849382716049383</v>
      </c>
      <c r="AP16" s="454">
        <v>25070</v>
      </c>
      <c r="AQ16" s="455">
        <v>4.0903869166334268E-2</v>
      </c>
      <c r="AR16" s="454"/>
      <c r="AS16" s="455"/>
      <c r="AT16" s="456"/>
      <c r="AU16" s="455"/>
      <c r="AV16" s="454"/>
      <c r="AW16" s="455"/>
      <c r="AX16" s="454"/>
      <c r="AY16" s="455"/>
      <c r="AZ16" s="454"/>
      <c r="BA16" s="455"/>
      <c r="BB16" s="454"/>
      <c r="BC16" s="455"/>
      <c r="BD16" s="454"/>
      <c r="BE16" s="455"/>
      <c r="BF16" s="454"/>
      <c r="BG16" s="455"/>
      <c r="BH16" s="454"/>
      <c r="BI16" s="455"/>
      <c r="BJ16" s="454"/>
      <c r="BK16" s="455"/>
      <c r="BL16" s="454"/>
      <c r="BM16" s="455"/>
      <c r="BN16" s="454"/>
      <c r="BO16" s="455"/>
      <c r="BP16" s="454"/>
      <c r="BQ16" s="455"/>
      <c r="BR16" s="454"/>
      <c r="BS16" s="455"/>
      <c r="BT16" s="454"/>
      <c r="BU16" s="455"/>
      <c r="BV16" s="456"/>
      <c r="BW16" s="455"/>
      <c r="BX16" s="456"/>
      <c r="BY16" s="455"/>
      <c r="BZ16" s="454"/>
      <c r="CA16" s="455"/>
      <c r="CB16" s="456"/>
      <c r="CC16" s="455"/>
      <c r="CD16" s="454"/>
      <c r="CE16" s="455"/>
      <c r="CF16" s="454"/>
      <c r="CG16" s="455"/>
      <c r="CH16" s="454"/>
      <c r="CI16" s="455"/>
      <c r="CJ16" s="454"/>
      <c r="CK16" s="455"/>
      <c r="CL16" s="456"/>
      <c r="CM16" s="455"/>
      <c r="CN16" s="456"/>
      <c r="CO16" s="455"/>
      <c r="CP16" s="449"/>
      <c r="CQ16" s="450">
        <f t="shared" si="4"/>
        <v>102753.24</v>
      </c>
    </row>
    <row r="17" spans="1:95" x14ac:dyDescent="0.2">
      <c r="A17" s="446">
        <v>4</v>
      </c>
      <c r="B17" s="447" t="s">
        <v>197</v>
      </c>
      <c r="C17" s="448">
        <v>2019</v>
      </c>
      <c r="D17" s="449">
        <f t="shared" si="2"/>
        <v>3101.46</v>
      </c>
      <c r="E17" s="450">
        <f t="shared" si="2"/>
        <v>0</v>
      </c>
      <c r="F17" s="454">
        <v>0</v>
      </c>
      <c r="G17" s="455"/>
      <c r="H17" s="454">
        <v>450</v>
      </c>
      <c r="I17" s="455">
        <v>1.7569999999999999E-2</v>
      </c>
      <c r="J17" s="454">
        <v>300</v>
      </c>
      <c r="K17" s="455">
        <v>1.6128E-2</v>
      </c>
      <c r="L17" s="454">
        <v>0</v>
      </c>
      <c r="M17" s="455"/>
      <c r="N17" s="454">
        <v>0</v>
      </c>
      <c r="O17" s="455"/>
      <c r="P17" s="454">
        <v>59850</v>
      </c>
      <c r="Q17" s="455">
        <v>2.86E-2</v>
      </c>
      <c r="R17" s="454">
        <v>500</v>
      </c>
      <c r="S17" s="455">
        <v>0.504</v>
      </c>
      <c r="T17" s="454">
        <v>0</v>
      </c>
      <c r="U17" s="455"/>
      <c r="V17" s="454">
        <v>65</v>
      </c>
      <c r="W17" s="455">
        <v>0.48159999999999997</v>
      </c>
      <c r="X17" s="454">
        <v>400</v>
      </c>
      <c r="Y17" s="455">
        <v>4.8739999999999999E-2</v>
      </c>
      <c r="Z17" s="454">
        <v>0</v>
      </c>
      <c r="AA17" s="455"/>
      <c r="AB17" s="454">
        <v>1100</v>
      </c>
      <c r="AC17" s="455">
        <v>2.1499999999999998E-2</v>
      </c>
      <c r="AD17" s="454">
        <v>0</v>
      </c>
      <c r="AE17" s="455"/>
      <c r="AF17" s="454">
        <v>0</v>
      </c>
      <c r="AG17" s="455"/>
      <c r="AH17" s="456">
        <v>27</v>
      </c>
      <c r="AI17" s="455">
        <v>8.81</v>
      </c>
      <c r="AJ17" s="456">
        <v>40.5</v>
      </c>
      <c r="AK17" s="455">
        <v>9.48</v>
      </c>
      <c r="AL17" s="454">
        <v>0</v>
      </c>
      <c r="AM17" s="455"/>
      <c r="AN17" s="454">
        <v>0</v>
      </c>
      <c r="AO17" s="455"/>
      <c r="AP17" s="454">
        <v>1800</v>
      </c>
      <c r="AQ17" s="455">
        <v>1.187E-2</v>
      </c>
      <c r="AR17" s="454"/>
      <c r="AS17" s="455"/>
      <c r="AT17" s="456"/>
      <c r="AU17" s="455"/>
      <c r="AV17" s="454"/>
      <c r="AW17" s="455"/>
      <c r="AX17" s="454"/>
      <c r="AY17" s="455"/>
      <c r="AZ17" s="454"/>
      <c r="BA17" s="455"/>
      <c r="BB17" s="454">
        <v>90</v>
      </c>
      <c r="BC17" s="455">
        <v>0.85450000000000004</v>
      </c>
      <c r="BD17" s="454"/>
      <c r="BE17" s="455"/>
      <c r="BF17" s="454"/>
      <c r="BG17" s="455"/>
      <c r="BH17" s="454"/>
      <c r="BI17" s="455"/>
      <c r="BJ17" s="454">
        <v>1095</v>
      </c>
      <c r="BK17" s="455">
        <v>0.30180000000000001</v>
      </c>
      <c r="BL17" s="454"/>
      <c r="BM17" s="455"/>
      <c r="BN17" s="454"/>
      <c r="BO17" s="455"/>
      <c r="BP17" s="454"/>
      <c r="BQ17" s="455"/>
      <c r="BR17" s="454"/>
      <c r="BS17" s="455"/>
      <c r="BT17" s="454"/>
      <c r="BU17" s="455"/>
      <c r="BV17" s="456"/>
      <c r="BW17" s="455"/>
      <c r="BX17" s="456"/>
      <c r="BY17" s="455"/>
      <c r="BZ17" s="454"/>
      <c r="CA17" s="455"/>
      <c r="CB17" s="456"/>
      <c r="CC17" s="455"/>
      <c r="CD17" s="454"/>
      <c r="CE17" s="455"/>
      <c r="CF17" s="454"/>
      <c r="CG17" s="455"/>
      <c r="CH17" s="454"/>
      <c r="CI17" s="455"/>
      <c r="CJ17" s="454"/>
      <c r="CK17" s="455"/>
      <c r="CL17" s="456"/>
      <c r="CM17" s="455"/>
      <c r="CN17" s="456"/>
      <c r="CO17" s="455"/>
      <c r="CP17" s="449">
        <f t="shared" si="3"/>
        <v>3101.46</v>
      </c>
      <c r="CQ17" s="450"/>
    </row>
    <row r="18" spans="1:95" x14ac:dyDescent="0.2">
      <c r="A18" s="446">
        <v>4</v>
      </c>
      <c r="B18" s="447" t="s">
        <v>197</v>
      </c>
      <c r="C18" s="448">
        <v>2021</v>
      </c>
      <c r="D18" s="449">
        <f t="shared" si="2"/>
        <v>0</v>
      </c>
      <c r="E18" s="450">
        <f t="shared" si="2"/>
        <v>42285.57</v>
      </c>
      <c r="F18" s="454">
        <v>255</v>
      </c>
      <c r="G18" s="455">
        <v>3.5137254901960784E-2</v>
      </c>
      <c r="H18" s="454"/>
      <c r="I18" s="455"/>
      <c r="J18" s="454">
        <v>11100</v>
      </c>
      <c r="K18" s="455">
        <v>0</v>
      </c>
      <c r="L18" s="454">
        <v>1950</v>
      </c>
      <c r="M18" s="455">
        <v>1.145474358974359</v>
      </c>
      <c r="N18" s="454">
        <v>1528</v>
      </c>
      <c r="O18" s="455">
        <v>4.5804960078534034</v>
      </c>
      <c r="P18" s="454">
        <v>70120</v>
      </c>
      <c r="Q18" s="455">
        <v>0.10085456360524815</v>
      </c>
      <c r="R18" s="454">
        <v>439</v>
      </c>
      <c r="S18" s="455">
        <v>0.45797084282460132</v>
      </c>
      <c r="T18" s="454">
        <v>1877</v>
      </c>
      <c r="U18" s="455">
        <v>8.1493462972829001</v>
      </c>
      <c r="V18" s="454">
        <v>2795</v>
      </c>
      <c r="W18" s="455">
        <v>0.50472683363148474</v>
      </c>
      <c r="X18" s="454">
        <v>3100</v>
      </c>
      <c r="Y18" s="455">
        <v>7.4024193548387102E-2</v>
      </c>
      <c r="Z18" s="454">
        <v>2500</v>
      </c>
      <c r="AA18" s="455">
        <v>0.34362063999999998</v>
      </c>
      <c r="AB18" s="454">
        <v>4870</v>
      </c>
      <c r="AC18" s="455">
        <v>8.1025462012320318E-2</v>
      </c>
      <c r="AD18" s="454">
        <v>23</v>
      </c>
      <c r="AE18" s="455">
        <v>0</v>
      </c>
      <c r="AF18" s="454">
        <v>50</v>
      </c>
      <c r="AG18" s="455">
        <v>2.7103999999999995</v>
      </c>
      <c r="AH18" s="456">
        <v>22</v>
      </c>
      <c r="AI18" s="455">
        <v>7.6772727272727277</v>
      </c>
      <c r="AJ18" s="456">
        <v>43</v>
      </c>
      <c r="AK18" s="455">
        <v>7.2944651162790706</v>
      </c>
      <c r="AL18" s="454">
        <v>3500</v>
      </c>
      <c r="AM18" s="455">
        <v>4.2217142857142856E-2</v>
      </c>
      <c r="AN18" s="454">
        <v>100</v>
      </c>
      <c r="AO18" s="455">
        <v>4.6199999999999998E-2</v>
      </c>
      <c r="AP18" s="454">
        <v>6700</v>
      </c>
      <c r="AQ18" s="455">
        <v>3.9689552238805964E-2</v>
      </c>
      <c r="AR18" s="454"/>
      <c r="AS18" s="455"/>
      <c r="AT18" s="456"/>
      <c r="AU18" s="455"/>
      <c r="AV18" s="454"/>
      <c r="AW18" s="455"/>
      <c r="AX18" s="454"/>
      <c r="AY18" s="455"/>
      <c r="AZ18" s="454"/>
      <c r="BA18" s="455"/>
      <c r="BB18" s="454">
        <v>2215</v>
      </c>
      <c r="BC18" s="455">
        <v>2.0133837471783296</v>
      </c>
      <c r="BD18" s="454"/>
      <c r="BE18" s="455"/>
      <c r="BF18" s="454">
        <v>16</v>
      </c>
      <c r="BG18" s="455">
        <v>109.29900000000001</v>
      </c>
      <c r="BH18" s="454">
        <v>32</v>
      </c>
      <c r="BI18" s="455">
        <v>8.7119999999999997</v>
      </c>
      <c r="BJ18" s="454">
        <v>240</v>
      </c>
      <c r="BK18" s="455">
        <v>0.2383875</v>
      </c>
      <c r="BL18" s="454"/>
      <c r="BM18" s="455"/>
      <c r="BN18" s="454"/>
      <c r="BO18" s="455"/>
      <c r="BP18" s="454"/>
      <c r="BQ18" s="455"/>
      <c r="BR18" s="454"/>
      <c r="BS18" s="455"/>
      <c r="BT18" s="454"/>
      <c r="BU18" s="455"/>
      <c r="BV18" s="456"/>
      <c r="BW18" s="455"/>
      <c r="BX18" s="456"/>
      <c r="BY18" s="455"/>
      <c r="BZ18" s="454"/>
      <c r="CA18" s="455"/>
      <c r="CB18" s="456"/>
      <c r="CC18" s="455"/>
      <c r="CD18" s="454"/>
      <c r="CE18" s="455"/>
      <c r="CF18" s="454"/>
      <c r="CG18" s="455"/>
      <c r="CH18" s="454"/>
      <c r="CI18" s="455"/>
      <c r="CJ18" s="454"/>
      <c r="CK18" s="455"/>
      <c r="CL18" s="456"/>
      <c r="CM18" s="455"/>
      <c r="CN18" s="456"/>
      <c r="CO18" s="455"/>
      <c r="CP18" s="449"/>
      <c r="CQ18" s="450">
        <f t="shared" si="4"/>
        <v>42285.57</v>
      </c>
    </row>
    <row r="19" spans="1:95" x14ac:dyDescent="0.2">
      <c r="A19" s="446">
        <v>4</v>
      </c>
      <c r="B19" s="447" t="s">
        <v>214</v>
      </c>
      <c r="C19" s="448">
        <v>2019</v>
      </c>
      <c r="D19" s="449">
        <f t="shared" si="2"/>
        <v>5919.81</v>
      </c>
      <c r="E19" s="450">
        <f t="shared" si="2"/>
        <v>0</v>
      </c>
      <c r="F19" s="454">
        <v>0</v>
      </c>
      <c r="G19" s="455">
        <v>0</v>
      </c>
      <c r="H19" s="454">
        <v>800</v>
      </c>
      <c r="I19" s="455">
        <v>4.5999999999999999E-2</v>
      </c>
      <c r="J19" s="454">
        <v>0</v>
      </c>
      <c r="K19" s="455">
        <v>0</v>
      </c>
      <c r="L19" s="454">
        <v>0</v>
      </c>
      <c r="M19" s="455">
        <v>0</v>
      </c>
      <c r="N19" s="454">
        <v>0</v>
      </c>
      <c r="O19" s="455">
        <v>0</v>
      </c>
      <c r="P19" s="454">
        <v>83900</v>
      </c>
      <c r="Q19" s="455">
        <v>2.9100000000000001E-2</v>
      </c>
      <c r="R19" s="454">
        <v>1120</v>
      </c>
      <c r="S19" s="455">
        <v>0.56000000000000005</v>
      </c>
      <c r="T19" s="454">
        <v>0</v>
      </c>
      <c r="U19" s="455">
        <v>0</v>
      </c>
      <c r="V19" s="454">
        <v>564</v>
      </c>
      <c r="W19" s="455">
        <v>2.4790000000000001</v>
      </c>
      <c r="X19" s="454">
        <v>200</v>
      </c>
      <c r="Y19" s="455">
        <v>8.9599999999999999E-2</v>
      </c>
      <c r="Z19" s="454">
        <v>0</v>
      </c>
      <c r="AA19" s="455">
        <v>0</v>
      </c>
      <c r="AB19" s="454">
        <v>1700</v>
      </c>
      <c r="AC19" s="455">
        <v>6.7199999999999996E-2</v>
      </c>
      <c r="AD19" s="454">
        <v>0</v>
      </c>
      <c r="AE19" s="455">
        <v>0</v>
      </c>
      <c r="AF19" s="454">
        <v>0</v>
      </c>
      <c r="AG19" s="455">
        <v>0</v>
      </c>
      <c r="AH19" s="456">
        <v>72</v>
      </c>
      <c r="AI19" s="455">
        <v>3.52</v>
      </c>
      <c r="AJ19" s="456">
        <v>61.8</v>
      </c>
      <c r="AK19" s="455">
        <v>3.8416000000000001</v>
      </c>
      <c r="AL19" s="454">
        <v>13780</v>
      </c>
      <c r="AM19" s="455">
        <v>4.7E-2</v>
      </c>
      <c r="AN19" s="454">
        <v>0</v>
      </c>
      <c r="AO19" s="455"/>
      <c r="AP19" s="454">
        <v>1900</v>
      </c>
      <c r="AQ19" s="455">
        <v>2.3300000000000001E-2</v>
      </c>
      <c r="AR19" s="454"/>
      <c r="AS19" s="455"/>
      <c r="AT19" s="456"/>
      <c r="AU19" s="455"/>
      <c r="AV19" s="454">
        <v>420</v>
      </c>
      <c r="AW19" s="455">
        <v>0.24099999999999999</v>
      </c>
      <c r="AX19" s="454"/>
      <c r="AY19" s="455"/>
      <c r="AZ19" s="454"/>
      <c r="BA19" s="455"/>
      <c r="BB19" s="454"/>
      <c r="BC19" s="455"/>
      <c r="BD19" s="454"/>
      <c r="BE19" s="455"/>
      <c r="BF19" s="454"/>
      <c r="BG19" s="455"/>
      <c r="BH19" s="454"/>
      <c r="BI19" s="455"/>
      <c r="BJ19" s="454"/>
      <c r="BK19" s="455"/>
      <c r="BL19" s="454"/>
      <c r="BM19" s="455"/>
      <c r="BN19" s="454"/>
      <c r="BO19" s="455"/>
      <c r="BP19" s="454"/>
      <c r="BQ19" s="455"/>
      <c r="BR19" s="454"/>
      <c r="BS19" s="455"/>
      <c r="BT19" s="454"/>
      <c r="BU19" s="455"/>
      <c r="BV19" s="456"/>
      <c r="BW19" s="455"/>
      <c r="BX19" s="456"/>
      <c r="BY19" s="455"/>
      <c r="BZ19" s="454"/>
      <c r="CA19" s="455"/>
      <c r="CB19" s="456"/>
      <c r="CC19" s="455"/>
      <c r="CD19" s="454"/>
      <c r="CE19" s="455"/>
      <c r="CF19" s="454"/>
      <c r="CG19" s="455"/>
      <c r="CH19" s="454"/>
      <c r="CI19" s="455"/>
      <c r="CJ19" s="454"/>
      <c r="CK19" s="455"/>
      <c r="CL19" s="456"/>
      <c r="CM19" s="455"/>
      <c r="CN19" s="456"/>
      <c r="CO19" s="455"/>
      <c r="CP19" s="449">
        <f t="shared" si="3"/>
        <v>5919.81</v>
      </c>
      <c r="CQ19" s="450"/>
    </row>
    <row r="20" spans="1:95" x14ac:dyDescent="0.2">
      <c r="A20" s="446">
        <v>4</v>
      </c>
      <c r="B20" s="447" t="s">
        <v>214</v>
      </c>
      <c r="C20" s="448">
        <v>2021</v>
      </c>
      <c r="D20" s="449">
        <f t="shared" si="2"/>
        <v>0</v>
      </c>
      <c r="E20" s="450">
        <f t="shared" si="2"/>
        <v>38938.25</v>
      </c>
      <c r="F20" s="454">
        <v>1400</v>
      </c>
      <c r="G20" s="455">
        <v>0.16688571428571428</v>
      </c>
      <c r="H20" s="454">
        <v>1530</v>
      </c>
      <c r="I20" s="455">
        <v>0.24757647058823531</v>
      </c>
      <c r="J20" s="454"/>
      <c r="K20" s="455"/>
      <c r="L20" s="454">
        <v>2318</v>
      </c>
      <c r="M20" s="455">
        <v>1.2686105263157894</v>
      </c>
      <c r="N20" s="454">
        <v>1126</v>
      </c>
      <c r="O20" s="455">
        <v>5.5292539964476015</v>
      </c>
      <c r="P20" s="454">
        <v>97560</v>
      </c>
      <c r="Q20" s="455">
        <v>9.6609604346043446E-2</v>
      </c>
      <c r="R20" s="454">
        <v>960</v>
      </c>
      <c r="S20" s="455">
        <v>0.60106666666666664</v>
      </c>
      <c r="T20" s="454">
        <v>1115</v>
      </c>
      <c r="U20" s="455">
        <v>9.4205956950672647</v>
      </c>
      <c r="V20" s="454">
        <v>320</v>
      </c>
      <c r="W20" s="455">
        <v>3.0741625000000004</v>
      </c>
      <c r="X20" s="454">
        <v>2400</v>
      </c>
      <c r="Y20" s="455">
        <v>6.9066666666666665E-2</v>
      </c>
      <c r="Z20" s="454">
        <v>1380</v>
      </c>
      <c r="AA20" s="455">
        <v>0.31359999999999999</v>
      </c>
      <c r="AB20" s="454">
        <v>4400</v>
      </c>
      <c r="AC20" s="455">
        <v>8.9931818181818182E-2</v>
      </c>
      <c r="AD20" s="454"/>
      <c r="AE20" s="455"/>
      <c r="AF20" s="454">
        <v>17</v>
      </c>
      <c r="AG20" s="455">
        <v>3.36</v>
      </c>
      <c r="AH20" s="456">
        <v>129</v>
      </c>
      <c r="AI20" s="455">
        <v>4.16302480620155</v>
      </c>
      <c r="AJ20" s="456">
        <v>59.1</v>
      </c>
      <c r="AK20" s="455">
        <v>6.5146226734348565</v>
      </c>
      <c r="AL20" s="454">
        <v>9925</v>
      </c>
      <c r="AM20" s="455">
        <v>4.4367254408060448E-2</v>
      </c>
      <c r="AN20" s="454"/>
      <c r="AO20" s="455"/>
      <c r="AP20" s="454">
        <v>7750</v>
      </c>
      <c r="AQ20" s="455">
        <v>3.8383483870967738E-2</v>
      </c>
      <c r="AR20" s="454"/>
      <c r="AS20" s="455"/>
      <c r="AT20" s="456"/>
      <c r="AU20" s="455"/>
      <c r="AV20" s="454">
        <v>3270</v>
      </c>
      <c r="AW20" s="455">
        <v>1.5162308868501528</v>
      </c>
      <c r="AX20" s="454"/>
      <c r="AY20" s="455"/>
      <c r="AZ20" s="454"/>
      <c r="BA20" s="455"/>
      <c r="BB20" s="454"/>
      <c r="BC20" s="455"/>
      <c r="BD20" s="454"/>
      <c r="BE20" s="455"/>
      <c r="BF20" s="454"/>
      <c r="BG20" s="455"/>
      <c r="BH20" s="454"/>
      <c r="BI20" s="455"/>
      <c r="BJ20" s="454"/>
      <c r="BK20" s="455"/>
      <c r="BL20" s="454"/>
      <c r="BM20" s="455"/>
      <c r="BN20" s="454"/>
      <c r="BO20" s="455"/>
      <c r="BP20" s="454"/>
      <c r="BQ20" s="455"/>
      <c r="BR20" s="454"/>
      <c r="BS20" s="455"/>
      <c r="BT20" s="454"/>
      <c r="BU20" s="455"/>
      <c r="BV20" s="456"/>
      <c r="BW20" s="455"/>
      <c r="BX20" s="456"/>
      <c r="BY20" s="455"/>
      <c r="BZ20" s="454"/>
      <c r="CA20" s="455"/>
      <c r="CB20" s="456"/>
      <c r="CC20" s="455"/>
      <c r="CD20" s="454"/>
      <c r="CE20" s="455"/>
      <c r="CF20" s="454"/>
      <c r="CG20" s="455"/>
      <c r="CH20" s="454"/>
      <c r="CI20" s="455"/>
      <c r="CJ20" s="454"/>
      <c r="CK20" s="455"/>
      <c r="CL20" s="456"/>
      <c r="CM20" s="455"/>
      <c r="CN20" s="456"/>
      <c r="CO20" s="455"/>
      <c r="CP20" s="449"/>
      <c r="CQ20" s="450">
        <f t="shared" si="4"/>
        <v>38938.25</v>
      </c>
    </row>
    <row r="21" spans="1:95" x14ac:dyDescent="0.2">
      <c r="A21" s="446">
        <v>4</v>
      </c>
      <c r="B21" s="447" t="s">
        <v>191</v>
      </c>
      <c r="C21" s="448">
        <v>2019</v>
      </c>
      <c r="D21" s="449">
        <f t="shared" si="2"/>
        <v>8046.6</v>
      </c>
      <c r="E21" s="450">
        <f t="shared" si="2"/>
        <v>0</v>
      </c>
      <c r="F21" s="454">
        <v>200</v>
      </c>
      <c r="G21" s="455">
        <v>0.57120000000000004</v>
      </c>
      <c r="H21" s="454">
        <v>0</v>
      </c>
      <c r="I21" s="455">
        <v>0</v>
      </c>
      <c r="J21" s="454">
        <v>0</v>
      </c>
      <c r="K21" s="455">
        <v>0</v>
      </c>
      <c r="L21" s="454">
        <v>0</v>
      </c>
      <c r="M21" s="455">
        <v>0</v>
      </c>
      <c r="N21" s="454">
        <v>18</v>
      </c>
      <c r="O21" s="455">
        <v>1.3431</v>
      </c>
      <c r="P21" s="454">
        <v>200550</v>
      </c>
      <c r="Q21" s="455">
        <v>2.8157999999999999E-2</v>
      </c>
      <c r="R21" s="454">
        <v>0</v>
      </c>
      <c r="S21" s="455">
        <v>0</v>
      </c>
      <c r="T21" s="454">
        <v>0</v>
      </c>
      <c r="U21" s="455">
        <v>0</v>
      </c>
      <c r="V21" s="454">
        <v>660</v>
      </c>
      <c r="W21" s="455">
        <v>2.042303</v>
      </c>
      <c r="X21" s="454">
        <v>2500</v>
      </c>
      <c r="Y21" s="455">
        <v>4.1700000000000001E-2</v>
      </c>
      <c r="Z21" s="454">
        <v>0</v>
      </c>
      <c r="AA21" s="455">
        <v>0</v>
      </c>
      <c r="AB21" s="454">
        <v>1030</v>
      </c>
      <c r="AC21" s="455">
        <v>3.7357000000000001E-2</v>
      </c>
      <c r="AD21" s="454">
        <v>0</v>
      </c>
      <c r="AE21" s="455">
        <v>0</v>
      </c>
      <c r="AF21" s="454">
        <v>0</v>
      </c>
      <c r="AG21" s="455">
        <v>0</v>
      </c>
      <c r="AH21" s="456">
        <v>47</v>
      </c>
      <c r="AI21" s="455">
        <v>4.6944679999999996</v>
      </c>
      <c r="AJ21" s="456">
        <v>101.075</v>
      </c>
      <c r="AK21" s="455">
        <v>4.4844520000000001</v>
      </c>
      <c r="AL21" s="454">
        <v>6200</v>
      </c>
      <c r="AM21" s="455">
        <v>1.3461000000000001E-2</v>
      </c>
      <c r="AN21" s="454">
        <v>0</v>
      </c>
      <c r="AO21" s="455">
        <v>0</v>
      </c>
      <c r="AP21" s="454">
        <v>700</v>
      </c>
      <c r="AQ21" s="455">
        <v>1.46E-2</v>
      </c>
      <c r="AR21" s="454"/>
      <c r="AS21" s="455"/>
      <c r="AT21" s="456"/>
      <c r="AU21" s="455"/>
      <c r="AV21" s="454"/>
      <c r="AW21" s="455"/>
      <c r="AX21" s="454"/>
      <c r="AY21" s="455"/>
      <c r="AZ21" s="454"/>
      <c r="BA21" s="455"/>
      <c r="BB21" s="454"/>
      <c r="BC21" s="455"/>
      <c r="BD21" s="454"/>
      <c r="BE21" s="455"/>
      <c r="BF21" s="454"/>
      <c r="BG21" s="455"/>
      <c r="BH21" s="454"/>
      <c r="BI21" s="455"/>
      <c r="BJ21" s="454"/>
      <c r="BK21" s="455"/>
      <c r="BL21" s="454"/>
      <c r="BM21" s="455"/>
      <c r="BN21" s="454"/>
      <c r="BO21" s="455"/>
      <c r="BP21" s="454"/>
      <c r="BQ21" s="455"/>
      <c r="BR21" s="454">
        <v>80</v>
      </c>
      <c r="BS21" s="455">
        <v>3.5839999999999997E-2</v>
      </c>
      <c r="BT21" s="454"/>
      <c r="BU21" s="455"/>
      <c r="BV21" s="456"/>
      <c r="BW21" s="455"/>
      <c r="BX21" s="456"/>
      <c r="BY21" s="455"/>
      <c r="BZ21" s="454"/>
      <c r="CA21" s="455"/>
      <c r="CB21" s="456"/>
      <c r="CC21" s="455"/>
      <c r="CD21" s="454"/>
      <c r="CE21" s="455"/>
      <c r="CF21" s="454"/>
      <c r="CG21" s="455"/>
      <c r="CH21" s="454"/>
      <c r="CI21" s="455"/>
      <c r="CJ21" s="454"/>
      <c r="CK21" s="455"/>
      <c r="CL21" s="456"/>
      <c r="CM21" s="455"/>
      <c r="CN21" s="456"/>
      <c r="CO21" s="455"/>
      <c r="CP21" s="449">
        <f t="shared" si="3"/>
        <v>8046.6</v>
      </c>
      <c r="CQ21" s="450"/>
    </row>
    <row r="22" spans="1:95" x14ac:dyDescent="0.2">
      <c r="A22" s="446">
        <v>4</v>
      </c>
      <c r="B22" s="447" t="s">
        <v>191</v>
      </c>
      <c r="C22" s="448">
        <v>2021</v>
      </c>
      <c r="D22" s="449">
        <f t="shared" si="2"/>
        <v>0</v>
      </c>
      <c r="E22" s="450">
        <f t="shared" si="2"/>
        <v>66037.91</v>
      </c>
      <c r="F22" s="454">
        <v>1200</v>
      </c>
      <c r="G22" s="455">
        <v>0.57120000000000004</v>
      </c>
      <c r="H22" s="454">
        <v>10350</v>
      </c>
      <c r="I22" s="455">
        <v>0.11275652173913045</v>
      </c>
      <c r="J22" s="454"/>
      <c r="K22" s="455"/>
      <c r="L22" s="454">
        <v>7816</v>
      </c>
      <c r="M22" s="455">
        <v>1.0774666069600818</v>
      </c>
      <c r="N22" s="454">
        <v>2675</v>
      </c>
      <c r="O22" s="455">
        <v>4.2880138317757011</v>
      </c>
      <c r="P22" s="454">
        <v>189000</v>
      </c>
      <c r="Q22" s="455">
        <v>9.1726696296296303E-2</v>
      </c>
      <c r="R22" s="454"/>
      <c r="S22" s="455"/>
      <c r="T22" s="454">
        <v>1807</v>
      </c>
      <c r="U22" s="455">
        <v>5.8851801881571664</v>
      </c>
      <c r="V22" s="454">
        <v>2042</v>
      </c>
      <c r="W22" s="455">
        <v>2.0003138099902058</v>
      </c>
      <c r="X22" s="454">
        <v>17800</v>
      </c>
      <c r="Y22" s="455">
        <v>4.1700000000000001E-2</v>
      </c>
      <c r="Z22" s="454">
        <v>3848</v>
      </c>
      <c r="AA22" s="455">
        <v>0.32722162162162161</v>
      </c>
      <c r="AB22" s="454">
        <v>5063</v>
      </c>
      <c r="AC22" s="455">
        <v>5.2940489828165113E-2</v>
      </c>
      <c r="AD22" s="454">
        <v>163</v>
      </c>
      <c r="AE22" s="455">
        <v>7.1994999999999996</v>
      </c>
      <c r="AF22" s="454"/>
      <c r="AG22" s="455"/>
      <c r="AH22" s="456">
        <v>247.5</v>
      </c>
      <c r="AI22" s="455">
        <v>4.624767676767676</v>
      </c>
      <c r="AJ22" s="456">
        <v>200</v>
      </c>
      <c r="AK22" s="455">
        <v>4.5108799999999993</v>
      </c>
      <c r="AL22" s="454">
        <v>45375</v>
      </c>
      <c r="AM22" s="455">
        <v>2.2485157024793388E-2</v>
      </c>
      <c r="AN22" s="454">
        <v>2308</v>
      </c>
      <c r="AO22" s="455">
        <v>2.2499999999999999E-2</v>
      </c>
      <c r="AP22" s="454">
        <v>7600</v>
      </c>
      <c r="AQ22" s="455">
        <v>3.4720000000000001E-2</v>
      </c>
      <c r="AR22" s="454"/>
      <c r="AS22" s="455"/>
      <c r="AT22" s="456"/>
      <c r="AU22" s="455"/>
      <c r="AV22" s="454"/>
      <c r="AW22" s="455"/>
      <c r="AX22" s="454"/>
      <c r="AY22" s="455"/>
      <c r="AZ22" s="454"/>
      <c r="BA22" s="455"/>
      <c r="BB22" s="454"/>
      <c r="BC22" s="455"/>
      <c r="BD22" s="454">
        <v>3</v>
      </c>
      <c r="BE22" s="455">
        <v>8.7119999999999997</v>
      </c>
      <c r="BF22" s="454"/>
      <c r="BG22" s="455"/>
      <c r="BH22" s="454"/>
      <c r="BI22" s="455"/>
      <c r="BJ22" s="454"/>
      <c r="BK22" s="455"/>
      <c r="BL22" s="454"/>
      <c r="BM22" s="455"/>
      <c r="BN22" s="454"/>
      <c r="BO22" s="455"/>
      <c r="BP22" s="454"/>
      <c r="BQ22" s="455"/>
      <c r="BR22" s="454">
        <v>3720</v>
      </c>
      <c r="BS22" s="455">
        <v>1.4478620967741938</v>
      </c>
      <c r="BT22" s="454"/>
      <c r="BU22" s="455"/>
      <c r="BV22" s="456"/>
      <c r="BW22" s="455"/>
      <c r="BX22" s="456"/>
      <c r="BY22" s="455"/>
      <c r="BZ22" s="454"/>
      <c r="CA22" s="455"/>
      <c r="CB22" s="456"/>
      <c r="CC22" s="455"/>
      <c r="CD22" s="454"/>
      <c r="CE22" s="455"/>
      <c r="CF22" s="454"/>
      <c r="CG22" s="455"/>
      <c r="CH22" s="454"/>
      <c r="CI22" s="455"/>
      <c r="CJ22" s="454"/>
      <c r="CK22" s="455"/>
      <c r="CL22" s="456"/>
      <c r="CM22" s="455"/>
      <c r="CN22" s="456"/>
      <c r="CO22" s="455"/>
      <c r="CP22" s="449"/>
      <c r="CQ22" s="450">
        <f t="shared" si="4"/>
        <v>66037.91</v>
      </c>
    </row>
    <row r="23" spans="1:95" x14ac:dyDescent="0.2">
      <c r="A23" s="446">
        <v>4</v>
      </c>
      <c r="B23" s="447" t="s">
        <v>192</v>
      </c>
      <c r="C23" s="448">
        <v>2019</v>
      </c>
      <c r="D23" s="449">
        <f t="shared" si="2"/>
        <v>7054.6</v>
      </c>
      <c r="E23" s="450">
        <f t="shared" si="2"/>
        <v>0</v>
      </c>
      <c r="F23" s="454"/>
      <c r="G23" s="455"/>
      <c r="H23" s="454">
        <v>4800</v>
      </c>
      <c r="I23" s="455">
        <v>3.4720000000000001E-2</v>
      </c>
      <c r="J23" s="454"/>
      <c r="K23" s="455"/>
      <c r="L23" s="454"/>
      <c r="M23" s="455"/>
      <c r="N23" s="454"/>
      <c r="O23" s="455"/>
      <c r="P23" s="454">
        <v>45000</v>
      </c>
      <c r="Q23" s="455">
        <v>9.5697777777777771E-2</v>
      </c>
      <c r="R23" s="454">
        <v>1200</v>
      </c>
      <c r="S23" s="455">
        <v>0.38080000000000003</v>
      </c>
      <c r="T23" s="454"/>
      <c r="U23" s="455"/>
      <c r="V23" s="454">
        <v>1592</v>
      </c>
      <c r="W23" s="455">
        <v>0.82407236180904531</v>
      </c>
      <c r="X23" s="454"/>
      <c r="Y23" s="455"/>
      <c r="Z23" s="454"/>
      <c r="AA23" s="455"/>
      <c r="AB23" s="454"/>
      <c r="AC23" s="455"/>
      <c r="AD23" s="454"/>
      <c r="AE23" s="455"/>
      <c r="AF23" s="454"/>
      <c r="AG23" s="455"/>
      <c r="AH23" s="456">
        <v>25</v>
      </c>
      <c r="AI23" s="455">
        <v>4.1664000000000003</v>
      </c>
      <c r="AJ23" s="456">
        <v>63.5</v>
      </c>
      <c r="AK23" s="455">
        <v>4.0869417322834636</v>
      </c>
      <c r="AL23" s="454">
        <v>21150</v>
      </c>
      <c r="AM23" s="455">
        <v>2.1228368794326241E-2</v>
      </c>
      <c r="AN23" s="454"/>
      <c r="AO23" s="455"/>
      <c r="AP23" s="454"/>
      <c r="AQ23" s="455"/>
      <c r="AR23" s="454"/>
      <c r="AS23" s="455"/>
      <c r="AT23" s="456"/>
      <c r="AU23" s="455"/>
      <c r="AV23" s="454"/>
      <c r="AW23" s="455"/>
      <c r="AX23" s="454"/>
      <c r="AY23" s="455"/>
      <c r="AZ23" s="454"/>
      <c r="BA23" s="455"/>
      <c r="BB23" s="454"/>
      <c r="BC23" s="455"/>
      <c r="BD23" s="454"/>
      <c r="BE23" s="455"/>
      <c r="BF23" s="454"/>
      <c r="BG23" s="455"/>
      <c r="BH23" s="454"/>
      <c r="BI23" s="455"/>
      <c r="BJ23" s="454"/>
      <c r="BK23" s="455"/>
      <c r="BL23" s="454"/>
      <c r="BM23" s="455"/>
      <c r="BN23" s="454"/>
      <c r="BO23" s="455"/>
      <c r="BP23" s="454"/>
      <c r="BQ23" s="455"/>
      <c r="BR23" s="454"/>
      <c r="BS23" s="455"/>
      <c r="BT23" s="454"/>
      <c r="BU23" s="455"/>
      <c r="BV23" s="456"/>
      <c r="BW23" s="455"/>
      <c r="BX23" s="456"/>
      <c r="BY23" s="455"/>
      <c r="BZ23" s="454"/>
      <c r="CA23" s="455"/>
      <c r="CB23" s="456"/>
      <c r="CC23" s="455"/>
      <c r="CD23" s="454"/>
      <c r="CE23" s="455"/>
      <c r="CF23" s="454"/>
      <c r="CG23" s="455"/>
      <c r="CH23" s="454"/>
      <c r="CI23" s="455"/>
      <c r="CJ23" s="454"/>
      <c r="CK23" s="455"/>
      <c r="CL23" s="456"/>
      <c r="CM23" s="455"/>
      <c r="CN23" s="456"/>
      <c r="CO23" s="455"/>
      <c r="CP23" s="449">
        <f t="shared" si="3"/>
        <v>7054.6</v>
      </c>
      <c r="CQ23" s="450"/>
    </row>
    <row r="24" spans="1:95" x14ac:dyDescent="0.2">
      <c r="A24" s="446">
        <v>4</v>
      </c>
      <c r="B24" s="447" t="s">
        <v>192</v>
      </c>
      <c r="C24" s="448">
        <v>2021</v>
      </c>
      <c r="D24" s="449">
        <f t="shared" si="2"/>
        <v>0</v>
      </c>
      <c r="E24" s="450">
        <f t="shared" si="2"/>
        <v>15158.17</v>
      </c>
      <c r="F24" s="454"/>
      <c r="G24" s="455"/>
      <c r="H24" s="454"/>
      <c r="I24" s="455"/>
      <c r="J24" s="454"/>
      <c r="K24" s="455"/>
      <c r="L24" s="454"/>
      <c r="M24" s="455"/>
      <c r="N24" s="454">
        <v>1160</v>
      </c>
      <c r="O24" s="455">
        <v>3.8720000000000003</v>
      </c>
      <c r="P24" s="454"/>
      <c r="Q24" s="455"/>
      <c r="R24" s="454">
        <v>200</v>
      </c>
      <c r="S24" s="455">
        <v>0.85120000000000007</v>
      </c>
      <c r="T24" s="454">
        <v>634</v>
      </c>
      <c r="U24" s="455">
        <v>8.3247999999999998</v>
      </c>
      <c r="V24" s="454">
        <v>3000</v>
      </c>
      <c r="W24" s="455">
        <v>1.7394960000000002</v>
      </c>
      <c r="X24" s="454"/>
      <c r="Y24" s="455"/>
      <c r="Z24" s="454"/>
      <c r="AA24" s="455"/>
      <c r="AB24" s="454"/>
      <c r="AC24" s="455"/>
      <c r="AD24" s="454"/>
      <c r="AE24" s="455"/>
      <c r="AF24" s="454"/>
      <c r="AG24" s="455"/>
      <c r="AH24" s="456"/>
      <c r="AI24" s="455"/>
      <c r="AJ24" s="456"/>
      <c r="AK24" s="455"/>
      <c r="AL24" s="454"/>
      <c r="AM24" s="455"/>
      <c r="AN24" s="454"/>
      <c r="AO24" s="455"/>
      <c r="AP24" s="454"/>
      <c r="AQ24" s="455"/>
      <c r="AR24" s="454"/>
      <c r="AS24" s="455"/>
      <c r="AT24" s="456"/>
      <c r="AU24" s="455"/>
      <c r="AV24" s="454"/>
      <c r="AW24" s="455"/>
      <c r="AX24" s="454"/>
      <c r="AY24" s="455"/>
      <c r="AZ24" s="454"/>
      <c r="BA24" s="455"/>
      <c r="BB24" s="454"/>
      <c r="BC24" s="455"/>
      <c r="BD24" s="454"/>
      <c r="BE24" s="455"/>
      <c r="BF24" s="454"/>
      <c r="BG24" s="455"/>
      <c r="BH24" s="454"/>
      <c r="BI24" s="455"/>
      <c r="BJ24" s="454"/>
      <c r="BK24" s="455"/>
      <c r="BL24" s="454"/>
      <c r="BM24" s="455"/>
      <c r="BN24" s="454"/>
      <c r="BO24" s="455"/>
      <c r="BP24" s="454"/>
      <c r="BQ24" s="455"/>
      <c r="BR24" s="454"/>
      <c r="BS24" s="455"/>
      <c r="BT24" s="454"/>
      <c r="BU24" s="455"/>
      <c r="BV24" s="456"/>
      <c r="BW24" s="455"/>
      <c r="BX24" s="456"/>
      <c r="BY24" s="455"/>
      <c r="BZ24" s="454"/>
      <c r="CA24" s="455"/>
      <c r="CB24" s="456"/>
      <c r="CC24" s="455"/>
      <c r="CD24" s="454"/>
      <c r="CE24" s="455"/>
      <c r="CF24" s="454"/>
      <c r="CG24" s="455"/>
      <c r="CH24" s="454"/>
      <c r="CI24" s="455"/>
      <c r="CJ24" s="454"/>
      <c r="CK24" s="455"/>
      <c r="CL24" s="456"/>
      <c r="CM24" s="455"/>
      <c r="CN24" s="456"/>
      <c r="CO24" s="455"/>
      <c r="CP24" s="449"/>
      <c r="CQ24" s="450">
        <f t="shared" si="4"/>
        <v>15158.17</v>
      </c>
    </row>
    <row r="25" spans="1:95" x14ac:dyDescent="0.2">
      <c r="A25" s="446">
        <v>4</v>
      </c>
      <c r="B25" s="447" t="s">
        <v>196</v>
      </c>
      <c r="C25" s="448">
        <v>2019</v>
      </c>
      <c r="D25" s="449">
        <f t="shared" si="2"/>
        <v>6269.47</v>
      </c>
      <c r="E25" s="450">
        <f t="shared" si="2"/>
        <v>0</v>
      </c>
      <c r="F25" s="454"/>
      <c r="G25" s="455"/>
      <c r="H25" s="454"/>
      <c r="I25" s="455"/>
      <c r="J25" s="454"/>
      <c r="K25" s="455"/>
      <c r="L25" s="454">
        <v>0</v>
      </c>
      <c r="M25" s="455">
        <v>0</v>
      </c>
      <c r="N25" s="454">
        <v>0</v>
      </c>
      <c r="O25" s="455">
        <v>0</v>
      </c>
      <c r="P25" s="454">
        <v>125500</v>
      </c>
      <c r="Q25" s="455">
        <v>2.9690000000000001E-2</v>
      </c>
      <c r="R25" s="454">
        <v>1400</v>
      </c>
      <c r="S25" s="455">
        <v>0.51468000000000003</v>
      </c>
      <c r="T25" s="454">
        <v>0</v>
      </c>
      <c r="U25" s="455">
        <v>0</v>
      </c>
      <c r="V25" s="454">
        <v>1350</v>
      </c>
      <c r="W25" s="455">
        <v>0.61807000000000001</v>
      </c>
      <c r="X25" s="454">
        <v>2000</v>
      </c>
      <c r="Y25" s="455">
        <v>4.5999999999999999E-2</v>
      </c>
      <c r="Z25" s="454">
        <v>0</v>
      </c>
      <c r="AA25" s="455">
        <v>0</v>
      </c>
      <c r="AB25" s="454">
        <v>600</v>
      </c>
      <c r="AC25" s="455">
        <v>5.2639999999999999E-2</v>
      </c>
      <c r="AD25" s="454">
        <v>0</v>
      </c>
      <c r="AE25" s="455">
        <v>0</v>
      </c>
      <c r="AF25" s="454">
        <v>0</v>
      </c>
      <c r="AG25" s="455">
        <v>0</v>
      </c>
      <c r="AH25" s="456">
        <v>31</v>
      </c>
      <c r="AI25" s="455">
        <v>5.8167999999999997</v>
      </c>
      <c r="AJ25" s="456">
        <v>181</v>
      </c>
      <c r="AK25" s="455">
        <v>3.6420300000000001</v>
      </c>
      <c r="AL25" s="454"/>
      <c r="AM25" s="455"/>
      <c r="AN25" s="454"/>
      <c r="AO25" s="455"/>
      <c r="AP25" s="454">
        <v>2000</v>
      </c>
      <c r="AQ25" s="455">
        <v>1.2659999999999999E-2</v>
      </c>
      <c r="AR25" s="454"/>
      <c r="AS25" s="455"/>
      <c r="AT25" s="456"/>
      <c r="AU25" s="455"/>
      <c r="AV25" s="454"/>
      <c r="AW25" s="455"/>
      <c r="AX25" s="454"/>
      <c r="AY25" s="455"/>
      <c r="AZ25" s="454"/>
      <c r="BA25" s="455"/>
      <c r="BB25" s="454"/>
      <c r="BC25" s="455"/>
      <c r="BD25" s="454"/>
      <c r="BE25" s="455"/>
      <c r="BF25" s="454"/>
      <c r="BG25" s="455"/>
      <c r="BH25" s="454"/>
      <c r="BI25" s="455"/>
      <c r="BJ25" s="454"/>
      <c r="BK25" s="455"/>
      <c r="BL25" s="454"/>
      <c r="BM25" s="455"/>
      <c r="BN25" s="454"/>
      <c r="BO25" s="455"/>
      <c r="BP25" s="454"/>
      <c r="BQ25" s="455"/>
      <c r="BR25" s="454"/>
      <c r="BS25" s="455"/>
      <c r="BT25" s="454"/>
      <c r="BU25" s="455"/>
      <c r="BV25" s="456"/>
      <c r="BW25" s="455"/>
      <c r="BX25" s="456"/>
      <c r="BY25" s="455"/>
      <c r="BZ25" s="454"/>
      <c r="CA25" s="455"/>
      <c r="CB25" s="456"/>
      <c r="CC25" s="455"/>
      <c r="CD25" s="454"/>
      <c r="CE25" s="455"/>
      <c r="CF25" s="454"/>
      <c r="CG25" s="455"/>
      <c r="CH25" s="454"/>
      <c r="CI25" s="455"/>
      <c r="CJ25" s="454"/>
      <c r="CK25" s="455"/>
      <c r="CL25" s="456"/>
      <c r="CM25" s="455"/>
      <c r="CN25" s="456"/>
      <c r="CO25" s="455"/>
      <c r="CP25" s="449">
        <f t="shared" si="3"/>
        <v>6269.47</v>
      </c>
      <c r="CQ25" s="450"/>
    </row>
    <row r="26" spans="1:95" x14ac:dyDescent="0.2">
      <c r="A26" s="446">
        <v>4</v>
      </c>
      <c r="B26" s="447" t="s">
        <v>196</v>
      </c>
      <c r="C26" s="448">
        <v>2021</v>
      </c>
      <c r="D26" s="449">
        <f t="shared" si="2"/>
        <v>0</v>
      </c>
      <c r="E26" s="450">
        <f t="shared" si="2"/>
        <v>70724.03</v>
      </c>
      <c r="F26" s="454"/>
      <c r="G26" s="455"/>
      <c r="H26" s="454"/>
      <c r="I26" s="455"/>
      <c r="J26" s="454"/>
      <c r="K26" s="455"/>
      <c r="L26" s="454">
        <v>3880</v>
      </c>
      <c r="M26" s="455">
        <v>2.8964948453608246</v>
      </c>
      <c r="N26" s="454">
        <v>1600</v>
      </c>
      <c r="O26" s="455">
        <v>4.84</v>
      </c>
      <c r="P26" s="454">
        <v>143000</v>
      </c>
      <c r="Q26" s="455">
        <v>0.13205206153846155</v>
      </c>
      <c r="R26" s="454">
        <v>1600</v>
      </c>
      <c r="S26" s="455">
        <v>0.53954599999999997</v>
      </c>
      <c r="T26" s="454">
        <v>1800</v>
      </c>
      <c r="U26" s="455">
        <v>7.0889989444444446</v>
      </c>
      <c r="V26" s="454">
        <v>5074</v>
      </c>
      <c r="W26" s="455">
        <v>2.1583731375640522</v>
      </c>
      <c r="X26" s="454">
        <v>12700</v>
      </c>
      <c r="Y26" s="455">
        <v>0.19154917322834647</v>
      </c>
      <c r="Z26" s="454">
        <v>2000</v>
      </c>
      <c r="AA26" s="455">
        <v>0.55020000000000002</v>
      </c>
      <c r="AB26" s="454">
        <v>5900</v>
      </c>
      <c r="AC26" s="455">
        <v>0.15278293220338984</v>
      </c>
      <c r="AD26" s="454">
        <v>50</v>
      </c>
      <c r="AE26" s="455">
        <v>1.1200000000000001</v>
      </c>
      <c r="AF26" s="454">
        <v>6</v>
      </c>
      <c r="AG26" s="455">
        <v>12.1</v>
      </c>
      <c r="AH26" s="456">
        <v>223.5</v>
      </c>
      <c r="AI26" s="455">
        <v>6.232912751677854</v>
      </c>
      <c r="AJ26" s="456">
        <v>481.25</v>
      </c>
      <c r="AK26" s="455">
        <v>4.3698285714285712</v>
      </c>
      <c r="AL26" s="454"/>
      <c r="AM26" s="455"/>
      <c r="AN26" s="454"/>
      <c r="AO26" s="455"/>
      <c r="AP26" s="454">
        <v>5000</v>
      </c>
      <c r="AQ26" s="455">
        <v>4.48E-2</v>
      </c>
      <c r="AR26" s="454"/>
      <c r="AS26" s="455"/>
      <c r="AT26" s="456"/>
      <c r="AU26" s="455"/>
      <c r="AV26" s="454"/>
      <c r="AW26" s="455"/>
      <c r="AX26" s="454"/>
      <c r="AY26" s="455"/>
      <c r="AZ26" s="454"/>
      <c r="BA26" s="455"/>
      <c r="BB26" s="454"/>
      <c r="BC26" s="455"/>
      <c r="BD26" s="454"/>
      <c r="BE26" s="455"/>
      <c r="BF26" s="454"/>
      <c r="BG26" s="455"/>
      <c r="BH26" s="454"/>
      <c r="BI26" s="455"/>
      <c r="BJ26" s="454"/>
      <c r="BK26" s="455"/>
      <c r="BL26" s="454"/>
      <c r="BM26" s="455"/>
      <c r="BN26" s="454"/>
      <c r="BO26" s="455"/>
      <c r="BP26" s="454"/>
      <c r="BQ26" s="455"/>
      <c r="BR26" s="454"/>
      <c r="BS26" s="455"/>
      <c r="BT26" s="454"/>
      <c r="BU26" s="455"/>
      <c r="BV26" s="456"/>
      <c r="BW26" s="455"/>
      <c r="BX26" s="456"/>
      <c r="BY26" s="455"/>
      <c r="BZ26" s="454"/>
      <c r="CA26" s="455"/>
      <c r="CB26" s="456"/>
      <c r="CC26" s="455"/>
      <c r="CD26" s="454"/>
      <c r="CE26" s="455"/>
      <c r="CF26" s="454"/>
      <c r="CG26" s="455"/>
      <c r="CH26" s="454"/>
      <c r="CI26" s="455"/>
      <c r="CJ26" s="454"/>
      <c r="CK26" s="455"/>
      <c r="CL26" s="456"/>
      <c r="CM26" s="455"/>
      <c r="CN26" s="456"/>
      <c r="CO26" s="455"/>
      <c r="CP26" s="449"/>
      <c r="CQ26" s="450">
        <f t="shared" si="4"/>
        <v>70724.03</v>
      </c>
    </row>
    <row r="27" spans="1:95" x14ac:dyDescent="0.2">
      <c r="A27" s="446">
        <v>4</v>
      </c>
      <c r="B27" s="447" t="s">
        <v>215</v>
      </c>
      <c r="C27" s="448">
        <v>2019</v>
      </c>
      <c r="D27" s="449">
        <f t="shared" si="2"/>
        <v>4742.6000000000004</v>
      </c>
      <c r="E27" s="450">
        <f t="shared" si="2"/>
        <v>0</v>
      </c>
      <c r="F27" s="454">
        <v>1000</v>
      </c>
      <c r="G27" s="455">
        <v>1.7139999999999999E-2</v>
      </c>
      <c r="H27" s="454"/>
      <c r="I27" s="455"/>
      <c r="J27" s="454"/>
      <c r="K27" s="455"/>
      <c r="L27" s="454"/>
      <c r="M27" s="455"/>
      <c r="N27" s="454"/>
      <c r="O27" s="455"/>
      <c r="P27" s="454">
        <v>87260</v>
      </c>
      <c r="Q27" s="455">
        <v>2.4070999999999999E-2</v>
      </c>
      <c r="R27" s="454">
        <v>1982</v>
      </c>
      <c r="S27" s="455">
        <v>0.41182999999999997</v>
      </c>
      <c r="T27" s="454"/>
      <c r="U27" s="455"/>
      <c r="V27" s="454">
        <v>359</v>
      </c>
      <c r="W27" s="455">
        <v>0.56681000000000004</v>
      </c>
      <c r="X27" s="454">
        <v>200</v>
      </c>
      <c r="Y27" s="455">
        <v>3.8719999999999997E-2</v>
      </c>
      <c r="Z27" s="454">
        <v>1400</v>
      </c>
      <c r="AA27" s="455">
        <v>9.7999999999999997E-3</v>
      </c>
      <c r="AB27" s="454">
        <v>2300</v>
      </c>
      <c r="AC27" s="455">
        <v>6.1890000000000001E-2</v>
      </c>
      <c r="AD27" s="454"/>
      <c r="AE27" s="455"/>
      <c r="AF27" s="454"/>
      <c r="AG27" s="455"/>
      <c r="AH27" s="456">
        <v>73.75</v>
      </c>
      <c r="AI27" s="455">
        <v>8.3715250000000001</v>
      </c>
      <c r="AJ27" s="456">
        <v>53.9</v>
      </c>
      <c r="AK27" s="455">
        <v>8.3101599999999998</v>
      </c>
      <c r="AL27" s="454">
        <v>6145</v>
      </c>
      <c r="AM27" s="455">
        <v>5.9049999999999998E-2</v>
      </c>
      <c r="AN27" s="454">
        <v>300</v>
      </c>
      <c r="AO27" s="455">
        <v>4.4352000000000003E-2</v>
      </c>
      <c r="AP27" s="454"/>
      <c r="AQ27" s="455"/>
      <c r="AR27" s="454"/>
      <c r="AS27" s="455"/>
      <c r="AT27" s="456"/>
      <c r="AU27" s="455"/>
      <c r="AV27" s="454"/>
      <c r="AW27" s="455"/>
      <c r="AX27" s="454"/>
      <c r="AY27" s="455"/>
      <c r="AZ27" s="454"/>
      <c r="BA27" s="455"/>
      <c r="BB27" s="454"/>
      <c r="BC27" s="455"/>
      <c r="BD27" s="454"/>
      <c r="BE27" s="455"/>
      <c r="BF27" s="454"/>
      <c r="BG27" s="455"/>
      <c r="BH27" s="454"/>
      <c r="BI27" s="455"/>
      <c r="BJ27" s="454"/>
      <c r="BK27" s="455"/>
      <c r="BL27" s="454"/>
      <c r="BM27" s="455"/>
      <c r="BN27" s="454"/>
      <c r="BO27" s="455"/>
      <c r="BP27" s="454"/>
      <c r="BQ27" s="455"/>
      <c r="BR27" s="454"/>
      <c r="BS27" s="455"/>
      <c r="BT27" s="454"/>
      <c r="BU27" s="455"/>
      <c r="BV27" s="456"/>
      <c r="BW27" s="455"/>
      <c r="BX27" s="456"/>
      <c r="BY27" s="455"/>
      <c r="BZ27" s="454"/>
      <c r="CA27" s="455"/>
      <c r="CB27" s="456"/>
      <c r="CC27" s="455"/>
      <c r="CD27" s="454"/>
      <c r="CE27" s="455"/>
      <c r="CF27" s="454"/>
      <c r="CG27" s="455"/>
      <c r="CH27" s="454"/>
      <c r="CI27" s="455"/>
      <c r="CJ27" s="454"/>
      <c r="CK27" s="455"/>
      <c r="CL27" s="456"/>
      <c r="CM27" s="455"/>
      <c r="CN27" s="456"/>
      <c r="CO27" s="455"/>
      <c r="CP27" s="449">
        <f t="shared" si="3"/>
        <v>4742.6000000000004</v>
      </c>
      <c r="CQ27" s="450"/>
    </row>
    <row r="28" spans="1:95" ht="13.5" thickBot="1" x14ac:dyDescent="0.25">
      <c r="A28" s="460">
        <v>4</v>
      </c>
      <c r="B28" s="461" t="s">
        <v>215</v>
      </c>
      <c r="C28" s="462">
        <v>2021</v>
      </c>
      <c r="D28" s="463">
        <f t="shared" si="2"/>
        <v>0</v>
      </c>
      <c r="E28" s="464">
        <f t="shared" si="2"/>
        <v>78797.53</v>
      </c>
      <c r="F28" s="465">
        <v>10850</v>
      </c>
      <c r="G28" s="466">
        <v>0.10357774193548386</v>
      </c>
      <c r="H28" s="465"/>
      <c r="I28" s="466"/>
      <c r="J28" s="465"/>
      <c r="K28" s="466"/>
      <c r="L28" s="465">
        <v>10270</v>
      </c>
      <c r="M28" s="466">
        <v>1.2886377799415776</v>
      </c>
      <c r="N28" s="465">
        <v>1780</v>
      </c>
      <c r="O28" s="466">
        <v>4.2526741573033711</v>
      </c>
      <c r="P28" s="465">
        <v>104350</v>
      </c>
      <c r="Q28" s="466">
        <v>8.9157771921418313E-2</v>
      </c>
      <c r="R28" s="465">
        <v>703</v>
      </c>
      <c r="S28" s="466">
        <v>0.38776301564722626</v>
      </c>
      <c r="T28" s="465">
        <v>3014</v>
      </c>
      <c r="U28" s="466">
        <v>5.3586668878566694</v>
      </c>
      <c r="V28" s="465">
        <v>8595</v>
      </c>
      <c r="W28" s="466">
        <v>2.3998213798720185</v>
      </c>
      <c r="X28" s="465">
        <v>6000</v>
      </c>
      <c r="Y28" s="466">
        <v>7.6835000000000014E-2</v>
      </c>
      <c r="Z28" s="465">
        <v>14250</v>
      </c>
      <c r="AA28" s="466">
        <v>0.14797628070175436</v>
      </c>
      <c r="AB28" s="465">
        <v>5400</v>
      </c>
      <c r="AC28" s="466">
        <v>2.1777777777777778E-2</v>
      </c>
      <c r="AD28" s="465">
        <v>175</v>
      </c>
      <c r="AE28" s="466">
        <v>7.8044999999999991</v>
      </c>
      <c r="AF28" s="465">
        <v>49</v>
      </c>
      <c r="AG28" s="466">
        <v>5.1116326530612239</v>
      </c>
      <c r="AH28" s="467">
        <v>731.25</v>
      </c>
      <c r="AI28" s="466">
        <v>4.8085289846153856</v>
      </c>
      <c r="AJ28" s="467">
        <v>103</v>
      </c>
      <c r="AK28" s="466">
        <v>7.7199642912621353</v>
      </c>
      <c r="AL28" s="465">
        <v>16272</v>
      </c>
      <c r="AM28" s="466">
        <v>9.158577925270403E-2</v>
      </c>
      <c r="AN28" s="465">
        <v>9260</v>
      </c>
      <c r="AO28" s="466">
        <v>4.4356285097192222E-2</v>
      </c>
      <c r="AP28" s="465"/>
      <c r="AQ28" s="466"/>
      <c r="AR28" s="465"/>
      <c r="AS28" s="466"/>
      <c r="AT28" s="467"/>
      <c r="AU28" s="466"/>
      <c r="AV28" s="465"/>
      <c r="AW28" s="466"/>
      <c r="AX28" s="465"/>
      <c r="AY28" s="466"/>
      <c r="AZ28" s="465"/>
      <c r="BA28" s="466"/>
      <c r="BB28" s="465"/>
      <c r="BC28" s="466"/>
      <c r="BD28" s="465"/>
      <c r="BE28" s="466"/>
      <c r="BF28" s="465"/>
      <c r="BG28" s="466"/>
      <c r="BH28" s="465"/>
      <c r="BI28" s="466"/>
      <c r="BJ28" s="465"/>
      <c r="BK28" s="466"/>
      <c r="BL28" s="465"/>
      <c r="BM28" s="466"/>
      <c r="BN28" s="465"/>
      <c r="BO28" s="466"/>
      <c r="BP28" s="465"/>
      <c r="BQ28" s="466"/>
      <c r="BR28" s="465"/>
      <c r="BS28" s="466"/>
      <c r="BT28" s="465"/>
      <c r="BU28" s="466"/>
      <c r="BV28" s="467"/>
      <c r="BW28" s="466"/>
      <c r="BX28" s="467"/>
      <c r="BY28" s="466"/>
      <c r="BZ28" s="465"/>
      <c r="CA28" s="466"/>
      <c r="CB28" s="467"/>
      <c r="CC28" s="466"/>
      <c r="CD28" s="465"/>
      <c r="CE28" s="466"/>
      <c r="CF28" s="465"/>
      <c r="CG28" s="466"/>
      <c r="CH28" s="465"/>
      <c r="CI28" s="466"/>
      <c r="CJ28" s="465"/>
      <c r="CK28" s="466"/>
      <c r="CL28" s="467"/>
      <c r="CM28" s="466"/>
      <c r="CN28" s="467"/>
      <c r="CO28" s="466"/>
      <c r="CP28" s="463"/>
      <c r="CQ28" s="464">
        <f t="shared" si="4"/>
        <v>78797.53</v>
      </c>
    </row>
    <row r="29" spans="1:95" x14ac:dyDescent="0.2">
      <c r="A29" s="468">
        <v>3</v>
      </c>
      <c r="B29" s="469" t="s">
        <v>216</v>
      </c>
      <c r="C29" s="470">
        <v>2019</v>
      </c>
      <c r="D29" s="471">
        <f t="shared" si="2"/>
        <v>1341.07</v>
      </c>
      <c r="E29" s="472">
        <f t="shared" si="2"/>
        <v>0</v>
      </c>
      <c r="F29" s="473">
        <v>150</v>
      </c>
      <c r="G29" s="474">
        <v>1.736E-2</v>
      </c>
      <c r="H29" s="473"/>
      <c r="I29" s="474"/>
      <c r="J29" s="473"/>
      <c r="K29" s="474"/>
      <c r="L29" s="473">
        <v>0</v>
      </c>
      <c r="M29" s="474"/>
      <c r="N29" s="473">
        <v>0</v>
      </c>
      <c r="O29" s="474"/>
      <c r="P29" s="473">
        <v>11950</v>
      </c>
      <c r="Q29" s="474">
        <v>4.3099999999999999E-2</v>
      </c>
      <c r="R29" s="473">
        <v>415</v>
      </c>
      <c r="S29" s="474">
        <v>0.45900000000000002</v>
      </c>
      <c r="T29" s="473">
        <v>0</v>
      </c>
      <c r="U29" s="474"/>
      <c r="V29" s="473">
        <v>20</v>
      </c>
      <c r="W29" s="474">
        <v>0.2016</v>
      </c>
      <c r="X29" s="473">
        <v>80</v>
      </c>
      <c r="Y29" s="474">
        <v>4.7800000000000002E-2</v>
      </c>
      <c r="Z29" s="473">
        <v>0</v>
      </c>
      <c r="AA29" s="474"/>
      <c r="AB29" s="473">
        <v>200</v>
      </c>
      <c r="AC29" s="474">
        <v>0.1172</v>
      </c>
      <c r="AD29" s="473">
        <v>0</v>
      </c>
      <c r="AE29" s="474"/>
      <c r="AF29" s="473"/>
      <c r="AG29" s="474"/>
      <c r="AH29" s="475">
        <v>47</v>
      </c>
      <c r="AI29" s="474">
        <v>6.12</v>
      </c>
      <c r="AJ29" s="475">
        <v>25</v>
      </c>
      <c r="AK29" s="474">
        <v>5.25</v>
      </c>
      <c r="AL29" s="473">
        <v>25</v>
      </c>
      <c r="AM29" s="474">
        <v>2.0720000000000001</v>
      </c>
      <c r="AN29" s="473">
        <v>0</v>
      </c>
      <c r="AO29" s="474"/>
      <c r="AP29" s="473">
        <v>13500</v>
      </c>
      <c r="AQ29" s="474">
        <v>9.7000000000000003E-3</v>
      </c>
      <c r="AR29" s="473"/>
      <c r="AS29" s="474"/>
      <c r="AT29" s="475"/>
      <c r="AU29" s="474"/>
      <c r="AV29" s="473"/>
      <c r="AW29" s="474"/>
      <c r="AX29" s="473"/>
      <c r="AY29" s="474"/>
      <c r="AZ29" s="473"/>
      <c r="BA29" s="474"/>
      <c r="BB29" s="473"/>
      <c r="BC29" s="474"/>
      <c r="BD29" s="473"/>
      <c r="BE29" s="474"/>
      <c r="BF29" s="473"/>
      <c r="BG29" s="474"/>
      <c r="BH29" s="473"/>
      <c r="BI29" s="474"/>
      <c r="BJ29" s="473"/>
      <c r="BK29" s="474"/>
      <c r="BL29" s="473"/>
      <c r="BM29" s="474"/>
      <c r="BN29" s="473"/>
      <c r="BO29" s="474"/>
      <c r="BP29" s="473"/>
      <c r="BQ29" s="474"/>
      <c r="BR29" s="473"/>
      <c r="BS29" s="474"/>
      <c r="BT29" s="473"/>
      <c r="BU29" s="474"/>
      <c r="BV29" s="475"/>
      <c r="BW29" s="474"/>
      <c r="BX29" s="475"/>
      <c r="BY29" s="474"/>
      <c r="BZ29" s="473"/>
      <c r="CA29" s="474"/>
      <c r="CB29" s="475"/>
      <c r="CC29" s="474"/>
      <c r="CD29" s="473"/>
      <c r="CE29" s="474"/>
      <c r="CF29" s="473"/>
      <c r="CG29" s="474"/>
      <c r="CH29" s="473"/>
      <c r="CI29" s="474"/>
      <c r="CJ29" s="473"/>
      <c r="CK29" s="474"/>
      <c r="CL29" s="475"/>
      <c r="CM29" s="474"/>
      <c r="CN29" s="475"/>
      <c r="CO29" s="474"/>
      <c r="CP29" s="471">
        <f t="shared" si="3"/>
        <v>1341.07</v>
      </c>
      <c r="CQ29" s="472"/>
    </row>
    <row r="30" spans="1:95" x14ac:dyDescent="0.2">
      <c r="A30" s="446">
        <v>3</v>
      </c>
      <c r="B30" s="447" t="s">
        <v>216</v>
      </c>
      <c r="C30" s="448">
        <v>2021</v>
      </c>
      <c r="D30" s="449">
        <f t="shared" si="2"/>
        <v>0</v>
      </c>
      <c r="E30" s="450">
        <f t="shared" si="2"/>
        <v>30121.33</v>
      </c>
      <c r="F30" s="454">
        <v>1750</v>
      </c>
      <c r="G30" s="455">
        <v>0.112</v>
      </c>
      <c r="H30" s="454"/>
      <c r="I30" s="455"/>
      <c r="J30" s="454"/>
      <c r="K30" s="455"/>
      <c r="L30" s="454">
        <v>2945</v>
      </c>
      <c r="M30" s="455">
        <v>3.2695679117147702</v>
      </c>
      <c r="N30" s="454">
        <v>400</v>
      </c>
      <c r="O30" s="455">
        <v>3.5816000000000003</v>
      </c>
      <c r="P30" s="454">
        <v>26000</v>
      </c>
      <c r="Q30" s="455">
        <v>9.5200000000000007E-2</v>
      </c>
      <c r="R30" s="454">
        <v>200</v>
      </c>
      <c r="S30" s="455">
        <v>0.50819999999999999</v>
      </c>
      <c r="T30" s="454">
        <v>1700</v>
      </c>
      <c r="U30" s="455">
        <v>6.3738529411764704</v>
      </c>
      <c r="V30" s="454">
        <v>1000</v>
      </c>
      <c r="W30" s="455">
        <v>1.6015999999999999</v>
      </c>
      <c r="X30" s="454">
        <v>1700</v>
      </c>
      <c r="Y30" s="455">
        <v>9.1158823529411764E-2</v>
      </c>
      <c r="Z30" s="454">
        <v>1800</v>
      </c>
      <c r="AA30" s="455">
        <v>0.52254444444444437</v>
      </c>
      <c r="AB30" s="454">
        <v>3300</v>
      </c>
      <c r="AC30" s="455">
        <v>0.13507878787878788</v>
      </c>
      <c r="AD30" s="454">
        <v>50</v>
      </c>
      <c r="AE30" s="455">
        <v>1.7248000000000001</v>
      </c>
      <c r="AF30" s="454"/>
      <c r="AG30" s="455"/>
      <c r="AH30" s="456">
        <v>104</v>
      </c>
      <c r="AI30" s="455">
        <v>7.0141884615384615</v>
      </c>
      <c r="AJ30" s="456">
        <v>50</v>
      </c>
      <c r="AK30" s="455">
        <v>6.0258000000000003</v>
      </c>
      <c r="AL30" s="454">
        <v>54</v>
      </c>
      <c r="AM30" s="455">
        <v>6.8061222222222222</v>
      </c>
      <c r="AN30" s="454">
        <v>2000</v>
      </c>
      <c r="AO30" s="455">
        <v>5.3839999999999999E-2</v>
      </c>
      <c r="AP30" s="454">
        <v>12000</v>
      </c>
      <c r="AQ30" s="455">
        <v>3.7333333333333336E-2</v>
      </c>
      <c r="AR30" s="454"/>
      <c r="AS30" s="455"/>
      <c r="AT30" s="456"/>
      <c r="AU30" s="455"/>
      <c r="AV30" s="454"/>
      <c r="AW30" s="455"/>
      <c r="AX30" s="454"/>
      <c r="AY30" s="455"/>
      <c r="AZ30" s="454"/>
      <c r="BA30" s="455"/>
      <c r="BB30" s="454"/>
      <c r="BC30" s="455"/>
      <c r="BD30" s="454"/>
      <c r="BE30" s="455"/>
      <c r="BF30" s="454">
        <v>2</v>
      </c>
      <c r="BG30" s="455">
        <v>40.898000000000003</v>
      </c>
      <c r="BH30" s="454">
        <v>19</v>
      </c>
      <c r="BI30" s="455">
        <v>9.8156842105263156</v>
      </c>
      <c r="BJ30" s="454"/>
      <c r="BK30" s="455"/>
      <c r="BL30" s="454"/>
      <c r="BM30" s="455"/>
      <c r="BN30" s="454"/>
      <c r="BO30" s="455"/>
      <c r="BP30" s="454"/>
      <c r="BQ30" s="455"/>
      <c r="BR30" s="454"/>
      <c r="BS30" s="455"/>
      <c r="BT30" s="454"/>
      <c r="BU30" s="455"/>
      <c r="BV30" s="456"/>
      <c r="BW30" s="455"/>
      <c r="BX30" s="456"/>
      <c r="BY30" s="455"/>
      <c r="BZ30" s="454"/>
      <c r="CA30" s="455"/>
      <c r="CB30" s="456"/>
      <c r="CC30" s="455"/>
      <c r="CD30" s="454"/>
      <c r="CE30" s="455"/>
      <c r="CF30" s="454"/>
      <c r="CG30" s="455"/>
      <c r="CH30" s="454"/>
      <c r="CI30" s="455"/>
      <c r="CJ30" s="454"/>
      <c r="CK30" s="455"/>
      <c r="CL30" s="456"/>
      <c r="CM30" s="455"/>
      <c r="CN30" s="456"/>
      <c r="CO30" s="455"/>
      <c r="CP30" s="449"/>
      <c r="CQ30" s="450">
        <f t="shared" si="4"/>
        <v>30121.33</v>
      </c>
    </row>
    <row r="31" spans="1:95" x14ac:dyDescent="0.2">
      <c r="A31" s="446">
        <v>3</v>
      </c>
      <c r="B31" s="447" t="s">
        <v>198</v>
      </c>
      <c r="C31" s="448">
        <v>2019</v>
      </c>
      <c r="D31" s="449">
        <f t="shared" si="2"/>
        <v>1782.76</v>
      </c>
      <c r="E31" s="450">
        <f t="shared" si="2"/>
        <v>0</v>
      </c>
      <c r="F31" s="454"/>
      <c r="G31" s="455"/>
      <c r="H31" s="454">
        <v>900</v>
      </c>
      <c r="I31" s="455">
        <v>2.7799999999999998E-2</v>
      </c>
      <c r="J31" s="454"/>
      <c r="K31" s="455"/>
      <c r="L31" s="454">
        <v>0</v>
      </c>
      <c r="M31" s="455"/>
      <c r="N31" s="454">
        <v>0</v>
      </c>
      <c r="O31" s="455"/>
      <c r="P31" s="454">
        <v>36450</v>
      </c>
      <c r="Q31" s="455">
        <v>2.785E-2</v>
      </c>
      <c r="R31" s="454"/>
      <c r="S31" s="455"/>
      <c r="T31" s="454"/>
      <c r="U31" s="455"/>
      <c r="V31" s="454">
        <v>170</v>
      </c>
      <c r="W31" s="455">
        <v>1.093</v>
      </c>
      <c r="X31" s="454"/>
      <c r="Y31" s="455"/>
      <c r="Z31" s="454"/>
      <c r="AA31" s="455"/>
      <c r="AB31" s="454">
        <v>600</v>
      </c>
      <c r="AC31" s="455">
        <v>5.5500000000000001E-2</v>
      </c>
      <c r="AD31" s="454">
        <v>0</v>
      </c>
      <c r="AE31" s="455"/>
      <c r="AF31" s="454">
        <v>0</v>
      </c>
      <c r="AG31" s="455"/>
      <c r="AH31" s="456">
        <v>0</v>
      </c>
      <c r="AI31" s="455"/>
      <c r="AJ31" s="456">
        <v>18.5</v>
      </c>
      <c r="AK31" s="455">
        <v>4.4215999999999998</v>
      </c>
      <c r="AL31" s="454">
        <v>8650</v>
      </c>
      <c r="AM31" s="455">
        <v>3.7780000000000001E-2</v>
      </c>
      <c r="AN31" s="454"/>
      <c r="AO31" s="455"/>
      <c r="AP31" s="454">
        <v>6000</v>
      </c>
      <c r="AQ31" s="455">
        <v>1.915E-2</v>
      </c>
      <c r="AR31" s="454"/>
      <c r="AS31" s="455"/>
      <c r="AT31" s="456"/>
      <c r="AU31" s="455"/>
      <c r="AV31" s="454"/>
      <c r="AW31" s="455"/>
      <c r="AX31" s="454"/>
      <c r="AY31" s="455"/>
      <c r="AZ31" s="454"/>
      <c r="BA31" s="455"/>
      <c r="BB31" s="454"/>
      <c r="BC31" s="455"/>
      <c r="BD31" s="454"/>
      <c r="BE31" s="455"/>
      <c r="BF31" s="454"/>
      <c r="BG31" s="455"/>
      <c r="BH31" s="454"/>
      <c r="BI31" s="455"/>
      <c r="BJ31" s="454"/>
      <c r="BK31" s="455"/>
      <c r="BL31" s="454"/>
      <c r="BM31" s="455"/>
      <c r="BN31" s="454"/>
      <c r="BO31" s="455"/>
      <c r="BP31" s="454"/>
      <c r="BQ31" s="455"/>
      <c r="BR31" s="454"/>
      <c r="BS31" s="455"/>
      <c r="BT31" s="454"/>
      <c r="BU31" s="455"/>
      <c r="BV31" s="456"/>
      <c r="BW31" s="455"/>
      <c r="BX31" s="456"/>
      <c r="BY31" s="455"/>
      <c r="BZ31" s="454"/>
      <c r="CA31" s="455"/>
      <c r="CB31" s="456"/>
      <c r="CC31" s="455"/>
      <c r="CD31" s="454"/>
      <c r="CE31" s="455"/>
      <c r="CF31" s="454"/>
      <c r="CG31" s="455"/>
      <c r="CH31" s="454"/>
      <c r="CI31" s="455"/>
      <c r="CJ31" s="454"/>
      <c r="CK31" s="455"/>
      <c r="CL31" s="456"/>
      <c r="CM31" s="455"/>
      <c r="CN31" s="456"/>
      <c r="CO31" s="455"/>
      <c r="CP31" s="449">
        <f t="shared" si="3"/>
        <v>1782.76</v>
      </c>
      <c r="CQ31" s="450"/>
    </row>
    <row r="32" spans="1:95" x14ac:dyDescent="0.2">
      <c r="A32" s="446">
        <v>3</v>
      </c>
      <c r="B32" s="447" t="s">
        <v>198</v>
      </c>
      <c r="C32" s="448">
        <v>2021</v>
      </c>
      <c r="D32" s="449">
        <f t="shared" si="2"/>
        <v>0</v>
      </c>
      <c r="E32" s="450">
        <f t="shared" si="2"/>
        <v>9159.61</v>
      </c>
      <c r="F32" s="454"/>
      <c r="G32" s="455"/>
      <c r="H32" s="454">
        <v>7200</v>
      </c>
      <c r="I32" s="455">
        <v>0.12133333333333333</v>
      </c>
      <c r="J32" s="454"/>
      <c r="K32" s="455"/>
      <c r="L32" s="454">
        <v>1000</v>
      </c>
      <c r="M32" s="455">
        <v>0.85729</v>
      </c>
      <c r="N32" s="454">
        <v>400</v>
      </c>
      <c r="O32" s="455">
        <v>3.63</v>
      </c>
      <c r="P32" s="454">
        <v>34000</v>
      </c>
      <c r="Q32" s="455">
        <v>9.1630588235294116E-2</v>
      </c>
      <c r="R32" s="454"/>
      <c r="S32" s="455"/>
      <c r="T32" s="454"/>
      <c r="U32" s="455"/>
      <c r="V32" s="454">
        <v>568</v>
      </c>
      <c r="W32" s="455">
        <v>1.622411971830986</v>
      </c>
      <c r="X32" s="454"/>
      <c r="Y32" s="455"/>
      <c r="Z32" s="454"/>
      <c r="AA32" s="455"/>
      <c r="AB32" s="454">
        <v>1100</v>
      </c>
      <c r="AC32" s="455">
        <v>7.3181818181818181E-2</v>
      </c>
      <c r="AD32" s="454">
        <v>100</v>
      </c>
      <c r="AE32" s="455">
        <v>1.7248000000000001</v>
      </c>
      <c r="AF32" s="454">
        <v>10</v>
      </c>
      <c r="AG32" s="455">
        <v>3.63</v>
      </c>
      <c r="AH32" s="456">
        <v>6</v>
      </c>
      <c r="AI32" s="455">
        <v>13.44</v>
      </c>
      <c r="AJ32" s="456">
        <v>32.75</v>
      </c>
      <c r="AK32" s="455">
        <v>7.2399885496183201</v>
      </c>
      <c r="AL32" s="454">
        <v>28500</v>
      </c>
      <c r="AM32" s="455">
        <v>3.8610526315789477E-2</v>
      </c>
      <c r="AN32" s="454"/>
      <c r="AO32" s="455"/>
      <c r="AP32" s="454">
        <v>6000</v>
      </c>
      <c r="AQ32" s="455">
        <v>3.8719999999999997E-2</v>
      </c>
      <c r="AR32" s="454"/>
      <c r="AS32" s="455"/>
      <c r="AT32" s="456"/>
      <c r="AU32" s="455"/>
      <c r="AV32" s="454"/>
      <c r="AW32" s="455"/>
      <c r="AX32" s="454"/>
      <c r="AY32" s="455"/>
      <c r="AZ32" s="454"/>
      <c r="BA32" s="455"/>
      <c r="BB32" s="454"/>
      <c r="BC32" s="455"/>
      <c r="BD32" s="454"/>
      <c r="BE32" s="455"/>
      <c r="BF32" s="454"/>
      <c r="BG32" s="455"/>
      <c r="BH32" s="454"/>
      <c r="BI32" s="455"/>
      <c r="BJ32" s="454"/>
      <c r="BK32" s="455"/>
      <c r="BL32" s="454"/>
      <c r="BM32" s="455"/>
      <c r="BN32" s="454"/>
      <c r="BO32" s="455"/>
      <c r="BP32" s="454"/>
      <c r="BQ32" s="455"/>
      <c r="BR32" s="454"/>
      <c r="BS32" s="455"/>
      <c r="BT32" s="454"/>
      <c r="BU32" s="455"/>
      <c r="BV32" s="456"/>
      <c r="BW32" s="455"/>
      <c r="BX32" s="456"/>
      <c r="BY32" s="455"/>
      <c r="BZ32" s="454"/>
      <c r="CA32" s="455"/>
      <c r="CB32" s="456"/>
      <c r="CC32" s="455"/>
      <c r="CD32" s="454"/>
      <c r="CE32" s="455"/>
      <c r="CF32" s="454"/>
      <c r="CG32" s="455"/>
      <c r="CH32" s="454"/>
      <c r="CI32" s="455"/>
      <c r="CJ32" s="454"/>
      <c r="CK32" s="455"/>
      <c r="CL32" s="456"/>
      <c r="CM32" s="455"/>
      <c r="CN32" s="456"/>
      <c r="CO32" s="455"/>
      <c r="CP32" s="449"/>
      <c r="CQ32" s="450">
        <f t="shared" si="4"/>
        <v>9159.61</v>
      </c>
    </row>
    <row r="33" spans="1:95" x14ac:dyDescent="0.2">
      <c r="A33" s="446">
        <v>3</v>
      </c>
      <c r="B33" s="447" t="s">
        <v>217</v>
      </c>
      <c r="C33" s="448">
        <v>2019</v>
      </c>
      <c r="D33" s="449">
        <f t="shared" si="2"/>
        <v>2826.48</v>
      </c>
      <c r="E33" s="450">
        <f t="shared" si="2"/>
        <v>0</v>
      </c>
      <c r="F33" s="454"/>
      <c r="G33" s="455"/>
      <c r="H33" s="454"/>
      <c r="I33" s="455"/>
      <c r="J33" s="454"/>
      <c r="K33" s="455"/>
      <c r="L33" s="454"/>
      <c r="M33" s="455"/>
      <c r="N33" s="454"/>
      <c r="O33" s="455"/>
      <c r="P33" s="454">
        <v>22600</v>
      </c>
      <c r="Q33" s="455">
        <v>4.7560176991150435E-2</v>
      </c>
      <c r="R33" s="454">
        <v>150</v>
      </c>
      <c r="S33" s="455">
        <v>0.49626666666666663</v>
      </c>
      <c r="T33" s="454"/>
      <c r="U33" s="455"/>
      <c r="V33" s="454">
        <v>420</v>
      </c>
      <c r="W33" s="455">
        <v>0.37904761904761902</v>
      </c>
      <c r="X33" s="454"/>
      <c r="Y33" s="455"/>
      <c r="Z33" s="454"/>
      <c r="AA33" s="455"/>
      <c r="AB33" s="454">
        <v>450</v>
      </c>
      <c r="AC33" s="455">
        <v>3.1222222222222224E-2</v>
      </c>
      <c r="AD33" s="454"/>
      <c r="AE33" s="455"/>
      <c r="AF33" s="454"/>
      <c r="AG33" s="455"/>
      <c r="AH33" s="456">
        <v>114.5</v>
      </c>
      <c r="AI33" s="455">
        <v>5.7145851528384286</v>
      </c>
      <c r="AJ33" s="456">
        <v>143.4</v>
      </c>
      <c r="AK33" s="455">
        <v>5.644979079497908</v>
      </c>
      <c r="AL33" s="454">
        <v>300</v>
      </c>
      <c r="AM33" s="455">
        <v>5.4833333333333331E-2</v>
      </c>
      <c r="AN33" s="454"/>
      <c r="AO33" s="455"/>
      <c r="AP33" s="454"/>
      <c r="AQ33" s="455"/>
      <c r="AR33" s="454"/>
      <c r="AS33" s="455"/>
      <c r="AT33" s="456"/>
      <c r="AU33" s="455"/>
      <c r="AV33" s="454"/>
      <c r="AW33" s="455"/>
      <c r="AX33" s="454"/>
      <c r="AY33" s="455"/>
      <c r="AZ33" s="454">
        <v>500</v>
      </c>
      <c r="BA33" s="455">
        <v>4.734E-2</v>
      </c>
      <c r="BB33" s="454"/>
      <c r="BC33" s="455"/>
      <c r="BD33" s="454"/>
      <c r="BE33" s="455"/>
      <c r="BF33" s="454"/>
      <c r="BG33" s="455"/>
      <c r="BH33" s="454"/>
      <c r="BI33" s="455"/>
      <c r="BJ33" s="454"/>
      <c r="BK33" s="455"/>
      <c r="BL33" s="454"/>
      <c r="BM33" s="455"/>
      <c r="BN33" s="454"/>
      <c r="BO33" s="455"/>
      <c r="BP33" s="454"/>
      <c r="BQ33" s="455"/>
      <c r="BR33" s="454"/>
      <c r="BS33" s="455"/>
      <c r="BT33" s="454"/>
      <c r="BU33" s="455"/>
      <c r="BV33" s="456"/>
      <c r="BW33" s="455"/>
      <c r="BX33" s="456"/>
      <c r="BY33" s="455"/>
      <c r="BZ33" s="454"/>
      <c r="CA33" s="455"/>
      <c r="CB33" s="456"/>
      <c r="CC33" s="455"/>
      <c r="CD33" s="454"/>
      <c r="CE33" s="455"/>
      <c r="CF33" s="454"/>
      <c r="CG33" s="455"/>
      <c r="CH33" s="454"/>
      <c r="CI33" s="455"/>
      <c r="CJ33" s="454"/>
      <c r="CK33" s="455"/>
      <c r="CL33" s="456"/>
      <c r="CM33" s="455"/>
      <c r="CN33" s="456"/>
      <c r="CO33" s="455"/>
      <c r="CP33" s="449">
        <f t="shared" si="3"/>
        <v>2826.48</v>
      </c>
      <c r="CQ33" s="450"/>
    </row>
    <row r="34" spans="1:95" x14ac:dyDescent="0.2">
      <c r="A34" s="446">
        <v>3</v>
      </c>
      <c r="B34" s="447" t="s">
        <v>217</v>
      </c>
      <c r="C34" s="448">
        <v>2021</v>
      </c>
      <c r="D34" s="449">
        <f t="shared" si="2"/>
        <v>0</v>
      </c>
      <c r="E34" s="450">
        <f t="shared" si="2"/>
        <v>14687.04</v>
      </c>
      <c r="F34" s="454"/>
      <c r="G34" s="455"/>
      <c r="H34" s="454"/>
      <c r="I34" s="455"/>
      <c r="J34" s="454"/>
      <c r="K34" s="455"/>
      <c r="L34" s="454">
        <v>820</v>
      </c>
      <c r="M34" s="455">
        <v>1.5464024390243902</v>
      </c>
      <c r="N34" s="454">
        <v>360</v>
      </c>
      <c r="O34" s="455">
        <v>6.1277777777777782</v>
      </c>
      <c r="P34" s="454">
        <v>20000</v>
      </c>
      <c r="Q34" s="455">
        <v>0.17761563750000001</v>
      </c>
      <c r="R34" s="454">
        <v>100</v>
      </c>
      <c r="S34" s="455">
        <v>0.56000000000000005</v>
      </c>
      <c r="T34" s="454">
        <v>190</v>
      </c>
      <c r="U34" s="455">
        <v>3.6850000000000001</v>
      </c>
      <c r="V34" s="454">
        <v>1795</v>
      </c>
      <c r="W34" s="455">
        <v>1.5786991643454038</v>
      </c>
      <c r="X34" s="454"/>
      <c r="Y34" s="455"/>
      <c r="Z34" s="454"/>
      <c r="AA34" s="455"/>
      <c r="AB34" s="454">
        <v>600</v>
      </c>
      <c r="AC34" s="455">
        <v>0.14000000000000001</v>
      </c>
      <c r="AD34" s="454">
        <v>3</v>
      </c>
      <c r="AE34" s="455">
        <v>1.6900000000000002</v>
      </c>
      <c r="AF34" s="454"/>
      <c r="AG34" s="455"/>
      <c r="AH34" s="456">
        <v>271.75</v>
      </c>
      <c r="AI34" s="455">
        <v>6.0334602154896864</v>
      </c>
      <c r="AJ34" s="456">
        <v>41.4</v>
      </c>
      <c r="AK34" s="455">
        <v>6.8609601390361732</v>
      </c>
      <c r="AL34" s="454">
        <v>1200</v>
      </c>
      <c r="AM34" s="455">
        <v>0.06</v>
      </c>
      <c r="AN34" s="454">
        <v>270</v>
      </c>
      <c r="AO34" s="455">
        <v>0.33588000000000001</v>
      </c>
      <c r="AP34" s="454"/>
      <c r="AQ34" s="455"/>
      <c r="AR34" s="454"/>
      <c r="AS34" s="455"/>
      <c r="AT34" s="456"/>
      <c r="AU34" s="455"/>
      <c r="AV34" s="454"/>
      <c r="AW34" s="455"/>
      <c r="AX34" s="454"/>
      <c r="AY34" s="455"/>
      <c r="AZ34" s="454">
        <v>2398</v>
      </c>
      <c r="BA34" s="455">
        <v>0.64053377814845702</v>
      </c>
      <c r="BB34" s="454"/>
      <c r="BC34" s="455"/>
      <c r="BD34" s="454"/>
      <c r="BE34" s="455"/>
      <c r="BF34" s="454"/>
      <c r="BG34" s="455"/>
      <c r="BH34" s="454"/>
      <c r="BI34" s="455"/>
      <c r="BJ34" s="454"/>
      <c r="BK34" s="455"/>
      <c r="BL34" s="454"/>
      <c r="BM34" s="455"/>
      <c r="BN34" s="454"/>
      <c r="BO34" s="455"/>
      <c r="BP34" s="454"/>
      <c r="BQ34" s="455"/>
      <c r="BR34" s="454"/>
      <c r="BS34" s="455"/>
      <c r="BT34" s="454"/>
      <c r="BU34" s="455"/>
      <c r="BV34" s="456"/>
      <c r="BW34" s="455"/>
      <c r="BX34" s="456">
        <v>3</v>
      </c>
      <c r="BY34" s="455">
        <v>119.79</v>
      </c>
      <c r="BZ34" s="454"/>
      <c r="CA34" s="455"/>
      <c r="CB34" s="456"/>
      <c r="CC34" s="455"/>
      <c r="CD34" s="454"/>
      <c r="CE34" s="455"/>
      <c r="CF34" s="454"/>
      <c r="CG34" s="455"/>
      <c r="CH34" s="454"/>
      <c r="CI34" s="455"/>
      <c r="CJ34" s="454"/>
      <c r="CK34" s="455"/>
      <c r="CL34" s="456"/>
      <c r="CM34" s="455"/>
      <c r="CN34" s="456"/>
      <c r="CO34" s="455"/>
      <c r="CP34" s="449"/>
      <c r="CQ34" s="450">
        <f t="shared" si="4"/>
        <v>14687.04</v>
      </c>
    </row>
    <row r="35" spans="1:95" x14ac:dyDescent="0.2">
      <c r="A35" s="446">
        <v>3</v>
      </c>
      <c r="B35" s="447" t="s">
        <v>200</v>
      </c>
      <c r="C35" s="448">
        <v>2019</v>
      </c>
      <c r="D35" s="449">
        <f t="shared" si="2"/>
        <v>1893.03</v>
      </c>
      <c r="E35" s="450">
        <f t="shared" si="2"/>
        <v>0</v>
      </c>
      <c r="F35" s="454"/>
      <c r="G35" s="455"/>
      <c r="H35" s="454">
        <v>900</v>
      </c>
      <c r="I35" s="455">
        <v>0.02</v>
      </c>
      <c r="J35" s="454"/>
      <c r="K35" s="455"/>
      <c r="L35" s="454">
        <v>0</v>
      </c>
      <c r="M35" s="455">
        <v>0</v>
      </c>
      <c r="N35" s="454">
        <v>0</v>
      </c>
      <c r="O35" s="455">
        <v>0</v>
      </c>
      <c r="P35" s="454">
        <v>32100</v>
      </c>
      <c r="Q35" s="455">
        <v>0.03</v>
      </c>
      <c r="R35" s="454">
        <v>1780</v>
      </c>
      <c r="S35" s="455">
        <v>0.37</v>
      </c>
      <c r="T35" s="454">
        <v>0</v>
      </c>
      <c r="U35" s="455">
        <v>0</v>
      </c>
      <c r="V35" s="454">
        <v>0</v>
      </c>
      <c r="W35" s="455">
        <v>0</v>
      </c>
      <c r="X35" s="454"/>
      <c r="Y35" s="455"/>
      <c r="Z35" s="454">
        <v>0</v>
      </c>
      <c r="AA35" s="455">
        <v>0</v>
      </c>
      <c r="AB35" s="454">
        <v>600</v>
      </c>
      <c r="AC35" s="455">
        <v>0.03</v>
      </c>
      <c r="AD35" s="454">
        <v>0</v>
      </c>
      <c r="AE35" s="455">
        <v>0</v>
      </c>
      <c r="AF35" s="454">
        <v>0</v>
      </c>
      <c r="AG35" s="455">
        <v>0</v>
      </c>
      <c r="AH35" s="456">
        <v>29</v>
      </c>
      <c r="AI35" s="455">
        <v>3.07</v>
      </c>
      <c r="AJ35" s="456">
        <v>32</v>
      </c>
      <c r="AK35" s="455">
        <v>3.45</v>
      </c>
      <c r="AL35" s="454">
        <v>0</v>
      </c>
      <c r="AM35" s="455"/>
      <c r="AN35" s="454"/>
      <c r="AO35" s="455"/>
      <c r="AP35" s="454">
        <v>1800</v>
      </c>
      <c r="AQ35" s="455">
        <v>0.02</v>
      </c>
      <c r="AR35" s="454"/>
      <c r="AS35" s="455"/>
      <c r="AT35" s="456"/>
      <c r="AU35" s="455"/>
      <c r="AV35" s="454"/>
      <c r="AW35" s="455"/>
      <c r="AX35" s="454"/>
      <c r="AY35" s="455"/>
      <c r="AZ35" s="454"/>
      <c r="BA35" s="455"/>
      <c r="BB35" s="454"/>
      <c r="BC35" s="455"/>
      <c r="BD35" s="454"/>
      <c r="BE35" s="455"/>
      <c r="BF35" s="454"/>
      <c r="BG35" s="455"/>
      <c r="BH35" s="454"/>
      <c r="BI35" s="455"/>
      <c r="BJ35" s="454"/>
      <c r="BK35" s="455"/>
      <c r="BL35" s="454"/>
      <c r="BM35" s="455"/>
      <c r="BN35" s="454"/>
      <c r="BO35" s="455"/>
      <c r="BP35" s="454"/>
      <c r="BQ35" s="455"/>
      <c r="BR35" s="454"/>
      <c r="BS35" s="455"/>
      <c r="BT35" s="454"/>
      <c r="BU35" s="455"/>
      <c r="BV35" s="456"/>
      <c r="BW35" s="455"/>
      <c r="BX35" s="456"/>
      <c r="BY35" s="455"/>
      <c r="BZ35" s="454"/>
      <c r="CA35" s="455"/>
      <c r="CB35" s="456"/>
      <c r="CC35" s="455"/>
      <c r="CD35" s="454"/>
      <c r="CE35" s="455"/>
      <c r="CF35" s="454"/>
      <c r="CG35" s="455"/>
      <c r="CH35" s="454"/>
      <c r="CI35" s="455"/>
      <c r="CJ35" s="454"/>
      <c r="CK35" s="455"/>
      <c r="CL35" s="456"/>
      <c r="CM35" s="455"/>
      <c r="CN35" s="456"/>
      <c r="CO35" s="455"/>
      <c r="CP35" s="449">
        <f t="shared" si="3"/>
        <v>1893.03</v>
      </c>
      <c r="CQ35" s="450"/>
    </row>
    <row r="36" spans="1:95" x14ac:dyDescent="0.2">
      <c r="A36" s="446">
        <v>3</v>
      </c>
      <c r="B36" s="447" t="s">
        <v>200</v>
      </c>
      <c r="C36" s="448">
        <v>2021</v>
      </c>
      <c r="D36" s="449">
        <f t="shared" si="2"/>
        <v>0</v>
      </c>
      <c r="E36" s="450">
        <f t="shared" si="2"/>
        <v>23497.72</v>
      </c>
      <c r="F36" s="454"/>
      <c r="G36" s="455"/>
      <c r="H36" s="454">
        <v>2200</v>
      </c>
      <c r="I36" s="455">
        <v>0.28399999999999997</v>
      </c>
      <c r="J36" s="454"/>
      <c r="K36" s="455"/>
      <c r="L36" s="454">
        <v>2476</v>
      </c>
      <c r="M36" s="455">
        <v>2.7604684975767366</v>
      </c>
      <c r="N36" s="454">
        <v>910</v>
      </c>
      <c r="O36" s="455">
        <v>4.1731868131868133</v>
      </c>
      <c r="P36" s="454">
        <v>35800</v>
      </c>
      <c r="Q36" s="455">
        <v>0.10487150837988828</v>
      </c>
      <c r="R36" s="454">
        <v>400</v>
      </c>
      <c r="S36" s="455">
        <v>0.56699999999999995</v>
      </c>
      <c r="T36" s="454">
        <v>270</v>
      </c>
      <c r="U36" s="455">
        <v>9.294074074074075</v>
      </c>
      <c r="V36" s="454">
        <v>2755</v>
      </c>
      <c r="W36" s="455">
        <v>1.050239564428312</v>
      </c>
      <c r="X36" s="454"/>
      <c r="Y36" s="455"/>
      <c r="Z36" s="454">
        <v>270</v>
      </c>
      <c r="AA36" s="455">
        <v>0.34</v>
      </c>
      <c r="AB36" s="454">
        <v>2315</v>
      </c>
      <c r="AC36" s="455">
        <v>0.04</v>
      </c>
      <c r="AD36" s="454">
        <v>26</v>
      </c>
      <c r="AE36" s="455">
        <v>6.0500000000000007</v>
      </c>
      <c r="AF36" s="454">
        <v>8</v>
      </c>
      <c r="AG36" s="455">
        <v>7.26</v>
      </c>
      <c r="AH36" s="456">
        <v>180</v>
      </c>
      <c r="AI36" s="455">
        <v>4.6355555555555563</v>
      </c>
      <c r="AJ36" s="456">
        <v>110.4</v>
      </c>
      <c r="AK36" s="455">
        <v>3.3176449275362314</v>
      </c>
      <c r="AL36" s="454">
        <v>3960</v>
      </c>
      <c r="AM36" s="455">
        <v>0.05</v>
      </c>
      <c r="AN36" s="454"/>
      <c r="AO36" s="455"/>
      <c r="AP36" s="454">
        <v>1600</v>
      </c>
      <c r="AQ36" s="455">
        <v>0.04</v>
      </c>
      <c r="AR36" s="454"/>
      <c r="AS36" s="455"/>
      <c r="AT36" s="456"/>
      <c r="AU36" s="455"/>
      <c r="AV36" s="454"/>
      <c r="AW36" s="455"/>
      <c r="AX36" s="454"/>
      <c r="AY36" s="455"/>
      <c r="AZ36" s="454"/>
      <c r="BA36" s="455"/>
      <c r="BB36" s="454"/>
      <c r="BC36" s="455"/>
      <c r="BD36" s="454"/>
      <c r="BE36" s="455"/>
      <c r="BF36" s="454">
        <v>7</v>
      </c>
      <c r="BG36" s="455">
        <v>114.62</v>
      </c>
      <c r="BH36" s="454">
        <v>20</v>
      </c>
      <c r="BI36" s="455">
        <v>9.58</v>
      </c>
      <c r="BJ36" s="454"/>
      <c r="BK36" s="455"/>
      <c r="BL36" s="454"/>
      <c r="BM36" s="455"/>
      <c r="BN36" s="454"/>
      <c r="BO36" s="455"/>
      <c r="BP36" s="454"/>
      <c r="BQ36" s="455"/>
      <c r="BR36" s="454"/>
      <c r="BS36" s="455"/>
      <c r="BT36" s="454"/>
      <c r="BU36" s="455"/>
      <c r="BV36" s="456"/>
      <c r="BW36" s="455"/>
      <c r="BX36" s="456"/>
      <c r="BY36" s="455"/>
      <c r="BZ36" s="454"/>
      <c r="CA36" s="455"/>
      <c r="CB36" s="456"/>
      <c r="CC36" s="455"/>
      <c r="CD36" s="454"/>
      <c r="CE36" s="455"/>
      <c r="CF36" s="454"/>
      <c r="CG36" s="455"/>
      <c r="CH36" s="454"/>
      <c r="CI36" s="455"/>
      <c r="CJ36" s="454"/>
      <c r="CK36" s="455"/>
      <c r="CL36" s="456"/>
      <c r="CM36" s="455"/>
      <c r="CN36" s="456"/>
      <c r="CO36" s="455"/>
      <c r="CP36" s="449"/>
      <c r="CQ36" s="450">
        <f t="shared" si="4"/>
        <v>23497.72</v>
      </c>
    </row>
    <row r="37" spans="1:95" x14ac:dyDescent="0.2">
      <c r="A37" s="446">
        <v>3</v>
      </c>
      <c r="B37" s="447" t="s">
        <v>218</v>
      </c>
      <c r="C37" s="448">
        <v>2019</v>
      </c>
      <c r="D37" s="449">
        <f t="shared" si="2"/>
        <v>1650.28</v>
      </c>
      <c r="E37" s="450">
        <f t="shared" si="2"/>
        <v>0</v>
      </c>
      <c r="F37" s="454"/>
      <c r="G37" s="455"/>
      <c r="H37" s="454">
        <v>400</v>
      </c>
      <c r="I37" s="455">
        <v>0.03</v>
      </c>
      <c r="J37" s="454"/>
      <c r="K37" s="455"/>
      <c r="L37" s="454"/>
      <c r="M37" s="455"/>
      <c r="N37" s="454"/>
      <c r="O37" s="455"/>
      <c r="P37" s="454">
        <v>31850</v>
      </c>
      <c r="Q37" s="455">
        <v>0.03</v>
      </c>
      <c r="R37" s="454">
        <v>315</v>
      </c>
      <c r="S37" s="455">
        <v>0.32</v>
      </c>
      <c r="T37" s="454"/>
      <c r="U37" s="455"/>
      <c r="V37" s="454">
        <v>116</v>
      </c>
      <c r="W37" s="455">
        <v>2.4700000000000002</v>
      </c>
      <c r="X37" s="454">
        <v>100</v>
      </c>
      <c r="Y37" s="455">
        <v>0.01</v>
      </c>
      <c r="Z37" s="454"/>
      <c r="AA37" s="455"/>
      <c r="AB37" s="454">
        <v>150</v>
      </c>
      <c r="AC37" s="455">
        <v>0.03</v>
      </c>
      <c r="AD37" s="454"/>
      <c r="AE37" s="455"/>
      <c r="AF37" s="454"/>
      <c r="AG37" s="455"/>
      <c r="AH37" s="456">
        <v>20</v>
      </c>
      <c r="AI37" s="455">
        <v>6.58</v>
      </c>
      <c r="AJ37" s="456">
        <v>11.73</v>
      </c>
      <c r="AK37" s="455">
        <v>13.5</v>
      </c>
      <c r="AL37" s="454"/>
      <c r="AM37" s="455"/>
      <c r="AN37" s="454"/>
      <c r="AO37" s="455"/>
      <c r="AP37" s="454"/>
      <c r="AQ37" s="455"/>
      <c r="AR37" s="454"/>
      <c r="AS37" s="455"/>
      <c r="AT37" s="456"/>
      <c r="AU37" s="455"/>
      <c r="AV37" s="454"/>
      <c r="AW37" s="455"/>
      <c r="AX37" s="454"/>
      <c r="AY37" s="455"/>
      <c r="AZ37" s="454"/>
      <c r="BA37" s="455"/>
      <c r="BB37" s="454"/>
      <c r="BC37" s="455"/>
      <c r="BD37" s="454"/>
      <c r="BE37" s="455"/>
      <c r="BF37" s="454"/>
      <c r="BG37" s="455"/>
      <c r="BH37" s="454"/>
      <c r="BI37" s="455"/>
      <c r="BJ37" s="454"/>
      <c r="BK37" s="455"/>
      <c r="BL37" s="454"/>
      <c r="BM37" s="455"/>
      <c r="BN37" s="454"/>
      <c r="BO37" s="455"/>
      <c r="BP37" s="454"/>
      <c r="BQ37" s="455"/>
      <c r="BR37" s="454"/>
      <c r="BS37" s="455"/>
      <c r="BT37" s="454"/>
      <c r="BU37" s="455"/>
      <c r="BV37" s="456"/>
      <c r="BW37" s="455"/>
      <c r="BX37" s="456"/>
      <c r="BY37" s="455"/>
      <c r="BZ37" s="454"/>
      <c r="CA37" s="455"/>
      <c r="CB37" s="456"/>
      <c r="CC37" s="455"/>
      <c r="CD37" s="454"/>
      <c r="CE37" s="455"/>
      <c r="CF37" s="454"/>
      <c r="CG37" s="455"/>
      <c r="CH37" s="454"/>
      <c r="CI37" s="455"/>
      <c r="CJ37" s="454"/>
      <c r="CK37" s="455"/>
      <c r="CL37" s="456"/>
      <c r="CM37" s="455"/>
      <c r="CN37" s="456"/>
      <c r="CO37" s="455"/>
      <c r="CP37" s="449">
        <f t="shared" si="3"/>
        <v>1650.28</v>
      </c>
      <c r="CQ37" s="450"/>
    </row>
    <row r="38" spans="1:95" x14ac:dyDescent="0.2">
      <c r="A38" s="446">
        <v>3</v>
      </c>
      <c r="B38" s="447" t="s">
        <v>218</v>
      </c>
      <c r="C38" s="448">
        <v>2021</v>
      </c>
      <c r="D38" s="449">
        <f t="shared" si="2"/>
        <v>0</v>
      </c>
      <c r="E38" s="450">
        <f t="shared" si="2"/>
        <v>14629.66</v>
      </c>
      <c r="F38" s="454"/>
      <c r="G38" s="455"/>
      <c r="H38" s="454">
        <v>7950</v>
      </c>
      <c r="I38" s="455">
        <v>8.0943396226415096E-2</v>
      </c>
      <c r="J38" s="454"/>
      <c r="K38" s="455"/>
      <c r="L38" s="454">
        <v>856</v>
      </c>
      <c r="M38" s="455">
        <v>1.6473130841121497</v>
      </c>
      <c r="N38" s="454"/>
      <c r="O38" s="455"/>
      <c r="P38" s="454">
        <v>65000</v>
      </c>
      <c r="Q38" s="455">
        <v>9.4538461538461543E-2</v>
      </c>
      <c r="R38" s="454">
        <v>429</v>
      </c>
      <c r="S38" s="455">
        <v>0.35804195804195804</v>
      </c>
      <c r="T38" s="454">
        <v>50</v>
      </c>
      <c r="U38" s="455">
        <v>8.4700000000000006</v>
      </c>
      <c r="V38" s="454">
        <v>2499</v>
      </c>
      <c r="W38" s="455">
        <v>1.8909403761504602</v>
      </c>
      <c r="X38" s="454">
        <v>899</v>
      </c>
      <c r="Y38" s="455">
        <v>7.220244716351501E-2</v>
      </c>
      <c r="Z38" s="454">
        <v>150</v>
      </c>
      <c r="AA38" s="455">
        <v>0.36799999999999999</v>
      </c>
      <c r="AB38" s="454">
        <v>1850</v>
      </c>
      <c r="AC38" s="455">
        <v>0.15756756756756757</v>
      </c>
      <c r="AD38" s="454"/>
      <c r="AE38" s="455"/>
      <c r="AF38" s="454"/>
      <c r="AG38" s="455"/>
      <c r="AH38" s="456">
        <v>67</v>
      </c>
      <c r="AI38" s="455">
        <v>7.3987313432835826</v>
      </c>
      <c r="AJ38" s="456">
        <v>26</v>
      </c>
      <c r="AK38" s="455">
        <v>8.506730769230769</v>
      </c>
      <c r="AL38" s="454"/>
      <c r="AM38" s="455"/>
      <c r="AN38" s="454"/>
      <c r="AO38" s="455"/>
      <c r="AP38" s="454"/>
      <c r="AQ38" s="455"/>
      <c r="AR38" s="454"/>
      <c r="AS38" s="455"/>
      <c r="AT38" s="456"/>
      <c r="AU38" s="455"/>
      <c r="AV38" s="454"/>
      <c r="AW38" s="455"/>
      <c r="AX38" s="454"/>
      <c r="AY38" s="455"/>
      <c r="AZ38" s="454"/>
      <c r="BA38" s="455"/>
      <c r="BB38" s="454"/>
      <c r="BC38" s="455"/>
      <c r="BD38" s="454"/>
      <c r="BE38" s="455"/>
      <c r="BF38" s="454"/>
      <c r="BG38" s="455"/>
      <c r="BH38" s="454"/>
      <c r="BI38" s="455"/>
      <c r="BJ38" s="454"/>
      <c r="BK38" s="455"/>
      <c r="BL38" s="454"/>
      <c r="BM38" s="455"/>
      <c r="BN38" s="454"/>
      <c r="BO38" s="455"/>
      <c r="BP38" s="454"/>
      <c r="BQ38" s="455"/>
      <c r="BR38" s="454"/>
      <c r="BS38" s="455"/>
      <c r="BT38" s="454"/>
      <c r="BU38" s="455"/>
      <c r="BV38" s="456"/>
      <c r="BW38" s="455"/>
      <c r="BX38" s="456"/>
      <c r="BY38" s="455"/>
      <c r="BZ38" s="454"/>
      <c r="CA38" s="455"/>
      <c r="CB38" s="456"/>
      <c r="CC38" s="455"/>
      <c r="CD38" s="454"/>
      <c r="CE38" s="455"/>
      <c r="CF38" s="454"/>
      <c r="CG38" s="455"/>
      <c r="CH38" s="454"/>
      <c r="CI38" s="455"/>
      <c r="CJ38" s="454"/>
      <c r="CK38" s="455"/>
      <c r="CL38" s="456"/>
      <c r="CM38" s="455"/>
      <c r="CN38" s="456"/>
      <c r="CO38" s="455"/>
      <c r="CP38" s="449"/>
      <c r="CQ38" s="450">
        <f t="shared" si="4"/>
        <v>14629.66</v>
      </c>
    </row>
    <row r="39" spans="1:95" x14ac:dyDescent="0.2">
      <c r="A39" s="446">
        <v>3</v>
      </c>
      <c r="B39" s="447" t="s">
        <v>195</v>
      </c>
      <c r="C39" s="448">
        <v>2019</v>
      </c>
      <c r="D39" s="449">
        <f t="shared" si="2"/>
        <v>1295.67</v>
      </c>
      <c r="E39" s="450">
        <f t="shared" si="2"/>
        <v>0</v>
      </c>
      <c r="F39" s="454"/>
      <c r="G39" s="455"/>
      <c r="H39" s="454"/>
      <c r="I39" s="455"/>
      <c r="J39" s="454"/>
      <c r="K39" s="455"/>
      <c r="L39" s="454"/>
      <c r="M39" s="455"/>
      <c r="N39" s="454">
        <v>0</v>
      </c>
      <c r="O39" s="455">
        <v>0</v>
      </c>
      <c r="P39" s="454">
        <v>25100</v>
      </c>
      <c r="Q39" s="455">
        <v>2.8760000000000001E-2</v>
      </c>
      <c r="R39" s="454">
        <v>100</v>
      </c>
      <c r="S39" s="455">
        <v>0.26341700000000001</v>
      </c>
      <c r="T39" s="454">
        <v>0</v>
      </c>
      <c r="U39" s="455">
        <v>0</v>
      </c>
      <c r="V39" s="454"/>
      <c r="W39" s="455"/>
      <c r="X39" s="454">
        <v>300</v>
      </c>
      <c r="Y39" s="455">
        <v>4.8867000000000001E-2</v>
      </c>
      <c r="Z39" s="454">
        <v>0</v>
      </c>
      <c r="AA39" s="455">
        <v>0</v>
      </c>
      <c r="AB39" s="454">
        <v>0</v>
      </c>
      <c r="AC39" s="455">
        <v>0</v>
      </c>
      <c r="AD39" s="454"/>
      <c r="AE39" s="455"/>
      <c r="AF39" s="454"/>
      <c r="AG39" s="455"/>
      <c r="AH39" s="456">
        <v>42.07</v>
      </c>
      <c r="AI39" s="455">
        <v>7.4848999999999999E-2</v>
      </c>
      <c r="AJ39" s="456">
        <v>0</v>
      </c>
      <c r="AK39" s="455">
        <v>0</v>
      </c>
      <c r="AL39" s="454">
        <v>9150</v>
      </c>
      <c r="AM39" s="455">
        <v>4.6477999999999998E-2</v>
      </c>
      <c r="AN39" s="454"/>
      <c r="AO39" s="455"/>
      <c r="AP39" s="454">
        <v>6100</v>
      </c>
      <c r="AQ39" s="455">
        <v>1.711E-2</v>
      </c>
      <c r="AR39" s="454"/>
      <c r="AS39" s="455"/>
      <c r="AT39" s="456"/>
      <c r="AU39" s="455"/>
      <c r="AV39" s="454"/>
      <c r="AW39" s="455"/>
      <c r="AX39" s="454"/>
      <c r="AY39" s="455"/>
      <c r="AZ39" s="454"/>
      <c r="BA39" s="455"/>
      <c r="BB39" s="454"/>
      <c r="BC39" s="455"/>
      <c r="BD39" s="454"/>
      <c r="BE39" s="455"/>
      <c r="BF39" s="454"/>
      <c r="BG39" s="455"/>
      <c r="BH39" s="454"/>
      <c r="BI39" s="455"/>
      <c r="BJ39" s="454"/>
      <c r="BK39" s="455"/>
      <c r="BL39" s="454"/>
      <c r="BM39" s="455"/>
      <c r="BN39" s="454"/>
      <c r="BO39" s="455"/>
      <c r="BP39" s="454"/>
      <c r="BQ39" s="455"/>
      <c r="BR39" s="454"/>
      <c r="BS39" s="455"/>
      <c r="BT39" s="454"/>
      <c r="BU39" s="455"/>
      <c r="BV39" s="456"/>
      <c r="BW39" s="455"/>
      <c r="BX39" s="456"/>
      <c r="BY39" s="455"/>
      <c r="BZ39" s="454"/>
      <c r="CA39" s="455"/>
      <c r="CB39" s="456"/>
      <c r="CC39" s="455"/>
      <c r="CD39" s="454"/>
      <c r="CE39" s="455"/>
      <c r="CF39" s="454"/>
      <c r="CG39" s="455"/>
      <c r="CH39" s="454"/>
      <c r="CI39" s="455"/>
      <c r="CJ39" s="454"/>
      <c r="CK39" s="455"/>
      <c r="CL39" s="456"/>
      <c r="CM39" s="455"/>
      <c r="CN39" s="456"/>
      <c r="CO39" s="455"/>
      <c r="CP39" s="449">
        <f t="shared" si="3"/>
        <v>1295.67</v>
      </c>
      <c r="CQ39" s="450"/>
    </row>
    <row r="40" spans="1:95" x14ac:dyDescent="0.2">
      <c r="A40" s="446">
        <v>3</v>
      </c>
      <c r="B40" s="447" t="s">
        <v>195</v>
      </c>
      <c r="C40" s="448">
        <v>2021</v>
      </c>
      <c r="D40" s="449">
        <f t="shared" si="2"/>
        <v>0</v>
      </c>
      <c r="E40" s="450">
        <f t="shared" si="2"/>
        <v>8708</v>
      </c>
      <c r="F40" s="454"/>
      <c r="G40" s="455"/>
      <c r="H40" s="454"/>
      <c r="I40" s="455"/>
      <c r="J40" s="454"/>
      <c r="K40" s="455"/>
      <c r="L40" s="454"/>
      <c r="M40" s="455"/>
      <c r="N40" s="454">
        <v>20</v>
      </c>
      <c r="O40" s="455">
        <v>7.0400000000000009</v>
      </c>
      <c r="P40" s="454">
        <v>43900</v>
      </c>
      <c r="Q40" s="455">
        <v>4.4011662870159458E-2</v>
      </c>
      <c r="R40" s="454">
        <v>250</v>
      </c>
      <c r="S40" s="455">
        <v>0.56696000000000002</v>
      </c>
      <c r="T40" s="454">
        <v>270</v>
      </c>
      <c r="U40" s="455">
        <v>15.783888888888887</v>
      </c>
      <c r="V40" s="454"/>
      <c r="W40" s="455"/>
      <c r="X40" s="454">
        <v>200</v>
      </c>
      <c r="Y40" s="455">
        <v>7.5870000000000007E-2</v>
      </c>
      <c r="Z40" s="454">
        <v>400</v>
      </c>
      <c r="AA40" s="455">
        <v>0.68969999999999998</v>
      </c>
      <c r="AB40" s="454">
        <v>100</v>
      </c>
      <c r="AC40" s="455">
        <v>1.8759999999999999E-2</v>
      </c>
      <c r="AD40" s="454"/>
      <c r="AE40" s="455"/>
      <c r="AF40" s="454"/>
      <c r="AG40" s="455"/>
      <c r="AH40" s="456">
        <v>126</v>
      </c>
      <c r="AI40" s="455">
        <v>5.1433777777777783</v>
      </c>
      <c r="AJ40" s="456">
        <v>59.5</v>
      </c>
      <c r="AK40" s="455">
        <v>8.2628491764705885</v>
      </c>
      <c r="AL40" s="454">
        <v>14560</v>
      </c>
      <c r="AM40" s="455">
        <v>5.2249999999999998E-2</v>
      </c>
      <c r="AN40" s="454"/>
      <c r="AO40" s="455"/>
      <c r="AP40" s="454">
        <v>2000</v>
      </c>
      <c r="AQ40" s="455">
        <v>1.9151999999999999E-2</v>
      </c>
      <c r="AR40" s="454"/>
      <c r="AS40" s="455"/>
      <c r="AT40" s="456"/>
      <c r="AU40" s="455"/>
      <c r="AV40" s="454"/>
      <c r="AW40" s="455"/>
      <c r="AX40" s="454"/>
      <c r="AY40" s="455"/>
      <c r="AZ40" s="454"/>
      <c r="BA40" s="455"/>
      <c r="BB40" s="454"/>
      <c r="BC40" s="455"/>
      <c r="BD40" s="454"/>
      <c r="BE40" s="455"/>
      <c r="BF40" s="454"/>
      <c r="BG40" s="455"/>
      <c r="BH40" s="454"/>
      <c r="BI40" s="455"/>
      <c r="BJ40" s="454"/>
      <c r="BK40" s="455"/>
      <c r="BL40" s="454"/>
      <c r="BM40" s="455"/>
      <c r="BN40" s="454"/>
      <c r="BO40" s="455"/>
      <c r="BP40" s="454"/>
      <c r="BQ40" s="455"/>
      <c r="BR40" s="454"/>
      <c r="BS40" s="455"/>
      <c r="BT40" s="454"/>
      <c r="BU40" s="455"/>
      <c r="BV40" s="456"/>
      <c r="BW40" s="455"/>
      <c r="BX40" s="456"/>
      <c r="BY40" s="455"/>
      <c r="BZ40" s="454"/>
      <c r="CA40" s="455"/>
      <c r="CB40" s="456"/>
      <c r="CC40" s="455"/>
      <c r="CD40" s="454"/>
      <c r="CE40" s="455"/>
      <c r="CF40" s="454"/>
      <c r="CG40" s="455"/>
      <c r="CH40" s="454"/>
      <c r="CI40" s="455"/>
      <c r="CJ40" s="454"/>
      <c r="CK40" s="455"/>
      <c r="CL40" s="456"/>
      <c r="CM40" s="455"/>
      <c r="CN40" s="456"/>
      <c r="CO40" s="455"/>
      <c r="CP40" s="449"/>
      <c r="CQ40" s="450">
        <f t="shared" si="4"/>
        <v>8708</v>
      </c>
    </row>
    <row r="41" spans="1:95" x14ac:dyDescent="0.2">
      <c r="A41" s="446">
        <v>3</v>
      </c>
      <c r="B41" s="447" t="s">
        <v>219</v>
      </c>
      <c r="C41" s="448">
        <v>2019</v>
      </c>
      <c r="D41" s="449">
        <f t="shared" si="2"/>
        <v>1045.7</v>
      </c>
      <c r="E41" s="450">
        <f t="shared" si="2"/>
        <v>0</v>
      </c>
      <c r="F41" s="454">
        <v>3000</v>
      </c>
      <c r="G41" s="455">
        <v>2.9829999999999999E-2</v>
      </c>
      <c r="H41" s="454"/>
      <c r="I41" s="455"/>
      <c r="J41" s="454"/>
      <c r="K41" s="455"/>
      <c r="L41" s="454"/>
      <c r="M41" s="455"/>
      <c r="N41" s="454"/>
      <c r="O41" s="455"/>
      <c r="P41" s="454"/>
      <c r="Q41" s="455"/>
      <c r="R41" s="454"/>
      <c r="S41" s="455"/>
      <c r="T41" s="454"/>
      <c r="U41" s="455"/>
      <c r="V41" s="454"/>
      <c r="W41" s="455"/>
      <c r="X41" s="454"/>
      <c r="Y41" s="455"/>
      <c r="Z41" s="454"/>
      <c r="AA41" s="455"/>
      <c r="AB41" s="454"/>
      <c r="AC41" s="455"/>
      <c r="AD41" s="454"/>
      <c r="AE41" s="455"/>
      <c r="AF41" s="454"/>
      <c r="AG41" s="455"/>
      <c r="AH41" s="456">
        <v>30</v>
      </c>
      <c r="AI41" s="455">
        <v>3.0885714285714285</v>
      </c>
      <c r="AJ41" s="456">
        <v>75</v>
      </c>
      <c r="AK41" s="455">
        <v>3.6180000000000003</v>
      </c>
      <c r="AL41" s="454">
        <v>84</v>
      </c>
      <c r="AM41" s="455">
        <v>7.05</v>
      </c>
      <c r="AN41" s="454"/>
      <c r="AO41" s="455"/>
      <c r="AP41" s="454"/>
      <c r="AQ41" s="455"/>
      <c r="AR41" s="454"/>
      <c r="AS41" s="455"/>
      <c r="AT41" s="456"/>
      <c r="AU41" s="455"/>
      <c r="AV41" s="454"/>
      <c r="AW41" s="455"/>
      <c r="AX41" s="454"/>
      <c r="AY41" s="455"/>
      <c r="AZ41" s="454"/>
      <c r="BA41" s="455"/>
      <c r="BB41" s="454"/>
      <c r="BC41" s="455"/>
      <c r="BD41" s="454"/>
      <c r="BE41" s="455"/>
      <c r="BF41" s="454"/>
      <c r="BG41" s="455"/>
      <c r="BH41" s="454"/>
      <c r="BI41" s="455"/>
      <c r="BJ41" s="454"/>
      <c r="BK41" s="455"/>
      <c r="BL41" s="454"/>
      <c r="BM41" s="455"/>
      <c r="BN41" s="454"/>
      <c r="BO41" s="455"/>
      <c r="BP41" s="454"/>
      <c r="BQ41" s="455"/>
      <c r="BR41" s="454"/>
      <c r="BS41" s="455"/>
      <c r="BT41" s="454"/>
      <c r="BU41" s="455"/>
      <c r="BV41" s="456"/>
      <c r="BW41" s="455"/>
      <c r="BX41" s="456"/>
      <c r="BY41" s="455"/>
      <c r="BZ41" s="454"/>
      <c r="CA41" s="455"/>
      <c r="CB41" s="456"/>
      <c r="CC41" s="455"/>
      <c r="CD41" s="454"/>
      <c r="CE41" s="455"/>
      <c r="CF41" s="454"/>
      <c r="CG41" s="455"/>
      <c r="CH41" s="454"/>
      <c r="CI41" s="455"/>
      <c r="CJ41" s="454"/>
      <c r="CK41" s="455"/>
      <c r="CL41" s="456"/>
      <c r="CM41" s="455"/>
      <c r="CN41" s="456"/>
      <c r="CO41" s="455"/>
      <c r="CP41" s="449">
        <f t="shared" si="3"/>
        <v>1045.7</v>
      </c>
      <c r="CQ41" s="450"/>
    </row>
    <row r="42" spans="1:95" x14ac:dyDescent="0.2">
      <c r="A42" s="446">
        <v>3</v>
      </c>
      <c r="B42" s="447" t="s">
        <v>219</v>
      </c>
      <c r="C42" s="448">
        <v>2021</v>
      </c>
      <c r="D42" s="449">
        <f t="shared" si="2"/>
        <v>0</v>
      </c>
      <c r="E42" s="450">
        <f t="shared" si="2"/>
        <v>5238.9399999999996</v>
      </c>
      <c r="F42" s="454"/>
      <c r="G42" s="455"/>
      <c r="H42" s="454"/>
      <c r="I42" s="455"/>
      <c r="J42" s="454"/>
      <c r="K42" s="455"/>
      <c r="L42" s="454"/>
      <c r="M42" s="455"/>
      <c r="N42" s="454">
        <v>660</v>
      </c>
      <c r="O42" s="455">
        <v>4.282909090909091</v>
      </c>
      <c r="P42" s="454"/>
      <c r="Q42" s="455"/>
      <c r="R42" s="454"/>
      <c r="S42" s="455"/>
      <c r="T42" s="454">
        <v>120</v>
      </c>
      <c r="U42" s="455">
        <v>7.5019999999999998</v>
      </c>
      <c r="V42" s="454"/>
      <c r="W42" s="455"/>
      <c r="X42" s="454"/>
      <c r="Y42" s="455"/>
      <c r="Z42" s="454"/>
      <c r="AA42" s="455"/>
      <c r="AB42" s="454"/>
      <c r="AC42" s="455"/>
      <c r="AD42" s="454">
        <v>50</v>
      </c>
      <c r="AE42" s="455">
        <v>9.6189999999999998</v>
      </c>
      <c r="AF42" s="454"/>
      <c r="AG42" s="455"/>
      <c r="AH42" s="456">
        <v>105</v>
      </c>
      <c r="AI42" s="455">
        <v>3.645</v>
      </c>
      <c r="AJ42" s="456">
        <v>60</v>
      </c>
      <c r="AK42" s="455">
        <v>5.36</v>
      </c>
      <c r="AL42" s="454">
        <v>60</v>
      </c>
      <c r="AM42" s="455">
        <v>5.4450000000000012</v>
      </c>
      <c r="AN42" s="454"/>
      <c r="AO42" s="455"/>
      <c r="AP42" s="454"/>
      <c r="AQ42" s="455"/>
      <c r="AR42" s="454"/>
      <c r="AS42" s="455"/>
      <c r="AT42" s="456"/>
      <c r="AU42" s="455"/>
      <c r="AV42" s="454"/>
      <c r="AW42" s="455"/>
      <c r="AX42" s="454"/>
      <c r="AY42" s="455"/>
      <c r="AZ42" s="454"/>
      <c r="BA42" s="455"/>
      <c r="BB42" s="454"/>
      <c r="BC42" s="455"/>
      <c r="BD42" s="454"/>
      <c r="BE42" s="455"/>
      <c r="BF42" s="454"/>
      <c r="BG42" s="455"/>
      <c r="BH42" s="454"/>
      <c r="BI42" s="455"/>
      <c r="BJ42" s="454"/>
      <c r="BK42" s="455"/>
      <c r="BL42" s="454"/>
      <c r="BM42" s="455"/>
      <c r="BN42" s="454"/>
      <c r="BO42" s="455"/>
      <c r="BP42" s="454"/>
      <c r="BQ42" s="455"/>
      <c r="BR42" s="454"/>
      <c r="BS42" s="455"/>
      <c r="BT42" s="454"/>
      <c r="BU42" s="455"/>
      <c r="BV42" s="456"/>
      <c r="BW42" s="455"/>
      <c r="BX42" s="456"/>
      <c r="BY42" s="455"/>
      <c r="BZ42" s="454"/>
      <c r="CA42" s="455"/>
      <c r="CB42" s="456"/>
      <c r="CC42" s="455"/>
      <c r="CD42" s="454"/>
      <c r="CE42" s="455"/>
      <c r="CF42" s="454"/>
      <c r="CG42" s="455"/>
      <c r="CH42" s="454"/>
      <c r="CI42" s="455"/>
      <c r="CJ42" s="454"/>
      <c r="CK42" s="455"/>
      <c r="CL42" s="456"/>
      <c r="CM42" s="455"/>
      <c r="CN42" s="456"/>
      <c r="CO42" s="455"/>
      <c r="CP42" s="449"/>
      <c r="CQ42" s="450">
        <f t="shared" si="4"/>
        <v>5238.9399999999996</v>
      </c>
    </row>
    <row r="43" spans="1:95" ht="13.5" thickBot="1" x14ac:dyDescent="0.25">
      <c r="A43" s="476">
        <v>2</v>
      </c>
      <c r="B43" s="477" t="s">
        <v>194</v>
      </c>
      <c r="C43" s="478">
        <v>2019</v>
      </c>
      <c r="D43" s="479">
        <f t="shared" si="2"/>
        <v>1301.22</v>
      </c>
      <c r="E43" s="480">
        <f t="shared" si="2"/>
        <v>0</v>
      </c>
      <c r="F43" s="481">
        <v>500</v>
      </c>
      <c r="G43" s="482">
        <v>3.5499999999999997E-2</v>
      </c>
      <c r="H43" s="481">
        <v>0</v>
      </c>
      <c r="I43" s="482">
        <v>0</v>
      </c>
      <c r="J43" s="481">
        <v>0</v>
      </c>
      <c r="K43" s="482">
        <v>0</v>
      </c>
      <c r="L43" s="481">
        <v>0</v>
      </c>
      <c r="M43" s="482">
        <v>0</v>
      </c>
      <c r="N43" s="481">
        <v>0</v>
      </c>
      <c r="O43" s="482">
        <v>0</v>
      </c>
      <c r="P43" s="481">
        <v>17600</v>
      </c>
      <c r="Q43" s="482">
        <v>3.95E-2</v>
      </c>
      <c r="R43" s="481">
        <v>0</v>
      </c>
      <c r="S43" s="482">
        <v>0</v>
      </c>
      <c r="T43" s="481">
        <v>0</v>
      </c>
      <c r="U43" s="482">
        <v>0</v>
      </c>
      <c r="V43" s="481">
        <v>0</v>
      </c>
      <c r="W43" s="482">
        <v>0</v>
      </c>
      <c r="X43" s="481">
        <v>350</v>
      </c>
      <c r="Y43" s="482">
        <v>8.9200000000000002E-2</v>
      </c>
      <c r="Z43" s="481">
        <v>0</v>
      </c>
      <c r="AA43" s="482">
        <v>0</v>
      </c>
      <c r="AB43" s="481">
        <v>200</v>
      </c>
      <c r="AC43" s="482">
        <v>9.4200000000000006E-2</v>
      </c>
      <c r="AD43" s="481">
        <v>0</v>
      </c>
      <c r="AE43" s="482">
        <v>0</v>
      </c>
      <c r="AF43" s="481">
        <v>0</v>
      </c>
      <c r="AG43" s="482">
        <v>0</v>
      </c>
      <c r="AH43" s="483">
        <v>25</v>
      </c>
      <c r="AI43" s="482">
        <v>6.4512</v>
      </c>
      <c r="AJ43" s="483">
        <v>25</v>
      </c>
      <c r="AK43" s="482">
        <v>15.077</v>
      </c>
      <c r="AL43" s="481">
        <v>0</v>
      </c>
      <c r="AM43" s="482">
        <v>0</v>
      </c>
      <c r="AN43" s="481">
        <v>0</v>
      </c>
      <c r="AO43" s="482">
        <v>0</v>
      </c>
      <c r="AP43" s="481">
        <v>0</v>
      </c>
      <c r="AQ43" s="482">
        <v>0</v>
      </c>
      <c r="AR43" s="481"/>
      <c r="AS43" s="482"/>
      <c r="AT43" s="483"/>
      <c r="AU43" s="482"/>
      <c r="AV43" s="481"/>
      <c r="AW43" s="482"/>
      <c r="AX43" s="481"/>
      <c r="AY43" s="482"/>
      <c r="AZ43" s="481"/>
      <c r="BA43" s="482"/>
      <c r="BB43" s="481"/>
      <c r="BC43" s="482"/>
      <c r="BD43" s="481"/>
      <c r="BE43" s="482"/>
      <c r="BF43" s="481"/>
      <c r="BG43" s="482"/>
      <c r="BH43" s="481"/>
      <c r="BI43" s="482"/>
      <c r="BJ43" s="481"/>
      <c r="BK43" s="482"/>
      <c r="BL43" s="481"/>
      <c r="BM43" s="482"/>
      <c r="BN43" s="481"/>
      <c r="BO43" s="482"/>
      <c r="BP43" s="481"/>
      <c r="BQ43" s="482"/>
      <c r="BR43" s="481"/>
      <c r="BS43" s="482"/>
      <c r="BT43" s="481"/>
      <c r="BU43" s="482"/>
      <c r="BV43" s="483"/>
      <c r="BW43" s="482"/>
      <c r="BX43" s="483"/>
      <c r="BY43" s="482"/>
      <c r="BZ43" s="481"/>
      <c r="CA43" s="482"/>
      <c r="CB43" s="483"/>
      <c r="CC43" s="482"/>
      <c r="CD43" s="481"/>
      <c r="CE43" s="482"/>
      <c r="CF43" s="481"/>
      <c r="CG43" s="482"/>
      <c r="CH43" s="481"/>
      <c r="CI43" s="482"/>
      <c r="CJ43" s="481"/>
      <c r="CK43" s="482"/>
      <c r="CL43" s="483"/>
      <c r="CM43" s="482"/>
      <c r="CN43" s="483"/>
      <c r="CO43" s="482"/>
      <c r="CP43" s="479">
        <f t="shared" si="3"/>
        <v>1301.22</v>
      </c>
      <c r="CQ43" s="480"/>
    </row>
    <row r="44" spans="1:95" x14ac:dyDescent="0.2">
      <c r="A44" s="438">
        <v>2</v>
      </c>
      <c r="B44" s="439" t="s">
        <v>194</v>
      </c>
      <c r="C44" s="440">
        <v>2021</v>
      </c>
      <c r="D44" s="441">
        <f t="shared" si="2"/>
        <v>0</v>
      </c>
      <c r="E44" s="442">
        <f t="shared" si="2"/>
        <v>6231.91</v>
      </c>
      <c r="F44" s="457">
        <v>1500</v>
      </c>
      <c r="G44" s="458">
        <v>8.9599999999999999E-2</v>
      </c>
      <c r="H44" s="457"/>
      <c r="I44" s="458"/>
      <c r="J44" s="457"/>
      <c r="K44" s="458"/>
      <c r="L44" s="457">
        <v>150</v>
      </c>
      <c r="M44" s="458">
        <v>1.6335</v>
      </c>
      <c r="N44" s="457">
        <v>50</v>
      </c>
      <c r="O44" s="458">
        <v>3.63</v>
      </c>
      <c r="P44" s="457">
        <v>19400</v>
      </c>
      <c r="Q44" s="458">
        <v>9.2255670103092782E-2</v>
      </c>
      <c r="R44" s="457"/>
      <c r="S44" s="458"/>
      <c r="T44" s="457">
        <v>55</v>
      </c>
      <c r="U44" s="458">
        <v>9.3170000000000019</v>
      </c>
      <c r="V44" s="457">
        <v>18</v>
      </c>
      <c r="W44" s="458">
        <v>3.08</v>
      </c>
      <c r="X44" s="457">
        <v>1000</v>
      </c>
      <c r="Y44" s="458">
        <v>5.3800000000000001E-2</v>
      </c>
      <c r="Z44" s="457">
        <v>200</v>
      </c>
      <c r="AA44" s="458">
        <v>0.68969999999999998</v>
      </c>
      <c r="AB44" s="457">
        <v>770</v>
      </c>
      <c r="AC44" s="458">
        <v>0.10564935064935065</v>
      </c>
      <c r="AD44" s="457">
        <v>15</v>
      </c>
      <c r="AE44" s="458">
        <v>14.52</v>
      </c>
      <c r="AF44" s="457"/>
      <c r="AG44" s="458"/>
      <c r="AH44" s="459">
        <v>79</v>
      </c>
      <c r="AI44" s="458">
        <v>6.4512</v>
      </c>
      <c r="AJ44" s="459">
        <v>26</v>
      </c>
      <c r="AK44" s="458">
        <v>15.076599999999997</v>
      </c>
      <c r="AL44" s="457">
        <v>7800</v>
      </c>
      <c r="AM44" s="458">
        <v>3.6900000000000002E-2</v>
      </c>
      <c r="AN44" s="457"/>
      <c r="AO44" s="458"/>
      <c r="AP44" s="457">
        <v>2200</v>
      </c>
      <c r="AQ44" s="458">
        <v>2.3599999999999999E-2</v>
      </c>
      <c r="AR44" s="457"/>
      <c r="AS44" s="458"/>
      <c r="AT44" s="459"/>
      <c r="AU44" s="458"/>
      <c r="AV44" s="457"/>
      <c r="AW44" s="458"/>
      <c r="AX44" s="457"/>
      <c r="AY44" s="458"/>
      <c r="AZ44" s="457"/>
      <c r="BA44" s="458"/>
      <c r="BB44" s="457"/>
      <c r="BC44" s="458"/>
      <c r="BD44" s="457"/>
      <c r="BE44" s="458"/>
      <c r="BF44" s="457"/>
      <c r="BG44" s="458"/>
      <c r="BH44" s="457"/>
      <c r="BI44" s="458"/>
      <c r="BJ44" s="457"/>
      <c r="BK44" s="458"/>
      <c r="BL44" s="457">
        <v>880</v>
      </c>
      <c r="BM44" s="458">
        <v>1.5852954545454545</v>
      </c>
      <c r="BN44" s="457">
        <v>25</v>
      </c>
      <c r="BO44" s="458">
        <v>4</v>
      </c>
      <c r="BP44" s="457">
        <v>200</v>
      </c>
      <c r="BQ44" s="458">
        <v>0.43009999999999998</v>
      </c>
      <c r="BR44" s="457"/>
      <c r="BS44" s="458"/>
      <c r="BT44" s="457"/>
      <c r="BU44" s="458"/>
      <c r="BV44" s="459"/>
      <c r="BW44" s="458"/>
      <c r="BX44" s="459"/>
      <c r="BY44" s="458"/>
      <c r="BZ44" s="457"/>
      <c r="CA44" s="458"/>
      <c r="CB44" s="459"/>
      <c r="CC44" s="458"/>
      <c r="CD44" s="457"/>
      <c r="CE44" s="458"/>
      <c r="CF44" s="457"/>
      <c r="CG44" s="458"/>
      <c r="CH44" s="457"/>
      <c r="CI44" s="458"/>
      <c r="CJ44" s="457"/>
      <c r="CK44" s="458"/>
      <c r="CL44" s="459"/>
      <c r="CM44" s="458"/>
      <c r="CN44" s="459"/>
      <c r="CO44" s="458"/>
      <c r="CP44" s="441"/>
      <c r="CQ44" s="442">
        <f t="shared" si="4"/>
        <v>6231.91</v>
      </c>
    </row>
    <row r="45" spans="1:95" x14ac:dyDescent="0.2">
      <c r="A45" s="446">
        <v>2</v>
      </c>
      <c r="B45" s="447" t="s">
        <v>220</v>
      </c>
      <c r="C45" s="448">
        <v>2019</v>
      </c>
      <c r="D45" s="449">
        <f t="shared" si="2"/>
        <v>1011.9</v>
      </c>
      <c r="E45" s="450">
        <f t="shared" si="2"/>
        <v>0</v>
      </c>
      <c r="F45" s="454">
        <v>50</v>
      </c>
      <c r="G45" s="455">
        <v>1.7399999999999999E-2</v>
      </c>
      <c r="H45" s="454"/>
      <c r="I45" s="455"/>
      <c r="J45" s="454"/>
      <c r="K45" s="455"/>
      <c r="L45" s="454"/>
      <c r="M45" s="455"/>
      <c r="N45" s="454"/>
      <c r="O45" s="455"/>
      <c r="P45" s="454">
        <v>14500</v>
      </c>
      <c r="Q45" s="455">
        <v>2.6599999999999999E-2</v>
      </c>
      <c r="R45" s="454">
        <v>250</v>
      </c>
      <c r="S45" s="455">
        <v>0.45472000000000001</v>
      </c>
      <c r="T45" s="454">
        <v>0</v>
      </c>
      <c r="U45" s="455">
        <v>0</v>
      </c>
      <c r="V45" s="454">
        <v>58</v>
      </c>
      <c r="W45" s="455">
        <v>0.51739999999999997</v>
      </c>
      <c r="X45" s="454">
        <v>0</v>
      </c>
      <c r="Y45" s="455">
        <v>0</v>
      </c>
      <c r="Z45" s="454"/>
      <c r="AA45" s="455"/>
      <c r="AB45" s="454">
        <v>220</v>
      </c>
      <c r="AC45" s="455">
        <v>0.19550000000000001</v>
      </c>
      <c r="AD45" s="454"/>
      <c r="AE45" s="455"/>
      <c r="AF45" s="454"/>
      <c r="AG45" s="455"/>
      <c r="AH45" s="456">
        <v>30</v>
      </c>
      <c r="AI45" s="455">
        <v>6.7480000000000002</v>
      </c>
      <c r="AJ45" s="456">
        <v>15</v>
      </c>
      <c r="AK45" s="455">
        <v>7.49</v>
      </c>
      <c r="AL45" s="454"/>
      <c r="AM45" s="455"/>
      <c r="AN45" s="454"/>
      <c r="AO45" s="455"/>
      <c r="AP45" s="454"/>
      <c r="AQ45" s="455"/>
      <c r="AR45" s="454">
        <v>1440</v>
      </c>
      <c r="AS45" s="455">
        <v>8.5999999999999993E-2</v>
      </c>
      <c r="AT45" s="456">
        <v>0</v>
      </c>
      <c r="AU45" s="455">
        <v>0</v>
      </c>
      <c r="AV45" s="454"/>
      <c r="AW45" s="455"/>
      <c r="AX45" s="454"/>
      <c r="AY45" s="455"/>
      <c r="AZ45" s="454"/>
      <c r="BA45" s="455"/>
      <c r="BB45" s="454"/>
      <c r="BC45" s="455"/>
      <c r="BD45" s="454"/>
      <c r="BE45" s="455"/>
      <c r="BF45" s="454"/>
      <c r="BG45" s="455"/>
      <c r="BH45" s="454"/>
      <c r="BI45" s="455"/>
      <c r="BJ45" s="454"/>
      <c r="BK45" s="455"/>
      <c r="BL45" s="454"/>
      <c r="BM45" s="455"/>
      <c r="BN45" s="454"/>
      <c r="BO45" s="455"/>
      <c r="BP45" s="454"/>
      <c r="BQ45" s="455"/>
      <c r="BR45" s="454"/>
      <c r="BS45" s="455"/>
      <c r="BT45" s="454"/>
      <c r="BU45" s="455"/>
      <c r="BV45" s="456"/>
      <c r="BW45" s="455"/>
      <c r="BX45" s="456"/>
      <c r="BY45" s="455"/>
      <c r="BZ45" s="454"/>
      <c r="CA45" s="455"/>
      <c r="CB45" s="456"/>
      <c r="CC45" s="455"/>
      <c r="CD45" s="454"/>
      <c r="CE45" s="455"/>
      <c r="CF45" s="454"/>
      <c r="CG45" s="455"/>
      <c r="CH45" s="454"/>
      <c r="CI45" s="455"/>
      <c r="CJ45" s="454"/>
      <c r="CK45" s="455"/>
      <c r="CL45" s="456"/>
      <c r="CM45" s="455"/>
      <c r="CN45" s="456"/>
      <c r="CO45" s="455"/>
      <c r="CP45" s="449">
        <f t="shared" si="3"/>
        <v>1011.9</v>
      </c>
      <c r="CQ45" s="450"/>
    </row>
    <row r="46" spans="1:95" x14ac:dyDescent="0.2">
      <c r="A46" s="446">
        <v>2</v>
      </c>
      <c r="B46" s="447" t="s">
        <v>220</v>
      </c>
      <c r="C46" s="448">
        <v>2021</v>
      </c>
      <c r="D46" s="449">
        <f t="shared" si="2"/>
        <v>0</v>
      </c>
      <c r="E46" s="450">
        <f t="shared" si="2"/>
        <v>4756.63</v>
      </c>
      <c r="F46" s="454">
        <v>350</v>
      </c>
      <c r="G46" s="455">
        <v>0.21497142857142856</v>
      </c>
      <c r="H46" s="454"/>
      <c r="I46" s="455"/>
      <c r="J46" s="454"/>
      <c r="K46" s="455"/>
      <c r="L46" s="454"/>
      <c r="M46" s="455"/>
      <c r="N46" s="454"/>
      <c r="O46" s="455"/>
      <c r="P46" s="454">
        <v>14300</v>
      </c>
      <c r="Q46" s="455">
        <v>0.14421748251748251</v>
      </c>
      <c r="R46" s="454">
        <v>300</v>
      </c>
      <c r="S46" s="455">
        <v>0.60685</v>
      </c>
      <c r="T46" s="454">
        <v>100</v>
      </c>
      <c r="U46" s="455">
        <v>11.4587</v>
      </c>
      <c r="V46" s="454">
        <v>308</v>
      </c>
      <c r="W46" s="455">
        <v>1.8319642857142857</v>
      </c>
      <c r="X46" s="454">
        <v>50</v>
      </c>
      <c r="Y46" s="455">
        <v>0.1162</v>
      </c>
      <c r="Z46" s="454"/>
      <c r="AA46" s="455"/>
      <c r="AB46" s="454">
        <v>330</v>
      </c>
      <c r="AC46" s="455">
        <v>0.13785151515151517</v>
      </c>
      <c r="AD46" s="454"/>
      <c r="AE46" s="455"/>
      <c r="AF46" s="454"/>
      <c r="AG46" s="455"/>
      <c r="AH46" s="456">
        <v>50</v>
      </c>
      <c r="AI46" s="455">
        <v>7.0672000000000006</v>
      </c>
      <c r="AJ46" s="456">
        <v>20.5</v>
      </c>
      <c r="AK46" s="455">
        <v>7.7611951219512196</v>
      </c>
      <c r="AL46" s="454"/>
      <c r="AM46" s="455"/>
      <c r="AN46" s="454"/>
      <c r="AO46" s="455"/>
      <c r="AP46" s="454"/>
      <c r="AQ46" s="455"/>
      <c r="AR46" s="454">
        <v>1500</v>
      </c>
      <c r="AS46" s="455">
        <v>0.10280000000000002</v>
      </c>
      <c r="AT46" s="456">
        <v>1</v>
      </c>
      <c r="AU46" s="455">
        <v>8.9488000000000003</v>
      </c>
      <c r="AV46" s="454"/>
      <c r="AW46" s="455"/>
      <c r="AX46" s="454"/>
      <c r="AY46" s="455"/>
      <c r="AZ46" s="454"/>
      <c r="BA46" s="455"/>
      <c r="BB46" s="454"/>
      <c r="BC46" s="455"/>
      <c r="BD46" s="454"/>
      <c r="BE46" s="455"/>
      <c r="BF46" s="454"/>
      <c r="BG46" s="455"/>
      <c r="BH46" s="454"/>
      <c r="BI46" s="455"/>
      <c r="BJ46" s="454"/>
      <c r="BK46" s="455"/>
      <c r="BL46" s="454"/>
      <c r="BM46" s="455"/>
      <c r="BN46" s="454"/>
      <c r="BO46" s="455"/>
      <c r="BP46" s="454"/>
      <c r="BQ46" s="455"/>
      <c r="BR46" s="454"/>
      <c r="BS46" s="455"/>
      <c r="BT46" s="454"/>
      <c r="BU46" s="455"/>
      <c r="BV46" s="456"/>
      <c r="BW46" s="455"/>
      <c r="BX46" s="456"/>
      <c r="BY46" s="455"/>
      <c r="BZ46" s="454"/>
      <c r="CA46" s="455"/>
      <c r="CB46" s="456"/>
      <c r="CC46" s="455"/>
      <c r="CD46" s="454"/>
      <c r="CE46" s="455"/>
      <c r="CF46" s="454"/>
      <c r="CG46" s="455"/>
      <c r="CH46" s="454"/>
      <c r="CI46" s="455"/>
      <c r="CJ46" s="454"/>
      <c r="CK46" s="455"/>
      <c r="CL46" s="456"/>
      <c r="CM46" s="455"/>
      <c r="CN46" s="456"/>
      <c r="CO46" s="455"/>
      <c r="CP46" s="449"/>
      <c r="CQ46" s="450">
        <f t="shared" si="4"/>
        <v>4756.63</v>
      </c>
    </row>
    <row r="47" spans="1:95" x14ac:dyDescent="0.2">
      <c r="A47" s="446">
        <v>2</v>
      </c>
      <c r="B47" s="447" t="s">
        <v>221</v>
      </c>
      <c r="C47" s="448">
        <v>2019</v>
      </c>
      <c r="D47" s="449">
        <f t="shared" si="2"/>
        <v>361.64</v>
      </c>
      <c r="E47" s="450">
        <f t="shared" si="2"/>
        <v>0</v>
      </c>
      <c r="F47" s="454"/>
      <c r="G47" s="455"/>
      <c r="H47" s="454">
        <v>500</v>
      </c>
      <c r="I47" s="455">
        <v>0.06</v>
      </c>
      <c r="J47" s="454"/>
      <c r="K47" s="455"/>
      <c r="L47" s="454">
        <v>0</v>
      </c>
      <c r="M47" s="455">
        <v>0</v>
      </c>
      <c r="N47" s="454">
        <v>0</v>
      </c>
      <c r="O47" s="455">
        <v>0</v>
      </c>
      <c r="P47" s="454">
        <v>9100</v>
      </c>
      <c r="Q47" s="455">
        <v>1.8103905384615385E-2</v>
      </c>
      <c r="R47" s="454"/>
      <c r="S47" s="455"/>
      <c r="T47" s="454"/>
      <c r="U47" s="455"/>
      <c r="V47" s="454">
        <v>0</v>
      </c>
      <c r="W47" s="455">
        <v>0</v>
      </c>
      <c r="X47" s="454"/>
      <c r="Y47" s="455"/>
      <c r="Z47" s="454"/>
      <c r="AA47" s="455"/>
      <c r="AB47" s="454">
        <v>0</v>
      </c>
      <c r="AC47" s="455">
        <v>0</v>
      </c>
      <c r="AD47" s="454">
        <v>0</v>
      </c>
      <c r="AE47" s="455">
        <v>0</v>
      </c>
      <c r="AF47" s="454"/>
      <c r="AG47" s="455"/>
      <c r="AH47" s="456">
        <v>7</v>
      </c>
      <c r="AI47" s="455">
        <v>3.5881714285714286</v>
      </c>
      <c r="AJ47" s="456">
        <v>19.899999999999999</v>
      </c>
      <c r="AK47" s="455">
        <v>4.4988944723618092</v>
      </c>
      <c r="AL47" s="454">
        <v>800</v>
      </c>
      <c r="AM47" s="455">
        <v>6.5310000000000007E-2</v>
      </c>
      <c r="AN47" s="454"/>
      <c r="AO47" s="455"/>
      <c r="AP47" s="454"/>
      <c r="AQ47" s="455"/>
      <c r="AR47" s="454"/>
      <c r="AS47" s="455"/>
      <c r="AT47" s="456"/>
      <c r="AU47" s="455"/>
      <c r="AV47" s="454"/>
      <c r="AW47" s="455"/>
      <c r="AX47" s="454"/>
      <c r="AY47" s="455"/>
      <c r="AZ47" s="454"/>
      <c r="BA47" s="455"/>
      <c r="BB47" s="454"/>
      <c r="BC47" s="455"/>
      <c r="BD47" s="454"/>
      <c r="BE47" s="455"/>
      <c r="BF47" s="454"/>
      <c r="BG47" s="455"/>
      <c r="BH47" s="454"/>
      <c r="BI47" s="455"/>
      <c r="BJ47" s="454"/>
      <c r="BK47" s="455"/>
      <c r="BL47" s="454"/>
      <c r="BM47" s="455"/>
      <c r="BN47" s="454"/>
      <c r="BO47" s="455"/>
      <c r="BP47" s="454"/>
      <c r="BQ47" s="455"/>
      <c r="BR47" s="454"/>
      <c r="BS47" s="455"/>
      <c r="BT47" s="454"/>
      <c r="BU47" s="455"/>
      <c r="BV47" s="456"/>
      <c r="BW47" s="455"/>
      <c r="BX47" s="456"/>
      <c r="BY47" s="455"/>
      <c r="BZ47" s="454"/>
      <c r="CA47" s="455"/>
      <c r="CB47" s="456"/>
      <c r="CC47" s="455"/>
      <c r="CD47" s="454"/>
      <c r="CE47" s="455"/>
      <c r="CF47" s="454"/>
      <c r="CG47" s="455"/>
      <c r="CH47" s="454"/>
      <c r="CI47" s="455"/>
      <c r="CJ47" s="454"/>
      <c r="CK47" s="455"/>
      <c r="CL47" s="456"/>
      <c r="CM47" s="455"/>
      <c r="CN47" s="456"/>
      <c r="CO47" s="455"/>
      <c r="CP47" s="449">
        <f t="shared" si="3"/>
        <v>361.64</v>
      </c>
      <c r="CQ47" s="450"/>
    </row>
    <row r="48" spans="1:95" x14ac:dyDescent="0.2">
      <c r="A48" s="446">
        <v>2</v>
      </c>
      <c r="B48" s="447" t="s">
        <v>221</v>
      </c>
      <c r="C48" s="448">
        <v>2021</v>
      </c>
      <c r="D48" s="449">
        <f t="shared" si="2"/>
        <v>0</v>
      </c>
      <c r="E48" s="450">
        <f t="shared" si="2"/>
        <v>1774.02</v>
      </c>
      <c r="F48" s="454"/>
      <c r="G48" s="455"/>
      <c r="H48" s="454">
        <v>1150</v>
      </c>
      <c r="I48" s="455">
        <v>7.033600000000001E-2</v>
      </c>
      <c r="J48" s="454"/>
      <c r="K48" s="455"/>
      <c r="L48" s="454">
        <v>75</v>
      </c>
      <c r="M48" s="455">
        <v>1.6335</v>
      </c>
      <c r="N48" s="454">
        <v>5</v>
      </c>
      <c r="O48" s="455">
        <v>8.3611000000000004</v>
      </c>
      <c r="P48" s="454">
        <v>6400</v>
      </c>
      <c r="Q48" s="455">
        <v>9.7739562500000016E-2</v>
      </c>
      <c r="R48" s="454"/>
      <c r="S48" s="455"/>
      <c r="T48" s="454"/>
      <c r="U48" s="455"/>
      <c r="V48" s="454">
        <v>140</v>
      </c>
      <c r="W48" s="455">
        <v>2.7564857142857142</v>
      </c>
      <c r="X48" s="454"/>
      <c r="Y48" s="455"/>
      <c r="Z48" s="454"/>
      <c r="AA48" s="455"/>
      <c r="AB48" s="454">
        <v>400</v>
      </c>
      <c r="AC48" s="455">
        <v>0.12705</v>
      </c>
      <c r="AD48" s="454">
        <v>14</v>
      </c>
      <c r="AE48" s="455">
        <v>7.8001785714285701</v>
      </c>
      <c r="AF48" s="454"/>
      <c r="AG48" s="455"/>
      <c r="AH48" s="456">
        <v>42</v>
      </c>
      <c r="AI48" s="455">
        <v>4.4800000000000004</v>
      </c>
      <c r="AJ48" s="456">
        <v>14.8</v>
      </c>
      <c r="AK48" s="455">
        <v>5.6626824324324323</v>
      </c>
      <c r="AL48" s="454">
        <v>1800</v>
      </c>
      <c r="AM48" s="455">
        <v>4.7435555555555557E-2</v>
      </c>
      <c r="AN48" s="454"/>
      <c r="AO48" s="455"/>
      <c r="AP48" s="454"/>
      <c r="AQ48" s="455"/>
      <c r="AR48" s="454"/>
      <c r="AS48" s="455"/>
      <c r="AT48" s="456"/>
      <c r="AU48" s="455"/>
      <c r="AV48" s="454"/>
      <c r="AW48" s="455"/>
      <c r="AX48" s="454"/>
      <c r="AY48" s="455"/>
      <c r="AZ48" s="454"/>
      <c r="BA48" s="455"/>
      <c r="BB48" s="454"/>
      <c r="BC48" s="455"/>
      <c r="BD48" s="454"/>
      <c r="BE48" s="455"/>
      <c r="BF48" s="454"/>
      <c r="BG48" s="455"/>
      <c r="BH48" s="454"/>
      <c r="BI48" s="455"/>
      <c r="BJ48" s="454"/>
      <c r="BK48" s="455"/>
      <c r="BL48" s="454"/>
      <c r="BM48" s="455"/>
      <c r="BN48" s="454"/>
      <c r="BO48" s="455"/>
      <c r="BP48" s="454"/>
      <c r="BQ48" s="455"/>
      <c r="BR48" s="454"/>
      <c r="BS48" s="455"/>
      <c r="BT48" s="454"/>
      <c r="BU48" s="455"/>
      <c r="BV48" s="456"/>
      <c r="BW48" s="455"/>
      <c r="BX48" s="456"/>
      <c r="BY48" s="455"/>
      <c r="BZ48" s="454"/>
      <c r="CA48" s="455"/>
      <c r="CB48" s="456"/>
      <c r="CC48" s="455"/>
      <c r="CD48" s="454"/>
      <c r="CE48" s="455"/>
      <c r="CF48" s="454"/>
      <c r="CG48" s="455"/>
      <c r="CH48" s="454"/>
      <c r="CI48" s="455"/>
      <c r="CJ48" s="454"/>
      <c r="CK48" s="455"/>
      <c r="CL48" s="456"/>
      <c r="CM48" s="455"/>
      <c r="CN48" s="456"/>
      <c r="CO48" s="455"/>
      <c r="CP48" s="449"/>
      <c r="CQ48" s="450">
        <f t="shared" si="4"/>
        <v>1774.02</v>
      </c>
    </row>
    <row r="49" spans="1:95" x14ac:dyDescent="0.2">
      <c r="A49" s="446">
        <v>2</v>
      </c>
      <c r="B49" s="447" t="s">
        <v>203</v>
      </c>
      <c r="C49" s="448">
        <v>2019</v>
      </c>
      <c r="D49" s="449">
        <f t="shared" si="2"/>
        <v>1362.42</v>
      </c>
      <c r="E49" s="450">
        <f t="shared" si="2"/>
        <v>0</v>
      </c>
      <c r="F49" s="454">
        <v>0</v>
      </c>
      <c r="G49" s="455">
        <v>0</v>
      </c>
      <c r="H49" s="454">
        <v>519</v>
      </c>
      <c r="I49" s="455">
        <v>0.06</v>
      </c>
      <c r="J49" s="454">
        <v>0</v>
      </c>
      <c r="K49" s="455">
        <v>0</v>
      </c>
      <c r="L49" s="454">
        <v>0</v>
      </c>
      <c r="M49" s="455">
        <v>0</v>
      </c>
      <c r="N49" s="454">
        <v>0</v>
      </c>
      <c r="O49" s="455">
        <v>0</v>
      </c>
      <c r="P49" s="454">
        <v>26618</v>
      </c>
      <c r="Q49" s="455">
        <v>0.03</v>
      </c>
      <c r="R49" s="454">
        <v>398</v>
      </c>
      <c r="S49" s="455">
        <v>0.25</v>
      </c>
      <c r="T49" s="454">
        <v>0</v>
      </c>
      <c r="U49" s="455">
        <v>0</v>
      </c>
      <c r="V49" s="454">
        <v>25</v>
      </c>
      <c r="W49" s="455">
        <v>0.44</v>
      </c>
      <c r="X49" s="454">
        <v>200</v>
      </c>
      <c r="Y49" s="455">
        <v>0.1</v>
      </c>
      <c r="Z49" s="454">
        <v>0</v>
      </c>
      <c r="AA49" s="455">
        <v>0</v>
      </c>
      <c r="AB49" s="454">
        <v>100</v>
      </c>
      <c r="AC49" s="455">
        <v>0.15</v>
      </c>
      <c r="AD49" s="454">
        <v>0</v>
      </c>
      <c r="AE49" s="455">
        <v>0</v>
      </c>
      <c r="AF49" s="454">
        <v>0</v>
      </c>
      <c r="AG49" s="455">
        <v>0</v>
      </c>
      <c r="AH49" s="456">
        <v>54</v>
      </c>
      <c r="AI49" s="455">
        <v>3.45</v>
      </c>
      <c r="AJ49" s="456">
        <v>18</v>
      </c>
      <c r="AK49" s="455">
        <v>6.87</v>
      </c>
      <c r="AL49" s="454">
        <v>900</v>
      </c>
      <c r="AM49" s="455">
        <v>0.04</v>
      </c>
      <c r="AN49" s="454">
        <v>90</v>
      </c>
      <c r="AO49" s="455">
        <v>0.02</v>
      </c>
      <c r="AP49" s="454">
        <v>3948</v>
      </c>
      <c r="AQ49" s="455">
        <v>0.01</v>
      </c>
      <c r="AR49" s="454"/>
      <c r="AS49" s="455"/>
      <c r="AT49" s="456"/>
      <c r="AU49" s="455"/>
      <c r="AV49" s="454"/>
      <c r="AW49" s="455"/>
      <c r="AX49" s="454"/>
      <c r="AY49" s="455"/>
      <c r="AZ49" s="454"/>
      <c r="BA49" s="455"/>
      <c r="BB49" s="454"/>
      <c r="BC49" s="455"/>
      <c r="BD49" s="454"/>
      <c r="BE49" s="455"/>
      <c r="BF49" s="454"/>
      <c r="BG49" s="455"/>
      <c r="BH49" s="454"/>
      <c r="BI49" s="455"/>
      <c r="BJ49" s="454"/>
      <c r="BK49" s="455"/>
      <c r="BL49" s="454"/>
      <c r="BM49" s="455"/>
      <c r="BN49" s="454"/>
      <c r="BO49" s="455"/>
      <c r="BP49" s="454"/>
      <c r="BQ49" s="455"/>
      <c r="BR49" s="454"/>
      <c r="BS49" s="455"/>
      <c r="BT49" s="454"/>
      <c r="BU49" s="455"/>
      <c r="BV49" s="456"/>
      <c r="BW49" s="455"/>
      <c r="BX49" s="456"/>
      <c r="BY49" s="455"/>
      <c r="BZ49" s="454"/>
      <c r="CA49" s="455"/>
      <c r="CB49" s="456"/>
      <c r="CC49" s="455"/>
      <c r="CD49" s="454"/>
      <c r="CE49" s="455"/>
      <c r="CF49" s="454"/>
      <c r="CG49" s="455"/>
      <c r="CH49" s="454"/>
      <c r="CI49" s="455"/>
      <c r="CJ49" s="454"/>
      <c r="CK49" s="455"/>
      <c r="CL49" s="456"/>
      <c r="CM49" s="455"/>
      <c r="CN49" s="456"/>
      <c r="CO49" s="455"/>
      <c r="CP49" s="449">
        <f t="shared" si="3"/>
        <v>1362.42</v>
      </c>
      <c r="CQ49" s="450"/>
    </row>
    <row r="50" spans="1:95" ht="13.5" thickBot="1" x14ac:dyDescent="0.25">
      <c r="A50" s="460">
        <v>2</v>
      </c>
      <c r="B50" s="461" t="s">
        <v>203</v>
      </c>
      <c r="C50" s="462">
        <v>2021</v>
      </c>
      <c r="D50" s="463">
        <f t="shared" si="2"/>
        <v>0</v>
      </c>
      <c r="E50" s="464">
        <f t="shared" si="2"/>
        <v>12686.09</v>
      </c>
      <c r="F50" s="465">
        <v>1713</v>
      </c>
      <c r="G50" s="466">
        <v>0.12994746059544657</v>
      </c>
      <c r="H50" s="465">
        <v>714</v>
      </c>
      <c r="I50" s="466">
        <v>0.15</v>
      </c>
      <c r="J50" s="465">
        <v>0</v>
      </c>
      <c r="K50" s="466"/>
      <c r="L50" s="465">
        <v>1077</v>
      </c>
      <c r="M50" s="466">
        <v>1.856490250696379</v>
      </c>
      <c r="N50" s="465">
        <v>354</v>
      </c>
      <c r="O50" s="466">
        <v>3.63</v>
      </c>
      <c r="P50" s="465">
        <v>31790</v>
      </c>
      <c r="Q50" s="466">
        <v>0.13</v>
      </c>
      <c r="R50" s="465">
        <v>201</v>
      </c>
      <c r="S50" s="466">
        <v>0.44</v>
      </c>
      <c r="T50" s="465">
        <v>357</v>
      </c>
      <c r="U50" s="466">
        <v>9.1842857142857142</v>
      </c>
      <c r="V50" s="465">
        <v>220</v>
      </c>
      <c r="W50" s="466">
        <v>1.86</v>
      </c>
      <c r="X50" s="465">
        <v>1500</v>
      </c>
      <c r="Y50" s="466">
        <v>5.3333333333333337E-2</v>
      </c>
      <c r="Z50" s="465">
        <v>528</v>
      </c>
      <c r="AA50" s="466">
        <v>0.6736363636363637</v>
      </c>
      <c r="AB50" s="465">
        <v>0</v>
      </c>
      <c r="AC50" s="466"/>
      <c r="AD50" s="465"/>
      <c r="AE50" s="466"/>
      <c r="AF50" s="465"/>
      <c r="AG50" s="466"/>
      <c r="AH50" s="467">
        <v>90</v>
      </c>
      <c r="AI50" s="466">
        <v>3.4666666666666668</v>
      </c>
      <c r="AJ50" s="467">
        <v>68</v>
      </c>
      <c r="AK50" s="466">
        <v>4.1399999999999997</v>
      </c>
      <c r="AL50" s="465">
        <v>1670</v>
      </c>
      <c r="AM50" s="466">
        <v>4.0000000000000008E-2</v>
      </c>
      <c r="AN50" s="465">
        <v>170</v>
      </c>
      <c r="AO50" s="466">
        <v>0.02</v>
      </c>
      <c r="AP50" s="465">
        <v>1268</v>
      </c>
      <c r="AQ50" s="466">
        <v>0.05</v>
      </c>
      <c r="AR50" s="465"/>
      <c r="AS50" s="466"/>
      <c r="AT50" s="467"/>
      <c r="AU50" s="466"/>
      <c r="AV50" s="465"/>
      <c r="AW50" s="466"/>
      <c r="AX50" s="465"/>
      <c r="AY50" s="466"/>
      <c r="AZ50" s="465"/>
      <c r="BA50" s="466"/>
      <c r="BB50" s="465"/>
      <c r="BC50" s="466"/>
      <c r="BD50" s="465"/>
      <c r="BE50" s="466"/>
      <c r="BF50" s="465"/>
      <c r="BG50" s="466"/>
      <c r="BH50" s="465"/>
      <c r="BI50" s="466"/>
      <c r="BJ50" s="465"/>
      <c r="BK50" s="466"/>
      <c r="BL50" s="465"/>
      <c r="BM50" s="466"/>
      <c r="BN50" s="465"/>
      <c r="BO50" s="466"/>
      <c r="BP50" s="465"/>
      <c r="BQ50" s="466"/>
      <c r="BR50" s="465"/>
      <c r="BS50" s="466"/>
      <c r="BT50" s="465"/>
      <c r="BU50" s="466"/>
      <c r="BV50" s="467"/>
      <c r="BW50" s="466"/>
      <c r="BX50" s="467"/>
      <c r="BY50" s="466"/>
      <c r="BZ50" s="465"/>
      <c r="CA50" s="466"/>
      <c r="CB50" s="467"/>
      <c r="CC50" s="466"/>
      <c r="CD50" s="465"/>
      <c r="CE50" s="466"/>
      <c r="CF50" s="465"/>
      <c r="CG50" s="466"/>
      <c r="CH50" s="465"/>
      <c r="CI50" s="466"/>
      <c r="CJ50" s="465"/>
      <c r="CK50" s="466"/>
      <c r="CL50" s="467"/>
      <c r="CM50" s="466"/>
      <c r="CN50" s="467"/>
      <c r="CO50" s="466"/>
      <c r="CP50" s="463"/>
      <c r="CQ50" s="464">
        <f t="shared" si="4"/>
        <v>12686.09</v>
      </c>
    </row>
    <row r="51" spans="1:95" x14ac:dyDescent="0.2">
      <c r="A51" s="468">
        <v>1</v>
      </c>
      <c r="B51" s="469" t="s">
        <v>222</v>
      </c>
      <c r="C51" s="470">
        <v>2019</v>
      </c>
      <c r="D51" s="471">
        <f t="shared" si="2"/>
        <v>912.45</v>
      </c>
      <c r="E51" s="472">
        <f t="shared" si="2"/>
        <v>0</v>
      </c>
      <c r="F51" s="473"/>
      <c r="G51" s="474"/>
      <c r="H51" s="473"/>
      <c r="I51" s="474"/>
      <c r="J51" s="473"/>
      <c r="K51" s="474"/>
      <c r="L51" s="473"/>
      <c r="M51" s="474"/>
      <c r="N51" s="473"/>
      <c r="O51" s="474"/>
      <c r="P51" s="473">
        <v>10200</v>
      </c>
      <c r="Q51" s="474">
        <v>0.04</v>
      </c>
      <c r="R51" s="473"/>
      <c r="S51" s="474"/>
      <c r="T51" s="473"/>
      <c r="U51" s="474"/>
      <c r="V51" s="473"/>
      <c r="W51" s="474"/>
      <c r="X51" s="473">
        <v>50</v>
      </c>
      <c r="Y51" s="474">
        <v>0.06</v>
      </c>
      <c r="Z51" s="473"/>
      <c r="AA51" s="474"/>
      <c r="AB51" s="473"/>
      <c r="AC51" s="474"/>
      <c r="AD51" s="473"/>
      <c r="AE51" s="474"/>
      <c r="AF51" s="473"/>
      <c r="AG51" s="474"/>
      <c r="AH51" s="475">
        <v>85</v>
      </c>
      <c r="AI51" s="474">
        <v>4.3600000000000003</v>
      </c>
      <c r="AJ51" s="475">
        <v>23.5</v>
      </c>
      <c r="AK51" s="474">
        <v>4.47</v>
      </c>
      <c r="AL51" s="473">
        <v>200</v>
      </c>
      <c r="AM51" s="474">
        <v>0.05</v>
      </c>
      <c r="AN51" s="473"/>
      <c r="AO51" s="474"/>
      <c r="AP51" s="473">
        <v>900</v>
      </c>
      <c r="AQ51" s="474">
        <v>0.01</v>
      </c>
      <c r="AR51" s="473"/>
      <c r="AS51" s="474"/>
      <c r="AT51" s="475"/>
      <c r="AU51" s="474"/>
      <c r="AV51" s="473">
        <v>20</v>
      </c>
      <c r="AW51" s="474">
        <v>0.34</v>
      </c>
      <c r="AX51" s="473"/>
      <c r="AY51" s="474"/>
      <c r="AZ51" s="473"/>
      <c r="BA51" s="474"/>
      <c r="BB51" s="473"/>
      <c r="BC51" s="474"/>
      <c r="BD51" s="473"/>
      <c r="BE51" s="474"/>
      <c r="BF51" s="473"/>
      <c r="BG51" s="474"/>
      <c r="BH51" s="473"/>
      <c r="BI51" s="474"/>
      <c r="BJ51" s="473"/>
      <c r="BK51" s="474"/>
      <c r="BL51" s="473"/>
      <c r="BM51" s="474"/>
      <c r="BN51" s="473"/>
      <c r="BO51" s="474"/>
      <c r="BP51" s="473"/>
      <c r="BQ51" s="474"/>
      <c r="BR51" s="473"/>
      <c r="BS51" s="474"/>
      <c r="BT51" s="473"/>
      <c r="BU51" s="474"/>
      <c r="BV51" s="475"/>
      <c r="BW51" s="474"/>
      <c r="BX51" s="475"/>
      <c r="BY51" s="474"/>
      <c r="BZ51" s="473"/>
      <c r="CA51" s="474"/>
      <c r="CB51" s="475"/>
      <c r="CC51" s="474"/>
      <c r="CD51" s="473"/>
      <c r="CE51" s="474"/>
      <c r="CF51" s="473"/>
      <c r="CG51" s="474"/>
      <c r="CH51" s="473"/>
      <c r="CI51" s="474"/>
      <c r="CJ51" s="473"/>
      <c r="CK51" s="474"/>
      <c r="CL51" s="475"/>
      <c r="CM51" s="474"/>
      <c r="CN51" s="475"/>
      <c r="CO51" s="474"/>
      <c r="CP51" s="471">
        <f t="shared" si="3"/>
        <v>912.45</v>
      </c>
      <c r="CQ51" s="472"/>
    </row>
    <row r="52" spans="1:95" x14ac:dyDescent="0.2">
      <c r="A52" s="446">
        <v>1</v>
      </c>
      <c r="B52" s="447" t="s">
        <v>222</v>
      </c>
      <c r="C52" s="448">
        <v>2021</v>
      </c>
      <c r="D52" s="449">
        <f t="shared" si="2"/>
        <v>0</v>
      </c>
      <c r="E52" s="450">
        <f t="shared" si="2"/>
        <v>12755.98</v>
      </c>
      <c r="F52" s="454">
        <v>100</v>
      </c>
      <c r="G52" s="455">
        <v>0.16</v>
      </c>
      <c r="H52" s="454">
        <v>50</v>
      </c>
      <c r="I52" s="455">
        <v>0.22</v>
      </c>
      <c r="J52" s="454"/>
      <c r="K52" s="455"/>
      <c r="L52" s="454">
        <v>980</v>
      </c>
      <c r="M52" s="455">
        <v>1.6</v>
      </c>
      <c r="N52" s="454">
        <v>90</v>
      </c>
      <c r="O52" s="455">
        <v>4.2300000000000004</v>
      </c>
      <c r="P52" s="454">
        <v>14700</v>
      </c>
      <c r="Q52" s="455">
        <v>0.15</v>
      </c>
      <c r="R52" s="454"/>
      <c r="S52" s="455"/>
      <c r="T52" s="454">
        <v>600</v>
      </c>
      <c r="U52" s="455">
        <v>10.71</v>
      </c>
      <c r="V52" s="454">
        <v>235</v>
      </c>
      <c r="W52" s="455">
        <v>0.89</v>
      </c>
      <c r="X52" s="454">
        <v>500</v>
      </c>
      <c r="Y52" s="455">
        <v>7.0000000000000007E-2</v>
      </c>
      <c r="Z52" s="454">
        <v>220</v>
      </c>
      <c r="AA52" s="455">
        <v>0.34</v>
      </c>
      <c r="AB52" s="454">
        <v>200</v>
      </c>
      <c r="AC52" s="455">
        <v>0.03</v>
      </c>
      <c r="AD52" s="454">
        <v>4</v>
      </c>
      <c r="AE52" s="455">
        <v>8.41</v>
      </c>
      <c r="AF52" s="454"/>
      <c r="AG52" s="455"/>
      <c r="AH52" s="456">
        <v>105</v>
      </c>
      <c r="AI52" s="455">
        <v>4.5</v>
      </c>
      <c r="AJ52" s="456">
        <v>35</v>
      </c>
      <c r="AK52" s="455">
        <v>5.41</v>
      </c>
      <c r="AL52" s="454">
        <v>4200</v>
      </c>
      <c r="AM52" s="455">
        <v>0.06</v>
      </c>
      <c r="AN52" s="454"/>
      <c r="AO52" s="455"/>
      <c r="AP52" s="454">
        <v>1200</v>
      </c>
      <c r="AQ52" s="455">
        <v>0.05</v>
      </c>
      <c r="AR52" s="454"/>
      <c r="AS52" s="455"/>
      <c r="AT52" s="456"/>
      <c r="AU52" s="455"/>
      <c r="AV52" s="454">
        <v>210</v>
      </c>
      <c r="AW52" s="455">
        <v>2.37</v>
      </c>
      <c r="AX52" s="454"/>
      <c r="AY52" s="455"/>
      <c r="AZ52" s="454"/>
      <c r="BA52" s="455"/>
      <c r="BB52" s="454"/>
      <c r="BC52" s="455"/>
      <c r="BD52" s="454"/>
      <c r="BE52" s="455"/>
      <c r="BF52" s="454">
        <v>2</v>
      </c>
      <c r="BG52" s="455">
        <v>140</v>
      </c>
      <c r="BH52" s="454">
        <v>2</v>
      </c>
      <c r="BI52" s="455">
        <v>19.57</v>
      </c>
      <c r="BJ52" s="454"/>
      <c r="BK52" s="455"/>
      <c r="BL52" s="454"/>
      <c r="BM52" s="455"/>
      <c r="BN52" s="454"/>
      <c r="BO52" s="455"/>
      <c r="BP52" s="454"/>
      <c r="BQ52" s="455"/>
      <c r="BR52" s="454"/>
      <c r="BS52" s="455"/>
      <c r="BT52" s="454"/>
      <c r="BU52" s="455"/>
      <c r="BV52" s="456"/>
      <c r="BW52" s="455"/>
      <c r="BX52" s="456"/>
      <c r="BY52" s="455"/>
      <c r="BZ52" s="454"/>
      <c r="CA52" s="455"/>
      <c r="CB52" s="456"/>
      <c r="CC52" s="455"/>
      <c r="CD52" s="454"/>
      <c r="CE52" s="455"/>
      <c r="CF52" s="454"/>
      <c r="CG52" s="455"/>
      <c r="CH52" s="454"/>
      <c r="CI52" s="455"/>
      <c r="CJ52" s="454"/>
      <c r="CK52" s="455"/>
      <c r="CL52" s="456"/>
      <c r="CM52" s="455"/>
      <c r="CN52" s="456"/>
      <c r="CO52" s="455"/>
      <c r="CP52" s="449"/>
      <c r="CQ52" s="450">
        <f t="shared" si="4"/>
        <v>12755.98</v>
      </c>
    </row>
    <row r="53" spans="1:95" x14ac:dyDescent="0.2">
      <c r="A53" s="446">
        <v>1</v>
      </c>
      <c r="B53" s="447" t="s">
        <v>223</v>
      </c>
      <c r="C53" s="448">
        <v>2019</v>
      </c>
      <c r="D53" s="449">
        <f>CP53</f>
        <v>691.22</v>
      </c>
      <c r="E53" s="450">
        <f t="shared" si="2"/>
        <v>0</v>
      </c>
      <c r="F53" s="454">
        <v>200</v>
      </c>
      <c r="G53" s="455">
        <v>2.6599999999999999E-2</v>
      </c>
      <c r="H53" s="454"/>
      <c r="I53" s="455"/>
      <c r="J53" s="454"/>
      <c r="K53" s="455"/>
      <c r="L53" s="454"/>
      <c r="M53" s="455"/>
      <c r="N53" s="454"/>
      <c r="O53" s="455"/>
      <c r="P53" s="454">
        <v>8500</v>
      </c>
      <c r="Q53" s="455">
        <v>3.6119999999999999E-2</v>
      </c>
      <c r="R53" s="454"/>
      <c r="S53" s="455"/>
      <c r="T53" s="454"/>
      <c r="U53" s="455"/>
      <c r="V53" s="454"/>
      <c r="W53" s="455"/>
      <c r="X53" s="454">
        <v>250</v>
      </c>
      <c r="Y53" s="455">
        <v>4.5240000000000002E-2</v>
      </c>
      <c r="Z53" s="454">
        <v>0</v>
      </c>
      <c r="AA53" s="455"/>
      <c r="AB53" s="454"/>
      <c r="AC53" s="455"/>
      <c r="AD53" s="454"/>
      <c r="AE53" s="455"/>
      <c r="AF53" s="454"/>
      <c r="AG53" s="455"/>
      <c r="AH53" s="456">
        <v>25</v>
      </c>
      <c r="AI53" s="455">
        <v>5.7008000000000001</v>
      </c>
      <c r="AJ53" s="456">
        <v>15</v>
      </c>
      <c r="AK53" s="455">
        <v>6.9693300000000002</v>
      </c>
      <c r="AL53" s="454">
        <v>750</v>
      </c>
      <c r="AM53" s="455">
        <v>5.4199999999999998E-2</v>
      </c>
      <c r="AN53" s="454"/>
      <c r="AO53" s="455"/>
      <c r="AP53" s="454">
        <v>1100</v>
      </c>
      <c r="AQ53" s="455">
        <v>7.2599999999999998E-2</v>
      </c>
      <c r="AR53" s="454"/>
      <c r="AS53" s="455"/>
      <c r="AT53" s="456"/>
      <c r="AU53" s="455"/>
      <c r="AV53" s="454"/>
      <c r="AW53" s="455"/>
      <c r="AX53" s="454"/>
      <c r="AY53" s="455"/>
      <c r="AZ53" s="454"/>
      <c r="BA53" s="455"/>
      <c r="BB53" s="454"/>
      <c r="BC53" s="455"/>
      <c r="BD53" s="454"/>
      <c r="BE53" s="455"/>
      <c r="BF53" s="454"/>
      <c r="BG53" s="455"/>
      <c r="BH53" s="454"/>
      <c r="BI53" s="455"/>
      <c r="BJ53" s="454"/>
      <c r="BK53" s="455"/>
      <c r="BL53" s="454"/>
      <c r="BM53" s="455"/>
      <c r="BN53" s="454"/>
      <c r="BO53" s="455"/>
      <c r="BP53" s="454"/>
      <c r="BQ53" s="455"/>
      <c r="BR53" s="454"/>
      <c r="BS53" s="455"/>
      <c r="BT53" s="454"/>
      <c r="BU53" s="455"/>
      <c r="BV53" s="456"/>
      <c r="BW53" s="455"/>
      <c r="BX53" s="456"/>
      <c r="BY53" s="455"/>
      <c r="BZ53" s="454"/>
      <c r="CA53" s="455"/>
      <c r="CB53" s="456"/>
      <c r="CC53" s="455"/>
      <c r="CD53" s="454"/>
      <c r="CE53" s="455"/>
      <c r="CF53" s="454"/>
      <c r="CG53" s="455"/>
      <c r="CH53" s="454"/>
      <c r="CI53" s="455"/>
      <c r="CJ53" s="454"/>
      <c r="CK53" s="455"/>
      <c r="CL53" s="456"/>
      <c r="CM53" s="455"/>
      <c r="CN53" s="456"/>
      <c r="CO53" s="455"/>
      <c r="CP53" s="449">
        <f t="shared" si="3"/>
        <v>691.22</v>
      </c>
      <c r="CQ53" s="450"/>
    </row>
    <row r="54" spans="1:95" x14ac:dyDescent="0.2">
      <c r="A54" s="446">
        <v>1</v>
      </c>
      <c r="B54" s="447" t="s">
        <v>223</v>
      </c>
      <c r="C54" s="448">
        <v>2021</v>
      </c>
      <c r="D54" s="449">
        <f t="shared" si="2"/>
        <v>0</v>
      </c>
      <c r="E54" s="450">
        <f t="shared" si="2"/>
        <v>12357.69</v>
      </c>
      <c r="F54" s="454"/>
      <c r="G54" s="455"/>
      <c r="H54" s="454">
        <v>100</v>
      </c>
      <c r="I54" s="455">
        <v>0.4819</v>
      </c>
      <c r="J54" s="454"/>
      <c r="K54" s="455"/>
      <c r="L54" s="454">
        <v>355</v>
      </c>
      <c r="M54" s="455">
        <v>1.464781690140845</v>
      </c>
      <c r="N54" s="454">
        <v>260</v>
      </c>
      <c r="O54" s="455">
        <v>3.1273846153846154</v>
      </c>
      <c r="P54" s="454">
        <v>9990</v>
      </c>
      <c r="Q54" s="455">
        <v>0.10604084084084084</v>
      </c>
      <c r="R54" s="454">
        <v>50</v>
      </c>
      <c r="S54" s="455">
        <v>0.33600000000000002</v>
      </c>
      <c r="T54" s="454">
        <v>500</v>
      </c>
      <c r="U54" s="455">
        <v>14.363060000000001</v>
      </c>
      <c r="V54" s="454">
        <v>340</v>
      </c>
      <c r="W54" s="455">
        <v>3.3923647058823527</v>
      </c>
      <c r="X54" s="454">
        <v>325</v>
      </c>
      <c r="Y54" s="455">
        <v>0.20773846153846154</v>
      </c>
      <c r="Z54" s="454">
        <v>495</v>
      </c>
      <c r="AA54" s="455">
        <v>2.1053999999999999</v>
      </c>
      <c r="AB54" s="454">
        <v>800</v>
      </c>
      <c r="AC54" s="455">
        <v>5.4987500000000002E-2</v>
      </c>
      <c r="AD54" s="454">
        <v>4</v>
      </c>
      <c r="AE54" s="455">
        <v>3.36</v>
      </c>
      <c r="AF54" s="454"/>
      <c r="AG54" s="455"/>
      <c r="AH54" s="456">
        <v>66</v>
      </c>
      <c r="AI54" s="455">
        <v>4.0330833333333329</v>
      </c>
      <c r="AJ54" s="456"/>
      <c r="AK54" s="455"/>
      <c r="AL54" s="454">
        <v>800</v>
      </c>
      <c r="AM54" s="455">
        <v>6.4199999999999993E-2</v>
      </c>
      <c r="AN54" s="454"/>
      <c r="AO54" s="455"/>
      <c r="AP54" s="454">
        <v>1800</v>
      </c>
      <c r="AQ54" s="455">
        <v>4.48E-2</v>
      </c>
      <c r="AR54" s="454"/>
      <c r="AS54" s="455"/>
      <c r="AT54" s="456"/>
      <c r="AU54" s="455"/>
      <c r="AV54" s="454"/>
      <c r="AW54" s="455"/>
      <c r="AX54" s="454"/>
      <c r="AY54" s="455"/>
      <c r="AZ54" s="454"/>
      <c r="BA54" s="455"/>
      <c r="BB54" s="454"/>
      <c r="BC54" s="455"/>
      <c r="BD54" s="454"/>
      <c r="BE54" s="455"/>
      <c r="BF54" s="454"/>
      <c r="BG54" s="455"/>
      <c r="BH54" s="454"/>
      <c r="BI54" s="455"/>
      <c r="BJ54" s="454"/>
      <c r="BK54" s="455"/>
      <c r="BL54" s="454"/>
      <c r="BM54" s="455"/>
      <c r="BN54" s="454"/>
      <c r="BO54" s="455"/>
      <c r="BP54" s="454"/>
      <c r="BQ54" s="455"/>
      <c r="BR54" s="454"/>
      <c r="BS54" s="455"/>
      <c r="BT54" s="454"/>
      <c r="BU54" s="455"/>
      <c r="BV54" s="456"/>
      <c r="BW54" s="455"/>
      <c r="BX54" s="456"/>
      <c r="BY54" s="455"/>
      <c r="BZ54" s="454"/>
      <c r="CA54" s="455"/>
      <c r="CB54" s="456"/>
      <c r="CC54" s="455"/>
      <c r="CD54" s="454"/>
      <c r="CE54" s="455"/>
      <c r="CF54" s="454"/>
      <c r="CG54" s="455"/>
      <c r="CH54" s="454"/>
      <c r="CI54" s="455"/>
      <c r="CJ54" s="454"/>
      <c r="CK54" s="455"/>
      <c r="CL54" s="456"/>
      <c r="CM54" s="455"/>
      <c r="CN54" s="456"/>
      <c r="CO54" s="455"/>
      <c r="CP54" s="449"/>
      <c r="CQ54" s="450">
        <f t="shared" si="4"/>
        <v>12357.69</v>
      </c>
    </row>
    <row r="55" spans="1:95" x14ac:dyDescent="0.2">
      <c r="A55" s="446">
        <v>1</v>
      </c>
      <c r="B55" s="447" t="s">
        <v>224</v>
      </c>
      <c r="C55" s="448">
        <v>2019</v>
      </c>
      <c r="D55" s="449">
        <f t="shared" si="2"/>
        <v>640.64</v>
      </c>
      <c r="E55" s="450">
        <f t="shared" si="2"/>
        <v>0</v>
      </c>
      <c r="F55" s="454"/>
      <c r="G55" s="455"/>
      <c r="H55" s="454"/>
      <c r="I55" s="455"/>
      <c r="J55" s="454"/>
      <c r="K55" s="455"/>
      <c r="L55" s="454"/>
      <c r="M55" s="455"/>
      <c r="N55" s="454"/>
      <c r="O55" s="455"/>
      <c r="P55" s="454">
        <v>16000</v>
      </c>
      <c r="Q55" s="455">
        <v>4.0039999999999999E-2</v>
      </c>
      <c r="R55" s="454"/>
      <c r="S55" s="455"/>
      <c r="T55" s="454"/>
      <c r="U55" s="455"/>
      <c r="V55" s="454"/>
      <c r="W55" s="455"/>
      <c r="X55" s="454"/>
      <c r="Y55" s="455"/>
      <c r="Z55" s="454"/>
      <c r="AA55" s="455"/>
      <c r="AB55" s="454"/>
      <c r="AC55" s="455"/>
      <c r="AD55" s="454"/>
      <c r="AE55" s="455"/>
      <c r="AF55" s="454"/>
      <c r="AG55" s="455"/>
      <c r="AH55" s="456"/>
      <c r="AI55" s="455"/>
      <c r="AJ55" s="456"/>
      <c r="AK55" s="455"/>
      <c r="AL55" s="454"/>
      <c r="AM55" s="455"/>
      <c r="AN55" s="454"/>
      <c r="AO55" s="455"/>
      <c r="AP55" s="454"/>
      <c r="AQ55" s="455"/>
      <c r="AR55" s="454"/>
      <c r="AS55" s="455"/>
      <c r="AT55" s="456"/>
      <c r="AU55" s="455"/>
      <c r="AV55" s="454"/>
      <c r="AW55" s="455"/>
      <c r="AX55" s="454"/>
      <c r="AY55" s="455"/>
      <c r="AZ55" s="454"/>
      <c r="BA55" s="455"/>
      <c r="BB55" s="454"/>
      <c r="BC55" s="455"/>
      <c r="BD55" s="454"/>
      <c r="BE55" s="455"/>
      <c r="BF55" s="454"/>
      <c r="BG55" s="455"/>
      <c r="BH55" s="454"/>
      <c r="BI55" s="455"/>
      <c r="BJ55" s="454"/>
      <c r="BK55" s="455"/>
      <c r="BL55" s="454"/>
      <c r="BM55" s="455"/>
      <c r="BN55" s="454"/>
      <c r="BO55" s="455"/>
      <c r="BP55" s="454"/>
      <c r="BQ55" s="455"/>
      <c r="BR55" s="454"/>
      <c r="BS55" s="455"/>
      <c r="BT55" s="454"/>
      <c r="BU55" s="455"/>
      <c r="BV55" s="456"/>
      <c r="BW55" s="455"/>
      <c r="BX55" s="456"/>
      <c r="BY55" s="455"/>
      <c r="BZ55" s="454"/>
      <c r="CA55" s="455"/>
      <c r="CB55" s="456"/>
      <c r="CC55" s="455"/>
      <c r="CD55" s="454"/>
      <c r="CE55" s="455"/>
      <c r="CF55" s="454"/>
      <c r="CG55" s="455"/>
      <c r="CH55" s="454"/>
      <c r="CI55" s="455"/>
      <c r="CJ55" s="454"/>
      <c r="CK55" s="455"/>
      <c r="CL55" s="456"/>
      <c r="CM55" s="455"/>
      <c r="CN55" s="456"/>
      <c r="CO55" s="455"/>
      <c r="CP55" s="449">
        <f t="shared" si="3"/>
        <v>640.64</v>
      </c>
      <c r="CQ55" s="450"/>
    </row>
    <row r="56" spans="1:95" x14ac:dyDescent="0.2">
      <c r="A56" s="446">
        <v>1</v>
      </c>
      <c r="B56" s="447" t="s">
        <v>224</v>
      </c>
      <c r="C56" s="448">
        <v>2021</v>
      </c>
      <c r="D56" s="449">
        <f t="shared" si="2"/>
        <v>0</v>
      </c>
      <c r="E56" s="450">
        <f t="shared" si="2"/>
        <v>4117.45</v>
      </c>
      <c r="F56" s="454"/>
      <c r="G56" s="455"/>
      <c r="H56" s="454"/>
      <c r="I56" s="455"/>
      <c r="J56" s="454"/>
      <c r="K56" s="455"/>
      <c r="L56" s="454"/>
      <c r="M56" s="455"/>
      <c r="N56" s="454">
        <v>400</v>
      </c>
      <c r="O56" s="455">
        <v>4.0232500000000009</v>
      </c>
      <c r="P56" s="454">
        <v>4000</v>
      </c>
      <c r="Q56" s="455">
        <v>0.14587999999999998</v>
      </c>
      <c r="R56" s="454"/>
      <c r="S56" s="455"/>
      <c r="T56" s="454"/>
      <c r="U56" s="455"/>
      <c r="V56" s="454">
        <v>200</v>
      </c>
      <c r="W56" s="455">
        <v>2.4659999999999997</v>
      </c>
      <c r="X56" s="454"/>
      <c r="Y56" s="455"/>
      <c r="Z56" s="454">
        <v>2000</v>
      </c>
      <c r="AA56" s="455">
        <v>0.68969999999999998</v>
      </c>
      <c r="AB56" s="454">
        <v>200</v>
      </c>
      <c r="AC56" s="455">
        <v>6.3839999999999994E-2</v>
      </c>
      <c r="AD56" s="454">
        <v>20</v>
      </c>
      <c r="AE56" s="455">
        <v>1.9630000000000003</v>
      </c>
      <c r="AF56" s="454"/>
      <c r="AG56" s="455"/>
      <c r="AH56" s="456"/>
      <c r="AI56" s="455"/>
      <c r="AJ56" s="456"/>
      <c r="AK56" s="455"/>
      <c r="AL56" s="454"/>
      <c r="AM56" s="455"/>
      <c r="AN56" s="454"/>
      <c r="AO56" s="455"/>
      <c r="AP56" s="454"/>
      <c r="AQ56" s="455"/>
      <c r="AR56" s="454"/>
      <c r="AS56" s="455"/>
      <c r="AT56" s="456"/>
      <c r="AU56" s="455"/>
      <c r="AV56" s="454"/>
      <c r="AW56" s="455"/>
      <c r="AX56" s="454"/>
      <c r="AY56" s="455"/>
      <c r="AZ56" s="454"/>
      <c r="BA56" s="455"/>
      <c r="BB56" s="454"/>
      <c r="BC56" s="455"/>
      <c r="BD56" s="454"/>
      <c r="BE56" s="455"/>
      <c r="BF56" s="454"/>
      <c r="BG56" s="455"/>
      <c r="BH56" s="454"/>
      <c r="BI56" s="455"/>
      <c r="BJ56" s="454"/>
      <c r="BK56" s="455"/>
      <c r="BL56" s="454"/>
      <c r="BM56" s="455"/>
      <c r="BN56" s="454"/>
      <c r="BO56" s="455"/>
      <c r="BP56" s="454"/>
      <c r="BQ56" s="455"/>
      <c r="BR56" s="454"/>
      <c r="BS56" s="455"/>
      <c r="BT56" s="454"/>
      <c r="BU56" s="455"/>
      <c r="BV56" s="456"/>
      <c r="BW56" s="455"/>
      <c r="BX56" s="456"/>
      <c r="BY56" s="455"/>
      <c r="BZ56" s="454"/>
      <c r="CA56" s="455"/>
      <c r="CB56" s="456"/>
      <c r="CC56" s="455"/>
      <c r="CD56" s="454"/>
      <c r="CE56" s="455"/>
      <c r="CF56" s="454"/>
      <c r="CG56" s="455"/>
      <c r="CH56" s="454"/>
      <c r="CI56" s="455"/>
      <c r="CJ56" s="454"/>
      <c r="CK56" s="455"/>
      <c r="CL56" s="456"/>
      <c r="CM56" s="455"/>
      <c r="CN56" s="456"/>
      <c r="CO56" s="455"/>
      <c r="CP56" s="449"/>
      <c r="CQ56" s="450">
        <f t="shared" si="4"/>
        <v>4117.45</v>
      </c>
    </row>
    <row r="57" spans="1:95" x14ac:dyDescent="0.2">
      <c r="A57" s="446">
        <v>1</v>
      </c>
      <c r="B57" s="447" t="s">
        <v>225</v>
      </c>
      <c r="C57" s="448">
        <v>2019</v>
      </c>
      <c r="D57" s="449">
        <f t="shared" si="2"/>
        <v>0</v>
      </c>
      <c r="E57" s="450">
        <f t="shared" si="2"/>
        <v>0</v>
      </c>
      <c r="F57" s="454"/>
      <c r="G57" s="455"/>
      <c r="H57" s="454"/>
      <c r="I57" s="455"/>
      <c r="J57" s="454"/>
      <c r="K57" s="455"/>
      <c r="L57" s="454"/>
      <c r="M57" s="455"/>
      <c r="N57" s="454"/>
      <c r="O57" s="455"/>
      <c r="P57" s="454"/>
      <c r="Q57" s="455"/>
      <c r="R57" s="454"/>
      <c r="S57" s="455"/>
      <c r="T57" s="454"/>
      <c r="U57" s="455"/>
      <c r="V57" s="454"/>
      <c r="W57" s="455"/>
      <c r="X57" s="454"/>
      <c r="Y57" s="455"/>
      <c r="Z57" s="454"/>
      <c r="AA57" s="455"/>
      <c r="AB57" s="454"/>
      <c r="AC57" s="455"/>
      <c r="AD57" s="454"/>
      <c r="AE57" s="455"/>
      <c r="AF57" s="454"/>
      <c r="AG57" s="455"/>
      <c r="AH57" s="456"/>
      <c r="AI57" s="455"/>
      <c r="AJ57" s="456"/>
      <c r="AK57" s="455"/>
      <c r="AL57" s="454"/>
      <c r="AM57" s="455"/>
      <c r="AN57" s="454"/>
      <c r="AO57" s="455"/>
      <c r="AP57" s="454"/>
      <c r="AQ57" s="455"/>
      <c r="AR57" s="454"/>
      <c r="AS57" s="455"/>
      <c r="AT57" s="456"/>
      <c r="AU57" s="455"/>
      <c r="AV57" s="454"/>
      <c r="AW57" s="455"/>
      <c r="AX57" s="454"/>
      <c r="AY57" s="455"/>
      <c r="AZ57" s="454"/>
      <c r="BA57" s="455"/>
      <c r="BB57" s="454"/>
      <c r="BC57" s="455"/>
      <c r="BD57" s="454"/>
      <c r="BE57" s="455"/>
      <c r="BF57" s="454"/>
      <c r="BG57" s="455"/>
      <c r="BH57" s="454"/>
      <c r="BI57" s="455"/>
      <c r="BJ57" s="454"/>
      <c r="BK57" s="455"/>
      <c r="BL57" s="454"/>
      <c r="BM57" s="455"/>
      <c r="BN57" s="454"/>
      <c r="BO57" s="455"/>
      <c r="BP57" s="454"/>
      <c r="BQ57" s="455"/>
      <c r="BR57" s="454"/>
      <c r="BS57" s="455"/>
      <c r="BT57" s="454"/>
      <c r="BU57" s="455"/>
      <c r="BV57" s="456"/>
      <c r="BW57" s="455"/>
      <c r="BX57" s="456"/>
      <c r="BY57" s="455"/>
      <c r="BZ57" s="454"/>
      <c r="CA57" s="455"/>
      <c r="CB57" s="456"/>
      <c r="CC57" s="455"/>
      <c r="CD57" s="454"/>
      <c r="CE57" s="455"/>
      <c r="CF57" s="454"/>
      <c r="CG57" s="455"/>
      <c r="CH57" s="454"/>
      <c r="CI57" s="455"/>
      <c r="CJ57" s="454"/>
      <c r="CK57" s="455"/>
      <c r="CL57" s="456"/>
      <c r="CM57" s="455"/>
      <c r="CN57" s="456"/>
      <c r="CO57" s="455"/>
      <c r="CP57" s="449">
        <f t="shared" si="3"/>
        <v>0</v>
      </c>
      <c r="CQ57" s="450"/>
    </row>
    <row r="58" spans="1:95" x14ac:dyDescent="0.2">
      <c r="A58" s="446">
        <v>1</v>
      </c>
      <c r="B58" s="447" t="s">
        <v>225</v>
      </c>
      <c r="C58" s="448">
        <v>2021</v>
      </c>
      <c r="D58" s="449">
        <f t="shared" si="2"/>
        <v>0</v>
      </c>
      <c r="E58" s="450">
        <f t="shared" si="2"/>
        <v>2598.92</v>
      </c>
      <c r="F58" s="454"/>
      <c r="G58" s="455"/>
      <c r="H58" s="454"/>
      <c r="I58" s="455"/>
      <c r="J58" s="454"/>
      <c r="K58" s="455"/>
      <c r="L58" s="454">
        <v>100</v>
      </c>
      <c r="M58" s="455">
        <v>2.1779999999999999</v>
      </c>
      <c r="N58" s="454">
        <v>100</v>
      </c>
      <c r="O58" s="455">
        <v>4.4165000000000001</v>
      </c>
      <c r="P58" s="454"/>
      <c r="Q58" s="455"/>
      <c r="R58" s="454"/>
      <c r="S58" s="455"/>
      <c r="T58" s="454">
        <v>130</v>
      </c>
      <c r="U58" s="455">
        <v>8.1219230769230766</v>
      </c>
      <c r="V58" s="454">
        <v>50</v>
      </c>
      <c r="W58" s="455">
        <v>1.81</v>
      </c>
      <c r="X58" s="454">
        <v>1000</v>
      </c>
      <c r="Y58" s="455">
        <v>7.0999999999999994E-2</v>
      </c>
      <c r="Z58" s="454">
        <v>600</v>
      </c>
      <c r="AA58" s="455">
        <v>0.59575000000000011</v>
      </c>
      <c r="AB58" s="454">
        <v>500</v>
      </c>
      <c r="AC58" s="455">
        <v>0.13916000000000001</v>
      </c>
      <c r="AD58" s="454"/>
      <c r="AE58" s="455"/>
      <c r="AF58" s="454"/>
      <c r="AG58" s="455"/>
      <c r="AH58" s="456">
        <v>25</v>
      </c>
      <c r="AI58" s="455">
        <v>3.1</v>
      </c>
      <c r="AJ58" s="456">
        <v>15</v>
      </c>
      <c r="AK58" s="455">
        <v>4.6052999999999997</v>
      </c>
      <c r="AL58" s="454">
        <v>2500</v>
      </c>
      <c r="AM58" s="455">
        <v>5.9403999999999998E-2</v>
      </c>
      <c r="AN58" s="454"/>
      <c r="AO58" s="455"/>
      <c r="AP58" s="454"/>
      <c r="AQ58" s="455"/>
      <c r="AR58" s="454"/>
      <c r="AS58" s="455"/>
      <c r="AT58" s="456"/>
      <c r="AU58" s="455"/>
      <c r="AV58" s="454"/>
      <c r="AW58" s="455"/>
      <c r="AX58" s="454"/>
      <c r="AY58" s="455"/>
      <c r="AZ58" s="454"/>
      <c r="BA58" s="455"/>
      <c r="BB58" s="454"/>
      <c r="BC58" s="455"/>
      <c r="BD58" s="454"/>
      <c r="BE58" s="455"/>
      <c r="BF58" s="454"/>
      <c r="BG58" s="455"/>
      <c r="BH58" s="454"/>
      <c r="BI58" s="455"/>
      <c r="BJ58" s="454"/>
      <c r="BK58" s="455"/>
      <c r="BL58" s="454"/>
      <c r="BM58" s="455"/>
      <c r="BN58" s="454"/>
      <c r="BO58" s="455"/>
      <c r="BP58" s="454"/>
      <c r="BQ58" s="455"/>
      <c r="BR58" s="454"/>
      <c r="BS58" s="455"/>
      <c r="BT58" s="454"/>
      <c r="BU58" s="455"/>
      <c r="BV58" s="456"/>
      <c r="BW58" s="455"/>
      <c r="BX58" s="456"/>
      <c r="BY58" s="455"/>
      <c r="BZ58" s="454"/>
      <c r="CA58" s="455"/>
      <c r="CB58" s="456"/>
      <c r="CC58" s="455"/>
      <c r="CD58" s="454"/>
      <c r="CE58" s="455"/>
      <c r="CF58" s="454"/>
      <c r="CG58" s="455"/>
      <c r="CH58" s="454"/>
      <c r="CI58" s="455"/>
      <c r="CJ58" s="454"/>
      <c r="CK58" s="455"/>
      <c r="CL58" s="456"/>
      <c r="CM58" s="455"/>
      <c r="CN58" s="456"/>
      <c r="CO58" s="455"/>
      <c r="CP58" s="449"/>
      <c r="CQ58" s="450">
        <f t="shared" si="4"/>
        <v>2598.92</v>
      </c>
    </row>
    <row r="59" spans="1:95" x14ac:dyDescent="0.2">
      <c r="A59" s="446">
        <v>1</v>
      </c>
      <c r="B59" s="447" t="s">
        <v>226</v>
      </c>
      <c r="C59" s="448">
        <v>2019</v>
      </c>
      <c r="D59" s="449">
        <f t="shared" si="2"/>
        <v>908.21</v>
      </c>
      <c r="E59" s="450">
        <f t="shared" si="2"/>
        <v>0</v>
      </c>
      <c r="F59" s="454"/>
      <c r="G59" s="455"/>
      <c r="H59" s="454"/>
      <c r="I59" s="455"/>
      <c r="J59" s="454">
        <v>1000</v>
      </c>
      <c r="K59" s="455">
        <v>1.7000000000000001E-2</v>
      </c>
      <c r="L59" s="454"/>
      <c r="M59" s="455"/>
      <c r="N59" s="454"/>
      <c r="O59" s="455"/>
      <c r="P59" s="454">
        <v>16000</v>
      </c>
      <c r="Q59" s="455">
        <v>2.7E-2</v>
      </c>
      <c r="R59" s="454">
        <v>200</v>
      </c>
      <c r="S59" s="455">
        <v>0.224</v>
      </c>
      <c r="T59" s="454"/>
      <c r="U59" s="455"/>
      <c r="V59" s="454"/>
      <c r="W59" s="455"/>
      <c r="X59" s="454"/>
      <c r="Y59" s="455"/>
      <c r="Z59" s="454"/>
      <c r="AA59" s="455"/>
      <c r="AB59" s="454"/>
      <c r="AC59" s="455"/>
      <c r="AD59" s="454"/>
      <c r="AE59" s="455"/>
      <c r="AF59" s="454"/>
      <c r="AG59" s="455"/>
      <c r="AH59" s="456">
        <v>10</v>
      </c>
      <c r="AI59" s="455">
        <v>7.7450000000000001</v>
      </c>
      <c r="AJ59" s="456">
        <v>35</v>
      </c>
      <c r="AK59" s="455">
        <v>7.056</v>
      </c>
      <c r="AL59" s="454"/>
      <c r="AM59" s="455"/>
      <c r="AN59" s="454"/>
      <c r="AO59" s="455"/>
      <c r="AP59" s="454">
        <v>6000</v>
      </c>
      <c r="AQ59" s="455">
        <v>1.4999999999999999E-2</v>
      </c>
      <c r="AR59" s="454"/>
      <c r="AS59" s="455"/>
      <c r="AT59" s="456"/>
      <c r="AU59" s="455"/>
      <c r="AV59" s="454"/>
      <c r="AW59" s="455"/>
      <c r="AX59" s="454"/>
      <c r="AY59" s="455"/>
      <c r="AZ59" s="454"/>
      <c r="BA59" s="455"/>
      <c r="BB59" s="454"/>
      <c r="BC59" s="455"/>
      <c r="BD59" s="454"/>
      <c r="BE59" s="455"/>
      <c r="BF59" s="454"/>
      <c r="BG59" s="455"/>
      <c r="BH59" s="454"/>
      <c r="BI59" s="455"/>
      <c r="BJ59" s="454"/>
      <c r="BK59" s="455"/>
      <c r="BL59" s="454"/>
      <c r="BM59" s="455"/>
      <c r="BN59" s="454"/>
      <c r="BO59" s="455"/>
      <c r="BP59" s="454"/>
      <c r="BQ59" s="455"/>
      <c r="BR59" s="454"/>
      <c r="BS59" s="455"/>
      <c r="BT59" s="454"/>
      <c r="BU59" s="455"/>
      <c r="BV59" s="456"/>
      <c r="BW59" s="455"/>
      <c r="BX59" s="456"/>
      <c r="BY59" s="455"/>
      <c r="BZ59" s="454"/>
      <c r="CA59" s="455"/>
      <c r="CB59" s="456"/>
      <c r="CC59" s="455"/>
      <c r="CD59" s="454"/>
      <c r="CE59" s="455"/>
      <c r="CF59" s="454"/>
      <c r="CG59" s="455"/>
      <c r="CH59" s="454"/>
      <c r="CI59" s="455"/>
      <c r="CJ59" s="454"/>
      <c r="CK59" s="455"/>
      <c r="CL59" s="456"/>
      <c r="CM59" s="455"/>
      <c r="CN59" s="456"/>
      <c r="CO59" s="455"/>
      <c r="CP59" s="449">
        <f t="shared" si="3"/>
        <v>908.21</v>
      </c>
      <c r="CQ59" s="450"/>
    </row>
    <row r="60" spans="1:95" ht="13.5" thickBot="1" x14ac:dyDescent="0.25">
      <c r="A60" s="476">
        <v>1</v>
      </c>
      <c r="B60" s="477" t="s">
        <v>226</v>
      </c>
      <c r="C60" s="478">
        <v>2021</v>
      </c>
      <c r="D60" s="479">
        <f t="shared" si="2"/>
        <v>0</v>
      </c>
      <c r="E60" s="480">
        <f t="shared" si="2"/>
        <v>5428.29</v>
      </c>
      <c r="F60" s="481"/>
      <c r="G60" s="482"/>
      <c r="H60" s="481"/>
      <c r="I60" s="482"/>
      <c r="J60" s="481"/>
      <c r="K60" s="482"/>
      <c r="L60" s="481"/>
      <c r="M60" s="482"/>
      <c r="N60" s="481">
        <v>340</v>
      </c>
      <c r="O60" s="482">
        <v>3.8717647058823532</v>
      </c>
      <c r="P60" s="481">
        <v>15000</v>
      </c>
      <c r="Q60" s="482">
        <v>0.1016</v>
      </c>
      <c r="R60" s="481"/>
      <c r="S60" s="482"/>
      <c r="T60" s="481">
        <v>100</v>
      </c>
      <c r="U60" s="482">
        <v>7.5019999999999989</v>
      </c>
      <c r="V60" s="481">
        <v>100</v>
      </c>
      <c r="W60" s="482">
        <v>2.54</v>
      </c>
      <c r="X60" s="481">
        <v>300</v>
      </c>
      <c r="Y60" s="482">
        <v>8.4000000000000005E-2</v>
      </c>
      <c r="Z60" s="481">
        <v>200</v>
      </c>
      <c r="AA60" s="482">
        <v>1.27</v>
      </c>
      <c r="AB60" s="481">
        <v>2000</v>
      </c>
      <c r="AC60" s="482">
        <v>0.109</v>
      </c>
      <c r="AD60" s="481">
        <v>50</v>
      </c>
      <c r="AE60" s="482">
        <v>2.1800000000000002</v>
      </c>
      <c r="AF60" s="481"/>
      <c r="AG60" s="482"/>
      <c r="AH60" s="483">
        <v>85</v>
      </c>
      <c r="AI60" s="482">
        <v>6.7351764705882351</v>
      </c>
      <c r="AJ60" s="483"/>
      <c r="AK60" s="482"/>
      <c r="AL60" s="481"/>
      <c r="AM60" s="482"/>
      <c r="AN60" s="481"/>
      <c r="AO60" s="482"/>
      <c r="AP60" s="481">
        <v>9000</v>
      </c>
      <c r="AQ60" s="482">
        <v>4.4999999999999998E-2</v>
      </c>
      <c r="AR60" s="481"/>
      <c r="AS60" s="482"/>
      <c r="AT60" s="483"/>
      <c r="AU60" s="482"/>
      <c r="AV60" s="481"/>
      <c r="AW60" s="482"/>
      <c r="AX60" s="481"/>
      <c r="AY60" s="482"/>
      <c r="AZ60" s="481"/>
      <c r="BA60" s="482"/>
      <c r="BB60" s="481"/>
      <c r="BC60" s="482"/>
      <c r="BD60" s="481"/>
      <c r="BE60" s="482"/>
      <c r="BF60" s="481"/>
      <c r="BG60" s="482"/>
      <c r="BH60" s="481"/>
      <c r="BI60" s="482"/>
      <c r="BJ60" s="481"/>
      <c r="BK60" s="482"/>
      <c r="BL60" s="481"/>
      <c r="BM60" s="482"/>
      <c r="BN60" s="481"/>
      <c r="BO60" s="482"/>
      <c r="BP60" s="481"/>
      <c r="BQ60" s="482"/>
      <c r="BR60" s="481"/>
      <c r="BS60" s="482"/>
      <c r="BT60" s="481"/>
      <c r="BU60" s="482"/>
      <c r="BV60" s="483"/>
      <c r="BW60" s="482"/>
      <c r="BX60" s="483"/>
      <c r="BY60" s="482"/>
      <c r="BZ60" s="481"/>
      <c r="CA60" s="482"/>
      <c r="CB60" s="483"/>
      <c r="CC60" s="482"/>
      <c r="CD60" s="481"/>
      <c r="CE60" s="482"/>
      <c r="CF60" s="481"/>
      <c r="CG60" s="482"/>
      <c r="CH60" s="481"/>
      <c r="CI60" s="482"/>
      <c r="CJ60" s="481"/>
      <c r="CK60" s="482"/>
      <c r="CL60" s="483"/>
      <c r="CM60" s="482"/>
      <c r="CN60" s="483"/>
      <c r="CO60" s="482"/>
      <c r="CP60" s="479"/>
      <c r="CQ60" s="480">
        <f t="shared" si="4"/>
        <v>5428.29</v>
      </c>
    </row>
    <row r="61" spans="1:95" x14ac:dyDescent="0.2">
      <c r="A61" s="484" t="s">
        <v>227</v>
      </c>
      <c r="B61" s="439" t="s">
        <v>228</v>
      </c>
      <c r="C61" s="440">
        <v>2019</v>
      </c>
      <c r="D61" s="441">
        <f t="shared" si="2"/>
        <v>1625.83</v>
      </c>
      <c r="E61" s="442">
        <f t="shared" si="2"/>
        <v>0</v>
      </c>
      <c r="F61" s="457"/>
      <c r="G61" s="458"/>
      <c r="H61" s="457"/>
      <c r="I61" s="458"/>
      <c r="J61" s="457">
        <v>0</v>
      </c>
      <c r="K61" s="458">
        <v>0</v>
      </c>
      <c r="L61" s="457">
        <v>0</v>
      </c>
      <c r="M61" s="458">
        <v>0</v>
      </c>
      <c r="N61" s="457">
        <v>0</v>
      </c>
      <c r="O61" s="458">
        <v>0</v>
      </c>
      <c r="P61" s="457">
        <v>30000</v>
      </c>
      <c r="Q61" s="458">
        <v>2.8389999999999999E-2</v>
      </c>
      <c r="R61" s="457">
        <v>0</v>
      </c>
      <c r="S61" s="458">
        <v>0</v>
      </c>
      <c r="T61" s="457">
        <v>0</v>
      </c>
      <c r="U61" s="458">
        <v>0</v>
      </c>
      <c r="V61" s="457">
        <v>0</v>
      </c>
      <c r="W61" s="458">
        <v>0</v>
      </c>
      <c r="X61" s="457">
        <v>0</v>
      </c>
      <c r="Y61" s="458">
        <v>0</v>
      </c>
      <c r="Z61" s="457">
        <v>0</v>
      </c>
      <c r="AA61" s="458">
        <v>0</v>
      </c>
      <c r="AB61" s="457">
        <v>0</v>
      </c>
      <c r="AC61" s="458">
        <v>0</v>
      </c>
      <c r="AD61" s="457">
        <v>0</v>
      </c>
      <c r="AE61" s="458">
        <v>0</v>
      </c>
      <c r="AF61" s="457">
        <v>0</v>
      </c>
      <c r="AG61" s="458">
        <v>0</v>
      </c>
      <c r="AH61" s="459">
        <v>87</v>
      </c>
      <c r="AI61" s="458">
        <v>2.7517200000000002</v>
      </c>
      <c r="AJ61" s="459">
        <v>60</v>
      </c>
      <c r="AK61" s="458">
        <v>3.1097000000000001</v>
      </c>
      <c r="AL61" s="457">
        <v>12750</v>
      </c>
      <c r="AM61" s="458">
        <v>2.172E-2</v>
      </c>
      <c r="AN61" s="457">
        <v>0</v>
      </c>
      <c r="AO61" s="458">
        <v>0</v>
      </c>
      <c r="AP61" s="457">
        <v>6000</v>
      </c>
      <c r="AQ61" s="458">
        <v>1.187E-2</v>
      </c>
      <c r="AR61" s="457"/>
      <c r="AS61" s="458"/>
      <c r="AT61" s="459"/>
      <c r="AU61" s="458"/>
      <c r="AV61" s="457"/>
      <c r="AW61" s="458"/>
      <c r="AX61" s="457"/>
      <c r="AY61" s="458"/>
      <c r="AZ61" s="457"/>
      <c r="BA61" s="458"/>
      <c r="BB61" s="457"/>
      <c r="BC61" s="458"/>
      <c r="BD61" s="457"/>
      <c r="BE61" s="458"/>
      <c r="BF61" s="457"/>
      <c r="BG61" s="458"/>
      <c r="BH61" s="457"/>
      <c r="BI61" s="458"/>
      <c r="BJ61" s="457"/>
      <c r="BK61" s="458"/>
      <c r="BL61" s="457"/>
      <c r="BM61" s="458"/>
      <c r="BN61" s="457"/>
      <c r="BO61" s="458"/>
      <c r="BP61" s="457"/>
      <c r="BQ61" s="458"/>
      <c r="BR61" s="457"/>
      <c r="BS61" s="458"/>
      <c r="BT61" s="457"/>
      <c r="BU61" s="458"/>
      <c r="BV61" s="459"/>
      <c r="BW61" s="458"/>
      <c r="BX61" s="459"/>
      <c r="BY61" s="458"/>
      <c r="BZ61" s="457"/>
      <c r="CA61" s="458"/>
      <c r="CB61" s="459"/>
      <c r="CC61" s="458"/>
      <c r="CD61" s="457"/>
      <c r="CE61" s="458"/>
      <c r="CF61" s="457"/>
      <c r="CG61" s="458"/>
      <c r="CH61" s="457"/>
      <c r="CI61" s="458"/>
      <c r="CJ61" s="457"/>
      <c r="CK61" s="458"/>
      <c r="CL61" s="459"/>
      <c r="CM61" s="458"/>
      <c r="CN61" s="459"/>
      <c r="CO61" s="458"/>
      <c r="CP61" s="441">
        <f t="shared" si="3"/>
        <v>1625.83</v>
      </c>
      <c r="CQ61" s="442"/>
    </row>
    <row r="62" spans="1:95" x14ac:dyDescent="0.2">
      <c r="A62" s="485" t="s">
        <v>227</v>
      </c>
      <c r="B62" s="447" t="s">
        <v>228</v>
      </c>
      <c r="C62" s="448">
        <v>2021</v>
      </c>
      <c r="D62" s="449">
        <f t="shared" si="2"/>
        <v>0</v>
      </c>
      <c r="E62" s="450">
        <f t="shared" si="2"/>
        <v>8380.75</v>
      </c>
      <c r="F62" s="454"/>
      <c r="G62" s="455"/>
      <c r="H62" s="454"/>
      <c r="I62" s="455"/>
      <c r="J62" s="454">
        <v>14000</v>
      </c>
      <c r="K62" s="455">
        <v>5.4741428571428566E-2</v>
      </c>
      <c r="L62" s="454">
        <v>3000</v>
      </c>
      <c r="M62" s="455">
        <v>1.2731166666666669</v>
      </c>
      <c r="N62" s="454"/>
      <c r="O62" s="455"/>
      <c r="P62" s="454">
        <v>15500</v>
      </c>
      <c r="Q62" s="455">
        <v>0.10773483870967741</v>
      </c>
      <c r="R62" s="454"/>
      <c r="S62" s="455"/>
      <c r="T62" s="454"/>
      <c r="U62" s="455"/>
      <c r="V62" s="454"/>
      <c r="W62" s="455"/>
      <c r="X62" s="454">
        <v>1000</v>
      </c>
      <c r="Y62" s="455">
        <v>8.4620000000000001E-2</v>
      </c>
      <c r="Z62" s="454"/>
      <c r="AA62" s="455"/>
      <c r="AB62" s="454"/>
      <c r="AC62" s="455"/>
      <c r="AD62" s="454"/>
      <c r="AE62" s="455"/>
      <c r="AF62" s="454"/>
      <c r="AG62" s="455"/>
      <c r="AH62" s="456">
        <v>99</v>
      </c>
      <c r="AI62" s="455">
        <v>4.001115151515152</v>
      </c>
      <c r="AJ62" s="456">
        <v>128</v>
      </c>
      <c r="AK62" s="455">
        <v>5.5365156249999998</v>
      </c>
      <c r="AL62" s="454">
        <v>16500</v>
      </c>
      <c r="AM62" s="455">
        <v>4.0018181818181814E-2</v>
      </c>
      <c r="AN62" s="454">
        <v>1000</v>
      </c>
      <c r="AO62" s="455">
        <v>6.5949999999999995E-2</v>
      </c>
      <c r="AP62" s="454">
        <v>4700</v>
      </c>
      <c r="AQ62" s="455">
        <v>4.4569999999999999E-2</v>
      </c>
      <c r="AR62" s="454"/>
      <c r="AS62" s="455"/>
      <c r="AT62" s="456"/>
      <c r="AU62" s="455"/>
      <c r="AV62" s="454"/>
      <c r="AW62" s="455"/>
      <c r="AX62" s="454"/>
      <c r="AY62" s="455"/>
      <c r="AZ62" s="454"/>
      <c r="BA62" s="455"/>
      <c r="BB62" s="454"/>
      <c r="BC62" s="455"/>
      <c r="BD62" s="454"/>
      <c r="BE62" s="455"/>
      <c r="BF62" s="454"/>
      <c r="BG62" s="455"/>
      <c r="BH62" s="454"/>
      <c r="BI62" s="455"/>
      <c r="BJ62" s="454"/>
      <c r="BK62" s="455"/>
      <c r="BL62" s="454"/>
      <c r="BM62" s="455"/>
      <c r="BN62" s="454"/>
      <c r="BO62" s="455"/>
      <c r="BP62" s="454"/>
      <c r="BQ62" s="455"/>
      <c r="BR62" s="454"/>
      <c r="BS62" s="455"/>
      <c r="BT62" s="454"/>
      <c r="BU62" s="455"/>
      <c r="BV62" s="456"/>
      <c r="BW62" s="455"/>
      <c r="BX62" s="456"/>
      <c r="BY62" s="455"/>
      <c r="BZ62" s="454"/>
      <c r="CA62" s="455"/>
      <c r="CB62" s="456"/>
      <c r="CC62" s="455"/>
      <c r="CD62" s="454"/>
      <c r="CE62" s="455"/>
      <c r="CF62" s="454"/>
      <c r="CG62" s="455"/>
      <c r="CH62" s="454"/>
      <c r="CI62" s="455"/>
      <c r="CJ62" s="454"/>
      <c r="CK62" s="455"/>
      <c r="CL62" s="456"/>
      <c r="CM62" s="455"/>
      <c r="CN62" s="456"/>
      <c r="CO62" s="455"/>
      <c r="CP62" s="449"/>
      <c r="CQ62" s="450">
        <f t="shared" si="4"/>
        <v>8380.75</v>
      </c>
    </row>
    <row r="63" spans="1:95" x14ac:dyDescent="0.2">
      <c r="A63" s="485" t="s">
        <v>227</v>
      </c>
      <c r="B63" s="447" t="s">
        <v>229</v>
      </c>
      <c r="C63" s="448">
        <v>2019</v>
      </c>
      <c r="D63" s="449">
        <f t="shared" si="2"/>
        <v>4928.1000000000004</v>
      </c>
      <c r="E63" s="450">
        <f t="shared" si="2"/>
        <v>0</v>
      </c>
      <c r="F63" s="454"/>
      <c r="G63" s="455"/>
      <c r="H63" s="454"/>
      <c r="I63" s="455"/>
      <c r="J63" s="454"/>
      <c r="K63" s="455"/>
      <c r="L63" s="454"/>
      <c r="M63" s="455"/>
      <c r="N63" s="454"/>
      <c r="O63" s="455"/>
      <c r="P63" s="454">
        <v>60000</v>
      </c>
      <c r="Q63" s="455">
        <v>2.9232000000000001E-2</v>
      </c>
      <c r="R63" s="454">
        <v>7380</v>
      </c>
      <c r="S63" s="455">
        <v>0.35270731707000003</v>
      </c>
      <c r="T63" s="454"/>
      <c r="U63" s="455"/>
      <c r="V63" s="454">
        <v>240</v>
      </c>
      <c r="W63" s="455">
        <v>2.0272083333299999</v>
      </c>
      <c r="X63" s="454"/>
      <c r="Y63" s="455"/>
      <c r="Z63" s="454"/>
      <c r="AA63" s="455"/>
      <c r="AB63" s="454"/>
      <c r="AC63" s="455"/>
      <c r="AD63" s="454"/>
      <c r="AE63" s="455"/>
      <c r="AF63" s="454"/>
      <c r="AG63" s="455"/>
      <c r="AH63" s="456"/>
      <c r="AI63" s="455"/>
      <c r="AJ63" s="456"/>
      <c r="AK63" s="455"/>
      <c r="AL63" s="454"/>
      <c r="AM63" s="455"/>
      <c r="AN63" s="454"/>
      <c r="AO63" s="455"/>
      <c r="AP63" s="454">
        <v>4000</v>
      </c>
      <c r="AQ63" s="455">
        <v>2.1167499999999999E-2</v>
      </c>
      <c r="AR63" s="454"/>
      <c r="AS63" s="455"/>
      <c r="AT63" s="456"/>
      <c r="AU63" s="455"/>
      <c r="AV63" s="454"/>
      <c r="AW63" s="455"/>
      <c r="AX63" s="454"/>
      <c r="AY63" s="455"/>
      <c r="AZ63" s="454"/>
      <c r="BA63" s="455"/>
      <c r="BB63" s="454"/>
      <c r="BC63" s="455"/>
      <c r="BD63" s="454"/>
      <c r="BE63" s="455"/>
      <c r="BF63" s="454"/>
      <c r="BG63" s="455"/>
      <c r="BH63" s="454"/>
      <c r="BI63" s="455"/>
      <c r="BJ63" s="454"/>
      <c r="BK63" s="455"/>
      <c r="BL63" s="454"/>
      <c r="BM63" s="455"/>
      <c r="BN63" s="454"/>
      <c r="BO63" s="455"/>
      <c r="BP63" s="454"/>
      <c r="BQ63" s="455"/>
      <c r="BR63" s="454"/>
      <c r="BS63" s="455"/>
      <c r="BT63" s="454"/>
      <c r="BU63" s="455"/>
      <c r="BV63" s="456"/>
      <c r="BW63" s="455"/>
      <c r="BX63" s="456"/>
      <c r="BY63" s="455"/>
      <c r="BZ63" s="454"/>
      <c r="CA63" s="455"/>
      <c r="CB63" s="456"/>
      <c r="CC63" s="455"/>
      <c r="CD63" s="454"/>
      <c r="CE63" s="455"/>
      <c r="CF63" s="454"/>
      <c r="CG63" s="455"/>
      <c r="CH63" s="454"/>
      <c r="CI63" s="455"/>
      <c r="CJ63" s="454"/>
      <c r="CK63" s="455"/>
      <c r="CL63" s="456"/>
      <c r="CM63" s="455"/>
      <c r="CN63" s="456"/>
      <c r="CO63" s="455"/>
      <c r="CP63" s="449">
        <f t="shared" si="3"/>
        <v>4928.1000000000004</v>
      </c>
      <c r="CQ63" s="450"/>
    </row>
    <row r="64" spans="1:95" x14ac:dyDescent="0.2">
      <c r="A64" s="485" t="s">
        <v>227</v>
      </c>
      <c r="B64" s="447" t="s">
        <v>229</v>
      </c>
      <c r="C64" s="448">
        <v>2021</v>
      </c>
      <c r="D64" s="449">
        <f t="shared" si="2"/>
        <v>0</v>
      </c>
      <c r="E64" s="450">
        <f t="shared" si="2"/>
        <v>32638.39</v>
      </c>
      <c r="F64" s="454">
        <v>500</v>
      </c>
      <c r="G64" s="455">
        <v>0.14499999999999999</v>
      </c>
      <c r="H64" s="454">
        <v>1800</v>
      </c>
      <c r="I64" s="455">
        <v>6.7199999999999996E-2</v>
      </c>
      <c r="J64" s="454"/>
      <c r="K64" s="455"/>
      <c r="L64" s="454">
        <v>1000</v>
      </c>
      <c r="M64" s="455">
        <v>1.8028999999999999</v>
      </c>
      <c r="N64" s="454">
        <v>775</v>
      </c>
      <c r="O64" s="455">
        <v>3.5574064516093546</v>
      </c>
      <c r="P64" s="454">
        <v>6000</v>
      </c>
      <c r="Q64" s="455">
        <v>0.17696000000000001</v>
      </c>
      <c r="R64" s="454">
        <v>6750</v>
      </c>
      <c r="S64" s="455">
        <v>0.71693037037037044</v>
      </c>
      <c r="T64" s="454"/>
      <c r="U64" s="455"/>
      <c r="V64" s="454">
        <v>30740</v>
      </c>
      <c r="W64" s="455">
        <v>0.67234059856861417</v>
      </c>
      <c r="X64" s="454"/>
      <c r="Y64" s="455"/>
      <c r="Z64" s="454"/>
      <c r="AA64" s="455"/>
      <c r="AB64" s="454">
        <v>1760</v>
      </c>
      <c r="AC64" s="455">
        <v>0.18590909090909094</v>
      </c>
      <c r="AD64" s="454"/>
      <c r="AE64" s="455"/>
      <c r="AF64" s="454">
        <v>10</v>
      </c>
      <c r="AG64" s="455">
        <v>4.3559999999999999</v>
      </c>
      <c r="AH64" s="456"/>
      <c r="AI64" s="455"/>
      <c r="AJ64" s="456">
        <v>40</v>
      </c>
      <c r="AK64" s="455">
        <v>2.9525000000000001</v>
      </c>
      <c r="AL64" s="454">
        <v>13500</v>
      </c>
      <c r="AM64" s="455">
        <v>3.5839999999999997E-2</v>
      </c>
      <c r="AN64" s="454"/>
      <c r="AO64" s="455"/>
      <c r="AP64" s="454">
        <v>8000</v>
      </c>
      <c r="AQ64" s="455">
        <v>4.2943750000000003E-2</v>
      </c>
      <c r="AR64" s="454"/>
      <c r="AS64" s="455"/>
      <c r="AT64" s="456"/>
      <c r="AU64" s="455"/>
      <c r="AV64" s="454"/>
      <c r="AW64" s="455"/>
      <c r="AX64" s="454"/>
      <c r="AY64" s="455"/>
      <c r="AZ64" s="454"/>
      <c r="BA64" s="455"/>
      <c r="BB64" s="454"/>
      <c r="BC64" s="455"/>
      <c r="BD64" s="454"/>
      <c r="BE64" s="455"/>
      <c r="BF64" s="454"/>
      <c r="BG64" s="455"/>
      <c r="BH64" s="454"/>
      <c r="BI64" s="455"/>
      <c r="BJ64" s="454"/>
      <c r="BK64" s="455"/>
      <c r="BL64" s="454"/>
      <c r="BM64" s="455"/>
      <c r="BN64" s="454"/>
      <c r="BO64" s="455"/>
      <c r="BP64" s="454"/>
      <c r="BQ64" s="455"/>
      <c r="BR64" s="454"/>
      <c r="BS64" s="455"/>
      <c r="BT64" s="454"/>
      <c r="BU64" s="455"/>
      <c r="BV64" s="456"/>
      <c r="BW64" s="455"/>
      <c r="BX64" s="456"/>
      <c r="BY64" s="455"/>
      <c r="BZ64" s="454"/>
      <c r="CA64" s="455"/>
      <c r="CB64" s="456"/>
      <c r="CC64" s="455"/>
      <c r="CD64" s="454"/>
      <c r="CE64" s="455"/>
      <c r="CF64" s="454"/>
      <c r="CG64" s="455"/>
      <c r="CH64" s="454"/>
      <c r="CI64" s="455"/>
      <c r="CJ64" s="454"/>
      <c r="CK64" s="455"/>
      <c r="CL64" s="456"/>
      <c r="CM64" s="455"/>
      <c r="CN64" s="456"/>
      <c r="CO64" s="455"/>
      <c r="CP64" s="449"/>
      <c r="CQ64" s="450">
        <f t="shared" si="4"/>
        <v>32638.39</v>
      </c>
    </row>
    <row r="65" spans="1:95" x14ac:dyDescent="0.2">
      <c r="A65" s="485" t="s">
        <v>227</v>
      </c>
      <c r="B65" s="447" t="s">
        <v>230</v>
      </c>
      <c r="C65" s="448">
        <v>2019</v>
      </c>
      <c r="D65" s="449">
        <f t="shared" si="2"/>
        <v>5880.81</v>
      </c>
      <c r="E65" s="450">
        <f t="shared" si="2"/>
        <v>0</v>
      </c>
      <c r="F65" s="454">
        <v>300</v>
      </c>
      <c r="G65" s="455">
        <v>0.1792</v>
      </c>
      <c r="H65" s="454">
        <v>2500</v>
      </c>
      <c r="I65" s="455">
        <v>5.636E-2</v>
      </c>
      <c r="J65" s="454">
        <v>1900</v>
      </c>
      <c r="K65" s="455">
        <v>2.4279999999999999E-2</v>
      </c>
      <c r="L65" s="454">
        <v>30</v>
      </c>
      <c r="M65" s="455">
        <v>1.008</v>
      </c>
      <c r="N65" s="454">
        <v>0</v>
      </c>
      <c r="O65" s="455"/>
      <c r="P65" s="454">
        <v>99000</v>
      </c>
      <c r="Q65" s="455">
        <v>2.47E-2</v>
      </c>
      <c r="R65" s="454">
        <v>3914</v>
      </c>
      <c r="S65" s="455">
        <v>0.49130000000000001</v>
      </c>
      <c r="T65" s="454"/>
      <c r="U65" s="455"/>
      <c r="V65" s="454">
        <v>276</v>
      </c>
      <c r="W65" s="455">
        <v>0.52639999999999998</v>
      </c>
      <c r="X65" s="454">
        <v>3300</v>
      </c>
      <c r="Y65" s="455">
        <v>4.1000000000000002E-2</v>
      </c>
      <c r="Z65" s="454"/>
      <c r="AA65" s="455"/>
      <c r="AB65" s="454">
        <v>1100</v>
      </c>
      <c r="AC65" s="455">
        <v>0.2021</v>
      </c>
      <c r="AD65" s="454"/>
      <c r="AE65" s="455"/>
      <c r="AF65" s="454"/>
      <c r="AG65" s="455"/>
      <c r="AH65" s="456">
        <v>15.5</v>
      </c>
      <c r="AI65" s="455">
        <v>6.9370000000000003</v>
      </c>
      <c r="AJ65" s="456">
        <v>80</v>
      </c>
      <c r="AK65" s="455">
        <v>5.6</v>
      </c>
      <c r="AL65" s="454">
        <v>2375</v>
      </c>
      <c r="AM65" s="455">
        <v>3.3599999999999998E-2</v>
      </c>
      <c r="AN65" s="454">
        <v>310</v>
      </c>
      <c r="AO65" s="455">
        <v>2.2179999999999998E-2</v>
      </c>
      <c r="AP65" s="454">
        <v>4320</v>
      </c>
      <c r="AQ65" s="455">
        <v>2.2322000000000002E-2</v>
      </c>
      <c r="AR65" s="454"/>
      <c r="AS65" s="455"/>
      <c r="AT65" s="456"/>
      <c r="AU65" s="455"/>
      <c r="AV65" s="454"/>
      <c r="AW65" s="455"/>
      <c r="AX65" s="454"/>
      <c r="AY65" s="455"/>
      <c r="AZ65" s="454"/>
      <c r="BA65" s="455"/>
      <c r="BB65" s="454"/>
      <c r="BC65" s="455"/>
      <c r="BD65" s="454"/>
      <c r="BE65" s="455"/>
      <c r="BF65" s="454"/>
      <c r="BG65" s="455"/>
      <c r="BH65" s="454"/>
      <c r="BI65" s="455"/>
      <c r="BJ65" s="454"/>
      <c r="BK65" s="455"/>
      <c r="BL65" s="454"/>
      <c r="BM65" s="455"/>
      <c r="BN65" s="454"/>
      <c r="BO65" s="455"/>
      <c r="BP65" s="454"/>
      <c r="BQ65" s="455"/>
      <c r="BR65" s="454"/>
      <c r="BS65" s="455"/>
      <c r="BT65" s="454"/>
      <c r="BU65" s="455"/>
      <c r="BV65" s="456"/>
      <c r="BW65" s="455"/>
      <c r="BX65" s="456"/>
      <c r="BY65" s="455"/>
      <c r="BZ65" s="454"/>
      <c r="CA65" s="455"/>
      <c r="CB65" s="456"/>
      <c r="CC65" s="455"/>
      <c r="CD65" s="454"/>
      <c r="CE65" s="455"/>
      <c r="CF65" s="454"/>
      <c r="CG65" s="455"/>
      <c r="CH65" s="454"/>
      <c r="CI65" s="455"/>
      <c r="CJ65" s="454"/>
      <c r="CK65" s="455"/>
      <c r="CL65" s="456"/>
      <c r="CM65" s="455"/>
      <c r="CN65" s="456"/>
      <c r="CO65" s="455"/>
      <c r="CP65" s="449">
        <f t="shared" si="3"/>
        <v>5880.81</v>
      </c>
      <c r="CQ65" s="450"/>
    </row>
    <row r="66" spans="1:95" ht="13.5" thickBot="1" x14ac:dyDescent="0.25">
      <c r="A66" s="486" t="s">
        <v>227</v>
      </c>
      <c r="B66" s="461" t="s">
        <v>230</v>
      </c>
      <c r="C66" s="462">
        <v>2021</v>
      </c>
      <c r="D66" s="463">
        <f t="shared" si="2"/>
        <v>0</v>
      </c>
      <c r="E66" s="464">
        <f t="shared" si="2"/>
        <v>16209.58</v>
      </c>
      <c r="F66" s="465">
        <v>50</v>
      </c>
      <c r="G66" s="466">
        <v>0.14560000000000001</v>
      </c>
      <c r="H66" s="465">
        <v>1200</v>
      </c>
      <c r="I66" s="466">
        <v>5.9019999999999996E-2</v>
      </c>
      <c r="J66" s="465">
        <v>4150</v>
      </c>
      <c r="K66" s="466">
        <v>0</v>
      </c>
      <c r="L66" s="465">
        <v>1620</v>
      </c>
      <c r="M66" s="466">
        <v>0</v>
      </c>
      <c r="N66" s="465">
        <v>100</v>
      </c>
      <c r="O66" s="466">
        <v>9.0749999999999993</v>
      </c>
      <c r="P66" s="465">
        <v>87700</v>
      </c>
      <c r="Q66" s="466">
        <v>0.12612428734321551</v>
      </c>
      <c r="R66" s="465">
        <v>2238</v>
      </c>
      <c r="S66" s="466">
        <v>0.51562037533512062</v>
      </c>
      <c r="T66" s="465"/>
      <c r="U66" s="466"/>
      <c r="V66" s="465">
        <v>551</v>
      </c>
      <c r="W66" s="466">
        <v>0.504</v>
      </c>
      <c r="X66" s="465">
        <v>4201</v>
      </c>
      <c r="Y66" s="466">
        <v>7.2611521066412762E-2</v>
      </c>
      <c r="Z66" s="465"/>
      <c r="AA66" s="466"/>
      <c r="AB66" s="465">
        <v>900</v>
      </c>
      <c r="AC66" s="466">
        <v>0.2401777777777778</v>
      </c>
      <c r="AD66" s="465"/>
      <c r="AE66" s="466"/>
      <c r="AF66" s="465">
        <v>12</v>
      </c>
      <c r="AG66" s="466">
        <v>6.8970000000000011</v>
      </c>
      <c r="AH66" s="467">
        <v>48.75</v>
      </c>
      <c r="AI66" s="466">
        <v>17.348461538461539</v>
      </c>
      <c r="AJ66" s="467">
        <v>117.2</v>
      </c>
      <c r="AK66" s="466">
        <v>6.1626450511945388</v>
      </c>
      <c r="AL66" s="465">
        <v>5950</v>
      </c>
      <c r="AM66" s="466">
        <v>3.893058823529412E-2</v>
      </c>
      <c r="AN66" s="465">
        <v>860</v>
      </c>
      <c r="AO66" s="466">
        <v>3.0249999999999999E-2</v>
      </c>
      <c r="AP66" s="465">
        <v>5730</v>
      </c>
      <c r="AQ66" s="466">
        <v>5.2635000000000001E-2</v>
      </c>
      <c r="AR66" s="465"/>
      <c r="AS66" s="466"/>
      <c r="AT66" s="467"/>
      <c r="AU66" s="466"/>
      <c r="AV66" s="465"/>
      <c r="AW66" s="466"/>
      <c r="AX66" s="465"/>
      <c r="AY66" s="466"/>
      <c r="AZ66" s="465"/>
      <c r="BA66" s="466"/>
      <c r="BB66" s="465"/>
      <c r="BC66" s="466"/>
      <c r="BD66" s="465"/>
      <c r="BE66" s="466"/>
      <c r="BF66" s="465"/>
      <c r="BG66" s="466"/>
      <c r="BH66" s="465"/>
      <c r="BI66" s="466"/>
      <c r="BJ66" s="465"/>
      <c r="BK66" s="466"/>
      <c r="BL66" s="465"/>
      <c r="BM66" s="466"/>
      <c r="BN66" s="465"/>
      <c r="BO66" s="466"/>
      <c r="BP66" s="465"/>
      <c r="BQ66" s="466"/>
      <c r="BR66" s="465"/>
      <c r="BS66" s="466"/>
      <c r="BT66" s="465"/>
      <c r="BU66" s="466"/>
      <c r="BV66" s="467"/>
      <c r="BW66" s="466"/>
      <c r="BX66" s="467"/>
      <c r="BY66" s="466"/>
      <c r="BZ66" s="465"/>
      <c r="CA66" s="466"/>
      <c r="CB66" s="467"/>
      <c r="CC66" s="466"/>
      <c r="CD66" s="465"/>
      <c r="CE66" s="466"/>
      <c r="CF66" s="465"/>
      <c r="CG66" s="466"/>
      <c r="CH66" s="465"/>
      <c r="CI66" s="466"/>
      <c r="CJ66" s="465"/>
      <c r="CK66" s="466"/>
      <c r="CL66" s="467"/>
      <c r="CM66" s="466"/>
      <c r="CN66" s="467"/>
      <c r="CO66" s="466"/>
      <c r="CP66" s="463"/>
      <c r="CQ66" s="464">
        <f t="shared" si="4"/>
        <v>16209.58</v>
      </c>
    </row>
    <row r="67" spans="1:95" x14ac:dyDescent="0.2">
      <c r="A67" s="468" t="s">
        <v>231</v>
      </c>
      <c r="B67" s="487" t="s">
        <v>232</v>
      </c>
      <c r="C67" s="470">
        <v>2019</v>
      </c>
      <c r="D67" s="471">
        <f t="shared" si="2"/>
        <v>227.15</v>
      </c>
      <c r="E67" s="472">
        <f t="shared" si="2"/>
        <v>0</v>
      </c>
      <c r="F67" s="473"/>
      <c r="G67" s="474"/>
      <c r="H67" s="473"/>
      <c r="I67" s="474"/>
      <c r="J67" s="473"/>
      <c r="K67" s="474"/>
      <c r="L67" s="473"/>
      <c r="M67" s="474"/>
      <c r="N67" s="473"/>
      <c r="O67" s="474"/>
      <c r="P67" s="473"/>
      <c r="Q67" s="474"/>
      <c r="R67" s="473"/>
      <c r="S67" s="474"/>
      <c r="T67" s="473"/>
      <c r="U67" s="474"/>
      <c r="V67" s="473"/>
      <c r="W67" s="474"/>
      <c r="X67" s="473"/>
      <c r="Y67" s="474"/>
      <c r="Z67" s="473"/>
      <c r="AA67" s="474"/>
      <c r="AB67" s="473"/>
      <c r="AC67" s="474"/>
      <c r="AD67" s="473"/>
      <c r="AE67" s="474"/>
      <c r="AF67" s="473"/>
      <c r="AG67" s="474"/>
      <c r="AH67" s="475">
        <v>35</v>
      </c>
      <c r="AI67" s="474">
        <v>6.49</v>
      </c>
      <c r="AJ67" s="475"/>
      <c r="AK67" s="474"/>
      <c r="AL67" s="473"/>
      <c r="AM67" s="474"/>
      <c r="AN67" s="473"/>
      <c r="AO67" s="474"/>
      <c r="AP67" s="473"/>
      <c r="AQ67" s="474"/>
      <c r="AR67" s="473"/>
      <c r="AS67" s="474"/>
      <c r="AT67" s="475"/>
      <c r="AU67" s="474"/>
      <c r="AV67" s="473"/>
      <c r="AW67" s="474"/>
      <c r="AX67" s="473"/>
      <c r="AY67" s="474"/>
      <c r="AZ67" s="473"/>
      <c r="BA67" s="474"/>
      <c r="BB67" s="473"/>
      <c r="BC67" s="474"/>
      <c r="BD67" s="473"/>
      <c r="BE67" s="474"/>
      <c r="BF67" s="473"/>
      <c r="BG67" s="474"/>
      <c r="BH67" s="473"/>
      <c r="BI67" s="474"/>
      <c r="BJ67" s="473"/>
      <c r="BK67" s="474"/>
      <c r="BL67" s="473"/>
      <c r="BM67" s="474"/>
      <c r="BN67" s="473"/>
      <c r="BO67" s="474"/>
      <c r="BP67" s="473"/>
      <c r="BQ67" s="474"/>
      <c r="BR67" s="473"/>
      <c r="BS67" s="474"/>
      <c r="BT67" s="473"/>
      <c r="BU67" s="474"/>
      <c r="BV67" s="475"/>
      <c r="BW67" s="474"/>
      <c r="BX67" s="475"/>
      <c r="BY67" s="474"/>
      <c r="BZ67" s="473"/>
      <c r="CA67" s="474"/>
      <c r="CB67" s="475"/>
      <c r="CC67" s="474"/>
      <c r="CD67" s="473"/>
      <c r="CE67" s="474"/>
      <c r="CF67" s="473"/>
      <c r="CG67" s="474"/>
      <c r="CH67" s="473"/>
      <c r="CI67" s="474"/>
      <c r="CJ67" s="473"/>
      <c r="CK67" s="474"/>
      <c r="CL67" s="475"/>
      <c r="CM67" s="474"/>
      <c r="CN67" s="475"/>
      <c r="CO67" s="474"/>
      <c r="CP67" s="471">
        <f t="shared" si="3"/>
        <v>227.15</v>
      </c>
      <c r="CQ67" s="472"/>
    </row>
    <row r="68" spans="1:95" x14ac:dyDescent="0.2">
      <c r="A68" s="446" t="s">
        <v>231</v>
      </c>
      <c r="B68" s="485" t="s">
        <v>232</v>
      </c>
      <c r="C68" s="448">
        <v>2021</v>
      </c>
      <c r="D68" s="449">
        <f t="shared" si="2"/>
        <v>0</v>
      </c>
      <c r="E68" s="450">
        <f t="shared" si="2"/>
        <v>492.55</v>
      </c>
      <c r="F68" s="454"/>
      <c r="G68" s="455"/>
      <c r="H68" s="454"/>
      <c r="I68" s="455"/>
      <c r="J68" s="454"/>
      <c r="K68" s="455"/>
      <c r="L68" s="454"/>
      <c r="M68" s="455"/>
      <c r="N68" s="454"/>
      <c r="O68" s="455"/>
      <c r="P68" s="454"/>
      <c r="Q68" s="455"/>
      <c r="R68" s="454"/>
      <c r="S68" s="455"/>
      <c r="T68" s="454"/>
      <c r="U68" s="455"/>
      <c r="V68" s="454"/>
      <c r="W68" s="455"/>
      <c r="X68" s="454"/>
      <c r="Y68" s="455"/>
      <c r="Z68" s="454"/>
      <c r="AA68" s="455"/>
      <c r="AB68" s="454"/>
      <c r="AC68" s="455"/>
      <c r="AD68" s="454"/>
      <c r="AE68" s="455"/>
      <c r="AF68" s="454"/>
      <c r="AG68" s="455"/>
      <c r="AH68" s="456">
        <v>65</v>
      </c>
      <c r="AI68" s="455">
        <v>5.21</v>
      </c>
      <c r="AJ68" s="456">
        <v>6</v>
      </c>
      <c r="AK68" s="455">
        <v>8.4499999999999993</v>
      </c>
      <c r="AL68" s="454">
        <v>6</v>
      </c>
      <c r="AM68" s="455">
        <v>9.31</v>
      </c>
      <c r="AN68" s="454"/>
      <c r="AO68" s="455"/>
      <c r="AP68" s="454"/>
      <c r="AQ68" s="455"/>
      <c r="AR68" s="454"/>
      <c r="AS68" s="455"/>
      <c r="AT68" s="456">
        <v>6</v>
      </c>
      <c r="AU68" s="455">
        <v>7.89</v>
      </c>
      <c r="AV68" s="454"/>
      <c r="AW68" s="455"/>
      <c r="AX68" s="454"/>
      <c r="AY68" s="455"/>
      <c r="AZ68" s="454"/>
      <c r="BA68" s="455"/>
      <c r="BB68" s="454"/>
      <c r="BC68" s="455"/>
      <c r="BD68" s="454"/>
      <c r="BE68" s="455"/>
      <c r="BF68" s="454"/>
      <c r="BG68" s="455"/>
      <c r="BH68" s="454"/>
      <c r="BI68" s="455"/>
      <c r="BJ68" s="454"/>
      <c r="BK68" s="455"/>
      <c r="BL68" s="454"/>
      <c r="BM68" s="455"/>
      <c r="BN68" s="454"/>
      <c r="BO68" s="455"/>
      <c r="BP68" s="454"/>
      <c r="BQ68" s="455"/>
      <c r="BR68" s="454"/>
      <c r="BS68" s="455"/>
      <c r="BT68" s="454"/>
      <c r="BU68" s="455"/>
      <c r="BV68" s="456"/>
      <c r="BW68" s="455"/>
      <c r="BX68" s="456"/>
      <c r="BY68" s="455"/>
      <c r="BZ68" s="454"/>
      <c r="CA68" s="455"/>
      <c r="CB68" s="456"/>
      <c r="CC68" s="455"/>
      <c r="CD68" s="454"/>
      <c r="CE68" s="455"/>
      <c r="CF68" s="454"/>
      <c r="CG68" s="455"/>
      <c r="CH68" s="454"/>
      <c r="CI68" s="455"/>
      <c r="CJ68" s="454"/>
      <c r="CK68" s="455"/>
      <c r="CL68" s="456"/>
      <c r="CM68" s="455"/>
      <c r="CN68" s="456"/>
      <c r="CO68" s="455"/>
      <c r="CP68" s="449"/>
      <c r="CQ68" s="450">
        <f t="shared" si="4"/>
        <v>492.55</v>
      </c>
    </row>
    <row r="69" spans="1:95" x14ac:dyDescent="0.2">
      <c r="A69" s="446" t="s">
        <v>231</v>
      </c>
      <c r="B69" s="447" t="s">
        <v>233</v>
      </c>
      <c r="C69" s="448">
        <v>2019</v>
      </c>
      <c r="D69" s="449">
        <f t="shared" si="2"/>
        <v>2123.17</v>
      </c>
      <c r="E69" s="450">
        <f t="shared" si="2"/>
        <v>0</v>
      </c>
      <c r="F69" s="454"/>
      <c r="G69" s="455"/>
      <c r="H69" s="454"/>
      <c r="I69" s="455"/>
      <c r="J69" s="454"/>
      <c r="K69" s="455"/>
      <c r="L69" s="454"/>
      <c r="M69" s="455"/>
      <c r="N69" s="454"/>
      <c r="O69" s="455"/>
      <c r="P69" s="454">
        <v>40170</v>
      </c>
      <c r="Q69" s="455">
        <v>2.315E-2</v>
      </c>
      <c r="R69" s="454"/>
      <c r="S69" s="455"/>
      <c r="T69" s="454"/>
      <c r="U69" s="455"/>
      <c r="V69" s="454"/>
      <c r="W69" s="455"/>
      <c r="X69" s="454">
        <v>805</v>
      </c>
      <c r="Y69" s="455">
        <v>4.8669999999999998E-2</v>
      </c>
      <c r="Z69" s="454"/>
      <c r="AA69" s="455"/>
      <c r="AB69" s="454">
        <v>40</v>
      </c>
      <c r="AC69" s="455">
        <v>0.21943000000000001</v>
      </c>
      <c r="AD69" s="454"/>
      <c r="AE69" s="455"/>
      <c r="AF69" s="454"/>
      <c r="AG69" s="455"/>
      <c r="AH69" s="456">
        <v>90.5</v>
      </c>
      <c r="AI69" s="455">
        <v>5.0915300000000006</v>
      </c>
      <c r="AJ69" s="456">
        <v>50</v>
      </c>
      <c r="AK69" s="455">
        <v>13.655199999999999</v>
      </c>
      <c r="AL69" s="454"/>
      <c r="AM69" s="455"/>
      <c r="AN69" s="454"/>
      <c r="AO69" s="455"/>
      <c r="AP69" s="454"/>
      <c r="AQ69" s="455"/>
      <c r="AR69" s="454"/>
      <c r="AS69" s="455"/>
      <c r="AT69" s="456"/>
      <c r="AU69" s="455"/>
      <c r="AV69" s="454"/>
      <c r="AW69" s="455"/>
      <c r="AX69" s="454"/>
      <c r="AY69" s="455"/>
      <c r="AZ69" s="454">
        <v>10</v>
      </c>
      <c r="BA69" s="455">
        <v>0.173376</v>
      </c>
      <c r="BB69" s="454"/>
      <c r="BC69" s="455"/>
      <c r="BD69" s="454"/>
      <c r="BE69" s="455"/>
      <c r="BF69" s="454"/>
      <c r="BG69" s="455"/>
      <c r="BH69" s="454"/>
      <c r="BI69" s="455"/>
      <c r="BJ69" s="454"/>
      <c r="BK69" s="455"/>
      <c r="BL69" s="454"/>
      <c r="BM69" s="455"/>
      <c r="BN69" s="454"/>
      <c r="BO69" s="455"/>
      <c r="BP69" s="454"/>
      <c r="BQ69" s="455"/>
      <c r="BR69" s="454"/>
      <c r="BS69" s="455"/>
      <c r="BT69" s="454"/>
      <c r="BU69" s="455"/>
      <c r="BV69" s="456"/>
      <c r="BW69" s="455"/>
      <c r="BX69" s="456"/>
      <c r="BY69" s="455"/>
      <c r="BZ69" s="454"/>
      <c r="CA69" s="455"/>
      <c r="CB69" s="456"/>
      <c r="CC69" s="455"/>
      <c r="CD69" s="454"/>
      <c r="CE69" s="455"/>
      <c r="CF69" s="454"/>
      <c r="CG69" s="455"/>
      <c r="CH69" s="454"/>
      <c r="CI69" s="455"/>
      <c r="CJ69" s="454"/>
      <c r="CK69" s="455"/>
      <c r="CL69" s="456"/>
      <c r="CM69" s="455"/>
      <c r="CN69" s="456"/>
      <c r="CO69" s="455"/>
      <c r="CP69" s="449">
        <f t="shared" si="3"/>
        <v>2123.17</v>
      </c>
      <c r="CQ69" s="450"/>
    </row>
    <row r="70" spans="1:95" x14ac:dyDescent="0.2">
      <c r="A70" s="446" t="s">
        <v>231</v>
      </c>
      <c r="B70" s="447" t="s">
        <v>233</v>
      </c>
      <c r="C70" s="448">
        <v>2021</v>
      </c>
      <c r="D70" s="449">
        <f t="shared" si="2"/>
        <v>0</v>
      </c>
      <c r="E70" s="450">
        <f t="shared" si="2"/>
        <v>43009.72</v>
      </c>
      <c r="F70" s="454">
        <v>8005</v>
      </c>
      <c r="G70" s="455">
        <v>0.41184101186758276</v>
      </c>
      <c r="H70" s="454"/>
      <c r="I70" s="455"/>
      <c r="J70" s="454"/>
      <c r="K70" s="455"/>
      <c r="L70" s="454">
        <v>1781</v>
      </c>
      <c r="M70" s="455">
        <v>1.7546931852891632</v>
      </c>
      <c r="N70" s="454"/>
      <c r="O70" s="455"/>
      <c r="P70" s="454">
        <v>63960</v>
      </c>
      <c r="Q70" s="455">
        <v>0.13525214133833646</v>
      </c>
      <c r="R70" s="454"/>
      <c r="S70" s="455"/>
      <c r="T70" s="454">
        <v>811</v>
      </c>
      <c r="U70" s="455">
        <v>12.504022875462391</v>
      </c>
      <c r="V70" s="454">
        <v>3485</v>
      </c>
      <c r="W70" s="455">
        <v>3.3221530430416069</v>
      </c>
      <c r="X70" s="454">
        <v>2745</v>
      </c>
      <c r="Y70" s="455">
        <v>5.5560633879781426E-2</v>
      </c>
      <c r="Z70" s="454">
        <v>2350</v>
      </c>
      <c r="AA70" s="455">
        <v>3.8599000000000001E-2</v>
      </c>
      <c r="AB70" s="454">
        <v>3904</v>
      </c>
      <c r="AC70" s="455">
        <v>0.14608224487704921</v>
      </c>
      <c r="AD70" s="454">
        <v>5</v>
      </c>
      <c r="AE70" s="455">
        <v>2.2000000000000002</v>
      </c>
      <c r="AF70" s="454"/>
      <c r="AG70" s="455"/>
      <c r="AH70" s="456">
        <v>239</v>
      </c>
      <c r="AI70" s="455">
        <v>4.8740033472803352</v>
      </c>
      <c r="AJ70" s="456">
        <v>80.25</v>
      </c>
      <c r="AK70" s="455">
        <v>5.7258255451713387</v>
      </c>
      <c r="AL70" s="454">
        <v>633</v>
      </c>
      <c r="AM70" s="455">
        <v>6.3086255924170609E-2</v>
      </c>
      <c r="AN70" s="454"/>
      <c r="AO70" s="455"/>
      <c r="AP70" s="454">
        <v>5105</v>
      </c>
      <c r="AQ70" s="455">
        <v>6.7006934378060726E-2</v>
      </c>
      <c r="AR70" s="454">
        <v>6900</v>
      </c>
      <c r="AS70" s="455">
        <v>5.5660000000000001E-2</v>
      </c>
      <c r="AT70" s="456"/>
      <c r="AU70" s="455"/>
      <c r="AV70" s="454"/>
      <c r="AW70" s="455"/>
      <c r="AX70" s="454">
        <v>132</v>
      </c>
      <c r="AY70" s="455">
        <v>4.8448000000000002</v>
      </c>
      <c r="AZ70" s="454">
        <v>8600</v>
      </c>
      <c r="BA70" s="455">
        <v>0.178976</v>
      </c>
      <c r="BB70" s="454"/>
      <c r="BC70" s="455"/>
      <c r="BD70" s="454"/>
      <c r="BE70" s="455"/>
      <c r="BF70" s="454"/>
      <c r="BG70" s="455"/>
      <c r="BH70" s="454"/>
      <c r="BI70" s="455"/>
      <c r="BJ70" s="454"/>
      <c r="BK70" s="455"/>
      <c r="BL70" s="454"/>
      <c r="BM70" s="455"/>
      <c r="BN70" s="454"/>
      <c r="BO70" s="455"/>
      <c r="BP70" s="454"/>
      <c r="BQ70" s="455"/>
      <c r="BR70" s="454"/>
      <c r="BS70" s="455"/>
      <c r="BT70" s="454">
        <v>242</v>
      </c>
      <c r="BU70" s="455">
        <v>2.992903305785124</v>
      </c>
      <c r="BV70" s="456">
        <v>52</v>
      </c>
      <c r="BW70" s="455">
        <v>1.9359999999999999</v>
      </c>
      <c r="BX70" s="456"/>
      <c r="BY70" s="455"/>
      <c r="BZ70" s="454"/>
      <c r="CA70" s="455"/>
      <c r="CB70" s="456"/>
      <c r="CC70" s="455"/>
      <c r="CD70" s="454"/>
      <c r="CE70" s="455"/>
      <c r="CF70" s="454"/>
      <c r="CG70" s="455"/>
      <c r="CH70" s="454"/>
      <c r="CI70" s="455"/>
      <c r="CJ70" s="454"/>
      <c r="CK70" s="455"/>
      <c r="CL70" s="456"/>
      <c r="CM70" s="455"/>
      <c r="CN70" s="456"/>
      <c r="CO70" s="455"/>
      <c r="CP70" s="449"/>
      <c r="CQ70" s="450">
        <f t="shared" si="4"/>
        <v>43009.72</v>
      </c>
    </row>
    <row r="71" spans="1:95" x14ac:dyDescent="0.2">
      <c r="A71" s="446" t="s">
        <v>231</v>
      </c>
      <c r="B71" s="447" t="s">
        <v>234</v>
      </c>
      <c r="C71" s="448">
        <v>2019</v>
      </c>
      <c r="D71" s="449">
        <f t="shared" si="2"/>
        <v>906.01</v>
      </c>
      <c r="E71" s="450">
        <f t="shared" si="2"/>
        <v>0</v>
      </c>
      <c r="F71" s="454"/>
      <c r="G71" s="455"/>
      <c r="H71" s="454"/>
      <c r="I71" s="455"/>
      <c r="J71" s="454">
        <v>50</v>
      </c>
      <c r="K71" s="455">
        <v>0.05</v>
      </c>
      <c r="L71" s="454"/>
      <c r="M71" s="455"/>
      <c r="N71" s="454"/>
      <c r="O71" s="455"/>
      <c r="P71" s="454">
        <v>18000</v>
      </c>
      <c r="Q71" s="455">
        <v>3.5000000000000003E-2</v>
      </c>
      <c r="R71" s="454"/>
      <c r="S71" s="455"/>
      <c r="T71" s="454"/>
      <c r="U71" s="455"/>
      <c r="V71" s="454"/>
      <c r="W71" s="455"/>
      <c r="X71" s="454"/>
      <c r="Y71" s="455"/>
      <c r="Z71" s="454"/>
      <c r="AA71" s="455"/>
      <c r="AB71" s="454"/>
      <c r="AC71" s="455"/>
      <c r="AD71" s="454"/>
      <c r="AE71" s="455"/>
      <c r="AF71" s="454"/>
      <c r="AG71" s="455"/>
      <c r="AH71" s="456">
        <v>19</v>
      </c>
      <c r="AI71" s="455">
        <v>6.75</v>
      </c>
      <c r="AJ71" s="456">
        <v>4.5</v>
      </c>
      <c r="AK71" s="455">
        <v>32.28</v>
      </c>
      <c r="AL71" s="454"/>
      <c r="AM71" s="455"/>
      <c r="AN71" s="454"/>
      <c r="AO71" s="455"/>
      <c r="AP71" s="454"/>
      <c r="AQ71" s="455"/>
      <c r="AR71" s="454"/>
      <c r="AS71" s="455"/>
      <c r="AT71" s="456"/>
      <c r="AU71" s="455"/>
      <c r="AV71" s="454"/>
      <c r="AW71" s="455"/>
      <c r="AX71" s="454"/>
      <c r="AY71" s="455"/>
      <c r="AZ71" s="454"/>
      <c r="BA71" s="455"/>
      <c r="BB71" s="454"/>
      <c r="BC71" s="455"/>
      <c r="BD71" s="454"/>
      <c r="BE71" s="455"/>
      <c r="BF71" s="454"/>
      <c r="BG71" s="455"/>
      <c r="BH71" s="454"/>
      <c r="BI71" s="455"/>
      <c r="BJ71" s="454"/>
      <c r="BK71" s="455"/>
      <c r="BL71" s="454"/>
      <c r="BM71" s="455"/>
      <c r="BN71" s="454"/>
      <c r="BO71" s="455"/>
      <c r="BP71" s="454"/>
      <c r="BQ71" s="455"/>
      <c r="BR71" s="454"/>
      <c r="BS71" s="455"/>
      <c r="BT71" s="454"/>
      <c r="BU71" s="455"/>
      <c r="BV71" s="456"/>
      <c r="BW71" s="455"/>
      <c r="BX71" s="456"/>
      <c r="BY71" s="455"/>
      <c r="BZ71" s="454"/>
      <c r="CA71" s="455"/>
      <c r="CB71" s="456"/>
      <c r="CC71" s="455"/>
      <c r="CD71" s="454"/>
      <c r="CE71" s="455"/>
      <c r="CF71" s="454"/>
      <c r="CG71" s="455"/>
      <c r="CH71" s="454"/>
      <c r="CI71" s="455"/>
      <c r="CJ71" s="454"/>
      <c r="CK71" s="455"/>
      <c r="CL71" s="456"/>
      <c r="CM71" s="455"/>
      <c r="CN71" s="456"/>
      <c r="CO71" s="455"/>
      <c r="CP71" s="449">
        <f t="shared" si="3"/>
        <v>906.01</v>
      </c>
      <c r="CQ71" s="450"/>
    </row>
    <row r="72" spans="1:95" x14ac:dyDescent="0.2">
      <c r="A72" s="446" t="s">
        <v>231</v>
      </c>
      <c r="B72" s="447" t="s">
        <v>234</v>
      </c>
      <c r="C72" s="448">
        <v>2021</v>
      </c>
      <c r="D72" s="449">
        <f t="shared" ref="D72:E87" si="5">CP72</f>
        <v>0</v>
      </c>
      <c r="E72" s="450">
        <f t="shared" si="5"/>
        <v>11641.58</v>
      </c>
      <c r="F72" s="454">
        <v>3000</v>
      </c>
      <c r="G72" s="455">
        <v>7.7299999999999994E-2</v>
      </c>
      <c r="H72" s="454"/>
      <c r="I72" s="455"/>
      <c r="J72" s="454"/>
      <c r="K72" s="455"/>
      <c r="L72" s="454">
        <v>250</v>
      </c>
      <c r="M72" s="455">
        <v>1.0325199999999999</v>
      </c>
      <c r="N72" s="454">
        <v>44</v>
      </c>
      <c r="O72" s="455">
        <v>4.2350000000000003</v>
      </c>
      <c r="P72" s="454">
        <v>8300</v>
      </c>
      <c r="Q72" s="455">
        <v>0.13107228915662653</v>
      </c>
      <c r="R72" s="454"/>
      <c r="S72" s="455"/>
      <c r="T72" s="454">
        <v>705</v>
      </c>
      <c r="U72" s="455">
        <v>9.5078212765957453</v>
      </c>
      <c r="V72" s="454">
        <v>450</v>
      </c>
      <c r="W72" s="455">
        <v>4.3616222222222225</v>
      </c>
      <c r="X72" s="454">
        <v>600</v>
      </c>
      <c r="Y72" s="455">
        <v>7.4416666666666673E-2</v>
      </c>
      <c r="Z72" s="454">
        <v>300</v>
      </c>
      <c r="AA72" s="455">
        <v>0.31359999999999999</v>
      </c>
      <c r="AB72" s="454">
        <v>800</v>
      </c>
      <c r="AC72" s="455">
        <v>0.15665000000000001</v>
      </c>
      <c r="AD72" s="454">
        <v>3</v>
      </c>
      <c r="AE72" s="455">
        <v>8.5062999999999995</v>
      </c>
      <c r="AF72" s="454"/>
      <c r="AG72" s="455"/>
      <c r="AH72" s="456">
        <v>131</v>
      </c>
      <c r="AI72" s="455">
        <v>4.1129648854961829</v>
      </c>
      <c r="AJ72" s="456">
        <v>39</v>
      </c>
      <c r="AK72" s="455">
        <v>5.7682179487179486</v>
      </c>
      <c r="AL72" s="454"/>
      <c r="AM72" s="455"/>
      <c r="AN72" s="454">
        <v>800</v>
      </c>
      <c r="AO72" s="455">
        <v>5.8600000000000006E-2</v>
      </c>
      <c r="AP72" s="454">
        <v>1800</v>
      </c>
      <c r="AQ72" s="455">
        <v>6.186666666666666E-2</v>
      </c>
      <c r="AR72" s="454"/>
      <c r="AS72" s="455"/>
      <c r="AT72" s="456"/>
      <c r="AU72" s="455"/>
      <c r="AV72" s="454"/>
      <c r="AW72" s="455"/>
      <c r="AX72" s="454"/>
      <c r="AY72" s="455"/>
      <c r="AZ72" s="454"/>
      <c r="BA72" s="455"/>
      <c r="BB72" s="454"/>
      <c r="BC72" s="455"/>
      <c r="BD72" s="454"/>
      <c r="BE72" s="455"/>
      <c r="BF72" s="454"/>
      <c r="BG72" s="455"/>
      <c r="BH72" s="454"/>
      <c r="BI72" s="455"/>
      <c r="BJ72" s="454"/>
      <c r="BK72" s="455"/>
      <c r="BL72" s="454"/>
      <c r="BM72" s="455"/>
      <c r="BN72" s="454"/>
      <c r="BO72" s="455"/>
      <c r="BP72" s="454"/>
      <c r="BQ72" s="455"/>
      <c r="BR72" s="454"/>
      <c r="BS72" s="455"/>
      <c r="BT72" s="454"/>
      <c r="BU72" s="455"/>
      <c r="BV72" s="456"/>
      <c r="BW72" s="455"/>
      <c r="BX72" s="456"/>
      <c r="BY72" s="455"/>
      <c r="BZ72" s="454"/>
      <c r="CA72" s="455"/>
      <c r="CB72" s="456"/>
      <c r="CC72" s="455"/>
      <c r="CD72" s="454"/>
      <c r="CE72" s="455"/>
      <c r="CF72" s="454"/>
      <c r="CG72" s="455"/>
      <c r="CH72" s="454"/>
      <c r="CI72" s="455"/>
      <c r="CJ72" s="454"/>
      <c r="CK72" s="455"/>
      <c r="CL72" s="456"/>
      <c r="CM72" s="455"/>
      <c r="CN72" s="456"/>
      <c r="CO72" s="455"/>
      <c r="CP72" s="449"/>
      <c r="CQ72" s="450">
        <f t="shared" si="4"/>
        <v>11641.58</v>
      </c>
    </row>
    <row r="73" spans="1:95" x14ac:dyDescent="0.2">
      <c r="A73" s="446" t="s">
        <v>231</v>
      </c>
      <c r="B73" s="447" t="s">
        <v>235</v>
      </c>
      <c r="C73" s="448">
        <v>2019</v>
      </c>
      <c r="D73" s="449">
        <f t="shared" si="5"/>
        <v>2176.2399999999998</v>
      </c>
      <c r="E73" s="450">
        <f t="shared" si="5"/>
        <v>0</v>
      </c>
      <c r="F73" s="454"/>
      <c r="G73" s="455"/>
      <c r="H73" s="454"/>
      <c r="I73" s="455"/>
      <c r="J73" s="454">
        <v>1050</v>
      </c>
      <c r="K73" s="455">
        <v>1.7999999999999999E-2</v>
      </c>
      <c r="L73" s="454"/>
      <c r="M73" s="455"/>
      <c r="N73" s="454"/>
      <c r="O73" s="455"/>
      <c r="P73" s="454">
        <v>23570</v>
      </c>
      <c r="Q73" s="455">
        <v>3.5999999999999997E-2</v>
      </c>
      <c r="R73" s="454">
        <v>1820</v>
      </c>
      <c r="S73" s="455">
        <v>0.46600000000000003</v>
      </c>
      <c r="T73" s="454"/>
      <c r="U73" s="455"/>
      <c r="V73" s="454">
        <v>77</v>
      </c>
      <c r="W73" s="455">
        <v>2.258</v>
      </c>
      <c r="X73" s="454"/>
      <c r="Y73" s="455"/>
      <c r="Z73" s="454"/>
      <c r="AA73" s="455"/>
      <c r="AB73" s="454">
        <v>1460</v>
      </c>
      <c r="AC73" s="455">
        <v>8.5000000000000006E-2</v>
      </c>
      <c r="AD73" s="454"/>
      <c r="AE73" s="455"/>
      <c r="AF73" s="454"/>
      <c r="AG73" s="455"/>
      <c r="AH73" s="456"/>
      <c r="AI73" s="455"/>
      <c r="AJ73" s="456">
        <v>58</v>
      </c>
      <c r="AK73" s="455">
        <v>2.681</v>
      </c>
      <c r="AL73" s="454"/>
      <c r="AM73" s="455"/>
      <c r="AN73" s="454"/>
      <c r="AO73" s="455"/>
      <c r="AP73" s="454">
        <v>200</v>
      </c>
      <c r="AQ73" s="455">
        <v>3.6200000000000003E-2</v>
      </c>
      <c r="AR73" s="454"/>
      <c r="AS73" s="455"/>
      <c r="AT73" s="456"/>
      <c r="AU73" s="455"/>
      <c r="AV73" s="454"/>
      <c r="AW73" s="455"/>
      <c r="AX73" s="454"/>
      <c r="AY73" s="455"/>
      <c r="AZ73" s="454"/>
      <c r="BA73" s="455"/>
      <c r="BB73" s="454"/>
      <c r="BC73" s="455"/>
      <c r="BD73" s="454"/>
      <c r="BE73" s="455"/>
      <c r="BF73" s="454"/>
      <c r="BG73" s="455"/>
      <c r="BH73" s="454"/>
      <c r="BI73" s="455"/>
      <c r="BJ73" s="454"/>
      <c r="BK73" s="455"/>
      <c r="BL73" s="454"/>
      <c r="BM73" s="455"/>
      <c r="BN73" s="454"/>
      <c r="BO73" s="455"/>
      <c r="BP73" s="454"/>
      <c r="BQ73" s="455"/>
      <c r="BR73" s="454"/>
      <c r="BS73" s="455"/>
      <c r="BT73" s="454"/>
      <c r="BU73" s="455"/>
      <c r="BV73" s="456"/>
      <c r="BW73" s="455"/>
      <c r="BX73" s="456"/>
      <c r="BY73" s="455"/>
      <c r="BZ73" s="454"/>
      <c r="CA73" s="455"/>
      <c r="CB73" s="456"/>
      <c r="CC73" s="455"/>
      <c r="CD73" s="454"/>
      <c r="CE73" s="455"/>
      <c r="CF73" s="454"/>
      <c r="CG73" s="455"/>
      <c r="CH73" s="454"/>
      <c r="CI73" s="455"/>
      <c r="CJ73" s="454"/>
      <c r="CK73" s="455"/>
      <c r="CL73" s="456"/>
      <c r="CM73" s="455"/>
      <c r="CN73" s="456"/>
      <c r="CO73" s="455"/>
      <c r="CP73" s="449">
        <f t="shared" si="3"/>
        <v>2176.2399999999998</v>
      </c>
      <c r="CQ73" s="450"/>
    </row>
    <row r="74" spans="1:95" x14ac:dyDescent="0.2">
      <c r="A74" s="446" t="s">
        <v>231</v>
      </c>
      <c r="B74" s="447" t="s">
        <v>235</v>
      </c>
      <c r="C74" s="448">
        <v>2021</v>
      </c>
      <c r="D74" s="449">
        <f t="shared" si="5"/>
        <v>0</v>
      </c>
      <c r="E74" s="450">
        <f t="shared" si="5"/>
        <v>34807.629999999997</v>
      </c>
      <c r="F74" s="454">
        <v>365</v>
      </c>
      <c r="G74" s="455">
        <v>0.51894520547945211</v>
      </c>
      <c r="H74" s="454">
        <v>4620</v>
      </c>
      <c r="I74" s="455">
        <v>0.38419591341991338</v>
      </c>
      <c r="J74" s="454"/>
      <c r="K74" s="455"/>
      <c r="L74" s="454">
        <v>949</v>
      </c>
      <c r="M74" s="455">
        <v>2.3899940010537404</v>
      </c>
      <c r="N74" s="454">
        <v>1256</v>
      </c>
      <c r="O74" s="455">
        <v>7.5796964952229295</v>
      </c>
      <c r="P74" s="454">
        <v>40905</v>
      </c>
      <c r="Q74" s="455">
        <v>0.14148350372815058</v>
      </c>
      <c r="R74" s="454">
        <v>2490</v>
      </c>
      <c r="S74" s="455">
        <v>0.57202126907630524</v>
      </c>
      <c r="T74" s="454">
        <v>344</v>
      </c>
      <c r="U74" s="455">
        <v>15.797635302325585</v>
      </c>
      <c r="V74" s="454">
        <v>3515</v>
      </c>
      <c r="W74" s="455">
        <v>1.6756966822190609</v>
      </c>
      <c r="X74" s="454">
        <v>3215</v>
      </c>
      <c r="Y74" s="455">
        <v>4.9487452566096421E-2</v>
      </c>
      <c r="Z74" s="454">
        <v>8</v>
      </c>
      <c r="AA74" s="455">
        <v>4.44191</v>
      </c>
      <c r="AB74" s="454">
        <v>3302</v>
      </c>
      <c r="AC74" s="455">
        <v>8.4844847970926701E-2</v>
      </c>
      <c r="AD74" s="454">
        <v>12</v>
      </c>
      <c r="AE74" s="455">
        <v>8.585071000000001</v>
      </c>
      <c r="AF74" s="454">
        <v>5</v>
      </c>
      <c r="AG74" s="455">
        <v>10.3813402</v>
      </c>
      <c r="AH74" s="456">
        <v>1638</v>
      </c>
      <c r="AI74" s="455">
        <v>0.53634578754578754</v>
      </c>
      <c r="AJ74" s="456">
        <v>107.5</v>
      </c>
      <c r="AK74" s="455">
        <v>7.0482186046511623</v>
      </c>
      <c r="AL74" s="454">
        <v>420</v>
      </c>
      <c r="AM74" s="455">
        <v>3.5839999999999997E-2</v>
      </c>
      <c r="AN74" s="454">
        <v>1340</v>
      </c>
      <c r="AO74" s="455">
        <v>5.075317910447761E-2</v>
      </c>
      <c r="AP74" s="454">
        <v>1764</v>
      </c>
      <c r="AQ74" s="455">
        <v>5.6913269841269834E-2</v>
      </c>
      <c r="AR74" s="454"/>
      <c r="AS74" s="455"/>
      <c r="AT74" s="456"/>
      <c r="AU74" s="455"/>
      <c r="AV74" s="454"/>
      <c r="AW74" s="455"/>
      <c r="AX74" s="454"/>
      <c r="AY74" s="455"/>
      <c r="AZ74" s="454"/>
      <c r="BA74" s="455"/>
      <c r="BB74" s="454"/>
      <c r="BC74" s="455"/>
      <c r="BD74" s="454"/>
      <c r="BE74" s="455"/>
      <c r="BF74" s="454"/>
      <c r="BG74" s="455"/>
      <c r="BH74" s="454">
        <v>7</v>
      </c>
      <c r="BI74" s="455">
        <v>9.9220000000000006</v>
      </c>
      <c r="BJ74" s="454"/>
      <c r="BK74" s="455"/>
      <c r="BL74" s="454"/>
      <c r="BM74" s="455"/>
      <c r="BN74" s="454"/>
      <c r="BO74" s="455"/>
      <c r="BP74" s="454"/>
      <c r="BQ74" s="455"/>
      <c r="BR74" s="454"/>
      <c r="BS74" s="455"/>
      <c r="BT74" s="454"/>
      <c r="BU74" s="455"/>
      <c r="BV74" s="456"/>
      <c r="BW74" s="455"/>
      <c r="BX74" s="456"/>
      <c r="BY74" s="455"/>
      <c r="BZ74" s="454"/>
      <c r="CA74" s="455"/>
      <c r="CB74" s="456"/>
      <c r="CC74" s="455"/>
      <c r="CD74" s="454"/>
      <c r="CE74" s="455"/>
      <c r="CF74" s="454"/>
      <c r="CG74" s="455"/>
      <c r="CH74" s="454"/>
      <c r="CI74" s="455"/>
      <c r="CJ74" s="454"/>
      <c r="CK74" s="455"/>
      <c r="CL74" s="456"/>
      <c r="CM74" s="455"/>
      <c r="CN74" s="456"/>
      <c r="CO74" s="455"/>
      <c r="CP74" s="449"/>
      <c r="CQ74" s="450">
        <f t="shared" si="4"/>
        <v>34807.629999999997</v>
      </c>
    </row>
    <row r="75" spans="1:95" x14ac:dyDescent="0.2">
      <c r="A75" s="446" t="s">
        <v>231</v>
      </c>
      <c r="B75" s="447" t="s">
        <v>236</v>
      </c>
      <c r="C75" s="448">
        <v>2019</v>
      </c>
      <c r="D75" s="449">
        <f t="shared" si="5"/>
        <v>2193.67</v>
      </c>
      <c r="E75" s="450">
        <f t="shared" si="5"/>
        <v>0</v>
      </c>
      <c r="F75" s="454"/>
      <c r="G75" s="455"/>
      <c r="H75" s="454">
        <v>1400</v>
      </c>
      <c r="I75" s="455">
        <v>0.2016</v>
      </c>
      <c r="J75" s="454">
        <v>95</v>
      </c>
      <c r="K75" s="455">
        <v>1.7100000000000001E-2</v>
      </c>
      <c r="L75" s="454"/>
      <c r="M75" s="455"/>
      <c r="N75" s="454"/>
      <c r="O75" s="455"/>
      <c r="P75" s="454">
        <v>37360</v>
      </c>
      <c r="Q75" s="455">
        <v>2.3800000000000002E-2</v>
      </c>
      <c r="R75" s="454">
        <v>3</v>
      </c>
      <c r="S75" s="455">
        <v>0.2233</v>
      </c>
      <c r="T75" s="454"/>
      <c r="U75" s="455"/>
      <c r="V75" s="454"/>
      <c r="W75" s="455"/>
      <c r="X75" s="454">
        <v>150</v>
      </c>
      <c r="Y75" s="455">
        <v>6.0499999999999998E-2</v>
      </c>
      <c r="Z75" s="454"/>
      <c r="AA75" s="455"/>
      <c r="AB75" s="454">
        <v>70</v>
      </c>
      <c r="AC75" s="455">
        <v>2.1999999999999999E-2</v>
      </c>
      <c r="AD75" s="454"/>
      <c r="AE75" s="455"/>
      <c r="AF75" s="454"/>
      <c r="AG75" s="455"/>
      <c r="AH75" s="456">
        <v>23.5</v>
      </c>
      <c r="AI75" s="455">
        <v>4.4322999999999997</v>
      </c>
      <c r="AJ75" s="456">
        <v>49.5</v>
      </c>
      <c r="AK75" s="455">
        <v>12.153700000000001</v>
      </c>
      <c r="AL75" s="454">
        <v>5850</v>
      </c>
      <c r="AM75" s="455">
        <v>3.3599999999999998E-2</v>
      </c>
      <c r="AN75" s="454"/>
      <c r="AO75" s="455"/>
      <c r="AP75" s="454">
        <v>6200</v>
      </c>
      <c r="AQ75" s="455">
        <v>1.7100000000000001E-2</v>
      </c>
      <c r="AR75" s="454"/>
      <c r="AS75" s="455"/>
      <c r="AT75" s="456"/>
      <c r="AU75" s="455"/>
      <c r="AV75" s="454"/>
      <c r="AW75" s="455"/>
      <c r="AX75" s="454"/>
      <c r="AY75" s="455"/>
      <c r="AZ75" s="454"/>
      <c r="BA75" s="455"/>
      <c r="BB75" s="454"/>
      <c r="BC75" s="455"/>
      <c r="BD75" s="454"/>
      <c r="BE75" s="455"/>
      <c r="BF75" s="454"/>
      <c r="BG75" s="455"/>
      <c r="BH75" s="454"/>
      <c r="BI75" s="455"/>
      <c r="BJ75" s="454"/>
      <c r="BK75" s="455"/>
      <c r="BL75" s="454"/>
      <c r="BM75" s="455"/>
      <c r="BN75" s="454"/>
      <c r="BO75" s="455"/>
      <c r="BP75" s="454"/>
      <c r="BQ75" s="455"/>
      <c r="BR75" s="454"/>
      <c r="BS75" s="455"/>
      <c r="BT75" s="454"/>
      <c r="BU75" s="455"/>
      <c r="BV75" s="456"/>
      <c r="BW75" s="455"/>
      <c r="BX75" s="456"/>
      <c r="BY75" s="455"/>
      <c r="BZ75" s="454"/>
      <c r="CA75" s="455"/>
      <c r="CB75" s="456"/>
      <c r="CC75" s="455"/>
      <c r="CD75" s="454">
        <v>5</v>
      </c>
      <c r="CE75" s="455">
        <v>0.20200000000000001</v>
      </c>
      <c r="CF75" s="454"/>
      <c r="CG75" s="455"/>
      <c r="CH75" s="454"/>
      <c r="CI75" s="455"/>
      <c r="CJ75" s="454"/>
      <c r="CK75" s="455"/>
      <c r="CL75" s="456"/>
      <c r="CM75" s="455"/>
      <c r="CN75" s="456"/>
      <c r="CO75" s="455"/>
      <c r="CP75" s="449">
        <f t="shared" ref="CP75:CP89" si="6">ROUND(F75*G75+H75*I75+J75*K75+L75*M75+N75*O75+P75*Q75+R75*S75+T75*U75+V75*W75+X75*Y75+Z75*AA75+AB75*AC75+AD75*AE75+AF75*AG75+AH75*AI75+AJ75*AK75+AL75*AM75+AN75*AO75+AP75*AQ75+AR75*AS75+AT75*AU75+AV75*AW75+AX75*AY75+AZ75*BA75+BB75*BC75+BD75*BE75+BF75*BG75+BH75*BI75+BJ75*BK75+BL75*BM75+BN75*BO75+BP75*BQ75+BR75*BS75+BT75*BU75+BV75*BW75+BX75*BY75+BZ75*CA75+CB75*CC75+CD75*CE75+CF75*CG75+CH75*CI75+CJ75*CK75+CL75*CM75+CN75*CO75,2)</f>
        <v>2193.67</v>
      </c>
      <c r="CQ75" s="450"/>
    </row>
    <row r="76" spans="1:95" x14ac:dyDescent="0.2">
      <c r="A76" s="446" t="s">
        <v>231</v>
      </c>
      <c r="B76" s="447" t="s">
        <v>236</v>
      </c>
      <c r="C76" s="448">
        <v>2021</v>
      </c>
      <c r="D76" s="449">
        <f t="shared" si="5"/>
        <v>0</v>
      </c>
      <c r="E76" s="450">
        <f t="shared" si="5"/>
        <v>19851.77</v>
      </c>
      <c r="F76" s="454">
        <v>7600</v>
      </c>
      <c r="G76" s="455">
        <v>6.1600000000000002E-2</v>
      </c>
      <c r="H76" s="454">
        <v>7150</v>
      </c>
      <c r="I76" s="455">
        <v>0.11200000000000002</v>
      </c>
      <c r="J76" s="454"/>
      <c r="K76" s="455"/>
      <c r="L76" s="454">
        <v>124</v>
      </c>
      <c r="M76" s="455">
        <v>5.4880000000000004</v>
      </c>
      <c r="N76" s="454">
        <v>614</v>
      </c>
      <c r="O76" s="455">
        <v>5.0696026058631931</v>
      </c>
      <c r="P76" s="454">
        <v>54590</v>
      </c>
      <c r="Q76" s="455">
        <v>0.10802368565671366</v>
      </c>
      <c r="R76" s="454"/>
      <c r="S76" s="455"/>
      <c r="T76" s="454">
        <v>514</v>
      </c>
      <c r="U76" s="455">
        <v>5.8598840466926081</v>
      </c>
      <c r="V76" s="454">
        <v>736</v>
      </c>
      <c r="W76" s="455">
        <v>1.7168274456521739</v>
      </c>
      <c r="X76" s="454">
        <v>1000</v>
      </c>
      <c r="Y76" s="455">
        <v>4.5999999999999999E-2</v>
      </c>
      <c r="Z76" s="454"/>
      <c r="AA76" s="455"/>
      <c r="AB76" s="454">
        <v>1200</v>
      </c>
      <c r="AC76" s="455">
        <v>7.4049999999999991E-2</v>
      </c>
      <c r="AD76" s="454">
        <v>65</v>
      </c>
      <c r="AE76" s="455">
        <v>1.2129000000000001</v>
      </c>
      <c r="AF76" s="454"/>
      <c r="AG76" s="455"/>
      <c r="AH76" s="456">
        <v>145.5</v>
      </c>
      <c r="AI76" s="455">
        <v>4.2781690721649488</v>
      </c>
      <c r="AJ76" s="456">
        <v>103</v>
      </c>
      <c r="AK76" s="455">
        <v>5.4820048543689319</v>
      </c>
      <c r="AL76" s="454">
        <v>13250</v>
      </c>
      <c r="AM76" s="455">
        <v>3.3599999999999998E-2</v>
      </c>
      <c r="AN76" s="454">
        <v>130</v>
      </c>
      <c r="AO76" s="455">
        <v>3.4099999999999998E-2</v>
      </c>
      <c r="AP76" s="454">
        <v>4100</v>
      </c>
      <c r="AQ76" s="455">
        <v>3.5441463414634146E-2</v>
      </c>
      <c r="AR76" s="454"/>
      <c r="AS76" s="455"/>
      <c r="AT76" s="456"/>
      <c r="AU76" s="455"/>
      <c r="AV76" s="454"/>
      <c r="AW76" s="455"/>
      <c r="AX76" s="454"/>
      <c r="AY76" s="455"/>
      <c r="AZ76" s="454"/>
      <c r="BA76" s="455"/>
      <c r="BB76" s="454"/>
      <c r="BC76" s="455"/>
      <c r="BD76" s="454"/>
      <c r="BE76" s="455"/>
      <c r="BF76" s="454"/>
      <c r="BG76" s="455"/>
      <c r="BH76" s="454"/>
      <c r="BI76" s="455"/>
      <c r="BJ76" s="454"/>
      <c r="BK76" s="455"/>
      <c r="BL76" s="454"/>
      <c r="BM76" s="455"/>
      <c r="BN76" s="454"/>
      <c r="BO76" s="455"/>
      <c r="BP76" s="454"/>
      <c r="BQ76" s="455"/>
      <c r="BR76" s="454"/>
      <c r="BS76" s="455"/>
      <c r="BT76" s="454"/>
      <c r="BU76" s="455"/>
      <c r="BV76" s="456"/>
      <c r="BW76" s="455"/>
      <c r="BX76" s="456"/>
      <c r="BY76" s="455"/>
      <c r="BZ76" s="454"/>
      <c r="CA76" s="455"/>
      <c r="CB76" s="456"/>
      <c r="CC76" s="455"/>
      <c r="CD76" s="454">
        <v>1025</v>
      </c>
      <c r="CE76" s="455">
        <v>1.8887804878048779</v>
      </c>
      <c r="CF76" s="454">
        <v>140</v>
      </c>
      <c r="CG76" s="455">
        <v>4.8944357142857147</v>
      </c>
      <c r="CH76" s="454"/>
      <c r="CI76" s="455"/>
      <c r="CJ76" s="454"/>
      <c r="CK76" s="455"/>
      <c r="CL76" s="456"/>
      <c r="CM76" s="455"/>
      <c r="CN76" s="456"/>
      <c r="CO76" s="455"/>
      <c r="CP76" s="449"/>
      <c r="CQ76" s="450">
        <f t="shared" ref="CQ76:CQ90" si="7">ROUND(F76*G76+H76*I76+J76*K76+L76*M76+N76*O76+P76*Q76+R76*S76+T76*U76+V76*W76+X76*Y76+Z76*AA76+AB76*AC76+AD76*AE76+AF76*AG76+AH76*AI76+AJ76*AK76+AL76*AM76+AN76*AO76+AP76*AQ76+AR76*AS76+AT76*AU76+AV76*AW76+AX76*AY76+AZ76*BA76+BB76*BC76+BD76*BE76+BF76*BG76+BH76*BI76+BJ76*BK76+BL76*BM76+BN76*BO76+BP76*BQ76+BR76*BS76+BT76*BU76+BV76*BW76+BX76*BY76+BZ76*CA76+CB76*CC76+CD76*CE76+CF76*CG76+CH76*CI76+CJ76*CK76+CL76*CM76+CN76*CO76,2)</f>
        <v>19851.77</v>
      </c>
    </row>
    <row r="77" spans="1:95" x14ac:dyDescent="0.2">
      <c r="A77" s="446" t="s">
        <v>231</v>
      </c>
      <c r="B77" s="447" t="s">
        <v>237</v>
      </c>
      <c r="C77" s="448">
        <v>2019</v>
      </c>
      <c r="D77" s="449">
        <f t="shared" si="5"/>
        <v>911</v>
      </c>
      <c r="E77" s="450">
        <f t="shared" si="5"/>
        <v>0</v>
      </c>
      <c r="F77" s="454"/>
      <c r="G77" s="455"/>
      <c r="H77" s="454"/>
      <c r="I77" s="455"/>
      <c r="J77" s="454"/>
      <c r="K77" s="455"/>
      <c r="L77" s="454"/>
      <c r="M77" s="455"/>
      <c r="N77" s="454"/>
      <c r="O77" s="455"/>
      <c r="P77" s="454">
        <v>9600</v>
      </c>
      <c r="Q77" s="455">
        <v>0.05</v>
      </c>
      <c r="R77" s="454">
        <v>1200</v>
      </c>
      <c r="S77" s="455">
        <v>0.33</v>
      </c>
      <c r="T77" s="454"/>
      <c r="U77" s="455"/>
      <c r="V77" s="454"/>
      <c r="W77" s="455"/>
      <c r="X77" s="454">
        <v>100</v>
      </c>
      <c r="Y77" s="455">
        <v>7.0000000000000007E-2</v>
      </c>
      <c r="Z77" s="454"/>
      <c r="AA77" s="455"/>
      <c r="AB77" s="454">
        <v>300</v>
      </c>
      <c r="AC77" s="455">
        <v>0.05</v>
      </c>
      <c r="AD77" s="454"/>
      <c r="AE77" s="455"/>
      <c r="AF77" s="454"/>
      <c r="AG77" s="455"/>
      <c r="AH77" s="456"/>
      <c r="AI77" s="455"/>
      <c r="AJ77" s="456"/>
      <c r="AK77" s="455"/>
      <c r="AL77" s="454"/>
      <c r="AM77" s="455"/>
      <c r="AN77" s="454"/>
      <c r="AO77" s="455"/>
      <c r="AP77" s="454">
        <v>1300</v>
      </c>
      <c r="AQ77" s="455">
        <v>0.01</v>
      </c>
      <c r="AR77" s="454"/>
      <c r="AS77" s="455"/>
      <c r="AT77" s="456"/>
      <c r="AU77" s="455"/>
      <c r="AV77" s="454"/>
      <c r="AW77" s="455"/>
      <c r="AX77" s="454"/>
      <c r="AY77" s="455"/>
      <c r="AZ77" s="454"/>
      <c r="BA77" s="455"/>
      <c r="BB77" s="454"/>
      <c r="BC77" s="455"/>
      <c r="BD77" s="454"/>
      <c r="BE77" s="455"/>
      <c r="BF77" s="454"/>
      <c r="BG77" s="455"/>
      <c r="BH77" s="454"/>
      <c r="BI77" s="455"/>
      <c r="BJ77" s="454"/>
      <c r="BK77" s="455"/>
      <c r="BL77" s="454"/>
      <c r="BM77" s="455"/>
      <c r="BN77" s="454"/>
      <c r="BO77" s="455"/>
      <c r="BP77" s="454"/>
      <c r="BQ77" s="455"/>
      <c r="BR77" s="454"/>
      <c r="BS77" s="455"/>
      <c r="BT77" s="454"/>
      <c r="BU77" s="455"/>
      <c r="BV77" s="456"/>
      <c r="BW77" s="455"/>
      <c r="BX77" s="456"/>
      <c r="BY77" s="455"/>
      <c r="BZ77" s="454"/>
      <c r="CA77" s="455"/>
      <c r="CB77" s="456"/>
      <c r="CC77" s="455"/>
      <c r="CD77" s="454"/>
      <c r="CE77" s="455"/>
      <c r="CF77" s="454"/>
      <c r="CG77" s="455"/>
      <c r="CH77" s="454"/>
      <c r="CI77" s="455"/>
      <c r="CJ77" s="454"/>
      <c r="CK77" s="455"/>
      <c r="CL77" s="456"/>
      <c r="CM77" s="455"/>
      <c r="CN77" s="456"/>
      <c r="CO77" s="455"/>
      <c r="CP77" s="449">
        <f t="shared" si="6"/>
        <v>911</v>
      </c>
      <c r="CQ77" s="450"/>
    </row>
    <row r="78" spans="1:95" x14ac:dyDescent="0.2">
      <c r="A78" s="446" t="s">
        <v>231</v>
      </c>
      <c r="B78" s="447" t="s">
        <v>237</v>
      </c>
      <c r="C78" s="448">
        <v>2021</v>
      </c>
      <c r="D78" s="449">
        <f t="shared" si="5"/>
        <v>0</v>
      </c>
      <c r="E78" s="450">
        <f t="shared" si="5"/>
        <v>2736.24</v>
      </c>
      <c r="F78" s="454"/>
      <c r="G78" s="455"/>
      <c r="H78" s="454"/>
      <c r="I78" s="455"/>
      <c r="J78" s="454"/>
      <c r="K78" s="455"/>
      <c r="L78" s="454">
        <v>60</v>
      </c>
      <c r="M78" s="455">
        <v>1.8300000000000003</v>
      </c>
      <c r="N78" s="454">
        <v>110</v>
      </c>
      <c r="O78" s="455">
        <v>3.4872727272727273</v>
      </c>
      <c r="P78" s="454">
        <v>14000</v>
      </c>
      <c r="Q78" s="455">
        <v>0.1215</v>
      </c>
      <c r="R78" s="454">
        <v>400</v>
      </c>
      <c r="S78" s="455">
        <v>0.3125</v>
      </c>
      <c r="T78" s="454">
        <v>4</v>
      </c>
      <c r="U78" s="455">
        <v>4.99</v>
      </c>
      <c r="V78" s="454">
        <v>265</v>
      </c>
      <c r="W78" s="455">
        <v>1.1943396226415095</v>
      </c>
      <c r="X78" s="454">
        <v>300</v>
      </c>
      <c r="Y78" s="455">
        <v>0.1</v>
      </c>
      <c r="Z78" s="454">
        <v>16</v>
      </c>
      <c r="AA78" s="455">
        <v>0.9</v>
      </c>
      <c r="AB78" s="454">
        <v>300</v>
      </c>
      <c r="AC78" s="455">
        <v>0.03</v>
      </c>
      <c r="AD78" s="454"/>
      <c r="AE78" s="455"/>
      <c r="AF78" s="454">
        <v>3</v>
      </c>
      <c r="AG78" s="455">
        <v>3.66</v>
      </c>
      <c r="AH78" s="456"/>
      <c r="AI78" s="455"/>
      <c r="AJ78" s="456"/>
      <c r="AK78" s="455"/>
      <c r="AL78" s="454"/>
      <c r="AM78" s="455"/>
      <c r="AN78" s="454"/>
      <c r="AO78" s="455"/>
      <c r="AP78" s="454">
        <v>400</v>
      </c>
      <c r="AQ78" s="455">
        <v>0.04</v>
      </c>
      <c r="AR78" s="454"/>
      <c r="AS78" s="455"/>
      <c r="AT78" s="456"/>
      <c r="AU78" s="455"/>
      <c r="AV78" s="454"/>
      <c r="AW78" s="455"/>
      <c r="AX78" s="454"/>
      <c r="AY78" s="455"/>
      <c r="AZ78" s="454"/>
      <c r="BA78" s="455"/>
      <c r="BB78" s="454"/>
      <c r="BC78" s="455"/>
      <c r="BD78" s="454"/>
      <c r="BE78" s="455"/>
      <c r="BF78" s="454"/>
      <c r="BG78" s="455"/>
      <c r="BH78" s="454"/>
      <c r="BI78" s="455"/>
      <c r="BJ78" s="454"/>
      <c r="BK78" s="455"/>
      <c r="BL78" s="454"/>
      <c r="BM78" s="455"/>
      <c r="BN78" s="454"/>
      <c r="BO78" s="455"/>
      <c r="BP78" s="454"/>
      <c r="BQ78" s="455"/>
      <c r="BR78" s="454"/>
      <c r="BS78" s="455"/>
      <c r="BT78" s="454"/>
      <c r="BU78" s="455"/>
      <c r="BV78" s="456"/>
      <c r="BW78" s="455"/>
      <c r="BX78" s="456"/>
      <c r="BY78" s="455"/>
      <c r="BZ78" s="454"/>
      <c r="CA78" s="455"/>
      <c r="CB78" s="456"/>
      <c r="CC78" s="455"/>
      <c r="CD78" s="454"/>
      <c r="CE78" s="455"/>
      <c r="CF78" s="454"/>
      <c r="CG78" s="455"/>
      <c r="CH78" s="454"/>
      <c r="CI78" s="455"/>
      <c r="CJ78" s="454"/>
      <c r="CK78" s="455"/>
      <c r="CL78" s="456"/>
      <c r="CM78" s="455"/>
      <c r="CN78" s="456"/>
      <c r="CO78" s="455"/>
      <c r="CP78" s="449"/>
      <c r="CQ78" s="450">
        <f t="shared" si="7"/>
        <v>2736.24</v>
      </c>
    </row>
    <row r="79" spans="1:95" x14ac:dyDescent="0.2">
      <c r="A79" s="446" t="s">
        <v>231</v>
      </c>
      <c r="B79" s="447" t="s">
        <v>238</v>
      </c>
      <c r="C79" s="448">
        <v>2019</v>
      </c>
      <c r="D79" s="449">
        <f t="shared" si="5"/>
        <v>867.43</v>
      </c>
      <c r="E79" s="450">
        <f t="shared" si="5"/>
        <v>0</v>
      </c>
      <c r="F79" s="454">
        <v>450</v>
      </c>
      <c r="G79" s="455">
        <v>1.9E-2</v>
      </c>
      <c r="H79" s="454"/>
      <c r="I79" s="455"/>
      <c r="J79" s="454"/>
      <c r="K79" s="455"/>
      <c r="L79" s="454">
        <v>20</v>
      </c>
      <c r="M79" s="455">
        <v>1.5549999999999999</v>
      </c>
      <c r="N79" s="454"/>
      <c r="O79" s="455"/>
      <c r="P79" s="454">
        <v>21200</v>
      </c>
      <c r="Q79" s="455">
        <v>2.3199999999999998E-2</v>
      </c>
      <c r="R79" s="454"/>
      <c r="S79" s="455"/>
      <c r="T79" s="454">
        <v>0</v>
      </c>
      <c r="U79" s="455">
        <v>0</v>
      </c>
      <c r="V79" s="454">
        <v>0</v>
      </c>
      <c r="W79" s="455">
        <v>0</v>
      </c>
      <c r="X79" s="454">
        <v>500</v>
      </c>
      <c r="Y79" s="455">
        <v>4.8099999999999997E-2</v>
      </c>
      <c r="Z79" s="454">
        <v>0</v>
      </c>
      <c r="AA79" s="455">
        <v>0</v>
      </c>
      <c r="AB79" s="454">
        <v>450</v>
      </c>
      <c r="AC79" s="455">
        <v>2.1299999999999999E-2</v>
      </c>
      <c r="AD79" s="454">
        <v>0</v>
      </c>
      <c r="AE79" s="455">
        <v>0</v>
      </c>
      <c r="AF79" s="454">
        <v>12</v>
      </c>
      <c r="AG79" s="455">
        <v>3.63</v>
      </c>
      <c r="AH79" s="456">
        <v>13</v>
      </c>
      <c r="AI79" s="455">
        <v>5.7953999999999999</v>
      </c>
      <c r="AJ79" s="456">
        <v>2.75</v>
      </c>
      <c r="AK79" s="455">
        <v>29.765999999999998</v>
      </c>
      <c r="AL79" s="454"/>
      <c r="AM79" s="455"/>
      <c r="AN79" s="454">
        <v>0</v>
      </c>
      <c r="AO79" s="455">
        <v>0</v>
      </c>
      <c r="AP79" s="454">
        <v>500</v>
      </c>
      <c r="AQ79" s="455">
        <v>1.1900000000000001E-2</v>
      </c>
      <c r="AR79" s="454">
        <v>1200</v>
      </c>
      <c r="AS79" s="455">
        <v>7.9669333333333328E-2</v>
      </c>
      <c r="AT79" s="456"/>
      <c r="AU79" s="455"/>
      <c r="AV79" s="454"/>
      <c r="AW79" s="455"/>
      <c r="AX79" s="454"/>
      <c r="AY79" s="455"/>
      <c r="AZ79" s="454"/>
      <c r="BA79" s="455"/>
      <c r="BB79" s="454"/>
      <c r="BC79" s="455"/>
      <c r="BD79" s="454"/>
      <c r="BE79" s="455"/>
      <c r="BF79" s="454"/>
      <c r="BG79" s="455"/>
      <c r="BH79" s="454"/>
      <c r="BI79" s="455"/>
      <c r="BJ79" s="454"/>
      <c r="BK79" s="455"/>
      <c r="BL79" s="454"/>
      <c r="BM79" s="455"/>
      <c r="BN79" s="454"/>
      <c r="BO79" s="455"/>
      <c r="BP79" s="454"/>
      <c r="BQ79" s="455"/>
      <c r="BR79" s="454"/>
      <c r="BS79" s="455"/>
      <c r="BT79" s="454"/>
      <c r="BU79" s="455"/>
      <c r="BV79" s="456"/>
      <c r="BW79" s="455"/>
      <c r="BX79" s="456"/>
      <c r="BY79" s="455"/>
      <c r="BZ79" s="454"/>
      <c r="CA79" s="455"/>
      <c r="CB79" s="456"/>
      <c r="CC79" s="455"/>
      <c r="CD79" s="454"/>
      <c r="CE79" s="455"/>
      <c r="CF79" s="454"/>
      <c r="CG79" s="455"/>
      <c r="CH79" s="454"/>
      <c r="CI79" s="455"/>
      <c r="CJ79" s="454"/>
      <c r="CK79" s="455"/>
      <c r="CL79" s="456"/>
      <c r="CM79" s="455"/>
      <c r="CN79" s="456"/>
      <c r="CO79" s="455"/>
      <c r="CP79" s="449">
        <f t="shared" si="6"/>
        <v>867.43</v>
      </c>
      <c r="CQ79" s="450"/>
    </row>
    <row r="80" spans="1:95" x14ac:dyDescent="0.2">
      <c r="A80" s="446" t="s">
        <v>231</v>
      </c>
      <c r="B80" s="447" t="s">
        <v>238</v>
      </c>
      <c r="C80" s="448">
        <v>2021</v>
      </c>
      <c r="D80" s="449">
        <f t="shared" si="5"/>
        <v>0</v>
      </c>
      <c r="E80" s="450">
        <f t="shared" si="5"/>
        <v>50130.559999999998</v>
      </c>
      <c r="F80" s="454">
        <v>11250</v>
      </c>
      <c r="G80" s="455">
        <v>0.10366666666666667</v>
      </c>
      <c r="H80" s="454"/>
      <c r="I80" s="455"/>
      <c r="J80" s="454"/>
      <c r="K80" s="455"/>
      <c r="L80" s="454">
        <v>4070</v>
      </c>
      <c r="M80" s="455">
        <v>1.4233750122850124</v>
      </c>
      <c r="N80" s="454"/>
      <c r="O80" s="455"/>
      <c r="P80" s="454">
        <v>48250</v>
      </c>
      <c r="Q80" s="455">
        <v>0.12361502590673577</v>
      </c>
      <c r="R80" s="454"/>
      <c r="S80" s="455"/>
      <c r="T80" s="454">
        <v>505</v>
      </c>
      <c r="U80" s="455">
        <v>7.5238019801980185</v>
      </c>
      <c r="V80" s="454">
        <v>5350</v>
      </c>
      <c r="W80" s="455">
        <v>5.1546661682242991</v>
      </c>
      <c r="X80" s="454">
        <v>4145</v>
      </c>
      <c r="Y80" s="455">
        <v>7.2113751507840787E-2</v>
      </c>
      <c r="Z80" s="454">
        <v>2450</v>
      </c>
      <c r="AA80" s="455">
        <v>0.70667142857142851</v>
      </c>
      <c r="AB80" s="454">
        <v>5160</v>
      </c>
      <c r="AC80" s="455">
        <v>0.10995930232558139</v>
      </c>
      <c r="AD80" s="454">
        <v>89</v>
      </c>
      <c r="AE80" s="455">
        <v>3.3927460674157306</v>
      </c>
      <c r="AF80" s="454">
        <v>24</v>
      </c>
      <c r="AG80" s="455">
        <v>4.2349999999999994</v>
      </c>
      <c r="AH80" s="456">
        <v>286</v>
      </c>
      <c r="AI80" s="455">
        <v>4.0994057937062927</v>
      </c>
      <c r="AJ80" s="456">
        <v>121.2</v>
      </c>
      <c r="AK80" s="455">
        <v>9.7510725742574262</v>
      </c>
      <c r="AL80" s="454"/>
      <c r="AM80" s="455"/>
      <c r="AN80" s="454">
        <v>2540</v>
      </c>
      <c r="AO80" s="455">
        <v>4.9105511811023621E-2</v>
      </c>
      <c r="AP80" s="454">
        <v>4758</v>
      </c>
      <c r="AQ80" s="455">
        <v>4.0901765447667084E-2</v>
      </c>
      <c r="AR80" s="454">
        <v>1800</v>
      </c>
      <c r="AS80" s="455">
        <v>8.6071333333333333E-2</v>
      </c>
      <c r="AT80" s="456"/>
      <c r="AU80" s="455"/>
      <c r="AV80" s="454"/>
      <c r="AW80" s="455"/>
      <c r="AX80" s="454"/>
      <c r="AY80" s="455"/>
      <c r="AZ80" s="454"/>
      <c r="BA80" s="455"/>
      <c r="BB80" s="454"/>
      <c r="BC80" s="455"/>
      <c r="BD80" s="454"/>
      <c r="BE80" s="455"/>
      <c r="BF80" s="454"/>
      <c r="BG80" s="455"/>
      <c r="BH80" s="454"/>
      <c r="BI80" s="455"/>
      <c r="BJ80" s="454"/>
      <c r="BK80" s="455"/>
      <c r="BL80" s="454"/>
      <c r="BM80" s="455"/>
      <c r="BN80" s="454"/>
      <c r="BO80" s="455"/>
      <c r="BP80" s="454"/>
      <c r="BQ80" s="455"/>
      <c r="BR80" s="454"/>
      <c r="BS80" s="455"/>
      <c r="BT80" s="454"/>
      <c r="BU80" s="455"/>
      <c r="BV80" s="456"/>
      <c r="BW80" s="455"/>
      <c r="BX80" s="456"/>
      <c r="BY80" s="455"/>
      <c r="BZ80" s="454"/>
      <c r="CA80" s="455"/>
      <c r="CB80" s="456"/>
      <c r="CC80" s="455"/>
      <c r="CD80" s="454"/>
      <c r="CE80" s="455"/>
      <c r="CF80" s="454"/>
      <c r="CG80" s="455"/>
      <c r="CH80" s="454"/>
      <c r="CI80" s="455"/>
      <c r="CJ80" s="454"/>
      <c r="CK80" s="455"/>
      <c r="CL80" s="456"/>
      <c r="CM80" s="455"/>
      <c r="CN80" s="456"/>
      <c r="CO80" s="455"/>
      <c r="CP80" s="449"/>
      <c r="CQ80" s="450">
        <f t="shared" si="7"/>
        <v>50130.559999999998</v>
      </c>
    </row>
    <row r="81" spans="1:95" x14ac:dyDescent="0.2">
      <c r="A81" s="446" t="s">
        <v>231</v>
      </c>
      <c r="B81" s="447" t="s">
        <v>239</v>
      </c>
      <c r="C81" s="448">
        <v>2019</v>
      </c>
      <c r="D81" s="449">
        <f t="shared" si="5"/>
        <v>1650.36</v>
      </c>
      <c r="E81" s="450">
        <f t="shared" si="5"/>
        <v>0</v>
      </c>
      <c r="F81" s="454">
        <v>0</v>
      </c>
      <c r="G81" s="455"/>
      <c r="H81" s="454">
        <v>0</v>
      </c>
      <c r="I81" s="455"/>
      <c r="J81" s="454">
        <v>0</v>
      </c>
      <c r="K81" s="455"/>
      <c r="L81" s="454">
        <v>0</v>
      </c>
      <c r="M81" s="455"/>
      <c r="N81" s="454">
        <v>0</v>
      </c>
      <c r="O81" s="455"/>
      <c r="P81" s="454">
        <v>26700</v>
      </c>
      <c r="Q81" s="455">
        <v>4.7730000000000002E-2</v>
      </c>
      <c r="R81" s="454">
        <v>0</v>
      </c>
      <c r="S81" s="455"/>
      <c r="T81" s="454">
        <v>0</v>
      </c>
      <c r="U81" s="455"/>
      <c r="V81" s="454">
        <v>0</v>
      </c>
      <c r="W81" s="455"/>
      <c r="X81" s="454">
        <v>1000</v>
      </c>
      <c r="Y81" s="455">
        <v>4.6629999999999998E-2</v>
      </c>
      <c r="Z81" s="454">
        <v>0</v>
      </c>
      <c r="AA81" s="455"/>
      <c r="AB81" s="454">
        <v>1900</v>
      </c>
      <c r="AC81" s="455">
        <v>4.7730000000000002E-2</v>
      </c>
      <c r="AD81" s="454">
        <v>0</v>
      </c>
      <c r="AE81" s="455"/>
      <c r="AF81" s="454">
        <v>0</v>
      </c>
      <c r="AG81" s="455"/>
      <c r="AH81" s="456">
        <v>16</v>
      </c>
      <c r="AI81" s="455">
        <v>2.5981000000000001</v>
      </c>
      <c r="AJ81" s="456">
        <v>24</v>
      </c>
      <c r="AK81" s="455">
        <v>2.8433000000000002</v>
      </c>
      <c r="AL81" s="454">
        <v>3800</v>
      </c>
      <c r="AM81" s="455">
        <v>3.1359999999999999E-2</v>
      </c>
      <c r="AN81" s="454">
        <v>400</v>
      </c>
      <c r="AO81" s="455">
        <v>2.4199999999999999E-2</v>
      </c>
      <c r="AP81" s="454"/>
      <c r="AQ81" s="455"/>
      <c r="AR81" s="454"/>
      <c r="AS81" s="455"/>
      <c r="AT81" s="456"/>
      <c r="AU81" s="455"/>
      <c r="AV81" s="454"/>
      <c r="AW81" s="455"/>
      <c r="AX81" s="454"/>
      <c r="AY81" s="455"/>
      <c r="AZ81" s="454"/>
      <c r="BA81" s="455"/>
      <c r="BB81" s="454"/>
      <c r="BC81" s="455"/>
      <c r="BD81" s="454"/>
      <c r="BE81" s="455"/>
      <c r="BF81" s="454"/>
      <c r="BG81" s="455"/>
      <c r="BH81" s="454"/>
      <c r="BI81" s="455"/>
      <c r="BJ81" s="454"/>
      <c r="BK81" s="455"/>
      <c r="BL81" s="454"/>
      <c r="BM81" s="455"/>
      <c r="BN81" s="454"/>
      <c r="BO81" s="455"/>
      <c r="BP81" s="454"/>
      <c r="BQ81" s="455"/>
      <c r="BR81" s="454"/>
      <c r="BS81" s="455"/>
      <c r="BT81" s="454"/>
      <c r="BU81" s="455"/>
      <c r="BV81" s="456"/>
      <c r="BW81" s="455"/>
      <c r="BX81" s="456"/>
      <c r="BY81" s="455"/>
      <c r="BZ81" s="454"/>
      <c r="CA81" s="455"/>
      <c r="CB81" s="456"/>
      <c r="CC81" s="455"/>
      <c r="CD81" s="454"/>
      <c r="CE81" s="455"/>
      <c r="CF81" s="454"/>
      <c r="CG81" s="455"/>
      <c r="CH81" s="454"/>
      <c r="CI81" s="455"/>
      <c r="CJ81" s="454"/>
      <c r="CK81" s="455"/>
      <c r="CL81" s="456"/>
      <c r="CM81" s="455"/>
      <c r="CN81" s="456"/>
      <c r="CO81" s="455"/>
      <c r="CP81" s="449">
        <f t="shared" si="6"/>
        <v>1650.36</v>
      </c>
      <c r="CQ81" s="450"/>
    </row>
    <row r="82" spans="1:95" ht="13.5" thickBot="1" x14ac:dyDescent="0.25">
      <c r="A82" s="476" t="s">
        <v>231</v>
      </c>
      <c r="B82" s="477" t="s">
        <v>239</v>
      </c>
      <c r="C82" s="478">
        <v>2021</v>
      </c>
      <c r="D82" s="479">
        <f t="shared" si="5"/>
        <v>0</v>
      </c>
      <c r="E82" s="480">
        <f t="shared" si="5"/>
        <v>21984.38</v>
      </c>
      <c r="F82" s="481">
        <v>4400</v>
      </c>
      <c r="G82" s="482">
        <v>0.112</v>
      </c>
      <c r="H82" s="481">
        <v>1650</v>
      </c>
      <c r="I82" s="482">
        <v>0.13439999999999999</v>
      </c>
      <c r="J82" s="481"/>
      <c r="K82" s="482"/>
      <c r="L82" s="481">
        <v>1570</v>
      </c>
      <c r="M82" s="482">
        <v>1.9792594267515926</v>
      </c>
      <c r="N82" s="481">
        <v>500</v>
      </c>
      <c r="O82" s="482">
        <v>5.1095879999999996</v>
      </c>
      <c r="P82" s="481">
        <v>43710</v>
      </c>
      <c r="Q82" s="482">
        <v>0.13564468359643103</v>
      </c>
      <c r="R82" s="481"/>
      <c r="S82" s="482"/>
      <c r="T82" s="481">
        <v>266</v>
      </c>
      <c r="U82" s="482">
        <v>11.940913909774437</v>
      </c>
      <c r="V82" s="481">
        <v>880</v>
      </c>
      <c r="W82" s="482">
        <v>4.1164977272727272</v>
      </c>
      <c r="X82" s="481">
        <v>2000</v>
      </c>
      <c r="Y82" s="482">
        <v>7.1389999999999995E-2</v>
      </c>
      <c r="Z82" s="481">
        <v>2340</v>
      </c>
      <c r="AA82" s="482">
        <v>0.43812991452991451</v>
      </c>
      <c r="AB82" s="481">
        <v>2750</v>
      </c>
      <c r="AC82" s="482">
        <v>3.5558181818181815E-2</v>
      </c>
      <c r="AD82" s="481">
        <v>7</v>
      </c>
      <c r="AE82" s="482">
        <v>21.78</v>
      </c>
      <c r="AF82" s="481">
        <v>2</v>
      </c>
      <c r="AG82" s="482">
        <v>3.629</v>
      </c>
      <c r="AH82" s="483">
        <v>182</v>
      </c>
      <c r="AI82" s="482">
        <v>4.1284639560439551</v>
      </c>
      <c r="AJ82" s="483">
        <v>72</v>
      </c>
      <c r="AK82" s="482">
        <v>4.2228999999999992</v>
      </c>
      <c r="AL82" s="481">
        <v>7450</v>
      </c>
      <c r="AM82" s="482">
        <v>4.4671946308724834E-2</v>
      </c>
      <c r="AN82" s="481">
        <v>1600</v>
      </c>
      <c r="AO82" s="482">
        <v>4.1259999999999991E-2</v>
      </c>
      <c r="AP82" s="481"/>
      <c r="AQ82" s="482"/>
      <c r="AR82" s="481"/>
      <c r="AS82" s="482"/>
      <c r="AT82" s="483"/>
      <c r="AU82" s="482"/>
      <c r="AV82" s="481"/>
      <c r="AW82" s="482"/>
      <c r="AX82" s="481"/>
      <c r="AY82" s="482"/>
      <c r="AZ82" s="481"/>
      <c r="BA82" s="482"/>
      <c r="BB82" s="481"/>
      <c r="BC82" s="482"/>
      <c r="BD82" s="481"/>
      <c r="BE82" s="482"/>
      <c r="BF82" s="481"/>
      <c r="BG82" s="482"/>
      <c r="BH82" s="481"/>
      <c r="BI82" s="482"/>
      <c r="BJ82" s="481"/>
      <c r="BK82" s="482"/>
      <c r="BL82" s="481"/>
      <c r="BM82" s="482"/>
      <c r="BN82" s="481"/>
      <c r="BO82" s="482"/>
      <c r="BP82" s="481"/>
      <c r="BQ82" s="482"/>
      <c r="BR82" s="481"/>
      <c r="BS82" s="482"/>
      <c r="BT82" s="481"/>
      <c r="BU82" s="482"/>
      <c r="BV82" s="483"/>
      <c r="BW82" s="482"/>
      <c r="BX82" s="483"/>
      <c r="BY82" s="482"/>
      <c r="BZ82" s="481"/>
      <c r="CA82" s="482"/>
      <c r="CB82" s="483"/>
      <c r="CC82" s="482"/>
      <c r="CD82" s="481"/>
      <c r="CE82" s="482"/>
      <c r="CF82" s="481"/>
      <c r="CG82" s="482"/>
      <c r="CH82" s="481"/>
      <c r="CI82" s="482"/>
      <c r="CJ82" s="481"/>
      <c r="CK82" s="482"/>
      <c r="CL82" s="483"/>
      <c r="CM82" s="482"/>
      <c r="CN82" s="483"/>
      <c r="CO82" s="482"/>
      <c r="CP82" s="479"/>
      <c r="CQ82" s="480">
        <f t="shared" si="7"/>
        <v>21984.38</v>
      </c>
    </row>
    <row r="83" spans="1:95" x14ac:dyDescent="0.2">
      <c r="A83" s="438" t="s">
        <v>240</v>
      </c>
      <c r="B83" s="439" t="s">
        <v>241</v>
      </c>
      <c r="C83" s="440">
        <v>2019</v>
      </c>
      <c r="D83" s="441">
        <f t="shared" si="5"/>
        <v>214.65</v>
      </c>
      <c r="E83" s="442">
        <f t="shared" si="5"/>
        <v>0</v>
      </c>
      <c r="F83" s="457"/>
      <c r="G83" s="458"/>
      <c r="H83" s="457"/>
      <c r="I83" s="458"/>
      <c r="J83" s="457"/>
      <c r="K83" s="458"/>
      <c r="L83" s="457"/>
      <c r="M83" s="458"/>
      <c r="N83" s="457"/>
      <c r="O83" s="458"/>
      <c r="P83" s="457">
        <v>3000</v>
      </c>
      <c r="Q83" s="458">
        <v>0.04</v>
      </c>
      <c r="R83" s="457"/>
      <c r="S83" s="458"/>
      <c r="T83" s="457"/>
      <c r="U83" s="458"/>
      <c r="V83" s="457"/>
      <c r="W83" s="458"/>
      <c r="X83" s="457"/>
      <c r="Y83" s="458"/>
      <c r="Z83" s="457"/>
      <c r="AA83" s="458"/>
      <c r="AB83" s="457">
        <v>600</v>
      </c>
      <c r="AC83" s="458">
        <v>0.05</v>
      </c>
      <c r="AD83" s="457"/>
      <c r="AE83" s="458"/>
      <c r="AF83" s="457"/>
      <c r="AG83" s="458"/>
      <c r="AH83" s="459"/>
      <c r="AI83" s="458"/>
      <c r="AJ83" s="459">
        <v>15</v>
      </c>
      <c r="AK83" s="458">
        <v>4.3099999999999996</v>
      </c>
      <c r="AL83" s="457"/>
      <c r="AM83" s="458"/>
      <c r="AN83" s="457"/>
      <c r="AO83" s="458"/>
      <c r="AP83" s="457"/>
      <c r="AQ83" s="458"/>
      <c r="AR83" s="457"/>
      <c r="AS83" s="458"/>
      <c r="AT83" s="459"/>
      <c r="AU83" s="458"/>
      <c r="AV83" s="457"/>
      <c r="AW83" s="458"/>
      <c r="AX83" s="457"/>
      <c r="AY83" s="458"/>
      <c r="AZ83" s="457"/>
      <c r="BA83" s="458"/>
      <c r="BB83" s="457"/>
      <c r="BC83" s="458"/>
      <c r="BD83" s="457"/>
      <c r="BE83" s="458"/>
      <c r="BF83" s="457"/>
      <c r="BG83" s="458"/>
      <c r="BH83" s="457"/>
      <c r="BI83" s="458"/>
      <c r="BJ83" s="457"/>
      <c r="BK83" s="458"/>
      <c r="BL83" s="457"/>
      <c r="BM83" s="458"/>
      <c r="BN83" s="457"/>
      <c r="BO83" s="458"/>
      <c r="BP83" s="457"/>
      <c r="BQ83" s="458"/>
      <c r="BR83" s="457"/>
      <c r="BS83" s="458"/>
      <c r="BT83" s="457"/>
      <c r="BU83" s="458"/>
      <c r="BV83" s="459"/>
      <c r="BW83" s="458"/>
      <c r="BX83" s="459"/>
      <c r="BY83" s="458"/>
      <c r="BZ83" s="457"/>
      <c r="CA83" s="458"/>
      <c r="CB83" s="459"/>
      <c r="CC83" s="458"/>
      <c r="CD83" s="457"/>
      <c r="CE83" s="458"/>
      <c r="CF83" s="457"/>
      <c r="CG83" s="458"/>
      <c r="CH83" s="457"/>
      <c r="CI83" s="458"/>
      <c r="CJ83" s="457"/>
      <c r="CK83" s="458"/>
      <c r="CL83" s="459"/>
      <c r="CM83" s="458"/>
      <c r="CN83" s="459"/>
      <c r="CO83" s="458"/>
      <c r="CP83" s="441">
        <f t="shared" si="6"/>
        <v>214.65</v>
      </c>
      <c r="CQ83" s="442"/>
    </row>
    <row r="84" spans="1:95" x14ac:dyDescent="0.2">
      <c r="A84" s="446" t="s">
        <v>240</v>
      </c>
      <c r="B84" s="447" t="s">
        <v>241</v>
      </c>
      <c r="C84" s="448">
        <v>2021</v>
      </c>
      <c r="D84" s="449">
        <f t="shared" si="5"/>
        <v>0</v>
      </c>
      <c r="E84" s="450">
        <f t="shared" si="5"/>
        <v>8578.2099999999991</v>
      </c>
      <c r="F84" s="454">
        <v>4500</v>
      </c>
      <c r="G84" s="455">
        <v>0.10555555555555556</v>
      </c>
      <c r="H84" s="454"/>
      <c r="I84" s="455"/>
      <c r="J84" s="454"/>
      <c r="K84" s="455"/>
      <c r="L84" s="454"/>
      <c r="M84" s="455"/>
      <c r="N84" s="454">
        <v>519</v>
      </c>
      <c r="O84" s="455">
        <v>6.2052023121387281</v>
      </c>
      <c r="P84" s="454">
        <v>16600</v>
      </c>
      <c r="Q84" s="455">
        <v>0.10240963855421686</v>
      </c>
      <c r="R84" s="454"/>
      <c r="S84" s="455"/>
      <c r="T84" s="454">
        <v>275</v>
      </c>
      <c r="U84" s="455">
        <v>8.1758545454545466</v>
      </c>
      <c r="V84" s="454"/>
      <c r="W84" s="455"/>
      <c r="X84" s="454">
        <v>525</v>
      </c>
      <c r="Y84" s="455">
        <v>8.5238095238095238E-2</v>
      </c>
      <c r="Z84" s="454"/>
      <c r="AA84" s="455"/>
      <c r="AB84" s="454">
        <v>300</v>
      </c>
      <c r="AC84" s="455">
        <v>0.19</v>
      </c>
      <c r="AD84" s="454">
        <v>50</v>
      </c>
      <c r="AE84" s="455">
        <v>9.02</v>
      </c>
      <c r="AF84" s="454"/>
      <c r="AG84" s="455"/>
      <c r="AH84" s="456">
        <v>45</v>
      </c>
      <c r="AI84" s="455">
        <v>7.2344444444444447</v>
      </c>
      <c r="AJ84" s="456">
        <v>5</v>
      </c>
      <c r="AK84" s="455">
        <v>7.2099999999999991</v>
      </c>
      <c r="AL84" s="454"/>
      <c r="AM84" s="455"/>
      <c r="AN84" s="454"/>
      <c r="AO84" s="455"/>
      <c r="AP84" s="454">
        <v>500</v>
      </c>
      <c r="AQ84" s="455">
        <v>0.04</v>
      </c>
      <c r="AR84" s="454"/>
      <c r="AS84" s="455"/>
      <c r="AT84" s="456"/>
      <c r="AU84" s="455"/>
      <c r="AV84" s="454"/>
      <c r="AW84" s="455"/>
      <c r="AX84" s="454"/>
      <c r="AY84" s="455"/>
      <c r="AZ84" s="454"/>
      <c r="BA84" s="455"/>
      <c r="BB84" s="454"/>
      <c r="BC84" s="455"/>
      <c r="BD84" s="454"/>
      <c r="BE84" s="455"/>
      <c r="BF84" s="454"/>
      <c r="BG84" s="455"/>
      <c r="BH84" s="454"/>
      <c r="BI84" s="455"/>
      <c r="BJ84" s="454"/>
      <c r="BK84" s="455"/>
      <c r="BL84" s="454"/>
      <c r="BM84" s="455"/>
      <c r="BN84" s="454"/>
      <c r="BO84" s="455"/>
      <c r="BP84" s="454"/>
      <c r="BQ84" s="455"/>
      <c r="BR84" s="454"/>
      <c r="BS84" s="455"/>
      <c r="BT84" s="454"/>
      <c r="BU84" s="455"/>
      <c r="BV84" s="456"/>
      <c r="BW84" s="455"/>
      <c r="BX84" s="456"/>
      <c r="BY84" s="455"/>
      <c r="BZ84" s="454"/>
      <c r="CA84" s="455"/>
      <c r="CB84" s="456"/>
      <c r="CC84" s="455"/>
      <c r="CD84" s="454"/>
      <c r="CE84" s="455"/>
      <c r="CF84" s="454"/>
      <c r="CG84" s="455"/>
      <c r="CH84" s="454"/>
      <c r="CI84" s="455"/>
      <c r="CJ84" s="454"/>
      <c r="CK84" s="455"/>
      <c r="CL84" s="456"/>
      <c r="CM84" s="455"/>
      <c r="CN84" s="456"/>
      <c r="CO84" s="455"/>
      <c r="CP84" s="449"/>
      <c r="CQ84" s="450">
        <f t="shared" si="7"/>
        <v>8578.2099999999991</v>
      </c>
    </row>
    <row r="85" spans="1:95" x14ac:dyDescent="0.2">
      <c r="A85" s="446" t="s">
        <v>240</v>
      </c>
      <c r="B85" s="488" t="s">
        <v>242</v>
      </c>
      <c r="C85" s="448">
        <v>2019</v>
      </c>
      <c r="D85" s="449">
        <f t="shared" si="5"/>
        <v>570.6</v>
      </c>
      <c r="E85" s="450">
        <f t="shared" si="5"/>
        <v>0</v>
      </c>
      <c r="F85" s="454"/>
      <c r="G85" s="455"/>
      <c r="H85" s="454"/>
      <c r="I85" s="455"/>
      <c r="J85" s="454"/>
      <c r="K85" s="455"/>
      <c r="L85" s="454"/>
      <c r="M85" s="455"/>
      <c r="N85" s="454"/>
      <c r="O85" s="455"/>
      <c r="P85" s="454">
        <v>11100</v>
      </c>
      <c r="Q85" s="455">
        <v>3.1444958896193496E-2</v>
      </c>
      <c r="R85" s="454"/>
      <c r="S85" s="455"/>
      <c r="T85" s="454"/>
      <c r="U85" s="455"/>
      <c r="V85" s="454">
        <v>18</v>
      </c>
      <c r="W85" s="455">
        <v>0.11822222222222223</v>
      </c>
      <c r="X85" s="454">
        <v>200</v>
      </c>
      <c r="Y85" s="455">
        <v>9.7284000000000009E-2</v>
      </c>
      <c r="Z85" s="454">
        <v>800</v>
      </c>
      <c r="AA85" s="455">
        <v>1.9040000000000001E-2</v>
      </c>
      <c r="AB85" s="454"/>
      <c r="AC85" s="455"/>
      <c r="AD85" s="454"/>
      <c r="AE85" s="455"/>
      <c r="AF85" s="454"/>
      <c r="AG85" s="455"/>
      <c r="AH85" s="456">
        <v>34.700000000000003</v>
      </c>
      <c r="AI85" s="455">
        <v>5.0127844928535241</v>
      </c>
      <c r="AJ85" s="456">
        <v>6.25</v>
      </c>
      <c r="AK85" s="455">
        <v>1.7277484799999998</v>
      </c>
      <c r="AL85" s="454"/>
      <c r="AM85" s="455"/>
      <c r="AN85" s="454"/>
      <c r="AO85" s="455"/>
      <c r="AP85" s="454"/>
      <c r="AQ85" s="455"/>
      <c r="AR85" s="454"/>
      <c r="AS85" s="455"/>
      <c r="AT85" s="456"/>
      <c r="AU85" s="455"/>
      <c r="AV85" s="454"/>
      <c r="AW85" s="455"/>
      <c r="AX85" s="454"/>
      <c r="AY85" s="455"/>
      <c r="AZ85" s="454"/>
      <c r="BA85" s="455"/>
      <c r="BB85" s="454"/>
      <c r="BC85" s="455"/>
      <c r="BD85" s="454"/>
      <c r="BE85" s="455"/>
      <c r="BF85" s="454"/>
      <c r="BG85" s="455"/>
      <c r="BH85" s="454"/>
      <c r="BI85" s="455"/>
      <c r="BJ85" s="454"/>
      <c r="BK85" s="455"/>
      <c r="BL85" s="454"/>
      <c r="BM85" s="455"/>
      <c r="BN85" s="454"/>
      <c r="BO85" s="455"/>
      <c r="BP85" s="454"/>
      <c r="BQ85" s="455"/>
      <c r="BR85" s="454"/>
      <c r="BS85" s="455"/>
      <c r="BT85" s="454"/>
      <c r="BU85" s="455"/>
      <c r="BV85" s="456"/>
      <c r="BW85" s="455"/>
      <c r="BX85" s="456"/>
      <c r="BY85" s="455"/>
      <c r="BZ85" s="454"/>
      <c r="CA85" s="455"/>
      <c r="CB85" s="456"/>
      <c r="CC85" s="455"/>
      <c r="CD85" s="454"/>
      <c r="CE85" s="455"/>
      <c r="CF85" s="454"/>
      <c r="CG85" s="455"/>
      <c r="CH85" s="454"/>
      <c r="CI85" s="455"/>
      <c r="CJ85" s="454"/>
      <c r="CK85" s="455"/>
      <c r="CL85" s="456"/>
      <c r="CM85" s="455"/>
      <c r="CN85" s="456"/>
      <c r="CO85" s="455"/>
      <c r="CP85" s="449">
        <f t="shared" si="6"/>
        <v>570.6</v>
      </c>
      <c r="CQ85" s="450"/>
    </row>
    <row r="86" spans="1:95" ht="13.5" thickBot="1" x14ac:dyDescent="0.25">
      <c r="A86" s="460" t="s">
        <v>240</v>
      </c>
      <c r="B86" s="489" t="s">
        <v>242</v>
      </c>
      <c r="C86" s="490">
        <v>2021</v>
      </c>
      <c r="D86" s="463">
        <f t="shared" si="5"/>
        <v>0</v>
      </c>
      <c r="E86" s="464">
        <f t="shared" si="5"/>
        <v>2040.6</v>
      </c>
      <c r="F86" s="465"/>
      <c r="G86" s="466"/>
      <c r="H86" s="465">
        <v>950</v>
      </c>
      <c r="I86" s="466">
        <v>0.10890519999999999</v>
      </c>
      <c r="J86" s="465"/>
      <c r="K86" s="466"/>
      <c r="L86" s="465"/>
      <c r="M86" s="466"/>
      <c r="N86" s="465"/>
      <c r="O86" s="466"/>
      <c r="P86" s="465">
        <v>10801</v>
      </c>
      <c r="Q86" s="466">
        <v>0.11052174798629756</v>
      </c>
      <c r="R86" s="465"/>
      <c r="S86" s="466"/>
      <c r="T86" s="465"/>
      <c r="U86" s="466"/>
      <c r="V86" s="465">
        <v>230</v>
      </c>
      <c r="W86" s="466">
        <v>1.516182608695652</v>
      </c>
      <c r="X86" s="465">
        <v>650</v>
      </c>
      <c r="Y86" s="466">
        <v>7.6881538461538459E-2</v>
      </c>
      <c r="Z86" s="465"/>
      <c r="AA86" s="466"/>
      <c r="AB86" s="465"/>
      <c r="AC86" s="466"/>
      <c r="AD86" s="465"/>
      <c r="AE86" s="466"/>
      <c r="AF86" s="465"/>
      <c r="AG86" s="466"/>
      <c r="AH86" s="467">
        <v>49</v>
      </c>
      <c r="AI86" s="466">
        <v>5.1220754285714287</v>
      </c>
      <c r="AJ86" s="467">
        <v>14.75</v>
      </c>
      <c r="AK86" s="466">
        <v>6.3537305084745768</v>
      </c>
      <c r="AL86" s="465"/>
      <c r="AM86" s="466"/>
      <c r="AN86" s="465"/>
      <c r="AO86" s="466"/>
      <c r="AP86" s="465"/>
      <c r="AQ86" s="466"/>
      <c r="AR86" s="465"/>
      <c r="AS86" s="466"/>
      <c r="AT86" s="467"/>
      <c r="AU86" s="466"/>
      <c r="AV86" s="465"/>
      <c r="AW86" s="466"/>
      <c r="AX86" s="465"/>
      <c r="AY86" s="466"/>
      <c r="AZ86" s="465"/>
      <c r="BA86" s="466"/>
      <c r="BB86" s="465"/>
      <c r="BC86" s="466"/>
      <c r="BD86" s="465"/>
      <c r="BE86" s="466"/>
      <c r="BF86" s="465"/>
      <c r="BG86" s="466"/>
      <c r="BH86" s="465"/>
      <c r="BI86" s="466"/>
      <c r="BJ86" s="465"/>
      <c r="BK86" s="466"/>
      <c r="BL86" s="465"/>
      <c r="BM86" s="466"/>
      <c r="BN86" s="465"/>
      <c r="BO86" s="466"/>
      <c r="BP86" s="465"/>
      <c r="BQ86" s="466"/>
      <c r="BR86" s="465"/>
      <c r="BS86" s="466"/>
      <c r="BT86" s="465"/>
      <c r="BU86" s="466"/>
      <c r="BV86" s="467"/>
      <c r="BW86" s="466"/>
      <c r="BX86" s="467"/>
      <c r="BY86" s="466"/>
      <c r="BZ86" s="465"/>
      <c r="CA86" s="466"/>
      <c r="CB86" s="467"/>
      <c r="CC86" s="466"/>
      <c r="CD86" s="465"/>
      <c r="CE86" s="466"/>
      <c r="CF86" s="465"/>
      <c r="CG86" s="466"/>
      <c r="CH86" s="465"/>
      <c r="CI86" s="466"/>
      <c r="CJ86" s="465"/>
      <c r="CK86" s="466"/>
      <c r="CL86" s="467"/>
      <c r="CM86" s="466"/>
      <c r="CN86" s="467"/>
      <c r="CO86" s="466"/>
      <c r="CP86" s="449"/>
      <c r="CQ86" s="464">
        <f t="shared" si="7"/>
        <v>2040.6</v>
      </c>
    </row>
    <row r="87" spans="1:95" x14ac:dyDescent="0.2">
      <c r="A87" s="438"/>
      <c r="B87" s="439" t="s">
        <v>5197</v>
      </c>
      <c r="C87" s="440">
        <v>2019</v>
      </c>
      <c r="D87" s="441">
        <f t="shared" si="5"/>
        <v>0</v>
      </c>
      <c r="E87" s="442"/>
      <c r="F87" s="457"/>
      <c r="G87" s="458"/>
      <c r="H87" s="457"/>
      <c r="I87" s="458"/>
      <c r="J87" s="457"/>
      <c r="K87" s="458"/>
      <c r="L87" s="457"/>
      <c r="M87" s="458"/>
      <c r="N87" s="457"/>
      <c r="O87" s="458"/>
      <c r="P87" s="457"/>
      <c r="Q87" s="458"/>
      <c r="R87" s="457"/>
      <c r="S87" s="458"/>
      <c r="T87" s="457"/>
      <c r="U87" s="458"/>
      <c r="V87" s="457"/>
      <c r="W87" s="458"/>
      <c r="X87" s="457"/>
      <c r="Y87" s="458"/>
      <c r="Z87" s="457"/>
      <c r="AA87" s="458"/>
      <c r="AB87" s="457"/>
      <c r="AC87" s="458"/>
      <c r="AD87" s="457"/>
      <c r="AE87" s="458"/>
      <c r="AF87" s="457"/>
      <c r="AG87" s="458"/>
      <c r="AH87" s="459"/>
      <c r="AI87" s="458"/>
      <c r="AJ87" s="459"/>
      <c r="AK87" s="458"/>
      <c r="AL87" s="457"/>
      <c r="AM87" s="458"/>
      <c r="AN87" s="457"/>
      <c r="AO87" s="458"/>
      <c r="AP87" s="457"/>
      <c r="AQ87" s="458"/>
      <c r="AR87" s="457"/>
      <c r="AS87" s="458"/>
      <c r="AT87" s="459"/>
      <c r="AU87" s="458"/>
      <c r="AV87" s="457"/>
      <c r="AW87" s="458"/>
      <c r="AX87" s="457"/>
      <c r="AY87" s="458"/>
      <c r="AZ87" s="457"/>
      <c r="BA87" s="458"/>
      <c r="BB87" s="457"/>
      <c r="BC87" s="458"/>
      <c r="BD87" s="457"/>
      <c r="BE87" s="458"/>
      <c r="BF87" s="457"/>
      <c r="BG87" s="458"/>
      <c r="BH87" s="457"/>
      <c r="BI87" s="458"/>
      <c r="BJ87" s="457"/>
      <c r="BK87" s="458"/>
      <c r="BL87" s="457"/>
      <c r="BM87" s="458"/>
      <c r="BN87" s="457"/>
      <c r="BO87" s="458"/>
      <c r="BP87" s="457"/>
      <c r="BQ87" s="458"/>
      <c r="BR87" s="457"/>
      <c r="BS87" s="458"/>
      <c r="BT87" s="457"/>
      <c r="BU87" s="458"/>
      <c r="BV87" s="459"/>
      <c r="BW87" s="458"/>
      <c r="BX87" s="459"/>
      <c r="BY87" s="458"/>
      <c r="BZ87" s="457"/>
      <c r="CA87" s="458"/>
      <c r="CB87" s="459"/>
      <c r="CC87" s="458"/>
      <c r="CD87" s="457"/>
      <c r="CE87" s="458"/>
      <c r="CF87" s="457"/>
      <c r="CG87" s="458"/>
      <c r="CH87" s="457"/>
      <c r="CI87" s="458"/>
      <c r="CJ87" s="457"/>
      <c r="CK87" s="458"/>
      <c r="CL87" s="459"/>
      <c r="CM87" s="458"/>
      <c r="CN87" s="459"/>
      <c r="CO87" s="458"/>
      <c r="CP87" s="441">
        <f t="shared" si="6"/>
        <v>0</v>
      </c>
      <c r="CQ87" s="442">
        <f t="shared" si="7"/>
        <v>0</v>
      </c>
    </row>
    <row r="88" spans="1:95" x14ac:dyDescent="0.2">
      <c r="A88" s="446"/>
      <c r="B88" s="447" t="s">
        <v>5197</v>
      </c>
      <c r="C88" s="448">
        <v>2021</v>
      </c>
      <c r="D88" s="449"/>
      <c r="E88" s="450">
        <f t="shared" ref="E88:E90" si="8">CQ88</f>
        <v>2132.11</v>
      </c>
      <c r="F88" s="454">
        <v>1950</v>
      </c>
      <c r="G88" s="455">
        <v>0.13439999999999999</v>
      </c>
      <c r="H88" s="454">
        <v>0</v>
      </c>
      <c r="I88" s="455"/>
      <c r="J88" s="454">
        <v>0</v>
      </c>
      <c r="K88" s="455"/>
      <c r="L88" s="454">
        <v>125</v>
      </c>
      <c r="M88" s="455">
        <v>1.0640000000000001</v>
      </c>
      <c r="N88" s="454">
        <v>0</v>
      </c>
      <c r="O88" s="455"/>
      <c r="P88" s="454">
        <v>7100</v>
      </c>
      <c r="Q88" s="455">
        <v>0.12195695774647887</v>
      </c>
      <c r="R88" s="454">
        <v>0</v>
      </c>
      <c r="S88" s="455"/>
      <c r="T88" s="454">
        <v>60</v>
      </c>
      <c r="U88" s="455">
        <v>3.5695000000000001</v>
      </c>
      <c r="V88" s="454">
        <v>130</v>
      </c>
      <c r="W88" s="455">
        <v>2.0056876923076921</v>
      </c>
      <c r="X88" s="454">
        <v>1000</v>
      </c>
      <c r="Y88" s="455">
        <v>3.993E-2</v>
      </c>
      <c r="Z88" s="454">
        <v>0</v>
      </c>
      <c r="AA88" s="455"/>
      <c r="AB88" s="454">
        <v>100</v>
      </c>
      <c r="AC88" s="455">
        <v>0.13450999999999999</v>
      </c>
      <c r="AD88" s="454">
        <v>0</v>
      </c>
      <c r="AE88" s="455"/>
      <c r="AF88" s="454">
        <v>0</v>
      </c>
      <c r="AG88" s="455"/>
      <c r="AH88" s="456">
        <v>60</v>
      </c>
      <c r="AI88" s="455">
        <v>5.0099</v>
      </c>
      <c r="AJ88" s="456">
        <v>6</v>
      </c>
      <c r="AK88" s="455">
        <v>6.294999999999999</v>
      </c>
      <c r="AL88" s="454">
        <v>0</v>
      </c>
      <c r="AM88" s="455"/>
      <c r="AN88" s="454"/>
      <c r="AO88" s="455"/>
      <c r="AP88" s="454">
        <v>100</v>
      </c>
      <c r="AQ88" s="455">
        <v>4.4799999999999993E-2</v>
      </c>
      <c r="AR88" s="454"/>
      <c r="AS88" s="455"/>
      <c r="AT88" s="456"/>
      <c r="AU88" s="455"/>
      <c r="AV88" s="454"/>
      <c r="AW88" s="455"/>
      <c r="AX88" s="454"/>
      <c r="AY88" s="455"/>
      <c r="AZ88" s="454"/>
      <c r="BA88" s="455"/>
      <c r="BB88" s="454"/>
      <c r="BC88" s="455"/>
      <c r="BD88" s="454"/>
      <c r="BE88" s="455"/>
      <c r="BF88" s="454"/>
      <c r="BG88" s="455"/>
      <c r="BH88" s="454"/>
      <c r="BI88" s="455"/>
      <c r="BJ88" s="454"/>
      <c r="BK88" s="455"/>
      <c r="BL88" s="454"/>
      <c r="BM88" s="455"/>
      <c r="BN88" s="454"/>
      <c r="BO88" s="455"/>
      <c r="BP88" s="454"/>
      <c r="BQ88" s="455"/>
      <c r="BR88" s="454"/>
      <c r="BS88" s="455"/>
      <c r="BT88" s="454"/>
      <c r="BU88" s="455"/>
      <c r="BV88" s="456"/>
      <c r="BW88" s="455"/>
      <c r="BX88" s="456"/>
      <c r="BY88" s="455"/>
      <c r="BZ88" s="454"/>
      <c r="CA88" s="455"/>
      <c r="CB88" s="456"/>
      <c r="CC88" s="455"/>
      <c r="CD88" s="454"/>
      <c r="CE88" s="455"/>
      <c r="CF88" s="454"/>
      <c r="CG88" s="455"/>
      <c r="CH88" s="454"/>
      <c r="CI88" s="455"/>
      <c r="CJ88" s="454"/>
      <c r="CK88" s="455"/>
      <c r="CL88" s="456"/>
      <c r="CM88" s="455"/>
      <c r="CN88" s="456"/>
      <c r="CO88" s="455"/>
      <c r="CP88" s="449"/>
      <c r="CQ88" s="450">
        <f t="shared" si="7"/>
        <v>2132.11</v>
      </c>
    </row>
    <row r="89" spans="1:95" x14ac:dyDescent="0.2">
      <c r="A89" s="446"/>
      <c r="B89" s="488" t="s">
        <v>5198</v>
      </c>
      <c r="C89" s="448">
        <v>2019</v>
      </c>
      <c r="D89" s="449">
        <f t="shared" ref="D89" si="9">CP89</f>
        <v>0</v>
      </c>
      <c r="E89" s="450"/>
      <c r="F89" s="454"/>
      <c r="G89" s="455"/>
      <c r="H89" s="454"/>
      <c r="I89" s="455"/>
      <c r="J89" s="454"/>
      <c r="K89" s="455"/>
      <c r="L89" s="454"/>
      <c r="M89" s="455"/>
      <c r="N89" s="454"/>
      <c r="O89" s="455"/>
      <c r="P89" s="454"/>
      <c r="Q89" s="455"/>
      <c r="R89" s="454"/>
      <c r="S89" s="455"/>
      <c r="T89" s="454"/>
      <c r="U89" s="455"/>
      <c r="V89" s="454"/>
      <c r="W89" s="455"/>
      <c r="X89" s="454"/>
      <c r="Y89" s="455"/>
      <c r="Z89" s="454"/>
      <c r="AA89" s="455"/>
      <c r="AB89" s="454"/>
      <c r="AC89" s="455"/>
      <c r="AD89" s="454"/>
      <c r="AE89" s="455"/>
      <c r="AF89" s="454"/>
      <c r="AG89" s="455"/>
      <c r="AH89" s="456"/>
      <c r="AI89" s="455"/>
      <c r="AJ89" s="456"/>
      <c r="AK89" s="455"/>
      <c r="AL89" s="454"/>
      <c r="AM89" s="455"/>
      <c r="AN89" s="454"/>
      <c r="AO89" s="455"/>
      <c r="AP89" s="454"/>
      <c r="AQ89" s="455"/>
      <c r="AR89" s="454"/>
      <c r="AS89" s="455"/>
      <c r="AT89" s="456"/>
      <c r="AU89" s="455"/>
      <c r="AV89" s="454"/>
      <c r="AW89" s="455"/>
      <c r="AX89" s="454"/>
      <c r="AY89" s="455"/>
      <c r="AZ89" s="454"/>
      <c r="BA89" s="455"/>
      <c r="BB89" s="454"/>
      <c r="BC89" s="455"/>
      <c r="BD89" s="454"/>
      <c r="BE89" s="455"/>
      <c r="BF89" s="454"/>
      <c r="BG89" s="455"/>
      <c r="BH89" s="454"/>
      <c r="BI89" s="455"/>
      <c r="BJ89" s="454"/>
      <c r="BK89" s="455"/>
      <c r="BL89" s="454"/>
      <c r="BM89" s="455"/>
      <c r="BN89" s="454"/>
      <c r="BO89" s="455"/>
      <c r="BP89" s="454"/>
      <c r="BQ89" s="455"/>
      <c r="BR89" s="454"/>
      <c r="BS89" s="455"/>
      <c r="BT89" s="454"/>
      <c r="BU89" s="455"/>
      <c r="BV89" s="456"/>
      <c r="BW89" s="455"/>
      <c r="BX89" s="456"/>
      <c r="BY89" s="455"/>
      <c r="BZ89" s="454"/>
      <c r="CA89" s="455"/>
      <c r="CB89" s="456"/>
      <c r="CC89" s="455"/>
      <c r="CD89" s="454"/>
      <c r="CE89" s="455"/>
      <c r="CF89" s="454"/>
      <c r="CG89" s="455"/>
      <c r="CH89" s="454"/>
      <c r="CI89" s="455"/>
      <c r="CJ89" s="454"/>
      <c r="CK89" s="455"/>
      <c r="CL89" s="456"/>
      <c r="CM89" s="455"/>
      <c r="CN89" s="456"/>
      <c r="CO89" s="455"/>
      <c r="CP89" s="449">
        <f t="shared" si="6"/>
        <v>0</v>
      </c>
      <c r="CQ89" s="450">
        <f t="shared" si="7"/>
        <v>0</v>
      </c>
    </row>
    <row r="90" spans="1:95" ht="13.5" thickBot="1" x14ac:dyDescent="0.25">
      <c r="A90" s="460"/>
      <c r="B90" s="489" t="s">
        <v>5198</v>
      </c>
      <c r="C90" s="490">
        <v>2021</v>
      </c>
      <c r="D90" s="463"/>
      <c r="E90" s="464">
        <f t="shared" si="8"/>
        <v>77.09</v>
      </c>
      <c r="F90" s="465"/>
      <c r="G90" s="466"/>
      <c r="H90" s="465"/>
      <c r="I90" s="466"/>
      <c r="J90" s="465"/>
      <c r="K90" s="466"/>
      <c r="L90" s="465"/>
      <c r="M90" s="466"/>
      <c r="N90" s="465"/>
      <c r="O90" s="466"/>
      <c r="P90" s="465">
        <v>100</v>
      </c>
      <c r="Q90" s="466">
        <v>0.10280000000000002</v>
      </c>
      <c r="R90" s="465">
        <v>0</v>
      </c>
      <c r="S90" s="466"/>
      <c r="T90" s="465">
        <v>0</v>
      </c>
      <c r="U90" s="466"/>
      <c r="V90" s="465">
        <v>56</v>
      </c>
      <c r="W90" s="466">
        <v>1.0035589285714284</v>
      </c>
      <c r="X90" s="465">
        <v>0</v>
      </c>
      <c r="Y90" s="466"/>
      <c r="Z90" s="465">
        <v>0</v>
      </c>
      <c r="AA90" s="466"/>
      <c r="AB90" s="465">
        <v>15</v>
      </c>
      <c r="AC90" s="466">
        <v>3.0099999999999998E-2</v>
      </c>
      <c r="AD90" s="465">
        <v>0</v>
      </c>
      <c r="AE90" s="466"/>
      <c r="AF90" s="465"/>
      <c r="AG90" s="466"/>
      <c r="AH90" s="467">
        <v>1</v>
      </c>
      <c r="AI90" s="466">
        <v>3.9929999999999999</v>
      </c>
      <c r="AJ90" s="467">
        <v>1</v>
      </c>
      <c r="AK90" s="466">
        <v>4.9126000000000003</v>
      </c>
      <c r="AL90" s="465">
        <v>0</v>
      </c>
      <c r="AM90" s="466"/>
      <c r="AN90" s="465"/>
      <c r="AO90" s="466"/>
      <c r="AP90" s="465">
        <v>50</v>
      </c>
      <c r="AQ90" s="466">
        <v>2.5000000000000001E-2</v>
      </c>
      <c r="AR90" s="465"/>
      <c r="AS90" s="466"/>
      <c r="AT90" s="467"/>
      <c r="AU90" s="466"/>
      <c r="AV90" s="465"/>
      <c r="AW90" s="466"/>
      <c r="AX90" s="465"/>
      <c r="AY90" s="466"/>
      <c r="AZ90" s="465"/>
      <c r="BA90" s="466"/>
      <c r="BB90" s="465"/>
      <c r="BC90" s="466"/>
      <c r="BD90" s="465"/>
      <c r="BE90" s="466"/>
      <c r="BF90" s="465"/>
      <c r="BG90" s="466"/>
      <c r="BH90" s="465"/>
      <c r="BI90" s="466"/>
      <c r="BJ90" s="465"/>
      <c r="BK90" s="466"/>
      <c r="BL90" s="465"/>
      <c r="BM90" s="466"/>
      <c r="BN90" s="465"/>
      <c r="BO90" s="466"/>
      <c r="BP90" s="465"/>
      <c r="BQ90" s="466"/>
      <c r="BR90" s="465"/>
      <c r="BS90" s="466"/>
      <c r="BT90" s="465"/>
      <c r="BU90" s="466"/>
      <c r="BV90" s="467"/>
      <c r="BW90" s="466"/>
      <c r="BX90" s="467"/>
      <c r="BY90" s="466"/>
      <c r="BZ90" s="465"/>
      <c r="CA90" s="466"/>
      <c r="CB90" s="467"/>
      <c r="CC90" s="466"/>
      <c r="CD90" s="465"/>
      <c r="CE90" s="466"/>
      <c r="CF90" s="465"/>
      <c r="CG90" s="466"/>
      <c r="CH90" s="465"/>
      <c r="CI90" s="466"/>
      <c r="CJ90" s="465"/>
      <c r="CK90" s="466"/>
      <c r="CL90" s="467"/>
      <c r="CM90" s="466"/>
      <c r="CN90" s="467"/>
      <c r="CO90" s="466"/>
      <c r="CP90" s="449"/>
      <c r="CQ90" s="464">
        <f t="shared" si="7"/>
        <v>77.09</v>
      </c>
    </row>
    <row r="91" spans="1:95" ht="15.75" customHeight="1" thickBot="1" x14ac:dyDescent="0.25">
      <c r="A91" s="430"/>
      <c r="B91" s="431" t="s">
        <v>5058</v>
      </c>
      <c r="C91" s="432">
        <v>2019</v>
      </c>
      <c r="D91" s="434">
        <f>SUM(D8:D89)</f>
        <v>222384.88000000009</v>
      </c>
      <c r="E91" s="434"/>
      <c r="F91" s="491">
        <f>F9+F11+F13+F15+F17+F19+F21+F23+F25+F27+F29+F31+F33+F35+F37+F39+F41+F43+F45+F47+F49+F51+F53+F55+F57+F59+F61+F63+F65+F67+F69+F71+F73+F75+F77+F79+F81+F83+F85+F87+F89</f>
        <v>19720</v>
      </c>
      <c r="G91" s="492">
        <f>(F9*G9+F11*G11+F13*G13+F15*G15+F17*G17+F19*G19+F21*G21+F23*G23+F25*G25+F27*G27+F29*G29+F31*G31+F33*G33+F35*G35+F37*G37+F39*G39+F41*G41+F43*G43+F45*G45+F47*G47+F49*G49+F51*G51+F53*G53+F55*G55+F57*G57+F59*G59+F61*G61+F63*G63+F65*G65+F67*G67+F69*G69+F71*G71+F73*G73+F75*G75+F77*G77+F79*G79+F81*G81+F83*G83+F85*G85+F87*G87+F89*G89)/F91</f>
        <v>3.8098782961460451E-2</v>
      </c>
      <c r="H91" s="491">
        <f t="shared" ref="H91" si="10">H9+H11+H13+H15+H17+H19+H21+H23+H25+H27+H29+H31+H33+H35+H37+H39+H41+H43+H45+H47+H49+H51+H53+H55+H57+H59+H61+H63+H65+H67+H69+H71+H73+H75+H77+H79+H81+H83+H85+H87+H89</f>
        <v>21740</v>
      </c>
      <c r="I91" s="492">
        <f t="shared" ref="I91" si="11">(H9*I9+H11*I11+H13*I13+H15*I15+H17*I17+H19*I19+H21*I21+H23*I23+H25*I25+H27*I27+H29*I29+H31*I31+H33*I33+H35*I35+H37*I37+H39*I39+H41*I41+H43*I43+H45*I45+H47*I47+H49*I49+H51*I51+H53*I53+H55*I55+H57*I57+H59*I59+H61*I61+H63*I63+H65*I65+H67*I67+H69*I69+H71*I71+H73*I73+H75*I75+H77*I77+H79*I79+H81*I81+H83*I83+H85*I85+H87*I87+H89*I89)/H91</f>
        <v>5.4919715731370743E-2</v>
      </c>
      <c r="J91" s="491">
        <f t="shared" ref="J91" si="12">J9+J11+J13+J15+J17+J19+J21+J23+J25+J27+J29+J31+J33+J35+J37+J39+J41+J43+J45+J47+J49+J51+J53+J55+J57+J59+J61+J63+J65+J67+J69+J71+J73+J75+J77+J79+J81+J83+J85+J87+J89</f>
        <v>63676</v>
      </c>
      <c r="K91" s="492">
        <f t="shared" ref="K91" si="13">(J9*K9+J11*K11+J13*K13+J15*K15+J17*K17+J19*K19+J21*K21+J23*K23+J25*K25+J27*K27+J29*K29+J31*K31+J33*K33+J35*K35+J37*K37+J39*K39+J41*K41+J43*K43+J45*K45+J47*K47+J49*K49+J51*K51+J53*K53+J55*K55+J57*K57+J59*K59+J61*K61+J63*K63+J65*K65+J67*K67+J69*K69+J71*K71+J73*K73+J75*K75+J77*K77+J79*K79+J81*K81+J83*K83+J85*K85+J87*K87+J89*K89)/J91</f>
        <v>1.9485254915509762E-2</v>
      </c>
      <c r="L91" s="491">
        <f t="shared" ref="L91" si="14">L9+L11+L13+L15+L17+L19+L21+L23+L25+L27+L29+L31+L33+L35+L37+L39+L41+L43+L45+L47+L49+L51+L53+L55+L57+L59+L61+L63+L65+L67+L69+L71+L73+L75+L77+L79+L81+L83+L85+L87+L89</f>
        <v>50</v>
      </c>
      <c r="M91" s="492">
        <f t="shared" ref="M91" si="15">(L9*M9+L11*M11+L13*M13+L15*M15+L17*M17+L19*M19+L21*M21+L23*M23+L25*M25+L27*M27+L29*M29+L31*M31+L33*M33+L35*M35+L37*M37+L39*M39+L41*M41+L43*M43+L45*M45+L47*M47+L49*M49+L51*M51+L53*M53+L55*M55+L57*M57+L59*M59+L61*M61+L63*M63+L65*M65+L67*M67+L69*M69+L71*M71+L73*M73+L75*M75+L77*M77+L79*M79+L81*M81+L83*M83+L85*M85+L87*M87+L89*M89)/L91</f>
        <v>1.2268000000000001</v>
      </c>
      <c r="N91" s="491">
        <f t="shared" ref="N91" si="16">N9+N11+N13+N15+N17+N19+N21+N23+N25+N27+N29+N31+N33+N35+N37+N39+N41+N43+N45+N47+N49+N51+N53+N55+N57+N59+N61+N63+N65+N67+N69+N71+N73+N75+N77+N79+N81+N83+N85+N87+N89</f>
        <v>455</v>
      </c>
      <c r="O91" s="492">
        <f t="shared" ref="O91" si="17">(N9*O9+N11*O11+N13*O13+N15*O15+N17*O17+N19*O19+N21*O21+N23*O23+N25*O25+N27*O27+N29*O29+N31*O31+N33*O33+N35*O35+N37*O37+N39*O39+N41*O41+N43*O43+N45*O45+N47*O47+N49*O49+N51*O51+N53*O53+N55*O55+N57*O57+N59*O59+N61*O61+N63*O63+N65*O65+N67*O67+N69*O69+N71*O71+N73*O73+N75*O75+N77*O77+N79*O79+N81*O81+N83*O83+N85*O85+N87*O87+N89*O89)/N91</f>
        <v>4.736106487912088</v>
      </c>
      <c r="P91" s="491">
        <f t="shared" ref="P91" si="18">P9+P11+P13+P15+P17+P19+P21+P23+P25+P27+P29+P31+P33+P35+P37+P39+P41+P43+P45+P47+P49+P51+P53+P55+P57+P59+P61+P63+P65+P67+P69+P71+P73+P75+P77+P79+P81+P83+P85+P87+P89</f>
        <v>3210103</v>
      </c>
      <c r="Q91" s="492">
        <f t="shared" ref="Q91" si="19">(P9*Q9+P11*Q11+P13*Q13+P15*Q15+P17*Q17+P19*Q19+P21*Q21+P23*Q23+P25*Q25+P27*Q27+P29*Q29+P31*Q31+P33*Q33+P35*Q35+P37*Q37+P39*Q39+P41*Q41+P43*Q43+P45*Q45+P47*Q47+P49*Q49+P51*Q51+P53*Q53+P55*Q55+P57*Q57+P59*Q59+P61*Q61+P63*Q63+P65*Q65+P67*Q67+P69*Q69+P71*Q71+P73*Q73+P75*Q75+P77*Q77+P79*Q79+P81*Q81+P83*Q83+P85*Q85+P87*Q87+P89*Q89)/P91</f>
        <v>3.012295898534962E-2</v>
      </c>
      <c r="R91" s="491">
        <f t="shared" ref="R91" si="20">R9+R11+R13+R15+R17+R19+R21+R23+R25+R27+R29+R31+R33+R35+R37+R39+R41+R43+R45+R47+R49+R51+R53+R55+R57+R59+R61+R63+R65+R67+R69+R71+R73+R75+R77+R79+R81+R83+R85+R87+R89</f>
        <v>75074</v>
      </c>
      <c r="S91" s="492">
        <f t="shared" ref="S91" si="21">(R9*S9+R11*S11+R13*S13+R15*S15+R17*S17+R19*S19+R21*S21+R23*S23+R25*S25+R27*S27+R29*S29+R31*S31+R33*S33+R35*S35+R37*S37+R39*S39+R41*S41+R43*S43+R45*S45+R47*S47+R49*S49+R51*S51+R53*S53+R55*S55+R57*S57+R59*S59+R61*S61+R63*S63+R65*S65+R67*S67+R69*S69+R71*S71+R73*S73+R75*S75+R77*S77+R79*S79+R81*S81+R83*S83+R85*S85+R87*S87+R89*S89)/R91</f>
        <v>0.38713130525849959</v>
      </c>
      <c r="T91" s="491">
        <f t="shared" ref="T91" si="22">T9+T11+T13+T15+T17+T19+T21+T23+T25+T27+T29+T31+T33+T35+T37+T39+T41+T43+T45+T47+T49+T51+T53+T55+T57+T59+T61+T63+T65+T67+T69+T71+T73+T75+T77+T79+T81+T83+T85+T87+T89</f>
        <v>87</v>
      </c>
      <c r="U91" s="492">
        <f t="shared" ref="U91" si="23">(T9*U9+T11*U11+T13*U13+T15*U15+T17*U17+T19*U19+T21*U21+T23*U23+T25*U25+T27*U27+T29*U29+T31*U31+T33*U33+T35*U35+T37*U37+T39*U39+T41*U41+T43*U43+T45*U45+T47*U47+T49*U49+T51*U51+T53*U53+T55*U55+T57*U57+T59*U59+T61*U61+T63*U63+T65*U65+T67*U67+T69*U69+T71*U71+T73*U73+T75*U75+T77*U77+T79*U79+T81*U81+T83*U83+T85*U85+T87*U87+T89*U89)/T91</f>
        <v>5.58</v>
      </c>
      <c r="V91" s="491">
        <f t="shared" ref="V91" si="24">V9+V11+V13+V15+V17+V19+V21+V23+V25+V27+V29+V31+V33+V35+V37+V39+V41+V43+V45+V47+V49+V51+V53+V55+V57+V59+V61+V63+V65+V67+V69+V71+V73+V75+V77+V79+V81+V83+V85+V87+V89</f>
        <v>18066</v>
      </c>
      <c r="W91" s="492">
        <f t="shared" ref="W91" si="25">(V9*W9+V11*W11+V13*W13+V15*W15+V17*W17+V19*W19+V21*W21+V23*W23+V25*W25+V27*W27+V29*W29+V31*W31+V33*W33+V35*W35+V37*W37+V39*W39+V41*W41+V43*W43+V45*W45+V47*W47+V49*W49+V51*W51+V53*W53+V55*W55+V57*W57+V59*W59+V61*W61+V63*W63+V65*W65+V67*W67+V69*W69+V71*W71+V73*W73+V75*W75+V77*W77+V79*W79+V81*W81+V83*W83+V85*W85+V87*W87+V89*W89)/V91</f>
        <v>0.97723715299453129</v>
      </c>
      <c r="X91" s="491">
        <f t="shared" ref="X91" si="26">X9+X11+X13+X15+X17+X19+X21+X23+X25+X27+X29+X31+X33+X35+X37+X39+X41+X43+X45+X47+X49+X51+X53+X55+X57+X59+X61+X63+X65+X67+X69+X71+X73+X75+X77+X79+X81+X83+X85+X87+X89</f>
        <v>67586</v>
      </c>
      <c r="Y91" s="492">
        <f t="shared" ref="Y91" si="27">(X9*Y9+X11*Y11+X13*Y13+X15*Y15+X17*Y17+X19*Y19+X21*Y21+X23*Y23+X25*Y25+X27*Y27+X29*Y29+X31*Y31+X33*Y33+X35*Y35+X37*Y37+X39*Y39+X41*Y41+X43*Y43+X45*Y45+X47*Y47+X49*Y49+X51*Y51+X53*Y53+X55*Y55+X57*Y57+X59*Y59+X61*Y61+X63*Y63+X65*Y65+X67*Y67+X69*Y69+X71*Y71+X73*Y73+X75*Y75+X77*Y77+X79*Y79+X81*Y81+X83*Y83+X85*Y85+X87*Y87+X89*Y89)/X91</f>
        <v>5.5993488947415147E-2</v>
      </c>
      <c r="Z91" s="491">
        <f t="shared" ref="Z91" si="28">Z9+Z11+Z13+Z15+Z17+Z19+Z21+Z23+Z25+Z27+Z29+Z31+Z33+Z35+Z37+Z39+Z41+Z43+Z45+Z47+Z49+Z51+Z53+Z55+Z57+Z59+Z61+Z63+Z65+Z67+Z69+Z71+Z73+Z75+Z77+Z79+Z81+Z83+Z85+Z87+Z89</f>
        <v>27484</v>
      </c>
      <c r="AA91" s="492">
        <f t="shared" ref="AA91" si="29">(Z9*AA9+Z11*AA11+Z13*AA13+Z15*AA15+Z17*AA17+Z19*AA19+Z21*AA21+Z23*AA23+Z25*AA25+Z27*AA27+Z29*AA29+Z31*AA31+Z33*AA33+Z35*AA35+Z37*AA37+Z39*AA39+Z41*AA41+Z43*AA43+Z45*AA45+Z47*AA47+Z49*AA49+Z51*AA51+Z53*AA53+Z55*AA55+Z57*AA57+Z59*AA59+Z61*AA61+Z63*AA63+Z65*AA65+Z67*AA67+Z69*AA69+Z71*AA71+Z73*AA73+Z75*AA75+Z77*AA77+Z79*AA79+Z81*AA81+Z83*AA83+Z85*AA85+Z87*AA87+Z89*AA89)/Z91</f>
        <v>2.0469730388589725E-2</v>
      </c>
      <c r="AB91" s="491">
        <f t="shared" ref="AB91" si="30">AB9+AB11+AB13+AB15+AB17+AB19+AB21+AB23+AB25+AB27+AB29+AB31+AB33+AB35+AB37+AB39+AB41+AB43+AB45+AB47+AB49+AB51+AB53+AB55+AB57+AB59+AB61+AB63+AB65+AB67+AB69+AB71+AB73+AB75+AB77+AB79+AB81+AB83+AB85+AB87+AB89</f>
        <v>35435</v>
      </c>
      <c r="AC91" s="492">
        <f t="shared" ref="AC91" si="31">(AB9*AC9+AB11*AC11+AB13*AC13+AB15*AC15+AB17*AC17+AB19*AC19+AB21*AC21+AB23*AC23+AB25*AC25+AB27*AC27+AB29*AC29+AB31*AC31+AB33*AC33+AB35*AC35+AB37*AC37+AB39*AC39+AB41*AC41+AB43*AC43+AB45*AC45+AB47*AC47+AB49*AC49+AB51*AC51+AB53*AC53+AB55*AC55+AB57*AC57+AB59*AC59+AB61*AC61+AB63*AC63+AB65*AC65+AB67*AC67+AB69*AC69+AB71*AC71+AB73*AC73+AB75*AC75+AB77*AC77+AB79*AC79+AB81*AC81+AB83*AC83+AB85*AC85+AB87*AC87+AB89*AC89)/AB91</f>
        <v>6.2362056836461115E-2</v>
      </c>
      <c r="AD91" s="491">
        <f t="shared" ref="AD91" si="32">AD9+AD11+AD13+AD15+AD17+AD19+AD21+AD23+AD25+AD27+AD29+AD31+AD33+AD35+AD37+AD39+AD41+AD43+AD45+AD47+AD49+AD51+AD53+AD55+AD57+AD59+AD61+AD63+AD65+AD67+AD69+AD71+AD73+AD75+AD77+AD79+AD81+AD83+AD85+AD87+AD89</f>
        <v>0</v>
      </c>
      <c r="AE91" s="492">
        <v>0</v>
      </c>
      <c r="AF91" s="491">
        <f t="shared" ref="AF91" si="33">AF9+AF11+AF13+AF15+AF17+AF19+AF21+AF23+AF25+AF27+AF29+AF31+AF33+AF35+AF37+AF39+AF41+AF43+AF45+AF47+AF49+AF51+AF53+AF55+AF57+AF59+AF61+AF63+AF65+AF67+AF69+AF71+AF73+AF75+AF77+AF79+AF81+AF83+AF85+AF87+AF89</f>
        <v>24</v>
      </c>
      <c r="AG91" s="492">
        <f t="shared" ref="AG91" si="34">(AF9*AG9+AF11*AG11+AF13*AG13+AF15*AG15+AF17*AG17+AF19*AG19+AF21*AG21+AF23*AG23+AF25*AG25+AF27*AG27+AF29*AG29+AF31*AG31+AF33*AG33+AF35*AG35+AF37*AG37+AF39*AG39+AF41*AG41+AF43*AG43+AF45*AG45+AF47*AG47+AF49*AG49+AF51*AG51+AF53*AG53+AF55*AG55+AF57*AG57+AF59*AG59+AF61*AG61+AF63*AG63+AF65*AG65+AF67*AG67+AF69*AG69+AF71*AG71+AF73*AG73+AF75*AG75+AF77*AG77+AF79*AG79+AF81*AG81+AF83*AG83+AF85*AG85+AF87*AG87+AF89*AG89)/AF91</f>
        <v>3.1554784166666665</v>
      </c>
      <c r="AH91" s="491">
        <f t="shared" ref="AH91" si="35">AH9+AH11+AH13+AH15+AH17+AH19+AH21+AH23+AH25+AH27+AH29+AH31+AH33+AH35+AH37+AH39+AH41+AH43+AH45+AH47+AH49+AH51+AH53+AH55+AH57+AH59+AH61+AH63+AH65+AH67+AH69+AH71+AH73+AH75+AH77+AH79+AH81+AH83+AH85+AH87+AH89</f>
        <v>119762.37000000001</v>
      </c>
      <c r="AI91" s="492">
        <f t="shared" ref="AI91" si="36">(AH9*AI9+AH11*AI11+AH13*AI13+AH15*AI15+AH17*AI17+AH19*AI19+AH21*AI21+AH23*AI23+AH25*AI25+AH27*AI27+AH29*AI29+AH31*AI31+AH33*AI33+AH35*AI35+AH37*AI37+AH39*AI39+AH41*AI41+AH43*AI43+AH45*AI45+AH47*AI47+AH49*AI49+AH51*AI51+AH53*AI53+AH55*AI55+AH57*AI57+AH59*AI59+AH61*AI61+AH63*AI63+AH65*AI65+AH67*AI67+AH69*AI69+AH71*AI71+AH73*AI73+AH75*AI75+AH77*AI77+AH79*AI79+AH81*AI81+AH83*AI83+AH85*AI85+AH87*AI87+AH89*AI89)/AH91</f>
        <v>0.2360496044612273</v>
      </c>
      <c r="AJ91" s="491">
        <f t="shared" ref="AJ91" si="37">AJ9+AJ11+AJ13+AJ15+AJ17+AJ19+AJ21+AJ23+AJ25+AJ27+AJ29+AJ31+AJ33+AJ35+AJ37+AJ39+AJ41+AJ43+AJ45+AJ47+AJ49+AJ51+AJ53+AJ55+AJ57+AJ59+AJ61+AJ63+AJ65+AJ67+AJ69+AJ71+AJ73+AJ75+AJ77+AJ79+AJ81+AJ83+AJ85+AJ87+AJ89</f>
        <v>3262.4800000000005</v>
      </c>
      <c r="AK91" s="492">
        <f t="shared" ref="AK91" si="38">(AJ9*AK9+AJ11*AK11+AJ13*AK13+AJ15*AK15+AJ17*AK17+AJ19*AK19+AJ21*AK21+AJ23*AK23+AJ25*AK25+AJ27*AK27+AJ29*AK29+AJ31*AK31+AJ33*AK33+AJ35*AK35+AJ37*AK37+AJ39*AK39+AJ41*AK41+AJ43*AK43+AJ45*AK45+AJ47*AK47+AJ49*AK49+AJ51*AK51+AJ53*AK53+AJ55*AK55+AJ57*AK57+AJ59*AK59+AJ61*AK61+AJ63*AK63+AJ65*AK65+AJ67*AK67+AJ69*AK69+AJ71*AK71+AJ73*AK73+AJ75*AK75+AJ77*AK77+AJ79*AK79+AJ81*AK81+AJ83*AK83+AJ85*AK85+AJ87*AK87+AJ89*AK89)/AJ91</f>
        <v>4.5297982285025498</v>
      </c>
      <c r="AL91" s="491">
        <f t="shared" ref="AL91" si="39">AL9+AL11+AL13+AL15+AL17+AL19+AL21+AL23+AL25+AL27+AL29+AL31+AL33+AL35+AL37+AL39+AL41+AL43+AL45+AL47+AL49+AL51+AL53+AL55+AL57+AL59+AL61+AL63+AL65+AL67+AL69+AL71+AL73+AL75+AL77+AL79+AL81+AL83+AL85+AL87+AL89</f>
        <v>1399869</v>
      </c>
      <c r="AM91" s="492">
        <f t="shared" ref="AM91" si="40">(AL9*AM9+AL11*AM11+AL13*AM13+AL15*AM15+AL17*AM17+AL19*AM19+AL21*AM21+AL23*AM23+AL25*AM25+AL27*AM27+AL29*AM29+AL31*AM31+AL33*AM33+AL35*AM35+AL37*AM37+AL39*AM39+AL41*AM41+AL43*AM43+AL45*AM45+AL47*AM47+AL49*AM49+AL51*AM51+AL53*AM53+AL55*AM55+AL57*AM57+AL59*AM59+AL61*AM61+AL63*AM63+AL65*AM65+AL67*AM67+AL69*AM69+AL71*AM71+AL73*AM73+AL75*AM75+AL77*AM77+AL79*AM79+AL81*AM81+AL83*AM83+AL85*AM85+AL87*AM87+AL89*AM89)/AL91</f>
        <v>9.5058809931500704E-3</v>
      </c>
      <c r="AN91" s="491">
        <f t="shared" ref="AN91" si="41">AN9+AN11+AN13+AN15+AN17+AN19+AN21+AN23+AN25+AN27+AN29+AN31+AN33+AN35+AN37+AN39+AN41+AN43+AN45+AN47+AN49+AN51+AN53+AN55+AN57+AN59+AN61+AN63+AN65+AN67+AN69+AN71+AN73+AN75+AN77+AN79+AN81+AN83+AN85+AN87+AN89</f>
        <v>32709</v>
      </c>
      <c r="AO91" s="492">
        <f t="shared" ref="AO91" si="42">(AN9*AO9+AN11*AO11+AN13*AO13+AN15*AO15+AN17*AO17+AN19*AO19+AN21*AO21+AN23*AO23+AN25*AO25+AN27*AO27+AN29*AO29+AN31*AO31+AN33*AO33+AN35*AO35+AN37*AO37+AN39*AO39+AN41*AO41+AN43*AO43+AN45*AO45+AN47*AO47+AN49*AO49+AN51*AO51+AN53*AO53+AN55*AO55+AN57*AO57+AN59*AO59+AN61*AO61+AN63*AO63+AN65*AO65+AN67*AO67+AN69*AO69+AN71*AO71+AN73*AO73+AN75*AO75+AN77*AO77+AN79*AO79+AN81*AO81+AN83*AO83+AN85*AO85+AN87*AO87+AN89*AO89)/AN91</f>
        <v>1.1265272554954296E-2</v>
      </c>
      <c r="AP91" s="491">
        <f t="shared" ref="AP91" si="43">AP9+AP11+AP13+AP15+AP17+AP19+AP21+AP23+AP25+AP27+AP29+AP31+AP33+AP35+AP37+AP39+AP41+AP43+AP45+AP47+AP49+AP51+AP53+AP55+AP57+AP59+AP61+AP63+AP65+AP67+AP69+AP71+AP73+AP75+AP77+AP79+AP81+AP83+AP85+AP87+AP89</f>
        <v>127921</v>
      </c>
      <c r="AQ91" s="492">
        <f t="shared" ref="AQ91" si="44">(AP9*AQ9+AP11*AQ11+AP13*AQ13+AP15*AQ15+AP17*AQ17+AP19*AQ19+AP21*AQ21+AP23*AQ23+AP25*AQ25+AP27*AQ27+AP29*AQ29+AP31*AQ31+AP33*AQ33+AP35*AQ35+AP37*AQ37+AP39*AQ39+AP41*AQ41+AP43*AQ43+AP45*AQ45+AP47*AQ47+AP49*AQ49+AP51*AQ51+AP53*AQ53+AP55*AQ55+AP57*AQ57+AP59*AQ59+AP61*AQ61+AP63*AQ63+AP65*AQ65+AP67*AQ67+AP69*AQ69+AP71*AQ71+AP73*AQ73+AP75*AQ75+AP77*AQ77+AP79*AQ79+AP81*AQ81+AP83*AQ83+AP85*AQ85+AP87*AQ87+AP89*AQ89)/AP91</f>
        <v>1.2837626660204346E-2</v>
      </c>
      <c r="AR91" s="491">
        <f t="shared" ref="AR91" si="45">AR9+AR11+AR13+AR15+AR17+AR19+AR21+AR23+AR25+AR27+AR29+AR31+AR33+AR35+AR37+AR39+AR41+AR43+AR45+AR47+AR49+AR51+AR53+AR55+AR57+AR59+AR61+AR63+AR65+AR67+AR69+AR71+AR73+AR75+AR77+AR79+AR81+AR83+AR85+AR87+AR89</f>
        <v>2640</v>
      </c>
      <c r="AS91" s="492">
        <f t="shared" ref="AS91" si="46">(AR9*AS9+AR11*AS11+AR13*AS13+AR15*AS15+AR17*AS17+AR19*AS19+AR21*AS21+AR23*AS23+AR25*AS25+AR27*AS27+AR29*AS29+AR31*AS31+AR33*AS33+AR35*AS35+AR37*AS37+AR39*AS39+AR41*AS41+AR43*AS43+AR45*AS45+AR47*AS47+AR49*AS49+AR51*AS51+AR53*AS53+AR55*AS55+AR57*AS57+AR59*AS59+AR61*AS61+AR63*AS63+AR65*AS65+AR67*AS67+AR69*AS69+AR71*AS71+AR73*AS73+AR75*AS75+AR77*AS77+AR79*AS79+AR81*AS81+AR83*AS83+AR85*AS85+AR87*AS87+AR89*AS89)/AR91</f>
        <v>8.3122424242424234E-2</v>
      </c>
      <c r="AT91" s="491">
        <f t="shared" ref="AT91" si="47">AT9+AT11+AT13+AT15+AT17+AT19+AT21+AT23+AT25+AT27+AT29+AT31+AT33+AT35+AT37+AT39+AT41+AT43+AT45+AT47+AT49+AT51+AT53+AT55+AT57+AT59+AT61+AT63+AT65+AT67+AT69+AT71+AT73+AT75+AT77+AT79+AT81+AT83+AT85+AT87+AT89</f>
        <v>0</v>
      </c>
      <c r="AU91" s="492">
        <v>0</v>
      </c>
      <c r="AV91" s="491">
        <f t="shared" ref="AV91" si="48">AV9+AV11+AV13+AV15+AV17+AV19+AV21+AV23+AV25+AV27+AV29+AV31+AV33+AV35+AV37+AV39+AV41+AV43+AV45+AV47+AV49+AV51+AV53+AV55+AV57+AV59+AV61+AV63+AV65+AV67+AV69+AV71+AV73+AV75+AV77+AV79+AV81+AV83+AV85+AV87+AV89</f>
        <v>440</v>
      </c>
      <c r="AW91" s="492">
        <f t="shared" ref="AW91" si="49">(AV9*AW9+AV11*AW11+AV13*AW13+AV15*AW15+AV17*AW17+AV19*AW19+AV21*AW21+AV23*AW23+AV25*AW25+AV27*AW27+AV29*AW29+AV31*AW31+AV33*AW33+AV35*AW35+AV37*AW37+AV39*AW39+AV41*AW41+AV43*AW43+AV45*AW45+AV47*AW47+AV49*AW49+AV51*AW51+AV53*AW53+AV55*AW55+AV57*AW57+AV59*AW59+AV61*AW61+AV63*AW63+AV65*AW65+AV67*AW67+AV69*AW69+AV71*AW71+AV73*AW73+AV75*AW75+AV77*AW77+AV79*AW79+AV81*AW81+AV83*AW83+AV85*AW85+AV87*AW87+AV89*AW89)/AV91</f>
        <v>0.2455</v>
      </c>
      <c r="AX91" s="491">
        <f t="shared" ref="AX91" si="50">AX9+AX11+AX13+AX15+AX17+AX19+AX21+AX23+AX25+AX27+AX29+AX31+AX33+AX35+AX37+AX39+AX41+AX43+AX45+AX47+AX49+AX51+AX53+AX55+AX57+AX59+AX61+AX63+AX65+AX67+AX69+AX71+AX73+AX75+AX77+AX79+AX81+AX83+AX85+AX87+AX89</f>
        <v>0</v>
      </c>
      <c r="AY91" s="492">
        <v>0</v>
      </c>
      <c r="AZ91" s="491">
        <f t="shared" ref="AZ91" si="51">AZ9+AZ11+AZ13+AZ15+AZ17+AZ19+AZ21+AZ23+AZ25+AZ27+AZ29+AZ31+AZ33+AZ35+AZ37+AZ39+AZ41+AZ43+AZ45+AZ47+AZ49+AZ51+AZ53+AZ55+AZ57+AZ59+AZ61+AZ63+AZ65+AZ67+AZ69+AZ71+AZ73+AZ75+AZ77+AZ79+AZ81+AZ83+AZ85+AZ87+AZ89</f>
        <v>510</v>
      </c>
      <c r="BA91" s="492">
        <f t="shared" ref="BA91" si="52">(AZ9*BA9+AZ11*BA11+AZ13*BA13+AZ15*BA15+AZ17*BA17+AZ19*BA19+AZ21*BA21+AZ23*BA23+AZ25*BA25+AZ27*BA27+AZ29*BA29+AZ31*BA31+AZ33*BA33+AZ35*BA35+AZ37*BA37+AZ39*BA39+AZ41*BA41+AZ43*BA43+AZ45*BA45+AZ47*BA47+AZ49*BA49+AZ51*BA51+AZ53*BA53+AZ55*BA55+AZ57*BA57+AZ59*BA59+AZ61*BA61+AZ63*BA63+AZ65*BA65+AZ67*BA67+AZ69*BA69+AZ71*BA71+AZ73*BA73+AZ75*BA75+AZ77*BA77+AZ79*BA79+AZ81*BA81+AZ83*BA83+AZ85*BA85+AZ87*BA87+AZ89*BA89)/AZ91</f>
        <v>4.9811294117647065E-2</v>
      </c>
      <c r="BB91" s="491">
        <f t="shared" ref="BB91" si="53">BB9+BB11+BB13+BB15+BB17+BB19+BB21+BB23+BB25+BB27+BB29+BB31+BB33+BB35+BB37+BB39+BB41+BB43+BB45+BB47+BB49+BB51+BB53+BB55+BB57+BB59+BB61+BB63+BB65+BB67+BB69+BB71+BB73+BB75+BB77+BB79+BB81+BB83+BB85+BB87+BB89</f>
        <v>90</v>
      </c>
      <c r="BC91" s="492">
        <f t="shared" ref="BC91" si="54">(BB9*BC9+BB11*BC11+BB13*BC13+BB15*BC15+BB17*BC17+BB19*BC19+BB21*BC21+BB23*BC23+BB25*BC25+BB27*BC27+BB29*BC29+BB31*BC31+BB33*BC33+BB35*BC35+BB37*BC37+BB39*BC39+BB41*BC41+BB43*BC43+BB45*BC45+BB47*BC47+BB49*BC49+BB51*BC51+BB53*BC53+BB55*BC55+BB57*BC57+BB59*BC59+BB61*BC61+BB63*BC63+BB65*BC65+BB67*BC67+BB69*BC69+BB71*BC71+BB73*BC73+BB75*BC75+BB77*BC77+BB79*BC79+BB81*BC81+BB83*BC83+BB85*BC85+BB87*BC87+BB89*BC89)/BB91</f>
        <v>0.85450000000000004</v>
      </c>
      <c r="BD91" s="491">
        <f t="shared" ref="BD91" si="55">BD9+BD11+BD13+BD15+BD17+BD19+BD21+BD23+BD25+BD27+BD29+BD31+BD33+BD35+BD37+BD39+BD41+BD43+BD45+BD47+BD49+BD51+BD53+BD55+BD57+BD59+BD61+BD63+BD65+BD67+BD69+BD71+BD73+BD75+BD77+BD79+BD81+BD83+BD85+BD87+BD89</f>
        <v>0</v>
      </c>
      <c r="BE91" s="492">
        <v>0</v>
      </c>
      <c r="BF91" s="491">
        <f t="shared" ref="BF91" si="56">BF9+BF11+BF13+BF15+BF17+BF19+BF21+BF23+BF25+BF27+BF29+BF31+BF33+BF35+BF37+BF39+BF41+BF43+BF45+BF47+BF49+BF51+BF53+BF55+BF57+BF59+BF61+BF63+BF65+BF67+BF69+BF71+BF73+BF75+BF77+BF79+BF81+BF83+BF85+BF87+BF89</f>
        <v>0</v>
      </c>
      <c r="BG91" s="492">
        <v>0</v>
      </c>
      <c r="BH91" s="491">
        <f t="shared" ref="BH91" si="57">BH9+BH11+BH13+BH15+BH17+BH19+BH21+BH23+BH25+BH27+BH29+BH31+BH33+BH35+BH37+BH39+BH41+BH43+BH45+BH47+BH49+BH51+BH53+BH55+BH57+BH59+BH61+BH63+BH65+BH67+BH69+BH71+BH73+BH75+BH77+BH79+BH81+BH83+BH85+BH87+BH89</f>
        <v>0</v>
      </c>
      <c r="BI91" s="492">
        <v>0</v>
      </c>
      <c r="BJ91" s="491">
        <f t="shared" ref="BJ91" si="58">BJ9+BJ11+BJ13+BJ15+BJ17+BJ19+BJ21+BJ23+BJ25+BJ27+BJ29+BJ31+BJ33+BJ35+BJ37+BJ39+BJ41+BJ43+BJ45+BJ47+BJ49+BJ51+BJ53+BJ55+BJ57+BJ59+BJ61+BJ63+BJ65+BJ67+BJ69+BJ71+BJ73+BJ75+BJ77+BJ79+BJ81+BJ83+BJ85+BJ87+BJ89</f>
        <v>1236</v>
      </c>
      <c r="BK91" s="492">
        <f t="shared" ref="BK91" si="59">(BJ9*BK9+BJ11*BK11+BJ13*BK13+BJ15*BK15+BJ17*BK17+BJ19*BK19+BJ21*BK21+BJ23*BK23+BJ25*BK25+BJ27*BK27+BJ29*BK29+BJ31*BK31+BJ33*BK33+BJ35*BK35+BJ37*BK37+BJ39*BK39+BJ41*BK41+BJ43*BK43+BJ45*BK45+BJ47*BK47+BJ49*BK49+BJ51*BK51+BJ53*BK53+BJ55*BK55+BJ57*BK57+BJ59*BK59+BJ61*BK61+BJ63*BK63+BJ65*BK65+BJ67*BK67+BJ69*BK69+BJ71*BK71+BJ73*BK73+BJ75*BK75+BJ77*BK77+BJ79*BK79+BJ81*BK81+BJ83*BK83+BJ85*BK85+BJ87*BK87+BJ89*BK89)/BJ91</f>
        <v>0.29006591585760522</v>
      </c>
      <c r="BL91" s="491">
        <f t="shared" ref="BL91" si="60">BL9+BL11+BL13+BL15+BL17+BL19+BL21+BL23+BL25+BL27+BL29+BL31+BL33+BL35+BL37+BL39+BL41+BL43+BL45+BL47+BL49+BL51+BL53+BL55+BL57+BL59+BL61+BL63+BL65+BL67+BL69+BL71+BL73+BL75+BL77+BL79+BL81+BL83+BL85+BL87+BL89</f>
        <v>0</v>
      </c>
      <c r="BM91" s="492">
        <v>0</v>
      </c>
      <c r="BN91" s="491">
        <f t="shared" ref="BN91" si="61">BN9+BN11+BN13+BN15+BN17+BN19+BN21+BN23+BN25+BN27+BN29+BN31+BN33+BN35+BN37+BN39+BN41+BN43+BN45+BN47+BN49+BN51+BN53+BN55+BN57+BN59+BN61+BN63+BN65+BN67+BN69+BN71+BN73+BN75+BN77+BN79+BN81+BN83+BN85+BN87+BN89</f>
        <v>0</v>
      </c>
      <c r="BO91" s="492">
        <v>0</v>
      </c>
      <c r="BP91" s="491">
        <f t="shared" ref="BP91" si="62">BP9+BP11+BP13+BP15+BP17+BP19+BP21+BP23+BP25+BP27+BP29+BP31+BP33+BP35+BP37+BP39+BP41+BP43+BP45+BP47+BP49+BP51+BP53+BP55+BP57+BP59+BP61+BP63+BP65+BP67+BP69+BP71+BP73+BP75+BP77+BP79+BP81+BP83+BP85+BP87+BP89</f>
        <v>0</v>
      </c>
      <c r="BQ91" s="492">
        <v>0</v>
      </c>
      <c r="BR91" s="491">
        <f t="shared" ref="BR91" si="63">BR9+BR11+BR13+BR15+BR17+BR19+BR21+BR23+BR25+BR27+BR29+BR31+BR33+BR35+BR37+BR39+BR41+BR43+BR45+BR47+BR49+BR51+BR53+BR55+BR57+BR59+BR61+BR63+BR65+BR67+BR69+BR71+BR73+BR75+BR77+BR79+BR81+BR83+BR85+BR87+BR89</f>
        <v>3422</v>
      </c>
      <c r="BS91" s="492">
        <f t="shared" ref="BS91" si="64">(BR9*BS9+BR11*BS11+BR13*BS13+BR15*BS15+BR17*BS17+BR19*BS19+BR21*BS21+BR23*BS23+BR25*BS25+BR27*BS27+BR29*BS29+BR31*BS31+BR33*BS33+BR35*BS35+BR37*BS37+BR39*BS39+BR41*BS41+BR43*BS43+BR45*BS45+BR47*BS47+BR49*BS49+BR51*BS51+BR53*BS53+BR55*BS55+BR57*BS57+BR59*BS59+BR61*BS61+BR63*BS63+BR65*BS65+BR67*BS67+BR69*BS69+BR71*BS71+BR73*BS73+BR75*BS75+BR77*BS77+BR79*BS79+BR81*BS81+BR83*BS83+BR85*BS85+BR87*BS87+BR89*BS89)/BR91</f>
        <v>0.24672847223845693</v>
      </c>
      <c r="BT91" s="491">
        <f t="shared" ref="BT91" si="65">BT9+BT11+BT13+BT15+BT17+BT19+BT21+BT23+BT25+BT27+BT29+BT31+BT33+BT35+BT37+BT39+BT41+BT43+BT45+BT47+BT49+BT51+BT53+BT55+BT57+BT59+BT61+BT63+BT65+BT67+BT69+BT71+BT73+BT75+BT77+BT79+BT81+BT83+BT85+BT87+BT89</f>
        <v>2455</v>
      </c>
      <c r="BU91" s="492">
        <f t="shared" ref="BU91" si="66">(BT9*BU9+BT11*BU11+BT13*BU13+BT15*BU15+BT17*BU17+BT19*BU19+BT21*BU21+BT23*BU23+BT25*BU25+BT27*BU27+BT29*BU29+BT31*BU31+BT33*BU33+BT35*BU35+BT37*BU37+BT39*BU39+BT41*BU41+BT43*BU43+BT45*BU45+BT47*BU47+BT49*BU49+BT51*BU51+BT53*BU53+BT55*BU55+BT57*BU57+BT59*BU59+BT61*BU61+BT63*BU63+BT65*BU65+BT67*BU67+BT69*BU69+BT71*BU71+BT73*BU73+BT75*BU75+BT77*BU77+BT79*BU79+BT81*BU81+BT83*BU83+BT85*BU85+BT87*BU87+BT89*BU89)/BT91</f>
        <v>1.5722916236252551</v>
      </c>
      <c r="BV91" s="491">
        <f t="shared" ref="BV91" si="67">BV9+BV11+BV13+BV15+BV17+BV19+BV21+BV23+BV25+BV27+BV29+BV31+BV33+BV35+BV37+BV39+BV41+BV43+BV45+BV47+BV49+BV51+BV53+BV55+BV57+BV59+BV61+BV63+BV65+BV67+BV69+BV71+BV73+BV75+BV77+BV79+BV81+BV83+BV85+BV87+BV89</f>
        <v>0</v>
      </c>
      <c r="BW91" s="492">
        <v>0</v>
      </c>
      <c r="BX91" s="491">
        <f t="shared" ref="BX91" si="68">BX9+BX11+BX13+BX15+BX17+BX19+BX21+BX23+BX25+BX27+BX29+BX31+BX33+BX35+BX37+BX39+BX41+BX43+BX45+BX47+BX49+BX51+BX53+BX55+BX57+BX59+BX61+BX63+BX65+BX67+BX69+BX71+BX73+BX75+BX77+BX79+BX81+BX83+BX85+BX87+BX89</f>
        <v>73</v>
      </c>
      <c r="BY91" s="492">
        <f t="shared" ref="BY91" si="69">(BX9*BY9+BX11*BY11+BX13*BY13+BX15*BY15+BX17*BY17+BX19*BY19+BX21*BY21+BX23*BY23+BX25*BY25+BX27*BY27+BX29*BY29+BX31*BY31+BX33*BY33+BX35*BY35+BX37*BY37+BX39*BY39+BX41*BY41+BX43*BY43+BX45*BY45+BX47*BY47+BX49*BY49+BX51*BY51+BX53*BY53+BX55*BY55+BX57*BY57+BX59*BY59+BX61*BY61+BX63*BY63+BX65*BY65+BX67*BY67+BX69*BY69+BX71*BY71+BX73*BY73+BX75*BY75+BX77*BY77+BX79*BY79+BX81*BY81+BX83*BY83+BX85*BY85+BX87*BY87+BX89*BY89)/BX91</f>
        <v>2.4506520547945203</v>
      </c>
      <c r="BZ91" s="491">
        <f t="shared" ref="BZ91" si="70">BZ9+BZ11+BZ13+BZ15+BZ17+BZ19+BZ21+BZ23+BZ25+BZ27+BZ29+BZ31+BZ33+BZ35+BZ37+BZ39+BZ41+BZ43+BZ45+BZ47+BZ49+BZ51+BZ53+BZ55+BZ57+BZ59+BZ61+BZ63+BZ65+BZ67+BZ69+BZ71+BZ73+BZ75+BZ77+BZ79+BZ81+BZ83+BZ85+BZ87+BZ89</f>
        <v>4300</v>
      </c>
      <c r="CA91" s="492">
        <f t="shared" ref="CA91" si="71">(BZ9*CA9+BZ11*CA11+BZ13*CA13+BZ15*CA15+BZ17*CA17+BZ19*CA19+BZ21*CA21+BZ23*CA23+BZ25*CA25+BZ27*CA27+BZ29*CA29+BZ31*CA31+BZ33*CA33+BZ35*CA35+BZ37*CA37+BZ39*CA39+BZ41*CA41+BZ43*CA43+BZ45*CA45+BZ47*CA47+BZ49*CA49+BZ51*CA51+BZ53*CA53+BZ55*CA55+BZ57*CA57+BZ59*CA59+BZ61*CA61+BZ63*CA63+BZ65*CA65+BZ67*CA67+BZ69*CA69+BZ71*CA71+BZ73*CA73+BZ75*CA75+BZ77*CA77+BZ79*CA79+BZ81*CA81+BZ83*CA83+BZ85*CA85+BZ87*CA87+BZ89*CA89)/BZ91</f>
        <v>2.2869069767441859E-2</v>
      </c>
      <c r="CB91" s="491">
        <f t="shared" ref="CB91" si="72">CB9+CB11+CB13+CB15+CB17+CB19+CB21+CB23+CB25+CB27+CB29+CB31+CB33+CB35+CB37+CB39+CB41+CB43+CB45+CB47+CB49+CB51+CB53+CB55+CB57+CB59+CB61+CB63+CB65+CB67+CB69+CB71+CB73+CB75+CB77+CB79+CB81+CB83+CB85+CB87+CB89</f>
        <v>6.8640000000000008</v>
      </c>
      <c r="CC91" s="492">
        <f t="shared" ref="CC91" si="73">(CB9*CC9+CB11*CC11+CB13*CC13+CB15*CC15+CB17*CC17+CB19*CC19+CB21*CC21+CB23*CC23+CB25*CC25+CB27*CC27+CB29*CC29+CB31*CC31+CB33*CC33+CB35*CC35+CB37*CC37+CB39*CC39+CB41*CC41+CB43*CC43+CB45*CC45+CB47*CC47+CB49*CC49+CB51*CC51+CB53*CC53+CB55*CC55+CB57*CC57+CB59*CC59+CB61*CC61+CB63*CC63+CB65*CC65+CB67*CC67+CB69*CC69+CB71*CC71+CB73*CC73+CB75*CC75+CB77*CC77+CB79*CC79+CB81*CC81+CB83*CC83+CB85*CC85+CB87*CC87+CB89*CC89)/CB91</f>
        <v>15.790512591783214</v>
      </c>
      <c r="CD91" s="491">
        <f t="shared" ref="CD91" si="74">CD9+CD11+CD13+CD15+CD17+CD19+CD21+CD23+CD25+CD27+CD29+CD31+CD33+CD35+CD37+CD39+CD41+CD43+CD45+CD47+CD49+CD51+CD53+CD55+CD57+CD59+CD61+CD63+CD65+CD67+CD69+CD71+CD73+CD75+CD77+CD79+CD81+CD83+CD85+CD87+CD89</f>
        <v>5</v>
      </c>
      <c r="CE91" s="492">
        <f t="shared" ref="CE91" si="75">(CD9*CE9+CD11*CE11+CD13*CE13+CD15*CE15+CD17*CE17+CD19*CE19+CD21*CE21+CD23*CE23+CD25*CE25+CD27*CE27+CD29*CE29+CD31*CE31+CD33*CE33+CD35*CE35+CD37*CE37+CD39*CE39+CD41*CE41+CD43*CE43+CD45*CE45+CD47*CE47+CD49*CE49+CD51*CE51+CD53*CE53+CD55*CE55+CD57*CE57+CD59*CE59+CD61*CE61+CD63*CE63+CD65*CE65+CD67*CE67+CD69*CE69+CD71*CE71+CD73*CE73+CD75*CE75+CD77*CE77+CD79*CE79+CD81*CE81+CD83*CE83+CD85*CE85+CD87*CE87+CD89*CE89)/CD91</f>
        <v>0.20200000000000001</v>
      </c>
      <c r="CF91" s="491">
        <f t="shared" ref="CF91" si="76">CF9+CF11+CF13+CF15+CF17+CF19+CF21+CF23+CF25+CF27+CF29+CF31+CF33+CF35+CF37+CF39+CF41+CF43+CF45+CF47+CF49+CF51+CF53+CF55+CF57+CF59+CF61+CF63+CF65+CF67+CF69+CF71+CF73+CF75+CF77+CF79+CF81+CF83+CF85+CF87+CF89</f>
        <v>0</v>
      </c>
      <c r="CG91" s="492">
        <v>0</v>
      </c>
      <c r="CH91" s="491">
        <f t="shared" ref="CH91" si="77">CH9+CH11+CH13+CH15+CH17+CH19+CH21+CH23+CH25+CH27+CH29+CH31+CH33+CH35+CH37+CH39+CH41+CH43+CH45+CH47+CH49+CH51+CH53+CH55+CH57+CH59+CH61+CH63+CH65+CH67+CH69+CH71+CH73+CH75+CH77+CH79+CH81+CH83+CH85+CH87+CH89</f>
        <v>0</v>
      </c>
      <c r="CI91" s="492">
        <v>0</v>
      </c>
      <c r="CJ91" s="491">
        <f t="shared" ref="CJ91" si="78">CJ9+CJ11+CJ13+CJ15+CJ17+CJ19+CJ21+CJ23+CJ25+CJ27+CJ29+CJ31+CJ33+CJ35+CJ37+CJ39+CJ41+CJ43+CJ45+CJ47+CJ49+CJ51+CJ53+CJ55+CJ57+CJ59+CJ61+CJ63+CJ65+CJ67+CJ69+CJ71+CJ73+CJ75+CJ77+CJ79+CJ81+CJ83+CJ85+CJ87+CJ89</f>
        <v>0</v>
      </c>
      <c r="CK91" s="492">
        <v>0</v>
      </c>
      <c r="CL91" s="491">
        <f t="shared" ref="CL91" si="79">CL9+CL11+CL13+CL15+CL17+CL19+CL21+CL23+CL25+CL27+CL29+CL31+CL33+CL35+CL37+CL39+CL41+CL43+CL45+CL47+CL49+CL51+CL53+CL55+CL57+CL59+CL61+CL63+CL65+CL67+CL69+CL71+CL73+CL75+CL77+CL79+CL81+CL83+CL85+CL87+CL89</f>
        <v>513.27499999999998</v>
      </c>
      <c r="CM91" s="492">
        <f t="shared" ref="CM91" si="80">(CL9*CM9+CL11*CM11+CL13*CM13+CL15*CM15+CL17*CM17+CL19*CM19+CL21*CM21+CL23*CM23+CL25*CM25+CL27*CM27+CL29*CM29+CL31*CM31+CL33*CM33+CL35*CM35+CL37*CM37+CL39*CM39+CL41*CM41+CL43*CM43+CL45*CM45+CL47*CM47+CL49*CM49+CL51*CM51+CL53*CM53+CL55*CM55+CL57*CM57+CL59*CM59+CL61*CM61+CL63*CM63+CL65*CM65+CL67*CM67+CL69*CM69+CL71*CM71+CL73*CM73+CL75*CM75+CL77*CM77+CL79*CM79+CL81*CM81+CL83*CM83+CL85*CM85+CL87*CM87+CL89*CM89)/CL91</f>
        <v>3.2582422190833356</v>
      </c>
      <c r="CN91" s="491">
        <f t="shared" ref="CN91" si="81">CN9+CN11+CN13+CN15+CN17+CN19+CN21+CN23+CN25+CN27+CN29+CN31+CN33+CN35+CN37+CN39+CN41+CN43+CN45+CN47+CN49+CN51+CN53+CN55+CN57+CN59+CN61+CN63+CN65+CN67+CN69+CN71+CN73+CN75+CN77+CN79+CN81+CN83+CN85+CN87+CN89</f>
        <v>11450</v>
      </c>
      <c r="CO91" s="492">
        <f t="shared" ref="CO91:CO92" si="82">(CN9*CO9+CN11*CO11+CN13*CO13+CN15*CO15+CN17*CO17+CN19*CO19+CN21*CO21+CN23*CO23+CN25*CO25+CN27*CO27+CN29*CO29+CN31*CO31+CN33*CO33+CN35*CO35+CN37*CO37+CN39*CO39+CN41*CO41+CN43*CO43+CN45*CO45+CN47*CO47+CN49*CO49+CN51*CO51+CN53*CO53+CN55*CO55+CN57*CO57+CN59*CO59+CN61*CO61+CN63*CO63+CN65*CO65+CN67*CO67+CN69*CO69+CN71*CO71+CN73*CO73+CN75*CO75+CN77*CO77+CN79*CO79+CN81*CO81+CN83*CO83+CN85*CO85+CN87*CO87+CN89*CO89)/CN91</f>
        <v>4.6384628820960686E-2</v>
      </c>
      <c r="CP91" s="433">
        <f>SUM(CP9:CP90)</f>
        <v>222384.88000000009</v>
      </c>
      <c r="CQ91" s="434"/>
    </row>
    <row r="92" spans="1:95" ht="13.5" thickBot="1" x14ac:dyDescent="0.25">
      <c r="A92" s="430"/>
      <c r="B92" s="431" t="s">
        <v>5058</v>
      </c>
      <c r="C92" s="432">
        <v>2021</v>
      </c>
      <c r="D92" s="433"/>
      <c r="E92" s="434">
        <f>SUM(E9:E90)</f>
        <v>1612476.16</v>
      </c>
      <c r="F92" s="491">
        <f>F10+F12+F14+F16+F18+F20+F22+F24+F26+F28+F30+F32+F34+F36+F38+F40+F42+F44+F46+F48+F50+F52+F54+F56+F58+F60+F62+F64+F66+F68+F70+F72+F74+F76+F78+F80+F82+F84+F86+F88+F90</f>
        <v>102491</v>
      </c>
      <c r="G92" s="492">
        <f>(F10*G10+F12*G12+F14*G14+F16*G16+F18*G18+F20*G20+F22*G22+F24*G24+F26*G26+F28*G28+F30*G30+F32*G32+F34*G34+F36*G36+F38*G38+F40*G40+F42*G42+F44*G44+F46*G46+F48*G48+F50*G50+F52*G52+F54*G54+F56*G56+F58*G58+F60*G60+F62*G62+F64*G64+F66*G66+F68*G68+F70*G70+F72*G72+F74*G74+F76*G76+F78*G78+F80*G80+F82*G82+F84*G84+F86*G86+F88*G88+F90*G90)/F92</f>
        <v>0.14326550584929409</v>
      </c>
      <c r="H92" s="491">
        <f t="shared" ref="H92" si="83">H10+H12+H14+H16+H18+H20+H22+H24+H26+H28+H30+H32+H34+H36+H38+H40+H42+H44+H46+H48+H50+H52+H54+H56+H58+H60+H62+H64+H66+H68+H70+H72+H74+H76+H78+H80+H82+H84+H86+H88+H90</f>
        <v>131289</v>
      </c>
      <c r="I92" s="492">
        <f t="shared" ref="I92" si="84">(H10*I10+H12*I12+H14*I14+H16*I16+H18*I18+H20*I20+H22*I22+H24*I24+H26*I26+H28*I28+H30*I30+H32*I32+H34*I34+H36*I36+H38*I38+H40*I40+H42*I42+H44*I44+H46*I46+H48*I48+H50*I50+H52*I52+H54*I54+H56*I56+H58*I58+H60*I60+H62*I62+H64*I64+H66*I66+H68*I68+H70*I70+H72*I72+H74*I74+H76*I76+H78*I78+H80*I80+H82*I82+H84*I84+H86*I86+H88*I88+H90*I90)/H92</f>
        <v>0.11494688709640567</v>
      </c>
      <c r="J92" s="491">
        <f t="shared" ref="J92" si="85">J10+J12+J14+J16+J18+J20+J22+J24+J26+J28+J30+J32+J34+J36+J38+J40+J42+J44+J46+J48+J50+J52+J54+J56+J58+J60+J62+J64+J66+J68+J70+J72+J74+J76+J78+J80+J82+J84+J86+J88+J90</f>
        <v>79140</v>
      </c>
      <c r="K92" s="492">
        <f t="shared" ref="K92" si="86">(J10*K10+J12*K12+J14*K14+J16*K16+J18*K18+J20*K20+J22*K22+J24*K24+J26*K26+J28*K28+J30*K30+J32*K32+J34*K34+J36*K36+J38*K38+J40*K40+J42*K42+J44*K44+J46*K46+J48*K48+J50*K50+J52*K52+J54*K54+J56*K56+J58*K58+J60*K60+J62*K62+J64*K64+J66*K66+J68*K68+J70*K70+J72*K72+J74*K74+J76*K76+J78*K78+J80*K80+J82*K82+J84*K84+J86*K86+J88*K88+J90*K90)/J92</f>
        <v>9.1048736290118781E-2</v>
      </c>
      <c r="L92" s="491">
        <f t="shared" ref="L92" si="87">L10+L12+L14+L16+L18+L20+L22+L24+L26+L28+L30+L32+L34+L36+L38+L40+L42+L44+L46+L48+L50+L52+L54+L56+L58+L60+L62+L64+L66+L68+L70+L72+L74+L76+L78+L80+L82+L84+L86+L88+L90</f>
        <v>76718</v>
      </c>
      <c r="M92" s="492">
        <f t="shared" ref="M92" si="88">(L10*M10+L12*M12+L14*M14+L16*M16+L18*M18+L20*M20+L22*M22+L24*M24+L26*M26+L28*M28+L30*M30+L32*M32+L34*M34+L36*M36+L38*M38+L40*M40+L42*M42+L44*M44+L46*M46+L48*M48+L50*M50+L52*M52+L54*M54+L56*M56+L58*M58+L60*M60+L62*M62+L64*M64+L66*M66+L68*M68+L70*M70+L72*M72+L74*M74+L76*M76+L78*M78+L80*M80+L82*M82+L84*M84+L86*M86+L88*M88+L90*M90)/L92</f>
        <v>1.6031391317552597</v>
      </c>
      <c r="N92" s="491">
        <f t="shared" ref="N92" si="89">N10+N12+N14+N16+N18+N20+N22+N24+N26+N28+N30+N32+N34+N36+N38+N40+N42+N44+N46+N48+N50+N52+N54+N56+N58+N60+N62+N64+N66+N68+N70+N72+N74+N76+N78+N80+N82+N84+N86+N88+N90</f>
        <v>67932</v>
      </c>
      <c r="O92" s="492">
        <f t="shared" ref="O92" si="90">(N10*O10+N12*O12+N14*O14+N16*O16+N18*O18+N20*O20+N22*O22+N24*O24+N26*O26+N28*O28+N30*O30+N32*O32+N34*O34+N36*O36+N38*O38+N40*O40+N42*O42+N44*O44+N46*O46+N48*O48+N50*O50+N52*O52+N54*O54+N56*O56+N58*O58+N60*O60+N62*O62+N64*O64+N66*O66+N68*O68+N70*O70+N72*O72+N74*O74+N76*O76+N78*O78+N80*O80+N82*O82+N84*O84+N86*O86+N88*O88+N90*O90)/N92</f>
        <v>4.7390930551727815</v>
      </c>
      <c r="P92" s="491">
        <f t="shared" ref="P92" si="91">P10+P12+P14+P16+P18+P20+P22+P24+P26+P28+P30+P32+P34+P36+P38+P40+P42+P44+P46+P48+P50+P52+P54+P56+P58+P60+P62+P64+P66+P68+P70+P72+P74+P76+P78+P80+P82+P84+P86+P88+P90</f>
        <v>3510966</v>
      </c>
      <c r="Q92" s="492">
        <f t="shared" ref="Q92" si="92">(P10*Q10+P12*Q12+P14*Q14+P16*Q16+P18*Q18+P20*Q20+P22*Q22+P24*Q24+P26*Q26+P28*Q28+P30*Q30+P32*Q32+P34*Q34+P36*Q36+P38*Q38+P40*Q40+P42*Q42+P44*Q44+P46*Q46+P48*Q48+P50*Q50+P52*Q52+P54*Q54+P56*Q56+P58*Q58+P60*Q60+P62*Q62+P64*Q64+P66*Q66+P68*Q68+P70*Q70+P72*Q72+P74*Q74+P76*Q76+P78*Q78+P80*Q80+P82*Q82+P84*Q84+P86*Q86+P88*Q88+P90*Q90)/P92</f>
        <v>0.11146917589461137</v>
      </c>
      <c r="R92" s="491">
        <f t="shared" ref="R92" si="93">R10+R12+R14+R16+R18+R20+R22+R24+R26+R28+R30+R32+R34+R36+R38+R40+R42+R44+R46+R48+R50+R52+R54+R56+R58+R60+R62+R64+R66+R68+R70+R72+R74+R76+R78+R80+R82+R84+R86+R88+R90</f>
        <v>53343</v>
      </c>
      <c r="S92" s="492">
        <f t="shared" ref="S92" si="94">(R10*S10+R12*S12+R14*S14+R16*S16+R18*S18+R20*S20+R22*S22+R24*S24+R26*S26+R28*S28+R30*S30+R32*S32+R34*S34+R36*S36+R38*S38+R40*S40+R42*S42+R44*S44+R46*S46+R48*S48+R50*S50+R52*S52+R54*S54+R56*S56+R58*S58+R60*S60+R62*S62+R64*S64+R66*S66+R68*S68+R70*S70+R72*S72+R74*S74+R76*S76+R78*S78+R80*S80+R82*S82+R84*S84+R86*S86+R88*S88+R90*S90)/R92</f>
        <v>0.48641394555986717</v>
      </c>
      <c r="T92" s="491">
        <f t="shared" ref="T92" si="95">T10+T12+T14+T16+T18+T20+T22+T24+T26+T28+T30+T32+T34+T36+T38+T40+T42+T44+T46+T48+T50+T52+T54+T56+T58+T60+T62+T64+T66+T68+T70+T72+T74+T76+T78+T80+T82+T84+T86+T88+T90</f>
        <v>27504</v>
      </c>
      <c r="U92" s="492">
        <f t="shared" ref="U92" si="96">(T10*U10+T12*U12+T14*U14+T16*U16+T18*U18+T20*U20+T22*U22+T24*U24+T26*U26+T28*U28+T30*U30+T32*U32+T34*U34+T36*U36+T38*U38+T40*U40+T42*U42+T44*U44+T46*U46+T48*U48+T50*U50+T52*U52+T54*U54+T56*U56+T58*U58+T60*U60+T62*U62+T64*U64+T66*U66+T68*U68+T70*U70+T72*U72+T74*U74+T76*U76+T78*U78+T80*U80+T82*U82+T84*U84+T86*U86+T88*U88+T90*U90)/T92</f>
        <v>8.3322476277995907</v>
      </c>
      <c r="V92" s="491">
        <f t="shared" ref="V92" si="97">V10+V12+V14+V16+V18+V20+V22+V24+V26+V28+V30+V32+V34+V36+V38+V40+V42+V44+V46+V48+V50+V52+V54+V56+V58+V60+V62+V64+V66+V68+V70+V72+V74+V76+V78+V80+V82+V84+V86+V88+V90</f>
        <v>110448</v>
      </c>
      <c r="W92" s="492">
        <f t="shared" ref="W92" si="98">(V10*W10+V12*W12+V14*W14+V16*W16+V18*W18+V20*W20+V22*W22+V24*W24+V26*W26+V28*W28+V30*W30+V32*W32+V34*W34+V36*W36+V38*W38+V40*W40+V42*W42+V44*W44+V46*W46+V48*W48+V50*W50+V52*W52+V54*W54+V56*W56+V58*W58+V60*W60+V62*W62+V64*W64+V66*W66+V68*W68+V70*W70+V72*W72+V74*W74+V76*W76+V78*W78+V80*W80+V82*W82+V84*W84+V86*W86+V88*W88+V90*W90)/V92</f>
        <v>2.1228666878621549</v>
      </c>
      <c r="X92" s="491">
        <f t="shared" ref="X92" si="99">X10+X12+X14+X16+X18+X20+X22+X24+X26+X28+X30+X32+X34+X36+X38+X40+X42+X44+X46+X48+X50+X52+X54+X56+X58+X60+X62+X64+X66+X68+X70+X72+X74+X76+X78+X80+X82+X84+X86+X88+X90</f>
        <v>183719</v>
      </c>
      <c r="Y92" s="492">
        <f t="shared" ref="Y92" si="100">(X10*Y10+X12*Y12+X14*Y14+X16*Y16+X18*Y18+X20*Y20+X22*Y22+X24*Y24+X26*Y26+X28*Y28+X30*Y30+X32*Y32+X34*Y34+X36*Y36+X38*Y38+X40*Y40+X42*Y42+X44*Y44+X46*Y46+X48*Y48+X50*Y50+X52*Y52+X54*Y54+X56*Y56+X58*Y58+X60*Y60+X62*Y62+X64*Y64+X66*Y66+X68*Y68+X70*Y70+X72*Y72+X74*Y74+X76*Y76+X78*Y78+X80*Y80+X82*Y82+X84*Y84+X86*Y86+X88*Y88+X90*Y90)/X92</f>
        <v>0.16854350909813362</v>
      </c>
      <c r="Z92" s="491">
        <f t="shared" ref="Z92" si="101">Z10+Z12+Z14+Z16+Z18+Z20+Z22+Z24+Z26+Z28+Z30+Z32+Z34+Z36+Z38+Z40+Z42+Z44+Z46+Z48+Z50+Z52+Z54+Z56+Z58+Z60+Z62+Z64+Z66+Z68+Z70+Z72+Z74+Z76+Z78+Z80+Z82+Z84+Z86+Z88+Z90</f>
        <v>124222</v>
      </c>
      <c r="AA92" s="492">
        <f t="shared" ref="AA92" si="102">(Z10*AA10+Z12*AA12+Z14*AA14+Z16*AA16+Z18*AA18+Z20*AA20+Z22*AA22+Z24*AA24+Z26*AA26+Z28*AA28+Z30*AA30+Z32*AA32+Z34*AA34+Z36*AA36+Z38*AA38+Z40*AA40+Z42*AA42+Z44*AA44+Z46*AA46+Z48*AA48+Z50*AA50+Z52*AA52+Z54*AA54+Z56*AA56+Z58*AA58+Z60*AA60+Z62*AA62+Z64*AA64+Z66*AA66+Z68*AA68+Z70*AA70+Z72*AA72+Z74*AA74+Z76*AA76+Z78*AA78+Z80*AA80+Z82*AA82+Z84*AA84+Z86*AA86+Z88*AA88+Z90*AA90)/Z92</f>
        <v>0.19350174783854715</v>
      </c>
      <c r="AB92" s="491">
        <f t="shared" ref="AB92" si="103">AB10+AB12+AB14+AB16+AB18+AB20+AB22+AB24+AB26+AB28+AB30+AB32+AB34+AB36+AB38+AB40+AB42+AB44+AB46+AB48+AB50+AB52+AB54+AB56+AB58+AB60+AB62+AB64+AB66+AB68+AB70+AB72+AB74+AB76+AB78+AB80+AB82+AB84+AB86+AB88+AB90</f>
        <v>141622</v>
      </c>
      <c r="AC92" s="492">
        <f t="shared" ref="AC92" si="104">(AB10*AC10+AB12*AC12+AB14*AC14+AB16*AC16+AB18*AC18+AB20*AC20+AB22*AC22+AB24*AC24+AB26*AC26+AB28*AC28+AB30*AC30+AB32*AC32+AB34*AC34+AB36*AC36+AB38*AC38+AB40*AC40+AB42*AC42+AB44*AC44+AB46*AC46+AB48*AC48+AB50*AC50+AB52*AC52+AB54*AC54+AB56*AC56+AB58*AC58+AB60*AC60+AB62*AC62+AB64*AC64+AB66*AC66+AB68*AC68+AB70*AC70+AB72*AC72+AB74*AC74+AB76*AC76+AB78*AC78+AB80*AC80+AB82*AC82+AB84*AC84+AB86*AC86+AB88*AC88+AB90*AC90)/AB92</f>
        <v>8.7490483590120155E-2</v>
      </c>
      <c r="AD92" s="491">
        <f t="shared" ref="AD92" si="105">AD10+AD12+AD14+AD16+AD18+AD20+AD22+AD24+AD26+AD28+AD30+AD32+AD34+AD36+AD38+AD40+AD42+AD44+AD46+AD48+AD50+AD52+AD54+AD56+AD58+AD60+AD62+AD64+AD66+AD68+AD70+AD72+AD74+AD76+AD78+AD80+AD82+AD84+AD86+AD88+AD90</f>
        <v>1527</v>
      </c>
      <c r="AE92" s="492">
        <f t="shared" ref="AE92" si="106">(AD10*AE10+AD12*AE12+AD14*AE14+AD16*AE16+AD18*AE18+AD20*AE20+AD22*AE22+AD24*AE24+AD26*AE26+AD28*AE28+AD30*AE30+AD32*AE32+AD34*AE34+AD36*AE36+AD38*AE38+AD40*AE40+AD42*AE42+AD44*AE44+AD46*AE46+AD48*AE48+AD50*AE50+AD52*AE52+AD54*AE54+AD56*AE56+AD58*AE58+AD60*AE60+AD62*AE62+AD64*AE64+AD66*AE66+AD68*AE68+AD70*AE70+AD72*AE72+AD74*AE74+AD76*AE76+AD78*AE78+AD80*AE80+AD82*AE82+AD84*AE84+AD86*AE86+AD88*AE88+AD90*AE90)/AD92</f>
        <v>6.070343730189915</v>
      </c>
      <c r="AF92" s="491">
        <f t="shared" ref="AF92" si="107">AF10+AF12+AF14+AF16+AF18+AF20+AF22+AF24+AF26+AF28+AF30+AF32+AF34+AF36+AF38+AF40+AF42+AF44+AF46+AF48+AF50+AF52+AF54+AF56+AF58+AF60+AF62+AF64+AF66+AF68+AF70+AF72+AF74+AF76+AF78+AF80+AF82+AF84+AF86+AF88+AF90</f>
        <v>800</v>
      </c>
      <c r="AG92" s="492">
        <f t="shared" ref="AG92" si="108">(AF10*AG10+AF12*AG12+AF14*AG14+AF16*AG16+AF18*AG18+AF20*AG20+AF22*AG22+AF24*AG24+AF26*AG26+AF28*AG28+AF30*AG30+AF32*AG32+AF34*AG34+AF36*AG36+AF38*AG38+AF40*AG40+AF42*AG42+AF44*AG44+AF46*AG46+AF48*AG48+AF50*AG50+AF52*AG52+AF54*AG54+AF56*AG56+AF58*AG58+AF60*AG60+AF62*AG62+AF64*AG64+AF66*AG66+AF68*AG68+AF70*AG70+AF72*AG72+AF74*AG74+AF76*AG76+AF78*AG78+AF80*AG80+AF82*AG82+AF84*AG84+AF86*AG86+AF88*AG88+AF90*AG90)/AF92</f>
        <v>4.1502862612499989</v>
      </c>
      <c r="AH92" s="491">
        <f t="shared" ref="AH92" si="109">AH10+AH12+AH14+AH16+AH18+AH20+AH22+AH24+AH26+AH28+AH30+AH32+AH34+AH36+AH38+AH40+AH42+AH44+AH46+AH48+AH50+AH52+AH54+AH56+AH58+AH60+AH62+AH64+AH66+AH68+AH70+AH72+AH74+AH76+AH78+AH80+AH82+AH84+AH86+AH88+AH90</f>
        <v>276777.67499999999</v>
      </c>
      <c r="AI92" s="492">
        <f t="shared" ref="AI92" si="110">(AH10*AI10+AH12*AI12+AH14*AI14+AH16*AI16+AH18*AI18+AH20*AI20+AH22*AI22+AH24*AI24+AH26*AI26+AH28*AI28+AH30*AI30+AH32*AI32+AH34*AI34+AH36*AI36+AH38*AI38+AH40*AI40+AH42*AI42+AH44*AI44+AH46*AI46+AH48*AI48+AH50*AI50+AH52*AI52+AH54*AI54+AH56*AI56+AH58*AI58+AH60*AI60+AH62*AI62+AH64*AI64+AH66*AI66+AH68*AI68+AH70*AI70+AH72*AI72+AH74*AI74+AH76*AI76+AH78*AI78+AH80*AI80+AH82*AI82+AH84*AI84+AH86*AI86+AH88*AI88+AH90*AI90)/AH92</f>
        <v>0.17907632833007342</v>
      </c>
      <c r="AJ92" s="491">
        <f t="shared" ref="AJ92" si="111">AJ10+AJ12+AJ14+AJ16+AJ18+AJ20+AJ22+AJ24+AJ26+AJ28+AJ30+AJ32+AJ34+AJ36+AJ38+AJ40+AJ42+AJ44+AJ46+AJ48+AJ50+AJ52+AJ54+AJ56+AJ58+AJ60+AJ62+AJ64+AJ66+AJ68+AJ70+AJ72+AJ74+AJ76+AJ78+AJ80+AJ82+AJ84+AJ86+AJ88+AJ90</f>
        <v>5142.8</v>
      </c>
      <c r="AK92" s="492">
        <f t="shared" ref="AK92" si="112">(AJ10*AK10+AJ12*AK12+AJ14*AK14+AJ16*AK16+AJ18*AK18+AJ20*AK20+AJ22*AK22+AJ24*AK24+AJ26*AK26+AJ28*AK28+AJ30*AK30+AJ32*AK32+AJ34*AK34+AJ36*AK36+AJ38*AK38+AJ40*AK40+AJ42*AK42+AJ44*AK44+AJ46*AK46+AJ48*AK48+AJ50*AK50+AJ52*AK52+AJ54*AK54+AJ56*AK56+AJ58*AK58+AJ60*AK60+AJ62*AK62+AJ64*AK64+AJ66*AK66+AJ68*AK68+AJ70*AK70+AJ72*AK72+AJ74*AK74+AJ76*AK76+AJ78*AK78+AJ80*AK80+AJ82*AK82+AJ84*AK84+AJ86*AK86+AJ88*AK88+AJ90*AK90)/AJ92</f>
        <v>4.6510904488811722</v>
      </c>
      <c r="AL92" s="491">
        <f t="shared" ref="AL92" si="113">AL10+AL12+AL14+AL16+AL18+AL20+AL22+AL24+AL26+AL28+AL30+AL32+AL34+AL36+AL38+AL40+AL42+AL44+AL46+AL48+AL50+AL52+AL54+AL56+AL58+AL60+AL62+AL64+AL66+AL68+AL70+AL72+AL74+AL76+AL78+AL80+AL82+AL84+AL86+AL88+AL90</f>
        <v>1248375</v>
      </c>
      <c r="AM92" s="492">
        <f t="shared" ref="AM92" si="114">(AL10*AM10+AL12*AM12+AL14*AM14+AL16*AM16+AL18*AM18+AL20*AM20+AL22*AM22+AL24*AM24+AL26*AM26+AL28*AM28+AL30*AM30+AL32*AM32+AL34*AM34+AL36*AM36+AL38*AM38+AL40*AM40+AL42*AM42+AL44*AM44+AL46*AM46+AL48*AM48+AL50*AM50+AL52*AM52+AL54*AM54+AL56*AM56+AL58*AM58+AL60*AM60+AL62*AM62+AL64*AM64+AL66*AM66+AL68*AM68+AL70*AM70+AL72*AM72+AL74*AM74+AL76*AM76+AL78*AM78+AL80*AM80+AL82*AM82+AL84*AM84+AL86*AM86+AL88*AM88+AL90*AM90)/AL92</f>
        <v>2.0961748051667159E-2</v>
      </c>
      <c r="AN92" s="491">
        <f t="shared" ref="AN92" si="115">AN10+AN12+AN14+AN16+AN18+AN20+AN22+AN24+AN26+AN28+AN30+AN32+AN34+AN36+AN38+AN40+AN42+AN44+AN46+AN48+AN50+AN52+AN54+AN56+AN58+AN60+AN62+AN64+AN66+AN68+AN70+AN72+AN74+AN76+AN78+AN80+AN82+AN84+AN86+AN88+AN90</f>
        <v>92266</v>
      </c>
      <c r="AO92" s="492">
        <f t="shared" ref="AO92" si="116">(AN10*AO10+AN12*AO12+AN14*AO14+AN16*AO16+AN18*AO18+AN20*AO20+AN22*AO22+AN24*AO24+AN26*AO26+AN28*AO28+AN30*AO30+AN32*AO32+AN34*AO34+AN36*AO36+AN38*AO38+AN40*AO40+AN42*AO42+AN44*AO44+AN46*AO46+AN48*AO48+AN50*AO50+AN52*AO52+AN54*AO54+AN56*AO56+AN58*AO58+AN60*AO60+AN62*AO62+AN64*AO64+AN66*AO66+AN68*AO68+AN70*AO70+AN72*AO72+AN74*AO74+AN76*AO76+AN78*AO78+AN80*AO80+AN82*AO82+AN84*AO84+AN86*AO86+AN88*AO88+AN90*AO90)/AN92</f>
        <v>4.1487553128996588E-2</v>
      </c>
      <c r="AP92" s="491">
        <f t="shared" ref="AP92" si="117">AP10+AP12+AP14+AP16+AP18+AP20+AP22+AP24+AP26+AP28+AP30+AP32+AP34+AP36+AP38+AP40+AP42+AP44+AP46+AP48+AP50+AP52+AP54+AP56+AP58+AP60+AP62+AP64+AP66+AP68+AP70+AP72+AP74+AP76+AP78+AP80+AP82+AP84+AP86+AP88+AP90</f>
        <v>154765</v>
      </c>
      <c r="AQ92" s="492">
        <f t="shared" ref="AQ92" si="118">(AP10*AQ10+AP12*AQ12+AP14*AQ14+AP16*AQ16+AP18*AQ18+AP20*AQ20+AP22*AQ22+AP24*AQ24+AP26*AQ26+AP28*AQ28+AP30*AQ30+AP32*AQ32+AP34*AQ34+AP36*AQ36+AP38*AQ38+AP40*AQ40+AP42*AQ42+AP44*AQ44+AP46*AQ46+AP48*AQ48+AP50*AQ50+AP52*AQ52+AP54*AQ54+AP56*AQ56+AP58*AQ58+AP60*AQ60+AP62*AQ62+AP64*AQ64+AP66*AQ66+AP68*AQ68+AP70*AQ70+AP72*AQ72+AP74*AQ74+AP76*AQ76+AP78*AQ78+AP80*AQ80+AP82*AQ82+AP84*AQ84+AP86*AQ86+AP88*AQ88+AP90*AQ90)/AP92</f>
        <v>3.8843346157076859E-2</v>
      </c>
      <c r="AR92" s="491">
        <f t="shared" ref="AR92" si="119">AR10+AR12+AR14+AR16+AR18+AR20+AR22+AR24+AR26+AR28+AR30+AR32+AR34+AR36+AR38+AR40+AR42+AR44+AR46+AR48+AR50+AR52+AR54+AR56+AR58+AR60+AR62+AR64+AR66+AR68+AR70+AR72+AR74+AR76+AR78+AR80+AR82+AR84+AR86+AR88+AR90</f>
        <v>10200</v>
      </c>
      <c r="AS92" s="492">
        <f t="shared" ref="AS92" si="120">(AR10*AS10+AR12*AS12+AR14*AS14+AR16*AS16+AR18*AS18+AR20*AS20+AR22*AS22+AR24*AS24+AR26*AS26+AR28*AS28+AR30*AS30+AR32*AS32+AR34*AS34+AR36*AS36+AR38*AS38+AR40*AS40+AR42*AS42+AR44*AS44+AR46*AS46+AR48*AS48+AR50*AS50+AR52*AS52+AR54*AS54+AR56*AS56+AR58*AS58+AR60*AS60+AR62*AS62+AR64*AS64+AR66*AS66+AR68*AS68+AR70*AS70+AR72*AS72+AR74*AS74+AR76*AS76+AR78*AS78+AR80*AS80+AR82*AS82+AR84*AS84+AR86*AS86+AR88*AS88+AR90*AS90)/AR92</f>
        <v>6.7959058823529414E-2</v>
      </c>
      <c r="AT92" s="491">
        <f t="shared" ref="AT92" si="121">AT10+AT12+AT14+AT16+AT18+AT20+AT22+AT24+AT26+AT28+AT30+AT32+AT34+AT36+AT38+AT40+AT42+AT44+AT46+AT48+AT50+AT52+AT54+AT56+AT58+AT60+AT62+AT64+AT66+AT68+AT70+AT72+AT74+AT76+AT78+AT80+AT82+AT84+AT86+AT88+AT90</f>
        <v>7</v>
      </c>
      <c r="AU92" s="492">
        <f t="shared" ref="AU92" si="122">(AT10*AU10+AT12*AU12+AT14*AU14+AT16*AU16+AT18*AU18+AT20*AU20+AT22*AU22+AT24*AU24+AT26*AU26+AT28*AU28+AT30*AU30+AT32*AU32+AT34*AU34+AT36*AU36+AT38*AU38+AT40*AU40+AT42*AU42+AT44*AU44+AT46*AU46+AT48*AU48+AT50*AU50+AT52*AU52+AT54*AU54+AT56*AU56+AT58*AU58+AT60*AU60+AT62*AU62+AT64*AU64+AT66*AU66+AT68*AU68+AT70*AU70+AT72*AU72+AT74*AU74+AT76*AU76+AT78*AU78+AT80*AU80+AT82*AU82+AT84*AU84+AT86*AU86+AT88*AU88+AT90*AU90)/AT92</f>
        <v>8.0412571428571429</v>
      </c>
      <c r="AV92" s="491">
        <f t="shared" ref="AV92" si="123">AV10+AV12+AV14+AV16+AV18+AV20+AV22+AV24+AV26+AV28+AV30+AV32+AV34+AV36+AV38+AV40+AV42+AV44+AV46+AV48+AV50+AV52+AV54+AV56+AV58+AV60+AV62+AV64+AV66+AV68+AV70+AV72+AV74+AV76+AV78+AV80+AV82+AV84+AV86+AV88+AV90</f>
        <v>3480</v>
      </c>
      <c r="AW92" s="492">
        <f t="shared" ref="AW92" si="124">(AV10*AW10+AV12*AW12+AV14*AW14+AV16*AW16+AV18*AW18+AV20*AW20+AV22*AW22+AV24*AW24+AV26*AW26+AV28*AW28+AV30*AW30+AV32*AW32+AV34*AW34+AV36*AW36+AV38*AW38+AV40*AW40+AV42*AW42+AV44*AW44+AV46*AW46+AV48*AW48+AV50*AW50+AV52*AW52+AV54*AW54+AV56*AW56+AV58*AW58+AV60*AW60+AV62*AW62+AV64*AW64+AV66*AW66+AV68*AW68+AV70*AW70+AV72*AW72+AV74*AW74+AV76*AW76+AV78*AW78+AV80*AW80+AV82*AW82+AV84*AW84+AV86*AW86+AV88*AW88+AV90*AW90)/AV92</f>
        <v>1.567751436781609</v>
      </c>
      <c r="AX92" s="491">
        <f t="shared" ref="AX92" si="125">AX10+AX12+AX14+AX16+AX18+AX20+AX22+AX24+AX26+AX28+AX30+AX32+AX34+AX36+AX38+AX40+AX42+AX44+AX46+AX48+AX50+AX52+AX54+AX56+AX58+AX60+AX62+AX64+AX66+AX68+AX70+AX72+AX74+AX76+AX78+AX80+AX82+AX84+AX86+AX88+AX90</f>
        <v>132</v>
      </c>
      <c r="AY92" s="492">
        <f t="shared" ref="AY92" si="126">(AX10*AY10+AX12*AY12+AX14*AY14+AX16*AY16+AX18*AY18+AX20*AY20+AX22*AY22+AX24*AY24+AX26*AY26+AX28*AY28+AX30*AY30+AX32*AY32+AX34*AY34+AX36*AY36+AX38*AY38+AX40*AY40+AX42*AY42+AX44*AY44+AX46*AY46+AX48*AY48+AX50*AY50+AX52*AY52+AX54*AY54+AX56*AY56+AX58*AY58+AX60*AY60+AX62*AY62+AX64*AY64+AX66*AY66+AX68*AY68+AX70*AY70+AX72*AY72+AX74*AY74+AX76*AY76+AX78*AY78+AX80*AY80+AX82*AY82+AX84*AY84+AX86*AY86+AX88*AY88+AX90*AY90)/AX92</f>
        <v>4.8448000000000002</v>
      </c>
      <c r="AZ92" s="491">
        <f t="shared" ref="AZ92" si="127">AZ10+AZ12+AZ14+AZ16+AZ18+AZ20+AZ22+AZ24+AZ26+AZ28+AZ30+AZ32+AZ34+AZ36+AZ38+AZ40+AZ42+AZ44+AZ46+AZ48+AZ50+AZ52+AZ54+AZ56+AZ58+AZ60+AZ62+AZ64+AZ66+AZ68+AZ70+AZ72+AZ74+AZ76+AZ78+AZ80+AZ82+AZ84+AZ86+AZ88+AZ90</f>
        <v>10998</v>
      </c>
      <c r="BA92" s="492">
        <f t="shared" ref="BA92" si="128">(AZ10*BA10+AZ12*BA12+AZ14*BA14+AZ16*BA16+AZ18*BA18+AZ20*BA20+AZ22*BA22+AZ24*BA24+AZ26*BA26+AZ28*BA28+AZ30*BA30+AZ32*BA32+AZ34*BA34+AZ36*BA36+AZ38*BA38+AZ40*BA40+AZ42*BA42+AZ44*BA44+AZ46*BA46+AZ48*BA48+AZ50*BA50+AZ52*BA52+AZ54*BA54+AZ56*BA56+AZ58*BA58+AZ60*BA60+AZ62*BA62+AZ64*BA64+AZ66*BA66+AZ68*BA68+AZ70*BA70+AZ72*BA72+AZ74*BA74+AZ76*BA76+AZ78*BA78+AZ80*BA80+AZ82*BA82+AZ84*BA84+AZ86*BA86+AZ88*BA88+AZ90*BA90)/AZ92</f>
        <v>0.27961389343517001</v>
      </c>
      <c r="BB92" s="491">
        <f t="shared" ref="BB92" si="129">BB10+BB12+BB14+BB16+BB18+BB20+BB22+BB24+BB26+BB28+BB30+BB32+BB34+BB36+BB38+BB40+BB42+BB44+BB46+BB48+BB50+BB52+BB54+BB56+BB58+BB60+BB62+BB64+BB66+BB68+BB70+BB72+BB74+BB76+BB78+BB80+BB82+BB84+BB86+BB88+BB90</f>
        <v>2215</v>
      </c>
      <c r="BC92" s="492">
        <f t="shared" ref="BC92" si="130">(BB10*BC10+BB12*BC12+BB14*BC14+BB16*BC16+BB18*BC18+BB20*BC20+BB22*BC22+BB24*BC24+BB26*BC26+BB28*BC28+BB30*BC30+BB32*BC32+BB34*BC34+BB36*BC36+BB38*BC38+BB40*BC40+BB42*BC42+BB44*BC44+BB46*BC46+BB48*BC48+BB50*BC50+BB52*BC52+BB54*BC54+BB56*BC56+BB58*BC58+BB60*BC60+BB62*BC62+BB64*BC64+BB66*BC66+BB68*BC68+BB70*BC70+BB72*BC72+BB74*BC74+BB76*BC76+BB78*BC78+BB80*BC80+BB82*BC82+BB84*BC84+BB86*BC86+BB88*BC88+BB90*BC90)/BB92</f>
        <v>2.0133837471783296</v>
      </c>
      <c r="BD92" s="491">
        <f t="shared" ref="BD92" si="131">BD10+BD12+BD14+BD16+BD18+BD20+BD22+BD24+BD26+BD28+BD30+BD32+BD34+BD36+BD38+BD40+BD42+BD44+BD46+BD48+BD50+BD52+BD54+BD56+BD58+BD60+BD62+BD64+BD66+BD68+BD70+BD72+BD74+BD76+BD78+BD80+BD82+BD84+BD86+BD88+BD90</f>
        <v>3</v>
      </c>
      <c r="BE92" s="492">
        <f t="shared" ref="BE92" si="132">(BD10*BE10+BD12*BE12+BD14*BE14+BD16*BE16+BD18*BE18+BD20*BE20+BD22*BE22+BD24*BE24+BD26*BE26+BD28*BE28+BD30*BE30+BD32*BE32+BD34*BE34+BD36*BE36+BD38*BE38+BD40*BE40+BD42*BE42+BD44*BE44+BD46*BE46+BD48*BE48+BD50*BE50+BD52*BE52+BD54*BE54+BD56*BE56+BD58*BE58+BD60*BE60+BD62*BE62+BD64*BE64+BD66*BE66+BD68*BE68+BD70*BE70+BD72*BE72+BD74*BE74+BD76*BE76+BD78*BE78+BD80*BE80+BD82*BE82+BD84*BE84+BD86*BE86+BD88*BE88+BD90*BE90)/BD92</f>
        <v>8.7119999999999997</v>
      </c>
      <c r="BF92" s="491">
        <f t="shared" ref="BF92" si="133">BF10+BF12+BF14+BF16+BF18+BF20+BF22+BF24+BF26+BF28+BF30+BF32+BF34+BF36+BF38+BF40+BF42+BF44+BF46+BF48+BF50+BF52+BF54+BF56+BF58+BF60+BF62+BF64+BF66+BF68+BF70+BF72+BF74+BF76+BF78+BF80+BF82+BF84+BF86+BF88+BF90</f>
        <v>27</v>
      </c>
      <c r="BG92" s="492">
        <f t="shared" ref="BG92" si="134">(BF10*BG10+BF12*BG12+BF14*BG14+BF16*BG16+BF18*BG18+BF20*BG20+BF22*BG22+BF24*BG24+BF26*BG26+BF28*BG28+BF30*BG30+BF32*BG32+BF34*BG34+BF36*BG36+BF38*BG38+BF40*BG40+BF42*BG42+BF44*BG44+BF46*BG46+BF48*BG48+BF50*BG50+BF52*BG52+BF54*BG54+BF56*BG56+BF58*BG58+BF60*BG60+BF62*BG62+BF64*BG64+BF66*BG66+BF68*BG68+BF70*BG70+BF72*BG72+BF74*BG74+BF76*BG76+BF78*BG78+BF80*BG80+BF82*BG82+BF84*BG84+BF86*BG86+BF88*BG88+BF90*BG90)/BF92</f>
        <v>107.88592592592593</v>
      </c>
      <c r="BH92" s="491">
        <f t="shared" ref="BH92" si="135">BH10+BH12+BH14+BH16+BH18+BH20+BH22+BH24+BH26+BH28+BH30+BH32+BH34+BH36+BH38+BH40+BH42+BH44+BH46+BH48+BH50+BH52+BH54+BH56+BH58+BH60+BH62+BH64+BH66+BH68+BH70+BH72+BH74+BH76+BH78+BH80+BH82+BH84+BH86+BH88+BH90</f>
        <v>80</v>
      </c>
      <c r="BI92" s="492">
        <f t="shared" ref="BI92" si="136">(BH10*BI10+BH12*BI12+BH14*BI14+BH16*BI16+BH18*BI18+BH20*BI20+BH22*BI22+BH24*BI24+BH26*BI26+BH28*BI28+BH30*BI30+BH32*BI32+BH34*BI34+BH36*BI36+BH38*BI38+BH40*BI40+BH42*BI42+BH44*BI44+BH46*BI46+BH48*BI48+BH50*BI50+BH52*BI52+BH54*BI54+BH56*BI56+BH58*BI58+BH60*BI60+BH62*BI62+BH64*BI64+BH66*BI66+BH68*BI68+BH70*BI70+BH72*BI72+BH74*BI74+BH76*BI76+BH78*BI78+BH80*BI80+BH82*BI82+BH84*BI84+BH86*BI86+BH88*BI88+BH90*BI90)/BH92</f>
        <v>9.5684499999999986</v>
      </c>
      <c r="BJ92" s="491">
        <f t="shared" ref="BJ92" si="137">BJ10+BJ12+BJ14+BJ16+BJ18+BJ20+BJ22+BJ24+BJ26+BJ28+BJ30+BJ32+BJ34+BJ36+BJ38+BJ40+BJ42+BJ44+BJ46+BJ48+BJ50+BJ52+BJ54+BJ56+BJ58+BJ60+BJ62+BJ64+BJ66+BJ68+BJ70+BJ72+BJ74+BJ76+BJ78+BJ80+BJ82+BJ84+BJ86+BJ88+BJ90</f>
        <v>265</v>
      </c>
      <c r="BK92" s="492">
        <f t="shared" ref="BK92" si="138">(BJ10*BK10+BJ12*BK12+BJ14*BK14+BJ16*BK16+BJ18*BK18+BJ20*BK20+BJ22*BK22+BJ24*BK24+BJ26*BK26+BJ28*BK28+BJ30*BK30+BJ32*BK32+BJ34*BK34+BJ36*BK36+BJ38*BK38+BJ40*BK40+BJ42*BK42+BJ44*BK44+BJ46*BK46+BJ48*BK48+BJ50*BK50+BJ52*BK52+BJ54*BK54+BJ56*BK56+BJ58*BK58+BJ60*BK60+BJ62*BK62+BJ64*BK64+BJ66*BK66+BJ68*BK68+BJ70*BK70+BJ72*BK72+BJ74*BK74+BJ76*BK76+BJ78*BK78+BJ80*BK80+BJ82*BK82+BJ84*BK84+BJ86*BK86+BJ88*BK88+BJ90*BK90)/BJ92</f>
        <v>0.23639622641509436</v>
      </c>
      <c r="BL92" s="491">
        <f t="shared" ref="BL92" si="139">BL10+BL12+BL14+BL16+BL18+BL20+BL22+BL24+BL26+BL28+BL30+BL32+BL34+BL36+BL38+BL40+BL42+BL44+BL46+BL48+BL50+BL52+BL54+BL56+BL58+BL60+BL62+BL64+BL66+BL68+BL70+BL72+BL74+BL76+BL78+BL80+BL82+BL84+BL86+BL88+BL90</f>
        <v>880</v>
      </c>
      <c r="BM92" s="492">
        <f t="shared" ref="BM92" si="140">(BL10*BM10+BL12*BM12+BL14*BM14+BL16*BM16+BL18*BM18+BL20*BM20+BL22*BM22+BL24*BM24+BL26*BM26+BL28*BM28+BL30*BM30+BL32*BM32+BL34*BM34+BL36*BM36+BL38*BM38+BL40*BM40+BL42*BM42+BL44*BM44+BL46*BM46+BL48*BM48+BL50*BM50+BL52*BM52+BL54*BM54+BL56*BM56+BL58*BM58+BL60*BM60+BL62*BM62+BL64*BM64+BL66*BM66+BL68*BM68+BL70*BM70+BL72*BM72+BL74*BM74+BL76*BM76+BL78*BM78+BL80*BM80+BL82*BM82+BL84*BM84+BL86*BM86+BL88*BM88+BL90*BM90)/BL92</f>
        <v>1.5852954545454545</v>
      </c>
      <c r="BN92" s="491">
        <f t="shared" ref="BN92" si="141">BN10+BN12+BN14+BN16+BN18+BN20+BN22+BN24+BN26+BN28+BN30+BN32+BN34+BN36+BN38+BN40+BN42+BN44+BN46+BN48+BN50+BN52+BN54+BN56+BN58+BN60+BN62+BN64+BN66+BN68+BN70+BN72+BN74+BN76+BN78+BN80+BN82+BN84+BN86+BN88+BN90</f>
        <v>25</v>
      </c>
      <c r="BO92" s="492">
        <f t="shared" ref="BO92" si="142">(BN10*BO10+BN12*BO12+BN14*BO14+BN16*BO16+BN18*BO18+BN20*BO20+BN22*BO22+BN24*BO24+BN26*BO26+BN28*BO28+BN30*BO30+BN32*BO32+BN34*BO34+BN36*BO36+BN38*BO38+BN40*BO40+BN42*BO42+BN44*BO44+BN46*BO46+BN48*BO48+BN50*BO50+BN52*BO52+BN54*BO54+BN56*BO56+BN58*BO58+BN60*BO60+BN62*BO62+BN64*BO64+BN66*BO66+BN68*BO68+BN70*BO70+BN72*BO72+BN74*BO74+BN76*BO76+BN78*BO78+BN80*BO80+BN82*BO82+BN84*BO84+BN86*BO86+BN88*BO88+BN90*BO90)/BN92</f>
        <v>4</v>
      </c>
      <c r="BP92" s="491">
        <f t="shared" ref="BP92" si="143">BP10+BP12+BP14+BP16+BP18+BP20+BP22+BP24+BP26+BP28+BP30+BP32+BP34+BP36+BP38+BP40+BP42+BP44+BP46+BP48+BP50+BP52+BP54+BP56+BP58+BP60+BP62+BP64+BP66+BP68+BP70+BP72+BP74+BP76+BP78+BP80+BP82+BP84+BP86+BP88+BP90</f>
        <v>200</v>
      </c>
      <c r="BQ92" s="492">
        <f t="shared" ref="BQ92" si="144">(BP10*BQ10+BP12*BQ12+BP14*BQ14+BP16*BQ16+BP18*BQ18+BP20*BQ20+BP22*BQ22+BP24*BQ24+BP26*BQ26+BP28*BQ28+BP30*BQ30+BP32*BQ32+BP34*BQ34+BP36*BQ36+BP38*BQ38+BP40*BQ40+BP42*BQ42+BP44*BQ44+BP46*BQ46+BP48*BQ48+BP50*BQ50+BP52*BQ52+BP54*BQ54+BP56*BQ56+BP58*BQ58+BP60*BQ60+BP62*BQ62+BP64*BQ64+BP66*BQ66+BP68*BQ68+BP70*BQ70+BP72*BQ72+BP74*BQ74+BP76*BQ76+BP78*BQ78+BP80*BQ80+BP82*BQ82+BP84*BQ84+BP86*BQ86+BP88*BQ88+BP90*BQ90)/BP92</f>
        <v>0.43009999999999998</v>
      </c>
      <c r="BR92" s="491">
        <f t="shared" ref="BR92" si="145">BR10+BR12+BR14+BR16+BR18+BR20+BR22+BR24+BR26+BR28+BR30+BR32+BR34+BR36+BR38+BR40+BR42+BR44+BR46+BR48+BR50+BR52+BR54+BR56+BR58+BR60+BR62+BR64+BR66+BR68+BR70+BR72+BR74+BR76+BR78+BR80+BR82+BR84+BR86+BR88+BR90</f>
        <v>19413</v>
      </c>
      <c r="BS92" s="492">
        <f t="shared" ref="BS92" si="146">(BR10*BS10+BR12*BS12+BR14*BS14+BR16*BS16+BR18*BS18+BR20*BS20+BR22*BS22+BR24*BS24+BR26*BS26+BR28*BS28+BR30*BS30+BR32*BS32+BR34*BS34+BR36*BS36+BR38*BS38+BR40*BS40+BR42*BS42+BR44*BS44+BR46*BS46+BR48*BS48+BR50*BS50+BR52*BS52+BR54*BS54+BR56*BS56+BR58*BS58+BR60*BS60+BR62*BS62+BR64*BS64+BR66*BS66+BR68*BS68+BR70*BS70+BR72*BS72+BR74*BS74+BR76*BS76+BR78*BS78+BR80*BS80+BR82*BS82+BR84*BS84+BR86*BS86+BR88*BS88+BR90*BS90)/BR92</f>
        <v>0.90531461391850854</v>
      </c>
      <c r="BT92" s="491">
        <f t="shared" ref="BT92" si="147">BT10+BT12+BT14+BT16+BT18+BT20+BT22+BT24+BT26+BT28+BT30+BT32+BT34+BT36+BT38+BT40+BT42+BT44+BT46+BT48+BT50+BT52+BT54+BT56+BT58+BT60+BT62+BT64+BT66+BT68+BT70+BT72+BT74+BT76+BT78+BT80+BT82+BT84+BT86+BT88+BT90</f>
        <v>3841</v>
      </c>
      <c r="BU92" s="492">
        <f t="shared" ref="BU92" si="148">(BT10*BU10+BT12*BU12+BT14*BU14+BT16*BU16+BT18*BU18+BT20*BU20+BT22*BU22+BT24*BU24+BT26*BU26+BT28*BU28+BT30*BU30+BT32*BU32+BT34*BU34+BT36*BU36+BT38*BU38+BT40*BU40+BT42*BU42+BT44*BU44+BT46*BU46+BT48*BU48+BT50*BU50+BT52*BU52+BT54*BU54+BT56*BU56+BT58*BU58+BT60*BU60+BT62*BU62+BT64*BU64+BT66*BU66+BT68*BU68+BT70*BU70+BT72*BU72+BT74*BU74+BT76*BU76+BT78*BU78+BT80*BU80+BT82*BU82+BT84*BU84+BT86*BU86+BT88*BU88+BT90*BU90)/BT92</f>
        <v>3.7211197438167156</v>
      </c>
      <c r="BV92" s="491">
        <f t="shared" ref="BV92" si="149">BV10+BV12+BV14+BV16+BV18+BV20+BV22+BV24+BV26+BV28+BV30+BV32+BV34+BV36+BV38+BV40+BV42+BV44+BV46+BV48+BV50+BV52+BV54+BV56+BV58+BV60+BV62+BV64+BV66+BV68+BV70+BV72+BV74+BV76+BV78+BV80+BV82+BV84+BV86+BV88+BV90</f>
        <v>52</v>
      </c>
      <c r="BW92" s="492">
        <f t="shared" ref="BW92" si="150">(BV10*BW10+BV12*BW12+BV14*BW14+BV16*BW16+BV18*BW18+BV20*BW20+BV22*BW22+BV24*BW24+BV26*BW26+BV28*BW28+BV30*BW30+BV32*BW32+BV34*BW34+BV36*BW36+BV38*BW38+BV40*BW40+BV42*BW42+BV44*BW44+BV46*BW46+BV48*BW48+BV50*BW50+BV52*BW52+BV54*BW54+BV56*BW56+BV58*BW58+BV60*BW60+BV62*BW62+BV64*BW64+BV66*BW66+BV68*BW68+BV70*BW70+BV72*BW72+BV74*BW74+BV76*BW76+BV78*BW78+BV80*BW80+BV82*BW82+BV84*BW84+BV86*BW86+BV88*BW88+BV90*BW90)/BV92</f>
        <v>1.9359999999999999</v>
      </c>
      <c r="BX92" s="491">
        <f t="shared" ref="BX92" si="151">BX10+BX12+BX14+BX16+BX18+BX20+BX22+BX24+BX26+BX28+BX30+BX32+BX34+BX36+BX38+BX40+BX42+BX44+BX46+BX48+BX50+BX52+BX54+BX56+BX58+BX60+BX62+BX64+BX66+BX68+BX70+BX72+BX74+BX76+BX78+BX80+BX82+BX84+BX86+BX88+BX90</f>
        <v>120.5</v>
      </c>
      <c r="BY92" s="492">
        <f t="shared" ref="BY92" si="152">(BX10*BY10+BX12*BY12+BX14*BY14+BX16*BY16+BX18*BY18+BX20*BY20+BX22*BY22+BX24*BY24+BX26*BY26+BX28*BY28+BX30*BY30+BX32*BY32+BX34*BY34+BX36*BY36+BX38*BY38+BX40*BY40+BX42*BY42+BX44*BY44+BX46*BY46+BX48*BY48+BX50*BY50+BX52*BY52+BX54*BY54+BX56*BY56+BX58*BY58+BX60*BY60+BX62*BY62+BX64*BY64+BX66*BY66+BX68*BY68+BX70*BY70+BX72*BY72+BX74*BY74+BX76*BY76+BX78*BY78+BX80*BY80+BX82*BY82+BX84*BY84+BX86*BY86+BX88*BY88+BX90*BY90)/BX92</f>
        <v>4.3286008298755192</v>
      </c>
      <c r="BZ92" s="491">
        <f t="shared" ref="BZ92" si="153">BZ10+BZ12+BZ14+BZ16+BZ18+BZ20+BZ22+BZ24+BZ26+BZ28+BZ30+BZ32+BZ34+BZ36+BZ38+BZ40+BZ42+BZ44+BZ46+BZ48+BZ50+BZ52+BZ54+BZ56+BZ58+BZ60+BZ62+BZ64+BZ66+BZ68+BZ70+BZ72+BZ74+BZ76+BZ78+BZ80+BZ82+BZ84+BZ86+BZ88+BZ90</f>
        <v>5800</v>
      </c>
      <c r="CA92" s="492">
        <f t="shared" ref="CA92" si="154">(BZ10*CA10+BZ12*CA12+BZ14*CA14+BZ16*CA16+BZ18*CA18+BZ20*CA20+BZ22*CA22+BZ24*CA24+BZ26*CA26+BZ28*CA28+BZ30*CA30+BZ32*CA32+BZ34*CA34+BZ36*CA36+BZ38*CA38+BZ40*CA40+BZ42*CA42+BZ44*CA44+BZ46*CA46+BZ48*CA48+BZ50*CA50+BZ52*CA52+BZ54*CA54+BZ56*CA56+BZ58*CA58+BZ60*CA60+BZ62*CA62+BZ64*CA64+BZ66*CA66+BZ68*CA68+BZ70*CA70+BZ72*CA72+BZ74*CA74+BZ76*CA76+BZ78*CA78+BZ80*CA80+BZ82*CA82+BZ84*CA84+BZ86*CA86+BZ88*CA88+BZ90*CA90)/BZ92</f>
        <v>6.3546965517241372E-2</v>
      </c>
      <c r="CB92" s="491">
        <f t="shared" ref="CB92" si="155">CB10+CB12+CB14+CB16+CB18+CB20+CB22+CB24+CB26+CB28+CB30+CB32+CB34+CB36+CB38+CB40+CB42+CB44+CB46+CB48+CB50+CB52+CB54+CB56+CB58+CB60+CB62+CB64+CB66+CB68+CB70+CB72+CB74+CB76+CB78+CB80+CB82+CB84+CB86+CB88+CB90</f>
        <v>12.212999999999999</v>
      </c>
      <c r="CC92" s="492">
        <f t="shared" ref="CC92" si="156">(CB10*CC10+CB12*CC12+CB14*CC14+CB16*CC16+CB18*CC18+CB20*CC20+CB22*CC22+CB24*CC24+CB26*CC26+CB28*CC28+CB30*CC30+CB32*CC32+CB34*CC34+CB36*CC36+CB38*CC38+CB40*CC40+CB42*CC42+CB44*CC44+CB46*CC46+CB48*CC48+CB50*CC50+CB52*CC52+CB54*CC54+CB56*CC56+CB58*CC58+CB60*CC60+CB62*CC62+CB64*CC64+CB66*CC66+CB68*CC68+CB70*CC70+CB72*CC72+CB74*CC74+CB76*CC76+CB78*CC78+CB80*CC80+CB82*CC82+CB84*CC84+CB86*CC86+CB88*CC88+CB90*CC90)/CB92</f>
        <v>26.080220135838868</v>
      </c>
      <c r="CD92" s="491">
        <f t="shared" ref="CD92" si="157">CD10+CD12+CD14+CD16+CD18+CD20+CD22+CD24+CD26+CD28+CD30+CD32+CD34+CD36+CD38+CD40+CD42+CD44+CD46+CD48+CD50+CD52+CD54+CD56+CD58+CD60+CD62+CD64+CD66+CD68+CD70+CD72+CD74+CD76+CD78+CD80+CD82+CD84+CD86+CD88+CD90</f>
        <v>1025</v>
      </c>
      <c r="CE92" s="492">
        <f t="shared" ref="CE92" si="158">(CD10*CE10+CD12*CE12+CD14*CE14+CD16*CE16+CD18*CE18+CD20*CE20+CD22*CE22+CD24*CE24+CD26*CE26+CD28*CE28+CD30*CE30+CD32*CE32+CD34*CE34+CD36*CE36+CD38*CE38+CD40*CE40+CD42*CE42+CD44*CE44+CD46*CE46+CD48*CE48+CD50*CE50+CD52*CE52+CD54*CE54+CD56*CE56+CD58*CE58+CD60*CE60+CD62*CE62+CD64*CE64+CD66*CE66+CD68*CE68+CD70*CE70+CD72*CE72+CD74*CE74+CD76*CE76+CD78*CE78+CD80*CE80+CD82*CE82+CD84*CE84+CD86*CE86+CD88*CE88+CD90*CE90)/CD92</f>
        <v>1.8887804878048779</v>
      </c>
      <c r="CF92" s="491">
        <f t="shared" ref="CF92" si="159">CF10+CF12+CF14+CF16+CF18+CF20+CF22+CF24+CF26+CF28+CF30+CF32+CF34+CF36+CF38+CF40+CF42+CF44+CF46+CF48+CF50+CF52+CF54+CF56+CF58+CF60+CF62+CF64+CF66+CF68+CF70+CF72+CF74+CF76+CF78+CF80+CF82+CF84+CF86+CF88+CF90</f>
        <v>140</v>
      </c>
      <c r="CG92" s="492">
        <f t="shared" ref="CG92" si="160">(CF10*CG10+CF12*CG12+CF14*CG14+CF16*CG16+CF18*CG18+CF20*CG20+CF22*CG22+CF24*CG24+CF26*CG26+CF28*CG28+CF30*CG30+CF32*CG32+CF34*CG34+CF36*CG36+CF38*CG38+CF40*CG40+CF42*CG42+CF44*CG44+CF46*CG46+CF48*CG48+CF50*CG50+CF52*CG52+CF54*CG54+CF56*CG56+CF58*CG58+CF60*CG60+CF62*CG62+CF64*CG64+CF66*CG66+CF68*CG68+CF70*CG70+CF72*CG72+CF74*CG74+CF76*CG76+CF78*CG78+CF80*CG80+CF82*CG82+CF84*CG84+CF86*CG86+CF88*CG88+CF90*CG90)/CF92</f>
        <v>4.8944357142857147</v>
      </c>
      <c r="CH92" s="491">
        <f t="shared" ref="CH92" si="161">CH10+CH12+CH14+CH16+CH18+CH20+CH22+CH24+CH26+CH28+CH30+CH32+CH34+CH36+CH38+CH40+CH42+CH44+CH46+CH48+CH50+CH52+CH54+CH56+CH58+CH60+CH62+CH64+CH66+CH68+CH70+CH72+CH74+CH76+CH78+CH80+CH82+CH84+CH86+CH88+CH90</f>
        <v>8640</v>
      </c>
      <c r="CI92" s="492">
        <f t="shared" ref="CI92" si="162">(CH10*CI10+CH12*CI12+CH14*CI14+CH16*CI16+CH18*CI18+CH20*CI20+CH22*CI22+CH24*CI24+CH26*CI26+CH28*CI28+CH30*CI30+CH32*CI32+CH34*CI34+CH36*CI36+CH38*CI38+CH40*CI40+CH42*CI42+CH44*CI44+CH46*CI46+CH48*CI48+CH50*CI50+CH52*CI52+CH54*CI54+CH56*CI56+CH58*CI58+CH60*CI60+CH62*CI62+CH64*CI64+CH66*CI66+CH68*CI68+CH70*CI70+CH72*CI72+CH74*CI74+CH76*CI76+CH78*CI78+CH80*CI80+CH82*CI82+CH84*CI84+CH86*CI86+CH88*CI88+CH90*CI90)/CH92</f>
        <v>0.27225000000000005</v>
      </c>
      <c r="CJ92" s="491">
        <f t="shared" ref="CJ92" si="163">CJ10+CJ12+CJ14+CJ16+CJ18+CJ20+CJ22+CJ24+CJ26+CJ28+CJ30+CJ32+CJ34+CJ36+CJ38+CJ40+CJ42+CJ44+CJ46+CJ48+CJ50+CJ52+CJ54+CJ56+CJ58+CJ60+CJ62+CJ64+CJ66+CJ68+CJ70+CJ72+CJ74+CJ76+CJ78+CJ80+CJ82+CJ84+CJ86+CJ88+CJ90</f>
        <v>85</v>
      </c>
      <c r="CK92" s="492">
        <f t="shared" ref="CK92" si="164">(CJ10*CK10+CJ12*CK12+CJ14*CK14+CJ16*CK16+CJ18*CK18+CJ20*CK20+CJ22*CK22+CJ24*CK24+CJ26*CK26+CJ28*CK28+CJ30*CK30+CJ32*CK32+CJ34*CK34+CJ36*CK36+CJ38*CK38+CJ40*CK40+CJ42*CK42+CJ44*CK44+CJ46*CK46+CJ48*CK48+CJ50*CK50+CJ52*CK52+CJ54*CK54+CJ56*CK56+CJ58*CK58+CJ60*CK60+CJ62*CK62+CJ64*CK64+CJ66*CK66+CJ68*CK68+CJ70*CK70+CJ72*CK72+CJ74*CK74+CJ76*CK76+CJ78*CK78+CJ80*CK80+CJ82*CK82+CJ84*CK84+CJ86*CK86+CJ88*CK88+CJ90*CK90)/CJ92</f>
        <v>4.5638352941176459</v>
      </c>
      <c r="CL92" s="491">
        <f t="shared" ref="CL92" si="165">CL10+CL12+CL14+CL16+CL18+CL20+CL22+CL24+CL26+CL28+CL30+CL32+CL34+CL36+CL38+CL40+CL42+CL44+CL46+CL48+CL50+CL52+CL54+CL56+CL58+CL60+CL62+CL64+CL66+CL68+CL70+CL72+CL74+CL76+CL78+CL80+CL82+CL84+CL86+CL88+CL90</f>
        <v>502</v>
      </c>
      <c r="CM92" s="492">
        <f t="shared" ref="CM92" si="166">(CL10*CM10+CL12*CM12+CL14*CM14+CL16*CM16+CL18*CM18+CL20*CM20+CL22*CM22+CL24*CM24+CL26*CM26+CL28*CM28+CL30*CM30+CL32*CM32+CL34*CM34+CL36*CM36+CL38*CM38+CL40*CM40+CL42*CM42+CL44*CM44+CL46*CM46+CL48*CM48+CL50*CM50+CL52*CM52+CL54*CM54+CL56*CM56+CL58*CM58+CL60*CM60+CL62*CM62+CL64*CM64+CL66*CM66+CL68*CM68+CL70*CM70+CL72*CM72+CL74*CM74+CL76*CM76+CL78*CM78+CL80*CM80+CL82*CM82+CL84*CM84+CL86*CM86+CL88*CM88+CL90*CM90)/CL92</f>
        <v>3.2227940239043806</v>
      </c>
      <c r="CN92" s="491">
        <f t="shared" ref="CN92" si="167">CN10+CN12+CN14+CN16+CN18+CN20+CN22+CN24+CN26+CN28+CN30+CN32+CN34+CN36+CN38+CN40+CN42+CN44+CN46+CN48+CN50+CN52+CN54+CN56+CN58+CN60+CN62+CN64+CN66+CN68+CN70+CN72+CN74+CN76+CN78+CN80+CN82+CN84+CN86+CN88+CN90</f>
        <v>5975</v>
      </c>
      <c r="CO92" s="492">
        <f t="shared" si="82"/>
        <v>4.4293891213389114E-2</v>
      </c>
      <c r="CP92" s="433"/>
      <c r="CQ92" s="434">
        <f>SUM(CQ10:CQ91)</f>
        <v>1612476.16</v>
      </c>
    </row>
    <row r="94" spans="1:95" x14ac:dyDescent="0.2">
      <c r="C94" s="493" t="s">
        <v>207</v>
      </c>
      <c r="D94" s="494">
        <f>ROUNDUP(E92-D91,0)</f>
        <v>1390092</v>
      </c>
    </row>
    <row r="95" spans="1:95" x14ac:dyDescent="0.2">
      <c r="E95" s="187"/>
      <c r="CQ95" s="187"/>
    </row>
    <row r="97" spans="5:5" x14ac:dyDescent="0.2">
      <c r="E97" s="187"/>
    </row>
  </sheetData>
  <mergeCells count="53">
    <mergeCell ref="BZ4:CA4"/>
    <mergeCell ref="CP4:CP5"/>
    <mergeCell ref="BT4:BU4"/>
    <mergeCell ref="BV4:BW4"/>
    <mergeCell ref="BX4:BY4"/>
    <mergeCell ref="CB4:CC4"/>
    <mergeCell ref="CD4:CE4"/>
    <mergeCell ref="CF4:CG4"/>
    <mergeCell ref="CH4:CI4"/>
    <mergeCell ref="CJ4:CK4"/>
    <mergeCell ref="CL4:CM4"/>
    <mergeCell ref="CN4:CO4"/>
    <mergeCell ref="AN4:AO4"/>
    <mergeCell ref="AP4:AQ4"/>
    <mergeCell ref="AR4:AS4"/>
    <mergeCell ref="AT4:AU4"/>
    <mergeCell ref="BR4:BS4"/>
    <mergeCell ref="AX4:AY4"/>
    <mergeCell ref="AZ4:BA4"/>
    <mergeCell ref="BB4:BC4"/>
    <mergeCell ref="BD4:BE4"/>
    <mergeCell ref="BF4:BG4"/>
    <mergeCell ref="BH4:BI4"/>
    <mergeCell ref="BJ4:BK4"/>
    <mergeCell ref="BL4:BM4"/>
    <mergeCell ref="BN4:BO4"/>
    <mergeCell ref="BP4:BQ4"/>
    <mergeCell ref="AD4:AE4"/>
    <mergeCell ref="AF4:AG4"/>
    <mergeCell ref="AH4:AI4"/>
    <mergeCell ref="AJ4:AK4"/>
    <mergeCell ref="AL4:AM4"/>
    <mergeCell ref="A4:A5"/>
    <mergeCell ref="B4:B5"/>
    <mergeCell ref="D4:D5"/>
    <mergeCell ref="E4:E5"/>
    <mergeCell ref="F4:G4"/>
    <mergeCell ref="E1:G1"/>
    <mergeCell ref="C4:C5"/>
    <mergeCell ref="CQ4:CQ5"/>
    <mergeCell ref="X4:Y4"/>
    <mergeCell ref="AL3:AT3"/>
    <mergeCell ref="H4:I4"/>
    <mergeCell ref="J4:K4"/>
    <mergeCell ref="L4:M4"/>
    <mergeCell ref="N4:O4"/>
    <mergeCell ref="P4:Q4"/>
    <mergeCell ref="R4:S4"/>
    <mergeCell ref="T4:U4"/>
    <mergeCell ref="V4:W4"/>
    <mergeCell ref="AV4:AW4"/>
    <mergeCell ref="Z4:AA4"/>
    <mergeCell ref="AB4:AC4"/>
  </mergeCells>
  <pageMargins left="0.19685039370078741" right="0.11811023622047245" top="0.19685039370078741" bottom="0.15748031496062992" header="0.31496062992125984" footer="0.31496062992125984"/>
  <pageSetup paperSize="9" scale="60"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B4872-9D77-46DA-8E51-1F92D9238AC7}">
  <sheetPr>
    <tabColor theme="5" tint="0.59999389629810485"/>
  </sheetPr>
  <dimension ref="A1:CK98"/>
  <sheetViews>
    <sheetView zoomScale="78" zoomScaleNormal="78" workbookViewId="0">
      <selection activeCell="E1" sqref="E1:H1"/>
    </sheetView>
  </sheetViews>
  <sheetFormatPr defaultRowHeight="15" x14ac:dyDescent="0.25"/>
  <cols>
    <col min="1" max="1" width="13.85546875" style="736" customWidth="1"/>
    <col min="2" max="2" width="41.85546875" style="736" customWidth="1"/>
    <col min="3" max="3" width="7.85546875" style="736" customWidth="1"/>
    <col min="4" max="4" width="16.140625" style="736" customWidth="1"/>
    <col min="5" max="5" width="22" style="736" customWidth="1"/>
    <col min="6" max="87" width="13.140625" style="736" customWidth="1"/>
    <col min="88" max="89" width="22" style="736" customWidth="1"/>
    <col min="90" max="16384" width="9.140625" style="736"/>
  </cols>
  <sheetData>
    <row r="1" spans="1:89" ht="69.75" customHeight="1" x14ac:dyDescent="0.25">
      <c r="E1" s="1348" t="s">
        <v>5090</v>
      </c>
      <c r="F1" s="1425"/>
      <c r="G1" s="1425"/>
      <c r="H1" s="1425"/>
    </row>
    <row r="2" spans="1:89" ht="15.75" x14ac:dyDescent="0.25">
      <c r="A2" s="737" t="s">
        <v>5199</v>
      </c>
      <c r="B2" s="738"/>
      <c r="C2" s="738"/>
      <c r="D2" s="739"/>
      <c r="E2" s="739"/>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1"/>
      <c r="AN2" s="740"/>
      <c r="AO2" s="741"/>
      <c r="AP2" s="740"/>
      <c r="AQ2" s="741"/>
      <c r="AR2" s="740"/>
      <c r="AS2" s="741"/>
      <c r="AT2" s="740"/>
      <c r="AU2" s="741"/>
      <c r="AV2" s="740"/>
      <c r="AW2" s="741"/>
      <c r="AX2" s="740"/>
      <c r="AY2" s="741"/>
      <c r="AZ2" s="740"/>
      <c r="BA2" s="741"/>
      <c r="BB2" s="740"/>
      <c r="BC2" s="741"/>
      <c r="BD2" s="740"/>
      <c r="BE2" s="741"/>
      <c r="BF2" s="740"/>
      <c r="BG2" s="741"/>
      <c r="BH2" s="740"/>
      <c r="BI2" s="741"/>
      <c r="BJ2" s="740"/>
      <c r="BK2" s="741"/>
      <c r="BL2" s="740"/>
      <c r="BM2" s="741"/>
      <c r="BN2" s="740"/>
      <c r="BO2" s="741"/>
      <c r="BP2" s="740"/>
      <c r="BQ2" s="741"/>
      <c r="BR2" s="740"/>
      <c r="BS2" s="742"/>
      <c r="BT2" s="740"/>
      <c r="BU2" s="742"/>
      <c r="BV2" s="740"/>
      <c r="BW2" s="742"/>
      <c r="BX2" s="740"/>
      <c r="BY2" s="742"/>
      <c r="BZ2" s="742"/>
      <c r="CA2" s="742"/>
      <c r="CB2" s="742"/>
      <c r="CC2" s="742"/>
      <c r="CD2" s="742"/>
      <c r="CE2" s="742"/>
      <c r="CF2" s="742"/>
      <c r="CG2" s="742"/>
      <c r="CH2" s="742"/>
      <c r="CI2" s="742"/>
      <c r="CJ2" s="739"/>
      <c r="CK2" s="739"/>
    </row>
    <row r="3" spans="1:89" x14ac:dyDescent="0.25">
      <c r="A3" s="743" t="s">
        <v>5200</v>
      </c>
      <c r="B3" s="744"/>
      <c r="C3" s="744"/>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c r="AL3" s="1409"/>
      <c r="AM3" s="1409"/>
      <c r="AN3" s="1409"/>
      <c r="AO3" s="1409"/>
      <c r="AP3" s="1409"/>
      <c r="AQ3" s="1409"/>
      <c r="AR3" s="1409"/>
      <c r="AS3" s="1409"/>
      <c r="AT3" s="1409"/>
      <c r="AU3" s="745"/>
      <c r="AV3" s="740"/>
      <c r="AW3" s="741"/>
      <c r="AX3" s="740"/>
      <c r="AY3" s="741"/>
      <c r="AZ3" s="740"/>
      <c r="BA3" s="741"/>
      <c r="BB3" s="740"/>
      <c r="BC3" s="741"/>
      <c r="BD3" s="740"/>
      <c r="BE3" s="741"/>
      <c r="BF3" s="740"/>
      <c r="BG3" s="741"/>
      <c r="BH3" s="740"/>
      <c r="BI3" s="741"/>
      <c r="BJ3" s="740"/>
      <c r="BK3" s="741"/>
      <c r="BL3" s="740"/>
      <c r="BM3" s="741"/>
      <c r="BN3" s="740"/>
      <c r="BO3" s="741"/>
      <c r="BP3" s="740"/>
      <c r="BQ3" s="741"/>
      <c r="BR3" s="740"/>
      <c r="BS3" s="742"/>
      <c r="BT3" s="740"/>
      <c r="BU3" s="742"/>
      <c r="BV3" s="740"/>
      <c r="BW3" s="742"/>
      <c r="BX3" s="740"/>
      <c r="BY3" s="742"/>
      <c r="BZ3" s="742"/>
      <c r="CA3" s="742"/>
      <c r="CB3" s="742"/>
      <c r="CC3" s="742"/>
      <c r="CD3" s="742"/>
      <c r="CE3" s="742"/>
      <c r="CF3" s="742"/>
      <c r="CG3" s="742"/>
      <c r="CH3" s="742"/>
      <c r="CI3" s="742"/>
      <c r="CJ3" s="739"/>
      <c r="CK3" s="739"/>
    </row>
    <row r="4" spans="1:89" ht="15.75" thickBot="1" x14ac:dyDescent="0.3">
      <c r="A4" s="743"/>
      <c r="B4" s="744"/>
      <c r="C4" s="744"/>
      <c r="D4" s="739"/>
      <c r="E4" s="739"/>
      <c r="F4" s="739"/>
      <c r="G4" s="739"/>
      <c r="H4" s="739"/>
      <c r="I4" s="739"/>
      <c r="J4" s="739"/>
      <c r="K4" s="739"/>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59"/>
      <c r="AM4" s="759"/>
      <c r="AN4" s="759"/>
      <c r="AO4" s="759"/>
      <c r="AP4" s="759"/>
      <c r="AQ4" s="759"/>
      <c r="AR4" s="759"/>
      <c r="AS4" s="759"/>
      <c r="AT4" s="759"/>
      <c r="AU4" s="745"/>
      <c r="AV4" s="740"/>
      <c r="AW4" s="741"/>
      <c r="AX4" s="740"/>
      <c r="AY4" s="741"/>
      <c r="AZ4" s="740"/>
      <c r="BA4" s="741"/>
      <c r="BB4" s="740"/>
      <c r="BC4" s="741"/>
      <c r="BD4" s="740"/>
      <c r="BE4" s="741"/>
      <c r="BF4" s="740"/>
      <c r="BG4" s="741"/>
      <c r="BH4" s="740"/>
      <c r="BI4" s="741"/>
      <c r="BJ4" s="740"/>
      <c r="BK4" s="741"/>
      <c r="BL4" s="740"/>
      <c r="BM4" s="741"/>
      <c r="BN4" s="740"/>
      <c r="BO4" s="741"/>
      <c r="BP4" s="740"/>
      <c r="BQ4" s="741"/>
      <c r="BR4" s="740"/>
      <c r="BS4" s="742"/>
      <c r="BT4" s="740"/>
      <c r="BU4" s="742"/>
      <c r="BV4" s="740"/>
      <c r="BW4" s="742"/>
      <c r="BX4" s="740"/>
      <c r="BY4" s="742"/>
      <c r="BZ4" s="742"/>
      <c r="CA4" s="742"/>
      <c r="CB4" s="742"/>
      <c r="CC4" s="742"/>
      <c r="CD4" s="742"/>
      <c r="CE4" s="742"/>
      <c r="CF4" s="742"/>
      <c r="CG4" s="742"/>
      <c r="CH4" s="742"/>
      <c r="CI4" s="742"/>
      <c r="CJ4" s="739"/>
      <c r="CK4" s="739"/>
    </row>
    <row r="5" spans="1:89" ht="76.5" customHeight="1" x14ac:dyDescent="0.25">
      <c r="A5" s="1410" t="s">
        <v>209</v>
      </c>
      <c r="B5" s="1412" t="s">
        <v>4995</v>
      </c>
      <c r="C5" s="1414" t="s">
        <v>4996</v>
      </c>
      <c r="D5" s="1416" t="s">
        <v>4997</v>
      </c>
      <c r="E5" s="1418" t="s">
        <v>4998</v>
      </c>
      <c r="F5" s="1420" t="s">
        <v>4999</v>
      </c>
      <c r="G5" s="1421"/>
      <c r="H5" s="1421" t="s">
        <v>5000</v>
      </c>
      <c r="I5" s="1421"/>
      <c r="J5" s="1421" t="s">
        <v>5001</v>
      </c>
      <c r="K5" s="1421"/>
      <c r="L5" s="1421" t="s">
        <v>5002</v>
      </c>
      <c r="M5" s="1421"/>
      <c r="N5" s="1421" t="s">
        <v>5003</v>
      </c>
      <c r="O5" s="1421"/>
      <c r="P5" s="1421" t="s">
        <v>5004</v>
      </c>
      <c r="Q5" s="1421"/>
      <c r="R5" s="1421" t="s">
        <v>5005</v>
      </c>
      <c r="S5" s="1421"/>
      <c r="T5" s="1421" t="s">
        <v>5006</v>
      </c>
      <c r="U5" s="1421"/>
      <c r="V5" s="1421" t="s">
        <v>5007</v>
      </c>
      <c r="W5" s="1421"/>
      <c r="X5" s="1421" t="s">
        <v>5008</v>
      </c>
      <c r="Y5" s="1421"/>
      <c r="Z5" s="1421" t="s">
        <v>5009</v>
      </c>
      <c r="AA5" s="1421"/>
      <c r="AB5" s="1421" t="s">
        <v>5010</v>
      </c>
      <c r="AC5" s="1421"/>
      <c r="AD5" s="1421" t="s">
        <v>5011</v>
      </c>
      <c r="AE5" s="1421"/>
      <c r="AF5" s="1421" t="s">
        <v>5012</v>
      </c>
      <c r="AG5" s="1421"/>
      <c r="AH5" s="1421" t="s">
        <v>5013</v>
      </c>
      <c r="AI5" s="1421"/>
      <c r="AJ5" s="1421" t="s">
        <v>5014</v>
      </c>
      <c r="AK5" s="1421"/>
      <c r="AL5" s="1422" t="s">
        <v>5015</v>
      </c>
      <c r="AM5" s="1422"/>
      <c r="AN5" s="1422" t="s">
        <v>5016</v>
      </c>
      <c r="AO5" s="1422"/>
      <c r="AP5" s="1422" t="s">
        <v>5017</v>
      </c>
      <c r="AQ5" s="1422"/>
      <c r="AR5" s="1421" t="s">
        <v>5018</v>
      </c>
      <c r="AS5" s="1421"/>
      <c r="AT5" s="1421" t="s">
        <v>5201</v>
      </c>
      <c r="AU5" s="1421"/>
      <c r="AV5" s="1422" t="s">
        <v>5202</v>
      </c>
      <c r="AW5" s="1422"/>
      <c r="AX5" s="1422" t="s">
        <v>5020</v>
      </c>
      <c r="AY5" s="1422"/>
      <c r="AZ5" s="1422" t="s">
        <v>5021</v>
      </c>
      <c r="BA5" s="1422"/>
      <c r="BB5" s="1421" t="s">
        <v>5022</v>
      </c>
      <c r="BC5" s="1421"/>
      <c r="BD5" s="1423" t="s">
        <v>5023</v>
      </c>
      <c r="BE5" s="1423"/>
      <c r="BF5" s="1422" t="s">
        <v>5024</v>
      </c>
      <c r="BG5" s="1422"/>
      <c r="BH5" s="1422" t="s">
        <v>5025</v>
      </c>
      <c r="BI5" s="1422"/>
      <c r="BJ5" s="1426" t="s">
        <v>5203</v>
      </c>
      <c r="BK5" s="1426"/>
      <c r="BL5" s="1422" t="s">
        <v>5026</v>
      </c>
      <c r="BM5" s="1427"/>
      <c r="BN5" s="1428" t="s">
        <v>5033</v>
      </c>
      <c r="BO5" s="1429"/>
      <c r="BP5" s="1430" t="s">
        <v>5028</v>
      </c>
      <c r="BQ5" s="1427"/>
      <c r="BR5" s="1428" t="s">
        <v>5204</v>
      </c>
      <c r="BS5" s="1429"/>
      <c r="BT5" s="1430" t="s">
        <v>5030</v>
      </c>
      <c r="BU5" s="1422"/>
      <c r="BV5" s="1426" t="s">
        <v>5205</v>
      </c>
      <c r="BW5" s="1426"/>
      <c r="BX5" s="1426" t="s">
        <v>5206</v>
      </c>
      <c r="BY5" s="1426"/>
      <c r="BZ5" s="1422" t="s">
        <v>5034</v>
      </c>
      <c r="CA5" s="1422"/>
      <c r="CB5" s="1422" t="s">
        <v>5035</v>
      </c>
      <c r="CC5" s="1422"/>
      <c r="CD5" s="1422" t="s">
        <v>5036</v>
      </c>
      <c r="CE5" s="1422"/>
      <c r="CF5" s="1422" t="s">
        <v>5037</v>
      </c>
      <c r="CG5" s="1422"/>
      <c r="CH5" s="1422" t="s">
        <v>5038</v>
      </c>
      <c r="CI5" s="1424"/>
      <c r="CJ5" s="1416" t="s">
        <v>4997</v>
      </c>
      <c r="CK5" s="1416" t="s">
        <v>4998</v>
      </c>
    </row>
    <row r="6" spans="1:89" ht="26.25" thickBot="1" x14ac:dyDescent="0.3">
      <c r="A6" s="1411"/>
      <c r="B6" s="1413"/>
      <c r="C6" s="1415"/>
      <c r="D6" s="1417"/>
      <c r="E6" s="1419"/>
      <c r="F6" s="798" t="s">
        <v>5039</v>
      </c>
      <c r="G6" s="799" t="s">
        <v>5040</v>
      </c>
      <c r="H6" s="799" t="s">
        <v>5039</v>
      </c>
      <c r="I6" s="799" t="s">
        <v>5040</v>
      </c>
      <c r="J6" s="799" t="s">
        <v>5039</v>
      </c>
      <c r="K6" s="799" t="s">
        <v>5040</v>
      </c>
      <c r="L6" s="799" t="s">
        <v>5039</v>
      </c>
      <c r="M6" s="799" t="s">
        <v>5040</v>
      </c>
      <c r="N6" s="799" t="s">
        <v>5039</v>
      </c>
      <c r="O6" s="799" t="s">
        <v>5040</v>
      </c>
      <c r="P6" s="799" t="s">
        <v>5039</v>
      </c>
      <c r="Q6" s="799" t="s">
        <v>5040</v>
      </c>
      <c r="R6" s="799" t="s">
        <v>5041</v>
      </c>
      <c r="S6" s="799" t="s">
        <v>5042</v>
      </c>
      <c r="T6" s="799" t="s">
        <v>5039</v>
      </c>
      <c r="U6" s="799" t="s">
        <v>5040</v>
      </c>
      <c r="V6" s="799" t="s">
        <v>5039</v>
      </c>
      <c r="W6" s="799" t="s">
        <v>5040</v>
      </c>
      <c r="X6" s="799" t="s">
        <v>5039</v>
      </c>
      <c r="Y6" s="799" t="s">
        <v>5040</v>
      </c>
      <c r="Z6" s="799" t="s">
        <v>5039</v>
      </c>
      <c r="AA6" s="799" t="s">
        <v>5040</v>
      </c>
      <c r="AB6" s="799" t="s">
        <v>5039</v>
      </c>
      <c r="AC6" s="799" t="s">
        <v>5040</v>
      </c>
      <c r="AD6" s="799" t="s">
        <v>5039</v>
      </c>
      <c r="AE6" s="799" t="s">
        <v>5040</v>
      </c>
      <c r="AF6" s="799" t="s">
        <v>5039</v>
      </c>
      <c r="AG6" s="799" t="s">
        <v>5040</v>
      </c>
      <c r="AH6" s="799" t="s">
        <v>5043</v>
      </c>
      <c r="AI6" s="799" t="s">
        <v>5044</v>
      </c>
      <c r="AJ6" s="799" t="s">
        <v>5043</v>
      </c>
      <c r="AK6" s="799" t="s">
        <v>5044</v>
      </c>
      <c r="AL6" s="800" t="s">
        <v>5039</v>
      </c>
      <c r="AM6" s="800" t="s">
        <v>5040</v>
      </c>
      <c r="AN6" s="800" t="s">
        <v>5039</v>
      </c>
      <c r="AO6" s="800" t="s">
        <v>5040</v>
      </c>
      <c r="AP6" s="800" t="s">
        <v>5039</v>
      </c>
      <c r="AQ6" s="800" t="s">
        <v>5040</v>
      </c>
      <c r="AR6" s="801" t="s">
        <v>5045</v>
      </c>
      <c r="AS6" s="801" t="s">
        <v>5046</v>
      </c>
      <c r="AT6" s="801" t="s">
        <v>5052</v>
      </c>
      <c r="AU6" s="801" t="s">
        <v>5053</v>
      </c>
      <c r="AV6" s="800" t="s">
        <v>5047</v>
      </c>
      <c r="AW6" s="800" t="s">
        <v>5048</v>
      </c>
      <c r="AX6" s="800" t="s">
        <v>5039</v>
      </c>
      <c r="AY6" s="800" t="s">
        <v>5049</v>
      </c>
      <c r="AZ6" s="800" t="s">
        <v>5039</v>
      </c>
      <c r="BA6" s="800" t="s">
        <v>5040</v>
      </c>
      <c r="BB6" s="800" t="s">
        <v>5050</v>
      </c>
      <c r="BC6" s="802" t="s">
        <v>5049</v>
      </c>
      <c r="BD6" s="800" t="s">
        <v>5039</v>
      </c>
      <c r="BE6" s="800" t="s">
        <v>5040</v>
      </c>
      <c r="BF6" s="800" t="s">
        <v>5039</v>
      </c>
      <c r="BG6" s="800" t="s">
        <v>5040</v>
      </c>
      <c r="BH6" s="800" t="s">
        <v>5051</v>
      </c>
      <c r="BI6" s="800" t="s">
        <v>5042</v>
      </c>
      <c r="BJ6" s="800" t="s">
        <v>5051</v>
      </c>
      <c r="BK6" s="800" t="s">
        <v>5042</v>
      </c>
      <c r="BL6" s="800" t="s">
        <v>5039</v>
      </c>
      <c r="BM6" s="808" t="s">
        <v>5040</v>
      </c>
      <c r="BN6" s="810" t="s">
        <v>5047</v>
      </c>
      <c r="BO6" s="811" t="s">
        <v>5040</v>
      </c>
      <c r="BP6" s="809" t="s">
        <v>5039</v>
      </c>
      <c r="BQ6" s="808" t="s">
        <v>5040</v>
      </c>
      <c r="BR6" s="812" t="s">
        <v>5039</v>
      </c>
      <c r="BS6" s="813" t="s">
        <v>5040</v>
      </c>
      <c r="BT6" s="809" t="s">
        <v>5039</v>
      </c>
      <c r="BU6" s="800" t="s">
        <v>5049</v>
      </c>
      <c r="BV6" s="800" t="s">
        <v>5043</v>
      </c>
      <c r="BW6" s="800" t="s">
        <v>5044</v>
      </c>
      <c r="BX6" s="803" t="s">
        <v>5039</v>
      </c>
      <c r="BY6" s="803" t="s">
        <v>5040</v>
      </c>
      <c r="BZ6" s="800" t="s">
        <v>5047</v>
      </c>
      <c r="CA6" s="800" t="s">
        <v>5040</v>
      </c>
      <c r="CB6" s="800" t="s">
        <v>5039</v>
      </c>
      <c r="CC6" s="800" t="s">
        <v>5054</v>
      </c>
      <c r="CD6" s="800" t="s">
        <v>5055</v>
      </c>
      <c r="CE6" s="800" t="s">
        <v>5056</v>
      </c>
      <c r="CF6" s="800" t="s">
        <v>5043</v>
      </c>
      <c r="CG6" s="800" t="s">
        <v>5057</v>
      </c>
      <c r="CH6" s="800" t="s">
        <v>5043</v>
      </c>
      <c r="CI6" s="800" t="s">
        <v>5057</v>
      </c>
      <c r="CJ6" s="1417"/>
      <c r="CK6" s="1417"/>
    </row>
    <row r="7" spans="1:89" ht="15.75" thickBot="1" x14ac:dyDescent="0.3">
      <c r="A7" s="788">
        <v>1</v>
      </c>
      <c r="B7" s="789">
        <v>2</v>
      </c>
      <c r="C7" s="790">
        <v>3</v>
      </c>
      <c r="D7" s="791">
        <v>4</v>
      </c>
      <c r="E7" s="792">
        <v>5</v>
      </c>
      <c r="F7" s="793">
        <v>6</v>
      </c>
      <c r="G7" s="788">
        <v>7</v>
      </c>
      <c r="H7" s="788">
        <v>8</v>
      </c>
      <c r="I7" s="788">
        <v>9</v>
      </c>
      <c r="J7" s="788">
        <v>10</v>
      </c>
      <c r="K7" s="788">
        <v>11</v>
      </c>
      <c r="L7" s="788">
        <v>12</v>
      </c>
      <c r="M7" s="788">
        <v>13</v>
      </c>
      <c r="N7" s="788">
        <v>14</v>
      </c>
      <c r="O7" s="788">
        <v>15</v>
      </c>
      <c r="P7" s="788">
        <v>16</v>
      </c>
      <c r="Q7" s="788">
        <v>17</v>
      </c>
      <c r="R7" s="788">
        <v>18</v>
      </c>
      <c r="S7" s="788">
        <v>19</v>
      </c>
      <c r="T7" s="788">
        <v>20</v>
      </c>
      <c r="U7" s="788">
        <v>21</v>
      </c>
      <c r="V7" s="788">
        <v>22</v>
      </c>
      <c r="W7" s="788">
        <v>23</v>
      </c>
      <c r="X7" s="788">
        <v>24</v>
      </c>
      <c r="Y7" s="788">
        <v>25</v>
      </c>
      <c r="Z7" s="788">
        <v>26</v>
      </c>
      <c r="AA7" s="788">
        <v>27</v>
      </c>
      <c r="AB7" s="788">
        <v>28</v>
      </c>
      <c r="AC7" s="788">
        <v>29</v>
      </c>
      <c r="AD7" s="788">
        <v>30</v>
      </c>
      <c r="AE7" s="788">
        <v>31</v>
      </c>
      <c r="AF7" s="788">
        <v>32</v>
      </c>
      <c r="AG7" s="788">
        <v>33</v>
      </c>
      <c r="AH7" s="788">
        <v>34</v>
      </c>
      <c r="AI7" s="788">
        <v>35</v>
      </c>
      <c r="AJ7" s="788">
        <v>36</v>
      </c>
      <c r="AK7" s="788">
        <v>37</v>
      </c>
      <c r="AL7" s="788">
        <v>38</v>
      </c>
      <c r="AM7" s="788">
        <v>39</v>
      </c>
      <c r="AN7" s="788">
        <v>40</v>
      </c>
      <c r="AO7" s="788">
        <v>41</v>
      </c>
      <c r="AP7" s="788">
        <v>42</v>
      </c>
      <c r="AQ7" s="788">
        <v>43</v>
      </c>
      <c r="AR7" s="788">
        <v>44</v>
      </c>
      <c r="AS7" s="788">
        <v>45</v>
      </c>
      <c r="AT7" s="788">
        <v>46</v>
      </c>
      <c r="AU7" s="788">
        <v>47</v>
      </c>
      <c r="AV7" s="788">
        <v>48</v>
      </c>
      <c r="AW7" s="788">
        <v>49</v>
      </c>
      <c r="AX7" s="788">
        <v>50</v>
      </c>
      <c r="AY7" s="788">
        <v>51</v>
      </c>
      <c r="AZ7" s="788">
        <v>52</v>
      </c>
      <c r="BA7" s="788">
        <v>53</v>
      </c>
      <c r="BB7" s="788">
        <v>54</v>
      </c>
      <c r="BC7" s="788">
        <v>55</v>
      </c>
      <c r="BD7" s="788">
        <v>56</v>
      </c>
      <c r="BE7" s="788">
        <v>57</v>
      </c>
      <c r="BF7" s="788">
        <v>58</v>
      </c>
      <c r="BG7" s="788">
        <v>59</v>
      </c>
      <c r="BH7" s="788">
        <v>60</v>
      </c>
      <c r="BI7" s="788">
        <v>61</v>
      </c>
      <c r="BJ7" s="788">
        <v>62</v>
      </c>
      <c r="BK7" s="788">
        <v>63</v>
      </c>
      <c r="BL7" s="788">
        <v>64</v>
      </c>
      <c r="BM7" s="788">
        <v>65</v>
      </c>
      <c r="BN7" s="788">
        <v>66</v>
      </c>
      <c r="BO7" s="788">
        <v>67</v>
      </c>
      <c r="BP7" s="788">
        <v>68</v>
      </c>
      <c r="BQ7" s="788">
        <v>69</v>
      </c>
      <c r="BR7" s="788">
        <v>70</v>
      </c>
      <c r="BS7" s="788">
        <v>71</v>
      </c>
      <c r="BT7" s="788">
        <v>72</v>
      </c>
      <c r="BU7" s="788">
        <v>73</v>
      </c>
      <c r="BV7" s="788">
        <v>74</v>
      </c>
      <c r="BW7" s="788">
        <v>75</v>
      </c>
      <c r="BX7" s="788">
        <v>76</v>
      </c>
      <c r="BY7" s="788">
        <v>77</v>
      </c>
      <c r="BZ7" s="788">
        <v>78</v>
      </c>
      <c r="CA7" s="788">
        <v>79</v>
      </c>
      <c r="CB7" s="788">
        <v>80</v>
      </c>
      <c r="CC7" s="788">
        <v>81</v>
      </c>
      <c r="CD7" s="788">
        <v>82</v>
      </c>
      <c r="CE7" s="788">
        <v>83</v>
      </c>
      <c r="CF7" s="788">
        <v>84</v>
      </c>
      <c r="CG7" s="788">
        <v>85</v>
      </c>
      <c r="CH7" s="788">
        <v>86</v>
      </c>
      <c r="CI7" s="788">
        <v>87</v>
      </c>
      <c r="CJ7" s="792">
        <v>88</v>
      </c>
      <c r="CK7" s="792">
        <v>89</v>
      </c>
    </row>
    <row r="8" spans="1:89" ht="16.5" thickBot="1" x14ac:dyDescent="0.3">
      <c r="A8" s="756"/>
      <c r="B8" s="794" t="s">
        <v>5058</v>
      </c>
      <c r="C8" s="795">
        <v>2019</v>
      </c>
      <c r="D8" s="762">
        <f>SUM(D10:D87)</f>
        <v>212654.23999999996</v>
      </c>
      <c r="E8" s="760"/>
      <c r="F8" s="796">
        <f>F94</f>
        <v>5623</v>
      </c>
      <c r="G8" s="815">
        <f>G94</f>
        <v>5.1804776809532271E-2</v>
      </c>
      <c r="H8" s="757">
        <f t="shared" ref="H8:BS9" si="0">H94</f>
        <v>16179</v>
      </c>
      <c r="I8" s="815">
        <f t="shared" si="0"/>
        <v>5.8701396872489021E-2</v>
      </c>
      <c r="J8" s="757">
        <f t="shared" si="0"/>
        <v>86114</v>
      </c>
      <c r="K8" s="815">
        <f t="shared" si="0"/>
        <v>2.5902306175534757E-2</v>
      </c>
      <c r="L8" s="757">
        <f t="shared" si="0"/>
        <v>100</v>
      </c>
      <c r="M8" s="815">
        <f t="shared" si="0"/>
        <v>0.44</v>
      </c>
      <c r="N8" s="757">
        <f t="shared" si="0"/>
        <v>515</v>
      </c>
      <c r="O8" s="815">
        <f t="shared" si="0"/>
        <v>4.9093977223300973</v>
      </c>
      <c r="P8" s="757">
        <f t="shared" si="0"/>
        <v>3127965</v>
      </c>
      <c r="Q8" s="815">
        <f t="shared" si="0"/>
        <v>2.8828869460312601E-2</v>
      </c>
      <c r="R8" s="757">
        <f t="shared" si="0"/>
        <v>63377</v>
      </c>
      <c r="S8" s="815">
        <f t="shared" si="0"/>
        <v>0.38057721521973892</v>
      </c>
      <c r="T8" s="757">
        <f t="shared" si="0"/>
        <v>200</v>
      </c>
      <c r="U8" s="815">
        <f t="shared" si="0"/>
        <v>7.0036506500000009</v>
      </c>
      <c r="V8" s="757">
        <f t="shared" si="0"/>
        <v>16433</v>
      </c>
      <c r="W8" s="815">
        <f t="shared" si="0"/>
        <v>1.1097956960506301</v>
      </c>
      <c r="X8" s="757">
        <f t="shared" si="0"/>
        <v>68089</v>
      </c>
      <c r="Y8" s="815">
        <f t="shared" si="0"/>
        <v>5.7143963180543121E-2</v>
      </c>
      <c r="Z8" s="757">
        <f t="shared" si="0"/>
        <v>25072</v>
      </c>
      <c r="AA8" s="815">
        <f t="shared" si="0"/>
        <v>1.4281093171665605E-2</v>
      </c>
      <c r="AB8" s="757">
        <f t="shared" si="0"/>
        <v>38561</v>
      </c>
      <c r="AC8" s="815">
        <f t="shared" si="0"/>
        <v>6.7800238349627867E-2</v>
      </c>
      <c r="AD8" s="757">
        <f t="shared" si="0"/>
        <v>0</v>
      </c>
      <c r="AE8" s="815">
        <f t="shared" si="0"/>
        <v>0</v>
      </c>
      <c r="AF8" s="757">
        <f t="shared" si="0"/>
        <v>27</v>
      </c>
      <c r="AG8" s="815">
        <f t="shared" si="0"/>
        <v>11.11674074074074</v>
      </c>
      <c r="AH8" s="757">
        <f t="shared" si="0"/>
        <v>158095.87</v>
      </c>
      <c r="AI8" s="815">
        <f t="shared" si="0"/>
        <v>0.17333261386009202</v>
      </c>
      <c r="AJ8" s="757">
        <f t="shared" si="0"/>
        <v>3207.25</v>
      </c>
      <c r="AK8" s="815">
        <f t="shared" si="0"/>
        <v>4.3009537792444981</v>
      </c>
      <c r="AL8" s="757">
        <f t="shared" si="0"/>
        <v>817937.5</v>
      </c>
      <c r="AM8" s="815">
        <f t="shared" si="0"/>
        <v>1.5884801277603729E-2</v>
      </c>
      <c r="AN8" s="757">
        <f t="shared" si="0"/>
        <v>45877</v>
      </c>
      <c r="AO8" s="815">
        <f t="shared" si="0"/>
        <v>1.1348746975608694E-2</v>
      </c>
      <c r="AP8" s="757">
        <f t="shared" si="0"/>
        <v>125254</v>
      </c>
      <c r="AQ8" s="815">
        <f t="shared" si="0"/>
        <v>1.3660394079071327E-2</v>
      </c>
      <c r="AR8" s="757">
        <f t="shared" si="0"/>
        <v>2280</v>
      </c>
      <c r="AS8" s="815">
        <f t="shared" si="0"/>
        <v>8.2666842105263164E-2</v>
      </c>
      <c r="AT8" s="757">
        <f t="shared" si="0"/>
        <v>6.6089999999999991</v>
      </c>
      <c r="AU8" s="815">
        <f t="shared" si="0"/>
        <v>13.741734726736269</v>
      </c>
      <c r="AV8" s="757">
        <f t="shared" si="0"/>
        <v>0</v>
      </c>
      <c r="AW8" s="815">
        <f t="shared" si="0"/>
        <v>0</v>
      </c>
      <c r="AX8" s="757">
        <f t="shared" si="0"/>
        <v>0</v>
      </c>
      <c r="AY8" s="815">
        <f t="shared" si="0"/>
        <v>0</v>
      </c>
      <c r="AZ8" s="757">
        <f t="shared" si="0"/>
        <v>287</v>
      </c>
      <c r="BA8" s="815">
        <f t="shared" si="0"/>
        <v>6.9504250871080142E-2</v>
      </c>
      <c r="BB8" s="757">
        <f t="shared" si="0"/>
        <v>65</v>
      </c>
      <c r="BC8" s="815">
        <f t="shared" si="0"/>
        <v>1.1788000000000001</v>
      </c>
      <c r="BD8" s="757">
        <f t="shared" si="0"/>
        <v>0</v>
      </c>
      <c r="BE8" s="815">
        <f t="shared" si="0"/>
        <v>0</v>
      </c>
      <c r="BF8" s="757">
        <f t="shared" si="0"/>
        <v>0</v>
      </c>
      <c r="BG8" s="815">
        <f t="shared" si="0"/>
        <v>0</v>
      </c>
      <c r="BH8" s="757">
        <f t="shared" si="0"/>
        <v>0</v>
      </c>
      <c r="BI8" s="815">
        <f t="shared" si="0"/>
        <v>0</v>
      </c>
      <c r="BJ8" s="757">
        <f t="shared" si="0"/>
        <v>730</v>
      </c>
      <c r="BK8" s="815">
        <f t="shared" si="0"/>
        <v>0.30180000000000001</v>
      </c>
      <c r="BL8" s="757">
        <f t="shared" si="0"/>
        <v>2208</v>
      </c>
      <c r="BM8" s="815">
        <f t="shared" si="0"/>
        <v>0.21891295289855073</v>
      </c>
      <c r="BN8" s="757">
        <f t="shared" si="0"/>
        <v>8</v>
      </c>
      <c r="BO8" s="815">
        <f t="shared" si="0"/>
        <v>1.6464000000000001</v>
      </c>
      <c r="BP8" s="757">
        <f t="shared" si="0"/>
        <v>0</v>
      </c>
      <c r="BQ8" s="815">
        <f t="shared" si="0"/>
        <v>0</v>
      </c>
      <c r="BR8" s="757">
        <f t="shared" si="0"/>
        <v>130</v>
      </c>
      <c r="BS8" s="815">
        <f t="shared" si="0"/>
        <v>0.3584</v>
      </c>
      <c r="BT8" s="757">
        <f t="shared" ref="BT8:CI9" si="1">BT94</f>
        <v>0</v>
      </c>
      <c r="BU8" s="815">
        <f t="shared" si="1"/>
        <v>0</v>
      </c>
      <c r="BV8" s="757">
        <f t="shared" si="1"/>
        <v>86</v>
      </c>
      <c r="BW8" s="815">
        <f t="shared" si="1"/>
        <v>4.4628093023255806</v>
      </c>
      <c r="BX8" s="757">
        <f t="shared" si="1"/>
        <v>1630</v>
      </c>
      <c r="BY8" s="815">
        <f t="shared" si="1"/>
        <v>2.4080000000000001E-2</v>
      </c>
      <c r="BZ8" s="757">
        <f t="shared" si="1"/>
        <v>3046</v>
      </c>
      <c r="CA8" s="815">
        <f t="shared" si="1"/>
        <v>1.5714656493762311</v>
      </c>
      <c r="CB8" s="757">
        <f t="shared" si="1"/>
        <v>0</v>
      </c>
      <c r="CC8" s="815">
        <f t="shared" si="1"/>
        <v>0</v>
      </c>
      <c r="CD8" s="757">
        <f t="shared" si="1"/>
        <v>0</v>
      </c>
      <c r="CE8" s="815">
        <f t="shared" si="1"/>
        <v>0</v>
      </c>
      <c r="CF8" s="757">
        <f t="shared" si="1"/>
        <v>727.5</v>
      </c>
      <c r="CG8" s="815">
        <f t="shared" si="1"/>
        <v>3.3512176632302384</v>
      </c>
      <c r="CH8" s="757">
        <f t="shared" si="1"/>
        <v>14075</v>
      </c>
      <c r="CI8" s="815">
        <f t="shared" si="1"/>
        <v>4.0152895204262878E-2</v>
      </c>
      <c r="CJ8" s="760">
        <f>CJ94</f>
        <v>212915.05999999997</v>
      </c>
      <c r="CK8" s="760"/>
    </row>
    <row r="9" spans="1:89" ht="16.5" thickBot="1" x14ac:dyDescent="0.3">
      <c r="A9" s="750"/>
      <c r="B9" s="774" t="s">
        <v>5058</v>
      </c>
      <c r="C9" s="781">
        <v>2021</v>
      </c>
      <c r="D9" s="763"/>
      <c r="E9" s="761">
        <f>SUM(E10:E87)</f>
        <v>1459154.3099999998</v>
      </c>
      <c r="F9" s="775">
        <f>F95</f>
        <v>111801</v>
      </c>
      <c r="G9" s="816">
        <f>G95</f>
        <v>9.1985152190051947E-2</v>
      </c>
      <c r="H9" s="751">
        <f t="shared" si="0"/>
        <v>122701</v>
      </c>
      <c r="I9" s="816">
        <f t="shared" si="0"/>
        <v>0.11376431650923789</v>
      </c>
      <c r="J9" s="751">
        <f t="shared" si="0"/>
        <v>143090</v>
      </c>
      <c r="K9" s="816">
        <f t="shared" si="0"/>
        <v>6.5431976266685302E-2</v>
      </c>
      <c r="L9" s="751">
        <f t="shared" si="0"/>
        <v>70405</v>
      </c>
      <c r="M9" s="816">
        <f t="shared" si="0"/>
        <v>1.2116114970811731</v>
      </c>
      <c r="N9" s="751">
        <f t="shared" si="0"/>
        <v>67673</v>
      </c>
      <c r="O9" s="816">
        <f t="shared" si="0"/>
        <v>3.9546148976253459</v>
      </c>
      <c r="P9" s="751">
        <f t="shared" si="0"/>
        <v>3640653</v>
      </c>
      <c r="Q9" s="816">
        <f t="shared" si="0"/>
        <v>0.11282574253007172</v>
      </c>
      <c r="R9" s="751">
        <f t="shared" si="0"/>
        <v>53604</v>
      </c>
      <c r="S9" s="816">
        <f t="shared" si="0"/>
        <v>0.46630098496380884</v>
      </c>
      <c r="T9" s="751">
        <f t="shared" si="0"/>
        <v>24919</v>
      </c>
      <c r="U9" s="816">
        <f t="shared" si="0"/>
        <v>7.455877874553555</v>
      </c>
      <c r="V9" s="751">
        <f t="shared" si="0"/>
        <v>89794</v>
      </c>
      <c r="W9" s="816">
        <f t="shared" si="0"/>
        <v>2.1261486326591972</v>
      </c>
      <c r="X9" s="751">
        <f t="shared" si="0"/>
        <v>185239</v>
      </c>
      <c r="Y9" s="816">
        <f t="shared" si="0"/>
        <v>0.15283744118679118</v>
      </c>
      <c r="Z9" s="751">
        <f t="shared" si="0"/>
        <v>111153</v>
      </c>
      <c r="AA9" s="816">
        <f t="shared" si="0"/>
        <v>0.22008690198195283</v>
      </c>
      <c r="AB9" s="751">
        <f t="shared" si="0"/>
        <v>160778</v>
      </c>
      <c r="AC9" s="816">
        <f t="shared" si="0"/>
        <v>9.3793668350147422E-2</v>
      </c>
      <c r="AD9" s="751">
        <f t="shared" si="0"/>
        <v>674</v>
      </c>
      <c r="AE9" s="816">
        <f t="shared" si="0"/>
        <v>5.8523334020771509</v>
      </c>
      <c r="AF9" s="751">
        <f t="shared" si="0"/>
        <v>592</v>
      </c>
      <c r="AG9" s="816">
        <f t="shared" si="0"/>
        <v>3.6276275658783783</v>
      </c>
      <c r="AH9" s="751">
        <f t="shared" si="0"/>
        <v>250771.95500000002</v>
      </c>
      <c r="AI9" s="816">
        <f t="shared" si="0"/>
        <v>0.23178576058200109</v>
      </c>
      <c r="AJ9" s="751">
        <f t="shared" si="0"/>
        <v>5000.17</v>
      </c>
      <c r="AK9" s="816">
        <f t="shared" si="0"/>
        <v>4.6297967697854183</v>
      </c>
      <c r="AL9" s="751">
        <f t="shared" si="0"/>
        <v>1163238</v>
      </c>
      <c r="AM9" s="816">
        <f t="shared" si="0"/>
        <v>2.2360675172807862E-2</v>
      </c>
      <c r="AN9" s="751">
        <f t="shared" si="0"/>
        <v>77639</v>
      </c>
      <c r="AO9" s="816">
        <f t="shared" si="0"/>
        <v>5.198751986759232E-2</v>
      </c>
      <c r="AP9" s="751">
        <f t="shared" si="0"/>
        <v>188104</v>
      </c>
      <c r="AQ9" s="816">
        <f t="shared" si="0"/>
        <v>3.8526005608599492E-2</v>
      </c>
      <c r="AR9" s="751">
        <f t="shared" si="0"/>
        <v>2040</v>
      </c>
      <c r="AS9" s="816">
        <f t="shared" si="0"/>
        <v>9.6292647058823524E-2</v>
      </c>
      <c r="AT9" s="751">
        <f t="shared" si="0"/>
        <v>13.317</v>
      </c>
      <c r="AU9" s="816">
        <f t="shared" si="0"/>
        <v>23.632464778478642</v>
      </c>
      <c r="AV9" s="751">
        <f t="shared" si="0"/>
        <v>270</v>
      </c>
      <c r="AW9" s="816">
        <f t="shared" si="0"/>
        <v>1.61</v>
      </c>
      <c r="AX9" s="751">
        <f t="shared" si="0"/>
        <v>178</v>
      </c>
      <c r="AY9" s="816">
        <f t="shared" si="0"/>
        <v>4.0870033258426961</v>
      </c>
      <c r="AZ9" s="751">
        <f t="shared" si="0"/>
        <v>1202</v>
      </c>
      <c r="BA9" s="816">
        <f t="shared" si="0"/>
        <v>0.47415806988352743</v>
      </c>
      <c r="BB9" s="751">
        <f t="shared" si="0"/>
        <v>1870</v>
      </c>
      <c r="BC9" s="816">
        <f t="shared" si="0"/>
        <v>20.4163</v>
      </c>
      <c r="BD9" s="751">
        <f t="shared" si="0"/>
        <v>5</v>
      </c>
      <c r="BE9" s="816">
        <f t="shared" si="0"/>
        <v>8.7119999999999997</v>
      </c>
      <c r="BF9" s="751">
        <f t="shared" si="0"/>
        <v>27</v>
      </c>
      <c r="BG9" s="816">
        <f t="shared" si="0"/>
        <v>88.741970370370368</v>
      </c>
      <c r="BH9" s="751">
        <f t="shared" si="0"/>
        <v>154</v>
      </c>
      <c r="BI9" s="816">
        <f t="shared" si="0"/>
        <v>6.2224064935064929</v>
      </c>
      <c r="BJ9" s="751">
        <f t="shared" si="0"/>
        <v>220</v>
      </c>
      <c r="BK9" s="816">
        <f t="shared" si="0"/>
        <v>1.5227999999999999</v>
      </c>
      <c r="BL9" s="751">
        <f t="shared" si="0"/>
        <v>14410</v>
      </c>
      <c r="BM9" s="816">
        <f t="shared" si="0"/>
        <v>0.89644927133934826</v>
      </c>
      <c r="BN9" s="751">
        <f t="shared" si="0"/>
        <v>1085</v>
      </c>
      <c r="BO9" s="816">
        <f t="shared" si="0"/>
        <v>1.7204285714285714</v>
      </c>
      <c r="BP9" s="751">
        <f t="shared" si="0"/>
        <v>450</v>
      </c>
      <c r="BQ9" s="816">
        <f t="shared" si="0"/>
        <v>0.4647</v>
      </c>
      <c r="BR9" s="751">
        <f t="shared" si="0"/>
        <v>3472</v>
      </c>
      <c r="BS9" s="816">
        <f t="shared" si="0"/>
        <v>1.3445445276497696</v>
      </c>
      <c r="BT9" s="751">
        <f t="shared" si="1"/>
        <v>322</v>
      </c>
      <c r="BU9" s="816">
        <f t="shared" si="1"/>
        <v>3.472121118012423</v>
      </c>
      <c r="BV9" s="751">
        <f t="shared" si="1"/>
        <v>154.5</v>
      </c>
      <c r="BW9" s="816">
        <f t="shared" si="1"/>
        <v>1.2166679611650484</v>
      </c>
      <c r="BX9" s="751">
        <f t="shared" si="1"/>
        <v>6150</v>
      </c>
      <c r="BY9" s="816">
        <f t="shared" si="1"/>
        <v>0.10955268292682928</v>
      </c>
      <c r="BZ9" s="751">
        <f t="shared" si="1"/>
        <v>3671</v>
      </c>
      <c r="CA9" s="816">
        <f t="shared" si="1"/>
        <v>3.5421471536366145</v>
      </c>
      <c r="CB9" s="751">
        <f t="shared" si="1"/>
        <v>5856</v>
      </c>
      <c r="CC9" s="816">
        <f t="shared" si="1"/>
        <v>0.27820081967213117</v>
      </c>
      <c r="CD9" s="751">
        <f t="shared" si="1"/>
        <v>38.25</v>
      </c>
      <c r="CE9" s="816">
        <f t="shared" si="1"/>
        <v>5.5106405228758168</v>
      </c>
      <c r="CF9" s="751">
        <f t="shared" si="1"/>
        <v>560.25</v>
      </c>
      <c r="CG9" s="816">
        <f t="shared" si="1"/>
        <v>3.304768630075857</v>
      </c>
      <c r="CH9" s="751">
        <f t="shared" si="1"/>
        <v>8950</v>
      </c>
      <c r="CI9" s="816">
        <f t="shared" si="1"/>
        <v>4.7039999999999992E-2</v>
      </c>
      <c r="CJ9" s="761"/>
      <c r="CK9" s="761">
        <f>SUM(CK10:CK93)</f>
        <v>1474420.9899999995</v>
      </c>
    </row>
    <row r="10" spans="1:89" x14ac:dyDescent="0.25">
      <c r="A10" s="746">
        <v>5</v>
      </c>
      <c r="B10" s="776" t="s">
        <v>210</v>
      </c>
      <c r="C10" s="782">
        <v>2019</v>
      </c>
      <c r="D10" s="764">
        <f>CJ10</f>
        <v>14889.18</v>
      </c>
      <c r="E10" s="769">
        <f>CK10</f>
        <v>0</v>
      </c>
      <c r="F10" s="817">
        <v>3123</v>
      </c>
      <c r="G10" s="818">
        <v>5.1520000000000003E-2</v>
      </c>
      <c r="H10" s="817">
        <v>8087</v>
      </c>
      <c r="I10" s="818">
        <v>5.2699999999999997E-2</v>
      </c>
      <c r="J10" s="817">
        <v>0</v>
      </c>
      <c r="K10" s="818">
        <v>0</v>
      </c>
      <c r="L10" s="817">
        <v>0</v>
      </c>
      <c r="M10" s="818">
        <v>0</v>
      </c>
      <c r="N10" s="817">
        <v>0</v>
      </c>
      <c r="O10" s="818">
        <v>0</v>
      </c>
      <c r="P10" s="817">
        <v>115493</v>
      </c>
      <c r="Q10" s="818">
        <v>5.9400000000000001E-2</v>
      </c>
      <c r="R10" s="817">
        <v>2974</v>
      </c>
      <c r="S10" s="818">
        <v>0.49280000000000002</v>
      </c>
      <c r="T10" s="817">
        <v>138</v>
      </c>
      <c r="U10" s="818">
        <v>5.5799149999999997</v>
      </c>
      <c r="V10" s="817">
        <v>0</v>
      </c>
      <c r="W10" s="818">
        <v>0</v>
      </c>
      <c r="X10" s="817">
        <v>8556</v>
      </c>
      <c r="Y10" s="818">
        <v>8.8650000000000007E-2</v>
      </c>
      <c r="Z10" s="817">
        <v>18</v>
      </c>
      <c r="AA10" s="818">
        <v>0.504</v>
      </c>
      <c r="AB10" s="817">
        <v>2764</v>
      </c>
      <c r="AC10" s="818">
        <v>5.1519999999999976E-2</v>
      </c>
      <c r="AD10" s="817">
        <v>0</v>
      </c>
      <c r="AE10" s="818">
        <v>0</v>
      </c>
      <c r="AF10" s="817">
        <v>0</v>
      </c>
      <c r="AG10" s="818">
        <v>0</v>
      </c>
      <c r="AH10" s="819">
        <v>231.5</v>
      </c>
      <c r="AI10" s="818">
        <v>3.2240000000000002</v>
      </c>
      <c r="AJ10" s="819">
        <v>239</v>
      </c>
      <c r="AK10" s="818">
        <v>3.6</v>
      </c>
      <c r="AL10" s="817">
        <v>70380</v>
      </c>
      <c r="AM10" s="818">
        <v>3.7324999999999997E-2</v>
      </c>
      <c r="AN10" s="817">
        <v>0</v>
      </c>
      <c r="AO10" s="818">
        <v>0</v>
      </c>
      <c r="AP10" s="817">
        <v>6120</v>
      </c>
      <c r="AQ10" s="818">
        <v>1.022E-2</v>
      </c>
      <c r="AR10" s="817"/>
      <c r="AS10" s="818"/>
      <c r="AT10" s="819"/>
      <c r="AU10" s="818"/>
      <c r="AV10" s="817"/>
      <c r="AW10" s="818"/>
      <c r="AX10" s="817"/>
      <c r="AY10" s="818"/>
      <c r="AZ10" s="817"/>
      <c r="BA10" s="818"/>
      <c r="BB10" s="817"/>
      <c r="BC10" s="818"/>
      <c r="BD10" s="817"/>
      <c r="BE10" s="818"/>
      <c r="BF10" s="817"/>
      <c r="BG10" s="818"/>
      <c r="BH10" s="817"/>
      <c r="BI10" s="818"/>
      <c r="BJ10" s="817"/>
      <c r="BK10" s="818"/>
      <c r="BL10" s="817"/>
      <c r="BM10" s="818"/>
      <c r="BN10" s="817"/>
      <c r="BO10" s="818"/>
      <c r="BP10" s="817"/>
      <c r="BQ10" s="818"/>
      <c r="BR10" s="817"/>
      <c r="BS10" s="818"/>
      <c r="BT10" s="817"/>
      <c r="BU10" s="818"/>
      <c r="BV10" s="819"/>
      <c r="BW10" s="818"/>
      <c r="BX10" s="817"/>
      <c r="BY10" s="818"/>
      <c r="BZ10" s="817"/>
      <c r="CA10" s="818"/>
      <c r="CB10" s="817"/>
      <c r="CC10" s="818"/>
      <c r="CD10" s="817"/>
      <c r="CE10" s="818"/>
      <c r="CF10" s="819"/>
      <c r="CG10" s="818"/>
      <c r="CH10" s="819"/>
      <c r="CI10" s="818"/>
      <c r="CJ10" s="769">
        <f>ROUND(F10*G10+H10*I10+J10*K10+L10*M10+N10*O10+P10*Q10+R10*S10+T10*U10+V10*W10+X10*Y10+Z10*AA10+AB10*AC10+AD10*AE10+AF10*AG10+AH10*AI10+AJ10*AK10+AL10*AM10+AN10*AO10+AP10*AQ10+AR10*AS10+AT10*AU10+AV10*AW10+AX10*AY10+AZ10*BA10+BB10*BC10+BD10*BE10+BF10*BG10+BH10*BI10+BJ10*BK10+BL10*BM10+BN10*BO10+BP10*BQ10+BR10*BS10+BT10*BU10+BV10*BW10+BX10*BY10+BZ10*CA10+CB10*CC10+CD10*CE10+CF10*CG10+CH10*CI10,2)</f>
        <v>14889.18</v>
      </c>
      <c r="CK10" s="769"/>
    </row>
    <row r="11" spans="1:89" x14ac:dyDescent="0.25">
      <c r="A11" s="747">
        <v>5</v>
      </c>
      <c r="B11" s="777" t="s">
        <v>210</v>
      </c>
      <c r="C11" s="783">
        <v>2021</v>
      </c>
      <c r="D11" s="765">
        <f t="shared" ref="D11:E72" si="2">CJ11</f>
        <v>0</v>
      </c>
      <c r="E11" s="770">
        <f t="shared" si="2"/>
        <v>45299.87</v>
      </c>
      <c r="F11" s="820">
        <v>1340</v>
      </c>
      <c r="G11" s="821">
        <v>0.17202865671641784</v>
      </c>
      <c r="H11" s="820">
        <v>545</v>
      </c>
      <c r="I11" s="821">
        <v>0.23590899082568809</v>
      </c>
      <c r="J11" s="820"/>
      <c r="K11" s="821"/>
      <c r="L11" s="820">
        <v>832</v>
      </c>
      <c r="M11" s="821">
        <v>2.7110108173076926</v>
      </c>
      <c r="N11" s="820">
        <v>1970</v>
      </c>
      <c r="O11" s="821">
        <v>3.4805279187817257</v>
      </c>
      <c r="P11" s="820">
        <v>105730</v>
      </c>
      <c r="Q11" s="821">
        <v>0.2318172017024496</v>
      </c>
      <c r="R11" s="820">
        <v>1093</v>
      </c>
      <c r="S11" s="821">
        <v>0.55732808783165599</v>
      </c>
      <c r="T11" s="820">
        <v>242</v>
      </c>
      <c r="U11" s="821">
        <v>7.5262000000000002</v>
      </c>
      <c r="V11" s="820">
        <v>389</v>
      </c>
      <c r="W11" s="821">
        <v>4.5494375938303344</v>
      </c>
      <c r="X11" s="820">
        <v>24735</v>
      </c>
      <c r="Y11" s="821">
        <v>6.7199999999999996E-2</v>
      </c>
      <c r="Z11" s="820">
        <v>100</v>
      </c>
      <c r="AA11" s="821">
        <v>0.52639999999999998</v>
      </c>
      <c r="AB11" s="820">
        <v>2170</v>
      </c>
      <c r="AC11" s="821">
        <v>6.9248294930875559E-2</v>
      </c>
      <c r="AD11" s="820">
        <v>3</v>
      </c>
      <c r="AE11" s="821">
        <v>5.7636333333333338</v>
      </c>
      <c r="AF11" s="820">
        <v>84</v>
      </c>
      <c r="AG11" s="821">
        <v>2.1066964285714289</v>
      </c>
      <c r="AH11" s="822">
        <v>351.5</v>
      </c>
      <c r="AI11" s="821">
        <v>3.249075391180654</v>
      </c>
      <c r="AJ11" s="822">
        <v>239</v>
      </c>
      <c r="AK11" s="821">
        <v>3.7759832635983264</v>
      </c>
      <c r="AL11" s="820">
        <v>83730</v>
      </c>
      <c r="AM11" s="821">
        <v>3.4843425295592978E-2</v>
      </c>
      <c r="AN11" s="820"/>
      <c r="AO11" s="821"/>
      <c r="AP11" s="820">
        <v>2473</v>
      </c>
      <c r="AQ11" s="821">
        <v>3.9228610998786898E-2</v>
      </c>
      <c r="AR11" s="820"/>
      <c r="AS11" s="821"/>
      <c r="AT11" s="822"/>
      <c r="AU11" s="821"/>
      <c r="AV11" s="820"/>
      <c r="AW11" s="821"/>
      <c r="AX11" s="820"/>
      <c r="AY11" s="821"/>
      <c r="AZ11" s="820"/>
      <c r="BA11" s="821"/>
      <c r="BB11" s="820"/>
      <c r="BC11" s="821"/>
      <c r="BD11" s="820"/>
      <c r="BE11" s="821"/>
      <c r="BF11" s="820"/>
      <c r="BG11" s="821"/>
      <c r="BH11" s="820"/>
      <c r="BI11" s="821"/>
      <c r="BJ11" s="820"/>
      <c r="BK11" s="821"/>
      <c r="BL11" s="820"/>
      <c r="BM11" s="821"/>
      <c r="BN11" s="820"/>
      <c r="BO11" s="821"/>
      <c r="BP11" s="820"/>
      <c r="BQ11" s="821"/>
      <c r="BR11" s="820"/>
      <c r="BS11" s="821"/>
      <c r="BT11" s="820"/>
      <c r="BU11" s="821"/>
      <c r="BV11" s="822"/>
      <c r="BW11" s="821"/>
      <c r="BX11" s="820"/>
      <c r="BY11" s="821"/>
      <c r="BZ11" s="820"/>
      <c r="CA11" s="821"/>
      <c r="CB11" s="820"/>
      <c r="CC11" s="821"/>
      <c r="CD11" s="820"/>
      <c r="CE11" s="821"/>
      <c r="CF11" s="822"/>
      <c r="CG11" s="821"/>
      <c r="CH11" s="822"/>
      <c r="CI11" s="821"/>
      <c r="CJ11" s="770"/>
      <c r="CK11" s="770">
        <f>ROUND(F11*G11+H11*I11+J11*K11+L11*M11+N11*O11+P11*Q11+R11*S11+T11*U11+V11*W11+X11*Y11+Z11*AA11+AB11*AC11+AD11*AE11+AF11*AG11+AH11*AI11+AJ11*AK11+AL11*AM11+AN11*AO11+AP11*AQ11+AR11*AS11+AT11*AU11+AV11*AW11+AX11*AY11+AZ11*BA11+BB11*BC11+BD11*BE11+BF11*BG11+BH11*BI11+BJ11*BK11+BL11*BM11+BN11*BO11+BP11*BQ11+BR11*BS11+BT11*BU11+BV11*BW11+BX11*BY11+BZ11*CA11+CB11*CC11+CD11*CE11+CF11*CG11+CH11*CI11,2)</f>
        <v>45299.87</v>
      </c>
    </row>
    <row r="12" spans="1:89" ht="15" customHeight="1" x14ac:dyDescent="0.25">
      <c r="A12" s="747">
        <v>5</v>
      </c>
      <c r="B12" s="777" t="s">
        <v>211</v>
      </c>
      <c r="C12" s="783">
        <v>2019</v>
      </c>
      <c r="D12" s="765">
        <f t="shared" si="2"/>
        <v>46295.16</v>
      </c>
      <c r="E12" s="770">
        <f t="shared" si="2"/>
        <v>0</v>
      </c>
      <c r="F12" s="823"/>
      <c r="G12" s="824"/>
      <c r="H12" s="823"/>
      <c r="I12" s="824"/>
      <c r="J12" s="823">
        <v>45732</v>
      </c>
      <c r="K12" s="824">
        <v>2.4621999475203372E-2</v>
      </c>
      <c r="L12" s="823"/>
      <c r="M12" s="824"/>
      <c r="N12" s="823">
        <v>103</v>
      </c>
      <c r="O12" s="824">
        <v>1.7500264077669905</v>
      </c>
      <c r="P12" s="823">
        <v>666940</v>
      </c>
      <c r="Q12" s="824">
        <v>2.4609434530842439E-2</v>
      </c>
      <c r="R12" s="823">
        <v>28636</v>
      </c>
      <c r="S12" s="824">
        <v>0.27976271769800248</v>
      </c>
      <c r="T12" s="823">
        <v>1</v>
      </c>
      <c r="U12" s="824">
        <v>5.7343999999999999</v>
      </c>
      <c r="V12" s="823"/>
      <c r="W12" s="824"/>
      <c r="X12" s="823">
        <v>31020</v>
      </c>
      <c r="Y12" s="824">
        <v>6.331186154094133E-2</v>
      </c>
      <c r="Z12" s="823"/>
      <c r="AA12" s="824"/>
      <c r="AB12" s="823"/>
      <c r="AC12" s="824"/>
      <c r="AD12" s="823"/>
      <c r="AE12" s="824"/>
      <c r="AF12" s="823"/>
      <c r="AG12" s="824"/>
      <c r="AH12" s="825">
        <v>155096.25</v>
      </c>
      <c r="AI12" s="824">
        <v>4.8240760173118347E-2</v>
      </c>
      <c r="AJ12" s="825">
        <v>804.25</v>
      </c>
      <c r="AK12" s="824">
        <v>2.8354621697233449</v>
      </c>
      <c r="AL12" s="823"/>
      <c r="AM12" s="824"/>
      <c r="AN12" s="823">
        <v>33400</v>
      </c>
      <c r="AO12" s="824">
        <v>5.2554339221556889E-3</v>
      </c>
      <c r="AP12" s="823"/>
      <c r="AQ12" s="824"/>
      <c r="AR12" s="823"/>
      <c r="AS12" s="824"/>
      <c r="AT12" s="825"/>
      <c r="AU12" s="824"/>
      <c r="AV12" s="823"/>
      <c r="AW12" s="824"/>
      <c r="AX12" s="823"/>
      <c r="AY12" s="824"/>
      <c r="AZ12" s="823"/>
      <c r="BA12" s="824"/>
      <c r="BB12" s="823"/>
      <c r="BC12" s="824"/>
      <c r="BD12" s="823"/>
      <c r="BE12" s="824"/>
      <c r="BF12" s="823"/>
      <c r="BG12" s="824"/>
      <c r="BH12" s="823"/>
      <c r="BI12" s="824"/>
      <c r="BJ12" s="823"/>
      <c r="BK12" s="824"/>
      <c r="BL12" s="823">
        <v>2208</v>
      </c>
      <c r="BM12" s="824">
        <v>0.21891295289855073</v>
      </c>
      <c r="BN12" s="823"/>
      <c r="BO12" s="824"/>
      <c r="BP12" s="823"/>
      <c r="BQ12" s="824"/>
      <c r="BR12" s="823"/>
      <c r="BS12" s="824"/>
      <c r="BT12" s="823"/>
      <c r="BU12" s="824"/>
      <c r="BV12" s="825">
        <v>86</v>
      </c>
      <c r="BW12" s="824">
        <v>4.4628093023255806</v>
      </c>
      <c r="BX12" s="823"/>
      <c r="BY12" s="824"/>
      <c r="BZ12" s="823">
        <v>3046</v>
      </c>
      <c r="CA12" s="824">
        <v>1.5714656493762311</v>
      </c>
      <c r="CB12" s="823"/>
      <c r="CC12" s="824"/>
      <c r="CD12" s="823"/>
      <c r="CE12" s="824"/>
      <c r="CF12" s="825">
        <v>727.5</v>
      </c>
      <c r="CG12" s="824">
        <v>3.3512176632302384</v>
      </c>
      <c r="CH12" s="825">
        <v>14075</v>
      </c>
      <c r="CI12" s="824">
        <v>4.0152895204262878E-2</v>
      </c>
      <c r="CJ12" s="770">
        <f t="shared" ref="CJ12:CJ74" si="3">ROUND(F12*G12+H12*I12+J12*K12+L12*M12+N12*O12+P12*Q12+R12*S12+T12*U12+V12*W12+X12*Y12+Z12*AA12+AB12*AC12+AD12*AE12+AF12*AG12+AH12*AI12+AJ12*AK12+AL12*AM12+AN12*AO12+AP12*AQ12+AR12*AS12+AT12*AU12+AV12*AW12+AX12*AY12+AZ12*BA12+BB12*BC12+BD12*BE12+BF12*BG12+BH12*BI12+BJ12*BK12+BL12*BM12+BN12*BO12+BP12*BQ12+BR12*BS12+BT12*BU12+BV12*BW12+BX12*BY12+BZ12*CA12+CB12*CC12+CD12*CE12+CF12*CG12+CH12*CI12,2)</f>
        <v>46295.16</v>
      </c>
      <c r="CK12" s="770"/>
    </row>
    <row r="13" spans="1:89" x14ac:dyDescent="0.25">
      <c r="A13" s="747">
        <v>5</v>
      </c>
      <c r="B13" s="777" t="s">
        <v>211</v>
      </c>
      <c r="C13" s="783">
        <v>2021</v>
      </c>
      <c r="D13" s="765">
        <f t="shared" si="2"/>
        <v>0</v>
      </c>
      <c r="E13" s="770">
        <f t="shared" si="2"/>
        <v>318445.08</v>
      </c>
      <c r="F13" s="820"/>
      <c r="G13" s="821"/>
      <c r="H13" s="820">
        <v>81551</v>
      </c>
      <c r="I13" s="821">
        <v>8.9306078404924522E-2</v>
      </c>
      <c r="J13" s="820">
        <v>520</v>
      </c>
      <c r="K13" s="821">
        <v>1.4715076923076923E-2</v>
      </c>
      <c r="L13" s="820">
        <v>4460</v>
      </c>
      <c r="M13" s="821">
        <v>0.71006529035874422</v>
      </c>
      <c r="N13" s="820">
        <v>27251</v>
      </c>
      <c r="O13" s="821">
        <v>3.5980626655902563</v>
      </c>
      <c r="P13" s="820">
        <v>712661</v>
      </c>
      <c r="Q13" s="821">
        <v>9.3424652562719271E-2</v>
      </c>
      <c r="R13" s="820">
        <v>22080</v>
      </c>
      <c r="S13" s="821">
        <v>0.28571120149456553</v>
      </c>
      <c r="T13" s="820">
        <v>7870</v>
      </c>
      <c r="U13" s="821">
        <v>7.8958000444726792</v>
      </c>
      <c r="V13" s="820"/>
      <c r="W13" s="821"/>
      <c r="X13" s="820">
        <v>56918</v>
      </c>
      <c r="Y13" s="821">
        <v>0.32486453659650738</v>
      </c>
      <c r="Z13" s="820">
        <v>13285</v>
      </c>
      <c r="AA13" s="821">
        <v>0.51233684606699281</v>
      </c>
      <c r="AB13" s="820">
        <v>34080</v>
      </c>
      <c r="AC13" s="821">
        <v>6.7810438908450704E-2</v>
      </c>
      <c r="AD13" s="820">
        <v>32</v>
      </c>
      <c r="AE13" s="821">
        <v>7.8664051562499999</v>
      </c>
      <c r="AF13" s="820">
        <v>261</v>
      </c>
      <c r="AG13" s="821">
        <v>1.3532260536398468</v>
      </c>
      <c r="AH13" s="822">
        <v>244356</v>
      </c>
      <c r="AI13" s="821">
        <v>4.8617815809720244E-2</v>
      </c>
      <c r="AJ13" s="822">
        <v>1261.5</v>
      </c>
      <c r="AK13" s="821">
        <v>3.3085035275465717</v>
      </c>
      <c r="AL13" s="820"/>
      <c r="AM13" s="821"/>
      <c r="AN13" s="820">
        <v>25700</v>
      </c>
      <c r="AO13" s="821">
        <v>3.1095782101167316E-2</v>
      </c>
      <c r="AP13" s="820">
        <v>22600</v>
      </c>
      <c r="AQ13" s="821">
        <v>1.8290991769911509E-2</v>
      </c>
      <c r="AR13" s="820"/>
      <c r="AS13" s="821"/>
      <c r="AT13" s="822"/>
      <c r="AU13" s="821"/>
      <c r="AV13" s="820"/>
      <c r="AW13" s="821"/>
      <c r="AX13" s="820"/>
      <c r="AY13" s="821"/>
      <c r="AZ13" s="820"/>
      <c r="BA13" s="821"/>
      <c r="BB13" s="820"/>
      <c r="BC13" s="821"/>
      <c r="BD13" s="820"/>
      <c r="BE13" s="821"/>
      <c r="BF13" s="820"/>
      <c r="BG13" s="821"/>
      <c r="BH13" s="820"/>
      <c r="BI13" s="821"/>
      <c r="BJ13" s="820"/>
      <c r="BK13" s="821"/>
      <c r="BL13" s="820">
        <v>13710</v>
      </c>
      <c r="BM13" s="821">
        <v>0.88441604668125517</v>
      </c>
      <c r="BN13" s="820"/>
      <c r="BO13" s="821"/>
      <c r="BP13" s="820"/>
      <c r="BQ13" s="821"/>
      <c r="BR13" s="820"/>
      <c r="BS13" s="821"/>
      <c r="BT13" s="820"/>
      <c r="BU13" s="821"/>
      <c r="BV13" s="822">
        <v>154.5</v>
      </c>
      <c r="BW13" s="821">
        <v>1.2166679611650484</v>
      </c>
      <c r="BX13" s="820"/>
      <c r="BY13" s="821"/>
      <c r="BZ13" s="820">
        <v>3671</v>
      </c>
      <c r="CA13" s="821">
        <v>3.5421471536366145</v>
      </c>
      <c r="CB13" s="820">
        <v>5856</v>
      </c>
      <c r="CC13" s="821">
        <v>0.27820081967213117</v>
      </c>
      <c r="CD13" s="820">
        <v>38.25</v>
      </c>
      <c r="CE13" s="821">
        <v>5.5106405228758168</v>
      </c>
      <c r="CF13" s="822">
        <v>560.25</v>
      </c>
      <c r="CG13" s="821">
        <v>3.304768630075857</v>
      </c>
      <c r="CH13" s="822">
        <v>8950</v>
      </c>
      <c r="CI13" s="821">
        <v>4.7039999999999992E-2</v>
      </c>
      <c r="CJ13" s="770"/>
      <c r="CK13" s="770">
        <f t="shared" ref="CK13:CK75" si="4">ROUND(F13*G13+H13*I13+J13*K13+L13*M13+N13*O13+P13*Q13+R13*S13+T13*U13+V13*W13+X13*Y13+Z13*AA13+AB13*AC13+AD13*AE13+AF13*AG13+AH13*AI13+AJ13*AK13+AL13*AM13+AN13*AO13+AP13*AQ13+AR13*AS13+AT13*AU13+AV13*AW13+AX13*AY13+AZ13*BA13+BB13*BC13+BD13*BE13+BF13*BG13+BH13*BI13+BJ13*BK13+BL13*BM13+BN13*BO13+BP13*BQ13+BR13*BS13+BT13*BU13+BV13*BW13+BX13*BY13+BZ13*CA13+CB13*CC13+CD13*CE13+CF13*CG13+CH13*CI13,2)</f>
        <v>318445.08</v>
      </c>
    </row>
    <row r="14" spans="1:89" ht="15" customHeight="1" x14ac:dyDescent="0.25">
      <c r="A14" s="747">
        <v>5</v>
      </c>
      <c r="B14" s="777" t="s">
        <v>212</v>
      </c>
      <c r="C14" s="783">
        <v>2019</v>
      </c>
      <c r="D14" s="765">
        <f t="shared" si="2"/>
        <v>68262.789999999994</v>
      </c>
      <c r="E14" s="770">
        <f t="shared" si="2"/>
        <v>0</v>
      </c>
      <c r="F14" s="823"/>
      <c r="G14" s="824"/>
      <c r="H14" s="823"/>
      <c r="I14" s="824"/>
      <c r="J14" s="823">
        <v>28229</v>
      </c>
      <c r="K14" s="824">
        <v>2.7576786779552939E-2</v>
      </c>
      <c r="L14" s="823"/>
      <c r="M14" s="824"/>
      <c r="N14" s="823">
        <v>319</v>
      </c>
      <c r="O14" s="824">
        <v>5.9427182037617561</v>
      </c>
      <c r="P14" s="823">
        <v>1033400</v>
      </c>
      <c r="Q14" s="824">
        <v>2.7621086363460421E-2</v>
      </c>
      <c r="R14" s="823">
        <v>13975</v>
      </c>
      <c r="S14" s="824">
        <v>0.46782990232558147</v>
      </c>
      <c r="T14" s="823">
        <v>50</v>
      </c>
      <c r="U14" s="824">
        <v>6.4553491999999997</v>
      </c>
      <c r="V14" s="823">
        <v>10846</v>
      </c>
      <c r="W14" s="824">
        <v>1.041822577355707</v>
      </c>
      <c r="X14" s="823">
        <v>12354</v>
      </c>
      <c r="Y14" s="824">
        <v>3.1405258539744213E-2</v>
      </c>
      <c r="Z14" s="823">
        <v>23454</v>
      </c>
      <c r="AA14" s="824">
        <v>1.3164812825104462E-2</v>
      </c>
      <c r="AB14" s="823">
        <v>12384</v>
      </c>
      <c r="AC14" s="824">
        <v>7.064185247093023E-2</v>
      </c>
      <c r="AD14" s="823"/>
      <c r="AE14" s="824"/>
      <c r="AF14" s="823">
        <v>7</v>
      </c>
      <c r="AG14" s="824">
        <v>4.1502857142857135</v>
      </c>
      <c r="AH14" s="825">
        <v>930.8</v>
      </c>
      <c r="AI14" s="824">
        <v>8.5298147583798887</v>
      </c>
      <c r="AJ14" s="825">
        <v>601.74999999999989</v>
      </c>
      <c r="AK14" s="824">
        <v>5.3373782541753236</v>
      </c>
      <c r="AL14" s="823">
        <v>615612.5</v>
      </c>
      <c r="AM14" s="824">
        <v>9.3795321326321339E-3</v>
      </c>
      <c r="AN14" s="823">
        <v>8187</v>
      </c>
      <c r="AO14" s="824">
        <v>2.7909413948943446E-2</v>
      </c>
      <c r="AP14" s="823"/>
      <c r="AQ14" s="824"/>
      <c r="AR14" s="823"/>
      <c r="AS14" s="824"/>
      <c r="AT14" s="825">
        <v>6.6089999999999991</v>
      </c>
      <c r="AU14" s="824">
        <v>13.741734726736269</v>
      </c>
      <c r="AV14" s="823"/>
      <c r="AW14" s="824"/>
      <c r="AX14" s="823"/>
      <c r="AY14" s="824"/>
      <c r="AZ14" s="823"/>
      <c r="BA14" s="824"/>
      <c r="BB14" s="823"/>
      <c r="BC14" s="824"/>
      <c r="BD14" s="823"/>
      <c r="BE14" s="824"/>
      <c r="BF14" s="823"/>
      <c r="BG14" s="824"/>
      <c r="BH14" s="823"/>
      <c r="BI14" s="824"/>
      <c r="BJ14" s="823"/>
      <c r="BK14" s="824"/>
      <c r="BL14" s="823"/>
      <c r="BM14" s="824"/>
      <c r="BN14" s="823"/>
      <c r="BO14" s="824"/>
      <c r="BP14" s="823"/>
      <c r="BQ14" s="824"/>
      <c r="BR14" s="823"/>
      <c r="BS14" s="824"/>
      <c r="BT14" s="823"/>
      <c r="BU14" s="824"/>
      <c r="BV14" s="825"/>
      <c r="BW14" s="824"/>
      <c r="BX14" s="823">
        <v>1630</v>
      </c>
      <c r="BY14" s="824">
        <v>2.4080000000000001E-2</v>
      </c>
      <c r="BZ14" s="823"/>
      <c r="CA14" s="824"/>
      <c r="CB14" s="823"/>
      <c r="CC14" s="824"/>
      <c r="CD14" s="823"/>
      <c r="CE14" s="824"/>
      <c r="CF14" s="825"/>
      <c r="CG14" s="824"/>
      <c r="CH14" s="825"/>
      <c r="CI14" s="824"/>
      <c r="CJ14" s="770">
        <f t="shared" si="3"/>
        <v>68262.789999999994</v>
      </c>
      <c r="CK14" s="770"/>
    </row>
    <row r="15" spans="1:89" ht="15.75" thickBot="1" x14ac:dyDescent="0.3">
      <c r="A15" s="747">
        <v>5</v>
      </c>
      <c r="B15" s="777" t="s">
        <v>212</v>
      </c>
      <c r="C15" s="783">
        <v>2021</v>
      </c>
      <c r="D15" s="765">
        <f t="shared" si="2"/>
        <v>0</v>
      </c>
      <c r="E15" s="770">
        <f t="shared" si="2"/>
        <v>370452.02</v>
      </c>
      <c r="F15" s="820"/>
      <c r="G15" s="821"/>
      <c r="H15" s="820"/>
      <c r="I15" s="821"/>
      <c r="J15" s="820">
        <v>61220</v>
      </c>
      <c r="K15" s="821">
        <v>9.7146694609604692E-2</v>
      </c>
      <c r="L15" s="820">
        <v>17413</v>
      </c>
      <c r="M15" s="821">
        <v>1.0527823075288578</v>
      </c>
      <c r="N15" s="820">
        <v>19003</v>
      </c>
      <c r="O15" s="821">
        <v>4.7245141567120967</v>
      </c>
      <c r="P15" s="820">
        <v>1054634</v>
      </c>
      <c r="Q15" s="821">
        <v>0.10894220759050052</v>
      </c>
      <c r="R15" s="820">
        <v>14831</v>
      </c>
      <c r="S15" s="821">
        <v>0.58995020625716421</v>
      </c>
      <c r="T15" s="820">
        <v>15</v>
      </c>
      <c r="U15" s="821">
        <v>11.317730000000003</v>
      </c>
      <c r="V15" s="820">
        <v>30205</v>
      </c>
      <c r="W15" s="821">
        <v>2.9769610570104268</v>
      </c>
      <c r="X15" s="820">
        <v>27827</v>
      </c>
      <c r="Y15" s="821">
        <v>4.6886607036331622E-2</v>
      </c>
      <c r="Z15" s="820">
        <v>62490</v>
      </c>
      <c r="AA15" s="821">
        <v>3.7568248775804128E-2</v>
      </c>
      <c r="AB15" s="820">
        <v>42625</v>
      </c>
      <c r="AC15" s="821">
        <v>9.7621808046920805E-2</v>
      </c>
      <c r="AD15" s="820">
        <v>19</v>
      </c>
      <c r="AE15" s="821">
        <v>96.724196105263175</v>
      </c>
      <c r="AF15" s="820">
        <v>150</v>
      </c>
      <c r="AG15" s="821">
        <v>6.7891891399999995</v>
      </c>
      <c r="AH15" s="822">
        <v>1708.0749999999998</v>
      </c>
      <c r="AI15" s="821">
        <v>8.2594973283813697</v>
      </c>
      <c r="AJ15" s="822">
        <v>718.6</v>
      </c>
      <c r="AK15" s="821">
        <v>4.5426790533676602</v>
      </c>
      <c r="AL15" s="820">
        <v>822400</v>
      </c>
      <c r="AM15" s="821">
        <v>1.3901292011186771E-2</v>
      </c>
      <c r="AN15" s="820">
        <v>33067</v>
      </c>
      <c r="AO15" s="821">
        <v>6.6451758460096169E-2</v>
      </c>
      <c r="AP15" s="820"/>
      <c r="AQ15" s="821"/>
      <c r="AR15" s="820"/>
      <c r="AS15" s="821"/>
      <c r="AT15" s="822">
        <v>13.317</v>
      </c>
      <c r="AU15" s="821">
        <v>23.632464778478642</v>
      </c>
      <c r="AV15" s="820"/>
      <c r="AW15" s="821"/>
      <c r="AX15" s="820"/>
      <c r="AY15" s="821"/>
      <c r="AZ15" s="820"/>
      <c r="BA15" s="821"/>
      <c r="BB15" s="820"/>
      <c r="BC15" s="821"/>
      <c r="BD15" s="820"/>
      <c r="BE15" s="821"/>
      <c r="BF15" s="820"/>
      <c r="BG15" s="821"/>
      <c r="BH15" s="820"/>
      <c r="BI15" s="821"/>
      <c r="BJ15" s="820"/>
      <c r="BK15" s="821"/>
      <c r="BL15" s="820"/>
      <c r="BM15" s="821"/>
      <c r="BN15" s="820"/>
      <c r="BO15" s="821"/>
      <c r="BP15" s="820"/>
      <c r="BQ15" s="821"/>
      <c r="BR15" s="820"/>
      <c r="BS15" s="821"/>
      <c r="BT15" s="820"/>
      <c r="BU15" s="821"/>
      <c r="BV15" s="822"/>
      <c r="BW15" s="821"/>
      <c r="BX15" s="820">
        <v>6150</v>
      </c>
      <c r="BY15" s="821">
        <v>0.10955268292682928</v>
      </c>
      <c r="BZ15" s="820"/>
      <c r="CA15" s="821"/>
      <c r="CB15" s="820"/>
      <c r="CC15" s="821"/>
      <c r="CD15" s="820"/>
      <c r="CE15" s="821"/>
      <c r="CF15" s="822"/>
      <c r="CG15" s="821"/>
      <c r="CH15" s="822"/>
      <c r="CI15" s="821"/>
      <c r="CJ15" s="770"/>
      <c r="CK15" s="770">
        <f t="shared" si="4"/>
        <v>370452.02</v>
      </c>
    </row>
    <row r="16" spans="1:89" x14ac:dyDescent="0.25">
      <c r="A16" s="746">
        <v>4</v>
      </c>
      <c r="B16" s="776" t="s">
        <v>213</v>
      </c>
      <c r="C16" s="782">
        <v>2019</v>
      </c>
      <c r="D16" s="764">
        <f t="shared" si="2"/>
        <v>15596.96</v>
      </c>
      <c r="E16" s="769">
        <f t="shared" si="2"/>
        <v>0</v>
      </c>
      <c r="F16" s="826"/>
      <c r="G16" s="827"/>
      <c r="H16" s="826"/>
      <c r="I16" s="827"/>
      <c r="J16" s="826">
        <v>9150</v>
      </c>
      <c r="K16" s="827">
        <v>2.5999999999999999E-2</v>
      </c>
      <c r="L16" s="826">
        <v>0</v>
      </c>
      <c r="M16" s="827">
        <v>0</v>
      </c>
      <c r="N16" s="826">
        <v>58</v>
      </c>
      <c r="O16" s="827">
        <v>6.17</v>
      </c>
      <c r="P16" s="826">
        <v>131025</v>
      </c>
      <c r="Q16" s="827">
        <v>4.8000000000000001E-2</v>
      </c>
      <c r="R16" s="826">
        <v>2700</v>
      </c>
      <c r="S16" s="827">
        <v>0.35399999999999998</v>
      </c>
      <c r="T16" s="826">
        <v>0</v>
      </c>
      <c r="U16" s="827">
        <v>0</v>
      </c>
      <c r="V16" s="826">
        <v>1307</v>
      </c>
      <c r="W16" s="827">
        <v>0.74</v>
      </c>
      <c r="X16" s="826">
        <v>365</v>
      </c>
      <c r="Y16" s="827">
        <v>0.05</v>
      </c>
      <c r="Z16" s="826"/>
      <c r="AA16" s="827"/>
      <c r="AB16" s="826">
        <v>2420</v>
      </c>
      <c r="AC16" s="827">
        <v>6.7000000000000004E-2</v>
      </c>
      <c r="AD16" s="826"/>
      <c r="AE16" s="827"/>
      <c r="AF16" s="826"/>
      <c r="AG16" s="827"/>
      <c r="AH16" s="828">
        <v>562</v>
      </c>
      <c r="AI16" s="827">
        <v>6.66</v>
      </c>
      <c r="AJ16" s="828">
        <v>527.20000000000005</v>
      </c>
      <c r="AK16" s="827">
        <v>2.944</v>
      </c>
      <c r="AL16" s="826">
        <v>54875</v>
      </c>
      <c r="AM16" s="827">
        <v>1.6E-2</v>
      </c>
      <c r="AN16" s="826">
        <v>300</v>
      </c>
      <c r="AO16" s="827">
        <v>1.9E-2</v>
      </c>
      <c r="AP16" s="826">
        <v>47770</v>
      </c>
      <c r="AQ16" s="827">
        <v>8.9999999999999993E-3</v>
      </c>
      <c r="AR16" s="826"/>
      <c r="AS16" s="827"/>
      <c r="AT16" s="828"/>
      <c r="AU16" s="827"/>
      <c r="AV16" s="826"/>
      <c r="AW16" s="827"/>
      <c r="AX16" s="826"/>
      <c r="AY16" s="827"/>
      <c r="AZ16" s="826"/>
      <c r="BA16" s="827"/>
      <c r="BB16" s="826"/>
      <c r="BC16" s="827"/>
      <c r="BD16" s="826"/>
      <c r="BE16" s="827"/>
      <c r="BF16" s="826"/>
      <c r="BG16" s="827"/>
      <c r="BH16" s="826"/>
      <c r="BI16" s="827"/>
      <c r="BJ16" s="826"/>
      <c r="BK16" s="827"/>
      <c r="BL16" s="826"/>
      <c r="BM16" s="827"/>
      <c r="BN16" s="826"/>
      <c r="BO16" s="827"/>
      <c r="BP16" s="826"/>
      <c r="BQ16" s="827"/>
      <c r="BR16" s="826"/>
      <c r="BS16" s="827"/>
      <c r="BT16" s="826"/>
      <c r="BU16" s="827"/>
      <c r="BV16" s="828"/>
      <c r="BW16" s="827"/>
      <c r="BX16" s="826"/>
      <c r="BY16" s="827"/>
      <c r="BZ16" s="826"/>
      <c r="CA16" s="827"/>
      <c r="CB16" s="826"/>
      <c r="CC16" s="827"/>
      <c r="CD16" s="826"/>
      <c r="CE16" s="827"/>
      <c r="CF16" s="828"/>
      <c r="CG16" s="827"/>
      <c r="CH16" s="828"/>
      <c r="CI16" s="827"/>
      <c r="CJ16" s="769">
        <f t="shared" si="3"/>
        <v>15596.96</v>
      </c>
      <c r="CK16" s="769"/>
    </row>
    <row r="17" spans="1:89" x14ac:dyDescent="0.25">
      <c r="A17" s="747">
        <v>4</v>
      </c>
      <c r="B17" s="777" t="s">
        <v>213</v>
      </c>
      <c r="C17" s="783">
        <v>2021</v>
      </c>
      <c r="D17" s="765">
        <f t="shared" si="2"/>
        <v>0</v>
      </c>
      <c r="E17" s="770">
        <f t="shared" si="2"/>
        <v>63647.47</v>
      </c>
      <c r="F17" s="823">
        <v>0</v>
      </c>
      <c r="G17" s="824"/>
      <c r="H17" s="823">
        <v>0</v>
      </c>
      <c r="I17" s="824"/>
      <c r="J17" s="823">
        <v>41850</v>
      </c>
      <c r="K17" s="824">
        <v>5.7031636798088418E-2</v>
      </c>
      <c r="L17" s="823">
        <v>4264</v>
      </c>
      <c r="M17" s="824">
        <v>1.3818949343339586</v>
      </c>
      <c r="N17" s="823">
        <v>1460</v>
      </c>
      <c r="O17" s="824">
        <v>3.99</v>
      </c>
      <c r="P17" s="823">
        <v>119000</v>
      </c>
      <c r="Q17" s="824">
        <v>0.23509649159663865</v>
      </c>
      <c r="R17" s="823">
        <v>1640</v>
      </c>
      <c r="S17" s="824">
        <v>0.42551219512195126</v>
      </c>
      <c r="T17" s="823">
        <v>410</v>
      </c>
      <c r="U17" s="824">
        <v>8.4700000000000006</v>
      </c>
      <c r="V17" s="823">
        <v>2824</v>
      </c>
      <c r="W17" s="824">
        <v>2.4293849150141638</v>
      </c>
      <c r="X17" s="823">
        <v>360</v>
      </c>
      <c r="Y17" s="824">
        <v>6.6866666666666658E-2</v>
      </c>
      <c r="Z17" s="823">
        <v>900</v>
      </c>
      <c r="AA17" s="824">
        <v>0.33900000000000002</v>
      </c>
      <c r="AB17" s="823">
        <v>11910</v>
      </c>
      <c r="AC17" s="824">
        <v>0.13006213266162889</v>
      </c>
      <c r="AD17" s="823">
        <v>0</v>
      </c>
      <c r="AE17" s="824"/>
      <c r="AF17" s="823">
        <v>0</v>
      </c>
      <c r="AG17" s="824"/>
      <c r="AH17" s="825">
        <v>726</v>
      </c>
      <c r="AI17" s="824">
        <v>5.389834710743802</v>
      </c>
      <c r="AJ17" s="825">
        <v>611.54999999999995</v>
      </c>
      <c r="AK17" s="824">
        <v>3.8590507726269312</v>
      </c>
      <c r="AL17" s="823">
        <v>52575</v>
      </c>
      <c r="AM17" s="824">
        <v>2.2645363766048501E-2</v>
      </c>
      <c r="AN17" s="823">
        <v>230</v>
      </c>
      <c r="AO17" s="824">
        <v>4.5999999999999999E-2</v>
      </c>
      <c r="AP17" s="823">
        <v>30550</v>
      </c>
      <c r="AQ17" s="824">
        <v>3.8719999999999997E-2</v>
      </c>
      <c r="AR17" s="823"/>
      <c r="AS17" s="824"/>
      <c r="AT17" s="825"/>
      <c r="AU17" s="824"/>
      <c r="AV17" s="823"/>
      <c r="AW17" s="824"/>
      <c r="AX17" s="823"/>
      <c r="AY17" s="824"/>
      <c r="AZ17" s="823"/>
      <c r="BA17" s="824"/>
      <c r="BB17" s="823"/>
      <c r="BC17" s="824"/>
      <c r="BD17" s="823"/>
      <c r="BE17" s="824"/>
      <c r="BF17" s="823"/>
      <c r="BG17" s="824"/>
      <c r="BH17" s="823"/>
      <c r="BI17" s="824"/>
      <c r="BJ17" s="823"/>
      <c r="BK17" s="824"/>
      <c r="BL17" s="823"/>
      <c r="BM17" s="824"/>
      <c r="BN17" s="823"/>
      <c r="BO17" s="824"/>
      <c r="BP17" s="823"/>
      <c r="BQ17" s="824"/>
      <c r="BR17" s="823"/>
      <c r="BS17" s="824"/>
      <c r="BT17" s="823"/>
      <c r="BU17" s="824"/>
      <c r="BV17" s="825"/>
      <c r="BW17" s="824"/>
      <c r="BX17" s="823"/>
      <c r="BY17" s="824"/>
      <c r="BZ17" s="823"/>
      <c r="CA17" s="824"/>
      <c r="CB17" s="823"/>
      <c r="CC17" s="824"/>
      <c r="CD17" s="823"/>
      <c r="CE17" s="824"/>
      <c r="CF17" s="825"/>
      <c r="CG17" s="824"/>
      <c r="CH17" s="825"/>
      <c r="CI17" s="824"/>
      <c r="CJ17" s="770"/>
      <c r="CK17" s="770">
        <f t="shared" si="4"/>
        <v>63647.47</v>
      </c>
    </row>
    <row r="18" spans="1:89" x14ac:dyDescent="0.25">
      <c r="A18" s="747">
        <v>4</v>
      </c>
      <c r="B18" s="777" t="s">
        <v>197</v>
      </c>
      <c r="C18" s="783">
        <v>2019</v>
      </c>
      <c r="D18" s="765">
        <f t="shared" si="2"/>
        <v>2699.46</v>
      </c>
      <c r="E18" s="770">
        <f t="shared" si="2"/>
        <v>0</v>
      </c>
      <c r="F18" s="823">
        <v>0</v>
      </c>
      <c r="G18" s="824"/>
      <c r="H18" s="823">
        <v>500</v>
      </c>
      <c r="I18" s="824">
        <v>1.7586000000000001E-2</v>
      </c>
      <c r="J18" s="823">
        <v>300</v>
      </c>
      <c r="K18" s="824">
        <v>1.6060000000000001E-2</v>
      </c>
      <c r="L18" s="823">
        <v>0</v>
      </c>
      <c r="M18" s="824"/>
      <c r="N18" s="823">
        <v>0</v>
      </c>
      <c r="O18" s="824"/>
      <c r="P18" s="823">
        <v>56790</v>
      </c>
      <c r="Q18" s="824">
        <v>2.681E-2</v>
      </c>
      <c r="R18" s="823">
        <v>580</v>
      </c>
      <c r="S18" s="824">
        <v>0.53720000000000001</v>
      </c>
      <c r="T18" s="823">
        <v>0</v>
      </c>
      <c r="U18" s="824"/>
      <c r="V18" s="823">
        <v>45</v>
      </c>
      <c r="W18" s="824">
        <v>0.48159999999999997</v>
      </c>
      <c r="X18" s="823">
        <v>100</v>
      </c>
      <c r="Y18" s="824">
        <v>4.8157999999999999E-2</v>
      </c>
      <c r="Z18" s="823">
        <v>0</v>
      </c>
      <c r="AA18" s="824">
        <v>0</v>
      </c>
      <c r="AB18" s="823">
        <v>600</v>
      </c>
      <c r="AC18" s="824">
        <v>2.0820000000000002E-2</v>
      </c>
      <c r="AD18" s="823">
        <v>0</v>
      </c>
      <c r="AE18" s="824"/>
      <c r="AF18" s="823">
        <v>0</v>
      </c>
      <c r="AG18" s="824"/>
      <c r="AH18" s="825">
        <v>10</v>
      </c>
      <c r="AI18" s="824">
        <v>7.84</v>
      </c>
      <c r="AJ18" s="825">
        <v>44.5</v>
      </c>
      <c r="AK18" s="824">
        <v>8.4700000000000006</v>
      </c>
      <c r="AL18" s="823">
        <v>800</v>
      </c>
      <c r="AM18" s="824">
        <v>5.04E-2</v>
      </c>
      <c r="AN18" s="823">
        <v>0</v>
      </c>
      <c r="AO18" s="824"/>
      <c r="AP18" s="823">
        <v>1700</v>
      </c>
      <c r="AQ18" s="824">
        <v>1.187E-2</v>
      </c>
      <c r="AR18" s="823"/>
      <c r="AS18" s="824"/>
      <c r="AT18" s="825"/>
      <c r="AU18" s="824"/>
      <c r="AV18" s="823"/>
      <c r="AW18" s="824"/>
      <c r="AX18" s="823"/>
      <c r="AY18" s="824"/>
      <c r="AZ18" s="823"/>
      <c r="BA18" s="824"/>
      <c r="BB18" s="823">
        <v>65</v>
      </c>
      <c r="BC18" s="824">
        <v>1.1788000000000001</v>
      </c>
      <c r="BD18" s="823"/>
      <c r="BE18" s="824"/>
      <c r="BF18" s="823"/>
      <c r="BG18" s="824"/>
      <c r="BH18" s="823"/>
      <c r="BI18" s="824"/>
      <c r="BJ18" s="823">
        <v>730</v>
      </c>
      <c r="BK18" s="824">
        <v>0.30180000000000001</v>
      </c>
      <c r="BL18" s="823"/>
      <c r="BM18" s="824"/>
      <c r="BN18" s="823"/>
      <c r="BO18" s="824"/>
      <c r="BP18" s="823"/>
      <c r="BQ18" s="824"/>
      <c r="BR18" s="823"/>
      <c r="BS18" s="824"/>
      <c r="BT18" s="823"/>
      <c r="BU18" s="824"/>
      <c r="BV18" s="825"/>
      <c r="BW18" s="824"/>
      <c r="BX18" s="823"/>
      <c r="BY18" s="824"/>
      <c r="BZ18" s="823"/>
      <c r="CA18" s="824"/>
      <c r="CB18" s="823"/>
      <c r="CC18" s="824"/>
      <c r="CD18" s="823"/>
      <c r="CE18" s="824"/>
      <c r="CF18" s="825"/>
      <c r="CG18" s="824"/>
      <c r="CH18" s="825"/>
      <c r="CI18" s="824"/>
      <c r="CJ18" s="770">
        <f t="shared" si="3"/>
        <v>2699.46</v>
      </c>
      <c r="CK18" s="770"/>
    </row>
    <row r="19" spans="1:89" x14ac:dyDescent="0.25">
      <c r="A19" s="747">
        <v>4</v>
      </c>
      <c r="B19" s="777" t="s">
        <v>197</v>
      </c>
      <c r="C19" s="783">
        <v>2021</v>
      </c>
      <c r="D19" s="765">
        <f t="shared" si="2"/>
        <v>0</v>
      </c>
      <c r="E19" s="770">
        <f t="shared" si="2"/>
        <v>66099.94</v>
      </c>
      <c r="F19" s="823">
        <v>450</v>
      </c>
      <c r="G19" s="824">
        <v>7.9644444444444434E-2</v>
      </c>
      <c r="H19" s="823"/>
      <c r="I19" s="824"/>
      <c r="J19" s="823">
        <v>8750</v>
      </c>
      <c r="K19" s="824">
        <v>0</v>
      </c>
      <c r="L19" s="823">
        <v>1065</v>
      </c>
      <c r="M19" s="824">
        <v>1.0901408450704226</v>
      </c>
      <c r="N19" s="823">
        <v>1600</v>
      </c>
      <c r="O19" s="824">
        <v>1.8086475000000002</v>
      </c>
      <c r="P19" s="823">
        <v>75100</v>
      </c>
      <c r="Q19" s="824">
        <v>9.2693874833555276E-2</v>
      </c>
      <c r="R19" s="823">
        <v>455</v>
      </c>
      <c r="S19" s="824">
        <v>0.52352747252747245</v>
      </c>
      <c r="T19" s="823">
        <v>2043</v>
      </c>
      <c r="U19" s="824">
        <v>6.3659148311306906</v>
      </c>
      <c r="V19" s="823">
        <v>1385</v>
      </c>
      <c r="W19" s="824">
        <v>0.41146750902527074</v>
      </c>
      <c r="X19" s="823">
        <v>2040</v>
      </c>
      <c r="Y19" s="824">
        <v>6.1004999999999997E-2</v>
      </c>
      <c r="Z19" s="823">
        <v>2296</v>
      </c>
      <c r="AA19" s="824">
        <v>0.33880000000000005</v>
      </c>
      <c r="AB19" s="823">
        <v>4750</v>
      </c>
      <c r="AC19" s="824">
        <v>7.2525684210526326E-2</v>
      </c>
      <c r="AD19" s="823">
        <v>23</v>
      </c>
      <c r="AE19" s="824">
        <v>2.1569565217391302</v>
      </c>
      <c r="AF19" s="823">
        <v>33</v>
      </c>
      <c r="AG19" s="824">
        <v>2.8933666666666666</v>
      </c>
      <c r="AH19" s="825">
        <v>64</v>
      </c>
      <c r="AI19" s="824">
        <v>5.4729375000000005</v>
      </c>
      <c r="AJ19" s="825">
        <v>49</v>
      </c>
      <c r="AK19" s="824">
        <v>8.4206122448979599</v>
      </c>
      <c r="AL19" s="823">
        <v>6250</v>
      </c>
      <c r="AM19" s="824">
        <v>4.1820007999999999E-2</v>
      </c>
      <c r="AN19" s="823">
        <v>50</v>
      </c>
      <c r="AO19" s="824">
        <v>4.6199999999999998E-2</v>
      </c>
      <c r="AP19" s="823">
        <v>1730</v>
      </c>
      <c r="AQ19" s="824">
        <v>0.17475299999999999</v>
      </c>
      <c r="AR19" s="823"/>
      <c r="AS19" s="824"/>
      <c r="AT19" s="825"/>
      <c r="AU19" s="824"/>
      <c r="AV19" s="823"/>
      <c r="AW19" s="824"/>
      <c r="AX19" s="823"/>
      <c r="AY19" s="824"/>
      <c r="AZ19" s="823"/>
      <c r="BA19" s="824"/>
      <c r="BB19" s="823">
        <v>1870</v>
      </c>
      <c r="BC19" s="824">
        <v>20.4163</v>
      </c>
      <c r="BD19" s="823"/>
      <c r="BE19" s="824"/>
      <c r="BF19" s="823"/>
      <c r="BG19" s="824"/>
      <c r="BH19" s="823"/>
      <c r="BI19" s="824"/>
      <c r="BJ19" s="823">
        <v>220</v>
      </c>
      <c r="BK19" s="824">
        <v>1.5227999999999997</v>
      </c>
      <c r="BL19" s="823"/>
      <c r="BM19" s="824"/>
      <c r="BN19" s="823"/>
      <c r="BO19" s="824"/>
      <c r="BP19" s="823"/>
      <c r="BQ19" s="824"/>
      <c r="BR19" s="823"/>
      <c r="BS19" s="824"/>
      <c r="BT19" s="823"/>
      <c r="BU19" s="824"/>
      <c r="BV19" s="825"/>
      <c r="BW19" s="824"/>
      <c r="BX19" s="823"/>
      <c r="BY19" s="824"/>
      <c r="BZ19" s="823"/>
      <c r="CA19" s="824"/>
      <c r="CB19" s="823"/>
      <c r="CC19" s="824"/>
      <c r="CD19" s="823"/>
      <c r="CE19" s="824"/>
      <c r="CF19" s="825"/>
      <c r="CG19" s="824"/>
      <c r="CH19" s="825"/>
      <c r="CI19" s="824"/>
      <c r="CJ19" s="770"/>
      <c r="CK19" s="770">
        <f t="shared" si="4"/>
        <v>66099.94</v>
      </c>
    </row>
    <row r="20" spans="1:89" x14ac:dyDescent="0.25">
      <c r="A20" s="747">
        <v>4</v>
      </c>
      <c r="B20" s="777" t="s">
        <v>214</v>
      </c>
      <c r="C20" s="783">
        <v>2019</v>
      </c>
      <c r="D20" s="765">
        <f t="shared" si="2"/>
        <v>4223.5600000000004</v>
      </c>
      <c r="E20" s="770">
        <f t="shared" si="2"/>
        <v>0</v>
      </c>
      <c r="F20" s="823">
        <v>0</v>
      </c>
      <c r="G20" s="824">
        <v>0</v>
      </c>
      <c r="H20" s="823">
        <v>1650</v>
      </c>
      <c r="I20" s="824">
        <v>3.4000000000000002E-2</v>
      </c>
      <c r="J20" s="823">
        <v>0</v>
      </c>
      <c r="K20" s="824">
        <v>0</v>
      </c>
      <c r="L20" s="823">
        <v>0</v>
      </c>
      <c r="M20" s="824">
        <v>0</v>
      </c>
      <c r="N20" s="823">
        <v>0</v>
      </c>
      <c r="O20" s="824">
        <v>0</v>
      </c>
      <c r="P20" s="823">
        <v>78000</v>
      </c>
      <c r="Q20" s="824">
        <v>2.912E-2</v>
      </c>
      <c r="R20" s="823">
        <v>678</v>
      </c>
      <c r="S20" s="824">
        <v>0.56000000000000005</v>
      </c>
      <c r="T20" s="823">
        <v>0</v>
      </c>
      <c r="U20" s="824">
        <v>0</v>
      </c>
      <c r="V20" s="823">
        <v>580</v>
      </c>
      <c r="W20" s="824">
        <v>0.31359999999999999</v>
      </c>
      <c r="X20" s="823">
        <v>450</v>
      </c>
      <c r="Y20" s="824">
        <v>8.9599999999999999E-2</v>
      </c>
      <c r="Z20" s="823">
        <v>0</v>
      </c>
      <c r="AA20" s="824">
        <v>0</v>
      </c>
      <c r="AB20" s="823">
        <v>2170</v>
      </c>
      <c r="AC20" s="824">
        <v>7.8399999999999997E-2</v>
      </c>
      <c r="AD20" s="823">
        <v>0</v>
      </c>
      <c r="AE20" s="824">
        <v>0</v>
      </c>
      <c r="AF20" s="823">
        <v>0</v>
      </c>
      <c r="AG20" s="824">
        <v>0</v>
      </c>
      <c r="AH20" s="825">
        <v>45</v>
      </c>
      <c r="AI20" s="824">
        <v>3.2816000000000001</v>
      </c>
      <c r="AJ20" s="825">
        <v>71.5</v>
      </c>
      <c r="AK20" s="824">
        <v>4.032</v>
      </c>
      <c r="AL20" s="823">
        <v>14160</v>
      </c>
      <c r="AM20" s="824">
        <v>4.48E-2</v>
      </c>
      <c r="AN20" s="823">
        <v>0</v>
      </c>
      <c r="AO20" s="824">
        <v>0</v>
      </c>
      <c r="AP20" s="823">
        <v>2400</v>
      </c>
      <c r="AQ20" s="824">
        <v>2.24E-2</v>
      </c>
      <c r="AR20" s="823"/>
      <c r="AS20" s="824"/>
      <c r="AT20" s="825"/>
      <c r="AU20" s="824"/>
      <c r="AV20" s="823"/>
      <c r="AW20" s="824"/>
      <c r="AX20" s="823"/>
      <c r="AY20" s="824"/>
      <c r="AZ20" s="823"/>
      <c r="BA20" s="824"/>
      <c r="BB20" s="823"/>
      <c r="BC20" s="824"/>
      <c r="BD20" s="823"/>
      <c r="BE20" s="824"/>
      <c r="BF20" s="823"/>
      <c r="BG20" s="824"/>
      <c r="BH20" s="823"/>
      <c r="BI20" s="824"/>
      <c r="BJ20" s="823"/>
      <c r="BK20" s="824"/>
      <c r="BL20" s="823"/>
      <c r="BM20" s="824"/>
      <c r="BN20" s="823"/>
      <c r="BO20" s="824"/>
      <c r="BP20" s="823"/>
      <c r="BQ20" s="824"/>
      <c r="BR20" s="823"/>
      <c r="BS20" s="824"/>
      <c r="BT20" s="823"/>
      <c r="BU20" s="824"/>
      <c r="BV20" s="825"/>
      <c r="BW20" s="824"/>
      <c r="BX20" s="823"/>
      <c r="BY20" s="824"/>
      <c r="BZ20" s="823"/>
      <c r="CA20" s="824"/>
      <c r="CB20" s="823"/>
      <c r="CC20" s="824"/>
      <c r="CD20" s="823"/>
      <c r="CE20" s="824"/>
      <c r="CF20" s="825"/>
      <c r="CG20" s="824"/>
      <c r="CH20" s="825"/>
      <c r="CI20" s="824"/>
      <c r="CJ20" s="770">
        <f t="shared" si="3"/>
        <v>4223.5600000000004</v>
      </c>
      <c r="CK20" s="770"/>
    </row>
    <row r="21" spans="1:89" x14ac:dyDescent="0.25">
      <c r="A21" s="747">
        <v>4</v>
      </c>
      <c r="B21" s="777" t="s">
        <v>214</v>
      </c>
      <c r="C21" s="783">
        <v>2021</v>
      </c>
      <c r="D21" s="765">
        <f t="shared" si="2"/>
        <v>0</v>
      </c>
      <c r="E21" s="770">
        <f t="shared" si="2"/>
        <v>35239.01</v>
      </c>
      <c r="F21" s="823">
        <v>9650</v>
      </c>
      <c r="G21" s="824">
        <v>9.3937823834196896E-2</v>
      </c>
      <c r="H21" s="823"/>
      <c r="I21" s="824"/>
      <c r="J21" s="823"/>
      <c r="K21" s="824"/>
      <c r="L21" s="823">
        <v>1756</v>
      </c>
      <c r="M21" s="824">
        <v>0.96297949886104783</v>
      </c>
      <c r="N21" s="823">
        <v>2080</v>
      </c>
      <c r="O21" s="824">
        <v>2.9615384615384617</v>
      </c>
      <c r="P21" s="823">
        <v>104000</v>
      </c>
      <c r="Q21" s="824">
        <v>9.3300738461538482E-2</v>
      </c>
      <c r="R21" s="823">
        <v>194</v>
      </c>
      <c r="S21" s="824">
        <v>0.57120000000000015</v>
      </c>
      <c r="T21" s="823">
        <v>1085</v>
      </c>
      <c r="U21" s="824">
        <v>7.9408309677419364</v>
      </c>
      <c r="V21" s="823">
        <v>3220</v>
      </c>
      <c r="W21" s="824">
        <v>1.2648168944099381</v>
      </c>
      <c r="X21" s="823">
        <v>2400</v>
      </c>
      <c r="Y21" s="824">
        <v>7.8400000000000011E-2</v>
      </c>
      <c r="Z21" s="823">
        <v>2660</v>
      </c>
      <c r="AA21" s="824">
        <v>0.53726315789473678</v>
      </c>
      <c r="AB21" s="823">
        <v>4300</v>
      </c>
      <c r="AC21" s="824">
        <v>0.11352632558139536</v>
      </c>
      <c r="AD21" s="823"/>
      <c r="AE21" s="824"/>
      <c r="AF21" s="823">
        <v>20</v>
      </c>
      <c r="AG21" s="824">
        <v>4.3680000000000003</v>
      </c>
      <c r="AH21" s="825">
        <v>165</v>
      </c>
      <c r="AI21" s="824">
        <v>3.4288484848484848</v>
      </c>
      <c r="AJ21" s="825">
        <v>67.55</v>
      </c>
      <c r="AK21" s="824">
        <v>7.1301803108808297</v>
      </c>
      <c r="AL21" s="823">
        <v>12475</v>
      </c>
      <c r="AM21" s="824">
        <v>4.3343775551102207E-2</v>
      </c>
      <c r="AN21" s="823"/>
      <c r="AO21" s="824"/>
      <c r="AP21" s="823">
        <v>5500</v>
      </c>
      <c r="AQ21" s="824">
        <v>3.5999999999999997E-2</v>
      </c>
      <c r="AR21" s="823"/>
      <c r="AS21" s="824"/>
      <c r="AT21" s="825"/>
      <c r="AU21" s="824"/>
      <c r="AV21" s="823"/>
      <c r="AW21" s="824"/>
      <c r="AX21" s="823"/>
      <c r="AY21" s="824"/>
      <c r="AZ21" s="823"/>
      <c r="BA21" s="824"/>
      <c r="BB21" s="823"/>
      <c r="BC21" s="824"/>
      <c r="BD21" s="823"/>
      <c r="BE21" s="824"/>
      <c r="BF21" s="823"/>
      <c r="BG21" s="824"/>
      <c r="BH21" s="823"/>
      <c r="BI21" s="824"/>
      <c r="BJ21" s="823"/>
      <c r="BK21" s="824"/>
      <c r="BL21" s="823"/>
      <c r="BM21" s="824"/>
      <c r="BN21" s="823"/>
      <c r="BO21" s="824"/>
      <c r="BP21" s="823"/>
      <c r="BQ21" s="824"/>
      <c r="BR21" s="823"/>
      <c r="BS21" s="824"/>
      <c r="BT21" s="823"/>
      <c r="BU21" s="824"/>
      <c r="BV21" s="825"/>
      <c r="BW21" s="824"/>
      <c r="BX21" s="823"/>
      <c r="BY21" s="824"/>
      <c r="BZ21" s="823"/>
      <c r="CA21" s="824"/>
      <c r="CB21" s="823"/>
      <c r="CC21" s="824"/>
      <c r="CD21" s="823"/>
      <c r="CE21" s="824"/>
      <c r="CF21" s="825"/>
      <c r="CG21" s="824"/>
      <c r="CH21" s="825"/>
      <c r="CI21" s="824"/>
      <c r="CJ21" s="770"/>
      <c r="CK21" s="770">
        <f t="shared" si="4"/>
        <v>35239.01</v>
      </c>
    </row>
    <row r="22" spans="1:89" x14ac:dyDescent="0.25">
      <c r="A22" s="747">
        <v>4</v>
      </c>
      <c r="B22" s="777" t="s">
        <v>191</v>
      </c>
      <c r="C22" s="783">
        <v>2019</v>
      </c>
      <c r="D22" s="765">
        <f t="shared" si="2"/>
        <v>8512.49</v>
      </c>
      <c r="E22" s="770">
        <f t="shared" si="2"/>
        <v>0</v>
      </c>
      <c r="F22" s="823"/>
      <c r="G22" s="824"/>
      <c r="H22" s="823">
        <v>200</v>
      </c>
      <c r="I22" s="824">
        <v>0.57791999999999999</v>
      </c>
      <c r="J22" s="823">
        <v>0</v>
      </c>
      <c r="K22" s="824">
        <v>0</v>
      </c>
      <c r="L22" s="823">
        <v>0</v>
      </c>
      <c r="M22" s="824">
        <v>0</v>
      </c>
      <c r="N22" s="823">
        <v>0</v>
      </c>
      <c r="O22" s="824">
        <v>0</v>
      </c>
      <c r="P22" s="823">
        <v>198400</v>
      </c>
      <c r="Q22" s="824">
        <v>2.81812E-2</v>
      </c>
      <c r="R22" s="823">
        <v>0</v>
      </c>
      <c r="S22" s="824">
        <v>0</v>
      </c>
      <c r="T22" s="823">
        <v>0</v>
      </c>
      <c r="U22" s="824">
        <v>0</v>
      </c>
      <c r="V22" s="823">
        <v>786</v>
      </c>
      <c r="W22" s="824">
        <v>2.2590971999999998</v>
      </c>
      <c r="X22" s="823">
        <v>3400</v>
      </c>
      <c r="Y22" s="824">
        <v>4.1700000000000001E-2</v>
      </c>
      <c r="Z22" s="823">
        <v>0</v>
      </c>
      <c r="AA22" s="824">
        <v>0</v>
      </c>
      <c r="AB22" s="823">
        <v>2700</v>
      </c>
      <c r="AC22" s="824">
        <v>3.7252E-2</v>
      </c>
      <c r="AD22" s="823">
        <v>0</v>
      </c>
      <c r="AE22" s="824">
        <v>0</v>
      </c>
      <c r="AF22" s="823">
        <v>0</v>
      </c>
      <c r="AG22" s="824">
        <v>0</v>
      </c>
      <c r="AH22" s="825">
        <v>49.5</v>
      </c>
      <c r="AI22" s="824">
        <v>6.018586</v>
      </c>
      <c r="AJ22" s="825">
        <v>81.5</v>
      </c>
      <c r="AK22" s="824">
        <v>4.338184</v>
      </c>
      <c r="AL22" s="823">
        <v>5350</v>
      </c>
      <c r="AM22" s="824">
        <v>1.37582E-2</v>
      </c>
      <c r="AN22" s="823">
        <v>0</v>
      </c>
      <c r="AO22" s="824">
        <v>0</v>
      </c>
      <c r="AP22" s="823">
        <v>1100</v>
      </c>
      <c r="AQ22" s="824">
        <v>1.46E-2</v>
      </c>
      <c r="AR22" s="823"/>
      <c r="AS22" s="824"/>
      <c r="AT22" s="825"/>
      <c r="AU22" s="824"/>
      <c r="AV22" s="823"/>
      <c r="AW22" s="824"/>
      <c r="AX22" s="823"/>
      <c r="AY22" s="824"/>
      <c r="AZ22" s="823"/>
      <c r="BA22" s="824"/>
      <c r="BB22" s="823"/>
      <c r="BC22" s="824"/>
      <c r="BD22" s="823">
        <v>0</v>
      </c>
      <c r="BE22" s="824">
        <v>0</v>
      </c>
      <c r="BF22" s="823"/>
      <c r="BG22" s="824"/>
      <c r="BH22" s="823"/>
      <c r="BI22" s="824"/>
      <c r="BJ22" s="823"/>
      <c r="BK22" s="824"/>
      <c r="BL22" s="823"/>
      <c r="BM22" s="824"/>
      <c r="BN22" s="823"/>
      <c r="BO22" s="824"/>
      <c r="BP22" s="823"/>
      <c r="BQ22" s="824"/>
      <c r="BR22" s="823">
        <v>130</v>
      </c>
      <c r="BS22" s="824">
        <v>0.3584</v>
      </c>
      <c r="BT22" s="823"/>
      <c r="BU22" s="824"/>
      <c r="BV22" s="825"/>
      <c r="BW22" s="824"/>
      <c r="BX22" s="823"/>
      <c r="BY22" s="824"/>
      <c r="BZ22" s="823"/>
      <c r="CA22" s="824"/>
      <c r="CB22" s="823"/>
      <c r="CC22" s="824"/>
      <c r="CD22" s="823"/>
      <c r="CE22" s="824"/>
      <c r="CF22" s="825"/>
      <c r="CG22" s="824"/>
      <c r="CH22" s="825"/>
      <c r="CI22" s="824"/>
      <c r="CJ22" s="770">
        <f t="shared" si="3"/>
        <v>8512.49</v>
      </c>
      <c r="CK22" s="770"/>
    </row>
    <row r="23" spans="1:89" x14ac:dyDescent="0.25">
      <c r="A23" s="747">
        <v>4</v>
      </c>
      <c r="B23" s="777" t="s">
        <v>191</v>
      </c>
      <c r="C23" s="783">
        <v>2021</v>
      </c>
      <c r="D23" s="765">
        <f t="shared" si="2"/>
        <v>0</v>
      </c>
      <c r="E23" s="770">
        <f t="shared" si="2"/>
        <v>47952.32</v>
      </c>
      <c r="F23" s="823"/>
      <c r="G23" s="824"/>
      <c r="H23" s="823">
        <v>2550</v>
      </c>
      <c r="I23" s="824">
        <v>0.11595294117647059</v>
      </c>
      <c r="J23" s="823"/>
      <c r="K23" s="824"/>
      <c r="L23" s="823">
        <v>7660</v>
      </c>
      <c r="M23" s="824">
        <v>0.73950587467362916</v>
      </c>
      <c r="N23" s="823">
        <v>1320</v>
      </c>
      <c r="O23" s="824">
        <v>4.1868750000000006</v>
      </c>
      <c r="P23" s="823">
        <v>196750</v>
      </c>
      <c r="Q23" s="824">
        <v>8.8586335959339263E-2</v>
      </c>
      <c r="R23" s="823">
        <v>0</v>
      </c>
      <c r="S23" s="824">
        <v>0</v>
      </c>
      <c r="T23" s="823">
        <v>1119</v>
      </c>
      <c r="U23" s="824">
        <v>5.3041144772117965</v>
      </c>
      <c r="V23" s="823">
        <v>1282</v>
      </c>
      <c r="W23" s="824">
        <v>1.7618957878315131</v>
      </c>
      <c r="X23" s="823">
        <v>23900</v>
      </c>
      <c r="Y23" s="824">
        <v>4.1700000000000001E-2</v>
      </c>
      <c r="Z23" s="823">
        <v>2932</v>
      </c>
      <c r="AA23" s="824">
        <v>0.32821118690313777</v>
      </c>
      <c r="AB23" s="823">
        <v>4600</v>
      </c>
      <c r="AC23" s="824">
        <v>5.9299999999999992E-2</v>
      </c>
      <c r="AD23" s="823">
        <v>45</v>
      </c>
      <c r="AE23" s="824">
        <v>7.1994999999999996</v>
      </c>
      <c r="AF23" s="823"/>
      <c r="AG23" s="824"/>
      <c r="AH23" s="825">
        <v>256</v>
      </c>
      <c r="AI23" s="824">
        <v>3.7812890625</v>
      </c>
      <c r="AJ23" s="825">
        <v>200.56</v>
      </c>
      <c r="AK23" s="824">
        <v>4.6582815117670524</v>
      </c>
      <c r="AL23" s="823">
        <v>61625</v>
      </c>
      <c r="AM23" s="824">
        <v>2.2895253549695741E-2</v>
      </c>
      <c r="AN23" s="823">
        <v>2200</v>
      </c>
      <c r="AO23" s="824">
        <v>2.6885045454545453E-2</v>
      </c>
      <c r="AP23" s="823">
        <v>5820</v>
      </c>
      <c r="AQ23" s="824">
        <v>3.4720000000000001E-2</v>
      </c>
      <c r="AR23" s="823"/>
      <c r="AS23" s="824"/>
      <c r="AT23" s="825"/>
      <c r="AU23" s="824"/>
      <c r="AV23" s="823"/>
      <c r="AW23" s="824"/>
      <c r="AX23" s="823"/>
      <c r="AY23" s="824"/>
      <c r="AZ23" s="823"/>
      <c r="BA23" s="824"/>
      <c r="BB23" s="823"/>
      <c r="BC23" s="824"/>
      <c r="BD23" s="823">
        <v>5</v>
      </c>
      <c r="BE23" s="824">
        <v>8.7119999999999997</v>
      </c>
      <c r="BF23" s="823"/>
      <c r="BG23" s="824"/>
      <c r="BH23" s="823"/>
      <c r="BI23" s="824"/>
      <c r="BJ23" s="823"/>
      <c r="BK23" s="824"/>
      <c r="BL23" s="823"/>
      <c r="BM23" s="824"/>
      <c r="BN23" s="823"/>
      <c r="BO23" s="824"/>
      <c r="BP23" s="823"/>
      <c r="BQ23" s="824"/>
      <c r="BR23" s="823">
        <v>3472</v>
      </c>
      <c r="BS23" s="824">
        <v>1.3445445276497696</v>
      </c>
      <c r="BT23" s="823"/>
      <c r="BU23" s="824"/>
      <c r="BV23" s="825"/>
      <c r="BW23" s="824"/>
      <c r="BX23" s="823"/>
      <c r="BY23" s="824"/>
      <c r="BZ23" s="823"/>
      <c r="CA23" s="824"/>
      <c r="CB23" s="823"/>
      <c r="CC23" s="824"/>
      <c r="CD23" s="823"/>
      <c r="CE23" s="824"/>
      <c r="CF23" s="825"/>
      <c r="CG23" s="824"/>
      <c r="CH23" s="825"/>
      <c r="CI23" s="824"/>
      <c r="CJ23" s="770"/>
      <c r="CK23" s="770">
        <f t="shared" si="4"/>
        <v>47952.32</v>
      </c>
    </row>
    <row r="24" spans="1:89" x14ac:dyDescent="0.25">
      <c r="A24" s="747">
        <v>4</v>
      </c>
      <c r="B24" s="777" t="s">
        <v>192</v>
      </c>
      <c r="C24" s="783">
        <v>2019</v>
      </c>
      <c r="D24" s="765">
        <f t="shared" si="2"/>
        <v>1352.18</v>
      </c>
      <c r="E24" s="770">
        <f t="shared" si="2"/>
        <v>0</v>
      </c>
      <c r="F24" s="823"/>
      <c r="G24" s="824"/>
      <c r="H24" s="823"/>
      <c r="I24" s="824"/>
      <c r="J24" s="823"/>
      <c r="K24" s="824"/>
      <c r="L24" s="823"/>
      <c r="M24" s="824"/>
      <c r="N24" s="823"/>
      <c r="O24" s="824"/>
      <c r="P24" s="823">
        <v>10000</v>
      </c>
      <c r="Q24" s="824">
        <v>2.5760000000000002E-2</v>
      </c>
      <c r="R24" s="823">
        <v>600</v>
      </c>
      <c r="S24" s="824">
        <v>0.38080000000000003</v>
      </c>
      <c r="T24" s="823"/>
      <c r="U24" s="824"/>
      <c r="V24" s="823">
        <v>200</v>
      </c>
      <c r="W24" s="824">
        <v>1.9488000000000001</v>
      </c>
      <c r="X24" s="823"/>
      <c r="Y24" s="824"/>
      <c r="Z24" s="823"/>
      <c r="AA24" s="824"/>
      <c r="AB24" s="823">
        <v>4000</v>
      </c>
      <c r="AC24" s="824">
        <v>6.9524000000000002E-2</v>
      </c>
      <c r="AD24" s="823"/>
      <c r="AE24" s="824"/>
      <c r="AF24" s="823"/>
      <c r="AG24" s="824"/>
      <c r="AH24" s="825">
        <v>45</v>
      </c>
      <c r="AI24" s="824">
        <v>4.4053333333333331</v>
      </c>
      <c r="AJ24" s="825"/>
      <c r="AK24" s="824"/>
      <c r="AL24" s="823"/>
      <c r="AM24" s="824"/>
      <c r="AN24" s="823"/>
      <c r="AO24" s="824"/>
      <c r="AP24" s="823"/>
      <c r="AQ24" s="824"/>
      <c r="AR24" s="823"/>
      <c r="AS24" s="824"/>
      <c r="AT24" s="825"/>
      <c r="AU24" s="824"/>
      <c r="AV24" s="823"/>
      <c r="AW24" s="824"/>
      <c r="AX24" s="823"/>
      <c r="AY24" s="824"/>
      <c r="AZ24" s="823"/>
      <c r="BA24" s="824"/>
      <c r="BB24" s="823"/>
      <c r="BC24" s="824"/>
      <c r="BD24" s="823"/>
      <c r="BE24" s="824"/>
      <c r="BF24" s="823"/>
      <c r="BG24" s="824"/>
      <c r="BH24" s="823"/>
      <c r="BI24" s="824"/>
      <c r="BJ24" s="823"/>
      <c r="BK24" s="824"/>
      <c r="BL24" s="823"/>
      <c r="BM24" s="824"/>
      <c r="BN24" s="823"/>
      <c r="BO24" s="824"/>
      <c r="BP24" s="823"/>
      <c r="BQ24" s="824"/>
      <c r="BR24" s="823"/>
      <c r="BS24" s="824"/>
      <c r="BT24" s="823"/>
      <c r="BU24" s="824"/>
      <c r="BV24" s="825"/>
      <c r="BW24" s="824"/>
      <c r="BX24" s="823"/>
      <c r="BY24" s="824"/>
      <c r="BZ24" s="823"/>
      <c r="CA24" s="824"/>
      <c r="CB24" s="823"/>
      <c r="CC24" s="824"/>
      <c r="CD24" s="823"/>
      <c r="CE24" s="824"/>
      <c r="CF24" s="825"/>
      <c r="CG24" s="824"/>
      <c r="CH24" s="825"/>
      <c r="CI24" s="824"/>
      <c r="CJ24" s="770">
        <f t="shared" si="3"/>
        <v>1352.18</v>
      </c>
      <c r="CK24" s="770"/>
    </row>
    <row r="25" spans="1:89" x14ac:dyDescent="0.25">
      <c r="A25" s="747">
        <v>4</v>
      </c>
      <c r="B25" s="777" t="s">
        <v>192</v>
      </c>
      <c r="C25" s="783">
        <v>2021</v>
      </c>
      <c r="D25" s="765">
        <f t="shared" si="2"/>
        <v>0</v>
      </c>
      <c r="E25" s="770">
        <f t="shared" si="2"/>
        <v>39474.639999999999</v>
      </c>
      <c r="F25" s="823"/>
      <c r="G25" s="824"/>
      <c r="H25" s="823"/>
      <c r="I25" s="824"/>
      <c r="J25" s="823"/>
      <c r="K25" s="824"/>
      <c r="L25" s="823"/>
      <c r="M25" s="824"/>
      <c r="N25" s="823"/>
      <c r="O25" s="824"/>
      <c r="P25" s="823">
        <v>40000</v>
      </c>
      <c r="Q25" s="824">
        <v>0.101276</v>
      </c>
      <c r="R25" s="823">
        <v>1600</v>
      </c>
      <c r="S25" s="824">
        <v>0.67760000000000009</v>
      </c>
      <c r="T25" s="823">
        <v>1532</v>
      </c>
      <c r="U25" s="824">
        <v>7.360917317232377</v>
      </c>
      <c r="V25" s="823">
        <v>7710</v>
      </c>
      <c r="W25" s="824">
        <v>1.4593046692607008</v>
      </c>
      <c r="X25" s="823"/>
      <c r="Y25" s="824"/>
      <c r="Z25" s="823"/>
      <c r="AA25" s="824"/>
      <c r="AB25" s="823">
        <v>10200</v>
      </c>
      <c r="AC25" s="824">
        <v>7.8649999999999998E-2</v>
      </c>
      <c r="AD25" s="823"/>
      <c r="AE25" s="824"/>
      <c r="AF25" s="823"/>
      <c r="AG25" s="824"/>
      <c r="AH25" s="825">
        <v>280</v>
      </c>
      <c r="AI25" s="824">
        <v>30.568571428571431</v>
      </c>
      <c r="AJ25" s="825"/>
      <c r="AK25" s="824"/>
      <c r="AL25" s="823">
        <v>5400</v>
      </c>
      <c r="AM25" s="824">
        <v>7.8400000000000011E-2</v>
      </c>
      <c r="AN25" s="823"/>
      <c r="AO25" s="824"/>
      <c r="AP25" s="823"/>
      <c r="AQ25" s="824"/>
      <c r="AR25" s="823"/>
      <c r="AS25" s="824"/>
      <c r="AT25" s="825"/>
      <c r="AU25" s="824"/>
      <c r="AV25" s="823"/>
      <c r="AW25" s="824"/>
      <c r="AX25" s="823"/>
      <c r="AY25" s="824"/>
      <c r="AZ25" s="823"/>
      <c r="BA25" s="824"/>
      <c r="BB25" s="823"/>
      <c r="BC25" s="824"/>
      <c r="BD25" s="823"/>
      <c r="BE25" s="824"/>
      <c r="BF25" s="823">
        <v>17</v>
      </c>
      <c r="BG25" s="824">
        <v>73.519599999999997</v>
      </c>
      <c r="BH25" s="823">
        <v>134</v>
      </c>
      <c r="BI25" s="824">
        <v>5.7958999999999996</v>
      </c>
      <c r="BJ25" s="823"/>
      <c r="BK25" s="824"/>
      <c r="BL25" s="823"/>
      <c r="BM25" s="824"/>
      <c r="BN25" s="823"/>
      <c r="BO25" s="824"/>
      <c r="BP25" s="823"/>
      <c r="BQ25" s="824"/>
      <c r="BR25" s="823"/>
      <c r="BS25" s="824"/>
      <c r="BT25" s="823"/>
      <c r="BU25" s="824"/>
      <c r="BV25" s="825"/>
      <c r="BW25" s="824"/>
      <c r="BX25" s="823"/>
      <c r="BY25" s="824"/>
      <c r="BZ25" s="823"/>
      <c r="CA25" s="824"/>
      <c r="CB25" s="823"/>
      <c r="CC25" s="824"/>
      <c r="CD25" s="823"/>
      <c r="CE25" s="824"/>
      <c r="CF25" s="825"/>
      <c r="CG25" s="824"/>
      <c r="CH25" s="825"/>
      <c r="CI25" s="824"/>
      <c r="CJ25" s="770"/>
      <c r="CK25" s="770">
        <f t="shared" si="4"/>
        <v>39474.639999999999</v>
      </c>
    </row>
    <row r="26" spans="1:89" x14ac:dyDescent="0.25">
      <c r="A26" s="747">
        <v>4</v>
      </c>
      <c r="B26" s="777" t="s">
        <v>196</v>
      </c>
      <c r="C26" s="783">
        <v>2019</v>
      </c>
      <c r="D26" s="765">
        <f t="shared" si="2"/>
        <v>4928.82</v>
      </c>
      <c r="E26" s="770">
        <f t="shared" si="2"/>
        <v>0</v>
      </c>
      <c r="F26" s="823"/>
      <c r="G26" s="824"/>
      <c r="H26" s="823"/>
      <c r="I26" s="824"/>
      <c r="J26" s="823"/>
      <c r="K26" s="824"/>
      <c r="L26" s="823">
        <v>0</v>
      </c>
      <c r="M26" s="824">
        <v>0</v>
      </c>
      <c r="N26" s="823">
        <v>0</v>
      </c>
      <c r="O26" s="824">
        <v>0</v>
      </c>
      <c r="P26" s="823">
        <v>120500</v>
      </c>
      <c r="Q26" s="824">
        <v>2.6724000000000001E-2</v>
      </c>
      <c r="R26" s="823"/>
      <c r="S26" s="824"/>
      <c r="T26" s="823">
        <v>0</v>
      </c>
      <c r="U26" s="824">
        <v>0</v>
      </c>
      <c r="V26" s="823">
        <v>450</v>
      </c>
      <c r="W26" s="824">
        <v>1.4248888888888891</v>
      </c>
      <c r="X26" s="823">
        <v>2000</v>
      </c>
      <c r="Y26" s="824">
        <v>4.598E-2</v>
      </c>
      <c r="Z26" s="823">
        <v>0</v>
      </c>
      <c r="AA26" s="824">
        <v>0</v>
      </c>
      <c r="AB26" s="823">
        <v>2800</v>
      </c>
      <c r="AC26" s="824">
        <v>8.2239999999999994E-2</v>
      </c>
      <c r="AD26" s="823">
        <v>0</v>
      </c>
      <c r="AE26" s="824">
        <v>0</v>
      </c>
      <c r="AF26" s="823">
        <v>0</v>
      </c>
      <c r="AG26" s="824">
        <v>0</v>
      </c>
      <c r="AH26" s="825">
        <v>39</v>
      </c>
      <c r="AI26" s="824">
        <v>6.8635900000000003</v>
      </c>
      <c r="AJ26" s="825">
        <v>134.5</v>
      </c>
      <c r="AK26" s="824">
        <v>3.5499330855018587</v>
      </c>
      <c r="AL26" s="823"/>
      <c r="AM26" s="824"/>
      <c r="AN26" s="823"/>
      <c r="AO26" s="824"/>
      <c r="AP26" s="823">
        <v>0</v>
      </c>
      <c r="AQ26" s="824">
        <v>0</v>
      </c>
      <c r="AR26" s="823"/>
      <c r="AS26" s="824"/>
      <c r="AT26" s="825"/>
      <c r="AU26" s="824"/>
      <c r="AV26" s="823"/>
      <c r="AW26" s="824"/>
      <c r="AX26" s="823"/>
      <c r="AY26" s="824"/>
      <c r="AZ26" s="823"/>
      <c r="BA26" s="824"/>
      <c r="BB26" s="823"/>
      <c r="BC26" s="824"/>
      <c r="BD26" s="823"/>
      <c r="BE26" s="824"/>
      <c r="BF26" s="823"/>
      <c r="BG26" s="824"/>
      <c r="BH26" s="823"/>
      <c r="BI26" s="824"/>
      <c r="BJ26" s="823"/>
      <c r="BK26" s="824"/>
      <c r="BL26" s="823"/>
      <c r="BM26" s="824"/>
      <c r="BN26" s="823"/>
      <c r="BO26" s="824"/>
      <c r="BP26" s="823"/>
      <c r="BQ26" s="824"/>
      <c r="BR26" s="823"/>
      <c r="BS26" s="824"/>
      <c r="BT26" s="823"/>
      <c r="BU26" s="824"/>
      <c r="BV26" s="825"/>
      <c r="BW26" s="824"/>
      <c r="BX26" s="823"/>
      <c r="BY26" s="824"/>
      <c r="BZ26" s="823"/>
      <c r="CA26" s="824"/>
      <c r="CB26" s="823"/>
      <c r="CC26" s="824"/>
      <c r="CD26" s="823"/>
      <c r="CE26" s="824"/>
      <c r="CF26" s="825"/>
      <c r="CG26" s="824"/>
      <c r="CH26" s="825"/>
      <c r="CI26" s="824"/>
      <c r="CJ26" s="770">
        <f t="shared" si="3"/>
        <v>4928.82</v>
      </c>
      <c r="CK26" s="770"/>
    </row>
    <row r="27" spans="1:89" x14ac:dyDescent="0.25">
      <c r="A27" s="747">
        <v>4</v>
      </c>
      <c r="B27" s="777" t="s">
        <v>196</v>
      </c>
      <c r="C27" s="783">
        <v>2021</v>
      </c>
      <c r="D27" s="765">
        <f t="shared" si="2"/>
        <v>0</v>
      </c>
      <c r="E27" s="770">
        <f t="shared" si="2"/>
        <v>85957.64</v>
      </c>
      <c r="F27" s="823"/>
      <c r="G27" s="824"/>
      <c r="H27" s="823"/>
      <c r="I27" s="824"/>
      <c r="J27" s="823"/>
      <c r="K27" s="824"/>
      <c r="L27" s="823">
        <v>6480</v>
      </c>
      <c r="M27" s="824">
        <v>1.4832172530864198</v>
      </c>
      <c r="N27" s="823">
        <v>3300</v>
      </c>
      <c r="O27" s="824">
        <v>3.7829230303030306</v>
      </c>
      <c r="P27" s="823">
        <v>215000</v>
      </c>
      <c r="Q27" s="824">
        <v>0.1108253023255814</v>
      </c>
      <c r="R27" s="823"/>
      <c r="S27" s="824"/>
      <c r="T27" s="823">
        <v>1962</v>
      </c>
      <c r="U27" s="824">
        <v>7.494019011213048</v>
      </c>
      <c r="V27" s="823">
        <v>8577</v>
      </c>
      <c r="W27" s="824">
        <v>1.8315762504372157</v>
      </c>
      <c r="X27" s="823">
        <v>19500</v>
      </c>
      <c r="Y27" s="824">
        <v>6.4445230769230769E-2</v>
      </c>
      <c r="Z27" s="823">
        <v>8000</v>
      </c>
      <c r="AA27" s="824">
        <v>0.46641250000000001</v>
      </c>
      <c r="AB27" s="823">
        <v>10000</v>
      </c>
      <c r="AC27" s="824">
        <v>0.14000090000000001</v>
      </c>
      <c r="AD27" s="823">
        <v>202</v>
      </c>
      <c r="AE27" s="824">
        <v>1.3408019801980198</v>
      </c>
      <c r="AF27" s="823"/>
      <c r="AG27" s="824"/>
      <c r="AH27" s="825">
        <v>148</v>
      </c>
      <c r="AI27" s="824">
        <v>11.286135135135135</v>
      </c>
      <c r="AJ27" s="825">
        <v>289</v>
      </c>
      <c r="AK27" s="824">
        <v>4.1654982698961938</v>
      </c>
      <c r="AL27" s="823"/>
      <c r="AM27" s="824"/>
      <c r="AN27" s="823"/>
      <c r="AO27" s="824"/>
      <c r="AP27" s="823">
        <v>2000</v>
      </c>
      <c r="AQ27" s="824">
        <v>4.48E-2</v>
      </c>
      <c r="AR27" s="823"/>
      <c r="AS27" s="824"/>
      <c r="AT27" s="825"/>
      <c r="AU27" s="824"/>
      <c r="AV27" s="823"/>
      <c r="AW27" s="824"/>
      <c r="AX27" s="823"/>
      <c r="AY27" s="824"/>
      <c r="AZ27" s="823"/>
      <c r="BA27" s="824"/>
      <c r="BB27" s="823"/>
      <c r="BC27" s="824"/>
      <c r="BD27" s="823"/>
      <c r="BE27" s="824"/>
      <c r="BF27" s="823"/>
      <c r="BG27" s="824"/>
      <c r="BH27" s="823"/>
      <c r="BI27" s="824"/>
      <c r="BJ27" s="823"/>
      <c r="BK27" s="824"/>
      <c r="BL27" s="823"/>
      <c r="BM27" s="824"/>
      <c r="BN27" s="823"/>
      <c r="BO27" s="824"/>
      <c r="BP27" s="823"/>
      <c r="BQ27" s="824"/>
      <c r="BR27" s="823"/>
      <c r="BS27" s="824"/>
      <c r="BT27" s="823"/>
      <c r="BU27" s="824"/>
      <c r="BV27" s="825"/>
      <c r="BW27" s="824"/>
      <c r="BX27" s="823"/>
      <c r="BY27" s="824"/>
      <c r="BZ27" s="823"/>
      <c r="CA27" s="824"/>
      <c r="CB27" s="823"/>
      <c r="CC27" s="824"/>
      <c r="CD27" s="823"/>
      <c r="CE27" s="824"/>
      <c r="CF27" s="825"/>
      <c r="CG27" s="824"/>
      <c r="CH27" s="825"/>
      <c r="CI27" s="824"/>
      <c r="CJ27" s="770"/>
      <c r="CK27" s="770">
        <f t="shared" si="4"/>
        <v>85957.64</v>
      </c>
    </row>
    <row r="28" spans="1:89" x14ac:dyDescent="0.25">
      <c r="A28" s="747">
        <v>4</v>
      </c>
      <c r="B28" s="777" t="s">
        <v>215</v>
      </c>
      <c r="C28" s="783">
        <v>2019</v>
      </c>
      <c r="D28" s="765">
        <f t="shared" si="2"/>
        <v>3688.36</v>
      </c>
      <c r="E28" s="770">
        <f t="shared" si="2"/>
        <v>0</v>
      </c>
      <c r="F28" s="823">
        <v>1000</v>
      </c>
      <c r="G28" s="824">
        <v>1.857E-2</v>
      </c>
      <c r="H28" s="823"/>
      <c r="I28" s="824"/>
      <c r="J28" s="823"/>
      <c r="K28" s="824"/>
      <c r="L28" s="823"/>
      <c r="M28" s="824"/>
      <c r="N28" s="823"/>
      <c r="O28" s="824"/>
      <c r="P28" s="823">
        <v>73410</v>
      </c>
      <c r="Q28" s="824">
        <v>2.349E-2</v>
      </c>
      <c r="R28" s="823">
        <v>1056</v>
      </c>
      <c r="S28" s="824">
        <v>0.21940000000000001</v>
      </c>
      <c r="T28" s="823"/>
      <c r="U28" s="824"/>
      <c r="V28" s="823">
        <v>240</v>
      </c>
      <c r="W28" s="824">
        <v>0.74760000000000004</v>
      </c>
      <c r="X28" s="823">
        <v>400</v>
      </c>
      <c r="Y28" s="824">
        <v>3.8719999999999997E-2</v>
      </c>
      <c r="Z28" s="823"/>
      <c r="AA28" s="824"/>
      <c r="AB28" s="823">
        <v>500</v>
      </c>
      <c r="AC28" s="824">
        <v>1.456E-2</v>
      </c>
      <c r="AD28" s="823"/>
      <c r="AE28" s="824"/>
      <c r="AF28" s="823"/>
      <c r="AG28" s="824"/>
      <c r="AH28" s="825">
        <v>115.5</v>
      </c>
      <c r="AI28" s="824">
        <v>7.7818180000000003</v>
      </c>
      <c r="AJ28" s="825">
        <v>51.25</v>
      </c>
      <c r="AK28" s="824">
        <v>6.1527000000000003</v>
      </c>
      <c r="AL28" s="823">
        <v>4773</v>
      </c>
      <c r="AM28" s="824">
        <v>5.6349999999999997E-2</v>
      </c>
      <c r="AN28" s="823">
        <v>300</v>
      </c>
      <c r="AO28" s="824">
        <v>4.4352000000000003E-2</v>
      </c>
      <c r="AP28" s="823">
        <v>1500</v>
      </c>
      <c r="AQ28" s="824">
        <v>1.008E-2</v>
      </c>
      <c r="AR28" s="823"/>
      <c r="AS28" s="824"/>
      <c r="AT28" s="825"/>
      <c r="AU28" s="824"/>
      <c r="AV28" s="823"/>
      <c r="AW28" s="824"/>
      <c r="AX28" s="823"/>
      <c r="AY28" s="824"/>
      <c r="AZ28" s="823"/>
      <c r="BA28" s="824"/>
      <c r="BB28" s="823"/>
      <c r="BC28" s="824"/>
      <c r="BD28" s="823"/>
      <c r="BE28" s="824"/>
      <c r="BF28" s="823"/>
      <c r="BG28" s="824"/>
      <c r="BH28" s="823"/>
      <c r="BI28" s="824"/>
      <c r="BJ28" s="823"/>
      <c r="BK28" s="824"/>
      <c r="BL28" s="823"/>
      <c r="BM28" s="824"/>
      <c r="BN28" s="823"/>
      <c r="BO28" s="824"/>
      <c r="BP28" s="823"/>
      <c r="BQ28" s="824"/>
      <c r="BR28" s="823"/>
      <c r="BS28" s="824"/>
      <c r="BT28" s="823"/>
      <c r="BU28" s="824"/>
      <c r="BV28" s="825"/>
      <c r="BW28" s="824"/>
      <c r="BX28" s="823"/>
      <c r="BY28" s="824"/>
      <c r="BZ28" s="823"/>
      <c r="CA28" s="824"/>
      <c r="CB28" s="823"/>
      <c r="CC28" s="824"/>
      <c r="CD28" s="823"/>
      <c r="CE28" s="824"/>
      <c r="CF28" s="825"/>
      <c r="CG28" s="824"/>
      <c r="CH28" s="825"/>
      <c r="CI28" s="824"/>
      <c r="CJ28" s="770">
        <f t="shared" si="3"/>
        <v>3688.36</v>
      </c>
      <c r="CK28" s="770"/>
    </row>
    <row r="29" spans="1:89" ht="15.75" thickBot="1" x14ac:dyDescent="0.3">
      <c r="A29" s="752">
        <v>4</v>
      </c>
      <c r="B29" s="779" t="s">
        <v>215</v>
      </c>
      <c r="C29" s="785">
        <v>2021</v>
      </c>
      <c r="D29" s="767">
        <f t="shared" si="2"/>
        <v>0</v>
      </c>
      <c r="E29" s="772">
        <f t="shared" si="2"/>
        <v>47860.15</v>
      </c>
      <c r="F29" s="829">
        <v>24250</v>
      </c>
      <c r="G29" s="830">
        <v>0.1089298144329897</v>
      </c>
      <c r="H29" s="829">
        <v>0</v>
      </c>
      <c r="I29" s="830"/>
      <c r="J29" s="829">
        <v>0</v>
      </c>
      <c r="K29" s="830"/>
      <c r="L29" s="829">
        <v>5060</v>
      </c>
      <c r="M29" s="830">
        <v>1.3833094861660078</v>
      </c>
      <c r="N29" s="829">
        <v>790</v>
      </c>
      <c r="O29" s="830">
        <v>3.3206075949367087</v>
      </c>
      <c r="P29" s="829">
        <v>98250</v>
      </c>
      <c r="Q29" s="830">
        <v>9.4496101781170488E-2</v>
      </c>
      <c r="R29" s="829">
        <v>853</v>
      </c>
      <c r="S29" s="830">
        <v>0.59084352872215706</v>
      </c>
      <c r="T29" s="829">
        <v>2465</v>
      </c>
      <c r="U29" s="830">
        <v>4.6075496957403654</v>
      </c>
      <c r="V29" s="829">
        <v>4740</v>
      </c>
      <c r="W29" s="830">
        <v>1.8653507172995785</v>
      </c>
      <c r="X29" s="829">
        <v>5200</v>
      </c>
      <c r="Y29" s="830">
        <v>5.2687307692307693E-2</v>
      </c>
      <c r="Z29" s="829">
        <v>1360</v>
      </c>
      <c r="AA29" s="830">
        <v>0.54731985294117647</v>
      </c>
      <c r="AB29" s="829">
        <v>4900</v>
      </c>
      <c r="AC29" s="830">
        <v>4.2934693877551021E-2</v>
      </c>
      <c r="AD29" s="829">
        <v>17</v>
      </c>
      <c r="AE29" s="830">
        <v>7.8045</v>
      </c>
      <c r="AF29" s="829">
        <v>4</v>
      </c>
      <c r="AG29" s="830">
        <v>3.63</v>
      </c>
      <c r="AH29" s="831">
        <v>477</v>
      </c>
      <c r="AI29" s="830">
        <v>5.4024859748427669</v>
      </c>
      <c r="AJ29" s="831">
        <v>59.4</v>
      </c>
      <c r="AK29" s="830">
        <v>8.8044811026936021</v>
      </c>
      <c r="AL29" s="829">
        <v>8520</v>
      </c>
      <c r="AM29" s="830">
        <v>7.2670774647887321E-2</v>
      </c>
      <c r="AN29" s="829">
        <v>6400</v>
      </c>
      <c r="AO29" s="830">
        <v>5.0064531250000002E-2</v>
      </c>
      <c r="AP29" s="829">
        <v>6200</v>
      </c>
      <c r="AQ29" s="830">
        <v>3.1084193548387099E-2</v>
      </c>
      <c r="AR29" s="829"/>
      <c r="AS29" s="830"/>
      <c r="AT29" s="831"/>
      <c r="AU29" s="830"/>
      <c r="AV29" s="829"/>
      <c r="AW29" s="830"/>
      <c r="AX29" s="829"/>
      <c r="AY29" s="830"/>
      <c r="AZ29" s="829"/>
      <c r="BA29" s="830"/>
      <c r="BB29" s="829"/>
      <c r="BC29" s="830"/>
      <c r="BD29" s="829"/>
      <c r="BE29" s="830"/>
      <c r="BF29" s="829"/>
      <c r="BG29" s="830"/>
      <c r="BH29" s="829"/>
      <c r="BI29" s="830"/>
      <c r="BJ29" s="829"/>
      <c r="BK29" s="830"/>
      <c r="BL29" s="829"/>
      <c r="BM29" s="830"/>
      <c r="BN29" s="829"/>
      <c r="BO29" s="830"/>
      <c r="BP29" s="829"/>
      <c r="BQ29" s="830"/>
      <c r="BR29" s="829"/>
      <c r="BS29" s="830"/>
      <c r="BT29" s="829"/>
      <c r="BU29" s="830"/>
      <c r="BV29" s="831"/>
      <c r="BW29" s="830"/>
      <c r="BX29" s="829"/>
      <c r="BY29" s="830"/>
      <c r="BZ29" s="829"/>
      <c r="CA29" s="830"/>
      <c r="CB29" s="829"/>
      <c r="CC29" s="830"/>
      <c r="CD29" s="829"/>
      <c r="CE29" s="830"/>
      <c r="CF29" s="831"/>
      <c r="CG29" s="830"/>
      <c r="CH29" s="831"/>
      <c r="CI29" s="830"/>
      <c r="CJ29" s="772"/>
      <c r="CK29" s="772">
        <f t="shared" si="4"/>
        <v>47860.15</v>
      </c>
    </row>
    <row r="30" spans="1:89" x14ac:dyDescent="0.25">
      <c r="A30" s="753">
        <v>3</v>
      </c>
      <c r="B30" s="780" t="s">
        <v>216</v>
      </c>
      <c r="C30" s="786">
        <v>2019</v>
      </c>
      <c r="D30" s="768">
        <f t="shared" si="2"/>
        <v>1336.94</v>
      </c>
      <c r="E30" s="773">
        <f t="shared" si="2"/>
        <v>0</v>
      </c>
      <c r="F30" s="832">
        <v>350</v>
      </c>
      <c r="G30" s="833">
        <v>0.02</v>
      </c>
      <c r="H30" s="832"/>
      <c r="I30" s="833"/>
      <c r="J30" s="832"/>
      <c r="K30" s="833"/>
      <c r="L30" s="832"/>
      <c r="M30" s="833"/>
      <c r="N30" s="832"/>
      <c r="O30" s="833"/>
      <c r="P30" s="832">
        <v>10200</v>
      </c>
      <c r="Q30" s="833">
        <v>4.8000000000000001E-2</v>
      </c>
      <c r="R30" s="832">
        <v>231</v>
      </c>
      <c r="S30" s="833">
        <v>0.46</v>
      </c>
      <c r="T30" s="832"/>
      <c r="U30" s="833"/>
      <c r="V30" s="832">
        <v>52</v>
      </c>
      <c r="W30" s="833">
        <v>1.456</v>
      </c>
      <c r="X30" s="832"/>
      <c r="Y30" s="833"/>
      <c r="Z30" s="832"/>
      <c r="AA30" s="833"/>
      <c r="AB30" s="832">
        <v>100</v>
      </c>
      <c r="AC30" s="833">
        <v>2.8000000000000001E-2</v>
      </c>
      <c r="AD30" s="832"/>
      <c r="AE30" s="833"/>
      <c r="AF30" s="832"/>
      <c r="AG30" s="833"/>
      <c r="AH30" s="834">
        <v>51</v>
      </c>
      <c r="AI30" s="833">
        <v>6.95</v>
      </c>
      <c r="AJ30" s="834">
        <v>23</v>
      </c>
      <c r="AK30" s="833">
        <v>5.45</v>
      </c>
      <c r="AL30" s="832">
        <v>24</v>
      </c>
      <c r="AM30" s="833">
        <v>2.282</v>
      </c>
      <c r="AN30" s="832"/>
      <c r="AO30" s="833"/>
      <c r="AP30" s="832">
        <v>12100</v>
      </c>
      <c r="AQ30" s="833">
        <v>0.01</v>
      </c>
      <c r="AR30" s="832"/>
      <c r="AS30" s="833"/>
      <c r="AT30" s="834"/>
      <c r="AU30" s="833"/>
      <c r="AV30" s="832"/>
      <c r="AW30" s="833"/>
      <c r="AX30" s="832"/>
      <c r="AY30" s="833"/>
      <c r="AZ30" s="832"/>
      <c r="BA30" s="833"/>
      <c r="BB30" s="832"/>
      <c r="BC30" s="833"/>
      <c r="BD30" s="832"/>
      <c r="BE30" s="833"/>
      <c r="BF30" s="832"/>
      <c r="BG30" s="833"/>
      <c r="BH30" s="832"/>
      <c r="BI30" s="833"/>
      <c r="BJ30" s="832"/>
      <c r="BK30" s="833"/>
      <c r="BL30" s="832"/>
      <c r="BM30" s="833"/>
      <c r="BN30" s="832"/>
      <c r="BO30" s="833"/>
      <c r="BP30" s="832"/>
      <c r="BQ30" s="833"/>
      <c r="BR30" s="832"/>
      <c r="BS30" s="833"/>
      <c r="BT30" s="832"/>
      <c r="BU30" s="833"/>
      <c r="BV30" s="834"/>
      <c r="BW30" s="833"/>
      <c r="BX30" s="832"/>
      <c r="BY30" s="833"/>
      <c r="BZ30" s="832"/>
      <c r="CA30" s="833"/>
      <c r="CB30" s="832"/>
      <c r="CC30" s="833"/>
      <c r="CD30" s="832"/>
      <c r="CE30" s="833"/>
      <c r="CF30" s="834"/>
      <c r="CG30" s="833"/>
      <c r="CH30" s="834"/>
      <c r="CI30" s="833"/>
      <c r="CJ30" s="773">
        <f t="shared" si="3"/>
        <v>1336.94</v>
      </c>
      <c r="CK30" s="773"/>
    </row>
    <row r="31" spans="1:89" x14ac:dyDescent="0.25">
      <c r="A31" s="747">
        <v>3</v>
      </c>
      <c r="B31" s="777" t="s">
        <v>216</v>
      </c>
      <c r="C31" s="783">
        <v>2021</v>
      </c>
      <c r="D31" s="765">
        <f t="shared" si="2"/>
        <v>0</v>
      </c>
      <c r="E31" s="770">
        <f t="shared" si="2"/>
        <v>26664.21</v>
      </c>
      <c r="F31" s="823">
        <v>2250</v>
      </c>
      <c r="G31" s="824">
        <v>0.112</v>
      </c>
      <c r="H31" s="823"/>
      <c r="I31" s="824"/>
      <c r="J31" s="823"/>
      <c r="K31" s="824"/>
      <c r="L31" s="823">
        <v>760</v>
      </c>
      <c r="M31" s="824">
        <v>1.7353947368421054</v>
      </c>
      <c r="N31" s="823">
        <v>1880</v>
      </c>
      <c r="O31" s="824">
        <v>3.1759281914893616</v>
      </c>
      <c r="P31" s="823">
        <v>38000</v>
      </c>
      <c r="Q31" s="824">
        <v>9.5200000000000007E-2</v>
      </c>
      <c r="R31" s="823">
        <v>280</v>
      </c>
      <c r="S31" s="824">
        <v>0.68320000000000003</v>
      </c>
      <c r="T31" s="823">
        <v>1200</v>
      </c>
      <c r="U31" s="824">
        <v>6.8949166666666661</v>
      </c>
      <c r="V31" s="823">
        <v>1600</v>
      </c>
      <c r="W31" s="824">
        <v>2.0598562500000002</v>
      </c>
      <c r="X31" s="823">
        <v>2600</v>
      </c>
      <c r="Y31" s="824">
        <v>9.0290000000000009E-2</v>
      </c>
      <c r="Z31" s="823">
        <v>2700</v>
      </c>
      <c r="AA31" s="824">
        <v>0.31359999999999999</v>
      </c>
      <c r="AB31" s="823">
        <v>2250</v>
      </c>
      <c r="AC31" s="824">
        <v>0.12319999999999999</v>
      </c>
      <c r="AD31" s="823">
        <v>100</v>
      </c>
      <c r="AE31" s="824">
        <v>1.3</v>
      </c>
      <c r="AF31" s="823"/>
      <c r="AG31" s="824"/>
      <c r="AH31" s="825">
        <v>100</v>
      </c>
      <c r="AI31" s="824">
        <v>7.4352</v>
      </c>
      <c r="AJ31" s="825">
        <v>70.400000000000006</v>
      </c>
      <c r="AK31" s="824">
        <v>7.1424034090909094</v>
      </c>
      <c r="AL31" s="823">
        <v>39</v>
      </c>
      <c r="AM31" s="824">
        <v>10.658892307692307</v>
      </c>
      <c r="AN31" s="823">
        <v>2000</v>
      </c>
      <c r="AO31" s="824">
        <v>5.1740000000000001E-2</v>
      </c>
      <c r="AP31" s="823">
        <v>13600</v>
      </c>
      <c r="AQ31" s="824">
        <v>3.6014705882352942E-2</v>
      </c>
      <c r="AR31" s="823"/>
      <c r="AS31" s="824"/>
      <c r="AT31" s="825"/>
      <c r="AU31" s="824"/>
      <c r="AV31" s="823"/>
      <c r="AW31" s="824"/>
      <c r="AX31" s="823"/>
      <c r="AY31" s="824"/>
      <c r="AZ31" s="823"/>
      <c r="BA31" s="824"/>
      <c r="BB31" s="823"/>
      <c r="BC31" s="824"/>
      <c r="BD31" s="823"/>
      <c r="BE31" s="824"/>
      <c r="BF31" s="823"/>
      <c r="BG31" s="824"/>
      <c r="BH31" s="823"/>
      <c r="BI31" s="824"/>
      <c r="BJ31" s="823"/>
      <c r="BK31" s="824"/>
      <c r="BL31" s="823"/>
      <c r="BM31" s="824"/>
      <c r="BN31" s="823"/>
      <c r="BO31" s="824"/>
      <c r="BP31" s="823"/>
      <c r="BQ31" s="824"/>
      <c r="BR31" s="823"/>
      <c r="BS31" s="824"/>
      <c r="BT31" s="823"/>
      <c r="BU31" s="824"/>
      <c r="BV31" s="825"/>
      <c r="BW31" s="824"/>
      <c r="BX31" s="823"/>
      <c r="BY31" s="824"/>
      <c r="BZ31" s="823"/>
      <c r="CA31" s="824"/>
      <c r="CB31" s="823"/>
      <c r="CC31" s="824"/>
      <c r="CD31" s="823"/>
      <c r="CE31" s="824"/>
      <c r="CF31" s="825"/>
      <c r="CG31" s="824"/>
      <c r="CH31" s="825"/>
      <c r="CI31" s="824"/>
      <c r="CJ31" s="770"/>
      <c r="CK31" s="770">
        <f t="shared" si="4"/>
        <v>26664.21</v>
      </c>
    </row>
    <row r="32" spans="1:89" x14ac:dyDescent="0.25">
      <c r="A32" s="747">
        <v>3</v>
      </c>
      <c r="B32" s="777" t="s">
        <v>198</v>
      </c>
      <c r="C32" s="783">
        <v>2019</v>
      </c>
      <c r="D32" s="765">
        <f t="shared" si="2"/>
        <v>1577.81</v>
      </c>
      <c r="E32" s="770">
        <f t="shared" si="2"/>
        <v>0</v>
      </c>
      <c r="F32" s="823"/>
      <c r="G32" s="824"/>
      <c r="H32" s="823"/>
      <c r="I32" s="824"/>
      <c r="J32" s="823"/>
      <c r="K32" s="824"/>
      <c r="L32" s="823"/>
      <c r="M32" s="824"/>
      <c r="N32" s="823"/>
      <c r="O32" s="824"/>
      <c r="P32" s="823">
        <v>32800</v>
      </c>
      <c r="Q32" s="824">
        <v>2.6499999999999999E-2</v>
      </c>
      <c r="R32" s="823">
        <v>200</v>
      </c>
      <c r="S32" s="824">
        <v>0.51739999999999997</v>
      </c>
      <c r="T32" s="823"/>
      <c r="U32" s="824"/>
      <c r="V32" s="823">
        <v>242</v>
      </c>
      <c r="W32" s="824">
        <v>0.46200000000000002</v>
      </c>
      <c r="X32" s="823">
        <v>100</v>
      </c>
      <c r="Y32" s="824">
        <v>6.3799999999999996E-2</v>
      </c>
      <c r="Z32" s="823">
        <v>0</v>
      </c>
      <c r="AA32" s="824">
        <v>0</v>
      </c>
      <c r="AB32" s="823">
        <v>850</v>
      </c>
      <c r="AC32" s="824">
        <v>3.5799999999999998E-2</v>
      </c>
      <c r="AD32" s="823"/>
      <c r="AE32" s="824"/>
      <c r="AF32" s="823"/>
      <c r="AG32" s="824"/>
      <c r="AH32" s="825"/>
      <c r="AI32" s="824"/>
      <c r="AJ32" s="825"/>
      <c r="AK32" s="824"/>
      <c r="AL32" s="823">
        <v>5400</v>
      </c>
      <c r="AM32" s="824">
        <v>3.8800000000000001E-2</v>
      </c>
      <c r="AN32" s="823"/>
      <c r="AO32" s="824"/>
      <c r="AP32" s="823">
        <v>13000</v>
      </c>
      <c r="AQ32" s="824">
        <v>1.9E-2</v>
      </c>
      <c r="AR32" s="823"/>
      <c r="AS32" s="824"/>
      <c r="AT32" s="825"/>
      <c r="AU32" s="824"/>
      <c r="AV32" s="823"/>
      <c r="AW32" s="824"/>
      <c r="AX32" s="823"/>
      <c r="AY32" s="824"/>
      <c r="AZ32" s="823"/>
      <c r="BA32" s="824"/>
      <c r="BB32" s="823"/>
      <c r="BC32" s="824"/>
      <c r="BD32" s="823"/>
      <c r="BE32" s="824"/>
      <c r="BF32" s="823"/>
      <c r="BG32" s="824"/>
      <c r="BH32" s="823"/>
      <c r="BI32" s="824"/>
      <c r="BJ32" s="823"/>
      <c r="BK32" s="824"/>
      <c r="BL32" s="823"/>
      <c r="BM32" s="824"/>
      <c r="BN32" s="823"/>
      <c r="BO32" s="824"/>
      <c r="BP32" s="823"/>
      <c r="BQ32" s="824"/>
      <c r="BR32" s="823"/>
      <c r="BS32" s="824"/>
      <c r="BT32" s="823"/>
      <c r="BU32" s="824"/>
      <c r="BV32" s="825"/>
      <c r="BW32" s="824"/>
      <c r="BX32" s="823"/>
      <c r="BY32" s="824"/>
      <c r="BZ32" s="823"/>
      <c r="CA32" s="824"/>
      <c r="CB32" s="823"/>
      <c r="CC32" s="824"/>
      <c r="CD32" s="823"/>
      <c r="CE32" s="824"/>
      <c r="CF32" s="825"/>
      <c r="CG32" s="824"/>
      <c r="CH32" s="825"/>
      <c r="CI32" s="824"/>
      <c r="CJ32" s="770">
        <f t="shared" si="3"/>
        <v>1577.81</v>
      </c>
      <c r="CK32" s="770"/>
    </row>
    <row r="33" spans="1:89" x14ac:dyDescent="0.25">
      <c r="A33" s="747">
        <v>3</v>
      </c>
      <c r="B33" s="777" t="s">
        <v>198</v>
      </c>
      <c r="C33" s="783">
        <v>2021</v>
      </c>
      <c r="D33" s="765">
        <f t="shared" si="2"/>
        <v>0</v>
      </c>
      <c r="E33" s="770">
        <f t="shared" si="2"/>
        <v>8864.11</v>
      </c>
      <c r="F33" s="823"/>
      <c r="G33" s="824"/>
      <c r="H33" s="823"/>
      <c r="I33" s="824"/>
      <c r="J33" s="823"/>
      <c r="K33" s="824"/>
      <c r="L33" s="823"/>
      <c r="M33" s="824"/>
      <c r="N33" s="823"/>
      <c r="O33" s="824"/>
      <c r="P33" s="823">
        <v>62000</v>
      </c>
      <c r="Q33" s="824">
        <v>0.10350967741935485</v>
      </c>
      <c r="R33" s="823">
        <v>200</v>
      </c>
      <c r="S33" s="824">
        <v>0.55195000000000005</v>
      </c>
      <c r="T33" s="823"/>
      <c r="U33" s="824"/>
      <c r="V33" s="823">
        <v>500</v>
      </c>
      <c r="W33" s="824">
        <v>1.1200000000000001</v>
      </c>
      <c r="X33" s="823">
        <v>400</v>
      </c>
      <c r="Y33" s="824">
        <v>4.590000000000001E-2</v>
      </c>
      <c r="Z33" s="823">
        <v>100</v>
      </c>
      <c r="AA33" s="824">
        <v>0.48399999999999999</v>
      </c>
      <c r="AB33" s="823">
        <v>2160</v>
      </c>
      <c r="AC33" s="824">
        <v>9.055555555555557E-2</v>
      </c>
      <c r="AD33" s="823"/>
      <c r="AE33" s="824"/>
      <c r="AF33" s="823"/>
      <c r="AG33" s="824"/>
      <c r="AH33" s="825"/>
      <c r="AI33" s="824"/>
      <c r="AJ33" s="825"/>
      <c r="AK33" s="824"/>
      <c r="AL33" s="823">
        <v>21000</v>
      </c>
      <c r="AM33" s="824">
        <v>4.1200000000000001E-2</v>
      </c>
      <c r="AN33" s="823"/>
      <c r="AO33" s="824"/>
      <c r="AP33" s="823">
        <v>18000</v>
      </c>
      <c r="AQ33" s="824">
        <v>3.6031111111111111E-2</v>
      </c>
      <c r="AR33" s="823"/>
      <c r="AS33" s="824"/>
      <c r="AT33" s="825"/>
      <c r="AU33" s="824"/>
      <c r="AV33" s="823"/>
      <c r="AW33" s="824"/>
      <c r="AX33" s="823"/>
      <c r="AY33" s="824"/>
      <c r="AZ33" s="823"/>
      <c r="BA33" s="824"/>
      <c r="BB33" s="823"/>
      <c r="BC33" s="824"/>
      <c r="BD33" s="823"/>
      <c r="BE33" s="824"/>
      <c r="BF33" s="823"/>
      <c r="BG33" s="824"/>
      <c r="BH33" s="823"/>
      <c r="BI33" s="824"/>
      <c r="BJ33" s="823"/>
      <c r="BK33" s="824"/>
      <c r="BL33" s="823"/>
      <c r="BM33" s="824"/>
      <c r="BN33" s="823"/>
      <c r="BO33" s="824"/>
      <c r="BP33" s="823"/>
      <c r="BQ33" s="824"/>
      <c r="BR33" s="823"/>
      <c r="BS33" s="824"/>
      <c r="BT33" s="823"/>
      <c r="BU33" s="824"/>
      <c r="BV33" s="825"/>
      <c r="BW33" s="824"/>
      <c r="BX33" s="823"/>
      <c r="BY33" s="824"/>
      <c r="BZ33" s="823"/>
      <c r="CA33" s="824"/>
      <c r="CB33" s="823"/>
      <c r="CC33" s="824"/>
      <c r="CD33" s="823"/>
      <c r="CE33" s="824"/>
      <c r="CF33" s="825"/>
      <c r="CG33" s="824"/>
      <c r="CH33" s="825"/>
      <c r="CI33" s="824"/>
      <c r="CJ33" s="770"/>
      <c r="CK33" s="770">
        <f t="shared" si="4"/>
        <v>8864.11</v>
      </c>
    </row>
    <row r="34" spans="1:89" x14ac:dyDescent="0.25">
      <c r="A34" s="747">
        <v>3</v>
      </c>
      <c r="B34" s="777" t="s">
        <v>217</v>
      </c>
      <c r="C34" s="783">
        <v>2019</v>
      </c>
      <c r="D34" s="765">
        <f t="shared" si="2"/>
        <v>1837.27</v>
      </c>
      <c r="E34" s="770">
        <f t="shared" si="2"/>
        <v>0</v>
      </c>
      <c r="F34" s="823"/>
      <c r="G34" s="824"/>
      <c r="H34" s="823"/>
      <c r="I34" s="824"/>
      <c r="J34" s="823"/>
      <c r="K34" s="824"/>
      <c r="L34" s="823"/>
      <c r="M34" s="824"/>
      <c r="N34" s="823"/>
      <c r="O34" s="824"/>
      <c r="P34" s="823">
        <v>46910</v>
      </c>
      <c r="Q34" s="824">
        <v>6.1394159027925821E-4</v>
      </c>
      <c r="R34" s="823">
        <v>250</v>
      </c>
      <c r="S34" s="824">
        <v>0.46527999999999997</v>
      </c>
      <c r="T34" s="823"/>
      <c r="U34" s="824"/>
      <c r="V34" s="823"/>
      <c r="W34" s="824"/>
      <c r="X34" s="823"/>
      <c r="Y34" s="824"/>
      <c r="Z34" s="823"/>
      <c r="AA34" s="824"/>
      <c r="AB34" s="823"/>
      <c r="AC34" s="824"/>
      <c r="AD34" s="823"/>
      <c r="AE34" s="824"/>
      <c r="AF34" s="823"/>
      <c r="AG34" s="824"/>
      <c r="AH34" s="825">
        <v>148</v>
      </c>
      <c r="AI34" s="824">
        <v>6.2036486486486488</v>
      </c>
      <c r="AJ34" s="825">
        <v>128.80000000000001</v>
      </c>
      <c r="AK34" s="824">
        <v>5.7371118012422357</v>
      </c>
      <c r="AL34" s="823">
        <v>300</v>
      </c>
      <c r="AM34" s="824">
        <v>5.5499999999999994E-2</v>
      </c>
      <c r="AN34" s="823"/>
      <c r="AO34" s="824"/>
      <c r="AP34" s="823"/>
      <c r="AQ34" s="824"/>
      <c r="AR34" s="823"/>
      <c r="AS34" s="824"/>
      <c r="AT34" s="825"/>
      <c r="AU34" s="824"/>
      <c r="AV34" s="823"/>
      <c r="AW34" s="824"/>
      <c r="AX34" s="823"/>
      <c r="AY34" s="824"/>
      <c r="AZ34" s="823">
        <v>200</v>
      </c>
      <c r="BA34" s="824">
        <v>9.2100000000000015E-2</v>
      </c>
      <c r="BB34" s="823"/>
      <c r="BC34" s="824"/>
      <c r="BD34" s="823"/>
      <c r="BE34" s="824"/>
      <c r="BF34" s="823"/>
      <c r="BG34" s="824"/>
      <c r="BH34" s="823"/>
      <c r="BI34" s="824"/>
      <c r="BJ34" s="823"/>
      <c r="BK34" s="824"/>
      <c r="BL34" s="823"/>
      <c r="BM34" s="824"/>
      <c r="BN34" s="823"/>
      <c r="BO34" s="824"/>
      <c r="BP34" s="823"/>
      <c r="BQ34" s="824"/>
      <c r="BR34" s="823"/>
      <c r="BS34" s="824"/>
      <c r="BT34" s="823"/>
      <c r="BU34" s="824"/>
      <c r="BV34" s="825"/>
      <c r="BW34" s="824"/>
      <c r="BX34" s="823"/>
      <c r="BY34" s="824"/>
      <c r="BZ34" s="823"/>
      <c r="CA34" s="824"/>
      <c r="CB34" s="823"/>
      <c r="CC34" s="824"/>
      <c r="CD34" s="823"/>
      <c r="CE34" s="824"/>
      <c r="CF34" s="825"/>
      <c r="CG34" s="824"/>
      <c r="CH34" s="825"/>
      <c r="CI34" s="824"/>
      <c r="CJ34" s="770">
        <f t="shared" si="3"/>
        <v>1837.27</v>
      </c>
      <c r="CK34" s="770"/>
    </row>
    <row r="35" spans="1:89" x14ac:dyDescent="0.25">
      <c r="A35" s="747">
        <v>3</v>
      </c>
      <c r="B35" s="777" t="s">
        <v>217</v>
      </c>
      <c r="C35" s="783">
        <v>2021</v>
      </c>
      <c r="D35" s="765">
        <f t="shared" si="2"/>
        <v>0</v>
      </c>
      <c r="E35" s="770">
        <f t="shared" si="2"/>
        <v>15195.37</v>
      </c>
      <c r="F35" s="823">
        <v>1000</v>
      </c>
      <c r="G35" s="824">
        <v>0.15568000000000001</v>
      </c>
      <c r="H35" s="823"/>
      <c r="I35" s="824"/>
      <c r="J35" s="823"/>
      <c r="K35" s="824"/>
      <c r="L35" s="823">
        <v>1500</v>
      </c>
      <c r="M35" s="824">
        <v>1.6153666666666668</v>
      </c>
      <c r="N35" s="823">
        <v>280</v>
      </c>
      <c r="O35" s="824">
        <v>4.84</v>
      </c>
      <c r="P35" s="823">
        <v>33000</v>
      </c>
      <c r="Q35" s="824">
        <v>0.17538050252525253</v>
      </c>
      <c r="R35" s="823">
        <v>300</v>
      </c>
      <c r="S35" s="824">
        <v>0.25625416666666667</v>
      </c>
      <c r="T35" s="823">
        <v>293</v>
      </c>
      <c r="U35" s="824">
        <v>4.4402732423208189</v>
      </c>
      <c r="V35" s="823">
        <v>945</v>
      </c>
      <c r="W35" s="824">
        <v>1.5969629629629631</v>
      </c>
      <c r="X35" s="823"/>
      <c r="Y35" s="824"/>
      <c r="Z35" s="823">
        <v>600</v>
      </c>
      <c r="AA35" s="824">
        <v>0.67759999999999998</v>
      </c>
      <c r="AB35" s="823">
        <v>600</v>
      </c>
      <c r="AC35" s="824">
        <v>0.26180000000000003</v>
      </c>
      <c r="AD35" s="823">
        <v>7</v>
      </c>
      <c r="AE35" s="824">
        <v>1.6940000000000002</v>
      </c>
      <c r="AF35" s="823">
        <v>5</v>
      </c>
      <c r="AG35" s="824">
        <v>9.2247999999999983</v>
      </c>
      <c r="AH35" s="825">
        <v>129.75</v>
      </c>
      <c r="AI35" s="824">
        <v>6.0824453806211425</v>
      </c>
      <c r="AJ35" s="825">
        <v>107.3</v>
      </c>
      <c r="AK35" s="824">
        <v>6.7665217346501425</v>
      </c>
      <c r="AL35" s="823">
        <v>480</v>
      </c>
      <c r="AM35" s="824">
        <v>6.2501388888888884E-2</v>
      </c>
      <c r="AN35" s="823">
        <v>20</v>
      </c>
      <c r="AO35" s="824">
        <v>0.33588000000000001</v>
      </c>
      <c r="AP35" s="823">
        <v>40</v>
      </c>
      <c r="AQ35" s="824">
        <v>0.121</v>
      </c>
      <c r="AR35" s="823"/>
      <c r="AS35" s="824"/>
      <c r="AT35" s="825"/>
      <c r="AU35" s="824"/>
      <c r="AV35" s="823"/>
      <c r="AW35" s="824"/>
      <c r="AX35" s="823"/>
      <c r="AY35" s="824"/>
      <c r="AZ35" s="823">
        <v>700</v>
      </c>
      <c r="BA35" s="824">
        <v>0.58350000000000002</v>
      </c>
      <c r="BB35" s="823"/>
      <c r="BC35" s="824"/>
      <c r="BD35" s="823"/>
      <c r="BE35" s="824"/>
      <c r="BF35" s="823"/>
      <c r="BG35" s="824"/>
      <c r="BH35" s="823"/>
      <c r="BI35" s="824"/>
      <c r="BJ35" s="823"/>
      <c r="BK35" s="824"/>
      <c r="BL35" s="823"/>
      <c r="BM35" s="824"/>
      <c r="BN35" s="823"/>
      <c r="BO35" s="824"/>
      <c r="BP35" s="823"/>
      <c r="BQ35" s="824"/>
      <c r="BR35" s="823"/>
      <c r="BS35" s="824"/>
      <c r="BT35" s="823"/>
      <c r="BU35" s="824"/>
      <c r="BV35" s="825"/>
      <c r="BW35" s="824"/>
      <c r="BX35" s="823"/>
      <c r="BY35" s="824"/>
      <c r="BZ35" s="823"/>
      <c r="CA35" s="824"/>
      <c r="CB35" s="823"/>
      <c r="CC35" s="824"/>
      <c r="CD35" s="823"/>
      <c r="CE35" s="824"/>
      <c r="CF35" s="825"/>
      <c r="CG35" s="824"/>
      <c r="CH35" s="825"/>
      <c r="CI35" s="824"/>
      <c r="CJ35" s="770"/>
      <c r="CK35" s="770">
        <f t="shared" si="4"/>
        <v>15195.37</v>
      </c>
    </row>
    <row r="36" spans="1:89" x14ac:dyDescent="0.25">
      <c r="A36" s="747">
        <v>3</v>
      </c>
      <c r="B36" s="777" t="s">
        <v>200</v>
      </c>
      <c r="C36" s="783">
        <v>2019</v>
      </c>
      <c r="D36" s="765">
        <f t="shared" si="2"/>
        <v>3112.71</v>
      </c>
      <c r="E36" s="770">
        <f t="shared" si="2"/>
        <v>0</v>
      </c>
      <c r="F36" s="823">
        <v>0</v>
      </c>
      <c r="G36" s="824">
        <v>0</v>
      </c>
      <c r="H36" s="823">
        <v>950</v>
      </c>
      <c r="I36" s="824">
        <v>0.03</v>
      </c>
      <c r="J36" s="823">
        <v>0</v>
      </c>
      <c r="K36" s="824">
        <v>0</v>
      </c>
      <c r="L36" s="823">
        <v>100</v>
      </c>
      <c r="M36" s="824">
        <v>0.44</v>
      </c>
      <c r="N36" s="823">
        <v>35</v>
      </c>
      <c r="O36" s="824">
        <v>2.7</v>
      </c>
      <c r="P36" s="823">
        <v>41200</v>
      </c>
      <c r="Q36" s="824">
        <v>0.03</v>
      </c>
      <c r="R36" s="823">
        <v>1700</v>
      </c>
      <c r="S36" s="824">
        <v>0.55000000000000004</v>
      </c>
      <c r="T36" s="823">
        <v>5</v>
      </c>
      <c r="U36" s="824">
        <v>35</v>
      </c>
      <c r="V36" s="823">
        <v>130</v>
      </c>
      <c r="W36" s="824">
        <v>1.06</v>
      </c>
      <c r="X36" s="823">
        <v>0</v>
      </c>
      <c r="Y36" s="824">
        <v>0</v>
      </c>
      <c r="Z36" s="823">
        <v>0</v>
      </c>
      <c r="AA36" s="824">
        <v>0</v>
      </c>
      <c r="AB36" s="823">
        <v>1600</v>
      </c>
      <c r="AC36" s="824">
        <v>0.02</v>
      </c>
      <c r="AD36" s="823">
        <v>0</v>
      </c>
      <c r="AE36" s="824">
        <v>0</v>
      </c>
      <c r="AF36" s="823">
        <v>0</v>
      </c>
      <c r="AG36" s="824">
        <v>0</v>
      </c>
      <c r="AH36" s="825">
        <v>25</v>
      </c>
      <c r="AI36" s="824">
        <v>3.3</v>
      </c>
      <c r="AJ36" s="825">
        <v>21.5</v>
      </c>
      <c r="AK36" s="824">
        <v>1.74</v>
      </c>
      <c r="AL36" s="823">
        <v>1600</v>
      </c>
      <c r="AM36" s="824">
        <v>0.11</v>
      </c>
      <c r="AN36" s="823">
        <v>0</v>
      </c>
      <c r="AO36" s="824">
        <v>0</v>
      </c>
      <c r="AP36" s="823">
        <v>6700</v>
      </c>
      <c r="AQ36" s="824">
        <v>0.02</v>
      </c>
      <c r="AR36" s="823"/>
      <c r="AS36" s="824"/>
      <c r="AT36" s="825"/>
      <c r="AU36" s="824"/>
      <c r="AV36" s="823"/>
      <c r="AW36" s="824"/>
      <c r="AX36" s="823"/>
      <c r="AY36" s="824"/>
      <c r="AZ36" s="823"/>
      <c r="BA36" s="824"/>
      <c r="BB36" s="823"/>
      <c r="BC36" s="824"/>
      <c r="BD36" s="823"/>
      <c r="BE36" s="824"/>
      <c r="BF36" s="823"/>
      <c r="BG36" s="824"/>
      <c r="BH36" s="823"/>
      <c r="BI36" s="824"/>
      <c r="BJ36" s="823"/>
      <c r="BK36" s="824"/>
      <c r="BL36" s="823"/>
      <c r="BM36" s="824"/>
      <c r="BN36" s="823"/>
      <c r="BO36" s="824"/>
      <c r="BP36" s="823"/>
      <c r="BQ36" s="824"/>
      <c r="BR36" s="823"/>
      <c r="BS36" s="824"/>
      <c r="BT36" s="823"/>
      <c r="BU36" s="824"/>
      <c r="BV36" s="825"/>
      <c r="BW36" s="824"/>
      <c r="BX36" s="823"/>
      <c r="BY36" s="824"/>
      <c r="BZ36" s="823"/>
      <c r="CA36" s="824"/>
      <c r="CB36" s="823"/>
      <c r="CC36" s="824"/>
      <c r="CD36" s="823"/>
      <c r="CE36" s="824"/>
      <c r="CF36" s="825"/>
      <c r="CG36" s="824"/>
      <c r="CH36" s="825"/>
      <c r="CI36" s="824"/>
      <c r="CJ36" s="770">
        <f t="shared" si="3"/>
        <v>3112.71</v>
      </c>
      <c r="CK36" s="770"/>
    </row>
    <row r="37" spans="1:89" x14ac:dyDescent="0.25">
      <c r="A37" s="747">
        <v>3</v>
      </c>
      <c r="B37" s="777" t="s">
        <v>200</v>
      </c>
      <c r="C37" s="783">
        <v>2021</v>
      </c>
      <c r="D37" s="765">
        <f t="shared" si="2"/>
        <v>0</v>
      </c>
      <c r="E37" s="770">
        <f t="shared" si="2"/>
        <v>24956.26</v>
      </c>
      <c r="F37" s="823"/>
      <c r="G37" s="824"/>
      <c r="H37" s="823">
        <v>3590</v>
      </c>
      <c r="I37" s="824">
        <v>0.28399999999999997</v>
      </c>
      <c r="J37" s="823"/>
      <c r="K37" s="824"/>
      <c r="L37" s="823">
        <v>2580</v>
      </c>
      <c r="M37" s="824">
        <v>1.8640697674418603</v>
      </c>
      <c r="N37" s="823">
        <v>600</v>
      </c>
      <c r="O37" s="824">
        <v>3.194</v>
      </c>
      <c r="P37" s="823">
        <v>52450</v>
      </c>
      <c r="Q37" s="824">
        <v>8.3584366062917068E-2</v>
      </c>
      <c r="R37" s="823">
        <v>1100</v>
      </c>
      <c r="S37" s="824">
        <v>0.56999999999999995</v>
      </c>
      <c r="T37" s="823">
        <v>566</v>
      </c>
      <c r="U37" s="824">
        <v>6.7</v>
      </c>
      <c r="V37" s="823">
        <v>4420</v>
      </c>
      <c r="W37" s="824">
        <v>0.74737556561085972</v>
      </c>
      <c r="X37" s="823">
        <v>1200</v>
      </c>
      <c r="Y37" s="824">
        <v>0.46</v>
      </c>
      <c r="Z37" s="823">
        <v>2530</v>
      </c>
      <c r="AA37" s="824">
        <v>0.31</v>
      </c>
      <c r="AB37" s="823">
        <v>3020</v>
      </c>
      <c r="AC37" s="824">
        <v>9.8013245033112581E-2</v>
      </c>
      <c r="AD37" s="823">
        <v>10</v>
      </c>
      <c r="AE37" s="824">
        <v>6.05</v>
      </c>
      <c r="AF37" s="823"/>
      <c r="AG37" s="824"/>
      <c r="AH37" s="825">
        <v>214</v>
      </c>
      <c r="AI37" s="824">
        <v>2.334205607476636</v>
      </c>
      <c r="AJ37" s="825">
        <v>115.3</v>
      </c>
      <c r="AK37" s="824">
        <v>3.256513443191674</v>
      </c>
      <c r="AL37" s="823">
        <v>3120</v>
      </c>
      <c r="AM37" s="824">
        <v>0.24</v>
      </c>
      <c r="AN37" s="823"/>
      <c r="AO37" s="824"/>
      <c r="AP37" s="823">
        <v>13200</v>
      </c>
      <c r="AQ37" s="824">
        <v>3.4848484848484851E-2</v>
      </c>
      <c r="AR37" s="823"/>
      <c r="AS37" s="824"/>
      <c r="AT37" s="825"/>
      <c r="AU37" s="824"/>
      <c r="AV37" s="823"/>
      <c r="AW37" s="824"/>
      <c r="AX37" s="823"/>
      <c r="AY37" s="824"/>
      <c r="AZ37" s="823"/>
      <c r="BA37" s="824"/>
      <c r="BB37" s="823"/>
      <c r="BC37" s="824"/>
      <c r="BD37" s="823"/>
      <c r="BE37" s="824"/>
      <c r="BF37" s="823">
        <v>10</v>
      </c>
      <c r="BG37" s="824">
        <v>114.62</v>
      </c>
      <c r="BH37" s="823">
        <v>20</v>
      </c>
      <c r="BI37" s="824">
        <v>9.08</v>
      </c>
      <c r="BJ37" s="823"/>
      <c r="BK37" s="824"/>
      <c r="BL37" s="823"/>
      <c r="BM37" s="824"/>
      <c r="BN37" s="823"/>
      <c r="BO37" s="824"/>
      <c r="BP37" s="823"/>
      <c r="BQ37" s="824"/>
      <c r="BR37" s="823"/>
      <c r="BS37" s="824"/>
      <c r="BT37" s="823"/>
      <c r="BU37" s="824"/>
      <c r="BV37" s="825"/>
      <c r="BW37" s="824"/>
      <c r="BX37" s="823"/>
      <c r="BY37" s="824"/>
      <c r="BZ37" s="823"/>
      <c r="CA37" s="824"/>
      <c r="CB37" s="823"/>
      <c r="CC37" s="824"/>
      <c r="CD37" s="823"/>
      <c r="CE37" s="824"/>
      <c r="CF37" s="825"/>
      <c r="CG37" s="824"/>
      <c r="CH37" s="825"/>
      <c r="CI37" s="824"/>
      <c r="CJ37" s="770"/>
      <c r="CK37" s="770">
        <f t="shared" si="4"/>
        <v>24956.26</v>
      </c>
    </row>
    <row r="38" spans="1:89" x14ac:dyDescent="0.25">
      <c r="A38" s="747">
        <v>3</v>
      </c>
      <c r="B38" s="777" t="s">
        <v>218</v>
      </c>
      <c r="C38" s="783">
        <v>2019</v>
      </c>
      <c r="D38" s="765">
        <f t="shared" si="2"/>
        <v>3106.61</v>
      </c>
      <c r="E38" s="770">
        <f t="shared" si="2"/>
        <v>0</v>
      </c>
      <c r="F38" s="823"/>
      <c r="G38" s="824"/>
      <c r="H38" s="823">
        <v>1250</v>
      </c>
      <c r="I38" s="824">
        <v>0.11</v>
      </c>
      <c r="J38" s="823"/>
      <c r="K38" s="824"/>
      <c r="L38" s="823"/>
      <c r="M38" s="824"/>
      <c r="N38" s="823"/>
      <c r="O38" s="824"/>
      <c r="P38" s="823">
        <v>34800</v>
      </c>
      <c r="Q38" s="824">
        <v>0.03</v>
      </c>
      <c r="R38" s="823">
        <v>505</v>
      </c>
      <c r="S38" s="824">
        <v>0.31</v>
      </c>
      <c r="T38" s="823"/>
      <c r="U38" s="824"/>
      <c r="V38" s="823">
        <v>392</v>
      </c>
      <c r="W38" s="824">
        <v>2.44</v>
      </c>
      <c r="X38" s="823"/>
      <c r="Y38" s="824"/>
      <c r="Z38" s="823"/>
      <c r="AA38" s="824"/>
      <c r="AB38" s="823">
        <v>300</v>
      </c>
      <c r="AC38" s="824">
        <v>0.05</v>
      </c>
      <c r="AD38" s="823"/>
      <c r="AE38" s="824"/>
      <c r="AF38" s="823">
        <v>9</v>
      </c>
      <c r="AG38" s="824">
        <v>2.72</v>
      </c>
      <c r="AH38" s="825">
        <v>38</v>
      </c>
      <c r="AI38" s="824">
        <v>13.07</v>
      </c>
      <c r="AJ38" s="825">
        <v>31.5</v>
      </c>
      <c r="AK38" s="824">
        <v>8.76</v>
      </c>
      <c r="AL38" s="823"/>
      <c r="AM38" s="824"/>
      <c r="AN38" s="823"/>
      <c r="AO38" s="824"/>
      <c r="AP38" s="823"/>
      <c r="AQ38" s="824"/>
      <c r="AR38" s="823"/>
      <c r="AS38" s="824"/>
      <c r="AT38" s="825"/>
      <c r="AU38" s="824"/>
      <c r="AV38" s="823"/>
      <c r="AW38" s="824"/>
      <c r="AX38" s="823"/>
      <c r="AY38" s="824"/>
      <c r="AZ38" s="823"/>
      <c r="BA38" s="824"/>
      <c r="BB38" s="823"/>
      <c r="BC38" s="824"/>
      <c r="BD38" s="823"/>
      <c r="BE38" s="824"/>
      <c r="BF38" s="823"/>
      <c r="BG38" s="824"/>
      <c r="BH38" s="823"/>
      <c r="BI38" s="824"/>
      <c r="BJ38" s="823"/>
      <c r="BK38" s="824"/>
      <c r="BL38" s="823"/>
      <c r="BM38" s="824"/>
      <c r="BN38" s="823"/>
      <c r="BO38" s="824"/>
      <c r="BP38" s="823"/>
      <c r="BQ38" s="824"/>
      <c r="BR38" s="823"/>
      <c r="BS38" s="824"/>
      <c r="BT38" s="823"/>
      <c r="BU38" s="824"/>
      <c r="BV38" s="825"/>
      <c r="BW38" s="824"/>
      <c r="BX38" s="823"/>
      <c r="BY38" s="824"/>
      <c r="BZ38" s="823"/>
      <c r="CA38" s="824"/>
      <c r="CB38" s="823"/>
      <c r="CC38" s="824"/>
      <c r="CD38" s="823"/>
      <c r="CE38" s="824"/>
      <c r="CF38" s="825"/>
      <c r="CG38" s="824"/>
      <c r="CH38" s="825"/>
      <c r="CI38" s="824"/>
      <c r="CJ38" s="770">
        <f t="shared" si="3"/>
        <v>3106.61</v>
      </c>
      <c r="CK38" s="770"/>
    </row>
    <row r="39" spans="1:89" x14ac:dyDescent="0.25">
      <c r="A39" s="747">
        <v>3</v>
      </c>
      <c r="B39" s="777" t="s">
        <v>218</v>
      </c>
      <c r="C39" s="783">
        <v>2021</v>
      </c>
      <c r="D39" s="765">
        <f t="shared" si="2"/>
        <v>0</v>
      </c>
      <c r="E39" s="770">
        <f t="shared" si="2"/>
        <v>12777.12</v>
      </c>
      <c r="F39" s="823"/>
      <c r="G39" s="824"/>
      <c r="H39" s="823">
        <v>5700</v>
      </c>
      <c r="I39" s="824">
        <v>8.0175438596491233E-2</v>
      </c>
      <c r="J39" s="823"/>
      <c r="K39" s="824"/>
      <c r="L39" s="823">
        <v>960</v>
      </c>
      <c r="M39" s="824">
        <v>1.4836458333333333</v>
      </c>
      <c r="N39" s="823"/>
      <c r="O39" s="824"/>
      <c r="P39" s="823">
        <v>45100</v>
      </c>
      <c r="Q39" s="824">
        <v>9.8470066518847002E-2</v>
      </c>
      <c r="R39" s="823">
        <v>790</v>
      </c>
      <c r="S39" s="824">
        <v>0.3430379746835443</v>
      </c>
      <c r="T39" s="823"/>
      <c r="U39" s="824"/>
      <c r="V39" s="823">
        <v>3115</v>
      </c>
      <c r="W39" s="824">
        <v>1.6021797752808988</v>
      </c>
      <c r="X39" s="823">
        <v>200</v>
      </c>
      <c r="Y39" s="824">
        <v>0.05</v>
      </c>
      <c r="Z39" s="823">
        <v>30</v>
      </c>
      <c r="AA39" s="824">
        <v>0.47999999999999993</v>
      </c>
      <c r="AB39" s="823">
        <v>1600</v>
      </c>
      <c r="AC39" s="824">
        <v>9.2499999999999999E-2</v>
      </c>
      <c r="AD39" s="823">
        <v>20</v>
      </c>
      <c r="AE39" s="824">
        <v>3.15</v>
      </c>
      <c r="AF39" s="823">
        <v>4</v>
      </c>
      <c r="AG39" s="824">
        <v>3.8550000000000004</v>
      </c>
      <c r="AH39" s="825">
        <v>61</v>
      </c>
      <c r="AI39" s="824">
        <v>11.24327868852459</v>
      </c>
      <c r="AJ39" s="825">
        <v>33.5</v>
      </c>
      <c r="AK39" s="824">
        <v>7.6528358208955227</v>
      </c>
      <c r="AL39" s="823"/>
      <c r="AM39" s="824"/>
      <c r="AN39" s="823"/>
      <c r="AO39" s="824"/>
      <c r="AP39" s="823"/>
      <c r="AQ39" s="824"/>
      <c r="AR39" s="823"/>
      <c r="AS39" s="824"/>
      <c r="AT39" s="825"/>
      <c r="AU39" s="824"/>
      <c r="AV39" s="823"/>
      <c r="AW39" s="824"/>
      <c r="AX39" s="823"/>
      <c r="AY39" s="824"/>
      <c r="AZ39" s="823"/>
      <c r="BA39" s="824"/>
      <c r="BB39" s="823"/>
      <c r="BC39" s="824"/>
      <c r="BD39" s="823"/>
      <c r="BE39" s="824"/>
      <c r="BF39" s="823"/>
      <c r="BG39" s="824"/>
      <c r="BH39" s="823"/>
      <c r="BI39" s="824"/>
      <c r="BJ39" s="823"/>
      <c r="BK39" s="824"/>
      <c r="BL39" s="823"/>
      <c r="BM39" s="824"/>
      <c r="BN39" s="823"/>
      <c r="BO39" s="824"/>
      <c r="BP39" s="823"/>
      <c r="BQ39" s="824"/>
      <c r="BR39" s="823"/>
      <c r="BS39" s="824"/>
      <c r="BT39" s="823"/>
      <c r="BU39" s="824"/>
      <c r="BV39" s="825"/>
      <c r="BW39" s="824"/>
      <c r="BX39" s="823"/>
      <c r="BY39" s="824"/>
      <c r="BZ39" s="823"/>
      <c r="CA39" s="824"/>
      <c r="CB39" s="823"/>
      <c r="CC39" s="824"/>
      <c r="CD39" s="823"/>
      <c r="CE39" s="824"/>
      <c r="CF39" s="825"/>
      <c r="CG39" s="824"/>
      <c r="CH39" s="825"/>
      <c r="CI39" s="824"/>
      <c r="CJ39" s="770"/>
      <c r="CK39" s="770">
        <f t="shared" si="4"/>
        <v>12777.12</v>
      </c>
    </row>
    <row r="40" spans="1:89" x14ac:dyDescent="0.25">
      <c r="A40" s="747">
        <v>3</v>
      </c>
      <c r="B40" s="777" t="s">
        <v>195</v>
      </c>
      <c r="C40" s="783">
        <v>2019</v>
      </c>
      <c r="D40" s="765">
        <f t="shared" si="2"/>
        <v>1795.21</v>
      </c>
      <c r="E40" s="770">
        <f t="shared" si="2"/>
        <v>0</v>
      </c>
      <c r="F40" s="823"/>
      <c r="G40" s="824"/>
      <c r="H40" s="823"/>
      <c r="I40" s="824"/>
      <c r="J40" s="823"/>
      <c r="K40" s="824"/>
      <c r="L40" s="823"/>
      <c r="M40" s="824"/>
      <c r="N40" s="823"/>
      <c r="O40" s="824"/>
      <c r="P40" s="823">
        <v>22200</v>
      </c>
      <c r="Q40" s="824">
        <v>3.5299999999999998E-2</v>
      </c>
      <c r="R40" s="823">
        <v>150</v>
      </c>
      <c r="S40" s="824">
        <v>0.26340000000000002</v>
      </c>
      <c r="T40" s="823"/>
      <c r="U40" s="824"/>
      <c r="V40" s="823"/>
      <c r="W40" s="824"/>
      <c r="X40" s="823"/>
      <c r="Y40" s="824"/>
      <c r="Z40" s="823"/>
      <c r="AA40" s="824"/>
      <c r="AB40" s="823">
        <v>500</v>
      </c>
      <c r="AC40" s="824">
        <v>2.4879999999999999E-2</v>
      </c>
      <c r="AD40" s="823"/>
      <c r="AE40" s="824"/>
      <c r="AF40" s="823"/>
      <c r="AG40" s="824"/>
      <c r="AH40" s="825">
        <v>61.57</v>
      </c>
      <c r="AI40" s="824">
        <v>4.5658599999999998</v>
      </c>
      <c r="AJ40" s="825"/>
      <c r="AK40" s="824"/>
      <c r="AL40" s="823">
        <v>12500</v>
      </c>
      <c r="AM40" s="824">
        <v>4.9897999999999998E-2</v>
      </c>
      <c r="AN40" s="823"/>
      <c r="AO40" s="824"/>
      <c r="AP40" s="823">
        <v>3200</v>
      </c>
      <c r="AQ40" s="824">
        <v>1.711E-2</v>
      </c>
      <c r="AR40" s="823"/>
      <c r="AS40" s="824"/>
      <c r="AT40" s="825"/>
      <c r="AU40" s="824"/>
      <c r="AV40" s="823"/>
      <c r="AW40" s="824"/>
      <c r="AX40" s="823"/>
      <c r="AY40" s="824"/>
      <c r="AZ40" s="823"/>
      <c r="BA40" s="824"/>
      <c r="BB40" s="823"/>
      <c r="BC40" s="824"/>
      <c r="BD40" s="823"/>
      <c r="BE40" s="824"/>
      <c r="BF40" s="823"/>
      <c r="BG40" s="824"/>
      <c r="BH40" s="823"/>
      <c r="BI40" s="824"/>
      <c r="BJ40" s="823"/>
      <c r="BK40" s="824"/>
      <c r="BL40" s="823"/>
      <c r="BM40" s="824"/>
      <c r="BN40" s="823"/>
      <c r="BO40" s="824"/>
      <c r="BP40" s="823"/>
      <c r="BQ40" s="824"/>
      <c r="BR40" s="823"/>
      <c r="BS40" s="824"/>
      <c r="BT40" s="823"/>
      <c r="BU40" s="824"/>
      <c r="BV40" s="825"/>
      <c r="BW40" s="824"/>
      <c r="BX40" s="823"/>
      <c r="BY40" s="824"/>
      <c r="BZ40" s="823"/>
      <c r="CA40" s="824"/>
      <c r="CB40" s="823"/>
      <c r="CC40" s="824"/>
      <c r="CD40" s="823"/>
      <c r="CE40" s="824"/>
      <c r="CF40" s="825"/>
      <c r="CG40" s="824"/>
      <c r="CH40" s="825"/>
      <c r="CI40" s="824"/>
      <c r="CJ40" s="770">
        <f t="shared" si="3"/>
        <v>1795.21</v>
      </c>
      <c r="CK40" s="770"/>
    </row>
    <row r="41" spans="1:89" x14ac:dyDescent="0.25">
      <c r="A41" s="747">
        <v>3</v>
      </c>
      <c r="B41" s="777" t="s">
        <v>195</v>
      </c>
      <c r="C41" s="783">
        <v>2021</v>
      </c>
      <c r="D41" s="765">
        <f t="shared" si="2"/>
        <v>0</v>
      </c>
      <c r="E41" s="770">
        <f t="shared" si="2"/>
        <v>3429.35</v>
      </c>
      <c r="F41" s="823"/>
      <c r="G41" s="824"/>
      <c r="H41" s="823"/>
      <c r="I41" s="824"/>
      <c r="J41" s="823"/>
      <c r="K41" s="824"/>
      <c r="L41" s="823"/>
      <c r="M41" s="824"/>
      <c r="N41" s="823">
        <v>40</v>
      </c>
      <c r="O41" s="824">
        <v>7.0400000000000009</v>
      </c>
      <c r="P41" s="823">
        <v>29800</v>
      </c>
      <c r="Q41" s="824">
        <v>5.4030604026845633E-2</v>
      </c>
      <c r="R41" s="823">
        <v>50</v>
      </c>
      <c r="S41" s="824">
        <v>0.57120000000000004</v>
      </c>
      <c r="T41" s="823">
        <v>10</v>
      </c>
      <c r="U41" s="824">
        <v>15.456</v>
      </c>
      <c r="V41" s="823"/>
      <c r="W41" s="824"/>
      <c r="X41" s="823">
        <v>400</v>
      </c>
      <c r="Y41" s="824">
        <v>7.5870000000000007E-2</v>
      </c>
      <c r="Z41" s="823"/>
      <c r="AA41" s="824"/>
      <c r="AB41" s="823">
        <v>500</v>
      </c>
      <c r="AC41" s="824">
        <v>1.8759999999999999E-2</v>
      </c>
      <c r="AD41" s="823"/>
      <c r="AE41" s="824"/>
      <c r="AF41" s="823"/>
      <c r="AG41" s="824"/>
      <c r="AH41" s="825">
        <v>77.13</v>
      </c>
      <c r="AI41" s="824">
        <v>5.3824721898094134</v>
      </c>
      <c r="AJ41" s="825">
        <v>36.6</v>
      </c>
      <c r="AK41" s="824">
        <v>9.2082131147540984</v>
      </c>
      <c r="AL41" s="823">
        <v>9300</v>
      </c>
      <c r="AM41" s="824">
        <v>5.1023225806451612E-2</v>
      </c>
      <c r="AN41" s="823"/>
      <c r="AO41" s="824"/>
      <c r="AP41" s="823">
        <v>4600</v>
      </c>
      <c r="AQ41" s="824">
        <v>1.9151999999999999E-2</v>
      </c>
      <c r="AR41" s="823"/>
      <c r="AS41" s="824"/>
      <c r="AT41" s="825"/>
      <c r="AU41" s="824"/>
      <c r="AV41" s="823"/>
      <c r="AW41" s="824"/>
      <c r="AX41" s="823"/>
      <c r="AY41" s="824"/>
      <c r="AZ41" s="823"/>
      <c r="BA41" s="824"/>
      <c r="BB41" s="823"/>
      <c r="BC41" s="824"/>
      <c r="BD41" s="823"/>
      <c r="BE41" s="824"/>
      <c r="BF41" s="823"/>
      <c r="BG41" s="824"/>
      <c r="BH41" s="823"/>
      <c r="BI41" s="824"/>
      <c r="BJ41" s="823"/>
      <c r="BK41" s="824"/>
      <c r="BL41" s="823"/>
      <c r="BM41" s="824"/>
      <c r="BN41" s="823"/>
      <c r="BO41" s="824"/>
      <c r="BP41" s="823"/>
      <c r="BQ41" s="824"/>
      <c r="BR41" s="823"/>
      <c r="BS41" s="824"/>
      <c r="BT41" s="823"/>
      <c r="BU41" s="824"/>
      <c r="BV41" s="825"/>
      <c r="BW41" s="824"/>
      <c r="BX41" s="823"/>
      <c r="BY41" s="824"/>
      <c r="BZ41" s="823"/>
      <c r="CA41" s="824"/>
      <c r="CB41" s="823"/>
      <c r="CC41" s="824"/>
      <c r="CD41" s="823"/>
      <c r="CE41" s="824"/>
      <c r="CF41" s="825"/>
      <c r="CG41" s="824"/>
      <c r="CH41" s="825"/>
      <c r="CI41" s="824"/>
      <c r="CJ41" s="770"/>
      <c r="CK41" s="770">
        <f t="shared" si="4"/>
        <v>3429.35</v>
      </c>
    </row>
    <row r="42" spans="1:89" x14ac:dyDescent="0.25">
      <c r="A42" s="747">
        <v>3</v>
      </c>
      <c r="B42" s="777" t="s">
        <v>219</v>
      </c>
      <c r="C42" s="783">
        <v>2019</v>
      </c>
      <c r="D42" s="765">
        <f t="shared" si="2"/>
        <v>980.67</v>
      </c>
      <c r="E42" s="770">
        <f t="shared" si="2"/>
        <v>0</v>
      </c>
      <c r="F42" s="823"/>
      <c r="G42" s="824"/>
      <c r="H42" s="823"/>
      <c r="I42" s="824"/>
      <c r="J42" s="823"/>
      <c r="K42" s="824"/>
      <c r="L42" s="823"/>
      <c r="M42" s="824"/>
      <c r="N42" s="823"/>
      <c r="O42" s="824"/>
      <c r="P42" s="823"/>
      <c r="Q42" s="824"/>
      <c r="R42" s="823"/>
      <c r="S42" s="824"/>
      <c r="T42" s="823"/>
      <c r="U42" s="824"/>
      <c r="V42" s="823"/>
      <c r="W42" s="824"/>
      <c r="X42" s="823"/>
      <c r="Y42" s="824"/>
      <c r="Z42" s="823"/>
      <c r="AA42" s="824"/>
      <c r="AB42" s="823"/>
      <c r="AC42" s="824"/>
      <c r="AD42" s="823"/>
      <c r="AE42" s="824"/>
      <c r="AF42" s="823"/>
      <c r="AG42" s="824"/>
      <c r="AH42" s="825">
        <v>90</v>
      </c>
      <c r="AI42" s="824">
        <v>3.2530000000000001</v>
      </c>
      <c r="AJ42" s="825">
        <v>30</v>
      </c>
      <c r="AK42" s="824">
        <v>3.19</v>
      </c>
      <c r="AL42" s="823">
        <v>84</v>
      </c>
      <c r="AM42" s="824">
        <v>7.0500000000000007</v>
      </c>
      <c r="AN42" s="823"/>
      <c r="AO42" s="824"/>
      <c r="AP42" s="823"/>
      <c r="AQ42" s="824"/>
      <c r="AR42" s="823"/>
      <c r="AS42" s="824"/>
      <c r="AT42" s="825"/>
      <c r="AU42" s="824"/>
      <c r="AV42" s="823"/>
      <c r="AW42" s="824"/>
      <c r="AX42" s="823"/>
      <c r="AY42" s="824"/>
      <c r="AZ42" s="823"/>
      <c r="BA42" s="824"/>
      <c r="BB42" s="823"/>
      <c r="BC42" s="824"/>
      <c r="BD42" s="823"/>
      <c r="BE42" s="824"/>
      <c r="BF42" s="823"/>
      <c r="BG42" s="824"/>
      <c r="BH42" s="823"/>
      <c r="BI42" s="824"/>
      <c r="BJ42" s="823"/>
      <c r="BK42" s="824"/>
      <c r="BL42" s="823"/>
      <c r="BM42" s="824"/>
      <c r="BN42" s="823"/>
      <c r="BO42" s="824"/>
      <c r="BP42" s="823"/>
      <c r="BQ42" s="824"/>
      <c r="BR42" s="823"/>
      <c r="BS42" s="824"/>
      <c r="BT42" s="823"/>
      <c r="BU42" s="824"/>
      <c r="BV42" s="825"/>
      <c r="BW42" s="824"/>
      <c r="BX42" s="823"/>
      <c r="BY42" s="824"/>
      <c r="BZ42" s="823"/>
      <c r="CA42" s="824"/>
      <c r="CB42" s="823"/>
      <c r="CC42" s="824"/>
      <c r="CD42" s="823"/>
      <c r="CE42" s="824"/>
      <c r="CF42" s="825"/>
      <c r="CG42" s="824"/>
      <c r="CH42" s="825"/>
      <c r="CI42" s="824"/>
      <c r="CJ42" s="770">
        <f t="shared" si="3"/>
        <v>980.67</v>
      </c>
      <c r="CK42" s="770"/>
    </row>
    <row r="43" spans="1:89" x14ac:dyDescent="0.25">
      <c r="A43" s="747">
        <v>3</v>
      </c>
      <c r="B43" s="777" t="s">
        <v>219</v>
      </c>
      <c r="C43" s="783">
        <v>2021</v>
      </c>
      <c r="D43" s="765">
        <f t="shared" si="2"/>
        <v>0</v>
      </c>
      <c r="E43" s="770">
        <f t="shared" si="2"/>
        <v>1849.65</v>
      </c>
      <c r="F43" s="823"/>
      <c r="G43" s="824"/>
      <c r="H43" s="823"/>
      <c r="I43" s="824"/>
      <c r="J43" s="823"/>
      <c r="K43" s="824"/>
      <c r="L43" s="823"/>
      <c r="M43" s="824"/>
      <c r="N43" s="823"/>
      <c r="O43" s="824"/>
      <c r="P43" s="823"/>
      <c r="Q43" s="824"/>
      <c r="R43" s="823"/>
      <c r="S43" s="824"/>
      <c r="T43" s="823"/>
      <c r="U43" s="824"/>
      <c r="V43" s="823"/>
      <c r="W43" s="824"/>
      <c r="X43" s="823"/>
      <c r="Y43" s="824"/>
      <c r="Z43" s="823"/>
      <c r="AA43" s="824"/>
      <c r="AB43" s="823"/>
      <c r="AC43" s="824"/>
      <c r="AD43" s="823"/>
      <c r="AE43" s="824"/>
      <c r="AF43" s="823"/>
      <c r="AG43" s="824"/>
      <c r="AH43" s="825">
        <v>60</v>
      </c>
      <c r="AI43" s="824">
        <v>3.8599000000000001</v>
      </c>
      <c r="AJ43" s="825">
        <v>126</v>
      </c>
      <c r="AK43" s="824">
        <v>4.8959999999999999</v>
      </c>
      <c r="AL43" s="823">
        <v>108</v>
      </c>
      <c r="AM43" s="824">
        <v>9.27</v>
      </c>
      <c r="AN43" s="823"/>
      <c r="AO43" s="824"/>
      <c r="AP43" s="823"/>
      <c r="AQ43" s="824"/>
      <c r="AR43" s="823"/>
      <c r="AS43" s="824"/>
      <c r="AT43" s="825"/>
      <c r="AU43" s="824"/>
      <c r="AV43" s="823"/>
      <c r="AW43" s="824"/>
      <c r="AX43" s="823"/>
      <c r="AY43" s="824"/>
      <c r="AZ43" s="823"/>
      <c r="BA43" s="824"/>
      <c r="BB43" s="823"/>
      <c r="BC43" s="824"/>
      <c r="BD43" s="823"/>
      <c r="BE43" s="824"/>
      <c r="BF43" s="823"/>
      <c r="BG43" s="824"/>
      <c r="BH43" s="823"/>
      <c r="BI43" s="824"/>
      <c r="BJ43" s="823"/>
      <c r="BK43" s="824"/>
      <c r="BL43" s="823"/>
      <c r="BM43" s="824"/>
      <c r="BN43" s="823"/>
      <c r="BO43" s="824"/>
      <c r="BP43" s="823"/>
      <c r="BQ43" s="824"/>
      <c r="BR43" s="823"/>
      <c r="BS43" s="824"/>
      <c r="BT43" s="823"/>
      <c r="BU43" s="824"/>
      <c r="BV43" s="825"/>
      <c r="BW43" s="824"/>
      <c r="BX43" s="823"/>
      <c r="BY43" s="824"/>
      <c r="BZ43" s="823"/>
      <c r="CA43" s="824"/>
      <c r="CB43" s="823"/>
      <c r="CC43" s="824"/>
      <c r="CD43" s="823"/>
      <c r="CE43" s="824"/>
      <c r="CF43" s="825"/>
      <c r="CG43" s="824"/>
      <c r="CH43" s="825"/>
      <c r="CI43" s="824"/>
      <c r="CJ43" s="770"/>
      <c r="CK43" s="770">
        <f t="shared" si="4"/>
        <v>1849.65</v>
      </c>
    </row>
    <row r="44" spans="1:89" ht="15.75" thickBot="1" x14ac:dyDescent="0.3">
      <c r="A44" s="749">
        <v>2</v>
      </c>
      <c r="B44" s="778" t="s">
        <v>194</v>
      </c>
      <c r="C44" s="784">
        <v>2019</v>
      </c>
      <c r="D44" s="766">
        <f t="shared" si="2"/>
        <v>1116.5</v>
      </c>
      <c r="E44" s="771">
        <f t="shared" si="2"/>
        <v>0</v>
      </c>
      <c r="F44" s="835">
        <v>0</v>
      </c>
      <c r="G44" s="836">
        <v>0</v>
      </c>
      <c r="H44" s="835">
        <v>600</v>
      </c>
      <c r="I44" s="836">
        <v>3.5499999999999997E-2</v>
      </c>
      <c r="J44" s="835">
        <v>0</v>
      </c>
      <c r="K44" s="836">
        <v>0</v>
      </c>
      <c r="L44" s="835">
        <v>0</v>
      </c>
      <c r="M44" s="836">
        <v>0</v>
      </c>
      <c r="N44" s="835">
        <v>0</v>
      </c>
      <c r="O44" s="836">
        <v>0</v>
      </c>
      <c r="P44" s="835">
        <v>16100</v>
      </c>
      <c r="Q44" s="836">
        <v>3.4799999999999998E-2</v>
      </c>
      <c r="R44" s="835">
        <v>0</v>
      </c>
      <c r="S44" s="836">
        <v>0</v>
      </c>
      <c r="T44" s="835">
        <v>0</v>
      </c>
      <c r="U44" s="836">
        <v>0</v>
      </c>
      <c r="V44" s="835">
        <v>0</v>
      </c>
      <c r="W44" s="836">
        <v>0</v>
      </c>
      <c r="X44" s="835">
        <v>100</v>
      </c>
      <c r="Y44" s="836">
        <v>8.9200000000000002E-2</v>
      </c>
      <c r="Z44" s="835">
        <v>0</v>
      </c>
      <c r="AA44" s="836">
        <v>0</v>
      </c>
      <c r="AB44" s="835">
        <v>600</v>
      </c>
      <c r="AC44" s="836">
        <v>0.1104</v>
      </c>
      <c r="AD44" s="835">
        <v>0</v>
      </c>
      <c r="AE44" s="836">
        <v>0</v>
      </c>
      <c r="AF44" s="835">
        <v>0</v>
      </c>
      <c r="AG44" s="836">
        <v>0</v>
      </c>
      <c r="AH44" s="837">
        <v>20</v>
      </c>
      <c r="AI44" s="836">
        <v>6.4512</v>
      </c>
      <c r="AJ44" s="837">
        <v>20</v>
      </c>
      <c r="AK44" s="836">
        <v>15.076599999999999</v>
      </c>
      <c r="AL44" s="835">
        <v>0</v>
      </c>
      <c r="AM44" s="836">
        <v>0</v>
      </c>
      <c r="AN44" s="835">
        <v>0</v>
      </c>
      <c r="AO44" s="836">
        <v>0</v>
      </c>
      <c r="AP44" s="835">
        <v>2000</v>
      </c>
      <c r="AQ44" s="836">
        <v>1.46E-2</v>
      </c>
      <c r="AR44" s="835"/>
      <c r="AS44" s="836"/>
      <c r="AT44" s="837"/>
      <c r="AU44" s="836"/>
      <c r="AV44" s="835"/>
      <c r="AW44" s="836"/>
      <c r="AX44" s="835"/>
      <c r="AY44" s="836"/>
      <c r="AZ44" s="835"/>
      <c r="BA44" s="836"/>
      <c r="BB44" s="835"/>
      <c r="BC44" s="836"/>
      <c r="BD44" s="835"/>
      <c r="BE44" s="836"/>
      <c r="BF44" s="835"/>
      <c r="BG44" s="836"/>
      <c r="BH44" s="835"/>
      <c r="BI44" s="836"/>
      <c r="BJ44" s="835"/>
      <c r="BK44" s="836"/>
      <c r="BL44" s="835"/>
      <c r="BM44" s="836"/>
      <c r="BN44" s="835"/>
      <c r="BO44" s="836"/>
      <c r="BP44" s="835"/>
      <c r="BQ44" s="836"/>
      <c r="BR44" s="835"/>
      <c r="BS44" s="836"/>
      <c r="BT44" s="835"/>
      <c r="BU44" s="836"/>
      <c r="BV44" s="837"/>
      <c r="BW44" s="836"/>
      <c r="BX44" s="835"/>
      <c r="BY44" s="836"/>
      <c r="BZ44" s="835"/>
      <c r="CA44" s="836"/>
      <c r="CB44" s="835"/>
      <c r="CC44" s="836"/>
      <c r="CD44" s="835"/>
      <c r="CE44" s="836"/>
      <c r="CF44" s="837"/>
      <c r="CG44" s="836"/>
      <c r="CH44" s="837"/>
      <c r="CI44" s="836"/>
      <c r="CJ44" s="771">
        <f t="shared" si="3"/>
        <v>1116.5</v>
      </c>
      <c r="CK44" s="771"/>
    </row>
    <row r="45" spans="1:89" x14ac:dyDescent="0.25">
      <c r="A45" s="746">
        <v>2</v>
      </c>
      <c r="B45" s="776" t="s">
        <v>194</v>
      </c>
      <c r="C45" s="782">
        <v>2021</v>
      </c>
      <c r="D45" s="764">
        <f t="shared" si="2"/>
        <v>0</v>
      </c>
      <c r="E45" s="769">
        <f t="shared" si="2"/>
        <v>5233.09</v>
      </c>
      <c r="F45" s="826">
        <v>450</v>
      </c>
      <c r="G45" s="827">
        <v>6.3899999999999998E-2</v>
      </c>
      <c r="H45" s="826">
        <v>2000</v>
      </c>
      <c r="I45" s="827">
        <v>5.2200000000000003E-2</v>
      </c>
      <c r="J45" s="826"/>
      <c r="K45" s="827"/>
      <c r="L45" s="826">
        <v>80</v>
      </c>
      <c r="M45" s="827">
        <v>1.6335000000000002</v>
      </c>
      <c r="N45" s="826">
        <v>50</v>
      </c>
      <c r="O45" s="827">
        <v>3.63</v>
      </c>
      <c r="P45" s="826">
        <v>18900</v>
      </c>
      <c r="Q45" s="827">
        <v>9.3600000000000017E-2</v>
      </c>
      <c r="R45" s="826"/>
      <c r="S45" s="827"/>
      <c r="T45" s="826">
        <v>28</v>
      </c>
      <c r="U45" s="827">
        <v>6.8255357142857145</v>
      </c>
      <c r="V45" s="826">
        <v>25</v>
      </c>
      <c r="W45" s="827">
        <v>4.0319000000000003</v>
      </c>
      <c r="X45" s="826">
        <v>600</v>
      </c>
      <c r="Y45" s="827">
        <v>6.7199999999999996E-2</v>
      </c>
      <c r="Z45" s="826"/>
      <c r="AA45" s="827"/>
      <c r="AB45" s="826">
        <v>1350</v>
      </c>
      <c r="AC45" s="827">
        <v>0.1406222222222222</v>
      </c>
      <c r="AD45" s="826">
        <v>12</v>
      </c>
      <c r="AE45" s="827">
        <v>14.520000000000001</v>
      </c>
      <c r="AF45" s="826"/>
      <c r="AG45" s="827"/>
      <c r="AH45" s="828">
        <v>67</v>
      </c>
      <c r="AI45" s="827">
        <v>6.4512</v>
      </c>
      <c r="AJ45" s="828">
        <v>32</v>
      </c>
      <c r="AK45" s="827">
        <v>15.076599999999999</v>
      </c>
      <c r="AL45" s="826">
        <v>6800</v>
      </c>
      <c r="AM45" s="827">
        <v>3.6900000000000002E-2</v>
      </c>
      <c r="AN45" s="826"/>
      <c r="AO45" s="827"/>
      <c r="AP45" s="826">
        <v>4000</v>
      </c>
      <c r="AQ45" s="827">
        <v>3.8800000000000001E-2</v>
      </c>
      <c r="AR45" s="826"/>
      <c r="AS45" s="827"/>
      <c r="AT45" s="828"/>
      <c r="AU45" s="827"/>
      <c r="AV45" s="826"/>
      <c r="AW45" s="827"/>
      <c r="AX45" s="826"/>
      <c r="AY45" s="827"/>
      <c r="AZ45" s="826"/>
      <c r="BA45" s="827"/>
      <c r="BB45" s="826"/>
      <c r="BC45" s="827"/>
      <c r="BD45" s="826"/>
      <c r="BE45" s="827"/>
      <c r="BF45" s="826"/>
      <c r="BG45" s="827"/>
      <c r="BH45" s="826"/>
      <c r="BI45" s="827"/>
      <c r="BJ45" s="826"/>
      <c r="BK45" s="827"/>
      <c r="BL45" s="826">
        <v>700</v>
      </c>
      <c r="BM45" s="827">
        <v>1.1321285714285714</v>
      </c>
      <c r="BN45" s="826"/>
      <c r="BO45" s="827"/>
      <c r="BP45" s="826">
        <v>450</v>
      </c>
      <c r="BQ45" s="827">
        <v>0.4647</v>
      </c>
      <c r="BR45" s="826"/>
      <c r="BS45" s="827"/>
      <c r="BT45" s="826"/>
      <c r="BU45" s="827"/>
      <c r="BV45" s="828"/>
      <c r="BW45" s="827"/>
      <c r="BX45" s="826"/>
      <c r="BY45" s="827"/>
      <c r="BZ45" s="826"/>
      <c r="CA45" s="827"/>
      <c r="CB45" s="826"/>
      <c r="CC45" s="827"/>
      <c r="CD45" s="826"/>
      <c r="CE45" s="827"/>
      <c r="CF45" s="828"/>
      <c r="CG45" s="827"/>
      <c r="CH45" s="828"/>
      <c r="CI45" s="827"/>
      <c r="CJ45" s="769"/>
      <c r="CK45" s="769">
        <f t="shared" si="4"/>
        <v>5233.09</v>
      </c>
    </row>
    <row r="46" spans="1:89" x14ac:dyDescent="0.25">
      <c r="A46" s="747">
        <v>2</v>
      </c>
      <c r="B46" s="777" t="s">
        <v>220</v>
      </c>
      <c r="C46" s="783">
        <v>2019</v>
      </c>
      <c r="D46" s="765">
        <f t="shared" si="2"/>
        <v>945.03</v>
      </c>
      <c r="E46" s="770">
        <f t="shared" si="2"/>
        <v>0</v>
      </c>
      <c r="F46" s="823">
        <v>350</v>
      </c>
      <c r="G46" s="824">
        <v>1.729E-2</v>
      </c>
      <c r="H46" s="823"/>
      <c r="I46" s="824"/>
      <c r="J46" s="823"/>
      <c r="K46" s="824"/>
      <c r="L46" s="823"/>
      <c r="M46" s="824"/>
      <c r="N46" s="823">
        <v>0</v>
      </c>
      <c r="O46" s="824">
        <v>0</v>
      </c>
      <c r="P46" s="823">
        <v>9000</v>
      </c>
      <c r="Q46" s="824">
        <v>2.6599999999999999E-2</v>
      </c>
      <c r="R46" s="823">
        <v>200</v>
      </c>
      <c r="S46" s="824">
        <v>0.54879999999999995</v>
      </c>
      <c r="T46" s="823">
        <v>0</v>
      </c>
      <c r="U46" s="824">
        <v>0</v>
      </c>
      <c r="V46" s="823">
        <v>18</v>
      </c>
      <c r="W46" s="824">
        <v>2.2288999999999999</v>
      </c>
      <c r="X46" s="823">
        <v>10</v>
      </c>
      <c r="Y46" s="824">
        <v>5.8000000000000003E-2</v>
      </c>
      <c r="Z46" s="823"/>
      <c r="AA46" s="824"/>
      <c r="AB46" s="823">
        <v>300</v>
      </c>
      <c r="AC46" s="824">
        <v>0.19040000000000001</v>
      </c>
      <c r="AD46" s="823">
        <v>0</v>
      </c>
      <c r="AE46" s="824">
        <v>0</v>
      </c>
      <c r="AF46" s="823"/>
      <c r="AG46" s="824"/>
      <c r="AH46" s="825">
        <v>30</v>
      </c>
      <c r="AI46" s="824">
        <v>6.7480000000000002</v>
      </c>
      <c r="AJ46" s="825">
        <v>26</v>
      </c>
      <c r="AK46" s="824">
        <v>7.5646000000000004</v>
      </c>
      <c r="AL46" s="823"/>
      <c r="AM46" s="824"/>
      <c r="AN46" s="823"/>
      <c r="AO46" s="824"/>
      <c r="AP46" s="823"/>
      <c r="AQ46" s="824"/>
      <c r="AR46" s="823">
        <v>1080</v>
      </c>
      <c r="AS46" s="824">
        <v>8.5999999999999993E-2</v>
      </c>
      <c r="AT46" s="825"/>
      <c r="AU46" s="824"/>
      <c r="AV46" s="823"/>
      <c r="AW46" s="824"/>
      <c r="AX46" s="823"/>
      <c r="AY46" s="824"/>
      <c r="AZ46" s="823"/>
      <c r="BA46" s="824"/>
      <c r="BB46" s="823"/>
      <c r="BC46" s="824"/>
      <c r="BD46" s="823"/>
      <c r="BE46" s="824"/>
      <c r="BF46" s="823"/>
      <c r="BG46" s="824"/>
      <c r="BH46" s="823"/>
      <c r="BI46" s="824"/>
      <c r="BJ46" s="823"/>
      <c r="BK46" s="824"/>
      <c r="BL46" s="823"/>
      <c r="BM46" s="824"/>
      <c r="BN46" s="823"/>
      <c r="BO46" s="824"/>
      <c r="BP46" s="823"/>
      <c r="BQ46" s="824"/>
      <c r="BR46" s="823"/>
      <c r="BS46" s="824"/>
      <c r="BT46" s="823"/>
      <c r="BU46" s="824"/>
      <c r="BV46" s="825"/>
      <c r="BW46" s="824"/>
      <c r="BX46" s="823"/>
      <c r="BY46" s="824"/>
      <c r="BZ46" s="823"/>
      <c r="CA46" s="824"/>
      <c r="CB46" s="823"/>
      <c r="CC46" s="824"/>
      <c r="CD46" s="823"/>
      <c r="CE46" s="824"/>
      <c r="CF46" s="825"/>
      <c r="CG46" s="824"/>
      <c r="CH46" s="825"/>
      <c r="CI46" s="824"/>
      <c r="CJ46" s="770">
        <f t="shared" si="3"/>
        <v>945.03</v>
      </c>
      <c r="CK46" s="770"/>
    </row>
    <row r="47" spans="1:89" x14ac:dyDescent="0.25">
      <c r="A47" s="747">
        <v>2</v>
      </c>
      <c r="B47" s="777" t="s">
        <v>220</v>
      </c>
      <c r="C47" s="783">
        <v>2021</v>
      </c>
      <c r="D47" s="765">
        <f t="shared" si="2"/>
        <v>0</v>
      </c>
      <c r="E47" s="770">
        <f t="shared" si="2"/>
        <v>3297.27</v>
      </c>
      <c r="F47" s="823">
        <v>2250</v>
      </c>
      <c r="G47" s="824">
        <v>0.112</v>
      </c>
      <c r="H47" s="823">
        <v>0</v>
      </c>
      <c r="I47" s="824"/>
      <c r="J47" s="823"/>
      <c r="K47" s="824"/>
      <c r="L47" s="823"/>
      <c r="M47" s="824"/>
      <c r="N47" s="823">
        <v>5</v>
      </c>
      <c r="O47" s="824">
        <v>3.63</v>
      </c>
      <c r="P47" s="823">
        <v>13200</v>
      </c>
      <c r="Q47" s="824">
        <v>0.11820265151515152</v>
      </c>
      <c r="R47" s="823"/>
      <c r="S47" s="824"/>
      <c r="T47" s="823">
        <v>40</v>
      </c>
      <c r="U47" s="824">
        <v>11.4587</v>
      </c>
      <c r="V47" s="823">
        <v>150</v>
      </c>
      <c r="W47" s="824">
        <v>1.3713666666666668</v>
      </c>
      <c r="X47" s="823">
        <v>50</v>
      </c>
      <c r="Y47" s="824">
        <v>0.1162</v>
      </c>
      <c r="Z47" s="823"/>
      <c r="AA47" s="824"/>
      <c r="AB47" s="823">
        <v>500</v>
      </c>
      <c r="AC47" s="824">
        <v>0.10894</v>
      </c>
      <c r="AD47" s="823">
        <v>10</v>
      </c>
      <c r="AE47" s="824">
        <v>1.6939999999999997</v>
      </c>
      <c r="AF47" s="823"/>
      <c r="AG47" s="824"/>
      <c r="AH47" s="825">
        <v>55</v>
      </c>
      <c r="AI47" s="824">
        <v>6.7963636363636368</v>
      </c>
      <c r="AJ47" s="825">
        <v>30.5</v>
      </c>
      <c r="AK47" s="824">
        <v>7.6325901639344265</v>
      </c>
      <c r="AL47" s="823"/>
      <c r="AM47" s="824"/>
      <c r="AN47" s="823"/>
      <c r="AO47" s="824"/>
      <c r="AP47" s="823"/>
      <c r="AQ47" s="824"/>
      <c r="AR47" s="823">
        <v>1140</v>
      </c>
      <c r="AS47" s="824">
        <v>0.10436315789473684</v>
      </c>
      <c r="AT47" s="825"/>
      <c r="AU47" s="824"/>
      <c r="AV47" s="823"/>
      <c r="AW47" s="824"/>
      <c r="AX47" s="823"/>
      <c r="AY47" s="824"/>
      <c r="AZ47" s="823"/>
      <c r="BA47" s="824"/>
      <c r="BB47" s="823"/>
      <c r="BC47" s="824"/>
      <c r="BD47" s="823"/>
      <c r="BE47" s="824"/>
      <c r="BF47" s="823"/>
      <c r="BG47" s="824"/>
      <c r="BH47" s="823"/>
      <c r="BI47" s="824"/>
      <c r="BJ47" s="823"/>
      <c r="BK47" s="824"/>
      <c r="BL47" s="823"/>
      <c r="BM47" s="824"/>
      <c r="BN47" s="823"/>
      <c r="BO47" s="824"/>
      <c r="BP47" s="823"/>
      <c r="BQ47" s="824"/>
      <c r="BR47" s="823"/>
      <c r="BS47" s="824"/>
      <c r="BT47" s="823"/>
      <c r="BU47" s="824"/>
      <c r="BV47" s="825"/>
      <c r="BW47" s="824"/>
      <c r="BX47" s="823"/>
      <c r="BY47" s="824"/>
      <c r="BZ47" s="823"/>
      <c r="CA47" s="824"/>
      <c r="CB47" s="823"/>
      <c r="CC47" s="824"/>
      <c r="CD47" s="823"/>
      <c r="CE47" s="824"/>
      <c r="CF47" s="825"/>
      <c r="CG47" s="824"/>
      <c r="CH47" s="825"/>
      <c r="CI47" s="824"/>
      <c r="CJ47" s="770"/>
      <c r="CK47" s="770">
        <f t="shared" si="4"/>
        <v>3297.27</v>
      </c>
    </row>
    <row r="48" spans="1:89" x14ac:dyDescent="0.25">
      <c r="A48" s="747">
        <v>2</v>
      </c>
      <c r="B48" s="777" t="s">
        <v>221</v>
      </c>
      <c r="C48" s="783">
        <v>2019</v>
      </c>
      <c r="D48" s="765">
        <f t="shared" si="2"/>
        <v>922.37</v>
      </c>
      <c r="E48" s="770">
        <f t="shared" si="2"/>
        <v>0</v>
      </c>
      <c r="F48" s="823"/>
      <c r="G48" s="824"/>
      <c r="H48" s="823">
        <v>0</v>
      </c>
      <c r="I48" s="824"/>
      <c r="J48" s="823">
        <v>0</v>
      </c>
      <c r="K48" s="824">
        <v>0</v>
      </c>
      <c r="L48" s="823">
        <v>0</v>
      </c>
      <c r="M48" s="824">
        <v>0</v>
      </c>
      <c r="N48" s="823">
        <v>0</v>
      </c>
      <c r="O48" s="824">
        <v>0</v>
      </c>
      <c r="P48" s="823">
        <v>6900</v>
      </c>
      <c r="Q48" s="824">
        <v>2.2449168260869564E-2</v>
      </c>
      <c r="R48" s="823">
        <v>0</v>
      </c>
      <c r="S48" s="824">
        <v>0</v>
      </c>
      <c r="T48" s="823">
        <v>0</v>
      </c>
      <c r="U48" s="824">
        <v>0</v>
      </c>
      <c r="V48" s="823">
        <v>0</v>
      </c>
      <c r="W48" s="824">
        <v>0</v>
      </c>
      <c r="X48" s="823">
        <v>100</v>
      </c>
      <c r="Y48" s="824">
        <v>8.3000000000000004E-2</v>
      </c>
      <c r="Z48" s="823"/>
      <c r="AA48" s="824"/>
      <c r="AB48" s="823">
        <v>150</v>
      </c>
      <c r="AC48" s="824">
        <v>4.6699999999999998E-2</v>
      </c>
      <c r="AD48" s="823">
        <v>0</v>
      </c>
      <c r="AE48" s="824">
        <v>0</v>
      </c>
      <c r="AF48" s="823"/>
      <c r="AG48" s="824"/>
      <c r="AH48" s="825">
        <v>13</v>
      </c>
      <c r="AI48" s="824">
        <v>44.07</v>
      </c>
      <c r="AJ48" s="825">
        <v>5.2</v>
      </c>
      <c r="AK48" s="824">
        <v>24.856000000000002</v>
      </c>
      <c r="AL48" s="823">
        <v>800</v>
      </c>
      <c r="AM48" s="824">
        <v>6.25E-2</v>
      </c>
      <c r="AN48" s="823"/>
      <c r="AO48" s="824"/>
      <c r="AP48" s="823"/>
      <c r="AQ48" s="824"/>
      <c r="AR48" s="823"/>
      <c r="AS48" s="824"/>
      <c r="AT48" s="825"/>
      <c r="AU48" s="824"/>
      <c r="AV48" s="823"/>
      <c r="AW48" s="824"/>
      <c r="AX48" s="823"/>
      <c r="AY48" s="824"/>
      <c r="AZ48" s="823"/>
      <c r="BA48" s="824"/>
      <c r="BB48" s="823"/>
      <c r="BC48" s="824"/>
      <c r="BD48" s="823"/>
      <c r="BE48" s="824"/>
      <c r="BF48" s="823"/>
      <c r="BG48" s="824"/>
      <c r="BH48" s="823"/>
      <c r="BI48" s="824"/>
      <c r="BJ48" s="823"/>
      <c r="BK48" s="824"/>
      <c r="BL48" s="823"/>
      <c r="BM48" s="824"/>
      <c r="BN48" s="823"/>
      <c r="BO48" s="824"/>
      <c r="BP48" s="823"/>
      <c r="BQ48" s="824"/>
      <c r="BR48" s="823"/>
      <c r="BS48" s="824"/>
      <c r="BT48" s="823"/>
      <c r="BU48" s="824"/>
      <c r="BV48" s="825"/>
      <c r="BW48" s="824"/>
      <c r="BX48" s="823"/>
      <c r="BY48" s="824"/>
      <c r="BZ48" s="823"/>
      <c r="CA48" s="824"/>
      <c r="CB48" s="823"/>
      <c r="CC48" s="824"/>
      <c r="CD48" s="823"/>
      <c r="CE48" s="824"/>
      <c r="CF48" s="825"/>
      <c r="CG48" s="824"/>
      <c r="CH48" s="825"/>
      <c r="CI48" s="824"/>
      <c r="CJ48" s="770">
        <f t="shared" si="3"/>
        <v>922.37</v>
      </c>
      <c r="CK48" s="770"/>
    </row>
    <row r="49" spans="1:89" x14ac:dyDescent="0.25">
      <c r="A49" s="747">
        <v>2</v>
      </c>
      <c r="B49" s="777" t="s">
        <v>221</v>
      </c>
      <c r="C49" s="783">
        <v>2021</v>
      </c>
      <c r="D49" s="765">
        <f t="shared" si="2"/>
        <v>0</v>
      </c>
      <c r="E49" s="770">
        <f t="shared" si="2"/>
        <v>2296.1799999999998</v>
      </c>
      <c r="F49" s="823"/>
      <c r="G49" s="824"/>
      <c r="H49" s="823">
        <v>1950</v>
      </c>
      <c r="I49" s="824">
        <v>4.1664000000000007E-2</v>
      </c>
      <c r="J49" s="823">
        <v>0</v>
      </c>
      <c r="K49" s="824"/>
      <c r="L49" s="823">
        <v>81</v>
      </c>
      <c r="M49" s="824">
        <v>1.2084269999999999</v>
      </c>
      <c r="N49" s="823">
        <v>25</v>
      </c>
      <c r="O49" s="824">
        <v>4.5858999999999996</v>
      </c>
      <c r="P49" s="823">
        <v>9400</v>
      </c>
      <c r="Q49" s="824">
        <v>0.11112614893617025</v>
      </c>
      <c r="R49" s="823">
        <v>0</v>
      </c>
      <c r="S49" s="824"/>
      <c r="T49" s="823">
        <v>170</v>
      </c>
      <c r="U49" s="824">
        <v>2.8185882352941176</v>
      </c>
      <c r="V49" s="823">
        <v>280</v>
      </c>
      <c r="W49" s="824">
        <v>0.72599999999999998</v>
      </c>
      <c r="X49" s="823">
        <v>100</v>
      </c>
      <c r="Y49" s="824">
        <v>9.0749999999999997E-2</v>
      </c>
      <c r="Z49" s="823">
        <v>0</v>
      </c>
      <c r="AA49" s="824"/>
      <c r="AB49" s="823">
        <v>200</v>
      </c>
      <c r="AC49" s="824">
        <v>0.12705</v>
      </c>
      <c r="AD49" s="823">
        <v>1</v>
      </c>
      <c r="AE49" s="824">
        <v>9.6195000000000004</v>
      </c>
      <c r="AF49" s="823"/>
      <c r="AG49" s="824"/>
      <c r="AH49" s="825">
        <v>24</v>
      </c>
      <c r="AI49" s="824">
        <v>4.3754666666666671</v>
      </c>
      <c r="AJ49" s="825">
        <v>13.06</v>
      </c>
      <c r="AK49" s="824">
        <v>5.8716686064318528</v>
      </c>
      <c r="AL49" s="823">
        <v>1200</v>
      </c>
      <c r="AM49" s="824">
        <v>4.1312666666666671E-2</v>
      </c>
      <c r="AN49" s="823"/>
      <c r="AO49" s="824"/>
      <c r="AP49" s="823"/>
      <c r="AQ49" s="824"/>
      <c r="AR49" s="823"/>
      <c r="AS49" s="824"/>
      <c r="AT49" s="825"/>
      <c r="AU49" s="824"/>
      <c r="AV49" s="823"/>
      <c r="AW49" s="824"/>
      <c r="AX49" s="823"/>
      <c r="AY49" s="824"/>
      <c r="AZ49" s="823"/>
      <c r="BA49" s="824"/>
      <c r="BB49" s="823"/>
      <c r="BC49" s="824"/>
      <c r="BD49" s="823"/>
      <c r="BE49" s="824"/>
      <c r="BF49" s="823"/>
      <c r="BG49" s="824"/>
      <c r="BH49" s="823"/>
      <c r="BI49" s="824"/>
      <c r="BJ49" s="823"/>
      <c r="BK49" s="824"/>
      <c r="BL49" s="823"/>
      <c r="BM49" s="824"/>
      <c r="BN49" s="823"/>
      <c r="BO49" s="824"/>
      <c r="BP49" s="823"/>
      <c r="BQ49" s="824"/>
      <c r="BR49" s="823"/>
      <c r="BS49" s="824"/>
      <c r="BT49" s="823"/>
      <c r="BU49" s="824"/>
      <c r="BV49" s="825"/>
      <c r="BW49" s="824"/>
      <c r="BX49" s="823"/>
      <c r="BY49" s="824"/>
      <c r="BZ49" s="823"/>
      <c r="CA49" s="824"/>
      <c r="CB49" s="823"/>
      <c r="CC49" s="824"/>
      <c r="CD49" s="823"/>
      <c r="CE49" s="824"/>
      <c r="CF49" s="825"/>
      <c r="CG49" s="824"/>
      <c r="CH49" s="825"/>
      <c r="CI49" s="824"/>
      <c r="CJ49" s="770"/>
      <c r="CK49" s="770">
        <f t="shared" si="4"/>
        <v>2296.1799999999998</v>
      </c>
    </row>
    <row r="50" spans="1:89" x14ac:dyDescent="0.25">
      <c r="A50" s="747">
        <v>2</v>
      </c>
      <c r="B50" s="777" t="s">
        <v>203</v>
      </c>
      <c r="C50" s="783">
        <v>2019</v>
      </c>
      <c r="D50" s="765">
        <f t="shared" si="2"/>
        <v>2088.35</v>
      </c>
      <c r="E50" s="770">
        <f t="shared" si="2"/>
        <v>0</v>
      </c>
      <c r="F50" s="823">
        <v>0</v>
      </c>
      <c r="G50" s="824">
        <v>0</v>
      </c>
      <c r="H50" s="823">
        <v>642</v>
      </c>
      <c r="I50" s="824">
        <v>0.04</v>
      </c>
      <c r="J50" s="823">
        <v>0</v>
      </c>
      <c r="K50" s="824">
        <v>0</v>
      </c>
      <c r="L50" s="823">
        <v>0</v>
      </c>
      <c r="M50" s="824">
        <v>0</v>
      </c>
      <c r="N50" s="823">
        <v>0</v>
      </c>
      <c r="O50" s="824">
        <v>0</v>
      </c>
      <c r="P50" s="823">
        <v>30514</v>
      </c>
      <c r="Q50" s="824">
        <v>0.03</v>
      </c>
      <c r="R50" s="823">
        <v>708</v>
      </c>
      <c r="S50" s="824">
        <v>0.26</v>
      </c>
      <c r="T50" s="823">
        <v>0</v>
      </c>
      <c r="U50" s="824">
        <v>0</v>
      </c>
      <c r="V50" s="823">
        <v>273</v>
      </c>
      <c r="W50" s="824">
        <v>1.8</v>
      </c>
      <c r="X50" s="823">
        <v>259</v>
      </c>
      <c r="Y50" s="824">
        <v>0.05</v>
      </c>
      <c r="Z50" s="823">
        <v>0</v>
      </c>
      <c r="AA50" s="824">
        <v>0</v>
      </c>
      <c r="AB50" s="823">
        <v>400</v>
      </c>
      <c r="AC50" s="824">
        <v>7.0000000000000007E-2</v>
      </c>
      <c r="AD50" s="823">
        <v>0</v>
      </c>
      <c r="AE50" s="824">
        <v>0</v>
      </c>
      <c r="AF50" s="823">
        <v>0</v>
      </c>
      <c r="AG50" s="824">
        <v>0</v>
      </c>
      <c r="AH50" s="825">
        <v>67</v>
      </c>
      <c r="AI50" s="824">
        <v>3.44</v>
      </c>
      <c r="AJ50" s="825">
        <v>45</v>
      </c>
      <c r="AK50" s="824">
        <v>3.44</v>
      </c>
      <c r="AL50" s="823">
        <v>200</v>
      </c>
      <c r="AM50" s="824">
        <v>0.04</v>
      </c>
      <c r="AN50" s="823">
        <v>20</v>
      </c>
      <c r="AO50" s="824">
        <v>0.02</v>
      </c>
      <c r="AP50" s="823">
        <v>3714</v>
      </c>
      <c r="AQ50" s="824">
        <v>0.01</v>
      </c>
      <c r="AR50" s="823"/>
      <c r="AS50" s="824"/>
      <c r="AT50" s="825"/>
      <c r="AU50" s="824"/>
      <c r="AV50" s="823"/>
      <c r="AW50" s="824"/>
      <c r="AX50" s="823"/>
      <c r="AY50" s="824"/>
      <c r="AZ50" s="823"/>
      <c r="BA50" s="824"/>
      <c r="BB50" s="823"/>
      <c r="BC50" s="824"/>
      <c r="BD50" s="823"/>
      <c r="BE50" s="824"/>
      <c r="BF50" s="823"/>
      <c r="BG50" s="824"/>
      <c r="BH50" s="823"/>
      <c r="BI50" s="824"/>
      <c r="BJ50" s="823"/>
      <c r="BK50" s="824"/>
      <c r="BL50" s="823"/>
      <c r="BM50" s="824"/>
      <c r="BN50" s="823"/>
      <c r="BO50" s="824"/>
      <c r="BP50" s="823"/>
      <c r="BQ50" s="824"/>
      <c r="BR50" s="823"/>
      <c r="BS50" s="824"/>
      <c r="BT50" s="823"/>
      <c r="BU50" s="824"/>
      <c r="BV50" s="825"/>
      <c r="BW50" s="824"/>
      <c r="BX50" s="823"/>
      <c r="BY50" s="824"/>
      <c r="BZ50" s="823"/>
      <c r="CA50" s="824"/>
      <c r="CB50" s="823"/>
      <c r="CC50" s="824"/>
      <c r="CD50" s="823"/>
      <c r="CE50" s="824"/>
      <c r="CF50" s="825"/>
      <c r="CG50" s="824"/>
      <c r="CH50" s="825"/>
      <c r="CI50" s="824"/>
      <c r="CJ50" s="770">
        <f t="shared" si="3"/>
        <v>2088.35</v>
      </c>
      <c r="CK50" s="770"/>
    </row>
    <row r="51" spans="1:89" ht="15.75" thickBot="1" x14ac:dyDescent="0.3">
      <c r="A51" s="752">
        <v>2</v>
      </c>
      <c r="B51" s="779" t="s">
        <v>203</v>
      </c>
      <c r="C51" s="785">
        <v>2021</v>
      </c>
      <c r="D51" s="767">
        <f t="shared" si="2"/>
        <v>0</v>
      </c>
      <c r="E51" s="772">
        <f t="shared" si="2"/>
        <v>17934.91</v>
      </c>
      <c r="F51" s="829">
        <v>3616</v>
      </c>
      <c r="G51" s="830">
        <v>0.08</v>
      </c>
      <c r="H51" s="829">
        <v>870</v>
      </c>
      <c r="I51" s="830">
        <v>0.15</v>
      </c>
      <c r="J51" s="829">
        <v>0</v>
      </c>
      <c r="K51" s="830"/>
      <c r="L51" s="829">
        <v>1500</v>
      </c>
      <c r="M51" s="830">
        <v>1.57</v>
      </c>
      <c r="N51" s="829">
        <v>1410</v>
      </c>
      <c r="O51" s="830">
        <v>4.4881560283687945</v>
      </c>
      <c r="P51" s="829">
        <v>20688</v>
      </c>
      <c r="Q51" s="830">
        <v>0.11114849187935034</v>
      </c>
      <c r="R51" s="829">
        <v>100</v>
      </c>
      <c r="S51" s="830">
        <v>0.38</v>
      </c>
      <c r="T51" s="829">
        <v>64</v>
      </c>
      <c r="U51" s="830">
        <v>16.818999999999999</v>
      </c>
      <c r="V51" s="829">
        <v>2964</v>
      </c>
      <c r="W51" s="830">
        <v>1.4998380566801617</v>
      </c>
      <c r="X51" s="829">
        <v>0</v>
      </c>
      <c r="Y51" s="830"/>
      <c r="Z51" s="829">
        <v>0</v>
      </c>
      <c r="AA51" s="830"/>
      <c r="AB51" s="829">
        <v>1000</v>
      </c>
      <c r="AC51" s="830">
        <v>2.8000000000000001E-2</v>
      </c>
      <c r="AD51" s="829">
        <v>5</v>
      </c>
      <c r="AE51" s="830">
        <v>1.94</v>
      </c>
      <c r="AF51" s="829">
        <v>2</v>
      </c>
      <c r="AG51" s="830">
        <v>5.81</v>
      </c>
      <c r="AH51" s="831">
        <v>138</v>
      </c>
      <c r="AI51" s="830">
        <v>3.4602898550724634</v>
      </c>
      <c r="AJ51" s="831">
        <v>62</v>
      </c>
      <c r="AK51" s="830">
        <v>4.1399999999999988</v>
      </c>
      <c r="AL51" s="829">
        <v>1600</v>
      </c>
      <c r="AM51" s="830">
        <v>4.3999999999999997E-2</v>
      </c>
      <c r="AN51" s="829">
        <v>100</v>
      </c>
      <c r="AO51" s="830">
        <v>0.02</v>
      </c>
      <c r="AP51" s="829">
        <v>1412</v>
      </c>
      <c r="AQ51" s="830">
        <v>8.2528328611898016E-2</v>
      </c>
      <c r="AR51" s="829"/>
      <c r="AS51" s="830"/>
      <c r="AT51" s="831"/>
      <c r="AU51" s="830"/>
      <c r="AV51" s="829"/>
      <c r="AW51" s="830"/>
      <c r="AX51" s="829"/>
      <c r="AY51" s="830"/>
      <c r="AZ51" s="829"/>
      <c r="BA51" s="830"/>
      <c r="BB51" s="829"/>
      <c r="BC51" s="830"/>
      <c r="BD51" s="829"/>
      <c r="BE51" s="830"/>
      <c r="BF51" s="829"/>
      <c r="BG51" s="830"/>
      <c r="BH51" s="829"/>
      <c r="BI51" s="830"/>
      <c r="BJ51" s="829"/>
      <c r="BK51" s="830"/>
      <c r="BL51" s="829"/>
      <c r="BM51" s="830"/>
      <c r="BN51" s="829"/>
      <c r="BO51" s="830"/>
      <c r="BP51" s="829"/>
      <c r="BQ51" s="830"/>
      <c r="BR51" s="829"/>
      <c r="BS51" s="830"/>
      <c r="BT51" s="829"/>
      <c r="BU51" s="830"/>
      <c r="BV51" s="831"/>
      <c r="BW51" s="830"/>
      <c r="BX51" s="829"/>
      <c r="BY51" s="830"/>
      <c r="BZ51" s="829"/>
      <c r="CA51" s="830"/>
      <c r="CB51" s="829"/>
      <c r="CC51" s="830"/>
      <c r="CD51" s="829"/>
      <c r="CE51" s="830"/>
      <c r="CF51" s="831"/>
      <c r="CG51" s="830"/>
      <c r="CH51" s="831"/>
      <c r="CI51" s="830"/>
      <c r="CJ51" s="772"/>
      <c r="CK51" s="772">
        <f t="shared" si="4"/>
        <v>17934.91</v>
      </c>
    </row>
    <row r="52" spans="1:89" x14ac:dyDescent="0.25">
      <c r="A52" s="753">
        <v>1</v>
      </c>
      <c r="B52" s="780" t="s">
        <v>222</v>
      </c>
      <c r="C52" s="786">
        <v>2019</v>
      </c>
      <c r="D52" s="768">
        <f t="shared" si="2"/>
        <v>1061.3900000000001</v>
      </c>
      <c r="E52" s="773">
        <f t="shared" si="2"/>
        <v>0</v>
      </c>
      <c r="F52" s="832"/>
      <c r="G52" s="833"/>
      <c r="H52" s="832"/>
      <c r="I52" s="833"/>
      <c r="J52" s="832">
        <v>200</v>
      </c>
      <c r="K52" s="833">
        <v>0.02</v>
      </c>
      <c r="L52" s="832"/>
      <c r="M52" s="833"/>
      <c r="N52" s="832"/>
      <c r="O52" s="833"/>
      <c r="P52" s="832">
        <v>9400</v>
      </c>
      <c r="Q52" s="833">
        <v>0.04</v>
      </c>
      <c r="R52" s="832"/>
      <c r="S52" s="833"/>
      <c r="T52" s="832"/>
      <c r="U52" s="833"/>
      <c r="V52" s="832"/>
      <c r="W52" s="833"/>
      <c r="X52" s="832"/>
      <c r="Y52" s="833"/>
      <c r="Z52" s="832"/>
      <c r="AA52" s="833"/>
      <c r="AB52" s="832"/>
      <c r="AC52" s="833"/>
      <c r="AD52" s="832"/>
      <c r="AE52" s="833"/>
      <c r="AF52" s="832">
        <v>11</v>
      </c>
      <c r="AG52" s="833">
        <v>22.42</v>
      </c>
      <c r="AH52" s="834">
        <v>75</v>
      </c>
      <c r="AI52" s="833">
        <v>4.17</v>
      </c>
      <c r="AJ52" s="834">
        <v>22</v>
      </c>
      <c r="AK52" s="833">
        <v>4.41</v>
      </c>
      <c r="AL52" s="832">
        <v>200</v>
      </c>
      <c r="AM52" s="833">
        <v>0.05</v>
      </c>
      <c r="AN52" s="832"/>
      <c r="AO52" s="833"/>
      <c r="AP52" s="832">
        <v>1500</v>
      </c>
      <c r="AQ52" s="833">
        <v>0.01</v>
      </c>
      <c r="AR52" s="832"/>
      <c r="AS52" s="833"/>
      <c r="AT52" s="834"/>
      <c r="AU52" s="833"/>
      <c r="AV52" s="832"/>
      <c r="AW52" s="833"/>
      <c r="AX52" s="832"/>
      <c r="AY52" s="833"/>
      <c r="AZ52" s="832"/>
      <c r="BA52" s="833"/>
      <c r="BB52" s="832"/>
      <c r="BC52" s="833"/>
      <c r="BD52" s="832"/>
      <c r="BE52" s="833"/>
      <c r="BF52" s="832"/>
      <c r="BG52" s="833"/>
      <c r="BH52" s="832"/>
      <c r="BI52" s="833"/>
      <c r="BJ52" s="832"/>
      <c r="BK52" s="833"/>
      <c r="BL52" s="832"/>
      <c r="BM52" s="833"/>
      <c r="BN52" s="832"/>
      <c r="BO52" s="833"/>
      <c r="BP52" s="832"/>
      <c r="BQ52" s="833"/>
      <c r="BR52" s="832"/>
      <c r="BS52" s="833"/>
      <c r="BT52" s="832"/>
      <c r="BU52" s="833"/>
      <c r="BV52" s="834"/>
      <c r="BW52" s="833"/>
      <c r="BX52" s="832"/>
      <c r="BY52" s="833"/>
      <c r="BZ52" s="832"/>
      <c r="CA52" s="833"/>
      <c r="CB52" s="832"/>
      <c r="CC52" s="833"/>
      <c r="CD52" s="832"/>
      <c r="CE52" s="833"/>
      <c r="CF52" s="834"/>
      <c r="CG52" s="833"/>
      <c r="CH52" s="834"/>
      <c r="CI52" s="833"/>
      <c r="CJ52" s="773">
        <f t="shared" si="3"/>
        <v>1061.3900000000001</v>
      </c>
      <c r="CK52" s="773"/>
    </row>
    <row r="53" spans="1:89" x14ac:dyDescent="0.25">
      <c r="A53" s="747">
        <v>1</v>
      </c>
      <c r="B53" s="777" t="s">
        <v>222</v>
      </c>
      <c r="C53" s="783">
        <v>2021</v>
      </c>
      <c r="D53" s="765">
        <f t="shared" si="2"/>
        <v>0</v>
      </c>
      <c r="E53" s="770">
        <f t="shared" si="2"/>
        <v>12295.53</v>
      </c>
      <c r="F53" s="823">
        <v>300</v>
      </c>
      <c r="G53" s="824">
        <v>0.16</v>
      </c>
      <c r="H53" s="823"/>
      <c r="I53" s="824"/>
      <c r="J53" s="823"/>
      <c r="K53" s="824"/>
      <c r="L53" s="823">
        <v>1060</v>
      </c>
      <c r="M53" s="824">
        <v>1.26</v>
      </c>
      <c r="N53" s="823">
        <v>210</v>
      </c>
      <c r="O53" s="824">
        <v>4.3600000000000003</v>
      </c>
      <c r="P53" s="823">
        <v>9650</v>
      </c>
      <c r="Q53" s="824">
        <v>0.14000000000000001</v>
      </c>
      <c r="R53" s="823">
        <v>500</v>
      </c>
      <c r="S53" s="824">
        <v>1.45</v>
      </c>
      <c r="T53" s="823">
        <v>655</v>
      </c>
      <c r="U53" s="824">
        <v>9.25</v>
      </c>
      <c r="V53" s="823">
        <v>35</v>
      </c>
      <c r="W53" s="824">
        <v>0.76</v>
      </c>
      <c r="X53" s="823">
        <v>800</v>
      </c>
      <c r="Y53" s="824">
        <v>7.0000000000000007E-2</v>
      </c>
      <c r="Z53" s="823">
        <v>500</v>
      </c>
      <c r="AA53" s="824">
        <v>0.34</v>
      </c>
      <c r="AB53" s="823">
        <v>800</v>
      </c>
      <c r="AC53" s="824">
        <v>7.0000000000000007E-2</v>
      </c>
      <c r="AD53" s="823"/>
      <c r="AE53" s="824"/>
      <c r="AF53" s="823">
        <v>11</v>
      </c>
      <c r="AG53" s="824">
        <v>22.42</v>
      </c>
      <c r="AH53" s="825">
        <v>113</v>
      </c>
      <c r="AI53" s="824">
        <v>4.57</v>
      </c>
      <c r="AJ53" s="825">
        <v>25</v>
      </c>
      <c r="AK53" s="824">
        <v>5.45</v>
      </c>
      <c r="AL53" s="823">
        <v>2700</v>
      </c>
      <c r="AM53" s="824">
        <v>0.06</v>
      </c>
      <c r="AN53" s="823"/>
      <c r="AO53" s="824"/>
      <c r="AP53" s="823">
        <v>1900</v>
      </c>
      <c r="AQ53" s="824">
        <v>0.03</v>
      </c>
      <c r="AR53" s="823"/>
      <c r="AS53" s="824"/>
      <c r="AT53" s="825"/>
      <c r="AU53" s="824"/>
      <c r="AV53" s="823">
        <v>270</v>
      </c>
      <c r="AW53" s="824">
        <v>1.61</v>
      </c>
      <c r="AX53" s="823"/>
      <c r="AY53" s="824"/>
      <c r="AZ53" s="823"/>
      <c r="BA53" s="824"/>
      <c r="BB53" s="823"/>
      <c r="BC53" s="824"/>
      <c r="BD53" s="823"/>
      <c r="BE53" s="824"/>
      <c r="BF53" s="823"/>
      <c r="BG53" s="824"/>
      <c r="BH53" s="823"/>
      <c r="BI53" s="824"/>
      <c r="BJ53" s="823"/>
      <c r="BK53" s="824"/>
      <c r="BL53" s="823"/>
      <c r="BM53" s="824"/>
      <c r="BN53" s="823"/>
      <c r="BO53" s="824"/>
      <c r="BP53" s="823"/>
      <c r="BQ53" s="824"/>
      <c r="BR53" s="823"/>
      <c r="BS53" s="824"/>
      <c r="BT53" s="823"/>
      <c r="BU53" s="824"/>
      <c r="BV53" s="825"/>
      <c r="BW53" s="824"/>
      <c r="BX53" s="823"/>
      <c r="BY53" s="824"/>
      <c r="BZ53" s="823"/>
      <c r="CA53" s="824"/>
      <c r="CB53" s="823"/>
      <c r="CC53" s="824"/>
      <c r="CD53" s="823"/>
      <c r="CE53" s="824"/>
      <c r="CF53" s="825"/>
      <c r="CG53" s="824"/>
      <c r="CH53" s="825"/>
      <c r="CI53" s="824"/>
      <c r="CJ53" s="770"/>
      <c r="CK53" s="770">
        <f t="shared" si="4"/>
        <v>12295.53</v>
      </c>
    </row>
    <row r="54" spans="1:89" x14ac:dyDescent="0.25">
      <c r="A54" s="747">
        <v>1</v>
      </c>
      <c r="B54" s="777" t="s">
        <v>223</v>
      </c>
      <c r="C54" s="783">
        <v>2019</v>
      </c>
      <c r="D54" s="765">
        <f>CJ54</f>
        <v>410.41</v>
      </c>
      <c r="E54" s="770">
        <f t="shared" si="2"/>
        <v>0</v>
      </c>
      <c r="F54" s="823"/>
      <c r="G54" s="824"/>
      <c r="H54" s="823"/>
      <c r="I54" s="824"/>
      <c r="J54" s="823"/>
      <c r="K54" s="824"/>
      <c r="L54" s="823"/>
      <c r="M54" s="824"/>
      <c r="N54" s="823"/>
      <c r="O54" s="824"/>
      <c r="P54" s="823">
        <v>7100</v>
      </c>
      <c r="Q54" s="824">
        <v>3.4000000000000002E-2</v>
      </c>
      <c r="R54" s="823"/>
      <c r="S54" s="824"/>
      <c r="T54" s="823"/>
      <c r="U54" s="824"/>
      <c r="V54" s="823">
        <v>60</v>
      </c>
      <c r="W54" s="824">
        <v>1.45</v>
      </c>
      <c r="X54" s="823">
        <v>200</v>
      </c>
      <c r="Y54" s="824">
        <v>9.0999999999999998E-2</v>
      </c>
      <c r="Z54" s="823"/>
      <c r="AA54" s="824"/>
      <c r="AB54" s="823"/>
      <c r="AC54" s="824"/>
      <c r="AD54" s="823"/>
      <c r="AE54" s="824"/>
      <c r="AF54" s="823"/>
      <c r="AG54" s="824"/>
      <c r="AH54" s="825">
        <v>1</v>
      </c>
      <c r="AI54" s="824">
        <v>7.37</v>
      </c>
      <c r="AJ54" s="825">
        <v>1</v>
      </c>
      <c r="AK54" s="824">
        <v>7.14</v>
      </c>
      <c r="AL54" s="823">
        <v>600</v>
      </c>
      <c r="AM54" s="824">
        <v>5.8000000000000003E-2</v>
      </c>
      <c r="AN54" s="823"/>
      <c r="AO54" s="824"/>
      <c r="AP54" s="823">
        <v>1000</v>
      </c>
      <c r="AQ54" s="824">
        <v>1.4500000000000001E-2</v>
      </c>
      <c r="AR54" s="823"/>
      <c r="AS54" s="824"/>
      <c r="AT54" s="825"/>
      <c r="AU54" s="824"/>
      <c r="AV54" s="823"/>
      <c r="AW54" s="824"/>
      <c r="AX54" s="823"/>
      <c r="AY54" s="824"/>
      <c r="AZ54" s="823"/>
      <c r="BA54" s="824"/>
      <c r="BB54" s="823"/>
      <c r="BC54" s="824"/>
      <c r="BD54" s="823"/>
      <c r="BE54" s="824"/>
      <c r="BF54" s="823"/>
      <c r="BG54" s="824"/>
      <c r="BH54" s="823"/>
      <c r="BI54" s="824"/>
      <c r="BJ54" s="823"/>
      <c r="BK54" s="824"/>
      <c r="BL54" s="823"/>
      <c r="BM54" s="824"/>
      <c r="BN54" s="823"/>
      <c r="BO54" s="824"/>
      <c r="BP54" s="823"/>
      <c r="BQ54" s="824"/>
      <c r="BR54" s="823"/>
      <c r="BS54" s="824"/>
      <c r="BT54" s="823"/>
      <c r="BU54" s="824"/>
      <c r="BV54" s="825"/>
      <c r="BW54" s="824"/>
      <c r="BX54" s="823"/>
      <c r="BY54" s="824"/>
      <c r="BZ54" s="823"/>
      <c r="CA54" s="824"/>
      <c r="CB54" s="823"/>
      <c r="CC54" s="824"/>
      <c r="CD54" s="823"/>
      <c r="CE54" s="824"/>
      <c r="CF54" s="825"/>
      <c r="CG54" s="824"/>
      <c r="CH54" s="825"/>
      <c r="CI54" s="824"/>
      <c r="CJ54" s="770">
        <f t="shared" si="3"/>
        <v>410.41</v>
      </c>
      <c r="CK54" s="770"/>
    </row>
    <row r="55" spans="1:89" x14ac:dyDescent="0.25">
      <c r="A55" s="747">
        <v>1</v>
      </c>
      <c r="B55" s="777" t="s">
        <v>223</v>
      </c>
      <c r="C55" s="783">
        <v>2021</v>
      </c>
      <c r="D55" s="765">
        <f t="shared" si="2"/>
        <v>0</v>
      </c>
      <c r="E55" s="770">
        <f t="shared" si="2"/>
        <v>8933.26</v>
      </c>
      <c r="F55" s="823"/>
      <c r="G55" s="824"/>
      <c r="H55" s="823"/>
      <c r="I55" s="824"/>
      <c r="J55" s="823"/>
      <c r="K55" s="824"/>
      <c r="L55" s="823">
        <v>635</v>
      </c>
      <c r="M55" s="824">
        <v>0.83907480314960625</v>
      </c>
      <c r="N55" s="823">
        <v>130</v>
      </c>
      <c r="O55" s="824">
        <v>3.4252307692307693</v>
      </c>
      <c r="P55" s="823">
        <v>5700</v>
      </c>
      <c r="Q55" s="824">
        <v>0.1154140350877193</v>
      </c>
      <c r="R55" s="823">
        <v>100</v>
      </c>
      <c r="S55" s="824">
        <v>0.33600000000000002</v>
      </c>
      <c r="T55" s="823">
        <v>634</v>
      </c>
      <c r="U55" s="824">
        <v>8.3476656151419562</v>
      </c>
      <c r="V55" s="823">
        <v>120</v>
      </c>
      <c r="W55" s="824">
        <v>2.1595500000000003</v>
      </c>
      <c r="X55" s="823">
        <v>100</v>
      </c>
      <c r="Y55" s="824">
        <v>4.7190000000000003E-2</v>
      </c>
      <c r="Z55" s="823">
        <v>500</v>
      </c>
      <c r="AA55" s="824">
        <v>2.1053999999999999</v>
      </c>
      <c r="AB55" s="823">
        <v>510</v>
      </c>
      <c r="AC55" s="824">
        <v>8.4694117647058823E-2</v>
      </c>
      <c r="AD55" s="823">
        <v>19</v>
      </c>
      <c r="AE55" s="824">
        <v>4.0802631578947368</v>
      </c>
      <c r="AF55" s="823"/>
      <c r="AG55" s="824"/>
      <c r="AH55" s="825">
        <v>72</v>
      </c>
      <c r="AI55" s="824">
        <v>4.0260138888888886</v>
      </c>
      <c r="AJ55" s="825">
        <v>6</v>
      </c>
      <c r="AK55" s="824">
        <v>6.07</v>
      </c>
      <c r="AL55" s="823">
        <v>800</v>
      </c>
      <c r="AM55" s="824">
        <v>6.4199999999999993E-2</v>
      </c>
      <c r="AN55" s="823"/>
      <c r="AO55" s="824"/>
      <c r="AP55" s="823">
        <v>2760</v>
      </c>
      <c r="AQ55" s="824">
        <v>5.6649275362318841E-2</v>
      </c>
      <c r="AR55" s="823"/>
      <c r="AS55" s="824"/>
      <c r="AT55" s="825"/>
      <c r="AU55" s="824"/>
      <c r="AV55" s="823"/>
      <c r="AW55" s="824"/>
      <c r="AX55" s="823"/>
      <c r="AY55" s="824"/>
      <c r="AZ55" s="823"/>
      <c r="BA55" s="824"/>
      <c r="BB55" s="823"/>
      <c r="BC55" s="824"/>
      <c r="BD55" s="823"/>
      <c r="BE55" s="824"/>
      <c r="BF55" s="823"/>
      <c r="BG55" s="824"/>
      <c r="BH55" s="823"/>
      <c r="BI55" s="824"/>
      <c r="BJ55" s="823"/>
      <c r="BK55" s="824"/>
      <c r="BL55" s="823"/>
      <c r="BM55" s="824"/>
      <c r="BN55" s="823"/>
      <c r="BO55" s="824"/>
      <c r="BP55" s="823"/>
      <c r="BQ55" s="824"/>
      <c r="BR55" s="823"/>
      <c r="BS55" s="824"/>
      <c r="BT55" s="823"/>
      <c r="BU55" s="824"/>
      <c r="BV55" s="825"/>
      <c r="BW55" s="824"/>
      <c r="BX55" s="823"/>
      <c r="BY55" s="824"/>
      <c r="BZ55" s="823"/>
      <c r="CA55" s="824"/>
      <c r="CB55" s="823"/>
      <c r="CC55" s="824"/>
      <c r="CD55" s="823"/>
      <c r="CE55" s="824"/>
      <c r="CF55" s="825"/>
      <c r="CG55" s="824"/>
      <c r="CH55" s="825"/>
      <c r="CI55" s="824"/>
      <c r="CJ55" s="770"/>
      <c r="CK55" s="770">
        <f t="shared" si="4"/>
        <v>8933.26</v>
      </c>
    </row>
    <row r="56" spans="1:89" x14ac:dyDescent="0.25">
      <c r="A56" s="747">
        <v>1</v>
      </c>
      <c r="B56" s="777" t="s">
        <v>224</v>
      </c>
      <c r="C56" s="783">
        <v>2019</v>
      </c>
      <c r="D56" s="765">
        <f t="shared" si="2"/>
        <v>603.41999999999996</v>
      </c>
      <c r="E56" s="770">
        <f t="shared" si="2"/>
        <v>0</v>
      </c>
      <c r="F56" s="823"/>
      <c r="G56" s="824"/>
      <c r="H56" s="823"/>
      <c r="I56" s="824"/>
      <c r="J56" s="823"/>
      <c r="K56" s="824"/>
      <c r="L56" s="823">
        <v>0</v>
      </c>
      <c r="M56" s="824">
        <v>0</v>
      </c>
      <c r="N56" s="823"/>
      <c r="O56" s="824"/>
      <c r="P56" s="823">
        <v>15500</v>
      </c>
      <c r="Q56" s="824">
        <v>3.8929999999999999E-2</v>
      </c>
      <c r="R56" s="823"/>
      <c r="S56" s="824"/>
      <c r="T56" s="823"/>
      <c r="U56" s="824"/>
      <c r="V56" s="823"/>
      <c r="W56" s="824"/>
      <c r="X56" s="823"/>
      <c r="Y56" s="824"/>
      <c r="Z56" s="823"/>
      <c r="AA56" s="824"/>
      <c r="AB56" s="823"/>
      <c r="AC56" s="824"/>
      <c r="AD56" s="823"/>
      <c r="AE56" s="824"/>
      <c r="AF56" s="823"/>
      <c r="AG56" s="824"/>
      <c r="AH56" s="825"/>
      <c r="AI56" s="824"/>
      <c r="AJ56" s="825"/>
      <c r="AK56" s="824"/>
      <c r="AL56" s="823"/>
      <c r="AM56" s="824"/>
      <c r="AN56" s="823"/>
      <c r="AO56" s="824"/>
      <c r="AP56" s="823"/>
      <c r="AQ56" s="824"/>
      <c r="AR56" s="823"/>
      <c r="AS56" s="824"/>
      <c r="AT56" s="825"/>
      <c r="AU56" s="824"/>
      <c r="AV56" s="823"/>
      <c r="AW56" s="824"/>
      <c r="AX56" s="823"/>
      <c r="AY56" s="824"/>
      <c r="AZ56" s="823"/>
      <c r="BA56" s="824"/>
      <c r="BB56" s="823"/>
      <c r="BC56" s="824"/>
      <c r="BD56" s="823"/>
      <c r="BE56" s="824"/>
      <c r="BF56" s="823"/>
      <c r="BG56" s="824"/>
      <c r="BH56" s="823"/>
      <c r="BI56" s="824"/>
      <c r="BJ56" s="823"/>
      <c r="BK56" s="824"/>
      <c r="BL56" s="823"/>
      <c r="BM56" s="824"/>
      <c r="BN56" s="823"/>
      <c r="BO56" s="824"/>
      <c r="BP56" s="823"/>
      <c r="BQ56" s="824"/>
      <c r="BR56" s="823"/>
      <c r="BS56" s="824"/>
      <c r="BT56" s="823"/>
      <c r="BU56" s="824"/>
      <c r="BV56" s="825"/>
      <c r="BW56" s="824"/>
      <c r="BX56" s="823"/>
      <c r="BY56" s="824"/>
      <c r="BZ56" s="823"/>
      <c r="CA56" s="824"/>
      <c r="CB56" s="823"/>
      <c r="CC56" s="824"/>
      <c r="CD56" s="823"/>
      <c r="CE56" s="824"/>
      <c r="CF56" s="825"/>
      <c r="CG56" s="824"/>
      <c r="CH56" s="825"/>
      <c r="CI56" s="824"/>
      <c r="CJ56" s="770">
        <f t="shared" si="3"/>
        <v>603.41999999999996</v>
      </c>
      <c r="CK56" s="770"/>
    </row>
    <row r="57" spans="1:89" x14ac:dyDescent="0.25">
      <c r="A57" s="747">
        <v>1</v>
      </c>
      <c r="B57" s="777" t="s">
        <v>224</v>
      </c>
      <c r="C57" s="783">
        <v>2021</v>
      </c>
      <c r="D57" s="765">
        <f t="shared" si="2"/>
        <v>0</v>
      </c>
      <c r="E57" s="770">
        <f t="shared" si="2"/>
        <v>12771.64</v>
      </c>
      <c r="F57" s="823"/>
      <c r="G57" s="824"/>
      <c r="H57" s="823"/>
      <c r="I57" s="824"/>
      <c r="J57" s="823"/>
      <c r="K57" s="824"/>
      <c r="L57" s="823">
        <v>700</v>
      </c>
      <c r="M57" s="824">
        <v>1.8357428571428571</v>
      </c>
      <c r="N57" s="823"/>
      <c r="O57" s="824"/>
      <c r="P57" s="823">
        <v>74100</v>
      </c>
      <c r="Q57" s="824">
        <v>0.11801309041835356</v>
      </c>
      <c r="R57" s="823">
        <v>280</v>
      </c>
      <c r="S57" s="824">
        <v>0.13152</v>
      </c>
      <c r="T57" s="823"/>
      <c r="U57" s="824"/>
      <c r="V57" s="823">
        <v>630</v>
      </c>
      <c r="W57" s="824">
        <v>2.3414730158730159</v>
      </c>
      <c r="X57" s="823">
        <v>500</v>
      </c>
      <c r="Y57" s="824">
        <v>0.10406</v>
      </c>
      <c r="Z57" s="823"/>
      <c r="AA57" s="824"/>
      <c r="AB57" s="823"/>
      <c r="AC57" s="824"/>
      <c r="AD57" s="823">
        <v>50</v>
      </c>
      <c r="AE57" s="824">
        <v>0.76230000000000009</v>
      </c>
      <c r="AF57" s="823"/>
      <c r="AG57" s="824"/>
      <c r="AH57" s="825">
        <v>50</v>
      </c>
      <c r="AI57" s="824">
        <v>3.5840000000000005</v>
      </c>
      <c r="AJ57" s="825">
        <v>41</v>
      </c>
      <c r="AK57" s="824">
        <v>3.9475512195121953</v>
      </c>
      <c r="AL57" s="823">
        <v>6000</v>
      </c>
      <c r="AM57" s="824">
        <v>7.8399999999999997E-2</v>
      </c>
      <c r="AN57" s="823"/>
      <c r="AO57" s="824"/>
      <c r="AP57" s="823">
        <v>6000</v>
      </c>
      <c r="AQ57" s="824">
        <v>5.471666666666667E-2</v>
      </c>
      <c r="AR57" s="823"/>
      <c r="AS57" s="824"/>
      <c r="AT57" s="825"/>
      <c r="AU57" s="824"/>
      <c r="AV57" s="823"/>
      <c r="AW57" s="824"/>
      <c r="AX57" s="823"/>
      <c r="AY57" s="824"/>
      <c r="AZ57" s="823"/>
      <c r="BA57" s="824"/>
      <c r="BB57" s="823"/>
      <c r="BC57" s="824"/>
      <c r="BD57" s="823"/>
      <c r="BE57" s="824"/>
      <c r="BF57" s="823"/>
      <c r="BG57" s="824"/>
      <c r="BH57" s="823"/>
      <c r="BI57" s="824"/>
      <c r="BJ57" s="823"/>
      <c r="BK57" s="824"/>
      <c r="BL57" s="823"/>
      <c r="BM57" s="824"/>
      <c r="BN57" s="823"/>
      <c r="BO57" s="824"/>
      <c r="BP57" s="823"/>
      <c r="BQ57" s="824"/>
      <c r="BR57" s="823"/>
      <c r="BS57" s="824"/>
      <c r="BT57" s="823"/>
      <c r="BU57" s="824"/>
      <c r="BV57" s="825"/>
      <c r="BW57" s="824"/>
      <c r="BX57" s="823"/>
      <c r="BY57" s="824"/>
      <c r="BZ57" s="823"/>
      <c r="CA57" s="824"/>
      <c r="CB57" s="823"/>
      <c r="CC57" s="824"/>
      <c r="CD57" s="823"/>
      <c r="CE57" s="824"/>
      <c r="CF57" s="825"/>
      <c r="CG57" s="824"/>
      <c r="CH57" s="825"/>
      <c r="CI57" s="824"/>
      <c r="CJ57" s="770"/>
      <c r="CK57" s="770">
        <f t="shared" si="4"/>
        <v>12771.64</v>
      </c>
    </row>
    <row r="58" spans="1:89" x14ac:dyDescent="0.25">
      <c r="A58" s="747">
        <v>1</v>
      </c>
      <c r="B58" s="777" t="s">
        <v>225</v>
      </c>
      <c r="C58" s="783">
        <v>2019</v>
      </c>
      <c r="D58" s="765">
        <f t="shared" si="2"/>
        <v>216.89</v>
      </c>
      <c r="E58" s="770">
        <f t="shared" si="2"/>
        <v>0</v>
      </c>
      <c r="F58" s="823"/>
      <c r="G58" s="824"/>
      <c r="H58" s="823"/>
      <c r="I58" s="824"/>
      <c r="J58" s="823"/>
      <c r="K58" s="824"/>
      <c r="L58" s="823"/>
      <c r="M58" s="824"/>
      <c r="N58" s="823"/>
      <c r="O58" s="824"/>
      <c r="P58" s="823"/>
      <c r="Q58" s="824"/>
      <c r="R58" s="823"/>
      <c r="S58" s="824"/>
      <c r="T58" s="823"/>
      <c r="U58" s="824"/>
      <c r="V58" s="823"/>
      <c r="W58" s="824"/>
      <c r="X58" s="823"/>
      <c r="Y58" s="824"/>
      <c r="Z58" s="823"/>
      <c r="AA58" s="824"/>
      <c r="AB58" s="823"/>
      <c r="AC58" s="824"/>
      <c r="AD58" s="823"/>
      <c r="AE58" s="824"/>
      <c r="AF58" s="823"/>
      <c r="AG58" s="824"/>
      <c r="AH58" s="825"/>
      <c r="AI58" s="824"/>
      <c r="AJ58" s="825">
        <v>25</v>
      </c>
      <c r="AK58" s="824">
        <v>8.6755999999999993</v>
      </c>
      <c r="AL58" s="823"/>
      <c r="AM58" s="824"/>
      <c r="AN58" s="823"/>
      <c r="AO58" s="824"/>
      <c r="AP58" s="823"/>
      <c r="AQ58" s="824"/>
      <c r="AR58" s="823"/>
      <c r="AS58" s="824"/>
      <c r="AT58" s="825"/>
      <c r="AU58" s="824"/>
      <c r="AV58" s="823"/>
      <c r="AW58" s="824"/>
      <c r="AX58" s="823"/>
      <c r="AY58" s="824"/>
      <c r="AZ58" s="823"/>
      <c r="BA58" s="824"/>
      <c r="BB58" s="823"/>
      <c r="BC58" s="824"/>
      <c r="BD58" s="823"/>
      <c r="BE58" s="824"/>
      <c r="BF58" s="823"/>
      <c r="BG58" s="824"/>
      <c r="BH58" s="823"/>
      <c r="BI58" s="824"/>
      <c r="BJ58" s="823"/>
      <c r="BK58" s="824"/>
      <c r="BL58" s="823"/>
      <c r="BM58" s="824"/>
      <c r="BN58" s="823"/>
      <c r="BO58" s="824"/>
      <c r="BP58" s="823"/>
      <c r="BQ58" s="824"/>
      <c r="BR58" s="823"/>
      <c r="BS58" s="824"/>
      <c r="BT58" s="823"/>
      <c r="BU58" s="824"/>
      <c r="BV58" s="825"/>
      <c r="BW58" s="824"/>
      <c r="BX58" s="823"/>
      <c r="BY58" s="824"/>
      <c r="BZ58" s="823"/>
      <c r="CA58" s="824"/>
      <c r="CB58" s="823"/>
      <c r="CC58" s="824"/>
      <c r="CD58" s="823"/>
      <c r="CE58" s="824"/>
      <c r="CF58" s="825"/>
      <c r="CG58" s="824"/>
      <c r="CH58" s="825"/>
      <c r="CI58" s="824"/>
      <c r="CJ58" s="770">
        <f t="shared" si="3"/>
        <v>216.89</v>
      </c>
      <c r="CK58" s="770"/>
    </row>
    <row r="59" spans="1:89" x14ac:dyDescent="0.25">
      <c r="A59" s="747">
        <v>1</v>
      </c>
      <c r="B59" s="777" t="s">
        <v>225</v>
      </c>
      <c r="C59" s="783">
        <v>2021</v>
      </c>
      <c r="D59" s="765">
        <f t="shared" si="2"/>
        <v>0</v>
      </c>
      <c r="E59" s="770">
        <f t="shared" si="2"/>
        <v>2265.33</v>
      </c>
      <c r="F59" s="823"/>
      <c r="G59" s="824"/>
      <c r="H59" s="823"/>
      <c r="I59" s="824"/>
      <c r="J59" s="823"/>
      <c r="K59" s="824"/>
      <c r="L59" s="823"/>
      <c r="M59" s="824"/>
      <c r="N59" s="823">
        <v>100</v>
      </c>
      <c r="O59" s="824">
        <v>3.0129000000000001</v>
      </c>
      <c r="P59" s="823">
        <v>0</v>
      </c>
      <c r="Q59" s="824">
        <v>0</v>
      </c>
      <c r="R59" s="823">
        <v>0</v>
      </c>
      <c r="S59" s="824">
        <v>0</v>
      </c>
      <c r="T59" s="823">
        <v>200</v>
      </c>
      <c r="U59" s="824">
        <v>5.2634999999999996</v>
      </c>
      <c r="V59" s="823">
        <v>0</v>
      </c>
      <c r="W59" s="824">
        <v>0</v>
      </c>
      <c r="X59" s="823">
        <v>0</v>
      </c>
      <c r="Y59" s="824">
        <v>0</v>
      </c>
      <c r="Z59" s="823">
        <v>0</v>
      </c>
      <c r="AA59" s="824">
        <v>0</v>
      </c>
      <c r="AB59" s="823">
        <v>2000</v>
      </c>
      <c r="AC59" s="824">
        <v>4.2200000000000001E-2</v>
      </c>
      <c r="AD59" s="823">
        <v>0</v>
      </c>
      <c r="AE59" s="824">
        <v>0</v>
      </c>
      <c r="AF59" s="823">
        <v>0</v>
      </c>
      <c r="AG59" s="824">
        <v>0</v>
      </c>
      <c r="AH59" s="825">
        <v>0</v>
      </c>
      <c r="AI59" s="824">
        <v>0</v>
      </c>
      <c r="AJ59" s="825">
        <v>50</v>
      </c>
      <c r="AK59" s="824">
        <v>7.8819999999999997</v>
      </c>
      <c r="AL59" s="823">
        <v>65</v>
      </c>
      <c r="AM59" s="824">
        <v>6.6589999999999998</v>
      </c>
      <c r="AN59" s="823"/>
      <c r="AO59" s="824"/>
      <c r="AP59" s="823"/>
      <c r="AQ59" s="824"/>
      <c r="AR59" s="823"/>
      <c r="AS59" s="824"/>
      <c r="AT59" s="825"/>
      <c r="AU59" s="824"/>
      <c r="AV59" s="823"/>
      <c r="AW59" s="824"/>
      <c r="AX59" s="823"/>
      <c r="AY59" s="824"/>
      <c r="AZ59" s="823"/>
      <c r="BA59" s="824"/>
      <c r="BB59" s="823"/>
      <c r="BC59" s="824"/>
      <c r="BD59" s="823"/>
      <c r="BE59" s="824"/>
      <c r="BF59" s="823"/>
      <c r="BG59" s="824"/>
      <c r="BH59" s="823"/>
      <c r="BI59" s="824"/>
      <c r="BJ59" s="823"/>
      <c r="BK59" s="824"/>
      <c r="BL59" s="823"/>
      <c r="BM59" s="824"/>
      <c r="BN59" s="823"/>
      <c r="BO59" s="824"/>
      <c r="BP59" s="823"/>
      <c r="BQ59" s="824"/>
      <c r="BR59" s="823"/>
      <c r="BS59" s="824"/>
      <c r="BT59" s="823"/>
      <c r="BU59" s="824"/>
      <c r="BV59" s="825"/>
      <c r="BW59" s="824"/>
      <c r="BX59" s="823"/>
      <c r="BY59" s="824"/>
      <c r="BZ59" s="823"/>
      <c r="CA59" s="824"/>
      <c r="CB59" s="823"/>
      <c r="CC59" s="824"/>
      <c r="CD59" s="823"/>
      <c r="CE59" s="824"/>
      <c r="CF59" s="825"/>
      <c r="CG59" s="824"/>
      <c r="CH59" s="825"/>
      <c r="CI59" s="824"/>
      <c r="CJ59" s="770"/>
      <c r="CK59" s="770">
        <f t="shared" si="4"/>
        <v>2265.33</v>
      </c>
    </row>
    <row r="60" spans="1:89" x14ac:dyDescent="0.25">
      <c r="A60" s="747">
        <v>1</v>
      </c>
      <c r="B60" s="777" t="s">
        <v>226</v>
      </c>
      <c r="C60" s="783">
        <v>2019</v>
      </c>
      <c r="D60" s="765">
        <f t="shared" si="2"/>
        <v>377.8</v>
      </c>
      <c r="E60" s="770">
        <f t="shared" si="2"/>
        <v>0</v>
      </c>
      <c r="F60" s="823"/>
      <c r="G60" s="824"/>
      <c r="H60" s="823"/>
      <c r="I60" s="824"/>
      <c r="J60" s="823"/>
      <c r="K60" s="824"/>
      <c r="L60" s="823"/>
      <c r="M60" s="824"/>
      <c r="N60" s="823"/>
      <c r="O60" s="824"/>
      <c r="P60" s="823">
        <v>9000</v>
      </c>
      <c r="Q60" s="824">
        <v>2.8000000000000001E-2</v>
      </c>
      <c r="R60" s="823">
        <v>100</v>
      </c>
      <c r="S60" s="824">
        <v>0.224</v>
      </c>
      <c r="T60" s="823"/>
      <c r="U60" s="824"/>
      <c r="V60" s="823"/>
      <c r="W60" s="824"/>
      <c r="X60" s="823">
        <v>200</v>
      </c>
      <c r="Y60" s="824">
        <v>6.0999999999999999E-2</v>
      </c>
      <c r="Z60" s="823"/>
      <c r="AA60" s="824"/>
      <c r="AB60" s="823"/>
      <c r="AC60" s="824"/>
      <c r="AD60" s="823"/>
      <c r="AE60" s="824"/>
      <c r="AF60" s="823"/>
      <c r="AG60" s="824"/>
      <c r="AH60" s="825"/>
      <c r="AI60" s="824"/>
      <c r="AJ60" s="825">
        <v>12</v>
      </c>
      <c r="AK60" s="824">
        <v>7.6</v>
      </c>
      <c r="AL60" s="823"/>
      <c r="AM60" s="824"/>
      <c r="AN60" s="823"/>
      <c r="AO60" s="824"/>
      <c r="AP60" s="823"/>
      <c r="AQ60" s="824"/>
      <c r="AR60" s="823"/>
      <c r="AS60" s="824"/>
      <c r="AT60" s="825"/>
      <c r="AU60" s="824"/>
      <c r="AV60" s="823"/>
      <c r="AW60" s="824"/>
      <c r="AX60" s="823"/>
      <c r="AY60" s="824"/>
      <c r="AZ60" s="823"/>
      <c r="BA60" s="824"/>
      <c r="BB60" s="823"/>
      <c r="BC60" s="824"/>
      <c r="BD60" s="823"/>
      <c r="BE60" s="824"/>
      <c r="BF60" s="823"/>
      <c r="BG60" s="824"/>
      <c r="BH60" s="823"/>
      <c r="BI60" s="824"/>
      <c r="BJ60" s="823"/>
      <c r="BK60" s="824"/>
      <c r="BL60" s="823"/>
      <c r="BM60" s="824"/>
      <c r="BN60" s="823"/>
      <c r="BO60" s="824"/>
      <c r="BP60" s="823"/>
      <c r="BQ60" s="824"/>
      <c r="BR60" s="823"/>
      <c r="BS60" s="824"/>
      <c r="BT60" s="823"/>
      <c r="BU60" s="824"/>
      <c r="BV60" s="825"/>
      <c r="BW60" s="824"/>
      <c r="BX60" s="823"/>
      <c r="BY60" s="824"/>
      <c r="BZ60" s="823"/>
      <c r="CA60" s="824"/>
      <c r="CB60" s="823"/>
      <c r="CC60" s="824"/>
      <c r="CD60" s="823"/>
      <c r="CE60" s="824"/>
      <c r="CF60" s="825"/>
      <c r="CG60" s="824"/>
      <c r="CH60" s="825"/>
      <c r="CI60" s="824"/>
      <c r="CJ60" s="770">
        <f t="shared" si="3"/>
        <v>377.8</v>
      </c>
      <c r="CK60" s="770"/>
    </row>
    <row r="61" spans="1:89" ht="15.75" thickBot="1" x14ac:dyDescent="0.3">
      <c r="A61" s="749">
        <v>1</v>
      </c>
      <c r="B61" s="778" t="s">
        <v>226</v>
      </c>
      <c r="C61" s="784">
        <v>2021</v>
      </c>
      <c r="D61" s="766">
        <f t="shared" si="2"/>
        <v>0</v>
      </c>
      <c r="E61" s="771">
        <f t="shared" si="2"/>
        <v>4258.45</v>
      </c>
      <c r="F61" s="835"/>
      <c r="G61" s="836"/>
      <c r="H61" s="835"/>
      <c r="I61" s="836"/>
      <c r="J61" s="835"/>
      <c r="K61" s="836"/>
      <c r="L61" s="835">
        <v>250</v>
      </c>
      <c r="M61" s="836">
        <v>1.6339999999999999</v>
      </c>
      <c r="N61" s="835">
        <v>800</v>
      </c>
      <c r="O61" s="836">
        <v>3.8266250000000004</v>
      </c>
      <c r="P61" s="835">
        <v>7000</v>
      </c>
      <c r="Q61" s="836">
        <v>0.10114285714285715</v>
      </c>
      <c r="R61" s="835"/>
      <c r="S61" s="836"/>
      <c r="T61" s="835"/>
      <c r="U61" s="836"/>
      <c r="V61" s="835"/>
      <c r="W61" s="836"/>
      <c r="X61" s="835"/>
      <c r="Y61" s="836"/>
      <c r="Z61" s="835"/>
      <c r="AA61" s="836"/>
      <c r="AB61" s="835"/>
      <c r="AC61" s="836"/>
      <c r="AD61" s="835">
        <v>20</v>
      </c>
      <c r="AE61" s="836">
        <v>1.089</v>
      </c>
      <c r="AF61" s="835"/>
      <c r="AG61" s="836"/>
      <c r="AH61" s="837"/>
      <c r="AI61" s="836"/>
      <c r="AJ61" s="837">
        <v>35</v>
      </c>
      <c r="AK61" s="836">
        <v>1.6819999999999999</v>
      </c>
      <c r="AL61" s="835"/>
      <c r="AM61" s="836"/>
      <c r="AN61" s="835"/>
      <c r="AO61" s="836"/>
      <c r="AP61" s="835"/>
      <c r="AQ61" s="836"/>
      <c r="AR61" s="835"/>
      <c r="AS61" s="836"/>
      <c r="AT61" s="837"/>
      <c r="AU61" s="836"/>
      <c r="AV61" s="835"/>
      <c r="AW61" s="836"/>
      <c r="AX61" s="835"/>
      <c r="AY61" s="836"/>
      <c r="AZ61" s="835"/>
      <c r="BA61" s="836"/>
      <c r="BB61" s="835"/>
      <c r="BC61" s="836"/>
      <c r="BD61" s="835"/>
      <c r="BE61" s="836"/>
      <c r="BF61" s="835"/>
      <c r="BG61" s="836"/>
      <c r="BH61" s="835"/>
      <c r="BI61" s="836"/>
      <c r="BJ61" s="835"/>
      <c r="BK61" s="836"/>
      <c r="BL61" s="835"/>
      <c r="BM61" s="836"/>
      <c r="BN61" s="835"/>
      <c r="BO61" s="836"/>
      <c r="BP61" s="835"/>
      <c r="BQ61" s="836"/>
      <c r="BR61" s="835"/>
      <c r="BS61" s="836"/>
      <c r="BT61" s="835"/>
      <c r="BU61" s="836"/>
      <c r="BV61" s="837"/>
      <c r="BW61" s="836"/>
      <c r="BX61" s="835"/>
      <c r="BY61" s="836"/>
      <c r="BZ61" s="835"/>
      <c r="CA61" s="836"/>
      <c r="CB61" s="835"/>
      <c r="CC61" s="836"/>
      <c r="CD61" s="835"/>
      <c r="CE61" s="836"/>
      <c r="CF61" s="837"/>
      <c r="CG61" s="836"/>
      <c r="CH61" s="837"/>
      <c r="CI61" s="836"/>
      <c r="CJ61" s="771"/>
      <c r="CK61" s="771">
        <f t="shared" si="4"/>
        <v>4258.45</v>
      </c>
    </row>
    <row r="62" spans="1:89" x14ac:dyDescent="0.25">
      <c r="A62" s="754" t="s">
        <v>227</v>
      </c>
      <c r="B62" s="776" t="s">
        <v>228</v>
      </c>
      <c r="C62" s="782">
        <v>2019</v>
      </c>
      <c r="D62" s="764">
        <f t="shared" si="2"/>
        <v>1066.6300000000001</v>
      </c>
      <c r="E62" s="769">
        <f t="shared" si="2"/>
        <v>0</v>
      </c>
      <c r="F62" s="826">
        <v>0</v>
      </c>
      <c r="G62" s="827"/>
      <c r="H62" s="826">
        <v>0</v>
      </c>
      <c r="I62" s="827">
        <v>0</v>
      </c>
      <c r="J62" s="826">
        <v>1000</v>
      </c>
      <c r="K62" s="827">
        <v>5.0999999999999997E-2</v>
      </c>
      <c r="L62" s="826">
        <v>0</v>
      </c>
      <c r="M62" s="827">
        <v>0</v>
      </c>
      <c r="N62" s="826">
        <v>0</v>
      </c>
      <c r="O62" s="827">
        <v>0</v>
      </c>
      <c r="P62" s="826">
        <v>24000</v>
      </c>
      <c r="Q62" s="827">
        <v>2.5559999999999999E-2</v>
      </c>
      <c r="R62" s="826">
        <v>0</v>
      </c>
      <c r="S62" s="827">
        <v>0</v>
      </c>
      <c r="T62" s="826">
        <v>0</v>
      </c>
      <c r="U62" s="827">
        <v>0</v>
      </c>
      <c r="V62" s="826">
        <v>0</v>
      </c>
      <c r="W62" s="827">
        <v>0</v>
      </c>
      <c r="X62" s="826">
        <v>600</v>
      </c>
      <c r="Y62" s="827">
        <v>0.05</v>
      </c>
      <c r="Z62" s="826">
        <v>0</v>
      </c>
      <c r="AA62" s="827">
        <v>0</v>
      </c>
      <c r="AB62" s="826">
        <v>0</v>
      </c>
      <c r="AC62" s="827">
        <v>0</v>
      </c>
      <c r="AD62" s="826">
        <v>0</v>
      </c>
      <c r="AE62" s="827">
        <v>0</v>
      </c>
      <c r="AF62" s="826">
        <v>0</v>
      </c>
      <c r="AG62" s="827">
        <v>0</v>
      </c>
      <c r="AH62" s="828">
        <v>0</v>
      </c>
      <c r="AI62" s="827">
        <v>0</v>
      </c>
      <c r="AJ62" s="828">
        <v>0</v>
      </c>
      <c r="AK62" s="827">
        <v>0</v>
      </c>
      <c r="AL62" s="826">
        <v>11850</v>
      </c>
      <c r="AM62" s="827">
        <v>2.64E-2</v>
      </c>
      <c r="AN62" s="826">
        <v>0</v>
      </c>
      <c r="AO62" s="827">
        <v>0</v>
      </c>
      <c r="AP62" s="826">
        <v>5000</v>
      </c>
      <c r="AQ62" s="827">
        <v>1.187E-2</v>
      </c>
      <c r="AR62" s="826"/>
      <c r="AS62" s="827"/>
      <c r="AT62" s="828"/>
      <c r="AU62" s="827"/>
      <c r="AV62" s="826"/>
      <c r="AW62" s="827"/>
      <c r="AX62" s="826"/>
      <c r="AY62" s="827"/>
      <c r="AZ62" s="826"/>
      <c r="BA62" s="827"/>
      <c r="BB62" s="826"/>
      <c r="BC62" s="827"/>
      <c r="BD62" s="826"/>
      <c r="BE62" s="827"/>
      <c r="BF62" s="826"/>
      <c r="BG62" s="827"/>
      <c r="BH62" s="826"/>
      <c r="BI62" s="827"/>
      <c r="BJ62" s="826"/>
      <c r="BK62" s="827"/>
      <c r="BL62" s="826"/>
      <c r="BM62" s="827"/>
      <c r="BN62" s="826"/>
      <c r="BO62" s="827"/>
      <c r="BP62" s="826"/>
      <c r="BQ62" s="827"/>
      <c r="BR62" s="826"/>
      <c r="BS62" s="827"/>
      <c r="BT62" s="826"/>
      <c r="BU62" s="827"/>
      <c r="BV62" s="828"/>
      <c r="BW62" s="827"/>
      <c r="BX62" s="826"/>
      <c r="BY62" s="827"/>
      <c r="BZ62" s="826"/>
      <c r="CA62" s="827"/>
      <c r="CB62" s="826"/>
      <c r="CC62" s="827"/>
      <c r="CD62" s="826"/>
      <c r="CE62" s="827"/>
      <c r="CF62" s="828"/>
      <c r="CG62" s="827"/>
      <c r="CH62" s="828"/>
      <c r="CI62" s="827"/>
      <c r="CJ62" s="769">
        <f t="shared" si="3"/>
        <v>1066.6300000000001</v>
      </c>
      <c r="CK62" s="769"/>
    </row>
    <row r="63" spans="1:89" x14ac:dyDescent="0.25">
      <c r="A63" s="748" t="s">
        <v>227</v>
      </c>
      <c r="B63" s="777" t="s">
        <v>228</v>
      </c>
      <c r="C63" s="783">
        <v>2021</v>
      </c>
      <c r="D63" s="765">
        <f t="shared" si="2"/>
        <v>0</v>
      </c>
      <c r="E63" s="770">
        <f t="shared" si="2"/>
        <v>5756.67</v>
      </c>
      <c r="F63" s="823">
        <v>40000</v>
      </c>
      <c r="G63" s="824">
        <v>4.48E-2</v>
      </c>
      <c r="H63" s="823"/>
      <c r="I63" s="824"/>
      <c r="J63" s="823"/>
      <c r="K63" s="824"/>
      <c r="L63" s="823"/>
      <c r="M63" s="824"/>
      <c r="N63" s="823"/>
      <c r="O63" s="824"/>
      <c r="P63" s="823">
        <v>15000</v>
      </c>
      <c r="Q63" s="824">
        <v>0.14152666666666666</v>
      </c>
      <c r="R63" s="823"/>
      <c r="S63" s="824"/>
      <c r="T63" s="823"/>
      <c r="U63" s="824"/>
      <c r="V63" s="823"/>
      <c r="W63" s="824"/>
      <c r="X63" s="823"/>
      <c r="Y63" s="824"/>
      <c r="Z63" s="823">
        <v>300</v>
      </c>
      <c r="AA63" s="824">
        <v>0.82279999999999998</v>
      </c>
      <c r="AB63" s="823"/>
      <c r="AC63" s="824"/>
      <c r="AD63" s="823"/>
      <c r="AE63" s="824"/>
      <c r="AF63" s="823"/>
      <c r="AG63" s="824"/>
      <c r="AH63" s="825"/>
      <c r="AI63" s="824"/>
      <c r="AJ63" s="825">
        <v>57</v>
      </c>
      <c r="AK63" s="824">
        <v>6.4418499999999996</v>
      </c>
      <c r="AL63" s="823">
        <v>16500</v>
      </c>
      <c r="AM63" s="824">
        <v>3.2109090909090907E-2</v>
      </c>
      <c r="AN63" s="823"/>
      <c r="AO63" s="824"/>
      <c r="AP63" s="823">
        <v>13000</v>
      </c>
      <c r="AQ63" s="824">
        <v>5.3687692307692311E-2</v>
      </c>
      <c r="AR63" s="823"/>
      <c r="AS63" s="824"/>
      <c r="AT63" s="825"/>
      <c r="AU63" s="824"/>
      <c r="AV63" s="823"/>
      <c r="AW63" s="824"/>
      <c r="AX63" s="823"/>
      <c r="AY63" s="824"/>
      <c r="AZ63" s="823"/>
      <c r="BA63" s="824"/>
      <c r="BB63" s="823"/>
      <c r="BC63" s="824"/>
      <c r="BD63" s="823"/>
      <c r="BE63" s="824"/>
      <c r="BF63" s="823"/>
      <c r="BG63" s="824"/>
      <c r="BH63" s="823"/>
      <c r="BI63" s="824"/>
      <c r="BJ63" s="823"/>
      <c r="BK63" s="824"/>
      <c r="BL63" s="823"/>
      <c r="BM63" s="824"/>
      <c r="BN63" s="823"/>
      <c r="BO63" s="824"/>
      <c r="BP63" s="823"/>
      <c r="BQ63" s="824"/>
      <c r="BR63" s="823"/>
      <c r="BS63" s="824"/>
      <c r="BT63" s="823"/>
      <c r="BU63" s="824"/>
      <c r="BV63" s="825"/>
      <c r="BW63" s="824"/>
      <c r="BX63" s="823"/>
      <c r="BY63" s="824"/>
      <c r="BZ63" s="823"/>
      <c r="CA63" s="824"/>
      <c r="CB63" s="823"/>
      <c r="CC63" s="824"/>
      <c r="CD63" s="823"/>
      <c r="CE63" s="824"/>
      <c r="CF63" s="825"/>
      <c r="CG63" s="824"/>
      <c r="CH63" s="825"/>
      <c r="CI63" s="824"/>
      <c r="CJ63" s="770"/>
      <c r="CK63" s="770">
        <f t="shared" si="4"/>
        <v>5756.67</v>
      </c>
    </row>
    <row r="64" spans="1:89" x14ac:dyDescent="0.25">
      <c r="A64" s="748" t="s">
        <v>227</v>
      </c>
      <c r="B64" s="777" t="s">
        <v>229</v>
      </c>
      <c r="C64" s="783">
        <v>2019</v>
      </c>
      <c r="D64" s="765">
        <f t="shared" si="2"/>
        <v>4610.96</v>
      </c>
      <c r="E64" s="770">
        <f t="shared" si="2"/>
        <v>0</v>
      </c>
      <c r="F64" s="823">
        <v>50</v>
      </c>
      <c r="G64" s="824">
        <v>0.3826</v>
      </c>
      <c r="H64" s="823"/>
      <c r="I64" s="824"/>
      <c r="J64" s="823"/>
      <c r="K64" s="824"/>
      <c r="L64" s="823"/>
      <c r="M64" s="824"/>
      <c r="N64" s="823"/>
      <c r="O64" s="824"/>
      <c r="P64" s="823">
        <v>68000</v>
      </c>
      <c r="Q64" s="824">
        <v>2.923205882E-2</v>
      </c>
      <c r="R64" s="823">
        <v>2765</v>
      </c>
      <c r="S64" s="824">
        <v>0.43886799275999999</v>
      </c>
      <c r="T64" s="823"/>
      <c r="U64" s="824"/>
      <c r="V64" s="823">
        <v>320</v>
      </c>
      <c r="W64" s="824">
        <v>1.9908125000000001</v>
      </c>
      <c r="X64" s="823">
        <v>2000</v>
      </c>
      <c r="Y64" s="824">
        <v>5.2630000000000003E-2</v>
      </c>
      <c r="Z64" s="823"/>
      <c r="AA64" s="824"/>
      <c r="AB64" s="823"/>
      <c r="AC64" s="824"/>
      <c r="AD64" s="823"/>
      <c r="AE64" s="824"/>
      <c r="AF64" s="823"/>
      <c r="AG64" s="824"/>
      <c r="AH64" s="825">
        <v>46</v>
      </c>
      <c r="AI64" s="824">
        <v>2.9519565217300001</v>
      </c>
      <c r="AJ64" s="825">
        <v>40</v>
      </c>
      <c r="AK64" s="824">
        <v>3.0637500000000002</v>
      </c>
      <c r="AL64" s="823">
        <v>7200</v>
      </c>
      <c r="AM64" s="824">
        <v>2.8112499999999999E-2</v>
      </c>
      <c r="AN64" s="823">
        <v>2000</v>
      </c>
      <c r="AO64" s="824">
        <v>3.0249999999999999E-2</v>
      </c>
      <c r="AP64" s="823">
        <v>6000</v>
      </c>
      <c r="AQ64" s="824">
        <v>2.1168333330000001E-2</v>
      </c>
      <c r="AR64" s="823"/>
      <c r="AS64" s="824"/>
      <c r="AT64" s="825"/>
      <c r="AU64" s="824"/>
      <c r="AV64" s="823"/>
      <c r="AW64" s="824"/>
      <c r="AX64" s="823"/>
      <c r="AY64" s="824"/>
      <c r="AZ64" s="823"/>
      <c r="BA64" s="824"/>
      <c r="BB64" s="823"/>
      <c r="BC64" s="824"/>
      <c r="BD64" s="823"/>
      <c r="BE64" s="824"/>
      <c r="BF64" s="823"/>
      <c r="BG64" s="824"/>
      <c r="BH64" s="823"/>
      <c r="BI64" s="824"/>
      <c r="BJ64" s="823"/>
      <c r="BK64" s="824"/>
      <c r="BL64" s="823"/>
      <c r="BM64" s="824"/>
      <c r="BN64" s="823"/>
      <c r="BO64" s="824"/>
      <c r="BP64" s="823"/>
      <c r="BQ64" s="824"/>
      <c r="BR64" s="823"/>
      <c r="BS64" s="824"/>
      <c r="BT64" s="823"/>
      <c r="BU64" s="824"/>
      <c r="BV64" s="825"/>
      <c r="BW64" s="824"/>
      <c r="BX64" s="823"/>
      <c r="BY64" s="824"/>
      <c r="BZ64" s="823"/>
      <c r="CA64" s="824"/>
      <c r="CB64" s="823"/>
      <c r="CC64" s="824"/>
      <c r="CD64" s="823"/>
      <c r="CE64" s="824"/>
      <c r="CF64" s="825"/>
      <c r="CG64" s="824"/>
      <c r="CH64" s="825"/>
      <c r="CI64" s="824"/>
      <c r="CJ64" s="770">
        <f t="shared" si="3"/>
        <v>4610.96</v>
      </c>
      <c r="CK64" s="770"/>
    </row>
    <row r="65" spans="1:89" x14ac:dyDescent="0.25">
      <c r="A65" s="748" t="s">
        <v>227</v>
      </c>
      <c r="B65" s="777" t="s">
        <v>229</v>
      </c>
      <c r="C65" s="783">
        <v>2021</v>
      </c>
      <c r="D65" s="765">
        <f t="shared" si="2"/>
        <v>0</v>
      </c>
      <c r="E65" s="770">
        <f t="shared" si="2"/>
        <v>20986.38</v>
      </c>
      <c r="F65" s="823"/>
      <c r="G65" s="824"/>
      <c r="H65" s="823">
        <v>1800</v>
      </c>
      <c r="I65" s="824">
        <v>0.14000000000000001</v>
      </c>
      <c r="J65" s="823">
        <v>20000</v>
      </c>
      <c r="K65" s="824">
        <v>3.5951999999999998E-2</v>
      </c>
      <c r="L65" s="823">
        <v>1000</v>
      </c>
      <c r="M65" s="824">
        <v>1.4883</v>
      </c>
      <c r="N65" s="823"/>
      <c r="O65" s="824"/>
      <c r="P65" s="823">
        <v>120000</v>
      </c>
      <c r="Q65" s="824">
        <v>0.11106666666666666</v>
      </c>
      <c r="R65" s="823">
        <v>800</v>
      </c>
      <c r="S65" s="824">
        <v>0.42559999999999998</v>
      </c>
      <c r="T65" s="823"/>
      <c r="U65" s="824"/>
      <c r="V65" s="823">
        <v>940</v>
      </c>
      <c r="W65" s="824">
        <v>2.2090212765957449</v>
      </c>
      <c r="X65" s="823">
        <v>800</v>
      </c>
      <c r="Y65" s="824">
        <v>1.1951749999999999</v>
      </c>
      <c r="Z65" s="823"/>
      <c r="AA65" s="824"/>
      <c r="AB65" s="823">
        <v>1160</v>
      </c>
      <c r="AC65" s="824">
        <v>0.23551724137931038</v>
      </c>
      <c r="AD65" s="823"/>
      <c r="AE65" s="824"/>
      <c r="AF65" s="823"/>
      <c r="AG65" s="824"/>
      <c r="AH65" s="825">
        <v>112</v>
      </c>
      <c r="AI65" s="824">
        <v>2.5231249999982142</v>
      </c>
      <c r="AJ65" s="825">
        <v>145</v>
      </c>
      <c r="AK65" s="824">
        <v>4.2024137931034478</v>
      </c>
      <c r="AL65" s="823">
        <v>13000</v>
      </c>
      <c r="AM65" s="824">
        <v>3.7253076923076923E-2</v>
      </c>
      <c r="AN65" s="823"/>
      <c r="AO65" s="824"/>
      <c r="AP65" s="823">
        <v>4000</v>
      </c>
      <c r="AQ65" s="824">
        <v>4.41275E-2</v>
      </c>
      <c r="AR65" s="823"/>
      <c r="AS65" s="824"/>
      <c r="AT65" s="825"/>
      <c r="AU65" s="824"/>
      <c r="AV65" s="823"/>
      <c r="AW65" s="824"/>
      <c r="AX65" s="823"/>
      <c r="AY65" s="824"/>
      <c r="AZ65" s="823"/>
      <c r="BA65" s="824"/>
      <c r="BB65" s="823"/>
      <c r="BC65" s="824"/>
      <c r="BD65" s="823"/>
      <c r="BE65" s="824"/>
      <c r="BF65" s="823"/>
      <c r="BG65" s="824"/>
      <c r="BH65" s="823"/>
      <c r="BI65" s="824"/>
      <c r="BJ65" s="823"/>
      <c r="BK65" s="824"/>
      <c r="BL65" s="823"/>
      <c r="BM65" s="824"/>
      <c r="BN65" s="823"/>
      <c r="BO65" s="824"/>
      <c r="BP65" s="823"/>
      <c r="BQ65" s="824"/>
      <c r="BR65" s="823"/>
      <c r="BS65" s="824"/>
      <c r="BT65" s="823"/>
      <c r="BU65" s="824"/>
      <c r="BV65" s="825"/>
      <c r="BW65" s="824"/>
      <c r="BX65" s="823"/>
      <c r="BY65" s="824"/>
      <c r="BZ65" s="823"/>
      <c r="CA65" s="824"/>
      <c r="CB65" s="823"/>
      <c r="CC65" s="824"/>
      <c r="CD65" s="823"/>
      <c r="CE65" s="824"/>
      <c r="CF65" s="825"/>
      <c r="CG65" s="824"/>
      <c r="CH65" s="825"/>
      <c r="CI65" s="824"/>
      <c r="CJ65" s="770"/>
      <c r="CK65" s="770">
        <f t="shared" si="4"/>
        <v>20986.38</v>
      </c>
    </row>
    <row r="66" spans="1:89" x14ac:dyDescent="0.25">
      <c r="A66" s="748" t="s">
        <v>227</v>
      </c>
      <c r="B66" s="777" t="s">
        <v>230</v>
      </c>
      <c r="C66" s="783">
        <v>2019</v>
      </c>
      <c r="D66" s="765">
        <f t="shared" si="2"/>
        <v>6540.57</v>
      </c>
      <c r="E66" s="770">
        <f t="shared" si="2"/>
        <v>0</v>
      </c>
      <c r="F66" s="823">
        <v>200</v>
      </c>
      <c r="G66" s="824">
        <v>1.7919999999999998E-2</v>
      </c>
      <c r="H66" s="823">
        <v>2300</v>
      </c>
      <c r="I66" s="824">
        <v>5.6559999999999999E-2</v>
      </c>
      <c r="J66" s="823">
        <v>1500</v>
      </c>
      <c r="K66" s="824">
        <v>1.8800000000000001E-2</v>
      </c>
      <c r="L66" s="823">
        <v>0</v>
      </c>
      <c r="M66" s="824"/>
      <c r="N66" s="823">
        <v>0</v>
      </c>
      <c r="O66" s="824"/>
      <c r="P66" s="823">
        <v>90700</v>
      </c>
      <c r="Q66" s="824">
        <v>2.53E-2</v>
      </c>
      <c r="R66" s="823">
        <v>4494</v>
      </c>
      <c r="S66" s="824">
        <v>0.53300000000000003</v>
      </c>
      <c r="T66" s="823">
        <v>6</v>
      </c>
      <c r="U66" s="824">
        <v>21.2</v>
      </c>
      <c r="V66" s="823">
        <v>355</v>
      </c>
      <c r="W66" s="824">
        <v>0.52639999999999998</v>
      </c>
      <c r="X66" s="823">
        <v>3500</v>
      </c>
      <c r="Y66" s="824">
        <v>4.19E-2</v>
      </c>
      <c r="Z66" s="823">
        <v>0</v>
      </c>
      <c r="AA66" s="824">
        <v>0</v>
      </c>
      <c r="AB66" s="823">
        <v>1200</v>
      </c>
      <c r="AC66" s="824">
        <v>0.1867</v>
      </c>
      <c r="AD66" s="823">
        <v>0</v>
      </c>
      <c r="AE66" s="824">
        <v>0</v>
      </c>
      <c r="AF66" s="823">
        <v>0</v>
      </c>
      <c r="AG66" s="824">
        <v>0</v>
      </c>
      <c r="AH66" s="825">
        <v>27.75</v>
      </c>
      <c r="AI66" s="824">
        <v>7.02</v>
      </c>
      <c r="AJ66" s="825">
        <v>109</v>
      </c>
      <c r="AK66" s="824">
        <v>5.6</v>
      </c>
      <c r="AL66" s="823">
        <v>875</v>
      </c>
      <c r="AM66" s="824">
        <v>3.3599999999999998E-2</v>
      </c>
      <c r="AN66" s="823">
        <v>1370</v>
      </c>
      <c r="AO66" s="824">
        <v>2.1499999999999998E-2</v>
      </c>
      <c r="AP66" s="823">
        <v>4460</v>
      </c>
      <c r="AQ66" s="824">
        <v>3.1359999999999999E-2</v>
      </c>
      <c r="AR66" s="823"/>
      <c r="AS66" s="824"/>
      <c r="AT66" s="825"/>
      <c r="AU66" s="824"/>
      <c r="AV66" s="823"/>
      <c r="AW66" s="824"/>
      <c r="AX66" s="823"/>
      <c r="AY66" s="824"/>
      <c r="AZ66" s="823"/>
      <c r="BA66" s="824"/>
      <c r="BB66" s="823"/>
      <c r="BC66" s="824"/>
      <c r="BD66" s="823"/>
      <c r="BE66" s="824"/>
      <c r="BF66" s="823"/>
      <c r="BG66" s="824"/>
      <c r="BH66" s="823"/>
      <c r="BI66" s="824"/>
      <c r="BJ66" s="823"/>
      <c r="BK66" s="824"/>
      <c r="BL66" s="823"/>
      <c r="BM66" s="824"/>
      <c r="BN66" s="823"/>
      <c r="BO66" s="824"/>
      <c r="BP66" s="823"/>
      <c r="BQ66" s="824"/>
      <c r="BR66" s="823"/>
      <c r="BS66" s="824"/>
      <c r="BT66" s="823"/>
      <c r="BU66" s="824"/>
      <c r="BV66" s="825"/>
      <c r="BW66" s="824"/>
      <c r="BX66" s="823"/>
      <c r="BY66" s="824"/>
      <c r="BZ66" s="823"/>
      <c r="CA66" s="824"/>
      <c r="CB66" s="823"/>
      <c r="CC66" s="824"/>
      <c r="CD66" s="823"/>
      <c r="CE66" s="824"/>
      <c r="CF66" s="825"/>
      <c r="CG66" s="824"/>
      <c r="CH66" s="825"/>
      <c r="CI66" s="824"/>
      <c r="CJ66" s="770">
        <f t="shared" si="3"/>
        <v>6540.57</v>
      </c>
      <c r="CK66" s="770"/>
    </row>
    <row r="67" spans="1:89" ht="15.75" thickBot="1" x14ac:dyDescent="0.3">
      <c r="A67" s="755" t="s">
        <v>227</v>
      </c>
      <c r="B67" s="779" t="s">
        <v>230</v>
      </c>
      <c r="C67" s="785">
        <v>2021</v>
      </c>
      <c r="D67" s="767">
        <f t="shared" si="2"/>
        <v>0</v>
      </c>
      <c r="E67" s="772">
        <f t="shared" si="2"/>
        <v>34578.06</v>
      </c>
      <c r="F67" s="829">
        <v>50</v>
      </c>
      <c r="G67" s="830">
        <v>0.14560000000000001</v>
      </c>
      <c r="H67" s="829">
        <v>1800</v>
      </c>
      <c r="I67" s="830">
        <v>8.6181333333333332E-2</v>
      </c>
      <c r="J67" s="829">
        <v>6100</v>
      </c>
      <c r="K67" s="830">
        <v>1.365983606557377E-2</v>
      </c>
      <c r="L67" s="829">
        <v>2440</v>
      </c>
      <c r="M67" s="830">
        <v>0.89242954918032791</v>
      </c>
      <c r="N67" s="829">
        <v>330</v>
      </c>
      <c r="O67" s="830">
        <v>9.1085757575757569</v>
      </c>
      <c r="P67" s="829">
        <v>86500</v>
      </c>
      <c r="Q67" s="830">
        <v>0.11973677456647397</v>
      </c>
      <c r="R67" s="829">
        <v>4292</v>
      </c>
      <c r="S67" s="830">
        <v>0.68796353681267464</v>
      </c>
      <c r="T67" s="829">
        <v>751</v>
      </c>
      <c r="U67" s="830">
        <v>11.238739813581889</v>
      </c>
      <c r="V67" s="829">
        <v>3222</v>
      </c>
      <c r="W67" s="830">
        <v>0.32411173184357545</v>
      </c>
      <c r="X67" s="829">
        <v>5769</v>
      </c>
      <c r="Y67" s="830">
        <v>0.23462974518980761</v>
      </c>
      <c r="Z67" s="829">
        <v>2800</v>
      </c>
      <c r="AA67" s="830">
        <v>0.54882142857142846</v>
      </c>
      <c r="AB67" s="829">
        <v>1700</v>
      </c>
      <c r="AC67" s="830">
        <v>0.30239999999999995</v>
      </c>
      <c r="AD67" s="829">
        <v>0</v>
      </c>
      <c r="AE67" s="830"/>
      <c r="AF67" s="829">
        <v>6</v>
      </c>
      <c r="AG67" s="830">
        <v>5.8079999999999998</v>
      </c>
      <c r="AH67" s="831">
        <v>104.75</v>
      </c>
      <c r="AI67" s="830">
        <v>15.564830548926015</v>
      </c>
      <c r="AJ67" s="831">
        <v>103.6</v>
      </c>
      <c r="AK67" s="830">
        <v>6.3680115830115831</v>
      </c>
      <c r="AL67" s="829">
        <v>4525</v>
      </c>
      <c r="AM67" s="830">
        <v>4.3337193370165741E-2</v>
      </c>
      <c r="AN67" s="829">
        <v>2440</v>
      </c>
      <c r="AO67" s="830">
        <v>3.0250000000000003E-2</v>
      </c>
      <c r="AP67" s="829">
        <v>7490</v>
      </c>
      <c r="AQ67" s="830">
        <v>4.7418090787716957E-2</v>
      </c>
      <c r="AR67" s="829"/>
      <c r="AS67" s="830"/>
      <c r="AT67" s="831"/>
      <c r="AU67" s="830"/>
      <c r="AV67" s="829"/>
      <c r="AW67" s="830"/>
      <c r="AX67" s="829"/>
      <c r="AY67" s="830"/>
      <c r="AZ67" s="829"/>
      <c r="BA67" s="830"/>
      <c r="BB67" s="829"/>
      <c r="BC67" s="830"/>
      <c r="BD67" s="829"/>
      <c r="BE67" s="830"/>
      <c r="BF67" s="829"/>
      <c r="BG67" s="830"/>
      <c r="BH67" s="829"/>
      <c r="BI67" s="830"/>
      <c r="BJ67" s="829"/>
      <c r="BK67" s="830"/>
      <c r="BL67" s="829"/>
      <c r="BM67" s="830"/>
      <c r="BN67" s="829"/>
      <c r="BO67" s="830"/>
      <c r="BP67" s="829"/>
      <c r="BQ67" s="830"/>
      <c r="BR67" s="829"/>
      <c r="BS67" s="830"/>
      <c r="BT67" s="829"/>
      <c r="BU67" s="830"/>
      <c r="BV67" s="831"/>
      <c r="BW67" s="830"/>
      <c r="BX67" s="829"/>
      <c r="BY67" s="830"/>
      <c r="BZ67" s="829"/>
      <c r="CA67" s="830"/>
      <c r="CB67" s="829"/>
      <c r="CC67" s="830"/>
      <c r="CD67" s="829"/>
      <c r="CE67" s="830"/>
      <c r="CF67" s="831"/>
      <c r="CG67" s="830"/>
      <c r="CH67" s="831"/>
      <c r="CI67" s="830"/>
      <c r="CJ67" s="772"/>
      <c r="CK67" s="772">
        <f t="shared" si="4"/>
        <v>34578.06</v>
      </c>
    </row>
    <row r="68" spans="1:89" x14ac:dyDescent="0.25">
      <c r="A68" s="753" t="s">
        <v>231</v>
      </c>
      <c r="B68" s="797" t="s">
        <v>232</v>
      </c>
      <c r="C68" s="786">
        <v>2019</v>
      </c>
      <c r="D68" s="768">
        <f t="shared" si="2"/>
        <v>140.77000000000001</v>
      </c>
      <c r="E68" s="773">
        <f t="shared" si="2"/>
        <v>0</v>
      </c>
      <c r="F68" s="832"/>
      <c r="G68" s="833"/>
      <c r="H68" s="832"/>
      <c r="I68" s="833"/>
      <c r="J68" s="832"/>
      <c r="K68" s="833"/>
      <c r="L68" s="832"/>
      <c r="M68" s="833"/>
      <c r="N68" s="832"/>
      <c r="O68" s="833"/>
      <c r="P68" s="832"/>
      <c r="Q68" s="833"/>
      <c r="R68" s="832"/>
      <c r="S68" s="833"/>
      <c r="T68" s="832"/>
      <c r="U68" s="833"/>
      <c r="V68" s="832"/>
      <c r="W68" s="833"/>
      <c r="X68" s="832"/>
      <c r="Y68" s="833"/>
      <c r="Z68" s="832"/>
      <c r="AA68" s="833"/>
      <c r="AB68" s="832"/>
      <c r="AC68" s="833"/>
      <c r="AD68" s="832"/>
      <c r="AE68" s="833"/>
      <c r="AF68" s="832"/>
      <c r="AG68" s="833"/>
      <c r="AH68" s="834">
        <v>10</v>
      </c>
      <c r="AI68" s="833">
        <v>5.47</v>
      </c>
      <c r="AJ68" s="834">
        <v>5</v>
      </c>
      <c r="AK68" s="833">
        <v>10.51</v>
      </c>
      <c r="AL68" s="832">
        <v>4</v>
      </c>
      <c r="AM68" s="833">
        <v>8.3800000000000008</v>
      </c>
      <c r="AN68" s="832"/>
      <c r="AO68" s="833"/>
      <c r="AP68" s="832"/>
      <c r="AQ68" s="833"/>
      <c r="AR68" s="832"/>
      <c r="AS68" s="833"/>
      <c r="AT68" s="834"/>
      <c r="AU68" s="833"/>
      <c r="AV68" s="832"/>
      <c r="AW68" s="833"/>
      <c r="AX68" s="832"/>
      <c r="AY68" s="833"/>
      <c r="AZ68" s="832"/>
      <c r="BA68" s="833"/>
      <c r="BB68" s="832"/>
      <c r="BC68" s="833"/>
      <c r="BD68" s="832"/>
      <c r="BE68" s="833"/>
      <c r="BF68" s="832"/>
      <c r="BG68" s="833"/>
      <c r="BH68" s="832"/>
      <c r="BI68" s="833"/>
      <c r="BJ68" s="832"/>
      <c r="BK68" s="833"/>
      <c r="BL68" s="832"/>
      <c r="BM68" s="833"/>
      <c r="BN68" s="832"/>
      <c r="BO68" s="833"/>
      <c r="BP68" s="832"/>
      <c r="BQ68" s="833"/>
      <c r="BR68" s="832"/>
      <c r="BS68" s="833"/>
      <c r="BT68" s="832"/>
      <c r="BU68" s="833"/>
      <c r="BV68" s="834"/>
      <c r="BW68" s="833"/>
      <c r="BX68" s="832"/>
      <c r="BY68" s="833"/>
      <c r="BZ68" s="832"/>
      <c r="CA68" s="833"/>
      <c r="CB68" s="832"/>
      <c r="CC68" s="833"/>
      <c r="CD68" s="832"/>
      <c r="CE68" s="833"/>
      <c r="CF68" s="834"/>
      <c r="CG68" s="833"/>
      <c r="CH68" s="834"/>
      <c r="CI68" s="833"/>
      <c r="CJ68" s="773">
        <f t="shared" si="3"/>
        <v>140.77000000000001</v>
      </c>
      <c r="CK68" s="773"/>
    </row>
    <row r="69" spans="1:89" x14ac:dyDescent="0.25">
      <c r="A69" s="747" t="s">
        <v>231</v>
      </c>
      <c r="B69" s="748" t="s">
        <v>232</v>
      </c>
      <c r="C69" s="783">
        <v>2021</v>
      </c>
      <c r="D69" s="765">
        <f t="shared" si="2"/>
        <v>0</v>
      </c>
      <c r="E69" s="770">
        <f t="shared" si="2"/>
        <v>845.58</v>
      </c>
      <c r="F69" s="823"/>
      <c r="G69" s="824"/>
      <c r="H69" s="823"/>
      <c r="I69" s="824"/>
      <c r="J69" s="823"/>
      <c r="K69" s="824"/>
      <c r="L69" s="823">
        <v>720</v>
      </c>
      <c r="M69" s="824">
        <v>0.9</v>
      </c>
      <c r="N69" s="823"/>
      <c r="O69" s="824"/>
      <c r="P69" s="823"/>
      <c r="Q69" s="824"/>
      <c r="R69" s="823"/>
      <c r="S69" s="824"/>
      <c r="T69" s="823"/>
      <c r="U69" s="824"/>
      <c r="V69" s="823"/>
      <c r="W69" s="824"/>
      <c r="X69" s="823"/>
      <c r="Y69" s="824"/>
      <c r="Z69" s="823"/>
      <c r="AA69" s="824"/>
      <c r="AB69" s="823"/>
      <c r="AC69" s="824"/>
      <c r="AD69" s="823"/>
      <c r="AE69" s="824"/>
      <c r="AF69" s="823"/>
      <c r="AG69" s="824"/>
      <c r="AH69" s="825"/>
      <c r="AI69" s="824"/>
      <c r="AJ69" s="825">
        <v>12</v>
      </c>
      <c r="AK69" s="824">
        <v>11.81</v>
      </c>
      <c r="AL69" s="823">
        <v>6</v>
      </c>
      <c r="AM69" s="824">
        <v>9.31</v>
      </c>
      <c r="AN69" s="823"/>
      <c r="AO69" s="824"/>
      <c r="AP69" s="823"/>
      <c r="AQ69" s="824"/>
      <c r="AR69" s="823"/>
      <c r="AS69" s="824"/>
      <c r="AT69" s="825"/>
      <c r="AU69" s="824"/>
      <c r="AV69" s="823"/>
      <c r="AW69" s="824"/>
      <c r="AX69" s="823"/>
      <c r="AY69" s="824"/>
      <c r="AZ69" s="823"/>
      <c r="BA69" s="824"/>
      <c r="BB69" s="823"/>
      <c r="BC69" s="824"/>
      <c r="BD69" s="823"/>
      <c r="BE69" s="824"/>
      <c r="BF69" s="823"/>
      <c r="BG69" s="824"/>
      <c r="BH69" s="823"/>
      <c r="BI69" s="824"/>
      <c r="BJ69" s="823"/>
      <c r="BK69" s="824"/>
      <c r="BL69" s="823"/>
      <c r="BM69" s="824"/>
      <c r="BN69" s="823"/>
      <c r="BO69" s="824"/>
      <c r="BP69" s="823"/>
      <c r="BQ69" s="824"/>
      <c r="BR69" s="823"/>
      <c r="BS69" s="824"/>
      <c r="BT69" s="823"/>
      <c r="BU69" s="824"/>
      <c r="BV69" s="825"/>
      <c r="BW69" s="824"/>
      <c r="BX69" s="823"/>
      <c r="BY69" s="824"/>
      <c r="BZ69" s="823"/>
      <c r="CA69" s="824"/>
      <c r="CB69" s="823"/>
      <c r="CC69" s="824"/>
      <c r="CD69" s="823"/>
      <c r="CE69" s="824"/>
      <c r="CF69" s="825"/>
      <c r="CG69" s="824"/>
      <c r="CH69" s="825"/>
      <c r="CI69" s="824"/>
      <c r="CJ69" s="770"/>
      <c r="CK69" s="770">
        <f t="shared" si="4"/>
        <v>845.58</v>
      </c>
    </row>
    <row r="70" spans="1:89" x14ac:dyDescent="0.25">
      <c r="A70" s="747" t="s">
        <v>231</v>
      </c>
      <c r="B70" s="777" t="s">
        <v>233</v>
      </c>
      <c r="C70" s="783">
        <v>2019</v>
      </c>
      <c r="D70" s="765">
        <f t="shared" si="2"/>
        <v>1745.44</v>
      </c>
      <c r="E70" s="770">
        <f t="shared" si="2"/>
        <v>0</v>
      </c>
      <c r="F70" s="823"/>
      <c r="G70" s="824"/>
      <c r="H70" s="823"/>
      <c r="I70" s="824"/>
      <c r="J70" s="823"/>
      <c r="K70" s="824"/>
      <c r="L70" s="823"/>
      <c r="M70" s="824"/>
      <c r="N70" s="823"/>
      <c r="O70" s="824"/>
      <c r="P70" s="823">
        <v>37230</v>
      </c>
      <c r="Q70" s="824">
        <v>2.3199999999999998E-2</v>
      </c>
      <c r="R70" s="823"/>
      <c r="S70" s="824"/>
      <c r="T70" s="823"/>
      <c r="U70" s="824"/>
      <c r="V70" s="823">
        <v>57</v>
      </c>
      <c r="W70" s="824">
        <v>0.4032</v>
      </c>
      <c r="X70" s="823">
        <v>780</v>
      </c>
      <c r="Y70" s="824">
        <v>4.8719999999999999E-2</v>
      </c>
      <c r="Z70" s="823"/>
      <c r="AA70" s="824"/>
      <c r="AB70" s="823">
        <v>33</v>
      </c>
      <c r="AC70" s="824">
        <v>2.1170000000000001E-2</v>
      </c>
      <c r="AD70" s="823"/>
      <c r="AE70" s="824"/>
      <c r="AF70" s="823"/>
      <c r="AG70" s="824"/>
      <c r="AH70" s="825">
        <v>159</v>
      </c>
      <c r="AI70" s="824">
        <v>4.7370000000000001</v>
      </c>
      <c r="AJ70" s="825">
        <v>3</v>
      </c>
      <c r="AK70" s="824">
        <v>21.77</v>
      </c>
      <c r="AL70" s="823"/>
      <c r="AM70" s="824"/>
      <c r="AN70" s="823"/>
      <c r="AO70" s="824"/>
      <c r="AP70" s="823"/>
      <c r="AQ70" s="824"/>
      <c r="AR70" s="823"/>
      <c r="AS70" s="824"/>
      <c r="AT70" s="825"/>
      <c r="AU70" s="824"/>
      <c r="AV70" s="823"/>
      <c r="AW70" s="824"/>
      <c r="AX70" s="823"/>
      <c r="AY70" s="824"/>
      <c r="AZ70" s="823">
        <v>87</v>
      </c>
      <c r="BA70" s="824">
        <v>1.7559999999999999E-2</v>
      </c>
      <c r="BB70" s="823"/>
      <c r="BC70" s="824"/>
      <c r="BD70" s="823"/>
      <c r="BE70" s="824"/>
      <c r="BF70" s="823"/>
      <c r="BG70" s="824"/>
      <c r="BH70" s="823"/>
      <c r="BI70" s="824"/>
      <c r="BJ70" s="823"/>
      <c r="BK70" s="824"/>
      <c r="BL70" s="823"/>
      <c r="BM70" s="824"/>
      <c r="BN70" s="823"/>
      <c r="BO70" s="824"/>
      <c r="BP70" s="823"/>
      <c r="BQ70" s="824"/>
      <c r="BR70" s="823"/>
      <c r="BS70" s="824"/>
      <c r="BT70" s="823"/>
      <c r="BU70" s="824"/>
      <c r="BV70" s="825"/>
      <c r="BW70" s="824"/>
      <c r="BX70" s="823"/>
      <c r="BY70" s="824"/>
      <c r="BZ70" s="823"/>
      <c r="CA70" s="824"/>
      <c r="CB70" s="823"/>
      <c r="CC70" s="824"/>
      <c r="CD70" s="823"/>
      <c r="CE70" s="824"/>
      <c r="CF70" s="825"/>
      <c r="CG70" s="824"/>
      <c r="CH70" s="825"/>
      <c r="CI70" s="824"/>
      <c r="CJ70" s="770">
        <f t="shared" si="3"/>
        <v>1745.44</v>
      </c>
      <c r="CK70" s="770"/>
    </row>
    <row r="71" spans="1:89" x14ac:dyDescent="0.25">
      <c r="A71" s="747" t="s">
        <v>231</v>
      </c>
      <c r="B71" s="777" t="s">
        <v>233</v>
      </c>
      <c r="C71" s="783">
        <v>2021</v>
      </c>
      <c r="D71" s="765">
        <f t="shared" si="2"/>
        <v>0</v>
      </c>
      <c r="E71" s="770">
        <f t="shared" si="2"/>
        <v>27082.55</v>
      </c>
      <c r="F71" s="823">
        <v>5945</v>
      </c>
      <c r="G71" s="824">
        <v>0.26516965517241375</v>
      </c>
      <c r="H71" s="823"/>
      <c r="I71" s="824"/>
      <c r="J71" s="823"/>
      <c r="K71" s="824"/>
      <c r="L71" s="823">
        <v>750</v>
      </c>
      <c r="M71" s="824">
        <v>2.6878839879999998</v>
      </c>
      <c r="N71" s="823">
        <v>332</v>
      </c>
      <c r="O71" s="824">
        <v>4.6954511897590363</v>
      </c>
      <c r="P71" s="823">
        <v>64840</v>
      </c>
      <c r="Q71" s="824">
        <v>0.1339000203578038</v>
      </c>
      <c r="R71" s="823"/>
      <c r="S71" s="824"/>
      <c r="T71" s="823">
        <v>296</v>
      </c>
      <c r="U71" s="824">
        <v>14.406587033783786</v>
      </c>
      <c r="V71" s="823">
        <v>2204</v>
      </c>
      <c r="W71" s="824">
        <v>2.7389632168784028</v>
      </c>
      <c r="X71" s="823">
        <v>1060</v>
      </c>
      <c r="Y71" s="824">
        <v>5.8132679245283023E-2</v>
      </c>
      <c r="Z71" s="823">
        <v>2450</v>
      </c>
      <c r="AA71" s="824">
        <v>3.9389204081632656E-2</v>
      </c>
      <c r="AB71" s="823">
        <v>2577</v>
      </c>
      <c r="AC71" s="824">
        <v>9.0375450523864961E-2</v>
      </c>
      <c r="AD71" s="823">
        <v>49</v>
      </c>
      <c r="AE71" s="824">
        <v>5.7657959183673473</v>
      </c>
      <c r="AF71" s="823"/>
      <c r="AG71" s="824"/>
      <c r="AH71" s="825">
        <v>110.5</v>
      </c>
      <c r="AI71" s="824">
        <v>5.1348850678733031</v>
      </c>
      <c r="AJ71" s="825">
        <v>12.5</v>
      </c>
      <c r="AK71" s="824">
        <v>5.6272480000000007</v>
      </c>
      <c r="AL71" s="823">
        <v>550</v>
      </c>
      <c r="AM71" s="824">
        <v>4.3119999999999999E-2</v>
      </c>
      <c r="AN71" s="823"/>
      <c r="AO71" s="824"/>
      <c r="AP71" s="823">
        <v>730</v>
      </c>
      <c r="AQ71" s="824">
        <v>6.7199999999999996E-2</v>
      </c>
      <c r="AR71" s="823"/>
      <c r="AS71" s="824"/>
      <c r="AT71" s="825"/>
      <c r="AU71" s="824"/>
      <c r="AV71" s="823"/>
      <c r="AW71" s="824"/>
      <c r="AX71" s="823">
        <v>178</v>
      </c>
      <c r="AY71" s="824">
        <v>4.0870033258426961</v>
      </c>
      <c r="AZ71" s="823">
        <v>502</v>
      </c>
      <c r="BA71" s="824">
        <v>0.32168924302788843</v>
      </c>
      <c r="BB71" s="823"/>
      <c r="BC71" s="824"/>
      <c r="BD71" s="823"/>
      <c r="BE71" s="824"/>
      <c r="BF71" s="823"/>
      <c r="BG71" s="824"/>
      <c r="BH71" s="823"/>
      <c r="BI71" s="824"/>
      <c r="BJ71" s="823"/>
      <c r="BK71" s="824"/>
      <c r="BL71" s="823"/>
      <c r="BM71" s="824"/>
      <c r="BN71" s="823"/>
      <c r="BO71" s="824"/>
      <c r="BP71" s="823"/>
      <c r="BQ71" s="824"/>
      <c r="BR71" s="823"/>
      <c r="BS71" s="824"/>
      <c r="BT71" s="823">
        <v>227</v>
      </c>
      <c r="BU71" s="824">
        <v>2.9743237885462555</v>
      </c>
      <c r="BV71" s="825"/>
      <c r="BW71" s="824"/>
      <c r="BX71" s="823"/>
      <c r="BY71" s="824"/>
      <c r="BZ71" s="823"/>
      <c r="CA71" s="824"/>
      <c r="CB71" s="823"/>
      <c r="CC71" s="824"/>
      <c r="CD71" s="823"/>
      <c r="CE71" s="824"/>
      <c r="CF71" s="825"/>
      <c r="CG71" s="824"/>
      <c r="CH71" s="825"/>
      <c r="CI71" s="824"/>
      <c r="CJ71" s="770"/>
      <c r="CK71" s="770">
        <f t="shared" si="4"/>
        <v>27082.55</v>
      </c>
    </row>
    <row r="72" spans="1:89" x14ac:dyDescent="0.25">
      <c r="A72" s="747" t="s">
        <v>231</v>
      </c>
      <c r="B72" s="777" t="s">
        <v>234</v>
      </c>
      <c r="C72" s="783">
        <v>2019</v>
      </c>
      <c r="D72" s="765">
        <f t="shared" si="2"/>
        <v>546.25</v>
      </c>
      <c r="E72" s="770">
        <f t="shared" si="2"/>
        <v>0</v>
      </c>
      <c r="F72" s="823"/>
      <c r="G72" s="824"/>
      <c r="H72" s="823"/>
      <c r="I72" s="824"/>
      <c r="J72" s="823"/>
      <c r="K72" s="824"/>
      <c r="L72" s="823"/>
      <c r="M72" s="824"/>
      <c r="N72" s="823"/>
      <c r="O72" s="824"/>
      <c r="P72" s="823">
        <v>7700</v>
      </c>
      <c r="Q72" s="824">
        <v>0.05</v>
      </c>
      <c r="R72" s="823"/>
      <c r="S72" s="824"/>
      <c r="T72" s="823"/>
      <c r="U72" s="824"/>
      <c r="V72" s="823"/>
      <c r="W72" s="824"/>
      <c r="X72" s="823"/>
      <c r="Y72" s="824"/>
      <c r="Z72" s="823"/>
      <c r="AA72" s="824"/>
      <c r="AB72" s="823"/>
      <c r="AC72" s="824"/>
      <c r="AD72" s="823"/>
      <c r="AE72" s="824"/>
      <c r="AF72" s="823"/>
      <c r="AG72" s="824"/>
      <c r="AH72" s="825">
        <v>15</v>
      </c>
      <c r="AI72" s="824">
        <v>7</v>
      </c>
      <c r="AJ72" s="825">
        <v>2.5</v>
      </c>
      <c r="AK72" s="824">
        <v>12.9</v>
      </c>
      <c r="AL72" s="823"/>
      <c r="AM72" s="824"/>
      <c r="AN72" s="823"/>
      <c r="AO72" s="824"/>
      <c r="AP72" s="823">
        <v>300</v>
      </c>
      <c r="AQ72" s="824">
        <v>0.08</v>
      </c>
      <c r="AR72" s="823"/>
      <c r="AS72" s="824"/>
      <c r="AT72" s="825"/>
      <c r="AU72" s="824"/>
      <c r="AV72" s="823"/>
      <c r="AW72" s="824"/>
      <c r="AX72" s="823"/>
      <c r="AY72" s="824"/>
      <c r="AZ72" s="823"/>
      <c r="BA72" s="824"/>
      <c r="BB72" s="823"/>
      <c r="BC72" s="824"/>
      <c r="BD72" s="823"/>
      <c r="BE72" s="824"/>
      <c r="BF72" s="823"/>
      <c r="BG72" s="824"/>
      <c r="BH72" s="823"/>
      <c r="BI72" s="824"/>
      <c r="BJ72" s="823"/>
      <c r="BK72" s="824"/>
      <c r="BL72" s="823"/>
      <c r="BM72" s="824"/>
      <c r="BN72" s="823"/>
      <c r="BO72" s="824"/>
      <c r="BP72" s="823"/>
      <c r="BQ72" s="824"/>
      <c r="BR72" s="823"/>
      <c r="BS72" s="824"/>
      <c r="BT72" s="823"/>
      <c r="BU72" s="824"/>
      <c r="BV72" s="825"/>
      <c r="BW72" s="824"/>
      <c r="BX72" s="823"/>
      <c r="BY72" s="824"/>
      <c r="BZ72" s="823"/>
      <c r="CA72" s="824"/>
      <c r="CB72" s="823"/>
      <c r="CC72" s="824"/>
      <c r="CD72" s="823"/>
      <c r="CE72" s="824"/>
      <c r="CF72" s="825"/>
      <c r="CG72" s="824"/>
      <c r="CH72" s="825"/>
      <c r="CI72" s="824"/>
      <c r="CJ72" s="770">
        <f t="shared" si="3"/>
        <v>546.25</v>
      </c>
      <c r="CK72" s="770"/>
    </row>
    <row r="73" spans="1:89" x14ac:dyDescent="0.25">
      <c r="A73" s="747" t="s">
        <v>231</v>
      </c>
      <c r="B73" s="777" t="s">
        <v>234</v>
      </c>
      <c r="C73" s="783">
        <v>2021</v>
      </c>
      <c r="D73" s="765">
        <f t="shared" ref="D73:E92" si="5">CJ73</f>
        <v>0</v>
      </c>
      <c r="E73" s="770">
        <f t="shared" si="5"/>
        <v>4880.4399999999996</v>
      </c>
      <c r="F73" s="823">
        <v>1800</v>
      </c>
      <c r="G73" s="824">
        <v>7.7299999999999994E-2</v>
      </c>
      <c r="H73" s="823"/>
      <c r="I73" s="824"/>
      <c r="J73" s="823"/>
      <c r="K73" s="824"/>
      <c r="L73" s="823">
        <v>50</v>
      </c>
      <c r="M73" s="824">
        <v>1.21</v>
      </c>
      <c r="N73" s="823">
        <v>10</v>
      </c>
      <c r="O73" s="824">
        <v>0.76629999999999998</v>
      </c>
      <c r="P73" s="823">
        <v>7700</v>
      </c>
      <c r="Q73" s="824">
        <v>0.17628961038961044</v>
      </c>
      <c r="R73" s="823"/>
      <c r="S73" s="824"/>
      <c r="T73" s="823">
        <v>200</v>
      </c>
      <c r="U73" s="824">
        <v>11.200200000000001</v>
      </c>
      <c r="V73" s="823">
        <v>70</v>
      </c>
      <c r="W73" s="824">
        <v>4.3438999999999997</v>
      </c>
      <c r="X73" s="823">
        <v>200</v>
      </c>
      <c r="Y73" s="824">
        <v>8.0799999999999997E-2</v>
      </c>
      <c r="Z73" s="823">
        <v>100</v>
      </c>
      <c r="AA73" s="824">
        <v>1.65</v>
      </c>
      <c r="AB73" s="823">
        <v>200</v>
      </c>
      <c r="AC73" s="824">
        <v>0.24640000000000001</v>
      </c>
      <c r="AD73" s="823"/>
      <c r="AE73" s="824"/>
      <c r="AF73" s="823"/>
      <c r="AG73" s="824"/>
      <c r="AH73" s="825">
        <v>80</v>
      </c>
      <c r="AI73" s="824">
        <v>4.8830499999999999</v>
      </c>
      <c r="AJ73" s="825">
        <v>5</v>
      </c>
      <c r="AK73" s="824">
        <v>5.95</v>
      </c>
      <c r="AL73" s="823"/>
      <c r="AM73" s="824"/>
      <c r="AN73" s="823">
        <v>300</v>
      </c>
      <c r="AO73" s="824">
        <v>5.9066666666666663E-2</v>
      </c>
      <c r="AP73" s="823">
        <v>2300</v>
      </c>
      <c r="AQ73" s="824">
        <v>4.48E-2</v>
      </c>
      <c r="AR73" s="823"/>
      <c r="AS73" s="824"/>
      <c r="AT73" s="825"/>
      <c r="AU73" s="824"/>
      <c r="AV73" s="823"/>
      <c r="AW73" s="824"/>
      <c r="AX73" s="823"/>
      <c r="AY73" s="824"/>
      <c r="AZ73" s="823"/>
      <c r="BA73" s="824"/>
      <c r="BB73" s="823"/>
      <c r="BC73" s="824"/>
      <c r="BD73" s="823"/>
      <c r="BE73" s="824"/>
      <c r="BF73" s="823"/>
      <c r="BG73" s="824"/>
      <c r="BH73" s="823"/>
      <c r="BI73" s="824"/>
      <c r="BJ73" s="823"/>
      <c r="BK73" s="824"/>
      <c r="BL73" s="823"/>
      <c r="BM73" s="824"/>
      <c r="BN73" s="823"/>
      <c r="BO73" s="824"/>
      <c r="BP73" s="823"/>
      <c r="BQ73" s="824"/>
      <c r="BR73" s="823"/>
      <c r="BS73" s="824"/>
      <c r="BT73" s="823"/>
      <c r="BU73" s="824"/>
      <c r="BV73" s="825"/>
      <c r="BW73" s="824"/>
      <c r="BX73" s="823"/>
      <c r="BY73" s="824"/>
      <c r="BZ73" s="823"/>
      <c r="CA73" s="824"/>
      <c r="CB73" s="823"/>
      <c r="CC73" s="824"/>
      <c r="CD73" s="823"/>
      <c r="CE73" s="824"/>
      <c r="CF73" s="825"/>
      <c r="CG73" s="824"/>
      <c r="CH73" s="825"/>
      <c r="CI73" s="824"/>
      <c r="CJ73" s="770"/>
      <c r="CK73" s="770">
        <f t="shared" si="4"/>
        <v>4880.4399999999996</v>
      </c>
    </row>
    <row r="74" spans="1:89" x14ac:dyDescent="0.25">
      <c r="A74" s="747" t="s">
        <v>231</v>
      </c>
      <c r="B74" s="777" t="s">
        <v>235</v>
      </c>
      <c r="C74" s="783">
        <v>2019</v>
      </c>
      <c r="D74" s="765">
        <f t="shared" si="5"/>
        <v>1238.68</v>
      </c>
      <c r="E74" s="770">
        <f t="shared" si="5"/>
        <v>0</v>
      </c>
      <c r="F74" s="823"/>
      <c r="G74" s="824"/>
      <c r="H74" s="823"/>
      <c r="I74" s="824"/>
      <c r="J74" s="823"/>
      <c r="K74" s="824"/>
      <c r="L74" s="823"/>
      <c r="M74" s="824"/>
      <c r="N74" s="823"/>
      <c r="O74" s="824"/>
      <c r="P74" s="823">
        <v>27930</v>
      </c>
      <c r="Q74" s="824">
        <v>2.9000000000000001E-2</v>
      </c>
      <c r="R74" s="823">
        <v>275</v>
      </c>
      <c r="S74" s="824">
        <v>0.82069999999999999</v>
      </c>
      <c r="T74" s="823"/>
      <c r="U74" s="824"/>
      <c r="V74" s="823">
        <v>20</v>
      </c>
      <c r="W74" s="824">
        <v>0.23749999999999999</v>
      </c>
      <c r="X74" s="823">
        <v>300</v>
      </c>
      <c r="Y74" s="824">
        <v>3.7600000000000001E-2</v>
      </c>
      <c r="Z74" s="823">
        <v>1000</v>
      </c>
      <c r="AA74" s="824">
        <v>3.6400000000000002E-2</v>
      </c>
      <c r="AB74" s="823">
        <v>1880</v>
      </c>
      <c r="AC74" s="824">
        <v>8.0100000000000005E-2</v>
      </c>
      <c r="AD74" s="823"/>
      <c r="AE74" s="824"/>
      <c r="AF74" s="823"/>
      <c r="AG74" s="824"/>
      <c r="AH74" s="825"/>
      <c r="AI74" s="824"/>
      <c r="AJ74" s="825"/>
      <c r="AK74" s="824"/>
      <c r="AL74" s="823"/>
      <c r="AM74" s="824"/>
      <c r="AN74" s="823"/>
      <c r="AO74" s="824"/>
      <c r="AP74" s="823"/>
      <c r="AQ74" s="824"/>
      <c r="AR74" s="823"/>
      <c r="AS74" s="824"/>
      <c r="AT74" s="825"/>
      <c r="AU74" s="824"/>
      <c r="AV74" s="823"/>
      <c r="AW74" s="824"/>
      <c r="AX74" s="823"/>
      <c r="AY74" s="824"/>
      <c r="AZ74" s="823"/>
      <c r="BA74" s="824"/>
      <c r="BB74" s="823"/>
      <c r="BC74" s="824"/>
      <c r="BD74" s="823"/>
      <c r="BE74" s="824"/>
      <c r="BF74" s="823"/>
      <c r="BG74" s="824"/>
      <c r="BH74" s="823"/>
      <c r="BI74" s="824"/>
      <c r="BJ74" s="823"/>
      <c r="BK74" s="824"/>
      <c r="BL74" s="823"/>
      <c r="BM74" s="824"/>
      <c r="BN74" s="823"/>
      <c r="BO74" s="824"/>
      <c r="BP74" s="823"/>
      <c r="BQ74" s="824"/>
      <c r="BR74" s="823"/>
      <c r="BS74" s="824"/>
      <c r="BT74" s="823"/>
      <c r="BU74" s="824"/>
      <c r="BV74" s="825"/>
      <c r="BW74" s="824"/>
      <c r="BX74" s="823"/>
      <c r="BY74" s="824"/>
      <c r="BZ74" s="823"/>
      <c r="CA74" s="824"/>
      <c r="CB74" s="823"/>
      <c r="CC74" s="824"/>
      <c r="CD74" s="823"/>
      <c r="CE74" s="824"/>
      <c r="CF74" s="825"/>
      <c r="CG74" s="824"/>
      <c r="CH74" s="825"/>
      <c r="CI74" s="824"/>
      <c r="CJ74" s="770">
        <f t="shared" si="3"/>
        <v>1238.68</v>
      </c>
      <c r="CK74" s="770"/>
    </row>
    <row r="75" spans="1:89" x14ac:dyDescent="0.25">
      <c r="A75" s="747" t="s">
        <v>231</v>
      </c>
      <c r="B75" s="777" t="s">
        <v>235</v>
      </c>
      <c r="C75" s="783">
        <v>2021</v>
      </c>
      <c r="D75" s="765">
        <f t="shared" si="5"/>
        <v>0</v>
      </c>
      <c r="E75" s="770">
        <f t="shared" si="5"/>
        <v>19988.79</v>
      </c>
      <c r="F75" s="823">
        <v>1050</v>
      </c>
      <c r="G75" s="824">
        <v>0.26535809523809523</v>
      </c>
      <c r="H75" s="823">
        <v>4945</v>
      </c>
      <c r="I75" s="824">
        <v>0.42488347826086947</v>
      </c>
      <c r="J75" s="823">
        <v>0</v>
      </c>
      <c r="K75" s="824"/>
      <c r="L75" s="823">
        <v>599</v>
      </c>
      <c r="M75" s="824">
        <v>1.634166207011686</v>
      </c>
      <c r="N75" s="823">
        <v>733</v>
      </c>
      <c r="O75" s="824">
        <v>4.0078194433833563</v>
      </c>
      <c r="P75" s="823">
        <v>33420</v>
      </c>
      <c r="Q75" s="824">
        <v>0.15758922800718131</v>
      </c>
      <c r="R75" s="823">
        <v>1376</v>
      </c>
      <c r="S75" s="824">
        <v>0.56272447674418613</v>
      </c>
      <c r="T75" s="823">
        <v>163</v>
      </c>
      <c r="U75" s="824">
        <v>14.27569082208589</v>
      </c>
      <c r="V75" s="823">
        <v>2310</v>
      </c>
      <c r="W75" s="824">
        <v>1.5035041904761905</v>
      </c>
      <c r="X75" s="823">
        <v>2130</v>
      </c>
      <c r="Y75" s="824">
        <v>4.6006394366197183E-2</v>
      </c>
      <c r="Z75" s="823">
        <v>0</v>
      </c>
      <c r="AA75" s="824"/>
      <c r="AB75" s="823">
        <v>2126</v>
      </c>
      <c r="AC75" s="824">
        <v>8.7854161806208864E-2</v>
      </c>
      <c r="AD75" s="823">
        <v>7</v>
      </c>
      <c r="AE75" s="824">
        <v>8.5699459999999998</v>
      </c>
      <c r="AF75" s="823">
        <v>5</v>
      </c>
      <c r="AG75" s="824">
        <v>4.5009096</v>
      </c>
      <c r="AH75" s="825">
        <v>145</v>
      </c>
      <c r="AI75" s="824">
        <v>4.6947310344827597</v>
      </c>
      <c r="AJ75" s="825">
        <v>92.5</v>
      </c>
      <c r="AK75" s="824">
        <v>6.6328951351351346</v>
      </c>
      <c r="AL75" s="823">
        <v>960</v>
      </c>
      <c r="AM75" s="824">
        <v>3.5839999999999997E-2</v>
      </c>
      <c r="AN75" s="823">
        <v>862</v>
      </c>
      <c r="AO75" s="824">
        <v>4.5157143851508118E-2</v>
      </c>
      <c r="AP75" s="823">
        <v>1838</v>
      </c>
      <c r="AQ75" s="824">
        <v>6.3476822633297056E-2</v>
      </c>
      <c r="AR75" s="823"/>
      <c r="AS75" s="824"/>
      <c r="AT75" s="825"/>
      <c r="AU75" s="824"/>
      <c r="AV75" s="823"/>
      <c r="AW75" s="824"/>
      <c r="AX75" s="823"/>
      <c r="AY75" s="824"/>
      <c r="AZ75" s="823"/>
      <c r="BA75" s="824"/>
      <c r="BB75" s="823"/>
      <c r="BC75" s="824"/>
      <c r="BD75" s="823"/>
      <c r="BE75" s="824"/>
      <c r="BF75" s="823"/>
      <c r="BG75" s="824"/>
      <c r="BH75" s="823"/>
      <c r="BI75" s="824"/>
      <c r="BJ75" s="823"/>
      <c r="BK75" s="824"/>
      <c r="BL75" s="823"/>
      <c r="BM75" s="824"/>
      <c r="BN75" s="823"/>
      <c r="BO75" s="824"/>
      <c r="BP75" s="823"/>
      <c r="BQ75" s="824"/>
      <c r="BR75" s="823"/>
      <c r="BS75" s="824"/>
      <c r="BT75" s="823"/>
      <c r="BU75" s="824"/>
      <c r="BV75" s="825"/>
      <c r="BW75" s="824"/>
      <c r="BX75" s="823"/>
      <c r="BY75" s="824"/>
      <c r="BZ75" s="823"/>
      <c r="CA75" s="824"/>
      <c r="CB75" s="823"/>
      <c r="CC75" s="824"/>
      <c r="CD75" s="823"/>
      <c r="CE75" s="824"/>
      <c r="CF75" s="825"/>
      <c r="CG75" s="824"/>
      <c r="CH75" s="825"/>
      <c r="CI75" s="824"/>
      <c r="CJ75" s="770"/>
      <c r="CK75" s="770">
        <f t="shared" si="4"/>
        <v>19988.79</v>
      </c>
    </row>
    <row r="76" spans="1:89" x14ac:dyDescent="0.25">
      <c r="A76" s="747" t="s">
        <v>231</v>
      </c>
      <c r="B76" s="777" t="s">
        <v>236</v>
      </c>
      <c r="C76" s="783">
        <v>2019</v>
      </c>
      <c r="D76" s="765">
        <f t="shared" si="5"/>
        <v>1982.44</v>
      </c>
      <c r="E76" s="770">
        <f t="shared" si="5"/>
        <v>0</v>
      </c>
      <c r="F76" s="823">
        <v>350</v>
      </c>
      <c r="G76" s="824">
        <v>0.2016</v>
      </c>
      <c r="H76" s="823"/>
      <c r="I76" s="824"/>
      <c r="J76" s="823">
        <v>3</v>
      </c>
      <c r="K76" s="824">
        <v>5.16E-2</v>
      </c>
      <c r="L76" s="823"/>
      <c r="M76" s="824"/>
      <c r="N76" s="823"/>
      <c r="O76" s="824"/>
      <c r="P76" s="823">
        <v>25773</v>
      </c>
      <c r="Q76" s="824">
        <v>2.7900000000000001E-2</v>
      </c>
      <c r="R76" s="823"/>
      <c r="S76" s="824"/>
      <c r="T76" s="823"/>
      <c r="U76" s="824"/>
      <c r="V76" s="823"/>
      <c r="W76" s="824"/>
      <c r="X76" s="823">
        <v>195</v>
      </c>
      <c r="Y76" s="824">
        <v>7.2400000000000006E-2</v>
      </c>
      <c r="Z76" s="823"/>
      <c r="AA76" s="824"/>
      <c r="AB76" s="823">
        <v>110</v>
      </c>
      <c r="AC76" s="824">
        <v>2.2100000000000002E-2</v>
      </c>
      <c r="AD76" s="823"/>
      <c r="AE76" s="824"/>
      <c r="AF76" s="823"/>
      <c r="AG76" s="824"/>
      <c r="AH76" s="825">
        <v>49</v>
      </c>
      <c r="AI76" s="824">
        <v>6.2689000000000004</v>
      </c>
      <c r="AJ76" s="825">
        <v>59.5</v>
      </c>
      <c r="AK76" s="824">
        <v>8.6843000000000004</v>
      </c>
      <c r="AL76" s="823">
        <v>7150</v>
      </c>
      <c r="AM76" s="824">
        <v>3.3799999999999997E-2</v>
      </c>
      <c r="AN76" s="823"/>
      <c r="AO76" s="824"/>
      <c r="AP76" s="823">
        <v>5440</v>
      </c>
      <c r="AQ76" s="824">
        <v>1.7899999999999999E-2</v>
      </c>
      <c r="AR76" s="823"/>
      <c r="AS76" s="824"/>
      <c r="AT76" s="825"/>
      <c r="AU76" s="824"/>
      <c r="AV76" s="823"/>
      <c r="AW76" s="824"/>
      <c r="AX76" s="823"/>
      <c r="AY76" s="824"/>
      <c r="AZ76" s="823"/>
      <c r="BA76" s="824"/>
      <c r="BB76" s="823"/>
      <c r="BC76" s="824"/>
      <c r="BD76" s="823"/>
      <c r="BE76" s="824"/>
      <c r="BF76" s="823"/>
      <c r="BG76" s="824"/>
      <c r="BH76" s="823"/>
      <c r="BI76" s="824"/>
      <c r="BJ76" s="823"/>
      <c r="BK76" s="824"/>
      <c r="BL76" s="823"/>
      <c r="BM76" s="824"/>
      <c r="BN76" s="823">
        <v>8</v>
      </c>
      <c r="BO76" s="824">
        <v>1.6464000000000001</v>
      </c>
      <c r="BP76" s="823"/>
      <c r="BQ76" s="824"/>
      <c r="BR76" s="823"/>
      <c r="BS76" s="824"/>
      <c r="BT76" s="823"/>
      <c r="BU76" s="824"/>
      <c r="BV76" s="825"/>
      <c r="BW76" s="824"/>
      <c r="BX76" s="823"/>
      <c r="BY76" s="824"/>
      <c r="BZ76" s="823"/>
      <c r="CA76" s="824"/>
      <c r="CB76" s="823"/>
      <c r="CC76" s="824"/>
      <c r="CD76" s="823"/>
      <c r="CE76" s="824"/>
      <c r="CF76" s="825"/>
      <c r="CG76" s="824"/>
      <c r="CH76" s="825"/>
      <c r="CI76" s="824"/>
      <c r="CJ76" s="770">
        <f t="shared" ref="CJ76:CJ92" si="6">ROUND(F76*G76+H76*I76+J76*K76+L76*M76+N76*O76+P76*Q76+R76*S76+T76*U76+V76*W76+X76*Y76+Z76*AA76+AB76*AC76+AD76*AE76+AF76*AG76+AH76*AI76+AJ76*AK76+AL76*AM76+AN76*AO76+AP76*AQ76+AR76*AS76+AT76*AU76+AV76*AW76+AX76*AY76+AZ76*BA76+BB76*BC76+BD76*BE76+BF76*BG76+BH76*BI76+BJ76*BK76+BL76*BM76+BN76*BO76+BP76*BQ76+BR76*BS76+BT76*BU76+BV76*BW76+BX76*BY76+BZ76*CA76+CB76*CC76+CD76*CE76+CF76*CG76+CH76*CI76,2)</f>
        <v>1982.44</v>
      </c>
      <c r="CK76" s="770"/>
    </row>
    <row r="77" spans="1:89" x14ac:dyDescent="0.25">
      <c r="A77" s="747" t="s">
        <v>231</v>
      </c>
      <c r="B77" s="777" t="s">
        <v>236</v>
      </c>
      <c r="C77" s="783">
        <v>2021</v>
      </c>
      <c r="D77" s="765">
        <f t="shared" si="5"/>
        <v>0</v>
      </c>
      <c r="E77" s="770">
        <f t="shared" si="5"/>
        <v>14627</v>
      </c>
      <c r="F77" s="823">
        <v>8550</v>
      </c>
      <c r="G77" s="824">
        <v>8.871578947368422E-2</v>
      </c>
      <c r="H77" s="823">
        <v>9850</v>
      </c>
      <c r="I77" s="824">
        <v>0.112</v>
      </c>
      <c r="J77" s="823"/>
      <c r="K77" s="824"/>
      <c r="L77" s="823">
        <v>520</v>
      </c>
      <c r="M77" s="824">
        <v>1.5028019230769232</v>
      </c>
      <c r="N77" s="823">
        <v>396</v>
      </c>
      <c r="O77" s="824">
        <v>5.2167853535353528</v>
      </c>
      <c r="P77" s="823">
        <v>40600</v>
      </c>
      <c r="Q77" s="824">
        <v>0.11428399014778326</v>
      </c>
      <c r="R77" s="823"/>
      <c r="S77" s="824"/>
      <c r="T77" s="823">
        <v>127</v>
      </c>
      <c r="U77" s="824">
        <v>6.5336188976377958</v>
      </c>
      <c r="V77" s="823">
        <v>275</v>
      </c>
      <c r="W77" s="824">
        <v>0.77200545454545444</v>
      </c>
      <c r="X77" s="823">
        <v>800</v>
      </c>
      <c r="Y77" s="824">
        <v>5.2600000000000001E-2</v>
      </c>
      <c r="Z77" s="823"/>
      <c r="AA77" s="824"/>
      <c r="AB77" s="823">
        <v>1400</v>
      </c>
      <c r="AC77" s="824">
        <v>8.2799999999999985E-2</v>
      </c>
      <c r="AD77" s="823"/>
      <c r="AE77" s="824"/>
      <c r="AF77" s="823"/>
      <c r="AG77" s="824"/>
      <c r="AH77" s="825">
        <v>151.5</v>
      </c>
      <c r="AI77" s="824">
        <v>4.2851273927392732</v>
      </c>
      <c r="AJ77" s="825">
        <v>112.7</v>
      </c>
      <c r="AK77" s="824">
        <v>5.262909494232475</v>
      </c>
      <c r="AL77" s="823">
        <v>6600</v>
      </c>
      <c r="AM77" s="824">
        <v>3.3599999999999998E-2</v>
      </c>
      <c r="AN77" s="823">
        <v>520</v>
      </c>
      <c r="AO77" s="824">
        <v>5.9992307692307692E-2</v>
      </c>
      <c r="AP77" s="823">
        <v>6901</v>
      </c>
      <c r="AQ77" s="824">
        <v>3.9584813795102161E-2</v>
      </c>
      <c r="AR77" s="823"/>
      <c r="AS77" s="824"/>
      <c r="AT77" s="825"/>
      <c r="AU77" s="824"/>
      <c r="AV77" s="823"/>
      <c r="AW77" s="824"/>
      <c r="AX77" s="823"/>
      <c r="AY77" s="824"/>
      <c r="AZ77" s="823"/>
      <c r="BA77" s="824"/>
      <c r="BB77" s="823"/>
      <c r="BC77" s="824"/>
      <c r="BD77" s="823"/>
      <c r="BE77" s="824"/>
      <c r="BF77" s="823"/>
      <c r="BG77" s="824"/>
      <c r="BH77" s="823"/>
      <c r="BI77" s="824"/>
      <c r="BJ77" s="823"/>
      <c r="BK77" s="824"/>
      <c r="BL77" s="823"/>
      <c r="BM77" s="824"/>
      <c r="BN77" s="823">
        <v>1085</v>
      </c>
      <c r="BO77" s="824">
        <v>1.7204285714285714</v>
      </c>
      <c r="BP77" s="823"/>
      <c r="BQ77" s="824"/>
      <c r="BR77" s="823"/>
      <c r="BS77" s="824"/>
      <c r="BT77" s="823">
        <v>95</v>
      </c>
      <c r="BU77" s="824">
        <v>4.6615947368421056</v>
      </c>
      <c r="BV77" s="825"/>
      <c r="BW77" s="824"/>
      <c r="BX77" s="823"/>
      <c r="BY77" s="824"/>
      <c r="BZ77" s="823"/>
      <c r="CA77" s="824"/>
      <c r="CB77" s="823"/>
      <c r="CC77" s="824"/>
      <c r="CD77" s="823"/>
      <c r="CE77" s="824"/>
      <c r="CF77" s="825"/>
      <c r="CG77" s="824"/>
      <c r="CH77" s="825"/>
      <c r="CI77" s="824"/>
      <c r="CJ77" s="770"/>
      <c r="CK77" s="770">
        <f t="shared" ref="CK77:CK93" si="7">ROUND(F77*G77+H77*I77+J77*K77+L77*M77+N77*O77+P77*Q77+R77*S77+T77*U77+V77*W77+X77*Y77+Z77*AA77+AB77*AC77+AD77*AE77+AF77*AG77+AH77*AI77+AJ77*AK77+AL77*AM77+AN77*AO77+AP77*AQ77+AR77*AS77+AT77*AU77+AV77*AW77+AX77*AY77+AZ77*BA77+BB77*BC77+BD77*BE77+BF77*BG77+BH77*BI77+BJ77*BK77+BL77*BM77+BN77*BO77+BP77*BQ77+BR77*BS77+BT77*BU77+BV77*BW77+BX77*BY77+BZ77*CA77+CB77*CC77+CD77*CE77+CF77*CG77+CH77*CI77,2)</f>
        <v>14627</v>
      </c>
    </row>
    <row r="78" spans="1:89" x14ac:dyDescent="0.25">
      <c r="A78" s="747" t="s">
        <v>231</v>
      </c>
      <c r="B78" s="777" t="s">
        <v>237</v>
      </c>
      <c r="C78" s="783">
        <v>2019</v>
      </c>
      <c r="D78" s="765">
        <f t="shared" si="5"/>
        <v>865.5</v>
      </c>
      <c r="E78" s="770">
        <f t="shared" si="5"/>
        <v>0</v>
      </c>
      <c r="F78" s="823"/>
      <c r="G78" s="824"/>
      <c r="H78" s="823"/>
      <c r="I78" s="824"/>
      <c r="J78" s="823"/>
      <c r="K78" s="824"/>
      <c r="L78" s="823"/>
      <c r="M78" s="824"/>
      <c r="N78" s="823"/>
      <c r="O78" s="824"/>
      <c r="P78" s="823">
        <v>11400</v>
      </c>
      <c r="Q78" s="824">
        <v>0.04</v>
      </c>
      <c r="R78" s="823">
        <v>600</v>
      </c>
      <c r="S78" s="824">
        <v>0.65</v>
      </c>
      <c r="T78" s="823"/>
      <c r="U78" s="824"/>
      <c r="V78" s="823">
        <v>50</v>
      </c>
      <c r="W78" s="824">
        <v>0.39</v>
      </c>
      <c r="X78" s="823"/>
      <c r="Y78" s="824"/>
      <c r="Z78" s="823"/>
      <c r="AA78" s="824"/>
      <c r="AB78" s="823"/>
      <c r="AC78" s="824"/>
      <c r="AD78" s="823"/>
      <c r="AE78" s="824"/>
      <c r="AF78" s="823"/>
      <c r="AG78" s="824"/>
      <c r="AH78" s="825"/>
      <c r="AI78" s="824"/>
      <c r="AJ78" s="825"/>
      <c r="AK78" s="824"/>
      <c r="AL78" s="823"/>
      <c r="AM78" s="824"/>
      <c r="AN78" s="823"/>
      <c r="AO78" s="824"/>
      <c r="AP78" s="823"/>
      <c r="AQ78" s="824"/>
      <c r="AR78" s="823"/>
      <c r="AS78" s="824"/>
      <c r="AT78" s="825"/>
      <c r="AU78" s="824"/>
      <c r="AV78" s="823"/>
      <c r="AW78" s="824"/>
      <c r="AX78" s="823"/>
      <c r="AY78" s="824"/>
      <c r="AZ78" s="823"/>
      <c r="BA78" s="824"/>
      <c r="BB78" s="823"/>
      <c r="BC78" s="824"/>
      <c r="BD78" s="823"/>
      <c r="BE78" s="824"/>
      <c r="BF78" s="823"/>
      <c r="BG78" s="824"/>
      <c r="BH78" s="823"/>
      <c r="BI78" s="824"/>
      <c r="BJ78" s="823"/>
      <c r="BK78" s="824"/>
      <c r="BL78" s="823"/>
      <c r="BM78" s="824"/>
      <c r="BN78" s="823"/>
      <c r="BO78" s="824"/>
      <c r="BP78" s="823"/>
      <c r="BQ78" s="824"/>
      <c r="BR78" s="823"/>
      <c r="BS78" s="824"/>
      <c r="BT78" s="823"/>
      <c r="BU78" s="824"/>
      <c r="BV78" s="825"/>
      <c r="BW78" s="824"/>
      <c r="BX78" s="823"/>
      <c r="BY78" s="824"/>
      <c r="BZ78" s="823"/>
      <c r="CA78" s="824"/>
      <c r="CB78" s="823"/>
      <c r="CC78" s="824"/>
      <c r="CD78" s="823"/>
      <c r="CE78" s="824"/>
      <c r="CF78" s="825"/>
      <c r="CG78" s="824"/>
      <c r="CH78" s="825"/>
      <c r="CI78" s="824"/>
      <c r="CJ78" s="770">
        <f t="shared" si="6"/>
        <v>865.5</v>
      </c>
      <c r="CK78" s="770"/>
    </row>
    <row r="79" spans="1:89" x14ac:dyDescent="0.25">
      <c r="A79" s="747" t="s">
        <v>231</v>
      </c>
      <c r="B79" s="777" t="s">
        <v>237</v>
      </c>
      <c r="C79" s="783">
        <v>2021</v>
      </c>
      <c r="D79" s="765">
        <f t="shared" si="5"/>
        <v>0</v>
      </c>
      <c r="E79" s="770">
        <f t="shared" si="5"/>
        <v>3647.01</v>
      </c>
      <c r="F79" s="823"/>
      <c r="G79" s="824"/>
      <c r="H79" s="823"/>
      <c r="I79" s="824"/>
      <c r="J79" s="823"/>
      <c r="K79" s="824"/>
      <c r="L79" s="823">
        <v>130</v>
      </c>
      <c r="M79" s="824">
        <v>1.83</v>
      </c>
      <c r="N79" s="823">
        <v>30</v>
      </c>
      <c r="O79" s="824">
        <v>4.5</v>
      </c>
      <c r="P79" s="823">
        <v>25050</v>
      </c>
      <c r="Q79" s="824">
        <v>0.10473053892215568</v>
      </c>
      <c r="R79" s="823">
        <v>650</v>
      </c>
      <c r="S79" s="824">
        <v>0.65</v>
      </c>
      <c r="T79" s="823">
        <v>16</v>
      </c>
      <c r="U79" s="824">
        <v>5.8831249999999997</v>
      </c>
      <c r="V79" s="823">
        <v>110</v>
      </c>
      <c r="W79" s="824">
        <v>1.1600000000000001</v>
      </c>
      <c r="X79" s="823"/>
      <c r="Y79" s="824"/>
      <c r="Z79" s="823"/>
      <c r="AA79" s="824"/>
      <c r="AB79" s="823"/>
      <c r="AC79" s="824"/>
      <c r="AD79" s="823"/>
      <c r="AE79" s="824"/>
      <c r="AF79" s="823">
        <v>2</v>
      </c>
      <c r="AG79" s="824">
        <v>3.19</v>
      </c>
      <c r="AH79" s="825"/>
      <c r="AI79" s="824"/>
      <c r="AJ79" s="825"/>
      <c r="AK79" s="824"/>
      <c r="AL79" s="823"/>
      <c r="AM79" s="824"/>
      <c r="AN79" s="823"/>
      <c r="AO79" s="824"/>
      <c r="AP79" s="823"/>
      <c r="AQ79" s="824"/>
      <c r="AR79" s="823"/>
      <c r="AS79" s="824"/>
      <c r="AT79" s="825"/>
      <c r="AU79" s="824"/>
      <c r="AV79" s="823"/>
      <c r="AW79" s="824"/>
      <c r="AX79" s="823"/>
      <c r="AY79" s="824"/>
      <c r="AZ79" s="823"/>
      <c r="BA79" s="824"/>
      <c r="BB79" s="823"/>
      <c r="BC79" s="824"/>
      <c r="BD79" s="823"/>
      <c r="BE79" s="824"/>
      <c r="BF79" s="823"/>
      <c r="BG79" s="824"/>
      <c r="BH79" s="823"/>
      <c r="BI79" s="824"/>
      <c r="BJ79" s="823"/>
      <c r="BK79" s="824"/>
      <c r="BL79" s="823"/>
      <c r="BM79" s="824"/>
      <c r="BN79" s="823"/>
      <c r="BO79" s="824"/>
      <c r="BP79" s="823"/>
      <c r="BQ79" s="824"/>
      <c r="BR79" s="823"/>
      <c r="BS79" s="824"/>
      <c r="BT79" s="823"/>
      <c r="BU79" s="824"/>
      <c r="BV79" s="825"/>
      <c r="BW79" s="824"/>
      <c r="BX79" s="823"/>
      <c r="BY79" s="824"/>
      <c r="BZ79" s="823"/>
      <c r="CA79" s="824"/>
      <c r="CB79" s="823"/>
      <c r="CC79" s="824"/>
      <c r="CD79" s="823"/>
      <c r="CE79" s="824"/>
      <c r="CF79" s="825"/>
      <c r="CG79" s="824"/>
      <c r="CH79" s="825"/>
      <c r="CI79" s="824"/>
      <c r="CJ79" s="770"/>
      <c r="CK79" s="770">
        <f t="shared" si="7"/>
        <v>3647.01</v>
      </c>
    </row>
    <row r="80" spans="1:89" x14ac:dyDescent="0.25">
      <c r="A80" s="747" t="s">
        <v>231</v>
      </c>
      <c r="B80" s="777" t="s">
        <v>238</v>
      </c>
      <c r="C80" s="783">
        <v>2019</v>
      </c>
      <c r="D80" s="765">
        <f t="shared" si="5"/>
        <v>720.36</v>
      </c>
      <c r="E80" s="770">
        <f t="shared" si="5"/>
        <v>0</v>
      </c>
      <c r="F80" s="823">
        <v>100</v>
      </c>
      <c r="G80" s="824">
        <v>1.9E-2</v>
      </c>
      <c r="H80" s="823">
        <v>0</v>
      </c>
      <c r="I80" s="824">
        <v>0</v>
      </c>
      <c r="J80" s="823">
        <v>0</v>
      </c>
      <c r="K80" s="824">
        <v>0</v>
      </c>
      <c r="L80" s="823">
        <v>0</v>
      </c>
      <c r="M80" s="824">
        <v>0</v>
      </c>
      <c r="N80" s="823">
        <v>0</v>
      </c>
      <c r="O80" s="824">
        <v>0</v>
      </c>
      <c r="P80" s="823">
        <v>19600</v>
      </c>
      <c r="Q80" s="824">
        <v>2.3599999999999999E-2</v>
      </c>
      <c r="R80" s="823">
        <v>0</v>
      </c>
      <c r="S80" s="824">
        <v>0</v>
      </c>
      <c r="T80" s="823">
        <v>0</v>
      </c>
      <c r="U80" s="824">
        <v>0</v>
      </c>
      <c r="V80" s="823">
        <v>0</v>
      </c>
      <c r="W80" s="824">
        <v>0</v>
      </c>
      <c r="X80" s="823">
        <v>200</v>
      </c>
      <c r="Y80" s="824">
        <v>4.82E-2</v>
      </c>
      <c r="Z80" s="823">
        <v>0</v>
      </c>
      <c r="AA80" s="824">
        <v>0</v>
      </c>
      <c r="AB80" s="823">
        <v>80</v>
      </c>
      <c r="AC80" s="824">
        <v>2.1299999999999999E-2</v>
      </c>
      <c r="AD80" s="823">
        <v>0</v>
      </c>
      <c r="AE80" s="824">
        <v>0</v>
      </c>
      <c r="AF80" s="823">
        <v>0</v>
      </c>
      <c r="AG80" s="824">
        <v>0</v>
      </c>
      <c r="AH80" s="825">
        <v>15</v>
      </c>
      <c r="AI80" s="824">
        <v>5.72</v>
      </c>
      <c r="AJ80" s="825">
        <v>2.0499999999999998</v>
      </c>
      <c r="AK80" s="824">
        <v>30.809750000000001</v>
      </c>
      <c r="AL80" s="823"/>
      <c r="AM80" s="824"/>
      <c r="AN80" s="823">
        <v>0</v>
      </c>
      <c r="AO80" s="824">
        <v>0</v>
      </c>
      <c r="AP80" s="823">
        <v>0</v>
      </c>
      <c r="AQ80" s="824">
        <v>0</v>
      </c>
      <c r="AR80" s="823">
        <v>1200</v>
      </c>
      <c r="AS80" s="824">
        <v>7.9667000000000002E-2</v>
      </c>
      <c r="AT80" s="825"/>
      <c r="AU80" s="824"/>
      <c r="AV80" s="823"/>
      <c r="AW80" s="824"/>
      <c r="AX80" s="823"/>
      <c r="AY80" s="824"/>
      <c r="AZ80" s="823"/>
      <c r="BA80" s="824"/>
      <c r="BB80" s="823"/>
      <c r="BC80" s="824"/>
      <c r="BD80" s="823"/>
      <c r="BE80" s="824"/>
      <c r="BF80" s="823"/>
      <c r="BG80" s="824"/>
      <c r="BH80" s="823"/>
      <c r="BI80" s="824"/>
      <c r="BJ80" s="823"/>
      <c r="BK80" s="824"/>
      <c r="BL80" s="823"/>
      <c r="BM80" s="824"/>
      <c r="BN80" s="823"/>
      <c r="BO80" s="824"/>
      <c r="BP80" s="823"/>
      <c r="BQ80" s="824"/>
      <c r="BR80" s="823"/>
      <c r="BS80" s="824"/>
      <c r="BT80" s="823"/>
      <c r="BU80" s="824"/>
      <c r="BV80" s="825"/>
      <c r="BW80" s="824"/>
      <c r="BX80" s="823"/>
      <c r="BY80" s="824"/>
      <c r="BZ80" s="823"/>
      <c r="CA80" s="824"/>
      <c r="CB80" s="823"/>
      <c r="CC80" s="824"/>
      <c r="CD80" s="823"/>
      <c r="CE80" s="824"/>
      <c r="CF80" s="825"/>
      <c r="CG80" s="824"/>
      <c r="CH80" s="825"/>
      <c r="CI80" s="824"/>
      <c r="CJ80" s="770">
        <f t="shared" si="6"/>
        <v>720.36</v>
      </c>
      <c r="CK80" s="770"/>
    </row>
    <row r="81" spans="1:89" x14ac:dyDescent="0.25">
      <c r="A81" s="747" t="s">
        <v>231</v>
      </c>
      <c r="B81" s="777" t="s">
        <v>238</v>
      </c>
      <c r="C81" s="783">
        <v>2021</v>
      </c>
      <c r="D81" s="765">
        <f t="shared" si="5"/>
        <v>0</v>
      </c>
      <c r="E81" s="770">
        <f t="shared" si="5"/>
        <v>15822.43</v>
      </c>
      <c r="F81" s="823">
        <v>2750</v>
      </c>
      <c r="G81" s="824">
        <v>9.9700000000000011E-2</v>
      </c>
      <c r="H81" s="823">
        <v>2150</v>
      </c>
      <c r="I81" s="824">
        <v>0.12080000000000002</v>
      </c>
      <c r="J81" s="823">
        <v>4650</v>
      </c>
      <c r="K81" s="824">
        <v>4.7E-2</v>
      </c>
      <c r="L81" s="823">
        <v>2645</v>
      </c>
      <c r="M81" s="824">
        <v>1.2556710396975423</v>
      </c>
      <c r="N81" s="823"/>
      <c r="O81" s="824"/>
      <c r="P81" s="823">
        <v>31000</v>
      </c>
      <c r="Q81" s="824">
        <v>0.12065032258064516</v>
      </c>
      <c r="R81" s="823"/>
      <c r="S81" s="824"/>
      <c r="T81" s="823">
        <v>90</v>
      </c>
      <c r="U81" s="824">
        <v>7.8650000000000002</v>
      </c>
      <c r="V81" s="823">
        <v>1075</v>
      </c>
      <c r="W81" s="824">
        <v>4.7544130232558137</v>
      </c>
      <c r="X81" s="823">
        <v>1400</v>
      </c>
      <c r="Y81" s="824">
        <v>4.8571428571428571E-2</v>
      </c>
      <c r="Z81" s="823">
        <v>1500</v>
      </c>
      <c r="AA81" s="824">
        <v>0.59289999999999998</v>
      </c>
      <c r="AB81" s="823">
        <v>1200</v>
      </c>
      <c r="AC81" s="824">
        <v>8.3445000000000005E-2</v>
      </c>
      <c r="AD81" s="823">
        <v>6</v>
      </c>
      <c r="AE81" s="824">
        <v>0.98999999999999988</v>
      </c>
      <c r="AF81" s="823"/>
      <c r="AG81" s="824"/>
      <c r="AH81" s="825">
        <v>95</v>
      </c>
      <c r="AI81" s="824">
        <v>5.2705760000000001</v>
      </c>
      <c r="AJ81" s="825">
        <v>30.55</v>
      </c>
      <c r="AK81" s="824">
        <v>14.983682487725043</v>
      </c>
      <c r="AL81" s="823"/>
      <c r="AM81" s="824"/>
      <c r="AN81" s="823">
        <v>600</v>
      </c>
      <c r="AO81" s="824">
        <v>5.9483333333333333E-2</v>
      </c>
      <c r="AP81" s="823">
        <v>1220</v>
      </c>
      <c r="AQ81" s="824">
        <v>4.4834426229508194E-2</v>
      </c>
      <c r="AR81" s="823">
        <v>900</v>
      </c>
      <c r="AS81" s="824">
        <v>8.6069999999999994E-2</v>
      </c>
      <c r="AT81" s="825"/>
      <c r="AU81" s="824"/>
      <c r="AV81" s="823"/>
      <c r="AW81" s="824"/>
      <c r="AX81" s="823"/>
      <c r="AY81" s="824"/>
      <c r="AZ81" s="823"/>
      <c r="BA81" s="824"/>
      <c r="BB81" s="823"/>
      <c r="BC81" s="824"/>
      <c r="BD81" s="823"/>
      <c r="BE81" s="824"/>
      <c r="BF81" s="823"/>
      <c r="BG81" s="824"/>
      <c r="BH81" s="823"/>
      <c r="BI81" s="824"/>
      <c r="BJ81" s="823"/>
      <c r="BK81" s="824"/>
      <c r="BL81" s="823"/>
      <c r="BM81" s="824"/>
      <c r="BN81" s="823"/>
      <c r="BO81" s="824"/>
      <c r="BP81" s="823"/>
      <c r="BQ81" s="824"/>
      <c r="BR81" s="823"/>
      <c r="BS81" s="824"/>
      <c r="BT81" s="823"/>
      <c r="BU81" s="824"/>
      <c r="BV81" s="825"/>
      <c r="BW81" s="824"/>
      <c r="BX81" s="823"/>
      <c r="BY81" s="824"/>
      <c r="BZ81" s="823"/>
      <c r="CA81" s="824"/>
      <c r="CB81" s="823"/>
      <c r="CC81" s="824"/>
      <c r="CD81" s="823"/>
      <c r="CE81" s="824"/>
      <c r="CF81" s="825"/>
      <c r="CG81" s="824"/>
      <c r="CH81" s="825"/>
      <c r="CI81" s="824"/>
      <c r="CJ81" s="770"/>
      <c r="CK81" s="770">
        <f t="shared" si="7"/>
        <v>15822.43</v>
      </c>
    </row>
    <row r="82" spans="1:89" x14ac:dyDescent="0.25">
      <c r="A82" s="747" t="s">
        <v>231</v>
      </c>
      <c r="B82" s="777" t="s">
        <v>239</v>
      </c>
      <c r="C82" s="783">
        <v>2019</v>
      </c>
      <c r="D82" s="765">
        <f t="shared" si="5"/>
        <v>921.48</v>
      </c>
      <c r="E82" s="770">
        <f t="shared" si="5"/>
        <v>0</v>
      </c>
      <c r="F82" s="823">
        <v>0</v>
      </c>
      <c r="G82" s="824"/>
      <c r="H82" s="823">
        <v>0</v>
      </c>
      <c r="I82" s="824"/>
      <c r="J82" s="823"/>
      <c r="K82" s="824"/>
      <c r="L82" s="823">
        <v>0</v>
      </c>
      <c r="M82" s="824"/>
      <c r="N82" s="823">
        <v>0</v>
      </c>
      <c r="O82" s="824"/>
      <c r="P82" s="823">
        <v>24800</v>
      </c>
      <c r="Q82" s="824">
        <v>2.4580000000000001E-2</v>
      </c>
      <c r="R82" s="823">
        <v>0</v>
      </c>
      <c r="S82" s="824"/>
      <c r="T82" s="823">
        <v>0</v>
      </c>
      <c r="U82" s="824"/>
      <c r="V82" s="823">
        <v>0</v>
      </c>
      <c r="W82" s="824"/>
      <c r="X82" s="823">
        <v>900</v>
      </c>
      <c r="Y82" s="824">
        <v>5.042E-2</v>
      </c>
      <c r="Z82" s="823">
        <v>0</v>
      </c>
      <c r="AA82" s="824"/>
      <c r="AB82" s="823">
        <v>120</v>
      </c>
      <c r="AC82" s="824">
        <v>4.7750000000000001E-2</v>
      </c>
      <c r="AD82" s="823">
        <v>0</v>
      </c>
      <c r="AE82" s="824"/>
      <c r="AF82" s="823">
        <v>0</v>
      </c>
      <c r="AG82" s="824"/>
      <c r="AH82" s="825">
        <v>23</v>
      </c>
      <c r="AI82" s="824">
        <v>2.5979999999999999</v>
      </c>
      <c r="AJ82" s="825">
        <v>28</v>
      </c>
      <c r="AK82" s="824">
        <v>2.8435700000000002</v>
      </c>
      <c r="AL82" s="823">
        <v>3200</v>
      </c>
      <c r="AM82" s="824">
        <v>3.1539999999999999E-2</v>
      </c>
      <c r="AN82" s="823">
        <v>300</v>
      </c>
      <c r="AO82" s="824">
        <v>2.4199999999999999E-2</v>
      </c>
      <c r="AP82" s="823">
        <v>250</v>
      </c>
      <c r="AQ82" s="824">
        <v>5.2920000000000002E-2</v>
      </c>
      <c r="AR82" s="823"/>
      <c r="AS82" s="824"/>
      <c r="AT82" s="825"/>
      <c r="AU82" s="824"/>
      <c r="AV82" s="823"/>
      <c r="AW82" s="824"/>
      <c r="AX82" s="823"/>
      <c r="AY82" s="824"/>
      <c r="AZ82" s="823"/>
      <c r="BA82" s="824"/>
      <c r="BB82" s="823"/>
      <c r="BC82" s="824"/>
      <c r="BD82" s="823"/>
      <c r="BE82" s="824"/>
      <c r="BF82" s="823"/>
      <c r="BG82" s="824"/>
      <c r="BH82" s="823"/>
      <c r="BI82" s="824"/>
      <c r="BJ82" s="823"/>
      <c r="BK82" s="824"/>
      <c r="BL82" s="823"/>
      <c r="BM82" s="824"/>
      <c r="BN82" s="823"/>
      <c r="BO82" s="824"/>
      <c r="BP82" s="823"/>
      <c r="BQ82" s="824"/>
      <c r="BR82" s="823"/>
      <c r="BS82" s="824"/>
      <c r="BT82" s="823"/>
      <c r="BU82" s="824"/>
      <c r="BV82" s="825"/>
      <c r="BW82" s="824"/>
      <c r="BX82" s="823"/>
      <c r="BY82" s="824"/>
      <c r="BZ82" s="823"/>
      <c r="CA82" s="824"/>
      <c r="CB82" s="823"/>
      <c r="CC82" s="824"/>
      <c r="CD82" s="823"/>
      <c r="CE82" s="824"/>
      <c r="CF82" s="825"/>
      <c r="CG82" s="824"/>
      <c r="CH82" s="825"/>
      <c r="CI82" s="824"/>
      <c r="CJ82" s="770">
        <f t="shared" si="6"/>
        <v>921.48</v>
      </c>
      <c r="CK82" s="770"/>
    </row>
    <row r="83" spans="1:89" ht="15.75" thickBot="1" x14ac:dyDescent="0.3">
      <c r="A83" s="749" t="s">
        <v>231</v>
      </c>
      <c r="B83" s="778" t="s">
        <v>239</v>
      </c>
      <c r="C83" s="784">
        <v>2021</v>
      </c>
      <c r="D83" s="766">
        <f t="shared" si="5"/>
        <v>0</v>
      </c>
      <c r="E83" s="771">
        <f t="shared" si="5"/>
        <v>25318</v>
      </c>
      <c r="F83" s="835">
        <v>4400</v>
      </c>
      <c r="G83" s="836">
        <v>8.8467272727272728E-2</v>
      </c>
      <c r="H83" s="835">
        <v>2350</v>
      </c>
      <c r="I83" s="836">
        <v>0.13439999999999999</v>
      </c>
      <c r="J83" s="835">
        <v>0</v>
      </c>
      <c r="K83" s="836"/>
      <c r="L83" s="835">
        <v>2010</v>
      </c>
      <c r="M83" s="836">
        <v>1.135245273631841</v>
      </c>
      <c r="N83" s="835">
        <v>1048</v>
      </c>
      <c r="O83" s="836">
        <v>4.5576820610687028</v>
      </c>
      <c r="P83" s="835">
        <v>50550</v>
      </c>
      <c r="Q83" s="836">
        <v>0.11999558852621167</v>
      </c>
      <c r="R83" s="835">
        <v>0</v>
      </c>
      <c r="S83" s="836"/>
      <c r="T83" s="835">
        <v>279</v>
      </c>
      <c r="U83" s="836">
        <v>9.4646720430107525</v>
      </c>
      <c r="V83" s="835">
        <v>1380</v>
      </c>
      <c r="W83" s="836">
        <v>4.6099199710144925</v>
      </c>
      <c r="X83" s="835">
        <v>2000</v>
      </c>
      <c r="Y83" s="836">
        <v>7.8123499999999998E-2</v>
      </c>
      <c r="Z83" s="835">
        <v>2120</v>
      </c>
      <c r="AA83" s="836">
        <v>0.31562075471698114</v>
      </c>
      <c r="AB83" s="835">
        <v>2670</v>
      </c>
      <c r="AC83" s="836">
        <v>6.3280000000000003E-2</v>
      </c>
      <c r="AD83" s="835">
        <v>5</v>
      </c>
      <c r="AE83" s="836">
        <v>14.132</v>
      </c>
      <c r="AF83" s="835">
        <v>5</v>
      </c>
      <c r="AG83" s="836">
        <v>3.629</v>
      </c>
      <c r="AH83" s="837">
        <v>120</v>
      </c>
      <c r="AI83" s="836">
        <v>4.1556186666666663</v>
      </c>
      <c r="AJ83" s="837">
        <v>91</v>
      </c>
      <c r="AK83" s="836">
        <v>4.8883999999999999</v>
      </c>
      <c r="AL83" s="835">
        <v>7900</v>
      </c>
      <c r="AM83" s="836">
        <v>4.140810126582279E-2</v>
      </c>
      <c r="AN83" s="835">
        <v>1300</v>
      </c>
      <c r="AO83" s="836">
        <v>7.2636923076923071E-2</v>
      </c>
      <c r="AP83" s="835">
        <v>1140</v>
      </c>
      <c r="AQ83" s="836">
        <v>3.3599999999999998E-2</v>
      </c>
      <c r="AR83" s="835"/>
      <c r="AS83" s="836"/>
      <c r="AT83" s="837"/>
      <c r="AU83" s="836"/>
      <c r="AV83" s="835"/>
      <c r="AW83" s="836"/>
      <c r="AX83" s="835"/>
      <c r="AY83" s="836"/>
      <c r="AZ83" s="835"/>
      <c r="BA83" s="836"/>
      <c r="BB83" s="835"/>
      <c r="BC83" s="836"/>
      <c r="BD83" s="835"/>
      <c r="BE83" s="836"/>
      <c r="BF83" s="835"/>
      <c r="BG83" s="836"/>
      <c r="BH83" s="835"/>
      <c r="BI83" s="836"/>
      <c r="BJ83" s="835"/>
      <c r="BK83" s="836"/>
      <c r="BL83" s="835"/>
      <c r="BM83" s="836"/>
      <c r="BN83" s="835"/>
      <c r="BO83" s="836"/>
      <c r="BP83" s="835"/>
      <c r="BQ83" s="836"/>
      <c r="BR83" s="835"/>
      <c r="BS83" s="836"/>
      <c r="BT83" s="835"/>
      <c r="BU83" s="836"/>
      <c r="BV83" s="837"/>
      <c r="BW83" s="836"/>
      <c r="BX83" s="835"/>
      <c r="BY83" s="836"/>
      <c r="BZ83" s="835"/>
      <c r="CA83" s="836"/>
      <c r="CB83" s="835"/>
      <c r="CC83" s="836"/>
      <c r="CD83" s="835"/>
      <c r="CE83" s="836"/>
      <c r="CF83" s="837"/>
      <c r="CG83" s="836"/>
      <c r="CH83" s="837"/>
      <c r="CI83" s="836"/>
      <c r="CJ83" s="771"/>
      <c r="CK83" s="771">
        <f t="shared" si="7"/>
        <v>25318</v>
      </c>
    </row>
    <row r="84" spans="1:89" x14ac:dyDescent="0.25">
      <c r="A84" s="746" t="s">
        <v>240</v>
      </c>
      <c r="B84" s="804" t="s">
        <v>241</v>
      </c>
      <c r="C84" s="782">
        <v>2019</v>
      </c>
      <c r="D84" s="764">
        <f t="shared" si="5"/>
        <v>0</v>
      </c>
      <c r="E84" s="769">
        <f t="shared" si="5"/>
        <v>0</v>
      </c>
      <c r="F84" s="826"/>
      <c r="G84" s="827"/>
      <c r="H84" s="826"/>
      <c r="I84" s="827"/>
      <c r="J84" s="826"/>
      <c r="K84" s="827"/>
      <c r="L84" s="826"/>
      <c r="M84" s="827"/>
      <c r="N84" s="826"/>
      <c r="O84" s="827"/>
      <c r="P84" s="826"/>
      <c r="Q84" s="827"/>
      <c r="R84" s="826"/>
      <c r="S84" s="827"/>
      <c r="T84" s="826"/>
      <c r="U84" s="827"/>
      <c r="V84" s="826"/>
      <c r="W84" s="827"/>
      <c r="X84" s="826"/>
      <c r="Y84" s="827"/>
      <c r="Z84" s="826"/>
      <c r="AA84" s="827"/>
      <c r="AB84" s="826"/>
      <c r="AC84" s="827"/>
      <c r="AD84" s="826"/>
      <c r="AE84" s="827"/>
      <c r="AF84" s="826"/>
      <c r="AG84" s="827"/>
      <c r="AH84" s="828"/>
      <c r="AI84" s="827"/>
      <c r="AJ84" s="828"/>
      <c r="AK84" s="827"/>
      <c r="AL84" s="826"/>
      <c r="AM84" s="827"/>
      <c r="AN84" s="826"/>
      <c r="AO84" s="827"/>
      <c r="AP84" s="826"/>
      <c r="AQ84" s="827"/>
      <c r="AR84" s="826"/>
      <c r="AS84" s="827"/>
      <c r="AT84" s="828"/>
      <c r="AU84" s="827"/>
      <c r="AV84" s="826"/>
      <c r="AW84" s="827"/>
      <c r="AX84" s="826"/>
      <c r="AY84" s="827"/>
      <c r="AZ84" s="826"/>
      <c r="BA84" s="827"/>
      <c r="BB84" s="826"/>
      <c r="BC84" s="827"/>
      <c r="BD84" s="826"/>
      <c r="BE84" s="827"/>
      <c r="BF84" s="826"/>
      <c r="BG84" s="827"/>
      <c r="BH84" s="826"/>
      <c r="BI84" s="827"/>
      <c r="BJ84" s="826"/>
      <c r="BK84" s="827"/>
      <c r="BL84" s="826"/>
      <c r="BM84" s="827"/>
      <c r="BN84" s="826"/>
      <c r="BO84" s="827"/>
      <c r="BP84" s="826"/>
      <c r="BQ84" s="827"/>
      <c r="BR84" s="826"/>
      <c r="BS84" s="827"/>
      <c r="BT84" s="826"/>
      <c r="BU84" s="827"/>
      <c r="BV84" s="828"/>
      <c r="BW84" s="827"/>
      <c r="BX84" s="826"/>
      <c r="BY84" s="827"/>
      <c r="BZ84" s="826"/>
      <c r="CA84" s="827"/>
      <c r="CB84" s="826"/>
      <c r="CC84" s="827"/>
      <c r="CD84" s="826"/>
      <c r="CE84" s="827"/>
      <c r="CF84" s="828"/>
      <c r="CG84" s="827"/>
      <c r="CH84" s="828"/>
      <c r="CI84" s="827"/>
      <c r="CJ84" s="769">
        <f t="shared" si="6"/>
        <v>0</v>
      </c>
      <c r="CK84" s="769"/>
    </row>
    <row r="85" spans="1:89" x14ac:dyDescent="0.25">
      <c r="A85" s="747" t="s">
        <v>240</v>
      </c>
      <c r="B85" s="805" t="s">
        <v>241</v>
      </c>
      <c r="C85" s="783">
        <v>2021</v>
      </c>
      <c r="D85" s="765">
        <f t="shared" si="5"/>
        <v>0</v>
      </c>
      <c r="E85" s="770">
        <f t="shared" si="5"/>
        <v>0</v>
      </c>
      <c r="F85" s="823"/>
      <c r="G85" s="824"/>
      <c r="H85" s="823"/>
      <c r="I85" s="824"/>
      <c r="J85" s="823"/>
      <c r="K85" s="824"/>
      <c r="L85" s="823"/>
      <c r="M85" s="824"/>
      <c r="N85" s="823"/>
      <c r="O85" s="824"/>
      <c r="P85" s="823"/>
      <c r="Q85" s="824"/>
      <c r="R85" s="823"/>
      <c r="S85" s="824"/>
      <c r="T85" s="823"/>
      <c r="U85" s="824"/>
      <c r="V85" s="823"/>
      <c r="W85" s="824"/>
      <c r="X85" s="823"/>
      <c r="Y85" s="824"/>
      <c r="Z85" s="823"/>
      <c r="AA85" s="824"/>
      <c r="AB85" s="823"/>
      <c r="AC85" s="824"/>
      <c r="AD85" s="823"/>
      <c r="AE85" s="824"/>
      <c r="AF85" s="823"/>
      <c r="AG85" s="824"/>
      <c r="AH85" s="825"/>
      <c r="AI85" s="824"/>
      <c r="AJ85" s="825"/>
      <c r="AK85" s="824"/>
      <c r="AL85" s="823"/>
      <c r="AM85" s="824"/>
      <c r="AN85" s="823"/>
      <c r="AO85" s="824"/>
      <c r="AP85" s="823"/>
      <c r="AQ85" s="824"/>
      <c r="AR85" s="823"/>
      <c r="AS85" s="824"/>
      <c r="AT85" s="825"/>
      <c r="AU85" s="824"/>
      <c r="AV85" s="823"/>
      <c r="AW85" s="824"/>
      <c r="AX85" s="823"/>
      <c r="AY85" s="824"/>
      <c r="AZ85" s="823"/>
      <c r="BA85" s="824"/>
      <c r="BB85" s="823"/>
      <c r="BC85" s="824"/>
      <c r="BD85" s="823"/>
      <c r="BE85" s="824"/>
      <c r="BF85" s="823"/>
      <c r="BG85" s="824"/>
      <c r="BH85" s="823"/>
      <c r="BI85" s="824"/>
      <c r="BJ85" s="823"/>
      <c r="BK85" s="824"/>
      <c r="BL85" s="823"/>
      <c r="BM85" s="824"/>
      <c r="BN85" s="823"/>
      <c r="BO85" s="824"/>
      <c r="BP85" s="823"/>
      <c r="BQ85" s="824"/>
      <c r="BR85" s="823"/>
      <c r="BS85" s="824"/>
      <c r="BT85" s="823"/>
      <c r="BU85" s="824"/>
      <c r="BV85" s="825"/>
      <c r="BW85" s="824"/>
      <c r="BX85" s="823"/>
      <c r="BY85" s="824"/>
      <c r="BZ85" s="823"/>
      <c r="CA85" s="824"/>
      <c r="CB85" s="823"/>
      <c r="CC85" s="824"/>
      <c r="CD85" s="823"/>
      <c r="CE85" s="824"/>
      <c r="CF85" s="825"/>
      <c r="CG85" s="824"/>
      <c r="CH85" s="825"/>
      <c r="CI85" s="824"/>
      <c r="CJ85" s="770"/>
      <c r="CK85" s="770">
        <f t="shared" si="7"/>
        <v>0</v>
      </c>
    </row>
    <row r="86" spans="1:89" x14ac:dyDescent="0.25">
      <c r="A86" s="747" t="s">
        <v>240</v>
      </c>
      <c r="B86" s="806" t="s">
        <v>242</v>
      </c>
      <c r="C86" s="783">
        <v>2019</v>
      </c>
      <c r="D86" s="765">
        <f t="shared" si="5"/>
        <v>336.82</v>
      </c>
      <c r="E86" s="770">
        <f t="shared" si="5"/>
        <v>0</v>
      </c>
      <c r="F86" s="823"/>
      <c r="G86" s="824"/>
      <c r="H86" s="823"/>
      <c r="I86" s="824"/>
      <c r="J86" s="823"/>
      <c r="K86" s="824"/>
      <c r="L86" s="823"/>
      <c r="M86" s="824"/>
      <c r="N86" s="823"/>
      <c r="O86" s="824"/>
      <c r="P86" s="823">
        <v>9450</v>
      </c>
      <c r="Q86" s="824">
        <v>2.5243439858906525E-2</v>
      </c>
      <c r="R86" s="823"/>
      <c r="S86" s="824"/>
      <c r="T86" s="823"/>
      <c r="U86" s="824"/>
      <c r="V86" s="823"/>
      <c r="W86" s="824"/>
      <c r="X86" s="823"/>
      <c r="Y86" s="824"/>
      <c r="Z86" s="823">
        <v>600</v>
      </c>
      <c r="AA86" s="824">
        <v>6.3600799999999997E-3</v>
      </c>
      <c r="AB86" s="823"/>
      <c r="AC86" s="824"/>
      <c r="AD86" s="823"/>
      <c r="AE86" s="824"/>
      <c r="AF86" s="823"/>
      <c r="AG86" s="824"/>
      <c r="AH86" s="825">
        <v>7</v>
      </c>
      <c r="AI86" s="824">
        <v>3.8353877551020408</v>
      </c>
      <c r="AJ86" s="825">
        <v>11.75</v>
      </c>
      <c r="AK86" s="824">
        <v>5.7535255771842451</v>
      </c>
      <c r="AL86" s="823"/>
      <c r="AM86" s="824"/>
      <c r="AN86" s="823"/>
      <c r="AO86" s="824"/>
      <c r="AP86" s="823"/>
      <c r="AQ86" s="824"/>
      <c r="AR86" s="823"/>
      <c r="AS86" s="824"/>
      <c r="AT86" s="825"/>
      <c r="AU86" s="824"/>
      <c r="AV86" s="823"/>
      <c r="AW86" s="824"/>
      <c r="AX86" s="823"/>
      <c r="AY86" s="824"/>
      <c r="AZ86" s="823"/>
      <c r="BA86" s="824"/>
      <c r="BB86" s="823"/>
      <c r="BC86" s="824"/>
      <c r="BD86" s="823"/>
      <c r="BE86" s="824"/>
      <c r="BF86" s="823"/>
      <c r="BG86" s="824"/>
      <c r="BH86" s="823"/>
      <c r="BI86" s="824"/>
      <c r="BJ86" s="823"/>
      <c r="BK86" s="824"/>
      <c r="BL86" s="823"/>
      <c r="BM86" s="824"/>
      <c r="BN86" s="823"/>
      <c r="BO86" s="824"/>
      <c r="BP86" s="823"/>
      <c r="BQ86" s="824"/>
      <c r="BR86" s="823"/>
      <c r="BS86" s="824"/>
      <c r="BT86" s="823"/>
      <c r="BU86" s="824"/>
      <c r="BV86" s="825"/>
      <c r="BW86" s="824"/>
      <c r="BX86" s="823"/>
      <c r="BY86" s="824"/>
      <c r="BZ86" s="823"/>
      <c r="CA86" s="824"/>
      <c r="CB86" s="823"/>
      <c r="CC86" s="824"/>
      <c r="CD86" s="823"/>
      <c r="CE86" s="824"/>
      <c r="CF86" s="825"/>
      <c r="CG86" s="824"/>
      <c r="CH86" s="825"/>
      <c r="CI86" s="824"/>
      <c r="CJ86" s="770">
        <f t="shared" si="6"/>
        <v>336.82</v>
      </c>
      <c r="CK86" s="770"/>
    </row>
    <row r="87" spans="1:89" ht="15.75" thickBot="1" x14ac:dyDescent="0.3">
      <c r="A87" s="752" t="s">
        <v>240</v>
      </c>
      <c r="B87" s="807" t="s">
        <v>242</v>
      </c>
      <c r="C87" s="787">
        <v>2021</v>
      </c>
      <c r="D87" s="766">
        <f t="shared" si="5"/>
        <v>0</v>
      </c>
      <c r="E87" s="772">
        <f t="shared" si="5"/>
        <v>2171.5300000000002</v>
      </c>
      <c r="F87" s="829"/>
      <c r="G87" s="830"/>
      <c r="H87" s="829">
        <v>250</v>
      </c>
      <c r="I87" s="830">
        <v>0.1089</v>
      </c>
      <c r="J87" s="829"/>
      <c r="K87" s="830"/>
      <c r="L87" s="829">
        <v>300</v>
      </c>
      <c r="M87" s="830">
        <v>0.72600000000000009</v>
      </c>
      <c r="N87" s="829"/>
      <c r="O87" s="830"/>
      <c r="P87" s="829">
        <v>11400</v>
      </c>
      <c r="Q87" s="830">
        <v>0.11765905263157896</v>
      </c>
      <c r="R87" s="829"/>
      <c r="S87" s="830"/>
      <c r="T87" s="829"/>
      <c r="U87" s="830"/>
      <c r="V87" s="829">
        <v>160</v>
      </c>
      <c r="W87" s="830">
        <v>1.3552</v>
      </c>
      <c r="X87" s="829"/>
      <c r="Y87" s="830"/>
      <c r="Z87" s="829">
        <v>0</v>
      </c>
      <c r="AA87" s="830"/>
      <c r="AB87" s="829"/>
      <c r="AC87" s="830"/>
      <c r="AD87" s="829"/>
      <c r="AE87" s="830"/>
      <c r="AF87" s="829"/>
      <c r="AG87" s="830"/>
      <c r="AH87" s="831">
        <v>54</v>
      </c>
      <c r="AI87" s="830">
        <v>4.7593362962962962</v>
      </c>
      <c r="AJ87" s="831">
        <v>23.5</v>
      </c>
      <c r="AK87" s="830">
        <v>4.7386946808510642</v>
      </c>
      <c r="AL87" s="829"/>
      <c r="AM87" s="830"/>
      <c r="AN87" s="829"/>
      <c r="AO87" s="830"/>
      <c r="AP87" s="829"/>
      <c r="AQ87" s="830"/>
      <c r="AR87" s="829"/>
      <c r="AS87" s="830"/>
      <c r="AT87" s="831"/>
      <c r="AU87" s="830"/>
      <c r="AV87" s="829"/>
      <c r="AW87" s="830"/>
      <c r="AX87" s="829"/>
      <c r="AY87" s="830"/>
      <c r="AZ87" s="829"/>
      <c r="BA87" s="830"/>
      <c r="BB87" s="829"/>
      <c r="BC87" s="830"/>
      <c r="BD87" s="829"/>
      <c r="BE87" s="830"/>
      <c r="BF87" s="829"/>
      <c r="BG87" s="830"/>
      <c r="BH87" s="829"/>
      <c r="BI87" s="830"/>
      <c r="BJ87" s="829"/>
      <c r="BK87" s="830"/>
      <c r="BL87" s="829"/>
      <c r="BM87" s="830"/>
      <c r="BN87" s="829"/>
      <c r="BO87" s="830"/>
      <c r="BP87" s="829"/>
      <c r="BQ87" s="830"/>
      <c r="BR87" s="829"/>
      <c r="BS87" s="830"/>
      <c r="BT87" s="829"/>
      <c r="BU87" s="830"/>
      <c r="BV87" s="831"/>
      <c r="BW87" s="830"/>
      <c r="BX87" s="829"/>
      <c r="BY87" s="830"/>
      <c r="BZ87" s="829"/>
      <c r="CA87" s="830"/>
      <c r="CB87" s="829"/>
      <c r="CC87" s="830"/>
      <c r="CD87" s="829"/>
      <c r="CE87" s="830"/>
      <c r="CF87" s="831"/>
      <c r="CG87" s="830"/>
      <c r="CH87" s="831"/>
      <c r="CI87" s="830"/>
      <c r="CJ87" s="771"/>
      <c r="CK87" s="771">
        <f t="shared" si="7"/>
        <v>2171.5300000000002</v>
      </c>
    </row>
    <row r="88" spans="1:89" x14ac:dyDescent="0.25">
      <c r="A88" s="747"/>
      <c r="B88" s="805" t="s">
        <v>5197</v>
      </c>
      <c r="C88" s="783">
        <v>2019</v>
      </c>
      <c r="D88" s="764">
        <f t="shared" si="5"/>
        <v>260.82</v>
      </c>
      <c r="E88" s="770"/>
      <c r="F88" s="823">
        <v>100</v>
      </c>
      <c r="G88" s="824">
        <v>3.6058E-2</v>
      </c>
      <c r="H88" s="823"/>
      <c r="I88" s="824"/>
      <c r="J88" s="823"/>
      <c r="K88" s="824"/>
      <c r="L88" s="823"/>
      <c r="M88" s="824"/>
      <c r="N88" s="823"/>
      <c r="O88" s="824"/>
      <c r="P88" s="823">
        <v>5800</v>
      </c>
      <c r="Q88" s="824">
        <v>4.2723999999999998E-2</v>
      </c>
      <c r="R88" s="823"/>
      <c r="S88" s="824"/>
      <c r="T88" s="823"/>
      <c r="U88" s="824"/>
      <c r="V88" s="823">
        <v>10</v>
      </c>
      <c r="W88" s="824">
        <v>0.94099999999999995</v>
      </c>
      <c r="X88" s="823"/>
      <c r="Y88" s="824"/>
      <c r="Z88" s="823"/>
      <c r="AA88" s="824"/>
      <c r="AB88" s="823"/>
      <c r="AC88" s="824"/>
      <c r="AD88" s="823"/>
      <c r="AE88" s="824"/>
      <c r="AF88" s="823"/>
      <c r="AG88" s="824"/>
      <c r="AH88" s="825"/>
      <c r="AI88" s="824"/>
      <c r="AJ88" s="825"/>
      <c r="AK88" s="824"/>
      <c r="AL88" s="823"/>
      <c r="AM88" s="824"/>
      <c r="AN88" s="823"/>
      <c r="AO88" s="824"/>
      <c r="AP88" s="823"/>
      <c r="AQ88" s="824"/>
      <c r="AR88" s="823"/>
      <c r="AS88" s="824"/>
      <c r="AT88" s="825"/>
      <c r="AU88" s="824"/>
      <c r="AV88" s="823"/>
      <c r="AW88" s="824"/>
      <c r="AX88" s="823"/>
      <c r="AY88" s="824"/>
      <c r="AZ88" s="823"/>
      <c r="BA88" s="824"/>
      <c r="BB88" s="823"/>
      <c r="BC88" s="824"/>
      <c r="BD88" s="823"/>
      <c r="BE88" s="824"/>
      <c r="BF88" s="823"/>
      <c r="BG88" s="824"/>
      <c r="BH88" s="823"/>
      <c r="BI88" s="824"/>
      <c r="BJ88" s="823"/>
      <c r="BK88" s="824"/>
      <c r="BL88" s="823"/>
      <c r="BM88" s="824"/>
      <c r="BN88" s="823"/>
      <c r="BO88" s="824"/>
      <c r="BP88" s="823"/>
      <c r="BQ88" s="824"/>
      <c r="BR88" s="823"/>
      <c r="BS88" s="824"/>
      <c r="BT88" s="823"/>
      <c r="BU88" s="824"/>
      <c r="BV88" s="825"/>
      <c r="BW88" s="824"/>
      <c r="BX88" s="823"/>
      <c r="BY88" s="824"/>
      <c r="BZ88" s="823"/>
      <c r="CA88" s="824"/>
      <c r="CB88" s="823"/>
      <c r="CC88" s="824"/>
      <c r="CD88" s="823"/>
      <c r="CE88" s="824"/>
      <c r="CF88" s="825"/>
      <c r="CG88" s="824"/>
      <c r="CH88" s="825"/>
      <c r="CI88" s="824"/>
      <c r="CJ88" s="769">
        <f t="shared" si="6"/>
        <v>260.82</v>
      </c>
      <c r="CK88" s="769"/>
    </row>
    <row r="89" spans="1:89" x14ac:dyDescent="0.25">
      <c r="A89" s="747"/>
      <c r="B89" s="806" t="s">
        <v>5197</v>
      </c>
      <c r="C89" s="783">
        <v>2021</v>
      </c>
      <c r="D89" s="765"/>
      <c r="E89" s="770">
        <f t="shared" si="5"/>
        <v>1351.63</v>
      </c>
      <c r="F89" s="823">
        <v>1700</v>
      </c>
      <c r="G89" s="824">
        <v>0.13439999999999999</v>
      </c>
      <c r="H89" s="823"/>
      <c r="I89" s="824"/>
      <c r="J89" s="823"/>
      <c r="K89" s="824"/>
      <c r="L89" s="823">
        <v>100</v>
      </c>
      <c r="M89" s="824">
        <v>1.0640000000000001</v>
      </c>
      <c r="N89" s="823"/>
      <c r="O89" s="824"/>
      <c r="P89" s="823">
        <v>2500</v>
      </c>
      <c r="Q89" s="824">
        <v>0.10462240000000002</v>
      </c>
      <c r="R89" s="823"/>
      <c r="S89" s="824"/>
      <c r="T89" s="823"/>
      <c r="U89" s="824"/>
      <c r="V89" s="823">
        <v>280</v>
      </c>
      <c r="W89" s="824">
        <v>1.5643571428571428</v>
      </c>
      <c r="X89" s="823">
        <v>200</v>
      </c>
      <c r="Y89" s="824">
        <v>6.0499999999999998E-2</v>
      </c>
      <c r="Z89" s="823"/>
      <c r="AA89" s="824"/>
      <c r="AB89" s="823"/>
      <c r="AC89" s="824"/>
      <c r="AD89" s="823"/>
      <c r="AE89" s="824"/>
      <c r="AF89" s="823"/>
      <c r="AG89" s="824"/>
      <c r="AH89" s="825">
        <v>60</v>
      </c>
      <c r="AI89" s="824">
        <v>5.0099</v>
      </c>
      <c r="AJ89" s="825"/>
      <c r="AK89" s="824"/>
      <c r="AL89" s="823"/>
      <c r="AM89" s="824"/>
      <c r="AN89" s="823"/>
      <c r="AO89" s="824"/>
      <c r="AP89" s="823">
        <v>100</v>
      </c>
      <c r="AQ89" s="824">
        <v>4.4799999999999993E-2</v>
      </c>
      <c r="AR89" s="823"/>
      <c r="AS89" s="824"/>
      <c r="AT89" s="825"/>
      <c r="AU89" s="824"/>
      <c r="AV89" s="823"/>
      <c r="AW89" s="824"/>
      <c r="AX89" s="823"/>
      <c r="AY89" s="824"/>
      <c r="AZ89" s="823"/>
      <c r="BA89" s="824"/>
      <c r="BB89" s="823"/>
      <c r="BC89" s="824"/>
      <c r="BD89" s="823"/>
      <c r="BE89" s="824"/>
      <c r="BF89" s="823"/>
      <c r="BG89" s="824"/>
      <c r="BH89" s="823"/>
      <c r="BI89" s="824"/>
      <c r="BJ89" s="823"/>
      <c r="BK89" s="824"/>
      <c r="BL89" s="823"/>
      <c r="BM89" s="824"/>
      <c r="BN89" s="823"/>
      <c r="BO89" s="824"/>
      <c r="BP89" s="823"/>
      <c r="BQ89" s="824"/>
      <c r="BR89" s="823"/>
      <c r="BS89" s="824"/>
      <c r="BT89" s="823"/>
      <c r="BU89" s="824"/>
      <c r="BV89" s="825"/>
      <c r="BW89" s="824"/>
      <c r="BX89" s="823"/>
      <c r="BY89" s="824"/>
      <c r="BZ89" s="823"/>
      <c r="CA89" s="824"/>
      <c r="CB89" s="823"/>
      <c r="CC89" s="824"/>
      <c r="CD89" s="823"/>
      <c r="CE89" s="824"/>
      <c r="CF89" s="825"/>
      <c r="CG89" s="824"/>
      <c r="CH89" s="825"/>
      <c r="CI89" s="824"/>
      <c r="CJ89" s="770"/>
      <c r="CK89" s="770">
        <f t="shared" si="7"/>
        <v>1351.63</v>
      </c>
    </row>
    <row r="90" spans="1:89" x14ac:dyDescent="0.25">
      <c r="A90" s="747"/>
      <c r="B90" s="805" t="s">
        <v>5198</v>
      </c>
      <c r="C90" s="783">
        <v>2019</v>
      </c>
      <c r="D90" s="765">
        <f t="shared" si="5"/>
        <v>0</v>
      </c>
      <c r="E90" s="770">
        <f t="shared" si="5"/>
        <v>0</v>
      </c>
      <c r="F90" s="823"/>
      <c r="G90" s="824"/>
      <c r="H90" s="823"/>
      <c r="I90" s="824"/>
      <c r="J90" s="823"/>
      <c r="K90" s="824"/>
      <c r="L90" s="823"/>
      <c r="M90" s="824"/>
      <c r="N90" s="823"/>
      <c r="O90" s="824"/>
      <c r="P90" s="823"/>
      <c r="Q90" s="824"/>
      <c r="R90" s="823"/>
      <c r="S90" s="824"/>
      <c r="T90" s="823"/>
      <c r="U90" s="824"/>
      <c r="V90" s="823"/>
      <c r="W90" s="824"/>
      <c r="X90" s="823"/>
      <c r="Y90" s="824"/>
      <c r="Z90" s="823"/>
      <c r="AA90" s="824"/>
      <c r="AB90" s="823"/>
      <c r="AC90" s="824"/>
      <c r="AD90" s="823"/>
      <c r="AE90" s="824"/>
      <c r="AF90" s="823"/>
      <c r="AG90" s="824"/>
      <c r="AH90" s="825"/>
      <c r="AI90" s="824"/>
      <c r="AJ90" s="825"/>
      <c r="AK90" s="824"/>
      <c r="AL90" s="823"/>
      <c r="AM90" s="824"/>
      <c r="AN90" s="823"/>
      <c r="AO90" s="824"/>
      <c r="AP90" s="823"/>
      <c r="AQ90" s="824"/>
      <c r="AR90" s="823"/>
      <c r="AS90" s="824"/>
      <c r="AT90" s="825"/>
      <c r="AU90" s="824"/>
      <c r="AV90" s="823"/>
      <c r="AW90" s="824"/>
      <c r="AX90" s="823"/>
      <c r="AY90" s="824"/>
      <c r="AZ90" s="823"/>
      <c r="BA90" s="824"/>
      <c r="BB90" s="823"/>
      <c r="BC90" s="824"/>
      <c r="BD90" s="823"/>
      <c r="BE90" s="824"/>
      <c r="BF90" s="823"/>
      <c r="BG90" s="824"/>
      <c r="BH90" s="823"/>
      <c r="BI90" s="824"/>
      <c r="BJ90" s="823"/>
      <c r="BK90" s="824"/>
      <c r="BL90" s="823"/>
      <c r="BM90" s="824"/>
      <c r="BN90" s="823"/>
      <c r="BO90" s="824"/>
      <c r="BP90" s="823"/>
      <c r="BQ90" s="824"/>
      <c r="BR90" s="823"/>
      <c r="BS90" s="824"/>
      <c r="BT90" s="823"/>
      <c r="BU90" s="824"/>
      <c r="BV90" s="825"/>
      <c r="BW90" s="824"/>
      <c r="BX90" s="823"/>
      <c r="BY90" s="824"/>
      <c r="BZ90" s="823"/>
      <c r="CA90" s="824"/>
      <c r="CB90" s="823"/>
      <c r="CC90" s="824"/>
      <c r="CD90" s="823"/>
      <c r="CE90" s="824"/>
      <c r="CF90" s="825"/>
      <c r="CG90" s="824"/>
      <c r="CH90" s="825"/>
      <c r="CI90" s="824"/>
      <c r="CJ90" s="770">
        <f t="shared" si="6"/>
        <v>0</v>
      </c>
      <c r="CK90" s="770"/>
    </row>
    <row r="91" spans="1:89" x14ac:dyDescent="0.25">
      <c r="A91" s="747"/>
      <c r="B91" s="806" t="s">
        <v>5198</v>
      </c>
      <c r="C91" s="783">
        <v>2021</v>
      </c>
      <c r="D91" s="765"/>
      <c r="E91" s="770">
        <f t="shared" si="5"/>
        <v>10753.39</v>
      </c>
      <c r="F91" s="823">
        <v>0</v>
      </c>
      <c r="G91" s="824"/>
      <c r="H91" s="823">
        <v>800</v>
      </c>
      <c r="I91" s="824">
        <v>0.30609999999999998</v>
      </c>
      <c r="J91" s="823">
        <v>0</v>
      </c>
      <c r="K91" s="824"/>
      <c r="L91" s="823">
        <v>45</v>
      </c>
      <c r="M91" s="824">
        <v>2.0523222222222222</v>
      </c>
      <c r="N91" s="823">
        <v>440</v>
      </c>
      <c r="O91" s="824">
        <v>4.2340999999999998</v>
      </c>
      <c r="P91" s="823">
        <v>8880</v>
      </c>
      <c r="Q91" s="824">
        <v>9.4097297297297294E-2</v>
      </c>
      <c r="R91" s="823">
        <v>0</v>
      </c>
      <c r="S91" s="824"/>
      <c r="T91" s="823">
        <v>296</v>
      </c>
      <c r="U91" s="824">
        <v>10.725525675675676</v>
      </c>
      <c r="V91" s="823">
        <v>2432</v>
      </c>
      <c r="W91" s="824">
        <v>1.2853120888157894</v>
      </c>
      <c r="X91" s="823">
        <v>1000</v>
      </c>
      <c r="Y91" s="824">
        <v>7.0099999999999996E-2</v>
      </c>
      <c r="Z91" s="823">
        <v>900</v>
      </c>
      <c r="AA91" s="824">
        <v>0.42220000000000002</v>
      </c>
      <c r="AB91" s="823">
        <v>1450</v>
      </c>
      <c r="AC91" s="824">
        <v>6.2179310344827585E-2</v>
      </c>
      <c r="AD91" s="823">
        <v>0</v>
      </c>
      <c r="AE91" s="824"/>
      <c r="AF91" s="823">
        <v>0</v>
      </c>
      <c r="AG91" s="824"/>
      <c r="AH91" s="825">
        <v>31.75</v>
      </c>
      <c r="AI91" s="824">
        <v>9.2913362204724397</v>
      </c>
      <c r="AJ91" s="825">
        <v>31</v>
      </c>
      <c r="AK91" s="824">
        <v>3.8481903225806451</v>
      </c>
      <c r="AL91" s="823">
        <v>7000</v>
      </c>
      <c r="AM91" s="824">
        <v>3.898571428571429E-2</v>
      </c>
      <c r="AN91" s="823">
        <v>1600</v>
      </c>
      <c r="AO91" s="824">
        <v>3.0200000000000001E-2</v>
      </c>
      <c r="AP91" s="823">
        <v>5000</v>
      </c>
      <c r="AQ91" s="824">
        <v>2.8236000000000001E-2</v>
      </c>
      <c r="AR91" s="823"/>
      <c r="AS91" s="824"/>
      <c r="AT91" s="825"/>
      <c r="AU91" s="824"/>
      <c r="AV91" s="823"/>
      <c r="AW91" s="824"/>
      <c r="AX91" s="823"/>
      <c r="AY91" s="824"/>
      <c r="AZ91" s="823"/>
      <c r="BA91" s="824"/>
      <c r="BB91" s="823"/>
      <c r="BC91" s="824"/>
      <c r="BD91" s="823"/>
      <c r="BE91" s="824"/>
      <c r="BF91" s="823"/>
      <c r="BG91" s="824"/>
      <c r="BH91" s="823"/>
      <c r="BI91" s="824"/>
      <c r="BJ91" s="823"/>
      <c r="BK91" s="824"/>
      <c r="BL91" s="823"/>
      <c r="BM91" s="824"/>
      <c r="BN91" s="823"/>
      <c r="BO91" s="824"/>
      <c r="BP91" s="823"/>
      <c r="BQ91" s="824"/>
      <c r="BR91" s="823"/>
      <c r="BS91" s="824"/>
      <c r="BT91" s="823"/>
      <c r="BU91" s="824"/>
      <c r="BV91" s="825"/>
      <c r="BW91" s="824"/>
      <c r="BX91" s="823"/>
      <c r="BY91" s="824"/>
      <c r="BZ91" s="823"/>
      <c r="CA91" s="824"/>
      <c r="CB91" s="823"/>
      <c r="CC91" s="824"/>
      <c r="CD91" s="823"/>
      <c r="CE91" s="824"/>
      <c r="CF91" s="825"/>
      <c r="CG91" s="824"/>
      <c r="CH91" s="825"/>
      <c r="CI91" s="824"/>
      <c r="CJ91" s="770"/>
      <c r="CK91" s="770">
        <f t="shared" si="7"/>
        <v>10753.39</v>
      </c>
    </row>
    <row r="92" spans="1:89" x14ac:dyDescent="0.25">
      <c r="A92" s="747"/>
      <c r="B92" s="805" t="s">
        <v>5207</v>
      </c>
      <c r="C92" s="783">
        <v>2019</v>
      </c>
      <c r="D92" s="765">
        <f t="shared" si="5"/>
        <v>0</v>
      </c>
      <c r="E92" s="770">
        <f t="shared" si="5"/>
        <v>0</v>
      </c>
      <c r="F92" s="823"/>
      <c r="G92" s="824"/>
      <c r="H92" s="823"/>
      <c r="I92" s="824"/>
      <c r="J92" s="823"/>
      <c r="K92" s="824"/>
      <c r="L92" s="823"/>
      <c r="M92" s="824"/>
      <c r="N92" s="823"/>
      <c r="O92" s="824"/>
      <c r="P92" s="823"/>
      <c r="Q92" s="824"/>
      <c r="R92" s="823"/>
      <c r="S92" s="824"/>
      <c r="T92" s="823"/>
      <c r="U92" s="824"/>
      <c r="V92" s="823"/>
      <c r="W92" s="824"/>
      <c r="X92" s="823"/>
      <c r="Y92" s="824"/>
      <c r="Z92" s="823"/>
      <c r="AA92" s="824"/>
      <c r="AB92" s="823"/>
      <c r="AC92" s="824"/>
      <c r="AD92" s="823"/>
      <c r="AE92" s="824"/>
      <c r="AF92" s="823"/>
      <c r="AG92" s="824"/>
      <c r="AH92" s="825"/>
      <c r="AI92" s="824"/>
      <c r="AJ92" s="825"/>
      <c r="AK92" s="824"/>
      <c r="AL92" s="823"/>
      <c r="AM92" s="824"/>
      <c r="AN92" s="823"/>
      <c r="AO92" s="824"/>
      <c r="AP92" s="823"/>
      <c r="AQ92" s="824"/>
      <c r="AR92" s="823"/>
      <c r="AS92" s="824"/>
      <c r="AT92" s="825"/>
      <c r="AU92" s="824"/>
      <c r="AV92" s="823"/>
      <c r="AW92" s="824"/>
      <c r="AX92" s="823"/>
      <c r="AY92" s="824"/>
      <c r="AZ92" s="823"/>
      <c r="BA92" s="824"/>
      <c r="BB92" s="823"/>
      <c r="BC92" s="824"/>
      <c r="BD92" s="823"/>
      <c r="BE92" s="824"/>
      <c r="BF92" s="823"/>
      <c r="BG92" s="824"/>
      <c r="BH92" s="823"/>
      <c r="BI92" s="824"/>
      <c r="BJ92" s="823"/>
      <c r="BK92" s="824"/>
      <c r="BL92" s="823"/>
      <c r="BM92" s="824"/>
      <c r="BN92" s="823"/>
      <c r="BO92" s="824"/>
      <c r="BP92" s="823"/>
      <c r="BQ92" s="824"/>
      <c r="BR92" s="823"/>
      <c r="BS92" s="824"/>
      <c r="BT92" s="823"/>
      <c r="BU92" s="824"/>
      <c r="BV92" s="825"/>
      <c r="BW92" s="824"/>
      <c r="BX92" s="823"/>
      <c r="BY92" s="824"/>
      <c r="BZ92" s="823"/>
      <c r="CA92" s="824"/>
      <c r="CB92" s="823"/>
      <c r="CC92" s="824"/>
      <c r="CD92" s="823"/>
      <c r="CE92" s="824"/>
      <c r="CF92" s="825"/>
      <c r="CG92" s="824"/>
      <c r="CH92" s="825"/>
      <c r="CI92" s="824"/>
      <c r="CJ92" s="770">
        <f t="shared" si="6"/>
        <v>0</v>
      </c>
      <c r="CK92" s="770"/>
    </row>
    <row r="93" spans="1:89" ht="15.75" thickBot="1" x14ac:dyDescent="0.3">
      <c r="A93" s="749"/>
      <c r="B93" s="814" t="s">
        <v>5207</v>
      </c>
      <c r="C93" s="784">
        <v>2021</v>
      </c>
      <c r="D93" s="766"/>
      <c r="E93" s="771">
        <f>CK93</f>
        <v>3161.66</v>
      </c>
      <c r="F93" s="835"/>
      <c r="G93" s="836"/>
      <c r="H93" s="835"/>
      <c r="I93" s="836"/>
      <c r="J93" s="835"/>
      <c r="K93" s="836"/>
      <c r="L93" s="835"/>
      <c r="M93" s="836"/>
      <c r="N93" s="835">
        <v>50</v>
      </c>
      <c r="O93" s="836">
        <v>3.6</v>
      </c>
      <c r="P93" s="835">
        <v>3100</v>
      </c>
      <c r="Q93" s="836">
        <v>0.17</v>
      </c>
      <c r="R93" s="835">
        <v>40</v>
      </c>
      <c r="S93" s="836">
        <v>1.6200000000000003</v>
      </c>
      <c r="T93" s="835">
        <v>98</v>
      </c>
      <c r="U93" s="836">
        <v>4.5454999999999997</v>
      </c>
      <c r="V93" s="835">
        <v>220</v>
      </c>
      <c r="W93" s="836">
        <v>3.45</v>
      </c>
      <c r="X93" s="835">
        <v>50</v>
      </c>
      <c r="Y93" s="836">
        <v>2.8500999999999999</v>
      </c>
      <c r="Z93" s="835"/>
      <c r="AA93" s="836"/>
      <c r="AB93" s="835">
        <v>270</v>
      </c>
      <c r="AC93" s="836">
        <v>0.35</v>
      </c>
      <c r="AD93" s="835">
        <v>12</v>
      </c>
      <c r="AE93" s="836">
        <v>2.35</v>
      </c>
      <c r="AF93" s="835"/>
      <c r="AG93" s="836"/>
      <c r="AH93" s="837">
        <v>15</v>
      </c>
      <c r="AI93" s="836">
        <v>40</v>
      </c>
      <c r="AJ93" s="837">
        <v>4</v>
      </c>
      <c r="AK93" s="836">
        <v>6.3</v>
      </c>
      <c r="AL93" s="835">
        <v>10</v>
      </c>
      <c r="AM93" s="836">
        <v>4.5999999999999996</v>
      </c>
      <c r="AN93" s="835">
        <v>250</v>
      </c>
      <c r="AO93" s="836">
        <v>0.78</v>
      </c>
      <c r="AP93" s="835">
        <v>2000</v>
      </c>
      <c r="AQ93" s="836">
        <v>2.7E-2</v>
      </c>
      <c r="AR93" s="835"/>
      <c r="AS93" s="836"/>
      <c r="AT93" s="837"/>
      <c r="AU93" s="836"/>
      <c r="AV93" s="835"/>
      <c r="AW93" s="836"/>
      <c r="AX93" s="835"/>
      <c r="AY93" s="836"/>
      <c r="AZ93" s="835"/>
      <c r="BA93" s="836"/>
      <c r="BB93" s="835"/>
      <c r="BC93" s="836"/>
      <c r="BD93" s="835"/>
      <c r="BE93" s="836"/>
      <c r="BF93" s="835"/>
      <c r="BG93" s="836"/>
      <c r="BH93" s="835"/>
      <c r="BI93" s="836"/>
      <c r="BJ93" s="835"/>
      <c r="BK93" s="836"/>
      <c r="BL93" s="835"/>
      <c r="BM93" s="836"/>
      <c r="BN93" s="835"/>
      <c r="BO93" s="836"/>
      <c r="BP93" s="835"/>
      <c r="BQ93" s="836"/>
      <c r="BR93" s="835"/>
      <c r="BS93" s="836"/>
      <c r="BT93" s="835"/>
      <c r="BU93" s="836"/>
      <c r="BV93" s="837"/>
      <c r="BW93" s="836"/>
      <c r="BX93" s="835"/>
      <c r="BY93" s="836"/>
      <c r="BZ93" s="835"/>
      <c r="CA93" s="836"/>
      <c r="CB93" s="835"/>
      <c r="CC93" s="836"/>
      <c r="CD93" s="835"/>
      <c r="CE93" s="836"/>
      <c r="CF93" s="837"/>
      <c r="CG93" s="836"/>
      <c r="CH93" s="837"/>
      <c r="CI93" s="836"/>
      <c r="CJ93" s="771"/>
      <c r="CK93" s="771">
        <f t="shared" si="7"/>
        <v>3161.66</v>
      </c>
    </row>
    <row r="94" spans="1:89" ht="16.5" thickBot="1" x14ac:dyDescent="0.3">
      <c r="A94" s="756"/>
      <c r="B94" s="794" t="s">
        <v>5058</v>
      </c>
      <c r="C94" s="795">
        <v>2019</v>
      </c>
      <c r="D94" s="762">
        <f>SUM(D10:D92)</f>
        <v>212915.05999999997</v>
      </c>
      <c r="E94" s="760"/>
      <c r="F94" s="838">
        <f>F10+F12+F14+F16+F18+F20+F22+F24+F26+F28+F30+F32+F34+F36+F38+F40+F42+F44+F46+F48+F50+F52+F54+F56+F58+F60+F62+F64+F66+F68+F70+F72+F74+F76+F78+F80+F82+F84+F86+F88+F90+F92</f>
        <v>5623</v>
      </c>
      <c r="G94" s="839">
        <f>(F10*G10+F12*G12+F14*G14+F16*G16+F18*G18+F20*G20+F22*G22+F24*G24+F26*G26+F28*G28+F30*G30+F32*G32+F34*G34+F36*G36+F38*G38+F40*G40+F42*G42+F44*G44+F46*G46+F48*G48+F50*G50+F52*G52+F54*G54+F56*G56+F58*G58+F60*G60+F62*G62+F64*G64+F66*G66+F68*G68+F70*G70+F72*G72+F74*G74+F76*G76+F78*G78+F80*G80+F82*G82+F84*G84+F86*G86+F88*G88+F90*G90+F92*G92)/F94</f>
        <v>5.1804776809532271E-2</v>
      </c>
      <c r="H94" s="838">
        <f t="shared" ref="H94:H95" si="8">H10+H12+H14+H16+H18+H20+H22+H24+H26+H28+H30+H32+H34+H36+H38+H40+H42+H44+H46+H48+H50+H52+H54+H56+H58+H60+H62+H64+H66+H68+H70+H72+H74+H76+H78+H80+H82+H84+H86+H88+H90+H92</f>
        <v>16179</v>
      </c>
      <c r="I94" s="839">
        <f t="shared" ref="I94:I95" si="9">(H10*I10+H12*I12+H14*I14+H16*I16+H18*I18+H20*I20+H22*I22+H24*I24+H26*I26+H28*I28+H30*I30+H32*I32+H34*I34+H36*I36+H38*I38+H40*I40+H42*I42+H44*I44+H46*I46+H48*I48+H50*I50+H52*I52+H54*I54+H56*I56+H58*I58+H60*I60+H62*I62+H64*I64+H66*I66+H68*I68+H70*I70+H72*I72+H74*I74+H76*I76+H78*I78+H80*I80+H82*I82+H84*I84+H86*I86+H88*I88+H90*I90+H92*I92)/H94</f>
        <v>5.8701396872489021E-2</v>
      </c>
      <c r="J94" s="838">
        <f t="shared" ref="J94:J95" si="10">J10+J12+J14+J16+J18+J20+J22+J24+J26+J28+J30+J32+J34+J36+J38+J40+J42+J44+J46+J48+J50+J52+J54+J56+J58+J60+J62+J64+J66+J68+J70+J72+J74+J76+J78+J80+J82+J84+J86+J88+J90+J92</f>
        <v>86114</v>
      </c>
      <c r="K94" s="839">
        <f t="shared" ref="K94:K95" si="11">(J10*K10+J12*K12+J14*K14+J16*K16+J18*K18+J20*K20+J22*K22+J24*K24+J26*K26+J28*K28+J30*K30+J32*K32+J34*K34+J36*K36+J38*K38+J40*K40+J42*K42+J44*K44+J46*K46+J48*K48+J50*K50+J52*K52+J54*K54+J56*K56+J58*K58+J60*K60+J62*K62+J64*K64+J66*K66+J68*K68+J70*K70+J72*K72+J74*K74+J76*K76+J78*K78+J80*K80+J82*K82+J84*K84+J86*K86+J88*K88+J90*K90+J92*K92)/J94</f>
        <v>2.5902306175534757E-2</v>
      </c>
      <c r="L94" s="838">
        <f t="shared" ref="L94:L95" si="12">L10+L12+L14+L16+L18+L20+L22+L24+L26+L28+L30+L32+L34+L36+L38+L40+L42+L44+L46+L48+L50+L52+L54+L56+L58+L60+L62+L64+L66+L68+L70+L72+L74+L76+L78+L80+L82+L84+L86+L88+L90+L92</f>
        <v>100</v>
      </c>
      <c r="M94" s="839">
        <f t="shared" ref="M94:M95" si="13">(L10*M10+L12*M12+L14*M14+L16*M16+L18*M18+L20*M20+L22*M22+L24*M24+L26*M26+L28*M28+L30*M30+L32*M32+L34*M34+L36*M36+L38*M38+L40*M40+L42*M42+L44*M44+L46*M46+L48*M48+L50*M50+L52*M52+L54*M54+L56*M56+L58*M58+L60*M60+L62*M62+L64*M64+L66*M66+L68*M68+L70*M70+L72*M72+L74*M74+L76*M76+L78*M78+L80*M80+L82*M82+L84*M84+L86*M86+L88*M88+L90*M90+L92*M92)/L94</f>
        <v>0.44</v>
      </c>
      <c r="N94" s="838">
        <f t="shared" ref="N94:N95" si="14">N10+N12+N14+N16+N18+N20+N22+N24+N26+N28+N30+N32+N34+N36+N38+N40+N42+N44+N46+N48+N50+N52+N54+N56+N58+N60+N62+N64+N66+N68+N70+N72+N74+N76+N78+N80+N82+N84+N86+N88+N90+N92</f>
        <v>515</v>
      </c>
      <c r="O94" s="839">
        <f t="shared" ref="O94:O95" si="15">(N10*O10+N12*O12+N14*O14+N16*O16+N18*O18+N20*O20+N22*O22+N24*O24+N26*O26+N28*O28+N30*O30+N32*O32+N34*O34+N36*O36+N38*O38+N40*O40+N42*O42+N44*O44+N46*O46+N48*O48+N50*O50+N52*O52+N54*O54+N56*O56+N58*O58+N60*O60+N62*O62+N64*O64+N66*O66+N68*O68+N70*O70+N72*O72+N74*O74+N76*O76+N78*O78+N80*O80+N82*O82+N84*O84+N86*O86+N88*O88+N90*O90+N92*O92)/N94</f>
        <v>4.9093977223300973</v>
      </c>
      <c r="P94" s="838">
        <f t="shared" ref="P94:P95" si="16">P10+P12+P14+P16+P18+P20+P22+P24+P26+P28+P30+P32+P34+P36+P38+P40+P42+P44+P46+P48+P50+P52+P54+P56+P58+P60+P62+P64+P66+P68+P70+P72+P74+P76+P78+P80+P82+P84+P86+P88+P90+P92</f>
        <v>3127965</v>
      </c>
      <c r="Q94" s="839">
        <f t="shared" ref="Q94:Q95" si="17">(P10*Q10+P12*Q12+P14*Q14+P16*Q16+P18*Q18+P20*Q20+P22*Q22+P24*Q24+P26*Q26+P28*Q28+P30*Q30+P32*Q32+P34*Q34+P36*Q36+P38*Q38+P40*Q40+P42*Q42+P44*Q44+P46*Q46+P48*Q48+P50*Q50+P52*Q52+P54*Q54+P56*Q56+P58*Q58+P60*Q60+P62*Q62+P64*Q64+P66*Q66+P68*Q68+P70*Q70+P72*Q72+P74*Q74+P76*Q76+P78*Q78+P80*Q80+P82*Q82+P84*Q84+P86*Q86+P88*Q88+P90*Q90+P92*Q92)/P94</f>
        <v>2.8828869460312601E-2</v>
      </c>
      <c r="R94" s="838">
        <f t="shared" ref="R94:R95" si="18">R10+R12+R14+R16+R18+R20+R22+R24+R26+R28+R30+R32+R34+R36+R38+R40+R42+R44+R46+R48+R50+R52+R54+R56+R58+R60+R62+R64+R66+R68+R70+R72+R74+R76+R78+R80+R82+R84+R86+R88+R90+R92</f>
        <v>63377</v>
      </c>
      <c r="S94" s="839">
        <f t="shared" ref="S94:S95" si="19">(R10*S10+R12*S12+R14*S14+R16*S16+R18*S18+R20*S20+R22*S22+R24*S24+R26*S26+R28*S28+R30*S30+R32*S32+R34*S34+R36*S36+R38*S38+R40*S40+R42*S42+R44*S44+R46*S46+R48*S48+R50*S50+R52*S52+R54*S54+R56*S56+R58*S58+R60*S60+R62*S62+R64*S64+R66*S66+R68*S68+R70*S70+R72*S72+R74*S74+R76*S76+R78*S78+R80*S80+R82*S82+R84*S84+R86*S86+R88*S88+R90*S90+R92*S92)/R94</f>
        <v>0.38057721521973892</v>
      </c>
      <c r="T94" s="838">
        <f t="shared" ref="T94:T95" si="20">T10+T12+T14+T16+T18+T20+T22+T24+T26+T28+T30+T32+T34+T36+T38+T40+T42+T44+T46+T48+T50+T52+T54+T56+T58+T60+T62+T64+T66+T68+T70+T72+T74+T76+T78+T80+T82+T84+T86+T88+T90+T92</f>
        <v>200</v>
      </c>
      <c r="U94" s="839">
        <f t="shared" ref="U94:U95" si="21">(T10*U10+T12*U12+T14*U14+T16*U16+T18*U18+T20*U20+T22*U22+T24*U24+T26*U26+T28*U28+T30*U30+T32*U32+T34*U34+T36*U36+T38*U38+T40*U40+T42*U42+T44*U44+T46*U46+T48*U48+T50*U50+T52*U52+T54*U54+T56*U56+T58*U58+T60*U60+T62*U62+T64*U64+T66*U66+T68*U68+T70*U70+T72*U72+T74*U74+T76*U76+T78*U78+T80*U80+T82*U82+T84*U84+T86*U86+T88*U88+T90*U90+T92*U92)/T94</f>
        <v>7.0036506500000009</v>
      </c>
      <c r="V94" s="838">
        <f t="shared" ref="V94:V95" si="22">V10+V12+V14+V16+V18+V20+V22+V24+V26+V28+V30+V32+V34+V36+V38+V40+V42+V44+V46+V48+V50+V52+V54+V56+V58+V60+V62+V64+V66+V68+V70+V72+V74+V76+V78+V80+V82+V84+V86+V88+V90+V92</f>
        <v>16433</v>
      </c>
      <c r="W94" s="839">
        <f t="shared" ref="W94:W95" si="23">(V10*W10+V12*W12+V14*W14+V16*W16+V18*W18+V20*W20+V22*W22+V24*W24+V26*W26+V28*W28+V30*W30+V32*W32+V34*W34+V36*W36+V38*W38+V40*W40+V42*W42+V44*W44+V46*W46+V48*W48+V50*W50+V52*W52+V54*W54+V56*W56+V58*W58+V60*W60+V62*W62+V64*W64+V66*W66+V68*W68+V70*W70+V72*W72+V74*W74+V76*W76+V78*W78+V80*W80+V82*W82+V84*W84+V86*W86+V88*W88+V90*W90+V92*W92)/V94</f>
        <v>1.1097956960506301</v>
      </c>
      <c r="X94" s="838">
        <f t="shared" ref="X94:X95" si="24">X10+X12+X14+X16+X18+X20+X22+X24+X26+X28+X30+X32+X34+X36+X38+X40+X42+X44+X46+X48+X50+X52+X54+X56+X58+X60+X62+X64+X66+X68+X70+X72+X74+X76+X78+X80+X82+X84+X86+X88+X90+X92</f>
        <v>68089</v>
      </c>
      <c r="Y94" s="839">
        <f t="shared" ref="Y94:Y95" si="25">(X10*Y10+X12*Y12+X14*Y14+X16*Y16+X18*Y18+X20*Y20+X22*Y22+X24*Y24+X26*Y26+X28*Y28+X30*Y30+X32*Y32+X34*Y34+X36*Y36+X38*Y38+X40*Y40+X42*Y42+X44*Y44+X46*Y46+X48*Y48+X50*Y50+X52*Y52+X54*Y54+X56*Y56+X58*Y58+X60*Y60+X62*Y62+X64*Y64+X66*Y66+X68*Y68+X70*Y70+X72*Y72+X74*Y74+X76*Y76+X78*Y78+X80*Y80+X82*Y82+X84*Y84+X86*Y86+X88*Y88+X90*Y90+X92*Y92)/X94</f>
        <v>5.7143963180543121E-2</v>
      </c>
      <c r="Z94" s="838">
        <f t="shared" ref="Z94:Z95" si="26">Z10+Z12+Z14+Z16+Z18+Z20+Z22+Z24+Z26+Z28+Z30+Z32+Z34+Z36+Z38+Z40+Z42+Z44+Z46+Z48+Z50+Z52+Z54+Z56+Z58+Z60+Z62+Z64+Z66+Z68+Z70+Z72+Z74+Z76+Z78+Z80+Z82+Z84+Z86+Z88+Z90+Z92</f>
        <v>25072</v>
      </c>
      <c r="AA94" s="839">
        <f t="shared" ref="AA94:AA95" si="27">(Z10*AA10+Z12*AA12+Z14*AA14+Z16*AA16+Z18*AA18+Z20*AA20+Z22*AA22+Z24*AA24+Z26*AA26+Z28*AA28+Z30*AA30+Z32*AA32+Z34*AA34+Z36*AA36+Z38*AA38+Z40*AA40+Z42*AA42+Z44*AA44+Z46*AA46+Z48*AA48+Z50*AA50+Z52*AA52+Z54*AA54+Z56*AA56+Z58*AA58+Z60*AA60+Z62*AA62+Z64*AA64+Z66*AA66+Z68*AA68+Z70*AA70+Z72*AA72+Z74*AA74+Z76*AA76+Z78*AA78+Z80*AA80+Z82*AA82+Z84*AA84+Z86*AA86+Z88*AA88+Z90*AA90+Z92*AA92)/Z94</f>
        <v>1.4281093171665605E-2</v>
      </c>
      <c r="AB94" s="838">
        <f t="shared" ref="AB94:AB95" si="28">AB10+AB12+AB14+AB16+AB18+AB20+AB22+AB24+AB26+AB28+AB30+AB32+AB34+AB36+AB38+AB40+AB42+AB44+AB46+AB48+AB50+AB52+AB54+AB56+AB58+AB60+AB62+AB64+AB66+AB68+AB70+AB72+AB74+AB76+AB78+AB80+AB82+AB84+AB86+AB88+AB90+AB92</f>
        <v>38561</v>
      </c>
      <c r="AC94" s="839">
        <f t="shared" ref="AC94:AC95" si="29">(AB10*AC10+AB12*AC12+AB14*AC14+AB16*AC16+AB18*AC18+AB20*AC20+AB22*AC22+AB24*AC24+AB26*AC26+AB28*AC28+AB30*AC30+AB32*AC32+AB34*AC34+AB36*AC36+AB38*AC38+AB40*AC40+AB42*AC42+AB44*AC44+AB46*AC46+AB48*AC48+AB50*AC50+AB52*AC52+AB54*AC54+AB56*AC56+AB58*AC58+AB60*AC60+AB62*AC62+AB64*AC64+AB66*AC66+AB68*AC68+AB70*AC70+AB72*AC72+AB74*AC74+AB76*AC76+AB78*AC78+AB80*AC80+AB82*AC82+AB84*AC84+AB86*AC86+AB88*AC88+AB90*AC90+AB92*AC92)/AB94</f>
        <v>6.7800238349627867E-2</v>
      </c>
      <c r="AD94" s="838">
        <f t="shared" ref="AD94:AD95" si="30">AD10+AD12+AD14+AD16+AD18+AD20+AD22+AD24+AD26+AD28+AD30+AD32+AD34+AD36+AD38+AD40+AD42+AD44+AD46+AD48+AD50+AD52+AD54+AD56+AD58+AD60+AD62+AD64+AD66+AD68+AD70+AD72+AD74+AD76+AD78+AD80+AD82+AD84+AD86+AD88+AD90+AD92</f>
        <v>0</v>
      </c>
      <c r="AE94" s="839">
        <v>0</v>
      </c>
      <c r="AF94" s="838">
        <f t="shared" ref="AF94:AF95" si="31">AF10+AF12+AF14+AF16+AF18+AF20+AF22+AF24+AF26+AF28+AF30+AF32+AF34+AF36+AF38+AF40+AF42+AF44+AF46+AF48+AF50+AF52+AF54+AF56+AF58+AF60+AF62+AF64+AF66+AF68+AF70+AF72+AF74+AF76+AF78+AF80+AF82+AF84+AF86+AF88+AF90+AF92</f>
        <v>27</v>
      </c>
      <c r="AG94" s="839">
        <f t="shared" ref="AG94:AG95" si="32">(AF10*AG10+AF12*AG12+AF14*AG14+AF16*AG16+AF18*AG18+AF20*AG20+AF22*AG22+AF24*AG24+AF26*AG26+AF28*AG28+AF30*AG30+AF32*AG32+AF34*AG34+AF36*AG36+AF38*AG38+AF40*AG40+AF42*AG42+AF44*AG44+AF46*AG46+AF48*AG48+AF50*AG50+AF52*AG52+AF54*AG54+AF56*AG56+AF58*AG58+AF60*AG60+AF62*AG62+AF64*AG64+AF66*AG66+AF68*AG68+AF70*AG70+AF72*AG72+AF74*AG74+AF76*AG76+AF78*AG78+AF80*AG80+AF82*AG82+AF84*AG84+AF86*AG86+AF88*AG88+AF90*AG90+AF92*AG92)/AF94</f>
        <v>11.11674074074074</v>
      </c>
      <c r="AH94" s="838">
        <f t="shared" ref="AH94:AH95" si="33">AH10+AH12+AH14+AH16+AH18+AH20+AH22+AH24+AH26+AH28+AH30+AH32+AH34+AH36+AH38+AH40+AH42+AH44+AH46+AH48+AH50+AH52+AH54+AH56+AH58+AH60+AH62+AH64+AH66+AH68+AH70+AH72+AH74+AH76+AH78+AH80+AH82+AH84+AH86+AH88+AH90+AH92</f>
        <v>158095.87</v>
      </c>
      <c r="AI94" s="839">
        <f t="shared" ref="AI94:AI95" si="34">(AH10*AI10+AH12*AI12+AH14*AI14+AH16*AI16+AH18*AI18+AH20*AI20+AH22*AI22+AH24*AI24+AH26*AI26+AH28*AI28+AH30*AI30+AH32*AI32+AH34*AI34+AH36*AI36+AH38*AI38+AH40*AI40+AH42*AI42+AH44*AI44+AH46*AI46+AH48*AI48+AH50*AI50+AH52*AI52+AH54*AI54+AH56*AI56+AH58*AI58+AH60*AI60+AH62*AI62+AH64*AI64+AH66*AI66+AH68*AI68+AH70*AI70+AH72*AI72+AH74*AI74+AH76*AI76+AH78*AI78+AH80*AI80+AH82*AI82+AH84*AI84+AH86*AI86+AH88*AI88+AH90*AI90+AH92*AI92)/AH94</f>
        <v>0.17333261386009202</v>
      </c>
      <c r="AJ94" s="838">
        <f t="shared" ref="AJ94:AJ95" si="35">AJ10+AJ12+AJ14+AJ16+AJ18+AJ20+AJ22+AJ24+AJ26+AJ28+AJ30+AJ32+AJ34+AJ36+AJ38+AJ40+AJ42+AJ44+AJ46+AJ48+AJ50+AJ52+AJ54+AJ56+AJ58+AJ60+AJ62+AJ64+AJ66+AJ68+AJ70+AJ72+AJ74+AJ76+AJ78+AJ80+AJ82+AJ84+AJ86+AJ88+AJ90+AJ92</f>
        <v>3207.25</v>
      </c>
      <c r="AK94" s="839">
        <f t="shared" ref="AK94:AK95" si="36">(AJ10*AK10+AJ12*AK12+AJ14*AK14+AJ16*AK16+AJ18*AK18+AJ20*AK20+AJ22*AK22+AJ24*AK24+AJ26*AK26+AJ28*AK28+AJ30*AK30+AJ32*AK32+AJ34*AK34+AJ36*AK36+AJ38*AK38+AJ40*AK40+AJ42*AK42+AJ44*AK44+AJ46*AK46+AJ48*AK48+AJ50*AK50+AJ52*AK52+AJ54*AK54+AJ56*AK56+AJ58*AK58+AJ60*AK60+AJ62*AK62+AJ64*AK64+AJ66*AK66+AJ68*AK68+AJ70*AK70+AJ72*AK72+AJ74*AK74+AJ76*AK76+AJ78*AK78+AJ80*AK80+AJ82*AK82+AJ84*AK84+AJ86*AK86+AJ88*AK88+AJ90*AK90+AJ92*AK92)/AJ94</f>
        <v>4.3009537792444981</v>
      </c>
      <c r="AL94" s="838">
        <f t="shared" ref="AL94:AL95" si="37">AL10+AL12+AL14+AL16+AL18+AL20+AL22+AL24+AL26+AL28+AL30+AL32+AL34+AL36+AL38+AL40+AL42+AL44+AL46+AL48+AL50+AL52+AL54+AL56+AL58+AL60+AL62+AL64+AL66+AL68+AL70+AL72+AL74+AL76+AL78+AL80+AL82+AL84+AL86+AL88+AL90+AL92</f>
        <v>817937.5</v>
      </c>
      <c r="AM94" s="839">
        <f t="shared" ref="AM94:AM95" si="38">(AL10*AM10+AL12*AM12+AL14*AM14+AL16*AM16+AL18*AM18+AL20*AM20+AL22*AM22+AL24*AM24+AL26*AM26+AL28*AM28+AL30*AM30+AL32*AM32+AL34*AM34+AL36*AM36+AL38*AM38+AL40*AM40+AL42*AM42+AL44*AM44+AL46*AM46+AL48*AM48+AL50*AM50+AL52*AM52+AL54*AM54+AL56*AM56+AL58*AM58+AL60*AM60+AL62*AM62+AL64*AM64+AL66*AM66+AL68*AM68+AL70*AM70+AL72*AM72+AL74*AM74+AL76*AM76+AL78*AM78+AL80*AM80+AL82*AM82+AL84*AM84+AL86*AM86+AL88*AM88+AL90*AM90+AL92*AM92)/AL94</f>
        <v>1.5884801277603729E-2</v>
      </c>
      <c r="AN94" s="838">
        <f t="shared" ref="AN94:AN95" si="39">AN10+AN12+AN14+AN16+AN18+AN20+AN22+AN24+AN26+AN28+AN30+AN32+AN34+AN36+AN38+AN40+AN42+AN44+AN46+AN48+AN50+AN52+AN54+AN56+AN58+AN60+AN62+AN64+AN66+AN68+AN70+AN72+AN74+AN76+AN78+AN80+AN82+AN84+AN86+AN88+AN90+AN92</f>
        <v>45877</v>
      </c>
      <c r="AO94" s="839">
        <f t="shared" ref="AO94:AO95" si="40">(AN10*AO10+AN12*AO12+AN14*AO14+AN16*AO16+AN18*AO18+AN20*AO20+AN22*AO22+AN24*AO24+AN26*AO26+AN28*AO28+AN30*AO30+AN32*AO32+AN34*AO34+AN36*AO36+AN38*AO38+AN40*AO40+AN42*AO42+AN44*AO44+AN46*AO46+AN48*AO48+AN50*AO50+AN52*AO52+AN54*AO54+AN56*AO56+AN58*AO58+AN60*AO60+AN62*AO62+AN64*AO64+AN66*AO66+AN68*AO68+AN70*AO70+AN72*AO72+AN74*AO74+AN76*AO76+AN78*AO78+AN80*AO80+AN82*AO82+AN84*AO84+AN86*AO86+AN88*AO88+AN90*AO90+AN92*AO92)/AN94</f>
        <v>1.1348746975608694E-2</v>
      </c>
      <c r="AP94" s="838">
        <f t="shared" ref="AP94:AP95" si="41">AP10+AP12+AP14+AP16+AP18+AP20+AP22+AP24+AP26+AP28+AP30+AP32+AP34+AP36+AP38+AP40+AP42+AP44+AP46+AP48+AP50+AP52+AP54+AP56+AP58+AP60+AP62+AP64+AP66+AP68+AP70+AP72+AP74+AP76+AP78+AP80+AP82+AP84+AP86+AP88+AP90+AP92</f>
        <v>125254</v>
      </c>
      <c r="AQ94" s="839">
        <f t="shared" ref="AQ94:AQ95" si="42">(AP10*AQ10+AP12*AQ12+AP14*AQ14+AP16*AQ16+AP18*AQ18+AP20*AQ20+AP22*AQ22+AP24*AQ24+AP26*AQ26+AP28*AQ28+AP30*AQ30+AP32*AQ32+AP34*AQ34+AP36*AQ36+AP38*AQ38+AP40*AQ40+AP42*AQ42+AP44*AQ44+AP46*AQ46+AP48*AQ48+AP50*AQ50+AP52*AQ52+AP54*AQ54+AP56*AQ56+AP58*AQ58+AP60*AQ60+AP62*AQ62+AP64*AQ64+AP66*AQ66+AP68*AQ68+AP70*AQ70+AP72*AQ72+AP74*AQ74+AP76*AQ76+AP78*AQ78+AP80*AQ80+AP82*AQ82+AP84*AQ84+AP86*AQ86+AP88*AQ88+AP90*AQ90+AP92*AQ92)/AP94</f>
        <v>1.3660394079071327E-2</v>
      </c>
      <c r="AR94" s="838">
        <f t="shared" ref="AR94:AR95" si="43">AR10+AR12+AR14+AR16+AR18+AR20+AR22+AR24+AR26+AR28+AR30+AR32+AR34+AR36+AR38+AR40+AR42+AR44+AR46+AR48+AR50+AR52+AR54+AR56+AR58+AR60+AR62+AR64+AR66+AR68+AR70+AR72+AR74+AR76+AR78+AR80+AR82+AR84+AR86+AR88+AR90+AR92</f>
        <v>2280</v>
      </c>
      <c r="AS94" s="839">
        <f t="shared" ref="AS94:AS95" si="44">(AR10*AS10+AR12*AS12+AR14*AS14+AR16*AS16+AR18*AS18+AR20*AS20+AR22*AS22+AR24*AS24+AR26*AS26+AR28*AS28+AR30*AS30+AR32*AS32+AR34*AS34+AR36*AS36+AR38*AS38+AR40*AS40+AR42*AS42+AR44*AS44+AR46*AS46+AR48*AS48+AR50*AS50+AR52*AS52+AR54*AS54+AR56*AS56+AR58*AS58+AR60*AS60+AR62*AS62+AR64*AS64+AR66*AS66+AR68*AS68+AR70*AS70+AR72*AS72+AR74*AS74+AR76*AS76+AR78*AS78+AR80*AS80+AR82*AS82+AR84*AS84+AR86*AS86+AR88*AS88+AR90*AS90+AR92*AS92)/AR94</f>
        <v>8.2666842105263164E-2</v>
      </c>
      <c r="AT94" s="838">
        <f t="shared" ref="AT94:AT95" si="45">AT10+AT12+AT14+AT16+AT18+AT20+AT22+AT24+AT26+AT28+AT30+AT32+AT34+AT36+AT38+AT40+AT42+AT44+AT46+AT48+AT50+AT52+AT54+AT56+AT58+AT60+AT62+AT64+AT66+AT68+AT70+AT72+AT74+AT76+AT78+AT80+AT82+AT84+AT86+AT88+AT90+AT92</f>
        <v>6.6089999999999991</v>
      </c>
      <c r="AU94" s="839">
        <f t="shared" ref="AU94:AU95" si="46">(AT10*AU10+AT12*AU12+AT14*AU14+AT16*AU16+AT18*AU18+AT20*AU20+AT22*AU22+AT24*AU24+AT26*AU26+AT28*AU28+AT30*AU30+AT32*AU32+AT34*AU34+AT36*AU36+AT38*AU38+AT40*AU40+AT42*AU42+AT44*AU44+AT46*AU46+AT48*AU48+AT50*AU50+AT52*AU52+AT54*AU54+AT56*AU56+AT58*AU58+AT60*AU60+AT62*AU62+AT64*AU64+AT66*AU66+AT68*AU68+AT70*AU70+AT72*AU72+AT74*AU74+AT76*AU76+AT78*AU78+AT80*AU80+AT82*AU82+AT84*AU84+AT86*AU86+AT88*AU88+AT90*AU90+AT92*AU92)/AT94</f>
        <v>13.741734726736269</v>
      </c>
      <c r="AV94" s="838">
        <f t="shared" ref="AV94:AV95" si="47">AV10+AV12+AV14+AV16+AV18+AV20+AV22+AV24+AV26+AV28+AV30+AV32+AV34+AV36+AV38+AV40+AV42+AV44+AV46+AV48+AV50+AV52+AV54+AV56+AV58+AV60+AV62+AV64+AV66+AV68+AV70+AV72+AV74+AV76+AV78+AV80+AV82+AV84+AV86+AV88+AV90+AV92</f>
        <v>0</v>
      </c>
      <c r="AW94" s="839">
        <v>0</v>
      </c>
      <c r="AX94" s="838">
        <f t="shared" ref="AX94:AX95" si="48">AX10+AX12+AX14+AX16+AX18+AX20+AX22+AX24+AX26+AX28+AX30+AX32+AX34+AX36+AX38+AX40+AX42+AX44+AX46+AX48+AX50+AX52+AX54+AX56+AX58+AX60+AX62+AX64+AX66+AX68+AX70+AX72+AX74+AX76+AX78+AX80+AX82+AX84+AX86+AX88+AX90+AX92</f>
        <v>0</v>
      </c>
      <c r="AY94" s="839">
        <v>0</v>
      </c>
      <c r="AZ94" s="838">
        <f t="shared" ref="AZ94:AZ95" si="49">AZ10+AZ12+AZ14+AZ16+AZ18+AZ20+AZ22+AZ24+AZ26+AZ28+AZ30+AZ32+AZ34+AZ36+AZ38+AZ40+AZ42+AZ44+AZ46+AZ48+AZ50+AZ52+AZ54+AZ56+AZ58+AZ60+AZ62+AZ64+AZ66+AZ68+AZ70+AZ72+AZ74+AZ76+AZ78+AZ80+AZ82+AZ84+AZ86+AZ88+AZ90+AZ92</f>
        <v>287</v>
      </c>
      <c r="BA94" s="839">
        <f t="shared" ref="BA94:BA95" si="50">(AZ10*BA10+AZ12*BA12+AZ14*BA14+AZ16*BA16+AZ18*BA18+AZ20*BA20+AZ22*BA22+AZ24*BA24+AZ26*BA26+AZ28*BA28+AZ30*BA30+AZ32*BA32+AZ34*BA34+AZ36*BA36+AZ38*BA38+AZ40*BA40+AZ42*BA42+AZ44*BA44+AZ46*BA46+AZ48*BA48+AZ50*BA50+AZ52*BA52+AZ54*BA54+AZ56*BA56+AZ58*BA58+AZ60*BA60+AZ62*BA62+AZ64*BA64+AZ66*BA66+AZ68*BA68+AZ70*BA70+AZ72*BA72+AZ74*BA74+AZ76*BA76+AZ78*BA78+AZ80*BA80+AZ82*BA82+AZ84*BA84+AZ86*BA86+AZ88*BA88+AZ90*BA90+AZ92*BA92)/AZ94</f>
        <v>6.9504250871080142E-2</v>
      </c>
      <c r="BB94" s="838">
        <f t="shared" ref="BB94:BB95" si="51">BB10+BB12+BB14+BB16+BB18+BB20+BB22+BB24+BB26+BB28+BB30+BB32+BB34+BB36+BB38+BB40+BB42+BB44+BB46+BB48+BB50+BB52+BB54+BB56+BB58+BB60+BB62+BB64+BB66+BB68+BB70+BB72+BB74+BB76+BB78+BB80+BB82+BB84+BB86+BB88+BB90+BB92</f>
        <v>65</v>
      </c>
      <c r="BC94" s="839">
        <f t="shared" ref="BC94:BC95" si="52">(BB10*BC10+BB12*BC12+BB14*BC14+BB16*BC16+BB18*BC18+BB20*BC20+BB22*BC22+BB24*BC24+BB26*BC26+BB28*BC28+BB30*BC30+BB32*BC32+BB34*BC34+BB36*BC36+BB38*BC38+BB40*BC40+BB42*BC42+BB44*BC44+BB46*BC46+BB48*BC48+BB50*BC50+BB52*BC52+BB54*BC54+BB56*BC56+BB58*BC58+BB60*BC60+BB62*BC62+BB64*BC64+BB66*BC66+BB68*BC68+BB70*BC70+BB72*BC72+BB74*BC74+BB76*BC76+BB78*BC78+BB80*BC80+BB82*BC82+BB84*BC84+BB86*BC86+BB88*BC88+BB90*BC90+BB92*BC92)/BB94</f>
        <v>1.1788000000000001</v>
      </c>
      <c r="BD94" s="838">
        <f t="shared" ref="BD94:BD95" si="53">BD10+BD12+BD14+BD16+BD18+BD20+BD22+BD24+BD26+BD28+BD30+BD32+BD34+BD36+BD38+BD40+BD42+BD44+BD46+BD48+BD50+BD52+BD54+BD56+BD58+BD60+BD62+BD64+BD66+BD68+BD70+BD72+BD74+BD76+BD78+BD80+BD82+BD84+BD86+BD88+BD90+BD92</f>
        <v>0</v>
      </c>
      <c r="BE94" s="839">
        <v>0</v>
      </c>
      <c r="BF94" s="838">
        <f t="shared" ref="BF94:BF95" si="54">BF10+BF12+BF14+BF16+BF18+BF20+BF22+BF24+BF26+BF28+BF30+BF32+BF34+BF36+BF38+BF40+BF42+BF44+BF46+BF48+BF50+BF52+BF54+BF56+BF58+BF60+BF62+BF64+BF66+BF68+BF70+BF72+BF74+BF76+BF78+BF80+BF82+BF84+BF86+BF88+BF90+BF92</f>
        <v>0</v>
      </c>
      <c r="BG94" s="839">
        <v>0</v>
      </c>
      <c r="BH94" s="838">
        <f t="shared" ref="BH94:BH95" si="55">BH10+BH12+BH14+BH16+BH18+BH20+BH22+BH24+BH26+BH28+BH30+BH32+BH34+BH36+BH38+BH40+BH42+BH44+BH46+BH48+BH50+BH52+BH54+BH56+BH58+BH60+BH62+BH64+BH66+BH68+BH70+BH72+BH74+BH76+BH78+BH80+BH82+BH84+BH86+BH88+BH90+BH92</f>
        <v>0</v>
      </c>
      <c r="BI94" s="839">
        <v>0</v>
      </c>
      <c r="BJ94" s="838">
        <f t="shared" ref="BJ94:BJ95" si="56">BJ10+BJ12+BJ14+BJ16+BJ18+BJ20+BJ22+BJ24+BJ26+BJ28+BJ30+BJ32+BJ34+BJ36+BJ38+BJ40+BJ42+BJ44+BJ46+BJ48+BJ50+BJ52+BJ54+BJ56+BJ58+BJ60+BJ62+BJ64+BJ66+BJ68+BJ70+BJ72+BJ74+BJ76+BJ78+BJ80+BJ82+BJ84+BJ86+BJ88+BJ90+BJ92</f>
        <v>730</v>
      </c>
      <c r="BK94" s="839">
        <f t="shared" ref="BK94:BK95" si="57">(BJ10*BK10+BJ12*BK12+BJ14*BK14+BJ16*BK16+BJ18*BK18+BJ20*BK20+BJ22*BK22+BJ24*BK24+BJ26*BK26+BJ28*BK28+BJ30*BK30+BJ32*BK32+BJ34*BK34+BJ36*BK36+BJ38*BK38+BJ40*BK40+BJ42*BK42+BJ44*BK44+BJ46*BK46+BJ48*BK48+BJ50*BK50+BJ52*BK52+BJ54*BK54+BJ56*BK56+BJ58*BK58+BJ60*BK60+BJ62*BK62+BJ64*BK64+BJ66*BK66+BJ68*BK68+BJ70*BK70+BJ72*BK72+BJ74*BK74+BJ76*BK76+BJ78*BK78+BJ80*BK80+BJ82*BK82+BJ84*BK84+BJ86*BK86+BJ88*BK88+BJ90*BK90+BJ92*BK92)/BJ94</f>
        <v>0.30180000000000001</v>
      </c>
      <c r="BL94" s="838">
        <f t="shared" ref="BL94:BL95" si="58">BL10+BL12+BL14+BL16+BL18+BL20+BL22+BL24+BL26+BL28+BL30+BL32+BL34+BL36+BL38+BL40+BL42+BL44+BL46+BL48+BL50+BL52+BL54+BL56+BL58+BL60+BL62+BL64+BL66+BL68+BL70+BL72+BL74+BL76+BL78+BL80+BL82+BL84+BL86+BL88+BL90+BL92</f>
        <v>2208</v>
      </c>
      <c r="BM94" s="839">
        <f t="shared" ref="BM94:BM95" si="59">(BL10*BM10+BL12*BM12+BL14*BM14+BL16*BM16+BL18*BM18+BL20*BM20+BL22*BM22+BL24*BM24+BL26*BM26+BL28*BM28+BL30*BM30+BL32*BM32+BL34*BM34+BL36*BM36+BL38*BM38+BL40*BM40+BL42*BM42+BL44*BM44+BL46*BM46+BL48*BM48+BL50*BM50+BL52*BM52+BL54*BM54+BL56*BM56+BL58*BM58+BL60*BM60+BL62*BM62+BL64*BM64+BL66*BM66+BL68*BM68+BL70*BM70+BL72*BM72+BL74*BM74+BL76*BM76+BL78*BM78+BL80*BM80+BL82*BM82+BL84*BM84+BL86*BM86+BL88*BM88+BL90*BM90+BL92*BM92)/BL94</f>
        <v>0.21891295289855073</v>
      </c>
      <c r="BN94" s="838">
        <f t="shared" ref="BN94:BN95" si="60">BN10+BN12+BN14+BN16+BN18+BN20+BN22+BN24+BN26+BN28+BN30+BN32+BN34+BN36+BN38+BN40+BN42+BN44+BN46+BN48+BN50+BN52+BN54+BN56+BN58+BN60+BN62+BN64+BN66+BN68+BN70+BN72+BN74+BN76+BN78+BN80+BN82+BN84+BN86+BN88+BN90+BN92</f>
        <v>8</v>
      </c>
      <c r="BO94" s="839">
        <f t="shared" ref="BO94:BO95" si="61">(BN10*BO10+BN12*BO12+BN14*BO14+BN16*BO16+BN18*BO18+BN20*BO20+BN22*BO22+BN24*BO24+BN26*BO26+BN28*BO28+BN30*BO30+BN32*BO32+BN34*BO34+BN36*BO36+BN38*BO38+BN40*BO40+BN42*BO42+BN44*BO44+BN46*BO46+BN48*BO48+BN50*BO50+BN52*BO52+BN54*BO54+BN56*BO56+BN58*BO58+BN60*BO60+BN62*BO62+BN64*BO64+BN66*BO66+BN68*BO68+BN70*BO70+BN72*BO72+BN74*BO74+BN76*BO76+BN78*BO78+BN80*BO80+BN82*BO82+BN84*BO84+BN86*BO86+BN88*BO88+BN90*BO90+BN92*BO92)/BN94</f>
        <v>1.6464000000000001</v>
      </c>
      <c r="BP94" s="838">
        <f t="shared" ref="BP94:BP95" si="62">BP10+BP12+BP14+BP16+BP18+BP20+BP22+BP24+BP26+BP28+BP30+BP32+BP34+BP36+BP38+BP40+BP42+BP44+BP46+BP48+BP50+BP52+BP54+BP56+BP58+BP60+BP62+BP64+BP66+BP68+BP70+BP72+BP74+BP76+BP78+BP80+BP82+BP84+BP86+BP88+BP90+BP92</f>
        <v>0</v>
      </c>
      <c r="BQ94" s="839">
        <v>0</v>
      </c>
      <c r="BR94" s="838">
        <f t="shared" ref="BR94:BR95" si="63">BR10+BR12+BR14+BR16+BR18+BR20+BR22+BR24+BR26+BR28+BR30+BR32+BR34+BR36+BR38+BR40+BR42+BR44+BR46+BR48+BR50+BR52+BR54+BR56+BR58+BR60+BR62+BR64+BR66+BR68+BR70+BR72+BR74+BR76+BR78+BR80+BR82+BR84+BR86+BR88+BR90+BR92</f>
        <v>130</v>
      </c>
      <c r="BS94" s="839">
        <f t="shared" ref="BS94:BS95" si="64">(BR10*BS10+BR12*BS12+BR14*BS14+BR16*BS16+BR18*BS18+BR20*BS20+BR22*BS22+BR24*BS24+BR26*BS26+BR28*BS28+BR30*BS30+BR32*BS32+BR34*BS34+BR36*BS36+BR38*BS38+BR40*BS40+BR42*BS42+BR44*BS44+BR46*BS46+BR48*BS48+BR50*BS50+BR52*BS52+BR54*BS54+BR56*BS56+BR58*BS58+BR60*BS60+BR62*BS62+BR64*BS64+BR66*BS66+BR68*BS68+BR70*BS70+BR72*BS72+BR74*BS74+BR76*BS76+BR78*BS78+BR80*BS80+BR82*BS82+BR84*BS84+BR86*BS86+BR88*BS88+BR90*BS90+BR92*BS92)/BR94</f>
        <v>0.3584</v>
      </c>
      <c r="BT94" s="838">
        <f t="shared" ref="BT94:BT95" si="65">BT10+BT12+BT14+BT16+BT18+BT20+BT22+BT24+BT26+BT28+BT30+BT32+BT34+BT36+BT38+BT40+BT42+BT44+BT46+BT48+BT50+BT52+BT54+BT56+BT58+BT60+BT62+BT64+BT66+BT68+BT70+BT72+BT74+BT76+BT78+BT80+BT82+BT84+BT86+BT88+BT90+BT92</f>
        <v>0</v>
      </c>
      <c r="BU94" s="839">
        <v>0</v>
      </c>
      <c r="BV94" s="838">
        <f t="shared" ref="BV94:BV95" si="66">BV10+BV12+BV14+BV16+BV18+BV20+BV22+BV24+BV26+BV28+BV30+BV32+BV34+BV36+BV38+BV40+BV42+BV44+BV46+BV48+BV50+BV52+BV54+BV56+BV58+BV60+BV62+BV64+BV66+BV68+BV70+BV72+BV74+BV76+BV78+BV80+BV82+BV84+BV86+BV88+BV90+BV92</f>
        <v>86</v>
      </c>
      <c r="BW94" s="839">
        <f t="shared" ref="BW94:BW95" si="67">(BV10*BW10+BV12*BW12+BV14*BW14+BV16*BW16+BV18*BW18+BV20*BW20+BV22*BW22+BV24*BW24+BV26*BW26+BV28*BW28+BV30*BW30+BV32*BW32+BV34*BW34+BV36*BW36+BV38*BW38+BV40*BW40+BV42*BW42+BV44*BW44+BV46*BW46+BV48*BW48+BV50*BW50+BV52*BW52+BV54*BW54+BV56*BW56+BV58*BW58+BV60*BW60+BV62*BW62+BV64*BW64+BV66*BW66+BV68*BW68+BV70*BW70+BV72*BW72+BV74*BW74+BV76*BW76+BV78*BW78+BV80*BW80+BV82*BW82+BV84*BW84+BV86*BW86+BV88*BW88+BV90*BW90+BV92*BW92)/BV94</f>
        <v>4.4628093023255806</v>
      </c>
      <c r="BX94" s="838">
        <f t="shared" ref="BX94:BX95" si="68">BX10+BX12+BX14+BX16+BX18+BX20+BX22+BX24+BX26+BX28+BX30+BX32+BX34+BX36+BX38+BX40+BX42+BX44+BX46+BX48+BX50+BX52+BX54+BX56+BX58+BX60+BX62+BX64+BX66+BX68+BX70+BX72+BX74+BX76+BX78+BX80+BX82+BX84+BX86+BX88+BX90+BX92</f>
        <v>1630</v>
      </c>
      <c r="BY94" s="839">
        <f t="shared" ref="BY94:BY95" si="69">(BX10*BY10+BX12*BY12+BX14*BY14+BX16*BY16+BX18*BY18+BX20*BY20+BX22*BY22+BX24*BY24+BX26*BY26+BX28*BY28+BX30*BY30+BX32*BY32+BX34*BY34+BX36*BY36+BX38*BY38+BX40*BY40+BX42*BY42+BX44*BY44+BX46*BY46+BX48*BY48+BX50*BY50+BX52*BY52+BX54*BY54+BX56*BY56+BX58*BY58+BX60*BY60+BX62*BY62+BX64*BY64+BX66*BY66+BX68*BY68+BX70*BY70+BX72*BY72+BX74*BY74+BX76*BY76+BX78*BY78+BX80*BY80+BX82*BY82+BX84*BY84+BX86*BY86+BX88*BY88+BX90*BY90+BX92*BY92)/BX94</f>
        <v>2.4080000000000001E-2</v>
      </c>
      <c r="BZ94" s="838">
        <f t="shared" ref="BZ94:BZ95" si="70">BZ10+BZ12+BZ14+BZ16+BZ18+BZ20+BZ22+BZ24+BZ26+BZ28+BZ30+BZ32+BZ34+BZ36+BZ38+BZ40+BZ42+BZ44+BZ46+BZ48+BZ50+BZ52+BZ54+BZ56+BZ58+BZ60+BZ62+BZ64+BZ66+BZ68+BZ70+BZ72+BZ74+BZ76+BZ78+BZ80+BZ82+BZ84+BZ86+BZ88+BZ90+BZ92</f>
        <v>3046</v>
      </c>
      <c r="CA94" s="839">
        <f t="shared" ref="CA94:CA95" si="71">(BZ10*CA10+BZ12*CA12+BZ14*CA14+BZ16*CA16+BZ18*CA18+BZ20*CA20+BZ22*CA22+BZ24*CA24+BZ26*CA26+BZ28*CA28+BZ30*CA30+BZ32*CA32+BZ34*CA34+BZ36*CA36+BZ38*CA38+BZ40*CA40+BZ42*CA42+BZ44*CA44+BZ46*CA46+BZ48*CA48+BZ50*CA50+BZ52*CA52+BZ54*CA54+BZ56*CA56+BZ58*CA58+BZ60*CA60+BZ62*CA62+BZ64*CA64+BZ66*CA66+BZ68*CA68+BZ70*CA70+BZ72*CA72+BZ74*CA74+BZ76*CA76+BZ78*CA78+BZ80*CA80+BZ82*CA82+BZ84*CA84+BZ86*CA86+BZ88*CA88+BZ90*CA90+BZ92*CA92)/BZ94</f>
        <v>1.5714656493762311</v>
      </c>
      <c r="CB94" s="838">
        <f t="shared" ref="CB94:CB95" si="72">CB10+CB12+CB14+CB16+CB18+CB20+CB22+CB24+CB26+CB28+CB30+CB32+CB34+CB36+CB38+CB40+CB42+CB44+CB46+CB48+CB50+CB52+CB54+CB56+CB58+CB60+CB62+CB64+CB66+CB68+CB70+CB72+CB74+CB76+CB78+CB80+CB82+CB84+CB86+CB88+CB90+CB92</f>
        <v>0</v>
      </c>
      <c r="CC94" s="839">
        <v>0</v>
      </c>
      <c r="CD94" s="838">
        <f t="shared" ref="CD94:CD95" si="73">CD10+CD12+CD14+CD16+CD18+CD20+CD22+CD24+CD26+CD28+CD30+CD32+CD34+CD36+CD38+CD40+CD42+CD44+CD46+CD48+CD50+CD52+CD54+CD56+CD58+CD60+CD62+CD64+CD66+CD68+CD70+CD72+CD74+CD76+CD78+CD80+CD82+CD84+CD86+CD88+CD90+CD92</f>
        <v>0</v>
      </c>
      <c r="CE94" s="839">
        <v>0</v>
      </c>
      <c r="CF94" s="838">
        <f t="shared" ref="CF94:CF95" si="74">CF10+CF12+CF14+CF16+CF18+CF20+CF22+CF24+CF26+CF28+CF30+CF32+CF34+CF36+CF38+CF40+CF42+CF44+CF46+CF48+CF50+CF52+CF54+CF56+CF58+CF60+CF62+CF64+CF66+CF68+CF70+CF72+CF74+CF76+CF78+CF80+CF82+CF84+CF86+CF88+CF90+CF92</f>
        <v>727.5</v>
      </c>
      <c r="CG94" s="839">
        <f t="shared" ref="CG94:CG95" si="75">(CF10*CG10+CF12*CG12+CF14*CG14+CF16*CG16+CF18*CG18+CF20*CG20+CF22*CG22+CF24*CG24+CF26*CG26+CF28*CG28+CF30*CG30+CF32*CG32+CF34*CG34+CF36*CG36+CF38*CG38+CF40*CG40+CF42*CG42+CF44*CG44+CF46*CG46+CF48*CG48+CF50*CG50+CF52*CG52+CF54*CG54+CF56*CG56+CF58*CG58+CF60*CG60+CF62*CG62+CF64*CG64+CF66*CG66+CF68*CG68+CF70*CG70+CF72*CG72+CF74*CG74+CF76*CG76+CF78*CG78+CF80*CG80+CF82*CG82+CF84*CG84+CF86*CG86+CF88*CG88+CF90*CG90+CF92*CG92)/CF94</f>
        <v>3.3512176632302384</v>
      </c>
      <c r="CH94" s="838">
        <f t="shared" ref="CH94:CH95" si="76">CH10+CH12+CH14+CH16+CH18+CH20+CH22+CH24+CH26+CH28+CH30+CH32+CH34+CH36+CH38+CH40+CH42+CH44+CH46+CH48+CH50+CH52+CH54+CH56+CH58+CH60+CH62+CH64+CH66+CH68+CH70+CH72+CH74+CH76+CH78+CH80+CH82+CH84+CH86+CH88+CH90+CH92</f>
        <v>14075</v>
      </c>
      <c r="CI94" s="839">
        <f>(CH10*CI10+CH12*CI12+CH14*CI14+CH16*CI16+CH18*CI18+CH20*CI20+CH22*CI22+CH24*CI24+CH26*CI26+CH28*CI28+CH30*CI30+CH32*CI32+CH34*CI34+CH36*CI36+CH38*CI38+CH40*CI40+CH42*CI42+CH44*CI44+CH46*CI46+CH48*CI48+CH50*CI50+CH52*CI52+CH54*CI54+CH56*CI56+CH58*CI58+CH60*CI60+CH62*CI62+CH64*CI64+CH66*CI66+CH68*CI68+CH70*CI70+CH72*CI72+CH74*CI74+CH76*CI76+CH78*CI78+CH80*CI80+CH82*CI82+CH84*CI84+CH86*CI86+CH88*CI88+CH90*CI90+CH92*CI92)/CH94</f>
        <v>4.0152895204262878E-2</v>
      </c>
      <c r="CJ94" s="769">
        <f>SUM(CJ10:CJ93)</f>
        <v>212915.05999999997</v>
      </c>
      <c r="CK94" s="769"/>
    </row>
    <row r="95" spans="1:89" ht="16.5" thickBot="1" x14ac:dyDescent="0.3">
      <c r="A95" s="750"/>
      <c r="B95" s="774" t="s">
        <v>5058</v>
      </c>
      <c r="C95" s="781">
        <v>2021</v>
      </c>
      <c r="D95" s="763"/>
      <c r="E95" s="761">
        <f>SUM(E10:E93)</f>
        <v>1474420.9899999995</v>
      </c>
      <c r="F95" s="840">
        <f>F11+F13+F15+F17+F19+F21+F23+F25+F27+F29+F31+F33+F35+F37+F39+F41+F43+F45+F47+F49+F51+F53+F55+F57+F59+F61+F63+F65+F67+F69+F71+F73+F75+F77+F79+F81+F83+F85+F87+F89+F91+F93</f>
        <v>111801</v>
      </c>
      <c r="G95" s="841">
        <f>(F11*G11+F13*G13+F15*G15+F17*G17+F19*G19+F21*G21+F23*G23+F25*G25+F27*G27+F29*G29+F31*G31+F33*G33+F35*G35+F37*G37+F39*G39+F41*G41+F43*G43+F45*G45+F47*G47+F49*G49+F51*G51+F53*G53+F55*G55+F57*G57+F59*G59+F61*G61+F63*G63+F65*G65+F67*G67+F69*G69+F71*G71+F73*G73+F75*G75+F77*G77+F79*G79+F81*G81+F83*G83+F85*G85+F87*G87+F89*G89+F91*G91+F93*G93)/F95</f>
        <v>9.1985152190051947E-2</v>
      </c>
      <c r="H95" s="840">
        <f t="shared" si="8"/>
        <v>122701</v>
      </c>
      <c r="I95" s="841">
        <f t="shared" si="9"/>
        <v>0.11376431650923789</v>
      </c>
      <c r="J95" s="840">
        <f t="shared" si="10"/>
        <v>143090</v>
      </c>
      <c r="K95" s="841">
        <f t="shared" si="11"/>
        <v>6.5431976266685302E-2</v>
      </c>
      <c r="L95" s="840">
        <f t="shared" si="12"/>
        <v>70405</v>
      </c>
      <c r="M95" s="841">
        <f t="shared" si="13"/>
        <v>1.2116114970811731</v>
      </c>
      <c r="N95" s="840">
        <f t="shared" si="14"/>
        <v>67673</v>
      </c>
      <c r="O95" s="841">
        <f t="shared" si="15"/>
        <v>3.9546148976253459</v>
      </c>
      <c r="P95" s="840">
        <f t="shared" si="16"/>
        <v>3640653</v>
      </c>
      <c r="Q95" s="841">
        <f t="shared" si="17"/>
        <v>0.11282574253007172</v>
      </c>
      <c r="R95" s="840">
        <f t="shared" si="18"/>
        <v>53604</v>
      </c>
      <c r="S95" s="841">
        <f t="shared" si="19"/>
        <v>0.46630098496380884</v>
      </c>
      <c r="T95" s="840">
        <f t="shared" si="20"/>
        <v>24919</v>
      </c>
      <c r="U95" s="841">
        <f t="shared" si="21"/>
        <v>7.455877874553555</v>
      </c>
      <c r="V95" s="840">
        <f t="shared" si="22"/>
        <v>89794</v>
      </c>
      <c r="W95" s="841">
        <f t="shared" si="23"/>
        <v>2.1261486326591972</v>
      </c>
      <c r="X95" s="840">
        <f t="shared" si="24"/>
        <v>185239</v>
      </c>
      <c r="Y95" s="841">
        <f t="shared" si="25"/>
        <v>0.15283744118679118</v>
      </c>
      <c r="Z95" s="840">
        <f t="shared" si="26"/>
        <v>111153</v>
      </c>
      <c r="AA95" s="841">
        <f t="shared" si="27"/>
        <v>0.22008690198195283</v>
      </c>
      <c r="AB95" s="840">
        <f t="shared" si="28"/>
        <v>160778</v>
      </c>
      <c r="AC95" s="841">
        <f t="shared" si="29"/>
        <v>9.3793668350147422E-2</v>
      </c>
      <c r="AD95" s="840">
        <f t="shared" si="30"/>
        <v>674</v>
      </c>
      <c r="AE95" s="841">
        <f t="shared" ref="AE95" si="77">(AD11*AE11+AD13*AE13+AD15*AE15+AD17*AE17+AD19*AE19+AD21*AE21+AD23*AE23+AD25*AE25+AD27*AE27+AD29*AE29+AD31*AE31+AD33*AE33+AD35*AE35+AD37*AE37+AD39*AE39+AD41*AE41+AD43*AE43+AD45*AE45+AD47*AE47+AD49*AE49+AD51*AE51+AD53*AE53+AD55*AE55+AD57*AE57+AD59*AE59+AD61*AE61+AD63*AE63+AD65*AE65+AD67*AE67+AD69*AE69+AD71*AE71+AD73*AE73+AD75*AE75+AD77*AE77+AD79*AE79+AD81*AE81+AD83*AE83+AD85*AE85+AD87*AE87+AD89*AE89+AD91*AE91+AD93*AE93)/AD95</f>
        <v>5.8523334020771509</v>
      </c>
      <c r="AF95" s="840">
        <f t="shared" si="31"/>
        <v>592</v>
      </c>
      <c r="AG95" s="841">
        <f t="shared" si="32"/>
        <v>3.6276275658783783</v>
      </c>
      <c r="AH95" s="840">
        <f t="shared" si="33"/>
        <v>250771.95500000002</v>
      </c>
      <c r="AI95" s="841">
        <f t="shared" si="34"/>
        <v>0.23178576058200109</v>
      </c>
      <c r="AJ95" s="840">
        <f t="shared" si="35"/>
        <v>5000.17</v>
      </c>
      <c r="AK95" s="841">
        <f t="shared" si="36"/>
        <v>4.6297967697854183</v>
      </c>
      <c r="AL95" s="840">
        <f t="shared" si="37"/>
        <v>1163238</v>
      </c>
      <c r="AM95" s="841">
        <f t="shared" si="38"/>
        <v>2.2360675172807862E-2</v>
      </c>
      <c r="AN95" s="840">
        <f t="shared" si="39"/>
        <v>77639</v>
      </c>
      <c r="AO95" s="841">
        <f t="shared" si="40"/>
        <v>5.198751986759232E-2</v>
      </c>
      <c r="AP95" s="840">
        <f t="shared" si="41"/>
        <v>188104</v>
      </c>
      <c r="AQ95" s="841">
        <f t="shared" si="42"/>
        <v>3.8526005608599492E-2</v>
      </c>
      <c r="AR95" s="840">
        <f t="shared" si="43"/>
        <v>2040</v>
      </c>
      <c r="AS95" s="841">
        <f t="shared" si="44"/>
        <v>9.6292647058823524E-2</v>
      </c>
      <c r="AT95" s="840">
        <f t="shared" si="45"/>
        <v>13.317</v>
      </c>
      <c r="AU95" s="841">
        <f t="shared" si="46"/>
        <v>23.632464778478642</v>
      </c>
      <c r="AV95" s="840">
        <f t="shared" si="47"/>
        <v>270</v>
      </c>
      <c r="AW95" s="841">
        <f t="shared" ref="AW95" si="78">(AV11*AW11+AV13*AW13+AV15*AW15+AV17*AW17+AV19*AW19+AV21*AW21+AV23*AW23+AV25*AW25+AV27*AW27+AV29*AW29+AV31*AW31+AV33*AW33+AV35*AW35+AV37*AW37+AV39*AW39+AV41*AW41+AV43*AW43+AV45*AW45+AV47*AW47+AV49*AW49+AV51*AW51+AV53*AW53+AV55*AW55+AV57*AW57+AV59*AW59+AV61*AW61+AV63*AW63+AV65*AW65+AV67*AW67+AV69*AW69+AV71*AW71+AV73*AW73+AV75*AW75+AV77*AW77+AV79*AW79+AV81*AW81+AV83*AW83+AV85*AW85+AV87*AW87+AV89*AW89+AV91*AW91+AV93*AW93)/AV95</f>
        <v>1.61</v>
      </c>
      <c r="AX95" s="840">
        <f t="shared" si="48"/>
        <v>178</v>
      </c>
      <c r="AY95" s="841">
        <f t="shared" ref="AY95" si="79">(AX11*AY11+AX13*AY13+AX15*AY15+AX17*AY17+AX19*AY19+AX21*AY21+AX23*AY23+AX25*AY25+AX27*AY27+AX29*AY29+AX31*AY31+AX33*AY33+AX35*AY35+AX37*AY37+AX39*AY39+AX41*AY41+AX43*AY43+AX45*AY45+AX47*AY47+AX49*AY49+AX51*AY51+AX53*AY53+AX55*AY55+AX57*AY57+AX59*AY59+AX61*AY61+AX63*AY63+AX65*AY65+AX67*AY67+AX69*AY69+AX71*AY71+AX73*AY73+AX75*AY75+AX77*AY77+AX79*AY79+AX81*AY81+AX83*AY83+AX85*AY85+AX87*AY87+AX89*AY89+AX91*AY91+AX93*AY93)/AX95</f>
        <v>4.0870033258426961</v>
      </c>
      <c r="AZ95" s="840">
        <f t="shared" si="49"/>
        <v>1202</v>
      </c>
      <c r="BA95" s="841">
        <f t="shared" si="50"/>
        <v>0.47415806988352743</v>
      </c>
      <c r="BB95" s="840">
        <f t="shared" si="51"/>
        <v>1870</v>
      </c>
      <c r="BC95" s="841">
        <f t="shared" si="52"/>
        <v>20.4163</v>
      </c>
      <c r="BD95" s="840">
        <f t="shared" si="53"/>
        <v>5</v>
      </c>
      <c r="BE95" s="841">
        <f t="shared" ref="BE95" si="80">(BD11*BE11+BD13*BE13+BD15*BE15+BD17*BE17+BD19*BE19+BD21*BE21+BD23*BE23+BD25*BE25+BD27*BE27+BD29*BE29+BD31*BE31+BD33*BE33+BD35*BE35+BD37*BE37+BD39*BE39+BD41*BE41+BD43*BE43+BD45*BE45+BD47*BE47+BD49*BE49+BD51*BE51+BD53*BE53+BD55*BE55+BD57*BE57+BD59*BE59+BD61*BE61+BD63*BE63+BD65*BE65+BD67*BE67+BD69*BE69+BD71*BE71+BD73*BE73+BD75*BE75+BD77*BE77+BD79*BE79+BD81*BE81+BD83*BE83+BD85*BE85+BD87*BE87+BD89*BE89+BD91*BE91+BD93*BE93)/BD95</f>
        <v>8.7119999999999997</v>
      </c>
      <c r="BF95" s="840">
        <f t="shared" si="54"/>
        <v>27</v>
      </c>
      <c r="BG95" s="841">
        <f t="shared" ref="BG95" si="81">(BF11*BG11+BF13*BG13+BF15*BG15+BF17*BG17+BF19*BG19+BF21*BG21+BF23*BG23+BF25*BG25+BF27*BG27+BF29*BG29+BF31*BG31+BF33*BG33+BF35*BG35+BF37*BG37+BF39*BG39+BF41*BG41+BF43*BG43+BF45*BG45+BF47*BG47+BF49*BG49+BF51*BG51+BF53*BG53+BF55*BG55+BF57*BG57+BF59*BG59+BF61*BG61+BF63*BG63+BF65*BG65+BF67*BG67+BF69*BG69+BF71*BG71+BF73*BG73+BF75*BG75+BF77*BG77+BF79*BG79+BF81*BG81+BF83*BG83+BF85*BG85+BF87*BG87+BF89*BG89+BF91*BG91+BF93*BG93)/BF95</f>
        <v>88.741970370370368</v>
      </c>
      <c r="BH95" s="840">
        <f t="shared" si="55"/>
        <v>154</v>
      </c>
      <c r="BI95" s="841">
        <f t="shared" ref="BI95" si="82">(BH11*BI11+BH13*BI13+BH15*BI15+BH17*BI17+BH19*BI19+BH21*BI21+BH23*BI23+BH25*BI25+BH27*BI27+BH29*BI29+BH31*BI31+BH33*BI33+BH35*BI35+BH37*BI37+BH39*BI39+BH41*BI41+BH43*BI43+BH45*BI45+BH47*BI47+BH49*BI49+BH51*BI51+BH53*BI53+BH55*BI55+BH57*BI57+BH59*BI59+BH61*BI61+BH63*BI63+BH65*BI65+BH67*BI67+BH69*BI69+BH71*BI71+BH73*BI73+BH75*BI75+BH77*BI77+BH79*BI79+BH81*BI81+BH83*BI83+BH85*BI85+BH87*BI87+BH89*BI89+BH91*BI91+BH93*BI93)/BH95</f>
        <v>6.2224064935064929</v>
      </c>
      <c r="BJ95" s="840">
        <f t="shared" si="56"/>
        <v>220</v>
      </c>
      <c r="BK95" s="841">
        <f t="shared" si="57"/>
        <v>1.5227999999999999</v>
      </c>
      <c r="BL95" s="840">
        <f t="shared" si="58"/>
        <v>14410</v>
      </c>
      <c r="BM95" s="841">
        <f t="shared" si="59"/>
        <v>0.89644927133934826</v>
      </c>
      <c r="BN95" s="840">
        <f t="shared" si="60"/>
        <v>1085</v>
      </c>
      <c r="BO95" s="841">
        <f t="shared" si="61"/>
        <v>1.7204285714285714</v>
      </c>
      <c r="BP95" s="840">
        <f t="shared" si="62"/>
        <v>450</v>
      </c>
      <c r="BQ95" s="841">
        <f t="shared" ref="BQ95" si="83">(BP11*BQ11+BP13*BQ13+BP15*BQ15+BP17*BQ17+BP19*BQ19+BP21*BQ21+BP23*BQ23+BP25*BQ25+BP27*BQ27+BP29*BQ29+BP31*BQ31+BP33*BQ33+BP35*BQ35+BP37*BQ37+BP39*BQ39+BP41*BQ41+BP43*BQ43+BP45*BQ45+BP47*BQ47+BP49*BQ49+BP51*BQ51+BP53*BQ53+BP55*BQ55+BP57*BQ57+BP59*BQ59+BP61*BQ61+BP63*BQ63+BP65*BQ65+BP67*BQ67+BP69*BQ69+BP71*BQ71+BP73*BQ73+BP75*BQ75+BP77*BQ77+BP79*BQ79+BP81*BQ81+BP83*BQ83+BP85*BQ85+BP87*BQ87+BP89*BQ89+BP91*BQ91+BP93*BQ93)/BP95</f>
        <v>0.4647</v>
      </c>
      <c r="BR95" s="840">
        <f t="shared" si="63"/>
        <v>3472</v>
      </c>
      <c r="BS95" s="841">
        <f t="shared" si="64"/>
        <v>1.3445445276497696</v>
      </c>
      <c r="BT95" s="840">
        <f t="shared" si="65"/>
        <v>322</v>
      </c>
      <c r="BU95" s="841">
        <f t="shared" ref="BU95" si="84">(BT11*BU11+BT13*BU13+BT15*BU15+BT17*BU17+BT19*BU19+BT21*BU21+BT23*BU23+BT25*BU25+BT27*BU27+BT29*BU29+BT31*BU31+BT33*BU33+BT35*BU35+BT37*BU37+BT39*BU39+BT41*BU41+BT43*BU43+BT45*BU45+BT47*BU47+BT49*BU49+BT51*BU51+BT53*BU53+BT55*BU55+BT57*BU57+BT59*BU59+BT61*BU61+BT63*BU63+BT65*BU65+BT67*BU67+BT69*BU69+BT71*BU71+BT73*BU73+BT75*BU75+BT77*BU77+BT79*BU79+BT81*BU81+BT83*BU83+BT85*BU85+BT87*BU87+BT89*BU89+BT91*BU91+BT93*BU93)/BT95</f>
        <v>3.472121118012423</v>
      </c>
      <c r="BV95" s="840">
        <f t="shared" si="66"/>
        <v>154.5</v>
      </c>
      <c r="BW95" s="841">
        <f t="shared" si="67"/>
        <v>1.2166679611650484</v>
      </c>
      <c r="BX95" s="840">
        <f t="shared" si="68"/>
        <v>6150</v>
      </c>
      <c r="BY95" s="841">
        <f t="shared" si="69"/>
        <v>0.10955268292682928</v>
      </c>
      <c r="BZ95" s="840">
        <f t="shared" si="70"/>
        <v>3671</v>
      </c>
      <c r="CA95" s="841">
        <f t="shared" si="71"/>
        <v>3.5421471536366145</v>
      </c>
      <c r="CB95" s="840">
        <f t="shared" si="72"/>
        <v>5856</v>
      </c>
      <c r="CC95" s="841">
        <f t="shared" ref="CC95" si="85">(CB11*CC11+CB13*CC13+CB15*CC15+CB17*CC17+CB19*CC19+CB21*CC21+CB23*CC23+CB25*CC25+CB27*CC27+CB29*CC29+CB31*CC31+CB33*CC33+CB35*CC35+CB37*CC37+CB39*CC39+CB41*CC41+CB43*CC43+CB45*CC45+CB47*CC47+CB49*CC49+CB51*CC51+CB53*CC53+CB55*CC55+CB57*CC57+CB59*CC59+CB61*CC61+CB63*CC63+CB65*CC65+CB67*CC67+CB69*CC69+CB71*CC71+CB73*CC73+CB75*CC75+CB77*CC77+CB79*CC79+CB81*CC81+CB83*CC83+CB85*CC85+CB87*CC87+CB89*CC89+CB91*CC91+CB93*CC93)/CB95</f>
        <v>0.27820081967213117</v>
      </c>
      <c r="CD95" s="840">
        <f t="shared" si="73"/>
        <v>38.25</v>
      </c>
      <c r="CE95" s="841">
        <f t="shared" ref="CE95" si="86">(CD11*CE11+CD13*CE13+CD15*CE15+CD17*CE17+CD19*CE19+CD21*CE21+CD23*CE23+CD25*CE25+CD27*CE27+CD29*CE29+CD31*CE31+CD33*CE33+CD35*CE35+CD37*CE37+CD39*CE39+CD41*CE41+CD43*CE43+CD45*CE45+CD47*CE47+CD49*CE49+CD51*CE51+CD53*CE53+CD55*CE55+CD57*CE57+CD59*CE59+CD61*CE61+CD63*CE63+CD65*CE65+CD67*CE67+CD69*CE69+CD71*CE71+CD73*CE73+CD75*CE75+CD77*CE77+CD79*CE79+CD81*CE81+CD83*CE83+CD85*CE85+CD87*CE87+CD89*CE89+CD91*CE91+CD93*CE93)/CD95</f>
        <v>5.5106405228758168</v>
      </c>
      <c r="CF95" s="840">
        <f t="shared" si="74"/>
        <v>560.25</v>
      </c>
      <c r="CG95" s="841">
        <f t="shared" si="75"/>
        <v>3.304768630075857</v>
      </c>
      <c r="CH95" s="840">
        <f t="shared" si="76"/>
        <v>8950</v>
      </c>
      <c r="CI95" s="841">
        <f>(CH11*CI11+CH13*CI13+CH15*CI15+CH17*CI17+CH19*CI19+CH21*CI21+CH23*CI23+CH25*CI25+CH27*CI27+CH29*CI29+CH31*CI31+CH33*CI33+CH35*CI35+CH37*CI37+CH39*CI39+CH41*CI41+CH43*CI43+CH45*CI45+CH47*CI47+CH49*CI49+CH51*CI51+CH53*CI53+CH55*CI55+CH57*CI57+CH59*CI59+CH61*CI61+CH63*CI63+CH65*CI65+CH67*CI67+CH69*CI69+CH71*CI71+CH73*CI73+CH75*CI75+CH77*CI77+CH79*CI79+CH81*CI81+CH83*CI83+CH85*CI85+CH87*CI87+CH89*CI89+CH91*CI91+CH93*CI93)/CH95</f>
        <v>4.7039999999999992E-2</v>
      </c>
      <c r="CJ95" s="761"/>
      <c r="CK95" s="761">
        <f>SUM(CK11:CK93)</f>
        <v>1474420.9899999995</v>
      </c>
    </row>
    <row r="96" spans="1:89" ht="15.75" thickBot="1" x14ac:dyDescent="0.3"/>
    <row r="97" spans="3:89" ht="15.75" thickBot="1" x14ac:dyDescent="0.3">
      <c r="C97" s="842" t="s">
        <v>3</v>
      </c>
      <c r="D97" s="843">
        <f>E95-D94</f>
        <v>1261505.9299999995</v>
      </c>
    </row>
    <row r="98" spans="3:89" x14ac:dyDescent="0.25">
      <c r="E98" s="758"/>
      <c r="CJ98" s="758"/>
      <c r="CK98" s="758"/>
    </row>
  </sheetData>
  <mergeCells count="50">
    <mergeCell ref="CH5:CI5"/>
    <mergeCell ref="CJ5:CJ6"/>
    <mergeCell ref="CK5:CK6"/>
    <mergeCell ref="E1:H1"/>
    <mergeCell ref="BV5:BW5"/>
    <mergeCell ref="BX5:BY5"/>
    <mergeCell ref="BZ5:CA5"/>
    <mergeCell ref="CB5:CC5"/>
    <mergeCell ref="CD5:CE5"/>
    <mergeCell ref="CF5:CG5"/>
    <mergeCell ref="BJ5:BK5"/>
    <mergeCell ref="BL5:BM5"/>
    <mergeCell ref="BN5:BO5"/>
    <mergeCell ref="BP5:BQ5"/>
    <mergeCell ref="BR5:BS5"/>
    <mergeCell ref="BT5:BU5"/>
    <mergeCell ref="AH5:AI5"/>
    <mergeCell ref="BH5:BI5"/>
    <mergeCell ref="AL5:AM5"/>
    <mergeCell ref="AN5:AO5"/>
    <mergeCell ref="AP5:AQ5"/>
    <mergeCell ref="AR5:AS5"/>
    <mergeCell ref="AT5:AU5"/>
    <mergeCell ref="AV5:AW5"/>
    <mergeCell ref="AX5:AY5"/>
    <mergeCell ref="AZ5:BA5"/>
    <mergeCell ref="BB5:BC5"/>
    <mergeCell ref="BD5:BE5"/>
    <mergeCell ref="BF5:BG5"/>
    <mergeCell ref="X5:Y5"/>
    <mergeCell ref="Z5:AA5"/>
    <mergeCell ref="AB5:AC5"/>
    <mergeCell ref="AD5:AE5"/>
    <mergeCell ref="AF5:AG5"/>
    <mergeCell ref="AL3:AT3"/>
    <mergeCell ref="A5:A6"/>
    <mergeCell ref="B5:B6"/>
    <mergeCell ref="C5:C6"/>
    <mergeCell ref="D5:D6"/>
    <mergeCell ref="E5:E6"/>
    <mergeCell ref="F5:G5"/>
    <mergeCell ref="H5:I5"/>
    <mergeCell ref="J5:K5"/>
    <mergeCell ref="L5:M5"/>
    <mergeCell ref="AJ5:AK5"/>
    <mergeCell ref="N5:O5"/>
    <mergeCell ref="P5:Q5"/>
    <mergeCell ref="R5:S5"/>
    <mergeCell ref="T5:U5"/>
    <mergeCell ref="V5:W5"/>
  </mergeCells>
  <pageMargins left="0.11811023622047245" right="0.11811023622047245" top="0.15748031496062992" bottom="0.15748031496062992" header="0.31496062992125984" footer="0.31496062992125984"/>
  <pageSetup paperSize="9" scale="60"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328D-BA43-4169-9592-EF596855ABE1}">
  <sheetPr>
    <tabColor theme="5" tint="0.79998168889431442"/>
  </sheetPr>
  <dimension ref="A1:J51"/>
  <sheetViews>
    <sheetView zoomScale="64" zoomScaleNormal="64" workbookViewId="0">
      <selection activeCell="A26" sqref="A26:H26"/>
    </sheetView>
  </sheetViews>
  <sheetFormatPr defaultColWidth="9.28515625" defaultRowHeight="15.75" x14ac:dyDescent="0.25"/>
  <cols>
    <col min="1" max="1" width="9.28515625" style="927"/>
    <col min="2" max="2" width="21.28515625" style="927" bestFit="1" customWidth="1"/>
    <col min="3" max="3" width="47.42578125" style="927" customWidth="1"/>
    <col min="4" max="8" width="33.28515625" style="927" customWidth="1"/>
    <col min="9" max="9" width="9.28515625" style="919"/>
    <col min="10" max="10" width="10.7109375" style="927" bestFit="1" customWidth="1"/>
    <col min="11" max="16384" width="9.28515625" style="927"/>
  </cols>
  <sheetData>
    <row r="1" spans="1:8" ht="43.5" customHeight="1" x14ac:dyDescent="0.25">
      <c r="F1" s="1431" t="s">
        <v>5086</v>
      </c>
      <c r="G1" s="1431"/>
      <c r="H1" s="1431"/>
    </row>
    <row r="2" spans="1:8" ht="42" customHeight="1" thickBot="1" x14ac:dyDescent="0.3">
      <c r="A2" s="1432" t="s">
        <v>5343</v>
      </c>
      <c r="B2" s="1432"/>
      <c r="C2" s="1432"/>
      <c r="D2" s="1432"/>
      <c r="E2" s="1432"/>
      <c r="F2" s="1432"/>
      <c r="G2" s="1432"/>
      <c r="H2" s="1432"/>
    </row>
    <row r="3" spans="1:8" ht="29.25" thickBot="1" x14ac:dyDescent="0.3">
      <c r="A3" s="924" t="s">
        <v>155</v>
      </c>
      <c r="B3" s="925" t="s">
        <v>243</v>
      </c>
      <c r="C3" s="925" t="s">
        <v>244</v>
      </c>
      <c r="D3" s="925" t="s">
        <v>245</v>
      </c>
      <c r="E3" s="925" t="s">
        <v>246</v>
      </c>
      <c r="F3" s="925" t="s">
        <v>247</v>
      </c>
      <c r="G3" s="925" t="s">
        <v>248</v>
      </c>
      <c r="H3" s="917" t="s">
        <v>249</v>
      </c>
    </row>
    <row r="4" spans="1:8" x14ac:dyDescent="0.25">
      <c r="A4" s="920">
        <v>1</v>
      </c>
      <c r="B4" s="918" t="s">
        <v>250</v>
      </c>
      <c r="C4" s="923" t="s">
        <v>216</v>
      </c>
      <c r="D4" s="928">
        <v>1730</v>
      </c>
      <c r="E4" s="930">
        <v>4</v>
      </c>
      <c r="F4" s="930">
        <v>45</v>
      </c>
      <c r="G4" s="922">
        <v>0.146812</v>
      </c>
      <c r="H4" s="929">
        <f>ROUND(G4*D4,2)</f>
        <v>253.98</v>
      </c>
    </row>
    <row r="5" spans="1:8" x14ac:dyDescent="0.25">
      <c r="A5" s="920">
        <v>2</v>
      </c>
      <c r="B5" s="918" t="s">
        <v>250</v>
      </c>
      <c r="C5" s="923" t="s">
        <v>217</v>
      </c>
      <c r="D5" s="928">
        <v>4023</v>
      </c>
      <c r="E5" s="916">
        <v>21</v>
      </c>
      <c r="F5" s="916">
        <v>100</v>
      </c>
      <c r="G5" s="922">
        <v>0.15471199999999999</v>
      </c>
      <c r="H5" s="929">
        <f t="shared" ref="H5:H23" si="0">ROUND(G5*D5,2)</f>
        <v>622.41</v>
      </c>
    </row>
    <row r="6" spans="1:8" x14ac:dyDescent="0.25">
      <c r="A6" s="920">
        <v>3</v>
      </c>
      <c r="B6" s="918" t="s">
        <v>250</v>
      </c>
      <c r="C6" s="923" t="s">
        <v>213</v>
      </c>
      <c r="D6" s="928">
        <v>672.8</v>
      </c>
      <c r="E6" s="916">
        <v>58</v>
      </c>
      <c r="F6" s="916">
        <v>4918</v>
      </c>
      <c r="G6" s="922">
        <v>0.35767199999999999</v>
      </c>
      <c r="H6" s="929">
        <f t="shared" si="0"/>
        <v>240.64</v>
      </c>
    </row>
    <row r="7" spans="1:8" x14ac:dyDescent="0.25">
      <c r="A7" s="920">
        <v>4</v>
      </c>
      <c r="B7" s="918" t="s">
        <v>250</v>
      </c>
      <c r="C7" s="921" t="s">
        <v>251</v>
      </c>
      <c r="D7" s="931">
        <v>180</v>
      </c>
      <c r="E7" s="923">
        <v>30</v>
      </c>
      <c r="F7" s="923">
        <v>1226</v>
      </c>
      <c r="G7" s="926">
        <v>1.5017910000000001</v>
      </c>
      <c r="H7" s="929">
        <f t="shared" si="0"/>
        <v>270.32</v>
      </c>
    </row>
    <row r="8" spans="1:8" x14ac:dyDescent="0.25">
      <c r="A8" s="920">
        <v>5</v>
      </c>
      <c r="B8" s="918" t="s">
        <v>250</v>
      </c>
      <c r="C8" s="921" t="s">
        <v>196</v>
      </c>
      <c r="D8" s="931">
        <v>7038</v>
      </c>
      <c r="E8" s="923">
        <v>34</v>
      </c>
      <c r="F8" s="923">
        <v>714</v>
      </c>
      <c r="G8" s="926">
        <v>0.343055</v>
      </c>
      <c r="H8" s="929">
        <f t="shared" si="0"/>
        <v>2414.42</v>
      </c>
    </row>
    <row r="9" spans="1:8" x14ac:dyDescent="0.25">
      <c r="A9" s="920">
        <v>6</v>
      </c>
      <c r="B9" s="918" t="s">
        <v>250</v>
      </c>
      <c r="C9" s="921" t="s">
        <v>252</v>
      </c>
      <c r="D9" s="931">
        <v>1003</v>
      </c>
      <c r="E9" s="923">
        <v>20</v>
      </c>
      <c r="F9" s="923">
        <v>592</v>
      </c>
      <c r="G9" s="926">
        <v>0.44215500000000002</v>
      </c>
      <c r="H9" s="929">
        <f t="shared" si="0"/>
        <v>443.48</v>
      </c>
    </row>
    <row r="10" spans="1:8" x14ac:dyDescent="0.25">
      <c r="A10" s="920">
        <v>7</v>
      </c>
      <c r="B10" s="918" t="s">
        <v>250</v>
      </c>
      <c r="C10" s="921" t="s">
        <v>236</v>
      </c>
      <c r="D10" s="931">
        <v>17</v>
      </c>
      <c r="E10" s="923">
        <v>1</v>
      </c>
      <c r="F10" s="923">
        <v>35</v>
      </c>
      <c r="G10" s="926">
        <v>0.58676899999999999</v>
      </c>
      <c r="H10" s="929">
        <f t="shared" si="0"/>
        <v>9.98</v>
      </c>
    </row>
    <row r="11" spans="1:8" x14ac:dyDescent="0.25">
      <c r="A11" s="920">
        <v>8</v>
      </c>
      <c r="B11" s="918" t="s">
        <v>250</v>
      </c>
      <c r="C11" s="921" t="s">
        <v>192</v>
      </c>
      <c r="D11" s="931">
        <v>1191</v>
      </c>
      <c r="E11" s="923">
        <v>2</v>
      </c>
      <c r="F11" s="923">
        <v>600</v>
      </c>
      <c r="G11" s="926">
        <v>0.24332500000000001</v>
      </c>
      <c r="H11" s="929">
        <f t="shared" si="0"/>
        <v>289.8</v>
      </c>
    </row>
    <row r="12" spans="1:8" x14ac:dyDescent="0.25">
      <c r="A12" s="920">
        <v>9</v>
      </c>
      <c r="B12" s="918" t="s">
        <v>250</v>
      </c>
      <c r="C12" s="921" t="s">
        <v>241</v>
      </c>
      <c r="D12" s="931">
        <v>380</v>
      </c>
      <c r="E12" s="923">
        <v>4</v>
      </c>
      <c r="F12" s="932">
        <v>179</v>
      </c>
      <c r="G12" s="926">
        <v>0.31648999999999999</v>
      </c>
      <c r="H12" s="929">
        <f t="shared" si="0"/>
        <v>120.27</v>
      </c>
    </row>
    <row r="13" spans="1:8" x14ac:dyDescent="0.25">
      <c r="A13" s="920">
        <v>10</v>
      </c>
      <c r="B13" s="918" t="s">
        <v>250</v>
      </c>
      <c r="C13" s="921" t="s">
        <v>219</v>
      </c>
      <c r="D13" s="931">
        <v>1628</v>
      </c>
      <c r="E13" s="923">
        <v>20</v>
      </c>
      <c r="F13" s="923">
        <v>352</v>
      </c>
      <c r="G13" s="926">
        <v>0.403835</v>
      </c>
      <c r="H13" s="929">
        <f t="shared" si="0"/>
        <v>657.44</v>
      </c>
    </row>
    <row r="14" spans="1:8" x14ac:dyDescent="0.25">
      <c r="A14" s="920">
        <v>11</v>
      </c>
      <c r="B14" s="918" t="s">
        <v>250</v>
      </c>
      <c r="C14" s="921" t="s">
        <v>195</v>
      </c>
      <c r="D14" s="931">
        <v>1533</v>
      </c>
      <c r="E14" s="923">
        <v>5</v>
      </c>
      <c r="F14" s="923">
        <v>23</v>
      </c>
      <c r="G14" s="926">
        <v>0.22045999999999999</v>
      </c>
      <c r="H14" s="929">
        <f t="shared" si="0"/>
        <v>337.97</v>
      </c>
    </row>
    <row r="15" spans="1:8" x14ac:dyDescent="0.25">
      <c r="A15" s="920">
        <v>12</v>
      </c>
      <c r="B15" s="918" t="s">
        <v>250</v>
      </c>
      <c r="C15" s="921" t="s">
        <v>220</v>
      </c>
      <c r="D15" s="931">
        <v>204</v>
      </c>
      <c r="E15" s="923">
        <v>2</v>
      </c>
      <c r="F15" s="923">
        <v>2</v>
      </c>
      <c r="G15" s="926">
        <v>0.22717399999999999</v>
      </c>
      <c r="H15" s="929">
        <f t="shared" si="0"/>
        <v>46.34</v>
      </c>
    </row>
    <row r="16" spans="1:8" x14ac:dyDescent="0.25">
      <c r="A16" s="920">
        <v>13</v>
      </c>
      <c r="B16" s="918" t="s">
        <v>250</v>
      </c>
      <c r="C16" s="921" t="s">
        <v>197</v>
      </c>
      <c r="D16" s="931">
        <v>4100</v>
      </c>
      <c r="E16" s="933">
        <v>41</v>
      </c>
      <c r="F16" s="923">
        <v>1000</v>
      </c>
      <c r="G16" s="926">
        <v>0.19400999999999999</v>
      </c>
      <c r="H16" s="929">
        <f t="shared" si="0"/>
        <v>795.44</v>
      </c>
    </row>
    <row r="17" spans="1:10" x14ac:dyDescent="0.25">
      <c r="A17" s="920">
        <v>14</v>
      </c>
      <c r="B17" s="918" t="s">
        <v>250</v>
      </c>
      <c r="C17" s="921" t="s">
        <v>197</v>
      </c>
      <c r="D17" s="931">
        <v>1900</v>
      </c>
      <c r="E17" s="933">
        <v>19</v>
      </c>
      <c r="F17" s="923">
        <v>92</v>
      </c>
      <c r="G17" s="926">
        <v>0.25459599999999999</v>
      </c>
      <c r="H17" s="929">
        <f t="shared" si="0"/>
        <v>483.73</v>
      </c>
    </row>
    <row r="18" spans="1:10" x14ac:dyDescent="0.25">
      <c r="A18" s="920">
        <v>15</v>
      </c>
      <c r="B18" s="918" t="s">
        <v>250</v>
      </c>
      <c r="C18" s="921" t="s">
        <v>214</v>
      </c>
      <c r="D18" s="931">
        <v>291</v>
      </c>
      <c r="E18" s="923">
        <v>1</v>
      </c>
      <c r="F18" s="923">
        <v>9</v>
      </c>
      <c r="G18" s="926">
        <v>0.17158000000000001</v>
      </c>
      <c r="H18" s="929">
        <f t="shared" si="0"/>
        <v>49.93</v>
      </c>
    </row>
    <row r="19" spans="1:10" x14ac:dyDescent="0.25">
      <c r="A19" s="920">
        <v>16</v>
      </c>
      <c r="B19" s="918" t="s">
        <v>250</v>
      </c>
      <c r="C19" s="921" t="s">
        <v>253</v>
      </c>
      <c r="D19" s="931">
        <v>930</v>
      </c>
      <c r="E19" s="923">
        <v>31</v>
      </c>
      <c r="F19" s="923">
        <v>590</v>
      </c>
      <c r="G19" s="926">
        <v>0.65664900000000004</v>
      </c>
      <c r="H19" s="929">
        <f t="shared" si="0"/>
        <v>610.67999999999995</v>
      </c>
    </row>
    <row r="20" spans="1:10" x14ac:dyDescent="0.25">
      <c r="A20" s="920">
        <v>17</v>
      </c>
      <c r="B20" s="918" t="s">
        <v>250</v>
      </c>
      <c r="C20" s="923" t="s">
        <v>254</v>
      </c>
      <c r="D20" s="931">
        <v>1402</v>
      </c>
      <c r="E20" s="923">
        <v>114</v>
      </c>
      <c r="F20" s="923">
        <v>1196</v>
      </c>
      <c r="G20" s="926">
        <v>0.68506400000000001</v>
      </c>
      <c r="H20" s="929">
        <f t="shared" si="0"/>
        <v>960.46</v>
      </c>
    </row>
    <row r="21" spans="1:10" x14ac:dyDescent="0.25">
      <c r="A21" s="920">
        <v>18</v>
      </c>
      <c r="B21" s="918" t="s">
        <v>250</v>
      </c>
      <c r="C21" s="923" t="s">
        <v>254</v>
      </c>
      <c r="D21" s="931">
        <v>432</v>
      </c>
      <c r="E21" s="923">
        <v>37</v>
      </c>
      <c r="F21" s="923">
        <v>296</v>
      </c>
      <c r="G21" s="926">
        <v>0.74729199999999996</v>
      </c>
      <c r="H21" s="929">
        <f t="shared" si="0"/>
        <v>322.83</v>
      </c>
    </row>
    <row r="22" spans="1:10" x14ac:dyDescent="0.25">
      <c r="A22" s="920">
        <v>19</v>
      </c>
      <c r="B22" s="918" t="s">
        <v>250</v>
      </c>
      <c r="C22" s="923" t="s">
        <v>254</v>
      </c>
      <c r="D22" s="931">
        <v>1407</v>
      </c>
      <c r="E22" s="923">
        <v>93</v>
      </c>
      <c r="F22" s="923">
        <v>8627</v>
      </c>
      <c r="G22" s="926">
        <v>0.682809</v>
      </c>
      <c r="H22" s="929">
        <f t="shared" si="0"/>
        <v>960.71</v>
      </c>
      <c r="J22" s="934"/>
    </row>
    <row r="23" spans="1:10" ht="16.5" thickBot="1" x14ac:dyDescent="0.3">
      <c r="A23" s="920">
        <v>20</v>
      </c>
      <c r="B23" s="918" t="s">
        <v>250</v>
      </c>
      <c r="C23" s="923" t="s">
        <v>200</v>
      </c>
      <c r="D23" s="931">
        <v>960</v>
      </c>
      <c r="E23" s="923">
        <v>16</v>
      </c>
      <c r="F23" s="923">
        <v>20</v>
      </c>
      <c r="G23" s="926">
        <v>0.32178000000000001</v>
      </c>
      <c r="H23" s="929">
        <f t="shared" si="0"/>
        <v>308.91000000000003</v>
      </c>
    </row>
    <row r="24" spans="1:10" ht="16.5" thickBot="1" x14ac:dyDescent="0.3">
      <c r="A24" s="1433" t="s">
        <v>15</v>
      </c>
      <c r="B24" s="1434"/>
      <c r="C24" s="1434"/>
      <c r="D24" s="935">
        <f>SUM(D4:D23)</f>
        <v>31021.8</v>
      </c>
      <c r="E24" s="936">
        <f>SUM(E4:E23)</f>
        <v>553</v>
      </c>
      <c r="F24" s="936">
        <f>SUM(F4:F23)</f>
        <v>20616</v>
      </c>
      <c r="G24" s="935">
        <f>AVERAGE(G4:G23)</f>
        <v>0.43290149999999999</v>
      </c>
      <c r="H24" s="937">
        <f>ROUNDUP(SUM(H4:H23),0)</f>
        <v>10200</v>
      </c>
    </row>
    <row r="25" spans="1:10" x14ac:dyDescent="0.25">
      <c r="H25" s="938"/>
    </row>
    <row r="26" spans="1:10" ht="49.5" customHeight="1" x14ac:dyDescent="0.25">
      <c r="A26" s="1431" t="s">
        <v>5060</v>
      </c>
      <c r="B26" s="1431"/>
      <c r="C26" s="1431"/>
      <c r="D26" s="1431"/>
      <c r="E26" s="1431"/>
      <c r="F26" s="1431"/>
      <c r="G26" s="1431"/>
      <c r="H26" s="1431"/>
    </row>
    <row r="28" spans="1:10" ht="30.75" customHeight="1" x14ac:dyDescent="0.25">
      <c r="A28" s="1432" t="s">
        <v>5344</v>
      </c>
      <c r="B28" s="1432"/>
      <c r="C28" s="1432"/>
      <c r="D28" s="1432"/>
      <c r="E28" s="1432"/>
      <c r="F28" s="1432"/>
      <c r="G28" s="1432"/>
      <c r="H28" s="1432"/>
    </row>
    <row r="29" spans="1:10" ht="16.5" thickBot="1" x14ac:dyDescent="0.3">
      <c r="A29" s="205"/>
      <c r="B29" s="205"/>
      <c r="C29" s="205"/>
      <c r="D29" s="205"/>
      <c r="E29" s="205"/>
      <c r="F29" s="205"/>
      <c r="G29" s="205"/>
      <c r="H29" s="205"/>
    </row>
    <row r="30" spans="1:10" ht="29.25" thickBot="1" x14ac:dyDescent="0.3">
      <c r="A30" s="924" t="s">
        <v>155</v>
      </c>
      <c r="B30" s="925" t="s">
        <v>243</v>
      </c>
      <c r="C30" s="925" t="s">
        <v>244</v>
      </c>
      <c r="D30" s="925" t="s">
        <v>245</v>
      </c>
      <c r="E30" s="925" t="s">
        <v>246</v>
      </c>
      <c r="F30" s="925" t="s">
        <v>247</v>
      </c>
      <c r="G30" s="925" t="s">
        <v>248</v>
      </c>
      <c r="H30" s="917" t="s">
        <v>5339</v>
      </c>
    </row>
    <row r="31" spans="1:10" x14ac:dyDescent="0.25">
      <c r="A31" s="920">
        <v>1</v>
      </c>
      <c r="B31" s="918" t="s">
        <v>5340</v>
      </c>
      <c r="C31" s="923" t="s">
        <v>196</v>
      </c>
      <c r="D31" s="939">
        <v>6210</v>
      </c>
      <c r="E31" s="930">
        <v>30</v>
      </c>
      <c r="F31" s="940">
        <v>618</v>
      </c>
      <c r="G31" s="941">
        <v>0.34137099999999998</v>
      </c>
      <c r="H31" s="942">
        <f>ROUND(D31*G31,2)</f>
        <v>2119.91</v>
      </c>
    </row>
    <row r="32" spans="1:10" x14ac:dyDescent="0.25">
      <c r="A32" s="920">
        <v>2</v>
      </c>
      <c r="B32" s="918" t="s">
        <v>5340</v>
      </c>
      <c r="C32" s="923" t="s">
        <v>219</v>
      </c>
      <c r="D32" s="939">
        <v>873.5</v>
      </c>
      <c r="E32" s="916">
        <v>11</v>
      </c>
      <c r="F32" s="940">
        <v>156</v>
      </c>
      <c r="G32" s="941">
        <v>0.42493500000000001</v>
      </c>
      <c r="H32" s="942">
        <f t="shared" ref="H32:H48" si="1">ROUND(D32*G32,2)</f>
        <v>371.18</v>
      </c>
    </row>
    <row r="33" spans="1:8" x14ac:dyDescent="0.25">
      <c r="A33" s="920">
        <v>3</v>
      </c>
      <c r="B33" s="918" t="s">
        <v>5340</v>
      </c>
      <c r="C33" s="923" t="s">
        <v>195</v>
      </c>
      <c r="D33" s="939">
        <v>922</v>
      </c>
      <c r="E33" s="916">
        <v>3</v>
      </c>
      <c r="F33" s="940">
        <v>11</v>
      </c>
      <c r="G33" s="941">
        <v>0.23963100000000001</v>
      </c>
      <c r="H33" s="942">
        <f t="shared" si="1"/>
        <v>220.94</v>
      </c>
    </row>
    <row r="34" spans="1:8" x14ac:dyDescent="0.25">
      <c r="A34" s="920">
        <v>4</v>
      </c>
      <c r="B34" s="918" t="s">
        <v>5340</v>
      </c>
      <c r="C34" s="921" t="s">
        <v>192</v>
      </c>
      <c r="D34" s="943">
        <v>2199</v>
      </c>
      <c r="E34" s="923">
        <v>5</v>
      </c>
      <c r="F34" s="944">
        <v>1500</v>
      </c>
      <c r="G34" s="945">
        <v>0.26690999999999998</v>
      </c>
      <c r="H34" s="942">
        <f t="shared" si="1"/>
        <v>586.94000000000005</v>
      </c>
    </row>
    <row r="35" spans="1:8" x14ac:dyDescent="0.25">
      <c r="A35" s="920">
        <v>5</v>
      </c>
      <c r="B35" s="918" t="s">
        <v>5340</v>
      </c>
      <c r="C35" s="921" t="s">
        <v>213</v>
      </c>
      <c r="D35" s="943">
        <v>580</v>
      </c>
      <c r="E35" s="923">
        <v>50</v>
      </c>
      <c r="F35" s="923">
        <v>3703</v>
      </c>
      <c r="G35" s="945">
        <v>0.39060400000000001</v>
      </c>
      <c r="H35" s="942">
        <f t="shared" si="1"/>
        <v>226.55</v>
      </c>
    </row>
    <row r="36" spans="1:8" x14ac:dyDescent="0.25">
      <c r="A36" s="920">
        <v>6</v>
      </c>
      <c r="B36" s="918" t="s">
        <v>5340</v>
      </c>
      <c r="C36" s="921" t="s">
        <v>217</v>
      </c>
      <c r="D36" s="943">
        <v>3673</v>
      </c>
      <c r="E36" s="923">
        <v>16</v>
      </c>
      <c r="F36" s="923">
        <v>96</v>
      </c>
      <c r="G36" s="945">
        <v>0.13220499999999999</v>
      </c>
      <c r="H36" s="942">
        <f t="shared" si="1"/>
        <v>485.59</v>
      </c>
    </row>
    <row r="37" spans="1:8" x14ac:dyDescent="0.25">
      <c r="A37" s="920">
        <v>7</v>
      </c>
      <c r="B37" s="918" t="s">
        <v>5340</v>
      </c>
      <c r="C37" s="921" t="s">
        <v>251</v>
      </c>
      <c r="D37" s="943">
        <v>174</v>
      </c>
      <c r="E37" s="923">
        <v>29</v>
      </c>
      <c r="F37" s="923">
        <v>959</v>
      </c>
      <c r="G37" s="945">
        <v>1.48621</v>
      </c>
      <c r="H37" s="942">
        <f t="shared" si="1"/>
        <v>258.60000000000002</v>
      </c>
    </row>
    <row r="38" spans="1:8" x14ac:dyDescent="0.25">
      <c r="A38" s="920">
        <v>8</v>
      </c>
      <c r="B38" s="918" t="s">
        <v>5340</v>
      </c>
      <c r="C38" s="921" t="s">
        <v>238</v>
      </c>
      <c r="D38" s="943">
        <v>188</v>
      </c>
      <c r="E38" s="923">
        <v>29</v>
      </c>
      <c r="F38" s="923">
        <v>1168</v>
      </c>
      <c r="G38" s="945">
        <v>0.42965799999999998</v>
      </c>
      <c r="H38" s="942">
        <f t="shared" si="1"/>
        <v>80.78</v>
      </c>
    </row>
    <row r="39" spans="1:8" x14ac:dyDescent="0.25">
      <c r="A39" s="920">
        <v>9</v>
      </c>
      <c r="B39" s="918" t="s">
        <v>5340</v>
      </c>
      <c r="C39" s="921" t="s">
        <v>197</v>
      </c>
      <c r="D39" s="943">
        <v>3700</v>
      </c>
      <c r="E39" s="923">
        <v>37</v>
      </c>
      <c r="F39" s="932">
        <v>600</v>
      </c>
      <c r="G39" s="945">
        <v>0.19678399999999999</v>
      </c>
      <c r="H39" s="942">
        <f t="shared" si="1"/>
        <v>728.1</v>
      </c>
    </row>
    <row r="40" spans="1:8" x14ac:dyDescent="0.25">
      <c r="A40" s="920">
        <v>10</v>
      </c>
      <c r="B40" s="918" t="s">
        <v>5340</v>
      </c>
      <c r="C40" s="921" t="s">
        <v>197</v>
      </c>
      <c r="D40" s="943">
        <v>900</v>
      </c>
      <c r="E40" s="923">
        <v>9</v>
      </c>
      <c r="F40" s="923">
        <v>145</v>
      </c>
      <c r="G40" s="945">
        <v>0.26142300000000002</v>
      </c>
      <c r="H40" s="942">
        <f t="shared" si="1"/>
        <v>235.28</v>
      </c>
    </row>
    <row r="41" spans="1:8" x14ac:dyDescent="0.25">
      <c r="A41" s="920">
        <v>11</v>
      </c>
      <c r="B41" s="918" t="s">
        <v>5340</v>
      </c>
      <c r="C41" s="921" t="s">
        <v>220</v>
      </c>
      <c r="D41" s="943">
        <v>306</v>
      </c>
      <c r="E41" s="923">
        <v>3</v>
      </c>
      <c r="F41" s="923">
        <v>3</v>
      </c>
      <c r="G41" s="945">
        <v>0.21854199999999999</v>
      </c>
      <c r="H41" s="942">
        <f t="shared" si="1"/>
        <v>66.87</v>
      </c>
    </row>
    <row r="42" spans="1:8" x14ac:dyDescent="0.25">
      <c r="A42" s="920">
        <v>12</v>
      </c>
      <c r="B42" s="918" t="s">
        <v>5340</v>
      </c>
      <c r="C42" s="921" t="s">
        <v>200</v>
      </c>
      <c r="D42" s="943">
        <v>180</v>
      </c>
      <c r="E42" s="923">
        <v>3</v>
      </c>
      <c r="F42" s="923">
        <v>3</v>
      </c>
      <c r="G42" s="945">
        <v>0.32497999999999999</v>
      </c>
      <c r="H42" s="942">
        <f t="shared" si="1"/>
        <v>58.5</v>
      </c>
    </row>
    <row r="43" spans="1:8" x14ac:dyDescent="0.25">
      <c r="A43" s="920">
        <v>13</v>
      </c>
      <c r="B43" s="918" t="s">
        <v>5340</v>
      </c>
      <c r="C43" s="921" t="s">
        <v>236</v>
      </c>
      <c r="D43" s="943">
        <v>34</v>
      </c>
      <c r="E43" s="933">
        <v>2</v>
      </c>
      <c r="F43" s="923">
        <v>72</v>
      </c>
      <c r="G43" s="945">
        <v>0.27344600000000002</v>
      </c>
      <c r="H43" s="942">
        <f t="shared" si="1"/>
        <v>9.3000000000000007</v>
      </c>
    </row>
    <row r="44" spans="1:8" x14ac:dyDescent="0.25">
      <c r="A44" s="920">
        <v>14</v>
      </c>
      <c r="B44" s="918" t="s">
        <v>5340</v>
      </c>
      <c r="C44" s="921" t="s">
        <v>212</v>
      </c>
      <c r="D44" s="943">
        <v>2003</v>
      </c>
      <c r="E44" s="933">
        <v>163</v>
      </c>
      <c r="F44" s="923">
        <v>1467</v>
      </c>
      <c r="G44" s="945">
        <v>0.71241600000000005</v>
      </c>
      <c r="H44" s="942">
        <f t="shared" si="1"/>
        <v>1426.97</v>
      </c>
    </row>
    <row r="45" spans="1:8" x14ac:dyDescent="0.25">
      <c r="A45" s="920">
        <v>15</v>
      </c>
      <c r="B45" s="918" t="s">
        <v>5340</v>
      </c>
      <c r="C45" s="921" t="s">
        <v>212</v>
      </c>
      <c r="D45" s="943">
        <v>225</v>
      </c>
      <c r="E45" s="923">
        <v>17</v>
      </c>
      <c r="F45" s="923">
        <v>111</v>
      </c>
      <c r="G45" s="945">
        <v>0.66453300000000004</v>
      </c>
      <c r="H45" s="942">
        <f t="shared" si="1"/>
        <v>149.52000000000001</v>
      </c>
    </row>
    <row r="46" spans="1:8" x14ac:dyDescent="0.25">
      <c r="A46" s="920">
        <v>16</v>
      </c>
      <c r="B46" s="918" t="s">
        <v>5340</v>
      </c>
      <c r="C46" s="921" t="s">
        <v>212</v>
      </c>
      <c r="D46" s="943">
        <v>1444</v>
      </c>
      <c r="E46" s="923">
        <v>100</v>
      </c>
      <c r="F46" s="923">
        <v>11282</v>
      </c>
      <c r="G46" s="945">
        <v>0.51754</v>
      </c>
      <c r="H46" s="942">
        <f t="shared" si="1"/>
        <v>747.33</v>
      </c>
    </row>
    <row r="47" spans="1:8" x14ac:dyDescent="0.25">
      <c r="A47" s="920">
        <v>17</v>
      </c>
      <c r="B47" s="918" t="s">
        <v>5340</v>
      </c>
      <c r="C47" s="923" t="s">
        <v>5341</v>
      </c>
      <c r="D47" s="943">
        <v>1010</v>
      </c>
      <c r="E47" s="923">
        <v>20</v>
      </c>
      <c r="F47" s="923">
        <v>540</v>
      </c>
      <c r="G47" s="945">
        <v>0.44347900000000001</v>
      </c>
      <c r="H47" s="942">
        <f t="shared" si="1"/>
        <v>447.91</v>
      </c>
    </row>
    <row r="48" spans="1:8" ht="16.5" thickBot="1" x14ac:dyDescent="0.3">
      <c r="A48" s="920">
        <v>18</v>
      </c>
      <c r="B48" s="918" t="s">
        <v>5340</v>
      </c>
      <c r="C48" s="923" t="s">
        <v>5342</v>
      </c>
      <c r="D48" s="943">
        <v>810</v>
      </c>
      <c r="E48" s="923">
        <v>27</v>
      </c>
      <c r="F48" s="923">
        <v>183</v>
      </c>
      <c r="G48" s="945">
        <v>0.60309500000000005</v>
      </c>
      <c r="H48" s="942">
        <f t="shared" si="1"/>
        <v>488.51</v>
      </c>
    </row>
    <row r="49" spans="1:8" ht="16.5" thickBot="1" x14ac:dyDescent="0.3">
      <c r="A49" s="1433" t="s">
        <v>15</v>
      </c>
      <c r="B49" s="1434"/>
      <c r="C49" s="1434"/>
      <c r="D49" s="946">
        <f>SUM(D31:D48)</f>
        <v>25431.5</v>
      </c>
      <c r="E49" s="936">
        <f>SUM(E31:E48)</f>
        <v>554</v>
      </c>
      <c r="F49" s="936">
        <f>SUM(F31:F48)</f>
        <v>22617</v>
      </c>
      <c r="G49" s="946">
        <f>AVERAGE(G31:G48)</f>
        <v>0.4404312222222222</v>
      </c>
      <c r="H49" s="947">
        <f>ROUNDUP(SUM(H31:H48),0)</f>
        <v>8709</v>
      </c>
    </row>
    <row r="51" spans="1:8" ht="27.75" customHeight="1" x14ac:dyDescent="0.25">
      <c r="A51" s="1431" t="s">
        <v>5060</v>
      </c>
      <c r="B51" s="1431"/>
      <c r="C51" s="1431"/>
      <c r="D51" s="1431"/>
      <c r="E51" s="1431"/>
      <c r="F51" s="1431"/>
      <c r="G51" s="1431"/>
      <c r="H51" s="1431"/>
    </row>
  </sheetData>
  <mergeCells count="7">
    <mergeCell ref="F1:H1"/>
    <mergeCell ref="A26:H26"/>
    <mergeCell ref="A28:H28"/>
    <mergeCell ref="A49:C49"/>
    <mergeCell ref="A51:H51"/>
    <mergeCell ref="A2:H2"/>
    <mergeCell ref="A24:C24"/>
  </mergeCells>
  <pageMargins left="0.11811023622047245" right="0.11811023622047245" top="0.15748031496062992" bottom="0.19685039370078741" header="0.31496062992125984" footer="0.31496062992125984"/>
  <pageSetup paperSize="9" scale="60"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00928-2DC7-478A-8EF0-DC2009E509FC}">
  <sheetPr>
    <tabColor theme="5" tint="0.79998168889431442"/>
  </sheetPr>
  <dimension ref="A1:I38"/>
  <sheetViews>
    <sheetView zoomScale="60" zoomScaleNormal="60" workbookViewId="0">
      <selection activeCell="A18" sqref="A18:G18"/>
    </sheetView>
  </sheetViews>
  <sheetFormatPr defaultColWidth="9.28515625" defaultRowHeight="12.75" x14ac:dyDescent="0.2"/>
  <cols>
    <col min="1" max="1" width="9.28515625" style="118"/>
    <col min="2" max="2" width="21.28515625" style="118" bestFit="1" customWidth="1"/>
    <col min="3" max="3" width="43.5703125" style="118" bestFit="1" customWidth="1"/>
    <col min="4" max="8" width="28.42578125" style="118" customWidth="1"/>
    <col min="9" max="16384" width="9.28515625" style="118"/>
  </cols>
  <sheetData>
    <row r="1" spans="1:9" ht="55.5" customHeight="1" x14ac:dyDescent="0.2">
      <c r="F1" s="1382" t="s">
        <v>5112</v>
      </c>
      <c r="G1" s="1382"/>
    </row>
    <row r="2" spans="1:9" ht="13.5" thickBot="1" x14ac:dyDescent="0.25">
      <c r="A2" s="1435" t="s">
        <v>255</v>
      </c>
      <c r="B2" s="1435"/>
      <c r="C2" s="1435"/>
      <c r="D2" s="1435"/>
      <c r="E2" s="1435"/>
      <c r="F2" s="1435"/>
      <c r="G2" s="1435"/>
    </row>
    <row r="3" spans="1:9" ht="26.25" thickBot="1" x14ac:dyDescent="0.25">
      <c r="A3" s="950" t="s">
        <v>155</v>
      </c>
      <c r="B3" s="963" t="s">
        <v>243</v>
      </c>
      <c r="C3" s="963" t="s">
        <v>244</v>
      </c>
      <c r="D3" s="963" t="s">
        <v>245</v>
      </c>
      <c r="E3" s="963" t="s">
        <v>256</v>
      </c>
      <c r="F3" s="963" t="s">
        <v>248</v>
      </c>
      <c r="G3" s="957" t="s">
        <v>249</v>
      </c>
    </row>
    <row r="4" spans="1:9" x14ac:dyDescent="0.2">
      <c r="A4" s="961">
        <v>1</v>
      </c>
      <c r="B4" s="949" t="s">
        <v>250</v>
      </c>
      <c r="C4" s="949" t="s">
        <v>222</v>
      </c>
      <c r="D4" s="968">
        <v>1823</v>
      </c>
      <c r="E4" s="949">
        <v>14</v>
      </c>
      <c r="F4" s="956">
        <v>0.167548</v>
      </c>
      <c r="G4" s="954">
        <f>ROUND(F4*D4,2)</f>
        <v>305.44</v>
      </c>
      <c r="H4" s="953"/>
      <c r="I4" s="960"/>
    </row>
    <row r="5" spans="1:9" x14ac:dyDescent="0.2">
      <c r="A5" s="966">
        <v>2</v>
      </c>
      <c r="B5" s="949" t="s">
        <v>250</v>
      </c>
      <c r="C5" s="951" t="s">
        <v>216</v>
      </c>
      <c r="D5" s="964">
        <v>739</v>
      </c>
      <c r="E5" s="951">
        <v>9</v>
      </c>
      <c r="F5" s="958">
        <v>0.18138599999999999</v>
      </c>
      <c r="G5" s="954">
        <f t="shared" ref="G5:G15" si="0">ROUND(F5*D5,2)</f>
        <v>134.04</v>
      </c>
      <c r="I5" s="960"/>
    </row>
    <row r="6" spans="1:9" x14ac:dyDescent="0.2">
      <c r="A6" s="966">
        <v>3</v>
      </c>
      <c r="B6" s="949" t="s">
        <v>250</v>
      </c>
      <c r="C6" s="951" t="s">
        <v>210</v>
      </c>
      <c r="D6" s="964">
        <v>951</v>
      </c>
      <c r="E6" s="951">
        <v>10</v>
      </c>
      <c r="F6" s="958">
        <v>0.365757</v>
      </c>
      <c r="G6" s="954">
        <f t="shared" si="0"/>
        <v>347.83</v>
      </c>
      <c r="I6" s="960"/>
    </row>
    <row r="7" spans="1:9" x14ac:dyDescent="0.2">
      <c r="A7" s="961">
        <v>4</v>
      </c>
      <c r="B7" s="949" t="s">
        <v>250</v>
      </c>
      <c r="C7" s="951" t="s">
        <v>213</v>
      </c>
      <c r="D7" s="964">
        <v>2365.4</v>
      </c>
      <c r="E7" s="951">
        <v>62</v>
      </c>
      <c r="F7" s="958">
        <v>0.25643899999999997</v>
      </c>
      <c r="G7" s="954">
        <f t="shared" si="0"/>
        <v>606.58000000000004</v>
      </c>
      <c r="I7" s="960"/>
    </row>
    <row r="8" spans="1:9" x14ac:dyDescent="0.2">
      <c r="A8" s="966">
        <v>5</v>
      </c>
      <c r="B8" s="949" t="s">
        <v>250</v>
      </c>
      <c r="C8" s="951" t="s">
        <v>192</v>
      </c>
      <c r="D8" s="964">
        <v>486</v>
      </c>
      <c r="E8" s="951">
        <v>14</v>
      </c>
      <c r="F8" s="958">
        <v>0.59373299999999996</v>
      </c>
      <c r="G8" s="954">
        <f t="shared" si="0"/>
        <v>288.55</v>
      </c>
      <c r="I8" s="960"/>
    </row>
    <row r="9" spans="1:9" x14ac:dyDescent="0.2">
      <c r="A9" s="966">
        <v>6</v>
      </c>
      <c r="B9" s="949" t="s">
        <v>250</v>
      </c>
      <c r="C9" s="951" t="s">
        <v>219</v>
      </c>
      <c r="D9" s="964">
        <v>131.9</v>
      </c>
      <c r="E9" s="951">
        <v>1</v>
      </c>
      <c r="F9" s="958">
        <v>0.27815499999999999</v>
      </c>
      <c r="G9" s="954">
        <f t="shared" si="0"/>
        <v>36.69</v>
      </c>
      <c r="I9" s="960"/>
    </row>
    <row r="10" spans="1:9" x14ac:dyDescent="0.2">
      <c r="A10" s="961">
        <v>7</v>
      </c>
      <c r="B10" s="949" t="s">
        <v>250</v>
      </c>
      <c r="C10" s="951" t="s">
        <v>257</v>
      </c>
      <c r="D10" s="964">
        <v>120</v>
      </c>
      <c r="E10" s="951">
        <v>2</v>
      </c>
      <c r="F10" s="958">
        <v>0.35263100000000003</v>
      </c>
      <c r="G10" s="954">
        <f t="shared" si="0"/>
        <v>42.32</v>
      </c>
      <c r="I10" s="960"/>
    </row>
    <row r="11" spans="1:9" x14ac:dyDescent="0.2">
      <c r="A11" s="966">
        <v>8</v>
      </c>
      <c r="B11" s="949" t="s">
        <v>250</v>
      </c>
      <c r="C11" s="951" t="s">
        <v>211</v>
      </c>
      <c r="D11" s="964">
        <v>2618</v>
      </c>
      <c r="E11" s="951">
        <v>178</v>
      </c>
      <c r="F11" s="958">
        <v>0.84726500000000005</v>
      </c>
      <c r="G11" s="954">
        <f t="shared" si="0"/>
        <v>2218.14</v>
      </c>
      <c r="I11" s="960"/>
    </row>
    <row r="12" spans="1:9" x14ac:dyDescent="0.2">
      <c r="A12" s="966">
        <v>9</v>
      </c>
      <c r="B12" s="949" t="s">
        <v>250</v>
      </c>
      <c r="C12" s="951" t="s">
        <v>258</v>
      </c>
      <c r="D12" s="964">
        <v>1731</v>
      </c>
      <c r="E12" s="951">
        <v>121</v>
      </c>
      <c r="F12" s="958">
        <v>0.93503199999999997</v>
      </c>
      <c r="G12" s="954">
        <f t="shared" si="0"/>
        <v>1618.54</v>
      </c>
      <c r="I12" s="960"/>
    </row>
    <row r="13" spans="1:9" x14ac:dyDescent="0.2">
      <c r="A13" s="961">
        <v>10</v>
      </c>
      <c r="B13" s="949" t="s">
        <v>250</v>
      </c>
      <c r="C13" s="951" t="s">
        <v>258</v>
      </c>
      <c r="D13" s="964">
        <v>722</v>
      </c>
      <c r="E13" s="951">
        <v>29</v>
      </c>
      <c r="F13" s="958">
        <v>0.50161299999999998</v>
      </c>
      <c r="G13" s="954">
        <f t="shared" si="0"/>
        <v>362.16</v>
      </c>
      <c r="I13" s="960"/>
    </row>
    <row r="14" spans="1:9" x14ac:dyDescent="0.2">
      <c r="A14" s="966">
        <v>11</v>
      </c>
      <c r="B14" s="949" t="s">
        <v>250</v>
      </c>
      <c r="C14" s="951" t="s">
        <v>258</v>
      </c>
      <c r="D14" s="964">
        <v>951.61</v>
      </c>
      <c r="E14" s="951">
        <v>20</v>
      </c>
      <c r="F14" s="958">
        <v>0.28222000000000003</v>
      </c>
      <c r="G14" s="954">
        <f t="shared" si="0"/>
        <v>268.56</v>
      </c>
      <c r="I14" s="960"/>
    </row>
    <row r="15" spans="1:9" x14ac:dyDescent="0.2">
      <c r="A15" s="966">
        <v>12</v>
      </c>
      <c r="B15" s="949" t="s">
        <v>250</v>
      </c>
      <c r="C15" s="952" t="s">
        <v>200</v>
      </c>
      <c r="D15" s="964">
        <v>137</v>
      </c>
      <c r="E15" s="951">
        <v>5</v>
      </c>
      <c r="F15" s="958">
        <v>0.30961699999999998</v>
      </c>
      <c r="G15" s="954">
        <f t="shared" si="0"/>
        <v>42.42</v>
      </c>
      <c r="I15" s="960"/>
    </row>
    <row r="16" spans="1:9" ht="13.5" thickBot="1" x14ac:dyDescent="0.25">
      <c r="A16" s="1436" t="s">
        <v>15</v>
      </c>
      <c r="B16" s="1437"/>
      <c r="C16" s="1438"/>
      <c r="D16" s="948">
        <f>SUM(D4:D15)</f>
        <v>12775.91</v>
      </c>
      <c r="E16" s="962">
        <f>SUM(E4:E15)</f>
        <v>465</v>
      </c>
      <c r="F16" s="967">
        <f>AVERAGE(F4:F15)</f>
        <v>0.42261633333333332</v>
      </c>
      <c r="G16" s="965">
        <f>ROUNDUP(SUM(G4:G15),0)</f>
        <v>6272</v>
      </c>
    </row>
    <row r="17" spans="1:7" x14ac:dyDescent="0.2">
      <c r="G17" s="959"/>
    </row>
    <row r="18" spans="1:7" ht="46.5" customHeight="1" x14ac:dyDescent="0.2">
      <c r="A18" s="1382" t="s">
        <v>5062</v>
      </c>
      <c r="B18" s="1382"/>
      <c r="C18" s="1382"/>
      <c r="D18" s="1382"/>
      <c r="E18" s="1382"/>
      <c r="F18" s="1382"/>
      <c r="G18" s="1382"/>
    </row>
    <row r="19" spans="1:7" x14ac:dyDescent="0.2">
      <c r="F19" s="955"/>
    </row>
    <row r="20" spans="1:7" ht="13.5" thickBot="1" x14ac:dyDescent="0.25">
      <c r="A20" s="1435" t="s">
        <v>5348</v>
      </c>
      <c r="B20" s="1435"/>
      <c r="C20" s="1435"/>
      <c r="D20" s="1435"/>
      <c r="E20" s="1435"/>
      <c r="F20" s="1435"/>
      <c r="G20" s="1435"/>
    </row>
    <row r="21" spans="1:7" ht="26.25" thickBot="1" x14ac:dyDescent="0.25">
      <c r="A21" s="950" t="s">
        <v>155</v>
      </c>
      <c r="B21" s="963" t="s">
        <v>243</v>
      </c>
      <c r="C21" s="963" t="s">
        <v>244</v>
      </c>
      <c r="D21" s="963" t="s">
        <v>245</v>
      </c>
      <c r="E21" s="963" t="s">
        <v>256</v>
      </c>
      <c r="F21" s="963" t="s">
        <v>248</v>
      </c>
      <c r="G21" s="957" t="s">
        <v>5339</v>
      </c>
    </row>
    <row r="22" spans="1:7" ht="12" customHeight="1" x14ac:dyDescent="0.2">
      <c r="A22" s="961">
        <v>1</v>
      </c>
      <c r="B22" s="949" t="s">
        <v>5340</v>
      </c>
      <c r="C22" s="949" t="s">
        <v>222</v>
      </c>
      <c r="D22" s="969">
        <v>1119</v>
      </c>
      <c r="E22" s="949">
        <v>8</v>
      </c>
      <c r="F22" s="970">
        <v>0.200738</v>
      </c>
      <c r="G22" s="971">
        <f>ROUND(D22*F22,2)</f>
        <v>224.63</v>
      </c>
    </row>
    <row r="23" spans="1:7" x14ac:dyDescent="0.2">
      <c r="A23" s="966">
        <v>2</v>
      </c>
      <c r="B23" s="949" t="s">
        <v>5340</v>
      </c>
      <c r="C23" s="951" t="s">
        <v>196</v>
      </c>
      <c r="D23" s="972">
        <v>1253</v>
      </c>
      <c r="E23" s="951">
        <v>12</v>
      </c>
      <c r="F23" s="973">
        <v>0.70743199999999995</v>
      </c>
      <c r="G23" s="971">
        <f t="shared" ref="G23:G35" si="1">ROUND(D23*F23,2)</f>
        <v>886.41</v>
      </c>
    </row>
    <row r="24" spans="1:7" x14ac:dyDescent="0.2">
      <c r="A24" s="966">
        <v>3</v>
      </c>
      <c r="B24" s="949" t="s">
        <v>5340</v>
      </c>
      <c r="C24" s="951" t="s">
        <v>257</v>
      </c>
      <c r="D24" s="972">
        <v>304</v>
      </c>
      <c r="E24" s="951">
        <v>6</v>
      </c>
      <c r="F24" s="973">
        <v>0.465721</v>
      </c>
      <c r="G24" s="971">
        <f t="shared" si="1"/>
        <v>141.58000000000001</v>
      </c>
    </row>
    <row r="25" spans="1:7" x14ac:dyDescent="0.2">
      <c r="A25" s="961">
        <v>4</v>
      </c>
      <c r="B25" s="949" t="s">
        <v>5340</v>
      </c>
      <c r="C25" s="951" t="s">
        <v>192</v>
      </c>
      <c r="D25" s="972">
        <v>415</v>
      </c>
      <c r="E25" s="951">
        <v>6</v>
      </c>
      <c r="F25" s="973">
        <v>0.47313</v>
      </c>
      <c r="G25" s="971">
        <f t="shared" si="1"/>
        <v>196.35</v>
      </c>
    </row>
    <row r="26" spans="1:7" x14ac:dyDescent="0.2">
      <c r="A26" s="966">
        <v>5</v>
      </c>
      <c r="B26" s="949" t="s">
        <v>5340</v>
      </c>
      <c r="C26" s="951" t="s">
        <v>5347</v>
      </c>
      <c r="D26" s="972">
        <v>312</v>
      </c>
      <c r="E26" s="951">
        <v>7</v>
      </c>
      <c r="F26" s="973">
        <v>0.41624699999999998</v>
      </c>
      <c r="G26" s="971">
        <f t="shared" si="1"/>
        <v>129.87</v>
      </c>
    </row>
    <row r="27" spans="1:7" x14ac:dyDescent="0.2">
      <c r="A27" s="966">
        <v>6</v>
      </c>
      <c r="B27" s="949" t="s">
        <v>5340</v>
      </c>
      <c r="C27" s="951" t="s">
        <v>213</v>
      </c>
      <c r="D27" s="972">
        <v>1671.5999999999997</v>
      </c>
      <c r="E27" s="951">
        <v>68</v>
      </c>
      <c r="F27" s="973">
        <v>0.35471799999999998</v>
      </c>
      <c r="G27" s="971">
        <f t="shared" si="1"/>
        <v>592.95000000000005</v>
      </c>
    </row>
    <row r="28" spans="1:7" x14ac:dyDescent="0.2">
      <c r="A28" s="961">
        <v>7</v>
      </c>
      <c r="B28" s="949" t="s">
        <v>5340</v>
      </c>
      <c r="C28" s="951" t="s">
        <v>238</v>
      </c>
      <c r="D28" s="972">
        <v>294</v>
      </c>
      <c r="E28" s="951">
        <v>1</v>
      </c>
      <c r="F28" s="973">
        <v>0.17011299999999999</v>
      </c>
      <c r="G28" s="971">
        <f t="shared" si="1"/>
        <v>50.01</v>
      </c>
    </row>
    <row r="29" spans="1:7" x14ac:dyDescent="0.2">
      <c r="A29" s="966">
        <v>8</v>
      </c>
      <c r="B29" s="949" t="s">
        <v>5340</v>
      </c>
      <c r="C29" s="951" t="s">
        <v>191</v>
      </c>
      <c r="D29" s="972">
        <v>460</v>
      </c>
      <c r="E29" s="951">
        <v>1</v>
      </c>
      <c r="F29" s="973">
        <v>0.25381999999999999</v>
      </c>
      <c r="G29" s="971">
        <f t="shared" si="1"/>
        <v>116.76</v>
      </c>
    </row>
    <row r="30" spans="1:7" x14ac:dyDescent="0.2">
      <c r="A30" s="966">
        <v>9</v>
      </c>
      <c r="B30" s="949" t="s">
        <v>5340</v>
      </c>
      <c r="C30" s="951" t="s">
        <v>200</v>
      </c>
      <c r="D30" s="972">
        <v>72</v>
      </c>
      <c r="E30" s="951">
        <v>2</v>
      </c>
      <c r="F30" s="973">
        <v>0.32101400000000002</v>
      </c>
      <c r="G30" s="971">
        <f t="shared" si="1"/>
        <v>23.11</v>
      </c>
    </row>
    <row r="31" spans="1:7" x14ac:dyDescent="0.2">
      <c r="A31" s="961">
        <v>10</v>
      </c>
      <c r="B31" s="949" t="s">
        <v>5340</v>
      </c>
      <c r="C31" s="951" t="s">
        <v>212</v>
      </c>
      <c r="D31" s="972">
        <v>1534</v>
      </c>
      <c r="E31" s="974">
        <v>100</v>
      </c>
      <c r="F31" s="973">
        <v>0.79525400000000002</v>
      </c>
      <c r="G31" s="971">
        <f t="shared" si="1"/>
        <v>1219.92</v>
      </c>
    </row>
    <row r="32" spans="1:7" x14ac:dyDescent="0.2">
      <c r="A32" s="966">
        <v>11</v>
      </c>
      <c r="B32" s="949" t="s">
        <v>5340</v>
      </c>
      <c r="C32" s="951" t="s">
        <v>212</v>
      </c>
      <c r="D32" s="972">
        <v>2249.31</v>
      </c>
      <c r="E32" s="951">
        <v>35</v>
      </c>
      <c r="F32" s="973">
        <v>0.30226700000000001</v>
      </c>
      <c r="G32" s="971">
        <f t="shared" si="1"/>
        <v>679.89</v>
      </c>
    </row>
    <row r="33" spans="1:7" x14ac:dyDescent="0.2">
      <c r="A33" s="966">
        <v>12</v>
      </c>
      <c r="B33" s="949" t="s">
        <v>5340</v>
      </c>
      <c r="C33" s="952" t="s">
        <v>212</v>
      </c>
      <c r="D33" s="972">
        <v>4032.54</v>
      </c>
      <c r="E33" s="951">
        <v>32</v>
      </c>
      <c r="F33" s="973">
        <v>0.231769</v>
      </c>
      <c r="G33" s="971">
        <f t="shared" si="1"/>
        <v>934.62</v>
      </c>
    </row>
    <row r="34" spans="1:7" x14ac:dyDescent="0.2">
      <c r="A34" s="966">
        <v>13</v>
      </c>
      <c r="B34" s="949" t="s">
        <v>5340</v>
      </c>
      <c r="C34" s="975" t="s">
        <v>5342</v>
      </c>
      <c r="D34" s="976">
        <v>2872.69</v>
      </c>
      <c r="E34" s="977">
        <v>133</v>
      </c>
      <c r="F34" s="978">
        <v>0.75736700000000001</v>
      </c>
      <c r="G34" s="971">
        <f t="shared" si="1"/>
        <v>2175.6799999999998</v>
      </c>
    </row>
    <row r="35" spans="1:7" x14ac:dyDescent="0.2">
      <c r="A35" s="979">
        <v>14</v>
      </c>
      <c r="B35" s="949" t="s">
        <v>5340</v>
      </c>
      <c r="C35" s="975" t="s">
        <v>216</v>
      </c>
      <c r="D35" s="976">
        <v>546</v>
      </c>
      <c r="E35" s="977">
        <v>7</v>
      </c>
      <c r="F35" s="978">
        <v>0.18326200000000001</v>
      </c>
      <c r="G35" s="971">
        <f t="shared" si="1"/>
        <v>100.06</v>
      </c>
    </row>
    <row r="36" spans="1:7" ht="13.5" thickBot="1" x14ac:dyDescent="0.25">
      <c r="A36" s="1436" t="s">
        <v>15</v>
      </c>
      <c r="B36" s="1437"/>
      <c r="C36" s="1438"/>
      <c r="D36" s="980">
        <f>SUM(D22:D35)</f>
        <v>17135.14</v>
      </c>
      <c r="E36" s="962">
        <f>SUM(E22:E35)</f>
        <v>418</v>
      </c>
      <c r="F36" s="981">
        <f>AVERAGE(F22:F35)</f>
        <v>0.4023465714285715</v>
      </c>
      <c r="G36" s="982">
        <f>ROUNDUP(SUM(G22:G35),0)</f>
        <v>7472</v>
      </c>
    </row>
    <row r="38" spans="1:7" ht="36.75" customHeight="1" x14ac:dyDescent="0.2">
      <c r="A38" s="1382" t="s">
        <v>5062</v>
      </c>
      <c r="B38" s="1382"/>
      <c r="C38" s="1382"/>
      <c r="D38" s="1382"/>
      <c r="E38" s="1382"/>
      <c r="F38" s="1382"/>
      <c r="G38" s="1382"/>
    </row>
  </sheetData>
  <mergeCells count="7">
    <mergeCell ref="F1:G1"/>
    <mergeCell ref="A18:G18"/>
    <mergeCell ref="A38:G38"/>
    <mergeCell ref="A20:G20"/>
    <mergeCell ref="A36:C36"/>
    <mergeCell ref="A2:G2"/>
    <mergeCell ref="A16:C16"/>
  </mergeCells>
  <pageMargins left="0.51181102362204722" right="0.51181102362204722" top="0.74803149606299213" bottom="0.74803149606299213" header="0.31496062992125984" footer="0.31496062992125984"/>
  <pageSetup paperSize="9" scale="65"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2BA2-B8A7-4C62-B649-8F46A198AB72}">
  <sheetPr>
    <tabColor theme="5" tint="0.79998168889431442"/>
  </sheetPr>
  <dimension ref="A1:F37"/>
  <sheetViews>
    <sheetView zoomScale="80" zoomScaleNormal="80" workbookViewId="0">
      <selection activeCell="D35" sqref="D35"/>
    </sheetView>
  </sheetViews>
  <sheetFormatPr defaultRowHeight="12.75" x14ac:dyDescent="0.2"/>
  <cols>
    <col min="1" max="1" width="9.140625" style="19"/>
    <col min="2" max="2" width="21.140625" style="19" bestFit="1" customWidth="1"/>
    <col min="3" max="3" width="43.28515625" style="19" bestFit="1" customWidth="1"/>
    <col min="4" max="7" width="28.42578125" style="19" customWidth="1"/>
    <col min="8" max="16384" width="9.140625" style="19"/>
  </cols>
  <sheetData>
    <row r="1" spans="1:6" ht="52.5" customHeight="1" x14ac:dyDescent="0.2">
      <c r="E1" s="1440" t="s">
        <v>5189</v>
      </c>
      <c r="F1" s="1440"/>
    </row>
    <row r="2" spans="1:6" ht="17.25" customHeight="1" thickBot="1" x14ac:dyDescent="0.25">
      <c r="A2" s="1441" t="s">
        <v>5349</v>
      </c>
      <c r="B2" s="1441"/>
      <c r="C2" s="1441"/>
      <c r="D2" s="1441"/>
      <c r="E2" s="1441"/>
      <c r="F2" s="1441"/>
    </row>
    <row r="3" spans="1:6" ht="26.25" thickBot="1" x14ac:dyDescent="0.25">
      <c r="A3" s="985" t="s">
        <v>155</v>
      </c>
      <c r="B3" s="987" t="s">
        <v>243</v>
      </c>
      <c r="C3" s="987" t="s">
        <v>244</v>
      </c>
      <c r="D3" s="987" t="s">
        <v>256</v>
      </c>
      <c r="E3" s="984" t="s">
        <v>5077</v>
      </c>
      <c r="F3" s="983" t="s">
        <v>249</v>
      </c>
    </row>
    <row r="4" spans="1:6" x14ac:dyDescent="0.2">
      <c r="A4" s="988">
        <v>1</v>
      </c>
      <c r="B4" s="600" t="s">
        <v>250</v>
      </c>
      <c r="C4" s="986" t="s">
        <v>223</v>
      </c>
      <c r="D4" s="986">
        <v>1</v>
      </c>
      <c r="E4" s="989"/>
      <c r="F4" s="990">
        <v>242</v>
      </c>
    </row>
    <row r="5" spans="1:6" x14ac:dyDescent="0.2">
      <c r="A5" s="988">
        <v>2</v>
      </c>
      <c r="B5" s="600" t="s">
        <v>250</v>
      </c>
      <c r="C5" s="986" t="s">
        <v>259</v>
      </c>
      <c r="D5" s="986">
        <v>4</v>
      </c>
      <c r="E5" s="989"/>
      <c r="F5" s="990">
        <v>546.67000000000007</v>
      </c>
    </row>
    <row r="6" spans="1:6" x14ac:dyDescent="0.2">
      <c r="A6" s="988">
        <v>3</v>
      </c>
      <c r="B6" s="600" t="s">
        <v>250</v>
      </c>
      <c r="C6" s="986" t="s">
        <v>215</v>
      </c>
      <c r="D6" s="986">
        <v>6</v>
      </c>
      <c r="E6" s="989"/>
      <c r="F6" s="990">
        <v>782.51</v>
      </c>
    </row>
    <row r="7" spans="1:6" x14ac:dyDescent="0.2">
      <c r="A7" s="988">
        <v>4</v>
      </c>
      <c r="B7" s="600" t="s">
        <v>250</v>
      </c>
      <c r="C7" s="276" t="s">
        <v>196</v>
      </c>
      <c r="D7" s="20">
        <v>26</v>
      </c>
      <c r="E7" s="21"/>
      <c r="F7" s="991">
        <v>2248.6999999999998</v>
      </c>
    </row>
    <row r="8" spans="1:6" x14ac:dyDescent="0.2">
      <c r="A8" s="988">
        <v>5</v>
      </c>
      <c r="B8" s="600" t="s">
        <v>250</v>
      </c>
      <c r="C8" s="276" t="s">
        <v>203</v>
      </c>
      <c r="D8" s="20">
        <v>2</v>
      </c>
      <c r="E8" s="21"/>
      <c r="F8" s="991">
        <v>442.31</v>
      </c>
    </row>
    <row r="9" spans="1:6" x14ac:dyDescent="0.2">
      <c r="A9" s="988">
        <v>6</v>
      </c>
      <c r="B9" s="600" t="s">
        <v>250</v>
      </c>
      <c r="C9" s="276" t="s">
        <v>252</v>
      </c>
      <c r="D9" s="20">
        <v>2</v>
      </c>
      <c r="E9" s="21"/>
      <c r="F9" s="991">
        <v>405.8</v>
      </c>
    </row>
    <row r="10" spans="1:6" x14ac:dyDescent="0.2">
      <c r="A10" s="988">
        <v>7</v>
      </c>
      <c r="B10" s="600" t="s">
        <v>250</v>
      </c>
      <c r="C10" s="276" t="s">
        <v>192</v>
      </c>
      <c r="D10" s="20">
        <v>4</v>
      </c>
      <c r="E10" s="21"/>
      <c r="F10" s="991">
        <v>337.72</v>
      </c>
    </row>
    <row r="11" spans="1:6" x14ac:dyDescent="0.2">
      <c r="A11" s="988">
        <v>8</v>
      </c>
      <c r="B11" s="600" t="s">
        <v>250</v>
      </c>
      <c r="C11" s="276" t="s">
        <v>191</v>
      </c>
      <c r="D11" s="20">
        <v>42</v>
      </c>
      <c r="E11" s="21"/>
      <c r="F11" s="991">
        <v>3832.1</v>
      </c>
    </row>
    <row r="12" spans="1:6" x14ac:dyDescent="0.2">
      <c r="A12" s="988">
        <v>9</v>
      </c>
      <c r="B12" s="600" t="s">
        <v>250</v>
      </c>
      <c r="C12" s="276" t="s">
        <v>218</v>
      </c>
      <c r="D12" s="20">
        <v>1</v>
      </c>
      <c r="E12" s="21"/>
      <c r="F12" s="991">
        <v>25</v>
      </c>
    </row>
    <row r="13" spans="1:6" x14ac:dyDescent="0.2">
      <c r="A13" s="988">
        <v>10</v>
      </c>
      <c r="B13" s="600" t="s">
        <v>250</v>
      </c>
      <c r="C13" s="276" t="s">
        <v>197</v>
      </c>
      <c r="D13" s="20">
        <v>77</v>
      </c>
      <c r="E13" s="21"/>
      <c r="F13" s="991">
        <v>7842.6900000000005</v>
      </c>
    </row>
    <row r="14" spans="1:6" x14ac:dyDescent="0.2">
      <c r="A14" s="988">
        <v>11</v>
      </c>
      <c r="B14" s="600" t="s">
        <v>250</v>
      </c>
      <c r="C14" s="276" t="s">
        <v>214</v>
      </c>
      <c r="D14" s="20">
        <v>21</v>
      </c>
      <c r="E14" s="21"/>
      <c r="F14" s="991">
        <v>2103.65</v>
      </c>
    </row>
    <row r="15" spans="1:6" x14ac:dyDescent="0.2">
      <c r="A15" s="988">
        <v>12</v>
      </c>
      <c r="B15" s="600" t="s">
        <v>250</v>
      </c>
      <c r="C15" s="276" t="s">
        <v>254</v>
      </c>
      <c r="D15" s="20">
        <v>113</v>
      </c>
      <c r="E15" s="21"/>
      <c r="F15" s="991">
        <v>12505.09</v>
      </c>
    </row>
    <row r="16" spans="1:6" ht="13.5" thickBot="1" x14ac:dyDescent="0.25">
      <c r="A16" s="988">
        <v>13</v>
      </c>
      <c r="B16" s="600" t="s">
        <v>250</v>
      </c>
      <c r="C16" s="276" t="s">
        <v>200</v>
      </c>
      <c r="D16" s="20">
        <v>4</v>
      </c>
      <c r="E16" s="21">
        <v>9</v>
      </c>
      <c r="F16" s="991">
        <v>564.15</v>
      </c>
    </row>
    <row r="17" spans="1:6" ht="13.5" thickBot="1" x14ac:dyDescent="0.25">
      <c r="A17" s="1442" t="s">
        <v>15</v>
      </c>
      <c r="B17" s="1443"/>
      <c r="C17" s="1443"/>
      <c r="D17" s="992">
        <v>303</v>
      </c>
      <c r="E17" s="993">
        <v>9</v>
      </c>
      <c r="F17" s="994">
        <f>ROUNDUP(SUM(F4:F16),0)</f>
        <v>31879</v>
      </c>
    </row>
    <row r="18" spans="1:6" x14ac:dyDescent="0.2">
      <c r="F18" s="995"/>
    </row>
    <row r="19" spans="1:6" x14ac:dyDescent="0.2">
      <c r="A19" s="1439" t="s">
        <v>5078</v>
      </c>
      <c r="B19" s="1439"/>
      <c r="C19" s="1439"/>
      <c r="D19" s="1439"/>
      <c r="E19" s="1439"/>
      <c r="F19" s="1439"/>
    </row>
    <row r="21" spans="1:6" ht="13.5" thickBot="1" x14ac:dyDescent="0.25">
      <c r="A21" s="1446" t="s">
        <v>5350</v>
      </c>
      <c r="B21" s="1446"/>
      <c r="C21" s="1446"/>
      <c r="D21" s="1446"/>
      <c r="E21" s="1446"/>
      <c r="F21" s="1446"/>
    </row>
    <row r="22" spans="1:6" ht="26.25" thickBot="1" x14ac:dyDescent="0.25">
      <c r="A22" s="950" t="s">
        <v>155</v>
      </c>
      <c r="B22" s="963" t="s">
        <v>243</v>
      </c>
      <c r="C22" s="963" t="s">
        <v>244</v>
      </c>
      <c r="D22" s="963" t="s">
        <v>256</v>
      </c>
      <c r="E22" s="957" t="s">
        <v>5339</v>
      </c>
    </row>
    <row r="23" spans="1:6" x14ac:dyDescent="0.2">
      <c r="A23" s="961">
        <v>1</v>
      </c>
      <c r="B23" s="949" t="s">
        <v>5340</v>
      </c>
      <c r="C23" s="949" t="s">
        <v>215</v>
      </c>
      <c r="D23" s="949">
        <v>7</v>
      </c>
      <c r="E23" s="996">
        <v>726.76</v>
      </c>
    </row>
    <row r="24" spans="1:6" x14ac:dyDescent="0.2">
      <c r="A24" s="961">
        <v>2</v>
      </c>
      <c r="B24" s="949" t="s">
        <v>5340</v>
      </c>
      <c r="C24" s="949" t="s">
        <v>196</v>
      </c>
      <c r="D24" s="949">
        <v>26</v>
      </c>
      <c r="E24" s="996">
        <v>4476.1900000000005</v>
      </c>
    </row>
    <row r="25" spans="1:6" x14ac:dyDescent="0.2">
      <c r="A25" s="961">
        <v>3</v>
      </c>
      <c r="B25" s="949" t="s">
        <v>5340</v>
      </c>
      <c r="C25" s="949" t="s">
        <v>217</v>
      </c>
      <c r="D25" s="949">
        <v>4</v>
      </c>
      <c r="E25" s="996">
        <v>527.55999999999995</v>
      </c>
    </row>
    <row r="26" spans="1:6" x14ac:dyDescent="0.2">
      <c r="A26" s="961">
        <v>4</v>
      </c>
      <c r="B26" s="949" t="s">
        <v>5340</v>
      </c>
      <c r="C26" s="952" t="s">
        <v>197</v>
      </c>
      <c r="D26" s="951">
        <v>39</v>
      </c>
      <c r="E26" s="997">
        <v>4461.16</v>
      </c>
    </row>
    <row r="27" spans="1:6" x14ac:dyDescent="0.2">
      <c r="A27" s="961">
        <v>5</v>
      </c>
      <c r="B27" s="949" t="s">
        <v>5340</v>
      </c>
      <c r="C27" s="952" t="s">
        <v>191</v>
      </c>
      <c r="D27" s="951">
        <v>18</v>
      </c>
      <c r="E27" s="997">
        <v>1598.6</v>
      </c>
    </row>
    <row r="28" spans="1:6" x14ac:dyDescent="0.2">
      <c r="A28" s="961">
        <v>6</v>
      </c>
      <c r="B28" s="949" t="s">
        <v>5340</v>
      </c>
      <c r="C28" s="952" t="s">
        <v>5207</v>
      </c>
      <c r="D28" s="951">
        <v>7</v>
      </c>
      <c r="E28" s="997">
        <v>914.24</v>
      </c>
    </row>
    <row r="29" spans="1:6" x14ac:dyDescent="0.2">
      <c r="A29" s="961">
        <v>7</v>
      </c>
      <c r="B29" s="949" t="s">
        <v>5340</v>
      </c>
      <c r="C29" s="952" t="s">
        <v>5198</v>
      </c>
      <c r="D29" s="951">
        <v>5</v>
      </c>
      <c r="E29" s="997">
        <v>165</v>
      </c>
    </row>
    <row r="30" spans="1:6" x14ac:dyDescent="0.2">
      <c r="A30" s="961">
        <v>8</v>
      </c>
      <c r="B30" s="949" t="s">
        <v>5340</v>
      </c>
      <c r="C30" s="952" t="s">
        <v>200</v>
      </c>
      <c r="D30" s="951">
        <v>9</v>
      </c>
      <c r="E30" s="997">
        <v>1255.9099999999999</v>
      </c>
    </row>
    <row r="31" spans="1:6" x14ac:dyDescent="0.2">
      <c r="A31" s="961">
        <v>9</v>
      </c>
      <c r="B31" s="949" t="s">
        <v>5340</v>
      </c>
      <c r="C31" s="952" t="s">
        <v>212</v>
      </c>
      <c r="D31" s="951">
        <v>32</v>
      </c>
      <c r="E31" s="997">
        <v>1655</v>
      </c>
    </row>
    <row r="32" spans="1:6" x14ac:dyDescent="0.2">
      <c r="A32" s="961">
        <v>10</v>
      </c>
      <c r="B32" s="949" t="s">
        <v>5340</v>
      </c>
      <c r="C32" s="952" t="s">
        <v>212</v>
      </c>
      <c r="D32" s="951">
        <v>94</v>
      </c>
      <c r="E32" s="997">
        <v>11810.66</v>
      </c>
    </row>
    <row r="33" spans="1:5" x14ac:dyDescent="0.2">
      <c r="A33" s="961">
        <v>11</v>
      </c>
      <c r="B33" s="949" t="s">
        <v>5340</v>
      </c>
      <c r="C33" s="952" t="s">
        <v>5341</v>
      </c>
      <c r="D33" s="951">
        <v>2</v>
      </c>
      <c r="E33" s="997">
        <v>372.61</v>
      </c>
    </row>
    <row r="34" spans="1:5" ht="13.5" thickBot="1" x14ac:dyDescent="0.25">
      <c r="A34" s="961">
        <v>12</v>
      </c>
      <c r="B34" s="949" t="s">
        <v>5340</v>
      </c>
      <c r="C34" s="952" t="s">
        <v>5342</v>
      </c>
      <c r="D34" s="951">
        <v>87</v>
      </c>
      <c r="E34" s="997">
        <v>13756.28</v>
      </c>
    </row>
    <row r="35" spans="1:5" ht="13.5" thickBot="1" x14ac:dyDescent="0.25">
      <c r="A35" s="1444" t="s">
        <v>15</v>
      </c>
      <c r="B35" s="1445"/>
      <c r="C35" s="1445"/>
      <c r="D35" s="998">
        <v>330</v>
      </c>
      <c r="E35" s="999">
        <f>SUM(E23:E34)</f>
        <v>41719.97</v>
      </c>
    </row>
    <row r="37" spans="1:5" x14ac:dyDescent="0.2">
      <c r="A37" s="1439" t="s">
        <v>5078</v>
      </c>
      <c r="B37" s="1439"/>
      <c r="C37" s="1439"/>
      <c r="D37" s="1439"/>
      <c r="E37" s="1439"/>
    </row>
  </sheetData>
  <mergeCells count="7">
    <mergeCell ref="A37:E37"/>
    <mergeCell ref="E1:F1"/>
    <mergeCell ref="A19:F19"/>
    <mergeCell ref="A2:F2"/>
    <mergeCell ref="A17:C17"/>
    <mergeCell ref="A35:C35"/>
    <mergeCell ref="A21:F21"/>
  </mergeCells>
  <pageMargins left="0.31496062992125984" right="0.31496062992125984" top="0.15748031496062992" bottom="0.35433070866141736" header="0.31496062992125984" footer="0.31496062992125984"/>
  <pageSetup paperSize="9" scale="6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A1:D13"/>
  <sheetViews>
    <sheetView workbookViewId="0">
      <selection activeCell="B27" sqref="B27"/>
    </sheetView>
  </sheetViews>
  <sheetFormatPr defaultColWidth="9.28515625" defaultRowHeight="12.75" x14ac:dyDescent="0.2"/>
  <cols>
    <col min="1" max="1" width="24.28515625" style="217" customWidth="1"/>
    <col min="2" max="2" width="23.42578125" style="217" customWidth="1"/>
    <col min="3" max="3" width="11.28515625" style="217" customWidth="1"/>
    <col min="4" max="16384" width="9.28515625" style="217"/>
  </cols>
  <sheetData>
    <row r="1" spans="1:4" s="605" customFormat="1" ht="69.75" customHeight="1" x14ac:dyDescent="0.2">
      <c r="B1" s="1447" t="s">
        <v>5192</v>
      </c>
      <c r="C1" s="1447"/>
      <c r="D1" s="1447"/>
    </row>
    <row r="2" spans="1:4" x14ac:dyDescent="0.2">
      <c r="A2" s="598" t="s">
        <v>19</v>
      </c>
      <c r="B2" s="598"/>
    </row>
    <row r="3" spans="1:4" x14ac:dyDescent="0.2">
      <c r="A3" s="598" t="s">
        <v>20</v>
      </c>
      <c r="B3" s="598"/>
    </row>
    <row r="4" spans="1:4" x14ac:dyDescent="0.2">
      <c r="A4" s="217" t="s">
        <v>5429</v>
      </c>
    </row>
    <row r="5" spans="1:4" ht="13.5" thickBot="1" x14ac:dyDescent="0.25">
      <c r="A5" s="599" t="s">
        <v>21</v>
      </c>
      <c r="B5" s="599" t="s">
        <v>22</v>
      </c>
      <c r="C5" s="599" t="s">
        <v>4</v>
      </c>
    </row>
    <row r="6" spans="1:4" ht="13.5" thickTop="1" x14ac:dyDescent="0.2">
      <c r="A6" s="600" t="s">
        <v>5428</v>
      </c>
      <c r="B6" s="600" t="s">
        <v>23</v>
      </c>
      <c r="C6" s="601">
        <v>17251.88</v>
      </c>
    </row>
    <row r="7" spans="1:4" x14ac:dyDescent="0.2">
      <c r="A7" s="602"/>
      <c r="B7" s="603" t="s">
        <v>3</v>
      </c>
      <c r="C7" s="604">
        <f>ROUNDUP(C6,0)</f>
        <v>17252</v>
      </c>
    </row>
    <row r="9" spans="1:4" x14ac:dyDescent="0.2">
      <c r="A9" s="217" t="s">
        <v>5426</v>
      </c>
    </row>
    <row r="10" spans="1:4" ht="13.5" thickBot="1" x14ac:dyDescent="0.25">
      <c r="A10" s="599" t="s">
        <v>21</v>
      </c>
      <c r="B10" s="599" t="s">
        <v>22</v>
      </c>
      <c r="C10" s="599" t="s">
        <v>4</v>
      </c>
    </row>
    <row r="11" spans="1:4" ht="13.5" thickTop="1" x14ac:dyDescent="0.2">
      <c r="A11" s="600" t="s">
        <v>5427</v>
      </c>
      <c r="B11" s="600" t="s">
        <v>5355</v>
      </c>
      <c r="C11" s="601">
        <v>10172.700000000001</v>
      </c>
    </row>
    <row r="12" spans="1:4" x14ac:dyDescent="0.2">
      <c r="A12" s="600"/>
      <c r="B12" s="600" t="s">
        <v>5356</v>
      </c>
      <c r="C12" s="601">
        <v>13484.37</v>
      </c>
    </row>
    <row r="13" spans="1:4" x14ac:dyDescent="0.2">
      <c r="A13" s="602"/>
      <c r="B13" s="603" t="s">
        <v>3</v>
      </c>
      <c r="C13" s="604">
        <v>23658</v>
      </c>
    </row>
  </sheetData>
  <mergeCells count="1">
    <mergeCell ref="B1:D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C43F-53A4-4E02-8FE0-E608908086F9}">
  <sheetPr>
    <tabColor theme="4" tint="0.59999389629810485"/>
  </sheetPr>
  <dimension ref="A1:S239"/>
  <sheetViews>
    <sheetView topLeftCell="D1" zoomScale="77" zoomScaleNormal="77" workbookViewId="0">
      <selection activeCell="Q1" sqref="Q1:S1"/>
    </sheetView>
  </sheetViews>
  <sheetFormatPr defaultColWidth="9.140625" defaultRowHeight="15" x14ac:dyDescent="0.25"/>
  <cols>
    <col min="1" max="1" width="3.42578125" style="848" customWidth="1"/>
    <col min="2" max="2" width="17.5703125" style="848" customWidth="1"/>
    <col min="3" max="3" width="13.42578125" style="848" customWidth="1"/>
    <col min="4" max="4" width="54.42578125" style="848" customWidth="1"/>
    <col min="5" max="6" width="12.140625" style="848" customWidth="1"/>
    <col min="7" max="7" width="12.42578125" style="848" customWidth="1"/>
    <col min="8" max="9" width="11.85546875" style="848" customWidth="1"/>
    <col min="10" max="16" width="12.5703125" style="848" customWidth="1"/>
    <col min="17" max="18" width="11.42578125" style="848" customWidth="1"/>
    <col min="19" max="16384" width="9.140625" style="848"/>
  </cols>
  <sheetData>
    <row r="1" spans="1:19" ht="37.5" customHeight="1" x14ac:dyDescent="0.25">
      <c r="B1" s="19"/>
      <c r="C1" s="19"/>
      <c r="D1" s="19"/>
      <c r="E1" s="19"/>
      <c r="F1" s="19"/>
      <c r="G1" s="19"/>
      <c r="H1" s="19"/>
      <c r="I1" s="19"/>
      <c r="J1" s="19"/>
      <c r="K1" s="19"/>
      <c r="L1" s="19"/>
      <c r="M1" s="19"/>
      <c r="N1" s="19"/>
      <c r="O1" s="19"/>
      <c r="P1" s="19"/>
      <c r="Q1" s="1351" t="s">
        <v>5093</v>
      </c>
      <c r="R1" s="1351"/>
      <c r="S1" s="1351"/>
    </row>
    <row r="2" spans="1:19" x14ac:dyDescent="0.25">
      <c r="B2" s="12"/>
      <c r="C2" s="12"/>
      <c r="D2" s="12"/>
      <c r="E2" s="12"/>
      <c r="F2" s="12"/>
      <c r="G2" s="12"/>
      <c r="H2" s="12"/>
      <c r="I2" s="12"/>
      <c r="J2" s="12"/>
      <c r="K2" s="12"/>
      <c r="L2" s="12"/>
      <c r="M2" s="12"/>
      <c r="N2" s="12"/>
      <c r="O2" s="12"/>
      <c r="P2" s="12"/>
      <c r="Q2" s="12"/>
      <c r="R2" s="12"/>
      <c r="S2" s="12"/>
    </row>
    <row r="3" spans="1:19" s="849" customFormat="1" x14ac:dyDescent="0.25">
      <c r="B3" s="1349" t="s">
        <v>261</v>
      </c>
      <c r="C3" s="1349"/>
      <c r="D3" s="1349"/>
      <c r="E3" s="1349"/>
      <c r="F3" s="1349"/>
      <c r="G3" s="1349"/>
      <c r="H3" s="1349"/>
      <c r="I3" s="1349"/>
      <c r="J3" s="1349"/>
      <c r="K3" s="1349"/>
      <c r="L3" s="1349"/>
      <c r="M3" s="1349"/>
      <c r="N3" s="1349"/>
      <c r="O3" s="1349"/>
      <c r="P3" s="1349"/>
      <c r="Q3" s="1349"/>
      <c r="R3" s="1349"/>
      <c r="S3" s="1349"/>
    </row>
    <row r="4" spans="1:19" s="850" customFormat="1" ht="55.5" customHeight="1" thickBot="1" x14ac:dyDescent="0.3">
      <c r="A4" s="846"/>
      <c r="B4" s="1350" t="s">
        <v>5265</v>
      </c>
      <c r="C4" s="1350"/>
      <c r="D4" s="1350"/>
      <c r="E4" s="1350"/>
      <c r="F4" s="1350"/>
      <c r="G4" s="1350"/>
      <c r="H4" s="1350"/>
      <c r="I4" s="1350"/>
      <c r="J4" s="1350"/>
      <c r="K4" s="1350"/>
      <c r="L4" s="1350"/>
      <c r="M4" s="1350"/>
      <c r="N4" s="1350"/>
      <c r="O4" s="1350"/>
      <c r="P4" s="1350"/>
      <c r="Q4" s="1350"/>
      <c r="R4" s="1350"/>
      <c r="S4" s="1350"/>
    </row>
    <row r="5" spans="1:19" s="850" customFormat="1" ht="101.25" customHeight="1" x14ac:dyDescent="0.25">
      <c r="A5" s="847"/>
      <c r="B5" s="852" t="s">
        <v>262</v>
      </c>
      <c r="C5" s="23" t="s">
        <v>263</v>
      </c>
      <c r="D5" s="24" t="s">
        <v>264</v>
      </c>
      <c r="E5" s="38" t="s">
        <v>4947</v>
      </c>
      <c r="F5" s="39" t="s">
        <v>4943</v>
      </c>
      <c r="G5" s="40" t="s">
        <v>265</v>
      </c>
      <c r="H5" s="38" t="s">
        <v>4948</v>
      </c>
      <c r="I5" s="39" t="s">
        <v>4944</v>
      </c>
      <c r="J5" s="40" t="s">
        <v>266</v>
      </c>
      <c r="K5" s="38" t="s">
        <v>4949</v>
      </c>
      <c r="L5" s="862" t="s">
        <v>4945</v>
      </c>
      <c r="M5" s="40" t="s">
        <v>267</v>
      </c>
      <c r="N5" s="38" t="s">
        <v>4950</v>
      </c>
      <c r="O5" s="39" t="s">
        <v>4946</v>
      </c>
      <c r="P5" s="40" t="s">
        <v>268</v>
      </c>
      <c r="Q5" s="36" t="s">
        <v>269</v>
      </c>
      <c r="R5" s="23" t="s">
        <v>5209</v>
      </c>
    </row>
    <row r="6" spans="1:19" s="850" customFormat="1" x14ac:dyDescent="0.25">
      <c r="A6" s="847"/>
      <c r="B6" s="852"/>
      <c r="C6" s="23"/>
      <c r="D6" s="34" t="s">
        <v>141</v>
      </c>
      <c r="E6" s="41">
        <f t="shared" ref="E6:R6" si="0">SUM(E7:E239)</f>
        <v>1530.7800000000002</v>
      </c>
      <c r="F6" s="26"/>
      <c r="G6" s="42">
        <f t="shared" si="0"/>
        <v>1646</v>
      </c>
      <c r="H6" s="41">
        <f t="shared" si="0"/>
        <v>1113.8399999999997</v>
      </c>
      <c r="I6" s="854"/>
      <c r="J6" s="42">
        <f t="shared" si="0"/>
        <v>1989</v>
      </c>
      <c r="K6" s="41">
        <f t="shared" si="0"/>
        <v>89562.200000000026</v>
      </c>
      <c r="L6" s="854"/>
      <c r="M6" s="42">
        <f t="shared" si="0"/>
        <v>24206</v>
      </c>
      <c r="N6" s="41">
        <f t="shared" si="0"/>
        <v>16942.199999999997</v>
      </c>
      <c r="O6" s="73"/>
      <c r="P6" s="42">
        <f t="shared" si="0"/>
        <v>9966</v>
      </c>
      <c r="Q6" s="864">
        <f>ROUNDUP(SUM(Q7:Q239),0)</f>
        <v>109150</v>
      </c>
      <c r="R6" s="26">
        <f t="shared" si="0"/>
        <v>37807</v>
      </c>
    </row>
    <row r="7" spans="1:19" x14ac:dyDescent="0.25">
      <c r="B7" s="851" t="s">
        <v>270</v>
      </c>
      <c r="C7" s="851" t="s">
        <v>271</v>
      </c>
      <c r="D7" s="853" t="s">
        <v>272</v>
      </c>
      <c r="E7" s="856"/>
      <c r="F7" s="851"/>
      <c r="G7" s="857"/>
      <c r="H7" s="856"/>
      <c r="I7" s="855"/>
      <c r="J7" s="857"/>
      <c r="K7" s="856">
        <f>L7*M7</f>
        <v>22.200000000000003</v>
      </c>
      <c r="L7" s="855">
        <v>3.7</v>
      </c>
      <c r="M7" s="857">
        <v>6</v>
      </c>
      <c r="N7" s="856">
        <f>O7*P7</f>
        <v>15.299999999999999</v>
      </c>
      <c r="O7" s="863">
        <v>1.7</v>
      </c>
      <c r="P7" s="857">
        <v>9</v>
      </c>
      <c r="Q7" s="855">
        <f t="shared" ref="Q7:Q70" si="1">E7+H7+K7+N7</f>
        <v>37.5</v>
      </c>
      <c r="R7" s="851">
        <f t="shared" ref="R7:R70" si="2">G7+J7+M7+P7</f>
        <v>15</v>
      </c>
    </row>
    <row r="8" spans="1:19" x14ac:dyDescent="0.25">
      <c r="B8" s="851" t="s">
        <v>270</v>
      </c>
      <c r="C8" s="851" t="s">
        <v>273</v>
      </c>
      <c r="D8" s="853" t="s">
        <v>274</v>
      </c>
      <c r="E8" s="856"/>
      <c r="F8" s="851"/>
      <c r="G8" s="857"/>
      <c r="H8" s="856"/>
      <c r="I8" s="855"/>
      <c r="J8" s="857"/>
      <c r="K8" s="856">
        <f t="shared" ref="K8:K71" si="3">L8*M8</f>
        <v>166.5</v>
      </c>
      <c r="L8" s="855">
        <v>3.7</v>
      </c>
      <c r="M8" s="857">
        <v>45</v>
      </c>
      <c r="N8" s="856">
        <f t="shared" ref="N8:N71" si="4">O8*P8</f>
        <v>0</v>
      </c>
      <c r="O8" s="863">
        <v>1.7</v>
      </c>
      <c r="P8" s="857"/>
      <c r="Q8" s="855">
        <f t="shared" si="1"/>
        <v>166.5</v>
      </c>
      <c r="R8" s="851">
        <f t="shared" si="2"/>
        <v>45</v>
      </c>
    </row>
    <row r="9" spans="1:19" ht="30" x14ac:dyDescent="0.25">
      <c r="B9" s="851" t="s">
        <v>270</v>
      </c>
      <c r="C9" s="851" t="s">
        <v>275</v>
      </c>
      <c r="D9" s="853" t="s">
        <v>276</v>
      </c>
      <c r="E9" s="856">
        <f>F9*G9</f>
        <v>544.05000000000007</v>
      </c>
      <c r="F9" s="851">
        <v>0.93</v>
      </c>
      <c r="G9" s="857">
        <v>585</v>
      </c>
      <c r="H9" s="856">
        <f>I9*J9</f>
        <v>427.28000000000003</v>
      </c>
      <c r="I9" s="855">
        <v>0.56000000000000005</v>
      </c>
      <c r="J9" s="857">
        <v>763</v>
      </c>
      <c r="K9" s="856"/>
      <c r="L9" s="855"/>
      <c r="M9" s="857"/>
      <c r="N9" s="856">
        <f t="shared" si="4"/>
        <v>0</v>
      </c>
      <c r="O9" s="863">
        <v>1.7</v>
      </c>
      <c r="P9" s="857"/>
      <c r="Q9" s="855">
        <f t="shared" si="1"/>
        <v>971.33000000000015</v>
      </c>
      <c r="R9" s="851">
        <f t="shared" si="2"/>
        <v>1348</v>
      </c>
    </row>
    <row r="10" spans="1:19" x14ac:dyDescent="0.25">
      <c r="B10" s="851" t="s">
        <v>270</v>
      </c>
      <c r="C10" s="851" t="s">
        <v>277</v>
      </c>
      <c r="D10" s="853" t="s">
        <v>278</v>
      </c>
      <c r="E10" s="856"/>
      <c r="F10" s="851"/>
      <c r="G10" s="857"/>
      <c r="H10" s="856"/>
      <c r="I10" s="855"/>
      <c r="J10" s="857"/>
      <c r="K10" s="856"/>
      <c r="L10" s="855"/>
      <c r="M10" s="857"/>
      <c r="N10" s="856">
        <f t="shared" si="4"/>
        <v>68</v>
      </c>
      <c r="O10" s="863">
        <v>1.7</v>
      </c>
      <c r="P10" s="857">
        <v>40</v>
      </c>
      <c r="Q10" s="855">
        <f t="shared" si="1"/>
        <v>68</v>
      </c>
      <c r="R10" s="851">
        <f t="shared" si="2"/>
        <v>40</v>
      </c>
    </row>
    <row r="11" spans="1:19" x14ac:dyDescent="0.25">
      <c r="B11" s="851" t="s">
        <v>270</v>
      </c>
      <c r="C11" s="851" t="s">
        <v>279</v>
      </c>
      <c r="D11" s="853" t="s">
        <v>280</v>
      </c>
      <c r="E11" s="856"/>
      <c r="F11" s="851"/>
      <c r="G11" s="857"/>
      <c r="H11" s="856"/>
      <c r="I11" s="855"/>
      <c r="J11" s="857"/>
      <c r="K11" s="856"/>
      <c r="L11" s="855"/>
      <c r="M11" s="857"/>
      <c r="N11" s="856">
        <f t="shared" si="4"/>
        <v>105.39999999999999</v>
      </c>
      <c r="O11" s="863">
        <v>1.7</v>
      </c>
      <c r="P11" s="857">
        <v>62</v>
      </c>
      <c r="Q11" s="855">
        <f t="shared" si="1"/>
        <v>105.39999999999999</v>
      </c>
      <c r="R11" s="851">
        <f t="shared" si="2"/>
        <v>62</v>
      </c>
    </row>
    <row r="12" spans="1:19" x14ac:dyDescent="0.25">
      <c r="B12" s="851" t="s">
        <v>270</v>
      </c>
      <c r="C12" s="851" t="s">
        <v>281</v>
      </c>
      <c r="D12" s="853" t="s">
        <v>282</v>
      </c>
      <c r="E12" s="856"/>
      <c r="F12" s="851"/>
      <c r="G12" s="857"/>
      <c r="H12" s="856"/>
      <c r="I12" s="855"/>
      <c r="J12" s="857"/>
      <c r="K12" s="856"/>
      <c r="L12" s="855"/>
      <c r="M12" s="857"/>
      <c r="N12" s="856">
        <f t="shared" si="4"/>
        <v>79.899999999999991</v>
      </c>
      <c r="O12" s="863">
        <v>1.7</v>
      </c>
      <c r="P12" s="857">
        <v>47</v>
      </c>
      <c r="Q12" s="855">
        <f t="shared" si="1"/>
        <v>79.899999999999991</v>
      </c>
      <c r="R12" s="851">
        <f t="shared" si="2"/>
        <v>47</v>
      </c>
    </row>
    <row r="13" spans="1:19" ht="30" x14ac:dyDescent="0.25">
      <c r="B13" s="851" t="s">
        <v>270</v>
      </c>
      <c r="C13" s="851" t="s">
        <v>283</v>
      </c>
      <c r="D13" s="853" t="s">
        <v>284</v>
      </c>
      <c r="E13" s="856"/>
      <c r="F13" s="851"/>
      <c r="G13" s="857"/>
      <c r="H13" s="856"/>
      <c r="I13" s="855"/>
      <c r="J13" s="857"/>
      <c r="K13" s="856">
        <f t="shared" si="3"/>
        <v>455.1</v>
      </c>
      <c r="L13" s="855">
        <v>3.7</v>
      </c>
      <c r="M13" s="857">
        <v>123</v>
      </c>
      <c r="N13" s="856">
        <f t="shared" si="4"/>
        <v>40.799999999999997</v>
      </c>
      <c r="O13" s="863">
        <v>1.7</v>
      </c>
      <c r="P13" s="857">
        <v>24</v>
      </c>
      <c r="Q13" s="855">
        <f t="shared" si="1"/>
        <v>495.90000000000003</v>
      </c>
      <c r="R13" s="851">
        <f t="shared" si="2"/>
        <v>147</v>
      </c>
    </row>
    <row r="14" spans="1:19" ht="30" x14ac:dyDescent="0.25">
      <c r="B14" s="851" t="s">
        <v>270</v>
      </c>
      <c r="C14" s="851" t="s">
        <v>285</v>
      </c>
      <c r="D14" s="853" t="s">
        <v>286</v>
      </c>
      <c r="E14" s="856"/>
      <c r="F14" s="851"/>
      <c r="G14" s="857"/>
      <c r="H14" s="856"/>
      <c r="I14" s="855"/>
      <c r="J14" s="857"/>
      <c r="K14" s="856">
        <f t="shared" si="3"/>
        <v>236.8</v>
      </c>
      <c r="L14" s="855">
        <v>3.7</v>
      </c>
      <c r="M14" s="857">
        <v>64</v>
      </c>
      <c r="N14" s="856">
        <f t="shared" si="4"/>
        <v>0</v>
      </c>
      <c r="O14" s="863">
        <v>1.7</v>
      </c>
      <c r="P14" s="857"/>
      <c r="Q14" s="855">
        <f t="shared" si="1"/>
        <v>236.8</v>
      </c>
      <c r="R14" s="851">
        <f t="shared" si="2"/>
        <v>64</v>
      </c>
    </row>
    <row r="15" spans="1:19" x14ac:dyDescent="0.25">
      <c r="B15" s="851" t="s">
        <v>270</v>
      </c>
      <c r="C15" s="851" t="s">
        <v>287</v>
      </c>
      <c r="D15" s="853" t="s">
        <v>288</v>
      </c>
      <c r="E15" s="856"/>
      <c r="F15" s="851"/>
      <c r="G15" s="857"/>
      <c r="H15" s="856"/>
      <c r="I15" s="855"/>
      <c r="J15" s="857"/>
      <c r="K15" s="856">
        <f t="shared" si="3"/>
        <v>632.70000000000005</v>
      </c>
      <c r="L15" s="855">
        <v>3.7</v>
      </c>
      <c r="M15" s="857">
        <v>171</v>
      </c>
      <c r="N15" s="856">
        <f t="shared" si="4"/>
        <v>57.8</v>
      </c>
      <c r="O15" s="863">
        <v>1.7</v>
      </c>
      <c r="P15" s="857">
        <v>34</v>
      </c>
      <c r="Q15" s="855">
        <f t="shared" si="1"/>
        <v>690.5</v>
      </c>
      <c r="R15" s="851">
        <f t="shared" si="2"/>
        <v>205</v>
      </c>
    </row>
    <row r="16" spans="1:19" x14ac:dyDescent="0.25">
      <c r="B16" s="851" t="s">
        <v>270</v>
      </c>
      <c r="C16" s="851" t="s">
        <v>289</v>
      </c>
      <c r="D16" s="853" t="s">
        <v>290</v>
      </c>
      <c r="E16" s="856"/>
      <c r="F16" s="851"/>
      <c r="G16" s="857"/>
      <c r="H16" s="856"/>
      <c r="I16" s="855"/>
      <c r="J16" s="857"/>
      <c r="K16" s="856">
        <f t="shared" si="3"/>
        <v>1720.5</v>
      </c>
      <c r="L16" s="855">
        <v>3.7</v>
      </c>
      <c r="M16" s="857">
        <v>465</v>
      </c>
      <c r="N16" s="856">
        <f t="shared" si="4"/>
        <v>91.8</v>
      </c>
      <c r="O16" s="863">
        <v>1.7</v>
      </c>
      <c r="P16" s="857">
        <v>54</v>
      </c>
      <c r="Q16" s="855">
        <f t="shared" si="1"/>
        <v>1812.3</v>
      </c>
      <c r="R16" s="851">
        <f t="shared" si="2"/>
        <v>519</v>
      </c>
    </row>
    <row r="17" spans="2:18" x14ac:dyDescent="0.25">
      <c r="B17" s="851" t="s">
        <v>270</v>
      </c>
      <c r="C17" s="851" t="s">
        <v>291</v>
      </c>
      <c r="D17" s="853" t="s">
        <v>292</v>
      </c>
      <c r="E17" s="856"/>
      <c r="F17" s="851"/>
      <c r="G17" s="857"/>
      <c r="H17" s="856"/>
      <c r="I17" s="855"/>
      <c r="J17" s="857"/>
      <c r="K17" s="856">
        <f t="shared" si="3"/>
        <v>1554</v>
      </c>
      <c r="L17" s="855">
        <v>3.7</v>
      </c>
      <c r="M17" s="857">
        <v>420</v>
      </c>
      <c r="N17" s="856">
        <f t="shared" si="4"/>
        <v>158.1</v>
      </c>
      <c r="O17" s="863">
        <v>1.7</v>
      </c>
      <c r="P17" s="857">
        <v>93</v>
      </c>
      <c r="Q17" s="855">
        <f t="shared" si="1"/>
        <v>1712.1</v>
      </c>
      <c r="R17" s="851">
        <f t="shared" si="2"/>
        <v>513</v>
      </c>
    </row>
    <row r="18" spans="2:18" ht="30" x14ac:dyDescent="0.25">
      <c r="B18" s="851" t="s">
        <v>270</v>
      </c>
      <c r="C18" s="851" t="s">
        <v>293</v>
      </c>
      <c r="D18" s="853" t="s">
        <v>294</v>
      </c>
      <c r="E18" s="856"/>
      <c r="F18" s="851"/>
      <c r="G18" s="857"/>
      <c r="H18" s="856"/>
      <c r="I18" s="855"/>
      <c r="J18" s="857"/>
      <c r="K18" s="856">
        <f t="shared" si="3"/>
        <v>88.800000000000011</v>
      </c>
      <c r="L18" s="855">
        <v>3.7</v>
      </c>
      <c r="M18" s="857">
        <v>24</v>
      </c>
      <c r="N18" s="856">
        <f t="shared" si="4"/>
        <v>0</v>
      </c>
      <c r="O18" s="863">
        <v>1.7</v>
      </c>
      <c r="P18" s="857"/>
      <c r="Q18" s="855">
        <f t="shared" si="1"/>
        <v>88.800000000000011</v>
      </c>
      <c r="R18" s="851">
        <f t="shared" si="2"/>
        <v>24</v>
      </c>
    </row>
    <row r="19" spans="2:18" x14ac:dyDescent="0.25">
      <c r="B19" s="851" t="s">
        <v>270</v>
      </c>
      <c r="C19" s="851" t="s">
        <v>295</v>
      </c>
      <c r="D19" s="853" t="s">
        <v>296</v>
      </c>
      <c r="E19" s="856"/>
      <c r="F19" s="851"/>
      <c r="G19" s="857"/>
      <c r="H19" s="856"/>
      <c r="I19" s="855"/>
      <c r="J19" s="857"/>
      <c r="K19" s="856">
        <f t="shared" si="3"/>
        <v>913.90000000000009</v>
      </c>
      <c r="L19" s="855">
        <v>3.7</v>
      </c>
      <c r="M19" s="857">
        <v>247</v>
      </c>
      <c r="N19" s="856">
        <f t="shared" si="4"/>
        <v>73.099999999999994</v>
      </c>
      <c r="O19" s="863">
        <v>1.7</v>
      </c>
      <c r="P19" s="857">
        <v>43</v>
      </c>
      <c r="Q19" s="855">
        <f t="shared" si="1"/>
        <v>987.00000000000011</v>
      </c>
      <c r="R19" s="851">
        <f t="shared" si="2"/>
        <v>290</v>
      </c>
    </row>
    <row r="20" spans="2:18" x14ac:dyDescent="0.25">
      <c r="B20" s="851" t="s">
        <v>270</v>
      </c>
      <c r="C20" s="851" t="s">
        <v>297</v>
      </c>
      <c r="D20" s="853" t="s">
        <v>298</v>
      </c>
      <c r="E20" s="856"/>
      <c r="F20" s="851"/>
      <c r="G20" s="857"/>
      <c r="H20" s="856"/>
      <c r="I20" s="855"/>
      <c r="J20" s="857"/>
      <c r="K20" s="856">
        <f t="shared" si="3"/>
        <v>244.20000000000002</v>
      </c>
      <c r="L20" s="855">
        <v>3.7</v>
      </c>
      <c r="M20" s="857">
        <v>66</v>
      </c>
      <c r="N20" s="856">
        <f t="shared" si="4"/>
        <v>22.099999999999998</v>
      </c>
      <c r="O20" s="863">
        <v>1.7</v>
      </c>
      <c r="P20" s="857">
        <v>13</v>
      </c>
      <c r="Q20" s="855">
        <f t="shared" si="1"/>
        <v>266.3</v>
      </c>
      <c r="R20" s="851">
        <f t="shared" si="2"/>
        <v>79</v>
      </c>
    </row>
    <row r="21" spans="2:18" x14ac:dyDescent="0.25">
      <c r="B21" s="851" t="s">
        <v>270</v>
      </c>
      <c r="C21" s="851" t="s">
        <v>299</v>
      </c>
      <c r="D21" s="853" t="s">
        <v>300</v>
      </c>
      <c r="E21" s="856"/>
      <c r="F21" s="851"/>
      <c r="G21" s="857"/>
      <c r="H21" s="856"/>
      <c r="I21" s="855"/>
      <c r="J21" s="857"/>
      <c r="K21" s="856">
        <f t="shared" si="3"/>
        <v>103.60000000000001</v>
      </c>
      <c r="L21" s="855">
        <v>3.7</v>
      </c>
      <c r="M21" s="857">
        <v>28</v>
      </c>
      <c r="N21" s="856">
        <f t="shared" si="4"/>
        <v>0</v>
      </c>
      <c r="O21" s="863">
        <v>1.7</v>
      </c>
      <c r="P21" s="857"/>
      <c r="Q21" s="855">
        <f t="shared" si="1"/>
        <v>103.60000000000001</v>
      </c>
      <c r="R21" s="851">
        <f t="shared" si="2"/>
        <v>28</v>
      </c>
    </row>
    <row r="22" spans="2:18" x14ac:dyDescent="0.25">
      <c r="B22" s="851" t="s">
        <v>270</v>
      </c>
      <c r="C22" s="851" t="s">
        <v>301</v>
      </c>
      <c r="D22" s="853" t="s">
        <v>302</v>
      </c>
      <c r="E22" s="856"/>
      <c r="F22" s="851"/>
      <c r="G22" s="857"/>
      <c r="H22" s="856"/>
      <c r="I22" s="855"/>
      <c r="J22" s="857"/>
      <c r="K22" s="856">
        <f t="shared" si="3"/>
        <v>506.90000000000003</v>
      </c>
      <c r="L22" s="855">
        <v>3.7</v>
      </c>
      <c r="M22" s="857">
        <v>137</v>
      </c>
      <c r="N22" s="856">
        <f t="shared" si="4"/>
        <v>144.5</v>
      </c>
      <c r="O22" s="863">
        <v>1.7</v>
      </c>
      <c r="P22" s="857">
        <v>85</v>
      </c>
      <c r="Q22" s="855">
        <f t="shared" si="1"/>
        <v>651.40000000000009</v>
      </c>
      <c r="R22" s="851">
        <f t="shared" si="2"/>
        <v>222</v>
      </c>
    </row>
    <row r="23" spans="2:18" x14ac:dyDescent="0.25">
      <c r="B23" s="851" t="s">
        <v>270</v>
      </c>
      <c r="C23" s="851" t="s">
        <v>303</v>
      </c>
      <c r="D23" s="853" t="s">
        <v>304</v>
      </c>
      <c r="E23" s="856"/>
      <c r="F23" s="851"/>
      <c r="G23" s="857"/>
      <c r="H23" s="856"/>
      <c r="I23" s="855"/>
      <c r="J23" s="857"/>
      <c r="K23" s="856">
        <f t="shared" si="3"/>
        <v>48.1</v>
      </c>
      <c r="L23" s="855">
        <v>3.7</v>
      </c>
      <c r="M23" s="857">
        <v>13</v>
      </c>
      <c r="N23" s="856">
        <f t="shared" si="4"/>
        <v>18.7</v>
      </c>
      <c r="O23" s="863">
        <v>1.7</v>
      </c>
      <c r="P23" s="857">
        <v>11</v>
      </c>
      <c r="Q23" s="855">
        <f t="shared" si="1"/>
        <v>66.8</v>
      </c>
      <c r="R23" s="851">
        <f t="shared" si="2"/>
        <v>24</v>
      </c>
    </row>
    <row r="24" spans="2:18" x14ac:dyDescent="0.25">
      <c r="B24" s="851" t="s">
        <v>270</v>
      </c>
      <c r="C24" s="851" t="s">
        <v>305</v>
      </c>
      <c r="D24" s="853" t="s">
        <v>306</v>
      </c>
      <c r="E24" s="856"/>
      <c r="F24" s="851"/>
      <c r="G24" s="857"/>
      <c r="H24" s="856"/>
      <c r="I24" s="855"/>
      <c r="J24" s="857"/>
      <c r="K24" s="856">
        <f t="shared" si="3"/>
        <v>96.2</v>
      </c>
      <c r="L24" s="855">
        <v>3.7</v>
      </c>
      <c r="M24" s="857">
        <v>26</v>
      </c>
      <c r="N24" s="856">
        <f t="shared" si="4"/>
        <v>0</v>
      </c>
      <c r="O24" s="863">
        <v>1.7</v>
      </c>
      <c r="P24" s="857"/>
      <c r="Q24" s="855">
        <f t="shared" si="1"/>
        <v>96.2</v>
      </c>
      <c r="R24" s="851">
        <f t="shared" si="2"/>
        <v>26</v>
      </c>
    </row>
    <row r="25" spans="2:18" x14ac:dyDescent="0.25">
      <c r="B25" s="851" t="s">
        <v>270</v>
      </c>
      <c r="C25" s="851" t="s">
        <v>307</v>
      </c>
      <c r="D25" s="853" t="s">
        <v>308</v>
      </c>
      <c r="E25" s="856"/>
      <c r="F25" s="851"/>
      <c r="G25" s="857"/>
      <c r="H25" s="856"/>
      <c r="I25" s="855"/>
      <c r="J25" s="857"/>
      <c r="K25" s="856">
        <f t="shared" si="3"/>
        <v>136.9</v>
      </c>
      <c r="L25" s="855">
        <v>3.7</v>
      </c>
      <c r="M25" s="857">
        <v>37</v>
      </c>
      <c r="N25" s="856">
        <f t="shared" si="4"/>
        <v>62.9</v>
      </c>
      <c r="O25" s="863">
        <v>1.7</v>
      </c>
      <c r="P25" s="857">
        <v>37</v>
      </c>
      <c r="Q25" s="855">
        <f t="shared" si="1"/>
        <v>199.8</v>
      </c>
      <c r="R25" s="851">
        <f t="shared" si="2"/>
        <v>74</v>
      </c>
    </row>
    <row r="26" spans="2:18" x14ac:dyDescent="0.25">
      <c r="B26" s="851" t="s">
        <v>270</v>
      </c>
      <c r="C26" s="851" t="s">
        <v>5210</v>
      </c>
      <c r="D26" s="853" t="s">
        <v>5211</v>
      </c>
      <c r="E26" s="856"/>
      <c r="F26" s="851"/>
      <c r="G26" s="857"/>
      <c r="H26" s="856"/>
      <c r="I26" s="855"/>
      <c r="J26" s="857"/>
      <c r="K26" s="856">
        <f t="shared" si="3"/>
        <v>81.400000000000006</v>
      </c>
      <c r="L26" s="855">
        <v>3.7</v>
      </c>
      <c r="M26" s="857">
        <v>22</v>
      </c>
      <c r="N26" s="856">
        <f t="shared" si="4"/>
        <v>37.4</v>
      </c>
      <c r="O26" s="863">
        <v>1.7</v>
      </c>
      <c r="P26" s="857">
        <v>22</v>
      </c>
      <c r="Q26" s="855">
        <f t="shared" si="1"/>
        <v>118.80000000000001</v>
      </c>
      <c r="R26" s="851">
        <f t="shared" si="2"/>
        <v>44</v>
      </c>
    </row>
    <row r="27" spans="2:18" ht="30" x14ac:dyDescent="0.25">
      <c r="B27" s="851" t="s">
        <v>270</v>
      </c>
      <c r="C27" s="851" t="s">
        <v>309</v>
      </c>
      <c r="D27" s="853" t="s">
        <v>310</v>
      </c>
      <c r="E27" s="856"/>
      <c r="F27" s="851"/>
      <c r="G27" s="857"/>
      <c r="H27" s="856"/>
      <c r="I27" s="855"/>
      <c r="J27" s="857"/>
      <c r="K27" s="856">
        <f t="shared" si="3"/>
        <v>233.10000000000002</v>
      </c>
      <c r="L27" s="855">
        <v>3.7</v>
      </c>
      <c r="M27" s="857">
        <v>63</v>
      </c>
      <c r="N27" s="856">
        <f t="shared" si="4"/>
        <v>0</v>
      </c>
      <c r="O27" s="863">
        <v>1.7</v>
      </c>
      <c r="P27" s="857"/>
      <c r="Q27" s="855">
        <f t="shared" si="1"/>
        <v>233.10000000000002</v>
      </c>
      <c r="R27" s="851">
        <f t="shared" si="2"/>
        <v>63</v>
      </c>
    </row>
    <row r="28" spans="2:18" x14ac:dyDescent="0.25">
      <c r="B28" s="851" t="s">
        <v>270</v>
      </c>
      <c r="C28" s="851" t="s">
        <v>311</v>
      </c>
      <c r="D28" s="853" t="s">
        <v>312</v>
      </c>
      <c r="E28" s="856"/>
      <c r="F28" s="851"/>
      <c r="G28" s="857"/>
      <c r="H28" s="856"/>
      <c r="I28" s="855"/>
      <c r="J28" s="857"/>
      <c r="K28" s="856">
        <f t="shared" si="3"/>
        <v>166.5</v>
      </c>
      <c r="L28" s="855">
        <v>3.7</v>
      </c>
      <c r="M28" s="857">
        <v>45</v>
      </c>
      <c r="N28" s="856">
        <f t="shared" si="4"/>
        <v>0</v>
      </c>
      <c r="O28" s="863">
        <v>1.7</v>
      </c>
      <c r="P28" s="857"/>
      <c r="Q28" s="855">
        <f t="shared" si="1"/>
        <v>166.5</v>
      </c>
      <c r="R28" s="851">
        <f t="shared" si="2"/>
        <v>45</v>
      </c>
    </row>
    <row r="29" spans="2:18" x14ac:dyDescent="0.25">
      <c r="B29" s="851" t="s">
        <v>270</v>
      </c>
      <c r="C29" s="851" t="s">
        <v>313</v>
      </c>
      <c r="D29" s="853" t="s">
        <v>314</v>
      </c>
      <c r="E29" s="856"/>
      <c r="F29" s="851"/>
      <c r="G29" s="857"/>
      <c r="H29" s="856"/>
      <c r="I29" s="855"/>
      <c r="J29" s="857"/>
      <c r="K29" s="856">
        <f t="shared" si="3"/>
        <v>0</v>
      </c>
      <c r="L29" s="855">
        <v>3.7</v>
      </c>
      <c r="M29" s="857"/>
      <c r="N29" s="856">
        <f t="shared" si="4"/>
        <v>144.5</v>
      </c>
      <c r="O29" s="863">
        <v>1.7</v>
      </c>
      <c r="P29" s="857">
        <v>85</v>
      </c>
      <c r="Q29" s="855">
        <f t="shared" si="1"/>
        <v>144.5</v>
      </c>
      <c r="R29" s="851">
        <f t="shared" si="2"/>
        <v>85</v>
      </c>
    </row>
    <row r="30" spans="2:18" x14ac:dyDescent="0.25">
      <c r="B30" s="851" t="s">
        <v>270</v>
      </c>
      <c r="C30" s="851" t="s">
        <v>315</v>
      </c>
      <c r="D30" s="853" t="s">
        <v>316</v>
      </c>
      <c r="E30" s="856"/>
      <c r="F30" s="851"/>
      <c r="G30" s="857"/>
      <c r="H30" s="856"/>
      <c r="I30" s="855"/>
      <c r="J30" s="857"/>
      <c r="K30" s="856">
        <f t="shared" si="3"/>
        <v>259</v>
      </c>
      <c r="L30" s="855">
        <v>3.7</v>
      </c>
      <c r="M30" s="857">
        <v>70</v>
      </c>
      <c r="N30" s="856">
        <f t="shared" si="4"/>
        <v>17</v>
      </c>
      <c r="O30" s="863">
        <v>1.7</v>
      </c>
      <c r="P30" s="857">
        <v>10</v>
      </c>
      <c r="Q30" s="855">
        <f t="shared" si="1"/>
        <v>276</v>
      </c>
      <c r="R30" s="851">
        <f t="shared" si="2"/>
        <v>80</v>
      </c>
    </row>
    <row r="31" spans="2:18" x14ac:dyDescent="0.25">
      <c r="B31" s="851" t="s">
        <v>270</v>
      </c>
      <c r="C31" s="851" t="s">
        <v>317</v>
      </c>
      <c r="D31" s="853" t="s">
        <v>318</v>
      </c>
      <c r="E31" s="856"/>
      <c r="F31" s="851"/>
      <c r="G31" s="857"/>
      <c r="H31" s="856"/>
      <c r="I31" s="855"/>
      <c r="J31" s="857"/>
      <c r="K31" s="856">
        <f t="shared" si="3"/>
        <v>595.70000000000005</v>
      </c>
      <c r="L31" s="855">
        <v>3.7</v>
      </c>
      <c r="M31" s="857">
        <v>161</v>
      </c>
      <c r="N31" s="856">
        <f t="shared" si="4"/>
        <v>314.5</v>
      </c>
      <c r="O31" s="863">
        <v>1.7</v>
      </c>
      <c r="P31" s="857">
        <v>185</v>
      </c>
      <c r="Q31" s="855">
        <f t="shared" si="1"/>
        <v>910.2</v>
      </c>
      <c r="R31" s="851">
        <f t="shared" si="2"/>
        <v>346</v>
      </c>
    </row>
    <row r="32" spans="2:18" x14ac:dyDescent="0.25">
      <c r="B32" s="851" t="s">
        <v>270</v>
      </c>
      <c r="C32" s="851" t="s">
        <v>319</v>
      </c>
      <c r="D32" s="853" t="s">
        <v>320</v>
      </c>
      <c r="E32" s="856"/>
      <c r="F32" s="851"/>
      <c r="G32" s="857"/>
      <c r="H32" s="856"/>
      <c r="I32" s="855"/>
      <c r="J32" s="857"/>
      <c r="K32" s="856">
        <f t="shared" si="3"/>
        <v>14.8</v>
      </c>
      <c r="L32" s="855">
        <v>3.7</v>
      </c>
      <c r="M32" s="857">
        <v>4</v>
      </c>
      <c r="N32" s="856">
        <f t="shared" si="4"/>
        <v>0</v>
      </c>
      <c r="O32" s="863">
        <v>1.7</v>
      </c>
      <c r="P32" s="857"/>
      <c r="Q32" s="855">
        <f t="shared" si="1"/>
        <v>14.8</v>
      </c>
      <c r="R32" s="851">
        <f t="shared" si="2"/>
        <v>4</v>
      </c>
    </row>
    <row r="33" spans="2:18" x14ac:dyDescent="0.25">
      <c r="B33" s="851" t="s">
        <v>270</v>
      </c>
      <c r="C33" s="851" t="s">
        <v>321</v>
      </c>
      <c r="D33" s="853" t="s">
        <v>322</v>
      </c>
      <c r="E33" s="856"/>
      <c r="F33" s="851"/>
      <c r="G33" s="857"/>
      <c r="H33" s="856"/>
      <c r="I33" s="855"/>
      <c r="J33" s="857"/>
      <c r="K33" s="856">
        <f t="shared" si="3"/>
        <v>562.4</v>
      </c>
      <c r="L33" s="855">
        <v>3.7</v>
      </c>
      <c r="M33" s="857">
        <v>152</v>
      </c>
      <c r="N33" s="856">
        <f t="shared" si="4"/>
        <v>149.6</v>
      </c>
      <c r="O33" s="863">
        <v>1.7</v>
      </c>
      <c r="P33" s="857">
        <v>88</v>
      </c>
      <c r="Q33" s="855">
        <f t="shared" si="1"/>
        <v>712</v>
      </c>
      <c r="R33" s="851">
        <f t="shared" si="2"/>
        <v>240</v>
      </c>
    </row>
    <row r="34" spans="2:18" x14ac:dyDescent="0.25">
      <c r="B34" s="851" t="s">
        <v>270</v>
      </c>
      <c r="C34" s="851" t="s">
        <v>323</v>
      </c>
      <c r="D34" s="853" t="s">
        <v>324</v>
      </c>
      <c r="E34" s="856"/>
      <c r="F34" s="851"/>
      <c r="G34" s="857"/>
      <c r="H34" s="856"/>
      <c r="I34" s="855"/>
      <c r="J34" s="857"/>
      <c r="K34" s="856">
        <f t="shared" si="3"/>
        <v>410.70000000000005</v>
      </c>
      <c r="L34" s="855">
        <v>3.7</v>
      </c>
      <c r="M34" s="857">
        <v>111</v>
      </c>
      <c r="N34" s="856">
        <f t="shared" si="4"/>
        <v>74.8</v>
      </c>
      <c r="O34" s="863">
        <v>1.7</v>
      </c>
      <c r="P34" s="857">
        <v>44</v>
      </c>
      <c r="Q34" s="855">
        <f t="shared" si="1"/>
        <v>485.50000000000006</v>
      </c>
      <c r="R34" s="851">
        <f t="shared" si="2"/>
        <v>155</v>
      </c>
    </row>
    <row r="35" spans="2:18" x14ac:dyDescent="0.25">
      <c r="B35" s="851" t="s">
        <v>270</v>
      </c>
      <c r="C35" s="851" t="s">
        <v>5212</v>
      </c>
      <c r="D35" s="853" t="s">
        <v>5213</v>
      </c>
      <c r="E35" s="856"/>
      <c r="F35" s="851"/>
      <c r="G35" s="857"/>
      <c r="H35" s="856"/>
      <c r="I35" s="855"/>
      <c r="J35" s="857"/>
      <c r="K35" s="856">
        <f t="shared" si="3"/>
        <v>55.5</v>
      </c>
      <c r="L35" s="855">
        <v>3.7</v>
      </c>
      <c r="M35" s="857">
        <v>15</v>
      </c>
      <c r="N35" s="856">
        <f t="shared" si="4"/>
        <v>6.8</v>
      </c>
      <c r="O35" s="863">
        <v>1.7</v>
      </c>
      <c r="P35" s="857">
        <v>4</v>
      </c>
      <c r="Q35" s="855">
        <f t="shared" si="1"/>
        <v>62.3</v>
      </c>
      <c r="R35" s="851">
        <f t="shared" si="2"/>
        <v>19</v>
      </c>
    </row>
    <row r="36" spans="2:18" x14ac:dyDescent="0.25">
      <c r="B36" s="851" t="s">
        <v>270</v>
      </c>
      <c r="C36" s="851" t="s">
        <v>325</v>
      </c>
      <c r="D36" s="853" t="s">
        <v>326</v>
      </c>
      <c r="E36" s="856"/>
      <c r="F36" s="851"/>
      <c r="G36" s="857"/>
      <c r="H36" s="856"/>
      <c r="I36" s="855"/>
      <c r="J36" s="857"/>
      <c r="K36" s="856">
        <f t="shared" si="3"/>
        <v>66.600000000000009</v>
      </c>
      <c r="L36" s="855">
        <v>3.7</v>
      </c>
      <c r="M36" s="857">
        <v>18</v>
      </c>
      <c r="N36" s="856">
        <f t="shared" si="4"/>
        <v>0</v>
      </c>
      <c r="O36" s="863">
        <v>1.7</v>
      </c>
      <c r="P36" s="857"/>
      <c r="Q36" s="855">
        <f t="shared" si="1"/>
        <v>66.600000000000009</v>
      </c>
      <c r="R36" s="851">
        <f t="shared" si="2"/>
        <v>18</v>
      </c>
    </row>
    <row r="37" spans="2:18" x14ac:dyDescent="0.25">
      <c r="B37" s="851" t="s">
        <v>270</v>
      </c>
      <c r="C37" s="851" t="s">
        <v>327</v>
      </c>
      <c r="D37" s="853" t="s">
        <v>328</v>
      </c>
      <c r="E37" s="856"/>
      <c r="F37" s="851"/>
      <c r="G37" s="857"/>
      <c r="H37" s="856"/>
      <c r="I37" s="855"/>
      <c r="J37" s="857"/>
      <c r="K37" s="856">
        <f t="shared" si="3"/>
        <v>111</v>
      </c>
      <c r="L37" s="855">
        <v>3.7</v>
      </c>
      <c r="M37" s="857">
        <v>30</v>
      </c>
      <c r="N37" s="856">
        <f t="shared" si="4"/>
        <v>0</v>
      </c>
      <c r="O37" s="863">
        <v>1.7</v>
      </c>
      <c r="P37" s="857"/>
      <c r="Q37" s="855">
        <f t="shared" si="1"/>
        <v>111</v>
      </c>
      <c r="R37" s="851">
        <f t="shared" si="2"/>
        <v>30</v>
      </c>
    </row>
    <row r="38" spans="2:18" x14ac:dyDescent="0.25">
      <c r="B38" s="851" t="s">
        <v>270</v>
      </c>
      <c r="C38" s="851" t="s">
        <v>329</v>
      </c>
      <c r="D38" s="853" t="s">
        <v>330</v>
      </c>
      <c r="E38" s="856"/>
      <c r="F38" s="851"/>
      <c r="G38" s="857"/>
      <c r="H38" s="856"/>
      <c r="I38" s="855"/>
      <c r="J38" s="857"/>
      <c r="K38" s="856">
        <f t="shared" si="3"/>
        <v>18.5</v>
      </c>
      <c r="L38" s="855">
        <v>3.7</v>
      </c>
      <c r="M38" s="857">
        <v>5</v>
      </c>
      <c r="N38" s="856">
        <f t="shared" si="4"/>
        <v>0</v>
      </c>
      <c r="O38" s="863">
        <v>1.7</v>
      </c>
      <c r="P38" s="857"/>
      <c r="Q38" s="855">
        <f t="shared" si="1"/>
        <v>18.5</v>
      </c>
      <c r="R38" s="851">
        <f t="shared" si="2"/>
        <v>5</v>
      </c>
    </row>
    <row r="39" spans="2:18" x14ac:dyDescent="0.25">
      <c r="B39" s="851" t="s">
        <v>270</v>
      </c>
      <c r="C39" s="851" t="s">
        <v>331</v>
      </c>
      <c r="D39" s="853" t="s">
        <v>332</v>
      </c>
      <c r="E39" s="856"/>
      <c r="F39" s="851"/>
      <c r="G39" s="857"/>
      <c r="H39" s="856"/>
      <c r="I39" s="855"/>
      <c r="J39" s="857"/>
      <c r="K39" s="856">
        <f t="shared" si="3"/>
        <v>277.5</v>
      </c>
      <c r="L39" s="855">
        <v>3.7</v>
      </c>
      <c r="M39" s="857">
        <v>75</v>
      </c>
      <c r="N39" s="856">
        <f t="shared" si="4"/>
        <v>10.199999999999999</v>
      </c>
      <c r="O39" s="863">
        <v>1.7</v>
      </c>
      <c r="P39" s="857">
        <v>6</v>
      </c>
      <c r="Q39" s="855">
        <f t="shared" si="1"/>
        <v>287.7</v>
      </c>
      <c r="R39" s="851">
        <f t="shared" si="2"/>
        <v>81</v>
      </c>
    </row>
    <row r="40" spans="2:18" x14ac:dyDescent="0.25">
      <c r="B40" s="851" t="s">
        <v>270</v>
      </c>
      <c r="C40" s="851" t="s">
        <v>333</v>
      </c>
      <c r="D40" s="853" t="s">
        <v>334</v>
      </c>
      <c r="E40" s="856"/>
      <c r="F40" s="851"/>
      <c r="G40" s="857"/>
      <c r="H40" s="856"/>
      <c r="I40" s="855"/>
      <c r="J40" s="857"/>
      <c r="K40" s="856">
        <f t="shared" si="3"/>
        <v>18.5</v>
      </c>
      <c r="L40" s="855">
        <v>3.7</v>
      </c>
      <c r="M40" s="857">
        <v>5</v>
      </c>
      <c r="N40" s="856">
        <f t="shared" si="4"/>
        <v>22.099999999999998</v>
      </c>
      <c r="O40" s="863">
        <v>1.7</v>
      </c>
      <c r="P40" s="857">
        <v>13</v>
      </c>
      <c r="Q40" s="855">
        <f t="shared" si="1"/>
        <v>40.599999999999994</v>
      </c>
      <c r="R40" s="851">
        <f t="shared" si="2"/>
        <v>18</v>
      </c>
    </row>
    <row r="41" spans="2:18" x14ac:dyDescent="0.25">
      <c r="B41" s="851" t="s">
        <v>270</v>
      </c>
      <c r="C41" s="851" t="s">
        <v>335</v>
      </c>
      <c r="D41" s="853" t="s">
        <v>336</v>
      </c>
      <c r="E41" s="856"/>
      <c r="F41" s="851"/>
      <c r="G41" s="857"/>
      <c r="H41" s="856"/>
      <c r="I41" s="855"/>
      <c r="J41" s="857"/>
      <c r="K41" s="856">
        <f t="shared" si="3"/>
        <v>0</v>
      </c>
      <c r="L41" s="855">
        <v>3.7</v>
      </c>
      <c r="M41" s="857"/>
      <c r="N41" s="856">
        <f t="shared" si="4"/>
        <v>88.399999999999991</v>
      </c>
      <c r="O41" s="863">
        <v>1.7</v>
      </c>
      <c r="P41" s="857">
        <v>52</v>
      </c>
      <c r="Q41" s="855">
        <f t="shared" si="1"/>
        <v>88.399999999999991</v>
      </c>
      <c r="R41" s="851">
        <f t="shared" si="2"/>
        <v>52</v>
      </c>
    </row>
    <row r="42" spans="2:18" x14ac:dyDescent="0.25">
      <c r="B42" s="851" t="s">
        <v>270</v>
      </c>
      <c r="C42" s="851" t="s">
        <v>337</v>
      </c>
      <c r="D42" s="853" t="s">
        <v>338</v>
      </c>
      <c r="E42" s="856"/>
      <c r="F42" s="851"/>
      <c r="G42" s="857"/>
      <c r="H42" s="856"/>
      <c r="I42" s="855"/>
      <c r="J42" s="857"/>
      <c r="K42" s="856">
        <f t="shared" si="3"/>
        <v>255.3</v>
      </c>
      <c r="L42" s="855">
        <v>3.7</v>
      </c>
      <c r="M42" s="857">
        <v>69</v>
      </c>
      <c r="N42" s="856">
        <f t="shared" si="4"/>
        <v>0</v>
      </c>
      <c r="O42" s="863">
        <v>1.7</v>
      </c>
      <c r="P42" s="857"/>
      <c r="Q42" s="855">
        <f t="shared" si="1"/>
        <v>255.3</v>
      </c>
      <c r="R42" s="851">
        <f t="shared" si="2"/>
        <v>69</v>
      </c>
    </row>
    <row r="43" spans="2:18" x14ac:dyDescent="0.25">
      <c r="B43" s="851" t="s">
        <v>270</v>
      </c>
      <c r="C43" s="851" t="s">
        <v>339</v>
      </c>
      <c r="D43" s="853" t="s">
        <v>340</v>
      </c>
      <c r="E43" s="856"/>
      <c r="F43" s="851"/>
      <c r="G43" s="857"/>
      <c r="H43" s="856"/>
      <c r="I43" s="855"/>
      <c r="J43" s="857"/>
      <c r="K43" s="856">
        <f t="shared" si="3"/>
        <v>529.1</v>
      </c>
      <c r="L43" s="855">
        <v>3.7</v>
      </c>
      <c r="M43" s="857">
        <v>143</v>
      </c>
      <c r="N43" s="856">
        <f t="shared" si="4"/>
        <v>0</v>
      </c>
      <c r="O43" s="863">
        <v>1.7</v>
      </c>
      <c r="P43" s="857"/>
      <c r="Q43" s="855">
        <f t="shared" si="1"/>
        <v>529.1</v>
      </c>
      <c r="R43" s="851">
        <f t="shared" si="2"/>
        <v>143</v>
      </c>
    </row>
    <row r="44" spans="2:18" x14ac:dyDescent="0.25">
      <c r="B44" s="851" t="s">
        <v>270</v>
      </c>
      <c r="C44" s="851" t="s">
        <v>341</v>
      </c>
      <c r="D44" s="853" t="s">
        <v>342</v>
      </c>
      <c r="E44" s="856"/>
      <c r="F44" s="851"/>
      <c r="G44" s="857"/>
      <c r="H44" s="856"/>
      <c r="I44" s="855"/>
      <c r="J44" s="857"/>
      <c r="K44" s="856">
        <f t="shared" si="3"/>
        <v>33.300000000000004</v>
      </c>
      <c r="L44" s="855">
        <v>3.7</v>
      </c>
      <c r="M44" s="857">
        <v>9</v>
      </c>
      <c r="N44" s="856">
        <f t="shared" si="4"/>
        <v>0</v>
      </c>
      <c r="O44" s="863">
        <v>1.7</v>
      </c>
      <c r="P44" s="857"/>
      <c r="Q44" s="855">
        <f t="shared" si="1"/>
        <v>33.300000000000004</v>
      </c>
      <c r="R44" s="851">
        <f t="shared" si="2"/>
        <v>9</v>
      </c>
    </row>
    <row r="45" spans="2:18" x14ac:dyDescent="0.25">
      <c r="B45" s="851" t="s">
        <v>270</v>
      </c>
      <c r="C45" s="851" t="s">
        <v>343</v>
      </c>
      <c r="D45" s="853" t="s">
        <v>344</v>
      </c>
      <c r="E45" s="856"/>
      <c r="F45" s="851"/>
      <c r="G45" s="857"/>
      <c r="H45" s="856"/>
      <c r="I45" s="855"/>
      <c r="J45" s="857"/>
      <c r="K45" s="856">
        <f t="shared" si="3"/>
        <v>81.400000000000006</v>
      </c>
      <c r="L45" s="855">
        <v>3.7</v>
      </c>
      <c r="M45" s="857">
        <v>22</v>
      </c>
      <c r="N45" s="856">
        <f t="shared" si="4"/>
        <v>0</v>
      </c>
      <c r="O45" s="863">
        <v>1.7</v>
      </c>
      <c r="P45" s="857"/>
      <c r="Q45" s="855">
        <f t="shared" si="1"/>
        <v>81.400000000000006</v>
      </c>
      <c r="R45" s="851">
        <f t="shared" si="2"/>
        <v>22</v>
      </c>
    </row>
    <row r="46" spans="2:18" x14ac:dyDescent="0.25">
      <c r="B46" s="851" t="s">
        <v>270</v>
      </c>
      <c r="C46" s="851" t="s">
        <v>345</v>
      </c>
      <c r="D46" s="853" t="s">
        <v>346</v>
      </c>
      <c r="E46" s="856"/>
      <c r="F46" s="851"/>
      <c r="G46" s="857"/>
      <c r="H46" s="856"/>
      <c r="I46" s="855"/>
      <c r="J46" s="857"/>
      <c r="K46" s="856">
        <f t="shared" si="3"/>
        <v>899.1</v>
      </c>
      <c r="L46" s="855">
        <v>3.7</v>
      </c>
      <c r="M46" s="857">
        <v>243</v>
      </c>
      <c r="N46" s="856">
        <f t="shared" si="4"/>
        <v>91.8</v>
      </c>
      <c r="O46" s="863">
        <v>1.7</v>
      </c>
      <c r="P46" s="857">
        <v>54</v>
      </c>
      <c r="Q46" s="855">
        <f t="shared" si="1"/>
        <v>990.9</v>
      </c>
      <c r="R46" s="851">
        <f t="shared" si="2"/>
        <v>297</v>
      </c>
    </row>
    <row r="47" spans="2:18" x14ac:dyDescent="0.25">
      <c r="B47" s="851" t="s">
        <v>270</v>
      </c>
      <c r="C47" s="851" t="s">
        <v>347</v>
      </c>
      <c r="D47" s="853" t="s">
        <v>348</v>
      </c>
      <c r="E47" s="856"/>
      <c r="F47" s="851"/>
      <c r="G47" s="857"/>
      <c r="H47" s="856"/>
      <c r="I47" s="855"/>
      <c r="J47" s="857"/>
      <c r="K47" s="856">
        <f t="shared" si="3"/>
        <v>74</v>
      </c>
      <c r="L47" s="855">
        <v>3.7</v>
      </c>
      <c r="M47" s="857">
        <v>20</v>
      </c>
      <c r="N47" s="856">
        <f t="shared" si="4"/>
        <v>81.599999999999994</v>
      </c>
      <c r="O47" s="863">
        <v>1.7</v>
      </c>
      <c r="P47" s="857">
        <v>48</v>
      </c>
      <c r="Q47" s="855">
        <f t="shared" si="1"/>
        <v>155.6</v>
      </c>
      <c r="R47" s="851">
        <f t="shared" si="2"/>
        <v>68</v>
      </c>
    </row>
    <row r="48" spans="2:18" x14ac:dyDescent="0.25">
      <c r="B48" s="851" t="s">
        <v>270</v>
      </c>
      <c r="C48" s="851" t="s">
        <v>349</v>
      </c>
      <c r="D48" s="853" t="s">
        <v>350</v>
      </c>
      <c r="E48" s="856"/>
      <c r="F48" s="851"/>
      <c r="G48" s="857"/>
      <c r="H48" s="856"/>
      <c r="I48" s="855"/>
      <c r="J48" s="857"/>
      <c r="K48" s="856">
        <f t="shared" si="3"/>
        <v>77.7</v>
      </c>
      <c r="L48" s="855">
        <v>3.7</v>
      </c>
      <c r="M48" s="857">
        <v>21</v>
      </c>
      <c r="N48" s="856">
        <f t="shared" si="4"/>
        <v>0</v>
      </c>
      <c r="O48" s="863">
        <v>1.7</v>
      </c>
      <c r="P48" s="857"/>
      <c r="Q48" s="855">
        <f t="shared" si="1"/>
        <v>77.7</v>
      </c>
      <c r="R48" s="851">
        <f t="shared" si="2"/>
        <v>21</v>
      </c>
    </row>
    <row r="49" spans="2:18" x14ac:dyDescent="0.25">
      <c r="B49" s="851" t="s">
        <v>270</v>
      </c>
      <c r="C49" s="851" t="s">
        <v>351</v>
      </c>
      <c r="D49" s="853" t="s">
        <v>352</v>
      </c>
      <c r="E49" s="856"/>
      <c r="F49" s="851"/>
      <c r="G49" s="857"/>
      <c r="H49" s="856"/>
      <c r="I49" s="855"/>
      <c r="J49" s="857"/>
      <c r="K49" s="856">
        <f t="shared" si="3"/>
        <v>403.3</v>
      </c>
      <c r="L49" s="855">
        <v>3.7</v>
      </c>
      <c r="M49" s="857">
        <v>109</v>
      </c>
      <c r="N49" s="856">
        <f t="shared" si="4"/>
        <v>0</v>
      </c>
      <c r="O49" s="863">
        <v>1.7</v>
      </c>
      <c r="P49" s="857"/>
      <c r="Q49" s="855">
        <f t="shared" si="1"/>
        <v>403.3</v>
      </c>
      <c r="R49" s="851">
        <f t="shared" si="2"/>
        <v>109</v>
      </c>
    </row>
    <row r="50" spans="2:18" x14ac:dyDescent="0.25">
      <c r="B50" s="851" t="s">
        <v>270</v>
      </c>
      <c r="C50" s="851" t="s">
        <v>353</v>
      </c>
      <c r="D50" s="853" t="s">
        <v>354</v>
      </c>
      <c r="E50" s="856"/>
      <c r="F50" s="851"/>
      <c r="G50" s="857"/>
      <c r="H50" s="856"/>
      <c r="I50" s="855"/>
      <c r="J50" s="857"/>
      <c r="K50" s="856">
        <f t="shared" si="3"/>
        <v>18.5</v>
      </c>
      <c r="L50" s="855">
        <v>3.7</v>
      </c>
      <c r="M50" s="857">
        <v>5</v>
      </c>
      <c r="N50" s="856">
        <f t="shared" si="4"/>
        <v>6.8</v>
      </c>
      <c r="O50" s="863">
        <v>1.7</v>
      </c>
      <c r="P50" s="857">
        <v>4</v>
      </c>
      <c r="Q50" s="855">
        <f t="shared" si="1"/>
        <v>25.3</v>
      </c>
      <c r="R50" s="851">
        <f t="shared" si="2"/>
        <v>9</v>
      </c>
    </row>
    <row r="51" spans="2:18" ht="30" x14ac:dyDescent="0.25">
      <c r="B51" s="851" t="s">
        <v>355</v>
      </c>
      <c r="C51" s="851" t="s">
        <v>358</v>
      </c>
      <c r="D51" s="853" t="s">
        <v>359</v>
      </c>
      <c r="E51" s="856"/>
      <c r="F51" s="851"/>
      <c r="G51" s="857"/>
      <c r="H51" s="856"/>
      <c r="I51" s="855"/>
      <c r="J51" s="857"/>
      <c r="K51" s="856">
        <f t="shared" si="3"/>
        <v>3666.7000000000003</v>
      </c>
      <c r="L51" s="855">
        <v>3.7</v>
      </c>
      <c r="M51" s="857">
        <v>991</v>
      </c>
      <c r="N51" s="856">
        <f t="shared" si="4"/>
        <v>902.69999999999993</v>
      </c>
      <c r="O51" s="863">
        <v>1.7</v>
      </c>
      <c r="P51" s="857">
        <v>531</v>
      </c>
      <c r="Q51" s="855">
        <f t="shared" si="1"/>
        <v>4569.4000000000005</v>
      </c>
      <c r="R51" s="851">
        <f t="shared" si="2"/>
        <v>1522</v>
      </c>
    </row>
    <row r="52" spans="2:18" x14ac:dyDescent="0.25">
      <c r="B52" s="851" t="s">
        <v>355</v>
      </c>
      <c r="C52" s="851" t="s">
        <v>360</v>
      </c>
      <c r="D52" s="853" t="s">
        <v>361</v>
      </c>
      <c r="E52" s="856"/>
      <c r="F52" s="851"/>
      <c r="G52" s="857"/>
      <c r="H52" s="856"/>
      <c r="I52" s="855"/>
      <c r="J52" s="857"/>
      <c r="K52" s="856">
        <f t="shared" si="3"/>
        <v>747.40000000000009</v>
      </c>
      <c r="L52" s="855">
        <v>3.7</v>
      </c>
      <c r="M52" s="857">
        <v>202</v>
      </c>
      <c r="N52" s="856">
        <f t="shared" si="4"/>
        <v>161.5</v>
      </c>
      <c r="O52" s="863">
        <v>1.7</v>
      </c>
      <c r="P52" s="857">
        <v>95</v>
      </c>
      <c r="Q52" s="855">
        <f t="shared" si="1"/>
        <v>908.90000000000009</v>
      </c>
      <c r="R52" s="851">
        <f t="shared" si="2"/>
        <v>297</v>
      </c>
    </row>
    <row r="53" spans="2:18" x14ac:dyDescent="0.25">
      <c r="B53" s="851" t="s">
        <v>355</v>
      </c>
      <c r="C53" s="851" t="s">
        <v>362</v>
      </c>
      <c r="D53" s="853" t="s">
        <v>363</v>
      </c>
      <c r="E53" s="856"/>
      <c r="F53" s="851"/>
      <c r="G53" s="857"/>
      <c r="H53" s="856"/>
      <c r="I53" s="855"/>
      <c r="J53" s="857"/>
      <c r="K53" s="856">
        <f t="shared" si="3"/>
        <v>1546.6000000000001</v>
      </c>
      <c r="L53" s="855">
        <v>3.7</v>
      </c>
      <c r="M53" s="857">
        <v>418</v>
      </c>
      <c r="N53" s="856">
        <f t="shared" si="4"/>
        <v>125.8</v>
      </c>
      <c r="O53" s="863">
        <v>1.7</v>
      </c>
      <c r="P53" s="857">
        <v>74</v>
      </c>
      <c r="Q53" s="855">
        <f t="shared" si="1"/>
        <v>1672.4</v>
      </c>
      <c r="R53" s="851">
        <f t="shared" si="2"/>
        <v>492</v>
      </c>
    </row>
    <row r="54" spans="2:18" x14ac:dyDescent="0.25">
      <c r="B54" s="851" t="s">
        <v>355</v>
      </c>
      <c r="C54" s="851" t="s">
        <v>364</v>
      </c>
      <c r="D54" s="853" t="s">
        <v>365</v>
      </c>
      <c r="E54" s="856">
        <f>F54*G54</f>
        <v>617.52</v>
      </c>
      <c r="F54" s="851">
        <v>0.93</v>
      </c>
      <c r="G54" s="857">
        <v>664</v>
      </c>
      <c r="H54" s="856">
        <f>I54*J54</f>
        <v>408.24000000000007</v>
      </c>
      <c r="I54" s="855">
        <v>0.56000000000000005</v>
      </c>
      <c r="J54" s="857">
        <v>729</v>
      </c>
      <c r="K54" s="856">
        <f t="shared" si="3"/>
        <v>0</v>
      </c>
      <c r="L54" s="855">
        <v>3.7</v>
      </c>
      <c r="M54" s="857"/>
      <c r="N54" s="856">
        <f t="shared" si="4"/>
        <v>0</v>
      </c>
      <c r="O54" s="863">
        <v>1.7</v>
      </c>
      <c r="P54" s="857"/>
      <c r="Q54" s="855">
        <f t="shared" si="1"/>
        <v>1025.76</v>
      </c>
      <c r="R54" s="851">
        <f t="shared" si="2"/>
        <v>1393</v>
      </c>
    </row>
    <row r="55" spans="2:18" x14ac:dyDescent="0.25">
      <c r="B55" s="851" t="s">
        <v>355</v>
      </c>
      <c r="C55" s="851" t="s">
        <v>366</v>
      </c>
      <c r="D55" s="853" t="s">
        <v>367</v>
      </c>
      <c r="E55" s="856"/>
      <c r="F55" s="851"/>
      <c r="G55" s="857"/>
      <c r="H55" s="856"/>
      <c r="I55" s="855"/>
      <c r="J55" s="857"/>
      <c r="K55" s="856">
        <f t="shared" si="3"/>
        <v>173.9</v>
      </c>
      <c r="L55" s="855">
        <v>3.7</v>
      </c>
      <c r="M55" s="857">
        <v>47</v>
      </c>
      <c r="N55" s="856">
        <f t="shared" si="4"/>
        <v>0</v>
      </c>
      <c r="O55" s="863">
        <v>1.7</v>
      </c>
      <c r="P55" s="857"/>
      <c r="Q55" s="855">
        <f t="shared" si="1"/>
        <v>173.9</v>
      </c>
      <c r="R55" s="851">
        <f t="shared" si="2"/>
        <v>47</v>
      </c>
    </row>
    <row r="56" spans="2:18" x14ac:dyDescent="0.25">
      <c r="B56" s="851" t="s">
        <v>355</v>
      </c>
      <c r="C56" s="851" t="s">
        <v>368</v>
      </c>
      <c r="D56" s="853" t="s">
        <v>369</v>
      </c>
      <c r="E56" s="856"/>
      <c r="F56" s="851"/>
      <c r="G56" s="857"/>
      <c r="H56" s="856"/>
      <c r="I56" s="855"/>
      <c r="J56" s="857"/>
      <c r="K56" s="856">
        <f t="shared" si="3"/>
        <v>140.6</v>
      </c>
      <c r="L56" s="855">
        <v>3.7</v>
      </c>
      <c r="M56" s="857">
        <v>38</v>
      </c>
      <c r="N56" s="856">
        <f t="shared" si="4"/>
        <v>0</v>
      </c>
      <c r="O56" s="863">
        <v>1.7</v>
      </c>
      <c r="P56" s="857"/>
      <c r="Q56" s="855">
        <f t="shared" si="1"/>
        <v>140.6</v>
      </c>
      <c r="R56" s="851">
        <f t="shared" si="2"/>
        <v>38</v>
      </c>
    </row>
    <row r="57" spans="2:18" x14ac:dyDescent="0.25">
      <c r="B57" s="851" t="s">
        <v>355</v>
      </c>
      <c r="C57" s="851" t="s">
        <v>372</v>
      </c>
      <c r="D57" s="853" t="s">
        <v>373</v>
      </c>
      <c r="E57" s="856">
        <f>F57*G57</f>
        <v>172.98000000000002</v>
      </c>
      <c r="F57" s="851">
        <v>0.93</v>
      </c>
      <c r="G57" s="857">
        <v>186</v>
      </c>
      <c r="H57" s="856">
        <f>I57*J57</f>
        <v>110.88000000000001</v>
      </c>
      <c r="I57" s="855">
        <v>0.56000000000000005</v>
      </c>
      <c r="J57" s="857">
        <v>198</v>
      </c>
      <c r="K57" s="856">
        <f t="shared" si="3"/>
        <v>0</v>
      </c>
      <c r="L57" s="855">
        <v>3.7</v>
      </c>
      <c r="M57" s="857"/>
      <c r="N57" s="856">
        <f t="shared" si="4"/>
        <v>0</v>
      </c>
      <c r="O57" s="863">
        <v>1.7</v>
      </c>
      <c r="P57" s="857"/>
      <c r="Q57" s="855">
        <f t="shared" si="1"/>
        <v>283.86</v>
      </c>
      <c r="R57" s="851">
        <f t="shared" si="2"/>
        <v>384</v>
      </c>
    </row>
    <row r="58" spans="2:18" ht="30" x14ac:dyDescent="0.25">
      <c r="B58" s="851" t="s">
        <v>355</v>
      </c>
      <c r="C58" s="851" t="s">
        <v>374</v>
      </c>
      <c r="D58" s="853" t="s">
        <v>375</v>
      </c>
      <c r="E58" s="856"/>
      <c r="F58" s="851"/>
      <c r="G58" s="857"/>
      <c r="H58" s="856"/>
      <c r="I58" s="855"/>
      <c r="J58" s="857"/>
      <c r="K58" s="856">
        <f t="shared" si="3"/>
        <v>392.20000000000005</v>
      </c>
      <c r="L58" s="855">
        <v>3.7</v>
      </c>
      <c r="M58" s="857">
        <v>106</v>
      </c>
      <c r="N58" s="856">
        <f t="shared" si="4"/>
        <v>0</v>
      </c>
      <c r="O58" s="863">
        <v>1.7</v>
      </c>
      <c r="P58" s="857"/>
      <c r="Q58" s="855">
        <f t="shared" si="1"/>
        <v>392.20000000000005</v>
      </c>
      <c r="R58" s="851">
        <f t="shared" si="2"/>
        <v>106</v>
      </c>
    </row>
    <row r="59" spans="2:18" x14ac:dyDescent="0.25">
      <c r="B59" s="851" t="s">
        <v>355</v>
      </c>
      <c r="C59" s="851" t="s">
        <v>376</v>
      </c>
      <c r="D59" s="853" t="s">
        <v>377</v>
      </c>
      <c r="E59" s="856"/>
      <c r="F59" s="851"/>
      <c r="G59" s="857"/>
      <c r="H59" s="856"/>
      <c r="I59" s="855"/>
      <c r="J59" s="857"/>
      <c r="K59" s="856">
        <f t="shared" si="3"/>
        <v>255.3</v>
      </c>
      <c r="L59" s="855">
        <v>3.7</v>
      </c>
      <c r="M59" s="857">
        <v>69</v>
      </c>
      <c r="N59" s="856">
        <f t="shared" si="4"/>
        <v>0</v>
      </c>
      <c r="O59" s="863">
        <v>1.7</v>
      </c>
      <c r="P59" s="857"/>
      <c r="Q59" s="855">
        <f t="shared" si="1"/>
        <v>255.3</v>
      </c>
      <c r="R59" s="851">
        <f t="shared" si="2"/>
        <v>69</v>
      </c>
    </row>
    <row r="60" spans="2:18" x14ac:dyDescent="0.25">
      <c r="B60" s="851" t="s">
        <v>355</v>
      </c>
      <c r="C60" s="851" t="s">
        <v>378</v>
      </c>
      <c r="D60" s="853" t="s">
        <v>379</v>
      </c>
      <c r="E60" s="856"/>
      <c r="F60" s="851"/>
      <c r="G60" s="857"/>
      <c r="H60" s="856"/>
      <c r="I60" s="855"/>
      <c r="J60" s="857"/>
      <c r="K60" s="856">
        <f t="shared" si="3"/>
        <v>177.60000000000002</v>
      </c>
      <c r="L60" s="855">
        <v>3.7</v>
      </c>
      <c r="M60" s="857">
        <v>48</v>
      </c>
      <c r="N60" s="856">
        <f t="shared" si="4"/>
        <v>0</v>
      </c>
      <c r="O60" s="863">
        <v>1.7</v>
      </c>
      <c r="P60" s="857"/>
      <c r="Q60" s="855">
        <f t="shared" si="1"/>
        <v>177.60000000000002</v>
      </c>
      <c r="R60" s="851">
        <f t="shared" si="2"/>
        <v>48</v>
      </c>
    </row>
    <row r="61" spans="2:18" x14ac:dyDescent="0.25">
      <c r="B61" s="851" t="s">
        <v>355</v>
      </c>
      <c r="C61" s="851" t="s">
        <v>380</v>
      </c>
      <c r="D61" s="853" t="s">
        <v>381</v>
      </c>
      <c r="E61" s="856"/>
      <c r="F61" s="851"/>
      <c r="G61" s="857"/>
      <c r="H61" s="856"/>
      <c r="I61" s="855"/>
      <c r="J61" s="857"/>
      <c r="K61" s="856">
        <f t="shared" si="3"/>
        <v>74</v>
      </c>
      <c r="L61" s="855">
        <v>3.7</v>
      </c>
      <c r="M61" s="857">
        <v>20</v>
      </c>
      <c r="N61" s="856">
        <f t="shared" si="4"/>
        <v>0</v>
      </c>
      <c r="O61" s="863">
        <v>1.7</v>
      </c>
      <c r="P61" s="857"/>
      <c r="Q61" s="855">
        <f t="shared" si="1"/>
        <v>74</v>
      </c>
      <c r="R61" s="851">
        <f t="shared" si="2"/>
        <v>20</v>
      </c>
    </row>
    <row r="62" spans="2:18" x14ac:dyDescent="0.25">
      <c r="B62" s="851" t="s">
        <v>355</v>
      </c>
      <c r="C62" s="851" t="s">
        <v>382</v>
      </c>
      <c r="D62" s="853" t="s">
        <v>383</v>
      </c>
      <c r="E62" s="856"/>
      <c r="F62" s="851"/>
      <c r="G62" s="857"/>
      <c r="H62" s="856"/>
      <c r="I62" s="855"/>
      <c r="J62" s="857"/>
      <c r="K62" s="856">
        <f t="shared" si="3"/>
        <v>136.9</v>
      </c>
      <c r="L62" s="855">
        <v>3.7</v>
      </c>
      <c r="M62" s="857">
        <v>37</v>
      </c>
      <c r="N62" s="856">
        <f t="shared" si="4"/>
        <v>0</v>
      </c>
      <c r="O62" s="863">
        <v>1.7</v>
      </c>
      <c r="P62" s="857"/>
      <c r="Q62" s="855">
        <f t="shared" si="1"/>
        <v>136.9</v>
      </c>
      <c r="R62" s="851">
        <f t="shared" si="2"/>
        <v>37</v>
      </c>
    </row>
    <row r="63" spans="2:18" x14ac:dyDescent="0.25">
      <c r="B63" s="851" t="s">
        <v>355</v>
      </c>
      <c r="C63" s="851" t="s">
        <v>384</v>
      </c>
      <c r="D63" s="853" t="s">
        <v>385</v>
      </c>
      <c r="E63" s="856"/>
      <c r="F63" s="851"/>
      <c r="G63" s="857"/>
      <c r="H63" s="856">
        <f>I63*J63</f>
        <v>2.8000000000000003</v>
      </c>
      <c r="I63" s="855">
        <v>0.56000000000000005</v>
      </c>
      <c r="J63" s="857">
        <v>5</v>
      </c>
      <c r="K63" s="856">
        <f t="shared" si="3"/>
        <v>0</v>
      </c>
      <c r="L63" s="855">
        <v>3.7</v>
      </c>
      <c r="M63" s="857"/>
      <c r="N63" s="856">
        <f t="shared" si="4"/>
        <v>0</v>
      </c>
      <c r="O63" s="863">
        <v>1.7</v>
      </c>
      <c r="P63" s="857"/>
      <c r="Q63" s="855">
        <f t="shared" si="1"/>
        <v>2.8000000000000003</v>
      </c>
      <c r="R63" s="851">
        <f t="shared" si="2"/>
        <v>5</v>
      </c>
    </row>
    <row r="64" spans="2:18" x14ac:dyDescent="0.25">
      <c r="B64" s="851" t="s">
        <v>355</v>
      </c>
      <c r="C64" s="851" t="s">
        <v>386</v>
      </c>
      <c r="D64" s="853" t="s">
        <v>387</v>
      </c>
      <c r="E64" s="856"/>
      <c r="F64" s="851"/>
      <c r="G64" s="857"/>
      <c r="H64" s="856"/>
      <c r="I64" s="855"/>
      <c r="J64" s="857"/>
      <c r="K64" s="856">
        <f t="shared" si="3"/>
        <v>136.9</v>
      </c>
      <c r="L64" s="855">
        <v>3.7</v>
      </c>
      <c r="M64" s="857">
        <v>37</v>
      </c>
      <c r="N64" s="856">
        <f t="shared" si="4"/>
        <v>0</v>
      </c>
      <c r="O64" s="863">
        <v>1.7</v>
      </c>
      <c r="P64" s="857"/>
      <c r="Q64" s="855">
        <f t="shared" si="1"/>
        <v>136.9</v>
      </c>
      <c r="R64" s="851">
        <f t="shared" si="2"/>
        <v>37</v>
      </c>
    </row>
    <row r="65" spans="2:18" x14ac:dyDescent="0.25">
      <c r="B65" s="851" t="s">
        <v>355</v>
      </c>
      <c r="C65" s="851" t="s">
        <v>388</v>
      </c>
      <c r="D65" s="853" t="s">
        <v>389</v>
      </c>
      <c r="E65" s="856"/>
      <c r="F65" s="851"/>
      <c r="G65" s="857"/>
      <c r="H65" s="856"/>
      <c r="I65" s="855"/>
      <c r="J65" s="857"/>
      <c r="K65" s="856">
        <f t="shared" si="3"/>
        <v>129.5</v>
      </c>
      <c r="L65" s="855">
        <v>3.7</v>
      </c>
      <c r="M65" s="857">
        <v>35</v>
      </c>
      <c r="N65" s="856">
        <f t="shared" si="4"/>
        <v>11.9</v>
      </c>
      <c r="O65" s="863">
        <v>1.7</v>
      </c>
      <c r="P65" s="857">
        <v>7</v>
      </c>
      <c r="Q65" s="855">
        <f t="shared" si="1"/>
        <v>141.4</v>
      </c>
      <c r="R65" s="851">
        <f t="shared" si="2"/>
        <v>42</v>
      </c>
    </row>
    <row r="66" spans="2:18" ht="30" x14ac:dyDescent="0.25">
      <c r="B66" s="851" t="s">
        <v>355</v>
      </c>
      <c r="C66" s="851" t="s">
        <v>390</v>
      </c>
      <c r="D66" s="853" t="s">
        <v>391</v>
      </c>
      <c r="E66" s="856"/>
      <c r="F66" s="851"/>
      <c r="G66" s="857"/>
      <c r="H66" s="856"/>
      <c r="I66" s="855"/>
      <c r="J66" s="857"/>
      <c r="K66" s="856">
        <f t="shared" si="3"/>
        <v>640.1</v>
      </c>
      <c r="L66" s="855">
        <v>3.7</v>
      </c>
      <c r="M66" s="857">
        <v>173</v>
      </c>
      <c r="N66" s="856">
        <f t="shared" si="4"/>
        <v>0</v>
      </c>
      <c r="O66" s="863">
        <v>1.7</v>
      </c>
      <c r="P66" s="857"/>
      <c r="Q66" s="855">
        <f t="shared" si="1"/>
        <v>640.1</v>
      </c>
      <c r="R66" s="851">
        <f t="shared" si="2"/>
        <v>173</v>
      </c>
    </row>
    <row r="67" spans="2:18" x14ac:dyDescent="0.25">
      <c r="B67" s="851" t="s">
        <v>355</v>
      </c>
      <c r="C67" s="851" t="s">
        <v>392</v>
      </c>
      <c r="D67" s="853" t="s">
        <v>393</v>
      </c>
      <c r="E67" s="856"/>
      <c r="F67" s="851"/>
      <c r="G67" s="857"/>
      <c r="H67" s="856"/>
      <c r="I67" s="855"/>
      <c r="J67" s="857"/>
      <c r="K67" s="856">
        <f t="shared" si="3"/>
        <v>173.9</v>
      </c>
      <c r="L67" s="855">
        <v>3.7</v>
      </c>
      <c r="M67" s="857">
        <v>47</v>
      </c>
      <c r="N67" s="856">
        <f t="shared" si="4"/>
        <v>0</v>
      </c>
      <c r="O67" s="863">
        <v>1.7</v>
      </c>
      <c r="P67" s="857"/>
      <c r="Q67" s="855">
        <f t="shared" si="1"/>
        <v>173.9</v>
      </c>
      <c r="R67" s="851">
        <f t="shared" si="2"/>
        <v>47</v>
      </c>
    </row>
    <row r="68" spans="2:18" x14ac:dyDescent="0.25">
      <c r="B68" s="851" t="s">
        <v>355</v>
      </c>
      <c r="C68" s="851" t="s">
        <v>394</v>
      </c>
      <c r="D68" s="853" t="s">
        <v>395</v>
      </c>
      <c r="E68" s="856"/>
      <c r="F68" s="851"/>
      <c r="G68" s="857"/>
      <c r="H68" s="856"/>
      <c r="I68" s="855"/>
      <c r="J68" s="857"/>
      <c r="K68" s="856">
        <f t="shared" si="3"/>
        <v>0</v>
      </c>
      <c r="L68" s="855">
        <v>3.7</v>
      </c>
      <c r="M68" s="857"/>
      <c r="N68" s="856">
        <f t="shared" si="4"/>
        <v>39.1</v>
      </c>
      <c r="O68" s="863">
        <v>1.7</v>
      </c>
      <c r="P68" s="857">
        <v>23</v>
      </c>
      <c r="Q68" s="855">
        <f t="shared" si="1"/>
        <v>39.1</v>
      </c>
      <c r="R68" s="851">
        <f t="shared" si="2"/>
        <v>23</v>
      </c>
    </row>
    <row r="69" spans="2:18" x14ac:dyDescent="0.25">
      <c r="B69" s="851" t="s">
        <v>355</v>
      </c>
      <c r="C69" s="851" t="s">
        <v>396</v>
      </c>
      <c r="D69" s="853" t="s">
        <v>397</v>
      </c>
      <c r="E69" s="856"/>
      <c r="F69" s="851"/>
      <c r="G69" s="857"/>
      <c r="H69" s="856"/>
      <c r="I69" s="855"/>
      <c r="J69" s="857"/>
      <c r="K69" s="856">
        <f t="shared" si="3"/>
        <v>88.800000000000011</v>
      </c>
      <c r="L69" s="855">
        <v>3.7</v>
      </c>
      <c r="M69" s="857">
        <v>24</v>
      </c>
      <c r="N69" s="856">
        <f t="shared" si="4"/>
        <v>0</v>
      </c>
      <c r="O69" s="863">
        <v>1.7</v>
      </c>
      <c r="P69" s="857"/>
      <c r="Q69" s="855">
        <f t="shared" si="1"/>
        <v>88.800000000000011</v>
      </c>
      <c r="R69" s="851">
        <f t="shared" si="2"/>
        <v>24</v>
      </c>
    </row>
    <row r="70" spans="2:18" x14ac:dyDescent="0.25">
      <c r="B70" s="851" t="s">
        <v>355</v>
      </c>
      <c r="C70" s="851" t="s">
        <v>398</v>
      </c>
      <c r="D70" s="853" t="s">
        <v>399</v>
      </c>
      <c r="E70" s="856"/>
      <c r="F70" s="851"/>
      <c r="G70" s="857"/>
      <c r="H70" s="856"/>
      <c r="I70" s="855"/>
      <c r="J70" s="857"/>
      <c r="K70" s="856">
        <f t="shared" si="3"/>
        <v>25.900000000000002</v>
      </c>
      <c r="L70" s="855">
        <v>3.7</v>
      </c>
      <c r="M70" s="857">
        <v>7</v>
      </c>
      <c r="N70" s="856">
        <f t="shared" si="4"/>
        <v>0</v>
      </c>
      <c r="O70" s="863">
        <v>1.7</v>
      </c>
      <c r="P70" s="857"/>
      <c r="Q70" s="855">
        <f t="shared" si="1"/>
        <v>25.900000000000002</v>
      </c>
      <c r="R70" s="851">
        <f t="shared" si="2"/>
        <v>7</v>
      </c>
    </row>
    <row r="71" spans="2:18" x14ac:dyDescent="0.25">
      <c r="B71" s="851" t="s">
        <v>355</v>
      </c>
      <c r="C71" s="851" t="s">
        <v>400</v>
      </c>
      <c r="D71" s="853" t="s">
        <v>401</v>
      </c>
      <c r="E71" s="856"/>
      <c r="F71" s="851"/>
      <c r="G71" s="857"/>
      <c r="H71" s="856"/>
      <c r="I71" s="855"/>
      <c r="J71" s="857"/>
      <c r="K71" s="856">
        <f t="shared" si="3"/>
        <v>199.8</v>
      </c>
      <c r="L71" s="855">
        <v>3.7</v>
      </c>
      <c r="M71" s="857">
        <v>54</v>
      </c>
      <c r="N71" s="856">
        <f t="shared" si="4"/>
        <v>0</v>
      </c>
      <c r="O71" s="863">
        <v>1.7</v>
      </c>
      <c r="P71" s="857"/>
      <c r="Q71" s="855">
        <f t="shared" ref="Q71:Q134" si="5">E71+H71+K71+N71</f>
        <v>199.8</v>
      </c>
      <c r="R71" s="851">
        <f t="shared" ref="R71:R134" si="6">G71+J71+M71+P71</f>
        <v>54</v>
      </c>
    </row>
    <row r="72" spans="2:18" x14ac:dyDescent="0.25">
      <c r="B72" s="851" t="s">
        <v>355</v>
      </c>
      <c r="C72" s="851" t="s">
        <v>402</v>
      </c>
      <c r="D72" s="853" t="s">
        <v>403</v>
      </c>
      <c r="E72" s="856"/>
      <c r="F72" s="851"/>
      <c r="G72" s="857"/>
      <c r="H72" s="856"/>
      <c r="I72" s="855"/>
      <c r="J72" s="857"/>
      <c r="K72" s="856">
        <f t="shared" ref="K72:K135" si="7">L72*M72</f>
        <v>251.60000000000002</v>
      </c>
      <c r="L72" s="855">
        <v>3.7</v>
      </c>
      <c r="M72" s="857">
        <v>68</v>
      </c>
      <c r="N72" s="856">
        <f t="shared" ref="N72:N135" si="8">O72*P72</f>
        <v>265.2</v>
      </c>
      <c r="O72" s="863">
        <v>1.7</v>
      </c>
      <c r="P72" s="857">
        <v>156</v>
      </c>
      <c r="Q72" s="855">
        <f t="shared" si="5"/>
        <v>516.79999999999995</v>
      </c>
      <c r="R72" s="851">
        <f t="shared" si="6"/>
        <v>224</v>
      </c>
    </row>
    <row r="73" spans="2:18" x14ac:dyDescent="0.25">
      <c r="B73" s="851" t="s">
        <v>355</v>
      </c>
      <c r="C73" s="851" t="s">
        <v>404</v>
      </c>
      <c r="D73" s="853" t="s">
        <v>405</v>
      </c>
      <c r="E73" s="856"/>
      <c r="F73" s="851"/>
      <c r="G73" s="857"/>
      <c r="H73" s="856"/>
      <c r="I73" s="855"/>
      <c r="J73" s="857"/>
      <c r="K73" s="856">
        <f t="shared" si="7"/>
        <v>18.5</v>
      </c>
      <c r="L73" s="855">
        <v>3.7</v>
      </c>
      <c r="M73" s="857">
        <v>5</v>
      </c>
      <c r="N73" s="856">
        <f t="shared" si="8"/>
        <v>0</v>
      </c>
      <c r="O73" s="863">
        <v>1.7</v>
      </c>
      <c r="P73" s="857"/>
      <c r="Q73" s="855">
        <f t="shared" si="5"/>
        <v>18.5</v>
      </c>
      <c r="R73" s="851">
        <f t="shared" si="6"/>
        <v>5</v>
      </c>
    </row>
    <row r="74" spans="2:18" ht="30" x14ac:dyDescent="0.25">
      <c r="B74" s="851" t="s">
        <v>406</v>
      </c>
      <c r="C74" s="851" t="s">
        <v>5214</v>
      </c>
      <c r="D74" s="853" t="s">
        <v>5215</v>
      </c>
      <c r="E74" s="856"/>
      <c r="F74" s="851"/>
      <c r="G74" s="857"/>
      <c r="H74" s="856"/>
      <c r="I74" s="855"/>
      <c r="J74" s="857"/>
      <c r="K74" s="856">
        <f t="shared" si="7"/>
        <v>107.30000000000001</v>
      </c>
      <c r="L74" s="855">
        <v>3.7</v>
      </c>
      <c r="M74" s="857">
        <v>29</v>
      </c>
      <c r="N74" s="856">
        <f t="shared" si="8"/>
        <v>20.399999999999999</v>
      </c>
      <c r="O74" s="863">
        <v>1.7</v>
      </c>
      <c r="P74" s="857">
        <v>12</v>
      </c>
      <c r="Q74" s="855">
        <f t="shared" si="5"/>
        <v>127.70000000000002</v>
      </c>
      <c r="R74" s="851">
        <f t="shared" si="6"/>
        <v>41</v>
      </c>
    </row>
    <row r="75" spans="2:18" x14ac:dyDescent="0.25">
      <c r="B75" s="851" t="s">
        <v>406</v>
      </c>
      <c r="C75" s="851" t="s">
        <v>5216</v>
      </c>
      <c r="D75" s="853" t="s">
        <v>5217</v>
      </c>
      <c r="E75" s="856"/>
      <c r="F75" s="851"/>
      <c r="G75" s="857"/>
      <c r="H75" s="856"/>
      <c r="I75" s="855"/>
      <c r="J75" s="857"/>
      <c r="K75" s="856">
        <f t="shared" si="7"/>
        <v>7.4</v>
      </c>
      <c r="L75" s="855">
        <v>3.7</v>
      </c>
      <c r="M75" s="857">
        <v>2</v>
      </c>
      <c r="N75" s="856">
        <f t="shared" si="8"/>
        <v>0</v>
      </c>
      <c r="O75" s="863">
        <v>1.7</v>
      </c>
      <c r="P75" s="857"/>
      <c r="Q75" s="855">
        <f t="shared" si="5"/>
        <v>7.4</v>
      </c>
      <c r="R75" s="851">
        <f t="shared" si="6"/>
        <v>2</v>
      </c>
    </row>
    <row r="76" spans="2:18" x14ac:dyDescent="0.25">
      <c r="B76" s="851" t="s">
        <v>406</v>
      </c>
      <c r="C76" s="851" t="s">
        <v>407</v>
      </c>
      <c r="D76" s="853" t="s">
        <v>408</v>
      </c>
      <c r="E76" s="856"/>
      <c r="F76" s="851"/>
      <c r="G76" s="857"/>
      <c r="H76" s="856"/>
      <c r="I76" s="855"/>
      <c r="J76" s="857"/>
      <c r="K76" s="856">
        <f t="shared" si="7"/>
        <v>70.3</v>
      </c>
      <c r="L76" s="855">
        <v>3.7</v>
      </c>
      <c r="M76" s="857">
        <v>19</v>
      </c>
      <c r="N76" s="856">
        <f t="shared" si="8"/>
        <v>0</v>
      </c>
      <c r="O76" s="863">
        <v>1.7</v>
      </c>
      <c r="P76" s="857"/>
      <c r="Q76" s="855">
        <f t="shared" si="5"/>
        <v>70.3</v>
      </c>
      <c r="R76" s="851">
        <f t="shared" si="6"/>
        <v>19</v>
      </c>
    </row>
    <row r="77" spans="2:18" x14ac:dyDescent="0.25">
      <c r="B77" s="851" t="s">
        <v>406</v>
      </c>
      <c r="C77" s="851" t="s">
        <v>409</v>
      </c>
      <c r="D77" s="853" t="s">
        <v>410</v>
      </c>
      <c r="E77" s="856"/>
      <c r="F77" s="851"/>
      <c r="G77" s="857"/>
      <c r="H77" s="856"/>
      <c r="I77" s="855"/>
      <c r="J77" s="857"/>
      <c r="K77" s="856">
        <f t="shared" si="7"/>
        <v>129.5</v>
      </c>
      <c r="L77" s="855">
        <v>3.7</v>
      </c>
      <c r="M77" s="857">
        <v>35</v>
      </c>
      <c r="N77" s="856">
        <f t="shared" si="8"/>
        <v>27.2</v>
      </c>
      <c r="O77" s="863">
        <v>1.7</v>
      </c>
      <c r="P77" s="857">
        <v>16</v>
      </c>
      <c r="Q77" s="855">
        <f t="shared" si="5"/>
        <v>156.69999999999999</v>
      </c>
      <c r="R77" s="851">
        <f t="shared" si="6"/>
        <v>51</v>
      </c>
    </row>
    <row r="78" spans="2:18" x14ac:dyDescent="0.25">
      <c r="B78" s="851" t="s">
        <v>406</v>
      </c>
      <c r="C78" s="851" t="s">
        <v>411</v>
      </c>
      <c r="D78" s="853" t="s">
        <v>412</v>
      </c>
      <c r="E78" s="856"/>
      <c r="F78" s="851"/>
      <c r="G78" s="857"/>
      <c r="H78" s="856"/>
      <c r="I78" s="855"/>
      <c r="J78" s="857"/>
      <c r="K78" s="856">
        <f t="shared" si="7"/>
        <v>610.5</v>
      </c>
      <c r="L78" s="855">
        <v>3.7</v>
      </c>
      <c r="M78" s="857">
        <v>165</v>
      </c>
      <c r="N78" s="856">
        <f t="shared" si="8"/>
        <v>137.69999999999999</v>
      </c>
      <c r="O78" s="863">
        <v>1.7</v>
      </c>
      <c r="P78" s="857">
        <v>81</v>
      </c>
      <c r="Q78" s="855">
        <f t="shared" si="5"/>
        <v>748.2</v>
      </c>
      <c r="R78" s="851">
        <f t="shared" si="6"/>
        <v>246</v>
      </c>
    </row>
    <row r="79" spans="2:18" x14ac:dyDescent="0.25">
      <c r="B79" s="851" t="s">
        <v>406</v>
      </c>
      <c r="C79" s="851" t="s">
        <v>413</v>
      </c>
      <c r="D79" s="853" t="s">
        <v>414</v>
      </c>
      <c r="E79" s="856"/>
      <c r="F79" s="851"/>
      <c r="G79" s="857"/>
      <c r="H79" s="856"/>
      <c r="I79" s="855"/>
      <c r="J79" s="857"/>
      <c r="K79" s="856">
        <f t="shared" si="7"/>
        <v>447.70000000000005</v>
      </c>
      <c r="L79" s="855">
        <v>3.7</v>
      </c>
      <c r="M79" s="857">
        <v>121</v>
      </c>
      <c r="N79" s="856">
        <f t="shared" si="8"/>
        <v>0</v>
      </c>
      <c r="O79" s="863">
        <v>1.7</v>
      </c>
      <c r="P79" s="857"/>
      <c r="Q79" s="855">
        <f t="shared" si="5"/>
        <v>447.70000000000005</v>
      </c>
      <c r="R79" s="851">
        <f t="shared" si="6"/>
        <v>121</v>
      </c>
    </row>
    <row r="80" spans="2:18" x14ac:dyDescent="0.25">
      <c r="B80" s="851" t="s">
        <v>406</v>
      </c>
      <c r="C80" s="851" t="s">
        <v>415</v>
      </c>
      <c r="D80" s="853" t="s">
        <v>416</v>
      </c>
      <c r="E80" s="856"/>
      <c r="F80" s="851"/>
      <c r="G80" s="857"/>
      <c r="H80" s="856"/>
      <c r="I80" s="855"/>
      <c r="J80" s="857"/>
      <c r="K80" s="856">
        <f t="shared" si="7"/>
        <v>344.1</v>
      </c>
      <c r="L80" s="855">
        <v>3.7</v>
      </c>
      <c r="M80" s="857">
        <v>93</v>
      </c>
      <c r="N80" s="856">
        <f t="shared" si="8"/>
        <v>57.8</v>
      </c>
      <c r="O80" s="863">
        <v>1.7</v>
      </c>
      <c r="P80" s="857">
        <v>34</v>
      </c>
      <c r="Q80" s="855">
        <f t="shared" si="5"/>
        <v>401.90000000000003</v>
      </c>
      <c r="R80" s="851">
        <f t="shared" si="6"/>
        <v>127</v>
      </c>
    </row>
    <row r="81" spans="2:18" x14ac:dyDescent="0.25">
      <c r="B81" s="851" t="s">
        <v>406</v>
      </c>
      <c r="C81" s="851" t="s">
        <v>417</v>
      </c>
      <c r="D81" s="853" t="s">
        <v>418</v>
      </c>
      <c r="E81" s="856"/>
      <c r="F81" s="851"/>
      <c r="G81" s="857"/>
      <c r="H81" s="856"/>
      <c r="I81" s="855"/>
      <c r="J81" s="857"/>
      <c r="K81" s="856">
        <f t="shared" si="7"/>
        <v>140.6</v>
      </c>
      <c r="L81" s="855">
        <v>3.7</v>
      </c>
      <c r="M81" s="857">
        <v>38</v>
      </c>
      <c r="N81" s="856">
        <f t="shared" si="8"/>
        <v>6.8</v>
      </c>
      <c r="O81" s="863">
        <v>1.7</v>
      </c>
      <c r="P81" s="857">
        <v>4</v>
      </c>
      <c r="Q81" s="855">
        <f t="shared" si="5"/>
        <v>147.4</v>
      </c>
      <c r="R81" s="851">
        <f t="shared" si="6"/>
        <v>42</v>
      </c>
    </row>
    <row r="82" spans="2:18" x14ac:dyDescent="0.25">
      <c r="B82" s="851" t="s">
        <v>406</v>
      </c>
      <c r="C82" s="851" t="s">
        <v>419</v>
      </c>
      <c r="D82" s="853" t="s">
        <v>420</v>
      </c>
      <c r="E82" s="856"/>
      <c r="F82" s="851"/>
      <c r="G82" s="857"/>
      <c r="H82" s="856"/>
      <c r="I82" s="855"/>
      <c r="J82" s="857"/>
      <c r="K82" s="856">
        <f t="shared" si="7"/>
        <v>85.100000000000009</v>
      </c>
      <c r="L82" s="855">
        <v>3.7</v>
      </c>
      <c r="M82" s="857">
        <v>23</v>
      </c>
      <c r="N82" s="856">
        <f t="shared" si="8"/>
        <v>28.9</v>
      </c>
      <c r="O82" s="863">
        <v>1.7</v>
      </c>
      <c r="P82" s="857">
        <v>17</v>
      </c>
      <c r="Q82" s="855">
        <f t="shared" si="5"/>
        <v>114</v>
      </c>
      <c r="R82" s="851">
        <f t="shared" si="6"/>
        <v>40</v>
      </c>
    </row>
    <row r="83" spans="2:18" ht="30" x14ac:dyDescent="0.25">
      <c r="B83" s="851" t="s">
        <v>406</v>
      </c>
      <c r="C83" s="851" t="s">
        <v>421</v>
      </c>
      <c r="D83" s="853" t="s">
        <v>422</v>
      </c>
      <c r="E83" s="856"/>
      <c r="F83" s="851"/>
      <c r="G83" s="857"/>
      <c r="H83" s="856"/>
      <c r="I83" s="855"/>
      <c r="J83" s="857"/>
      <c r="K83" s="856">
        <f t="shared" si="7"/>
        <v>136.9</v>
      </c>
      <c r="L83" s="855">
        <v>3.7</v>
      </c>
      <c r="M83" s="857">
        <v>37</v>
      </c>
      <c r="N83" s="856">
        <f t="shared" si="8"/>
        <v>22.099999999999998</v>
      </c>
      <c r="O83" s="863">
        <v>1.7</v>
      </c>
      <c r="P83" s="857">
        <v>13</v>
      </c>
      <c r="Q83" s="855">
        <f t="shared" si="5"/>
        <v>159</v>
      </c>
      <c r="R83" s="851">
        <f t="shared" si="6"/>
        <v>50</v>
      </c>
    </row>
    <row r="84" spans="2:18" x14ac:dyDescent="0.25">
      <c r="B84" s="851" t="s">
        <v>406</v>
      </c>
      <c r="C84" s="851" t="s">
        <v>423</v>
      </c>
      <c r="D84" s="853" t="s">
        <v>424</v>
      </c>
      <c r="E84" s="856"/>
      <c r="F84" s="851"/>
      <c r="G84" s="857"/>
      <c r="H84" s="856"/>
      <c r="I84" s="855"/>
      <c r="J84" s="857"/>
      <c r="K84" s="856">
        <f t="shared" si="7"/>
        <v>166.5</v>
      </c>
      <c r="L84" s="855">
        <v>3.7</v>
      </c>
      <c r="M84" s="857">
        <v>45</v>
      </c>
      <c r="N84" s="856">
        <f t="shared" si="8"/>
        <v>0</v>
      </c>
      <c r="O84" s="863">
        <v>1.7</v>
      </c>
      <c r="P84" s="857"/>
      <c r="Q84" s="855">
        <f t="shared" si="5"/>
        <v>166.5</v>
      </c>
      <c r="R84" s="851">
        <f t="shared" si="6"/>
        <v>45</v>
      </c>
    </row>
    <row r="85" spans="2:18" ht="30" x14ac:dyDescent="0.25">
      <c r="B85" s="851" t="s">
        <v>406</v>
      </c>
      <c r="C85" s="851" t="s">
        <v>425</v>
      </c>
      <c r="D85" s="853" t="s">
        <v>426</v>
      </c>
      <c r="E85" s="856"/>
      <c r="F85" s="851"/>
      <c r="G85" s="857"/>
      <c r="H85" s="856"/>
      <c r="I85" s="855"/>
      <c r="J85" s="857"/>
      <c r="K85" s="856">
        <f t="shared" si="7"/>
        <v>81.400000000000006</v>
      </c>
      <c r="L85" s="855">
        <v>3.7</v>
      </c>
      <c r="M85" s="857">
        <v>22</v>
      </c>
      <c r="N85" s="856">
        <f t="shared" si="8"/>
        <v>37.4</v>
      </c>
      <c r="O85" s="863">
        <v>1.7</v>
      </c>
      <c r="P85" s="857">
        <v>22</v>
      </c>
      <c r="Q85" s="855">
        <f t="shared" si="5"/>
        <v>118.80000000000001</v>
      </c>
      <c r="R85" s="851">
        <f t="shared" si="6"/>
        <v>44</v>
      </c>
    </row>
    <row r="86" spans="2:18" x14ac:dyDescent="0.25">
      <c r="B86" s="851" t="s">
        <v>406</v>
      </c>
      <c r="C86" s="851" t="s">
        <v>427</v>
      </c>
      <c r="D86" s="853" t="s">
        <v>428</v>
      </c>
      <c r="E86" s="856"/>
      <c r="F86" s="851"/>
      <c r="G86" s="857"/>
      <c r="H86" s="856"/>
      <c r="I86" s="855"/>
      <c r="J86" s="857"/>
      <c r="K86" s="856">
        <f t="shared" si="7"/>
        <v>125.80000000000001</v>
      </c>
      <c r="L86" s="855">
        <v>3.7</v>
      </c>
      <c r="M86" s="857">
        <v>34</v>
      </c>
      <c r="N86" s="856">
        <f t="shared" si="8"/>
        <v>37.4</v>
      </c>
      <c r="O86" s="863">
        <v>1.7</v>
      </c>
      <c r="P86" s="857">
        <v>22</v>
      </c>
      <c r="Q86" s="855">
        <f t="shared" si="5"/>
        <v>163.20000000000002</v>
      </c>
      <c r="R86" s="851">
        <f t="shared" si="6"/>
        <v>56</v>
      </c>
    </row>
    <row r="87" spans="2:18" x14ac:dyDescent="0.25">
      <c r="B87" s="851" t="s">
        <v>406</v>
      </c>
      <c r="C87" s="851" t="s">
        <v>5218</v>
      </c>
      <c r="D87" s="853" t="s">
        <v>5219</v>
      </c>
      <c r="E87" s="856"/>
      <c r="F87" s="851"/>
      <c r="G87" s="857"/>
      <c r="H87" s="856"/>
      <c r="I87" s="855"/>
      <c r="J87" s="857"/>
      <c r="K87" s="856">
        <f t="shared" si="7"/>
        <v>88.800000000000011</v>
      </c>
      <c r="L87" s="855">
        <v>3.7</v>
      </c>
      <c r="M87" s="857">
        <v>24</v>
      </c>
      <c r="N87" s="856">
        <f t="shared" si="8"/>
        <v>73.099999999999994</v>
      </c>
      <c r="O87" s="863">
        <v>1.7</v>
      </c>
      <c r="P87" s="857">
        <v>43</v>
      </c>
      <c r="Q87" s="855">
        <f t="shared" si="5"/>
        <v>161.9</v>
      </c>
      <c r="R87" s="851">
        <f t="shared" si="6"/>
        <v>67</v>
      </c>
    </row>
    <row r="88" spans="2:18" ht="30" x14ac:dyDescent="0.25">
      <c r="B88" s="851" t="s">
        <v>406</v>
      </c>
      <c r="C88" s="851" t="s">
        <v>429</v>
      </c>
      <c r="D88" s="853" t="s">
        <v>430</v>
      </c>
      <c r="E88" s="856"/>
      <c r="F88" s="851"/>
      <c r="G88" s="857"/>
      <c r="H88" s="856"/>
      <c r="I88" s="855"/>
      <c r="J88" s="857"/>
      <c r="K88" s="856">
        <f t="shared" si="7"/>
        <v>495.8</v>
      </c>
      <c r="L88" s="855">
        <v>3.7</v>
      </c>
      <c r="M88" s="857">
        <v>134</v>
      </c>
      <c r="N88" s="856">
        <f t="shared" si="8"/>
        <v>22.099999999999998</v>
      </c>
      <c r="O88" s="863">
        <v>1.7</v>
      </c>
      <c r="P88" s="857">
        <v>13</v>
      </c>
      <c r="Q88" s="855">
        <f t="shared" si="5"/>
        <v>517.9</v>
      </c>
      <c r="R88" s="851">
        <f t="shared" si="6"/>
        <v>147</v>
      </c>
    </row>
    <row r="89" spans="2:18" x14ac:dyDescent="0.25">
      <c r="B89" s="851" t="s">
        <v>406</v>
      </c>
      <c r="C89" s="851" t="s">
        <v>431</v>
      </c>
      <c r="D89" s="853" t="s">
        <v>432</v>
      </c>
      <c r="E89" s="856"/>
      <c r="F89" s="851"/>
      <c r="G89" s="857"/>
      <c r="H89" s="856"/>
      <c r="I89" s="855"/>
      <c r="J89" s="857"/>
      <c r="K89" s="856">
        <f t="shared" si="7"/>
        <v>3522.4</v>
      </c>
      <c r="L89" s="855">
        <v>3.7</v>
      </c>
      <c r="M89" s="857">
        <v>952</v>
      </c>
      <c r="N89" s="856">
        <f t="shared" si="8"/>
        <v>506.59999999999997</v>
      </c>
      <c r="O89" s="863">
        <v>1.7</v>
      </c>
      <c r="P89" s="857">
        <v>298</v>
      </c>
      <c r="Q89" s="855">
        <f t="shared" si="5"/>
        <v>4029</v>
      </c>
      <c r="R89" s="851">
        <f t="shared" si="6"/>
        <v>1250</v>
      </c>
    </row>
    <row r="90" spans="2:18" x14ac:dyDescent="0.25">
      <c r="B90" s="851" t="s">
        <v>406</v>
      </c>
      <c r="C90" s="851" t="s">
        <v>433</v>
      </c>
      <c r="D90" s="853" t="s">
        <v>434</v>
      </c>
      <c r="E90" s="856"/>
      <c r="F90" s="851"/>
      <c r="G90" s="857"/>
      <c r="H90" s="856"/>
      <c r="I90" s="855"/>
      <c r="J90" s="857"/>
      <c r="K90" s="856">
        <f t="shared" si="7"/>
        <v>166.5</v>
      </c>
      <c r="L90" s="855">
        <v>3.7</v>
      </c>
      <c r="M90" s="857">
        <v>45</v>
      </c>
      <c r="N90" s="856">
        <f t="shared" si="8"/>
        <v>90.1</v>
      </c>
      <c r="O90" s="863">
        <v>1.7</v>
      </c>
      <c r="P90" s="857">
        <v>53</v>
      </c>
      <c r="Q90" s="855">
        <f t="shared" si="5"/>
        <v>256.60000000000002</v>
      </c>
      <c r="R90" s="851">
        <f t="shared" si="6"/>
        <v>98</v>
      </c>
    </row>
    <row r="91" spans="2:18" x14ac:dyDescent="0.25">
      <c r="B91" s="851" t="s">
        <v>406</v>
      </c>
      <c r="C91" s="851" t="s">
        <v>435</v>
      </c>
      <c r="D91" s="853" t="s">
        <v>436</v>
      </c>
      <c r="E91" s="856"/>
      <c r="F91" s="851"/>
      <c r="G91" s="857"/>
      <c r="H91" s="856"/>
      <c r="I91" s="855"/>
      <c r="J91" s="857"/>
      <c r="K91" s="856">
        <f t="shared" si="7"/>
        <v>610.5</v>
      </c>
      <c r="L91" s="855">
        <v>3.7</v>
      </c>
      <c r="M91" s="857">
        <v>165</v>
      </c>
      <c r="N91" s="856">
        <f t="shared" si="8"/>
        <v>102</v>
      </c>
      <c r="O91" s="863">
        <v>1.7</v>
      </c>
      <c r="P91" s="857">
        <v>60</v>
      </c>
      <c r="Q91" s="855">
        <f t="shared" si="5"/>
        <v>712.5</v>
      </c>
      <c r="R91" s="851">
        <f t="shared" si="6"/>
        <v>225</v>
      </c>
    </row>
    <row r="92" spans="2:18" x14ac:dyDescent="0.25">
      <c r="B92" s="851" t="s">
        <v>406</v>
      </c>
      <c r="C92" s="851" t="s">
        <v>437</v>
      </c>
      <c r="D92" s="853" t="s">
        <v>438</v>
      </c>
      <c r="E92" s="856"/>
      <c r="F92" s="851"/>
      <c r="G92" s="857"/>
      <c r="H92" s="856"/>
      <c r="I92" s="855"/>
      <c r="J92" s="857"/>
      <c r="K92" s="856">
        <f t="shared" si="7"/>
        <v>177.60000000000002</v>
      </c>
      <c r="L92" s="855">
        <v>3.7</v>
      </c>
      <c r="M92" s="857">
        <v>48</v>
      </c>
      <c r="N92" s="856">
        <f t="shared" si="8"/>
        <v>22.099999999999998</v>
      </c>
      <c r="O92" s="863">
        <v>1.7</v>
      </c>
      <c r="P92" s="857">
        <v>13</v>
      </c>
      <c r="Q92" s="855">
        <f t="shared" si="5"/>
        <v>199.70000000000002</v>
      </c>
      <c r="R92" s="851">
        <f t="shared" si="6"/>
        <v>61</v>
      </c>
    </row>
    <row r="93" spans="2:18" x14ac:dyDescent="0.25">
      <c r="B93" s="851" t="s">
        <v>406</v>
      </c>
      <c r="C93" s="851" t="s">
        <v>5220</v>
      </c>
      <c r="D93" s="853" t="s">
        <v>5221</v>
      </c>
      <c r="E93" s="856"/>
      <c r="F93" s="851"/>
      <c r="G93" s="857"/>
      <c r="H93" s="856"/>
      <c r="I93" s="855"/>
      <c r="J93" s="857"/>
      <c r="K93" s="856">
        <f t="shared" si="7"/>
        <v>0</v>
      </c>
      <c r="L93" s="855">
        <v>3.7</v>
      </c>
      <c r="M93" s="857"/>
      <c r="N93" s="856">
        <f t="shared" si="8"/>
        <v>23.8</v>
      </c>
      <c r="O93" s="863">
        <v>1.7</v>
      </c>
      <c r="P93" s="857">
        <v>14</v>
      </c>
      <c r="Q93" s="855">
        <f t="shared" si="5"/>
        <v>23.8</v>
      </c>
      <c r="R93" s="851">
        <f t="shared" si="6"/>
        <v>14</v>
      </c>
    </row>
    <row r="94" spans="2:18" x14ac:dyDescent="0.25">
      <c r="B94" s="851" t="s">
        <v>406</v>
      </c>
      <c r="C94" s="851" t="s">
        <v>439</v>
      </c>
      <c r="D94" s="853" t="s">
        <v>440</v>
      </c>
      <c r="E94" s="856"/>
      <c r="F94" s="851"/>
      <c r="G94" s="857"/>
      <c r="H94" s="856"/>
      <c r="I94" s="855"/>
      <c r="J94" s="857"/>
      <c r="K94" s="856">
        <f t="shared" si="7"/>
        <v>166.5</v>
      </c>
      <c r="L94" s="855">
        <v>3.7</v>
      </c>
      <c r="M94" s="857">
        <v>45</v>
      </c>
      <c r="N94" s="856">
        <f t="shared" si="8"/>
        <v>37.4</v>
      </c>
      <c r="O94" s="863">
        <v>1.7</v>
      </c>
      <c r="P94" s="857">
        <v>22</v>
      </c>
      <c r="Q94" s="855">
        <f t="shared" si="5"/>
        <v>203.9</v>
      </c>
      <c r="R94" s="851">
        <f t="shared" si="6"/>
        <v>67</v>
      </c>
    </row>
    <row r="95" spans="2:18" ht="30" x14ac:dyDescent="0.25">
      <c r="B95" s="851" t="s">
        <v>406</v>
      </c>
      <c r="C95" s="851" t="s">
        <v>441</v>
      </c>
      <c r="D95" s="853" t="s">
        <v>442</v>
      </c>
      <c r="E95" s="856">
        <f>F95*G95</f>
        <v>6.5100000000000007</v>
      </c>
      <c r="F95" s="851">
        <v>0.93</v>
      </c>
      <c r="G95" s="857">
        <v>7</v>
      </c>
      <c r="H95" s="856">
        <f>I95*J95</f>
        <v>3.9200000000000004</v>
      </c>
      <c r="I95" s="855">
        <v>0.56000000000000005</v>
      </c>
      <c r="J95" s="857">
        <v>7</v>
      </c>
      <c r="K95" s="856">
        <f t="shared" si="7"/>
        <v>0</v>
      </c>
      <c r="L95" s="855">
        <v>3.7</v>
      </c>
      <c r="M95" s="857"/>
      <c r="N95" s="856">
        <f t="shared" si="8"/>
        <v>0</v>
      </c>
      <c r="O95" s="863">
        <v>1.7</v>
      </c>
      <c r="P95" s="857"/>
      <c r="Q95" s="855">
        <f t="shared" si="5"/>
        <v>10.430000000000001</v>
      </c>
      <c r="R95" s="851">
        <f t="shared" si="6"/>
        <v>14</v>
      </c>
    </row>
    <row r="96" spans="2:18" ht="30" x14ac:dyDescent="0.25">
      <c r="B96" s="851" t="s">
        <v>406</v>
      </c>
      <c r="C96" s="851" t="s">
        <v>443</v>
      </c>
      <c r="D96" s="853" t="s">
        <v>444</v>
      </c>
      <c r="E96" s="856">
        <f>F96*G96</f>
        <v>13.950000000000001</v>
      </c>
      <c r="F96" s="851">
        <v>0.93</v>
      </c>
      <c r="G96" s="857">
        <v>15</v>
      </c>
      <c r="H96" s="856">
        <f>I96*J96</f>
        <v>42.000000000000007</v>
      </c>
      <c r="I96" s="855">
        <v>0.56000000000000005</v>
      </c>
      <c r="J96" s="857">
        <v>75</v>
      </c>
      <c r="K96" s="856">
        <f t="shared" si="7"/>
        <v>8672.8000000000011</v>
      </c>
      <c r="L96" s="855">
        <v>3.7</v>
      </c>
      <c r="M96" s="857">
        <v>2344</v>
      </c>
      <c r="N96" s="856">
        <f t="shared" si="8"/>
        <v>1125.3999999999999</v>
      </c>
      <c r="O96" s="863">
        <v>1.7</v>
      </c>
      <c r="P96" s="857">
        <v>662</v>
      </c>
      <c r="Q96" s="855">
        <f t="shared" si="5"/>
        <v>9854.1500000000015</v>
      </c>
      <c r="R96" s="851">
        <f t="shared" si="6"/>
        <v>3096</v>
      </c>
    </row>
    <row r="97" spans="2:18" x14ac:dyDescent="0.25">
      <c r="B97" s="851" t="s">
        <v>406</v>
      </c>
      <c r="C97" s="851" t="s">
        <v>445</v>
      </c>
      <c r="D97" s="853" t="s">
        <v>446</v>
      </c>
      <c r="E97" s="856"/>
      <c r="F97" s="851"/>
      <c r="G97" s="857"/>
      <c r="H97" s="856"/>
      <c r="I97" s="855"/>
      <c r="J97" s="857"/>
      <c r="K97" s="856">
        <f t="shared" si="7"/>
        <v>5635.1</v>
      </c>
      <c r="L97" s="855">
        <v>3.7</v>
      </c>
      <c r="M97" s="857">
        <v>1523</v>
      </c>
      <c r="N97" s="856">
        <f t="shared" si="8"/>
        <v>1142.3999999999999</v>
      </c>
      <c r="O97" s="863">
        <v>1.7</v>
      </c>
      <c r="P97" s="857">
        <v>672</v>
      </c>
      <c r="Q97" s="855">
        <f t="shared" si="5"/>
        <v>6777.5</v>
      </c>
      <c r="R97" s="851">
        <f t="shared" si="6"/>
        <v>2195</v>
      </c>
    </row>
    <row r="98" spans="2:18" ht="30" x14ac:dyDescent="0.25">
      <c r="B98" s="851" t="s">
        <v>406</v>
      </c>
      <c r="C98" s="851" t="s">
        <v>447</v>
      </c>
      <c r="D98" s="853" t="s">
        <v>448</v>
      </c>
      <c r="E98" s="856"/>
      <c r="F98" s="851"/>
      <c r="G98" s="857"/>
      <c r="H98" s="856"/>
      <c r="I98" s="855"/>
      <c r="J98" s="857"/>
      <c r="K98" s="856">
        <f t="shared" si="7"/>
        <v>114.7</v>
      </c>
      <c r="L98" s="855">
        <v>3.7</v>
      </c>
      <c r="M98" s="857">
        <v>31</v>
      </c>
      <c r="N98" s="856">
        <f t="shared" si="8"/>
        <v>0</v>
      </c>
      <c r="O98" s="863">
        <v>1.7</v>
      </c>
      <c r="P98" s="857"/>
      <c r="Q98" s="855">
        <f t="shared" si="5"/>
        <v>114.7</v>
      </c>
      <c r="R98" s="851">
        <f t="shared" si="6"/>
        <v>31</v>
      </c>
    </row>
    <row r="99" spans="2:18" ht="30" x14ac:dyDescent="0.25">
      <c r="B99" s="851" t="s">
        <v>406</v>
      </c>
      <c r="C99" s="851" t="s">
        <v>449</v>
      </c>
      <c r="D99" s="853" t="s">
        <v>450</v>
      </c>
      <c r="E99" s="856"/>
      <c r="F99" s="851"/>
      <c r="G99" s="857"/>
      <c r="H99" s="856"/>
      <c r="I99" s="855"/>
      <c r="J99" s="857"/>
      <c r="K99" s="856">
        <f t="shared" si="7"/>
        <v>455.1</v>
      </c>
      <c r="L99" s="855">
        <v>3.7</v>
      </c>
      <c r="M99" s="857">
        <v>123</v>
      </c>
      <c r="N99" s="856">
        <f t="shared" si="8"/>
        <v>141.1</v>
      </c>
      <c r="O99" s="863">
        <v>1.7</v>
      </c>
      <c r="P99" s="857">
        <v>83</v>
      </c>
      <c r="Q99" s="855">
        <f t="shared" si="5"/>
        <v>596.20000000000005</v>
      </c>
      <c r="R99" s="851">
        <f t="shared" si="6"/>
        <v>206</v>
      </c>
    </row>
    <row r="100" spans="2:18" ht="30" x14ac:dyDescent="0.25">
      <c r="B100" s="851" t="s">
        <v>406</v>
      </c>
      <c r="C100" s="851" t="s">
        <v>2620</v>
      </c>
      <c r="D100" s="853" t="s">
        <v>2621</v>
      </c>
      <c r="E100" s="856"/>
      <c r="F100" s="851"/>
      <c r="G100" s="857"/>
      <c r="H100" s="856"/>
      <c r="I100" s="855"/>
      <c r="J100" s="857"/>
      <c r="K100" s="856">
        <f t="shared" si="7"/>
        <v>129.5</v>
      </c>
      <c r="L100" s="855">
        <v>3.7</v>
      </c>
      <c r="M100" s="857">
        <v>35</v>
      </c>
      <c r="N100" s="856">
        <f t="shared" si="8"/>
        <v>17</v>
      </c>
      <c r="O100" s="863">
        <v>1.7</v>
      </c>
      <c r="P100" s="857">
        <v>10</v>
      </c>
      <c r="Q100" s="855">
        <f t="shared" si="5"/>
        <v>146.5</v>
      </c>
      <c r="R100" s="851">
        <f t="shared" si="6"/>
        <v>45</v>
      </c>
    </row>
    <row r="101" spans="2:18" x14ac:dyDescent="0.25">
      <c r="B101" s="851" t="s">
        <v>406</v>
      </c>
      <c r="C101" s="851" t="s">
        <v>451</v>
      </c>
      <c r="D101" s="853" t="s">
        <v>6</v>
      </c>
      <c r="E101" s="856"/>
      <c r="F101" s="851"/>
      <c r="G101" s="857"/>
      <c r="H101" s="856"/>
      <c r="I101" s="855"/>
      <c r="J101" s="857"/>
      <c r="K101" s="856">
        <f t="shared" si="7"/>
        <v>255.3</v>
      </c>
      <c r="L101" s="855">
        <v>3.7</v>
      </c>
      <c r="M101" s="857">
        <v>69</v>
      </c>
      <c r="N101" s="856">
        <f t="shared" si="8"/>
        <v>39.1</v>
      </c>
      <c r="O101" s="863">
        <v>1.7</v>
      </c>
      <c r="P101" s="857">
        <v>23</v>
      </c>
      <c r="Q101" s="855">
        <f t="shared" si="5"/>
        <v>294.40000000000003</v>
      </c>
      <c r="R101" s="851">
        <f t="shared" si="6"/>
        <v>92</v>
      </c>
    </row>
    <row r="102" spans="2:18" x14ac:dyDescent="0.25">
      <c r="B102" s="851" t="s">
        <v>406</v>
      </c>
      <c r="C102" s="851" t="s">
        <v>452</v>
      </c>
      <c r="D102" s="853" t="s">
        <v>453</v>
      </c>
      <c r="E102" s="856"/>
      <c r="F102" s="851"/>
      <c r="G102" s="857"/>
      <c r="H102" s="856"/>
      <c r="I102" s="855"/>
      <c r="J102" s="857"/>
      <c r="K102" s="856">
        <f t="shared" si="7"/>
        <v>4991.3</v>
      </c>
      <c r="L102" s="855">
        <v>3.7</v>
      </c>
      <c r="M102" s="857">
        <v>1349</v>
      </c>
      <c r="N102" s="856">
        <f t="shared" si="8"/>
        <v>1011.5</v>
      </c>
      <c r="O102" s="863">
        <v>1.7</v>
      </c>
      <c r="P102" s="857">
        <v>595</v>
      </c>
      <c r="Q102" s="855">
        <f t="shared" si="5"/>
        <v>6002.8</v>
      </c>
      <c r="R102" s="851">
        <f t="shared" si="6"/>
        <v>1944</v>
      </c>
    </row>
    <row r="103" spans="2:18" x14ac:dyDescent="0.25">
      <c r="B103" s="851" t="s">
        <v>406</v>
      </c>
      <c r="C103" s="851" t="s">
        <v>454</v>
      </c>
      <c r="D103" s="853" t="s">
        <v>455</v>
      </c>
      <c r="E103" s="856"/>
      <c r="F103" s="851"/>
      <c r="G103" s="857"/>
      <c r="H103" s="856"/>
      <c r="I103" s="855"/>
      <c r="J103" s="857"/>
      <c r="K103" s="856">
        <f t="shared" si="7"/>
        <v>451.40000000000003</v>
      </c>
      <c r="L103" s="855">
        <v>3.7</v>
      </c>
      <c r="M103" s="857">
        <v>122</v>
      </c>
      <c r="N103" s="856">
        <f t="shared" si="8"/>
        <v>190.4</v>
      </c>
      <c r="O103" s="863">
        <v>1.7</v>
      </c>
      <c r="P103" s="857">
        <v>112</v>
      </c>
      <c r="Q103" s="855">
        <f t="shared" si="5"/>
        <v>641.80000000000007</v>
      </c>
      <c r="R103" s="851">
        <f t="shared" si="6"/>
        <v>234</v>
      </c>
    </row>
    <row r="104" spans="2:18" ht="30" x14ac:dyDescent="0.25">
      <c r="B104" s="851" t="s">
        <v>406</v>
      </c>
      <c r="C104" s="851" t="s">
        <v>456</v>
      </c>
      <c r="D104" s="853" t="s">
        <v>457</v>
      </c>
      <c r="E104" s="856"/>
      <c r="F104" s="851"/>
      <c r="G104" s="857"/>
      <c r="H104" s="856"/>
      <c r="I104" s="855"/>
      <c r="J104" s="857"/>
      <c r="K104" s="856">
        <f t="shared" si="7"/>
        <v>899.1</v>
      </c>
      <c r="L104" s="855">
        <v>3.7</v>
      </c>
      <c r="M104" s="857">
        <v>243</v>
      </c>
      <c r="N104" s="856">
        <f t="shared" si="8"/>
        <v>78.2</v>
      </c>
      <c r="O104" s="863">
        <v>1.7</v>
      </c>
      <c r="P104" s="857">
        <v>46</v>
      </c>
      <c r="Q104" s="855">
        <f t="shared" si="5"/>
        <v>977.30000000000007</v>
      </c>
      <c r="R104" s="851">
        <f t="shared" si="6"/>
        <v>289</v>
      </c>
    </row>
    <row r="105" spans="2:18" ht="30" x14ac:dyDescent="0.25">
      <c r="B105" s="851" t="s">
        <v>406</v>
      </c>
      <c r="C105" s="851" t="s">
        <v>458</v>
      </c>
      <c r="D105" s="853" t="s">
        <v>459</v>
      </c>
      <c r="E105" s="856"/>
      <c r="F105" s="851"/>
      <c r="G105" s="857"/>
      <c r="H105" s="856"/>
      <c r="I105" s="855"/>
      <c r="J105" s="857"/>
      <c r="K105" s="856">
        <f t="shared" si="7"/>
        <v>1209.9000000000001</v>
      </c>
      <c r="L105" s="855">
        <v>3.7</v>
      </c>
      <c r="M105" s="857">
        <v>327</v>
      </c>
      <c r="N105" s="856">
        <f t="shared" si="8"/>
        <v>479.4</v>
      </c>
      <c r="O105" s="863">
        <v>1.7</v>
      </c>
      <c r="P105" s="857">
        <v>282</v>
      </c>
      <c r="Q105" s="855">
        <f t="shared" si="5"/>
        <v>1689.3000000000002</v>
      </c>
      <c r="R105" s="851">
        <f t="shared" si="6"/>
        <v>609</v>
      </c>
    </row>
    <row r="106" spans="2:18" x14ac:dyDescent="0.25">
      <c r="B106" s="851" t="s">
        <v>406</v>
      </c>
      <c r="C106" s="851" t="s">
        <v>460</v>
      </c>
      <c r="D106" s="853" t="s">
        <v>461</v>
      </c>
      <c r="E106" s="856"/>
      <c r="F106" s="851"/>
      <c r="G106" s="857"/>
      <c r="H106" s="856"/>
      <c r="I106" s="855"/>
      <c r="J106" s="857"/>
      <c r="K106" s="856">
        <f t="shared" si="7"/>
        <v>2231.1</v>
      </c>
      <c r="L106" s="855">
        <v>3.7</v>
      </c>
      <c r="M106" s="857">
        <v>603</v>
      </c>
      <c r="N106" s="856">
        <f t="shared" si="8"/>
        <v>360.4</v>
      </c>
      <c r="O106" s="863">
        <v>1.7</v>
      </c>
      <c r="P106" s="857">
        <v>212</v>
      </c>
      <c r="Q106" s="855">
        <f t="shared" si="5"/>
        <v>2591.5</v>
      </c>
      <c r="R106" s="851">
        <f t="shared" si="6"/>
        <v>815</v>
      </c>
    </row>
    <row r="107" spans="2:18" x14ac:dyDescent="0.25">
      <c r="B107" s="851" t="s">
        <v>406</v>
      </c>
      <c r="C107" s="851" t="s">
        <v>462</v>
      </c>
      <c r="D107" s="853" t="s">
        <v>463</v>
      </c>
      <c r="E107" s="856"/>
      <c r="F107" s="851"/>
      <c r="G107" s="857"/>
      <c r="H107" s="856"/>
      <c r="I107" s="855"/>
      <c r="J107" s="857"/>
      <c r="K107" s="856">
        <f t="shared" si="7"/>
        <v>562.4</v>
      </c>
      <c r="L107" s="855">
        <v>3.7</v>
      </c>
      <c r="M107" s="857">
        <v>152</v>
      </c>
      <c r="N107" s="856">
        <f t="shared" si="8"/>
        <v>22.099999999999998</v>
      </c>
      <c r="O107" s="863">
        <v>1.7</v>
      </c>
      <c r="P107" s="857">
        <v>13</v>
      </c>
      <c r="Q107" s="855">
        <f t="shared" si="5"/>
        <v>584.5</v>
      </c>
      <c r="R107" s="851">
        <f t="shared" si="6"/>
        <v>165</v>
      </c>
    </row>
    <row r="108" spans="2:18" x14ac:dyDescent="0.25">
      <c r="B108" s="851" t="s">
        <v>406</v>
      </c>
      <c r="C108" s="851" t="s">
        <v>464</v>
      </c>
      <c r="D108" s="853" t="s">
        <v>465</v>
      </c>
      <c r="E108" s="856"/>
      <c r="F108" s="851"/>
      <c r="G108" s="857"/>
      <c r="H108" s="856"/>
      <c r="I108" s="855"/>
      <c r="J108" s="857"/>
      <c r="K108" s="856">
        <f t="shared" si="7"/>
        <v>140.6</v>
      </c>
      <c r="L108" s="855">
        <v>3.7</v>
      </c>
      <c r="M108" s="857">
        <v>38</v>
      </c>
      <c r="N108" s="856">
        <f t="shared" si="8"/>
        <v>17</v>
      </c>
      <c r="O108" s="863">
        <v>1.7</v>
      </c>
      <c r="P108" s="857">
        <v>10</v>
      </c>
      <c r="Q108" s="855">
        <f t="shared" si="5"/>
        <v>157.6</v>
      </c>
      <c r="R108" s="851">
        <f t="shared" si="6"/>
        <v>48</v>
      </c>
    </row>
    <row r="109" spans="2:18" x14ac:dyDescent="0.25">
      <c r="B109" s="851" t="s">
        <v>406</v>
      </c>
      <c r="C109" s="851" t="s">
        <v>466</v>
      </c>
      <c r="D109" s="853" t="s">
        <v>467</v>
      </c>
      <c r="E109" s="856"/>
      <c r="F109" s="851"/>
      <c r="G109" s="857"/>
      <c r="H109" s="856"/>
      <c r="I109" s="855"/>
      <c r="J109" s="857"/>
      <c r="K109" s="856">
        <f t="shared" si="7"/>
        <v>99.9</v>
      </c>
      <c r="L109" s="855">
        <v>3.7</v>
      </c>
      <c r="M109" s="857">
        <v>27</v>
      </c>
      <c r="N109" s="856">
        <f t="shared" si="8"/>
        <v>5.0999999999999996</v>
      </c>
      <c r="O109" s="863">
        <v>1.7</v>
      </c>
      <c r="P109" s="857">
        <v>3</v>
      </c>
      <c r="Q109" s="855">
        <f t="shared" si="5"/>
        <v>105</v>
      </c>
      <c r="R109" s="851">
        <f t="shared" si="6"/>
        <v>30</v>
      </c>
    </row>
    <row r="110" spans="2:18" ht="30" x14ac:dyDescent="0.25">
      <c r="B110" s="851" t="s">
        <v>406</v>
      </c>
      <c r="C110" s="851" t="s">
        <v>468</v>
      </c>
      <c r="D110" s="853" t="s">
        <v>469</v>
      </c>
      <c r="E110" s="856"/>
      <c r="F110" s="851"/>
      <c r="G110" s="857"/>
      <c r="H110" s="856"/>
      <c r="I110" s="855"/>
      <c r="J110" s="857"/>
      <c r="K110" s="856">
        <f t="shared" si="7"/>
        <v>381.1</v>
      </c>
      <c r="L110" s="855">
        <v>3.7</v>
      </c>
      <c r="M110" s="857">
        <v>103</v>
      </c>
      <c r="N110" s="856">
        <f t="shared" si="8"/>
        <v>20.399999999999999</v>
      </c>
      <c r="O110" s="863">
        <v>1.7</v>
      </c>
      <c r="P110" s="857">
        <v>12</v>
      </c>
      <c r="Q110" s="855">
        <f t="shared" si="5"/>
        <v>401.5</v>
      </c>
      <c r="R110" s="851">
        <f t="shared" si="6"/>
        <v>115</v>
      </c>
    </row>
    <row r="111" spans="2:18" x14ac:dyDescent="0.25">
      <c r="B111" s="851" t="s">
        <v>406</v>
      </c>
      <c r="C111" s="851" t="s">
        <v>470</v>
      </c>
      <c r="D111" s="853" t="s">
        <v>471</v>
      </c>
      <c r="E111" s="856"/>
      <c r="F111" s="851"/>
      <c r="G111" s="857"/>
      <c r="H111" s="856"/>
      <c r="I111" s="855"/>
      <c r="J111" s="857"/>
      <c r="K111" s="856">
        <f t="shared" si="7"/>
        <v>177.60000000000002</v>
      </c>
      <c r="L111" s="855">
        <v>3.7</v>
      </c>
      <c r="M111" s="857">
        <v>48</v>
      </c>
      <c r="N111" s="856">
        <f t="shared" si="8"/>
        <v>5.0999999999999996</v>
      </c>
      <c r="O111" s="863">
        <v>1.7</v>
      </c>
      <c r="P111" s="857">
        <v>3</v>
      </c>
      <c r="Q111" s="855">
        <f t="shared" si="5"/>
        <v>182.70000000000002</v>
      </c>
      <c r="R111" s="851">
        <f t="shared" si="6"/>
        <v>51</v>
      </c>
    </row>
    <row r="112" spans="2:18" x14ac:dyDescent="0.25">
      <c r="B112" s="851" t="s">
        <v>406</v>
      </c>
      <c r="C112" s="851" t="s">
        <v>472</v>
      </c>
      <c r="D112" s="853" t="s">
        <v>473</v>
      </c>
      <c r="E112" s="856"/>
      <c r="F112" s="851"/>
      <c r="G112" s="857"/>
      <c r="H112" s="856"/>
      <c r="I112" s="855"/>
      <c r="J112" s="857"/>
      <c r="K112" s="856">
        <f t="shared" si="7"/>
        <v>266.40000000000003</v>
      </c>
      <c r="L112" s="855">
        <v>3.7</v>
      </c>
      <c r="M112" s="857">
        <v>72</v>
      </c>
      <c r="N112" s="856">
        <f t="shared" si="8"/>
        <v>156.4</v>
      </c>
      <c r="O112" s="863">
        <v>1.7</v>
      </c>
      <c r="P112" s="857">
        <v>92</v>
      </c>
      <c r="Q112" s="855">
        <f t="shared" si="5"/>
        <v>422.80000000000007</v>
      </c>
      <c r="R112" s="851">
        <f t="shared" si="6"/>
        <v>164</v>
      </c>
    </row>
    <row r="113" spans="2:18" x14ac:dyDescent="0.25">
      <c r="B113" s="851" t="s">
        <v>406</v>
      </c>
      <c r="C113" s="851" t="s">
        <v>474</v>
      </c>
      <c r="D113" s="853" t="s">
        <v>475</v>
      </c>
      <c r="E113" s="856"/>
      <c r="F113" s="851"/>
      <c r="G113" s="857"/>
      <c r="H113" s="856"/>
      <c r="I113" s="855"/>
      <c r="J113" s="857"/>
      <c r="K113" s="856">
        <f t="shared" si="7"/>
        <v>495.8</v>
      </c>
      <c r="L113" s="855">
        <v>3.7</v>
      </c>
      <c r="M113" s="857">
        <v>134</v>
      </c>
      <c r="N113" s="856">
        <f t="shared" si="8"/>
        <v>137.69999999999999</v>
      </c>
      <c r="O113" s="863">
        <v>1.7</v>
      </c>
      <c r="P113" s="857">
        <v>81</v>
      </c>
      <c r="Q113" s="855">
        <f t="shared" si="5"/>
        <v>633.5</v>
      </c>
      <c r="R113" s="851">
        <f t="shared" si="6"/>
        <v>215</v>
      </c>
    </row>
    <row r="114" spans="2:18" x14ac:dyDescent="0.25">
      <c r="B114" s="851" t="s">
        <v>406</v>
      </c>
      <c r="C114" s="851" t="s">
        <v>476</v>
      </c>
      <c r="D114" s="853" t="s">
        <v>477</v>
      </c>
      <c r="E114" s="856"/>
      <c r="F114" s="851"/>
      <c r="G114" s="857"/>
      <c r="H114" s="856"/>
      <c r="I114" s="855"/>
      <c r="J114" s="857"/>
      <c r="K114" s="856">
        <f t="shared" si="7"/>
        <v>532.80000000000007</v>
      </c>
      <c r="L114" s="855">
        <v>3.7</v>
      </c>
      <c r="M114" s="857">
        <v>144</v>
      </c>
      <c r="N114" s="856">
        <f t="shared" si="8"/>
        <v>113.89999999999999</v>
      </c>
      <c r="O114" s="863">
        <v>1.7</v>
      </c>
      <c r="P114" s="857">
        <v>67</v>
      </c>
      <c r="Q114" s="855">
        <f t="shared" si="5"/>
        <v>646.70000000000005</v>
      </c>
      <c r="R114" s="851">
        <f t="shared" si="6"/>
        <v>211</v>
      </c>
    </row>
    <row r="115" spans="2:18" x14ac:dyDescent="0.25">
      <c r="B115" s="851" t="s">
        <v>406</v>
      </c>
      <c r="C115" s="851" t="s">
        <v>478</v>
      </c>
      <c r="D115" s="853" t="s">
        <v>479</v>
      </c>
      <c r="E115" s="856"/>
      <c r="F115" s="851"/>
      <c r="G115" s="857"/>
      <c r="H115" s="856"/>
      <c r="I115" s="855"/>
      <c r="J115" s="857"/>
      <c r="K115" s="856">
        <f t="shared" si="7"/>
        <v>425.5</v>
      </c>
      <c r="L115" s="855">
        <v>3.7</v>
      </c>
      <c r="M115" s="857">
        <v>115</v>
      </c>
      <c r="N115" s="856">
        <f t="shared" si="8"/>
        <v>0</v>
      </c>
      <c r="O115" s="863">
        <v>1.7</v>
      </c>
      <c r="P115" s="857"/>
      <c r="Q115" s="855">
        <f t="shared" si="5"/>
        <v>425.5</v>
      </c>
      <c r="R115" s="851">
        <f t="shared" si="6"/>
        <v>115</v>
      </c>
    </row>
    <row r="116" spans="2:18" x14ac:dyDescent="0.25">
      <c r="B116" s="851" t="s">
        <v>406</v>
      </c>
      <c r="C116" s="851" t="s">
        <v>480</v>
      </c>
      <c r="D116" s="853" t="s">
        <v>481</v>
      </c>
      <c r="E116" s="856"/>
      <c r="F116" s="851"/>
      <c r="G116" s="857"/>
      <c r="H116" s="856"/>
      <c r="I116" s="855"/>
      <c r="J116" s="857"/>
      <c r="K116" s="856">
        <f t="shared" si="7"/>
        <v>207.20000000000002</v>
      </c>
      <c r="L116" s="855">
        <v>3.7</v>
      </c>
      <c r="M116" s="857">
        <v>56</v>
      </c>
      <c r="N116" s="856">
        <f t="shared" si="8"/>
        <v>132.6</v>
      </c>
      <c r="O116" s="863">
        <v>1.7</v>
      </c>
      <c r="P116" s="857">
        <v>78</v>
      </c>
      <c r="Q116" s="855">
        <f t="shared" si="5"/>
        <v>339.8</v>
      </c>
      <c r="R116" s="851">
        <f t="shared" si="6"/>
        <v>134</v>
      </c>
    </row>
    <row r="117" spans="2:18" x14ac:dyDescent="0.25">
      <c r="B117" s="851" t="s">
        <v>406</v>
      </c>
      <c r="C117" s="851" t="s">
        <v>5222</v>
      </c>
      <c r="D117" s="853" t="s">
        <v>5223</v>
      </c>
      <c r="E117" s="856"/>
      <c r="F117" s="851"/>
      <c r="G117" s="857"/>
      <c r="H117" s="856"/>
      <c r="I117" s="855"/>
      <c r="J117" s="857"/>
      <c r="K117" s="856">
        <f t="shared" si="7"/>
        <v>92.5</v>
      </c>
      <c r="L117" s="855">
        <v>3.7</v>
      </c>
      <c r="M117" s="857">
        <v>25</v>
      </c>
      <c r="N117" s="856">
        <f t="shared" si="8"/>
        <v>98.6</v>
      </c>
      <c r="O117" s="863">
        <v>1.7</v>
      </c>
      <c r="P117" s="857">
        <v>58</v>
      </c>
      <c r="Q117" s="855">
        <f t="shared" si="5"/>
        <v>191.1</v>
      </c>
      <c r="R117" s="851">
        <f t="shared" si="6"/>
        <v>83</v>
      </c>
    </row>
    <row r="118" spans="2:18" x14ac:dyDescent="0.25">
      <c r="B118" s="851" t="s">
        <v>406</v>
      </c>
      <c r="C118" s="851" t="s">
        <v>482</v>
      </c>
      <c r="D118" s="853" t="s">
        <v>483</v>
      </c>
      <c r="E118" s="856"/>
      <c r="F118" s="851"/>
      <c r="G118" s="857"/>
      <c r="H118" s="856"/>
      <c r="I118" s="855"/>
      <c r="J118" s="857"/>
      <c r="K118" s="856">
        <f t="shared" si="7"/>
        <v>654.9</v>
      </c>
      <c r="L118" s="855">
        <v>3.7</v>
      </c>
      <c r="M118" s="857">
        <v>177</v>
      </c>
      <c r="N118" s="856">
        <f t="shared" si="8"/>
        <v>0</v>
      </c>
      <c r="O118" s="863">
        <v>1.7</v>
      </c>
      <c r="P118" s="857"/>
      <c r="Q118" s="855">
        <f t="shared" si="5"/>
        <v>654.9</v>
      </c>
      <c r="R118" s="851">
        <f t="shared" si="6"/>
        <v>177</v>
      </c>
    </row>
    <row r="119" spans="2:18" x14ac:dyDescent="0.25">
      <c r="B119" s="851" t="s">
        <v>406</v>
      </c>
      <c r="C119" s="851" t="s">
        <v>484</v>
      </c>
      <c r="D119" s="853" t="s">
        <v>485</v>
      </c>
      <c r="E119" s="856"/>
      <c r="F119" s="851"/>
      <c r="G119" s="857"/>
      <c r="H119" s="856"/>
      <c r="I119" s="855"/>
      <c r="J119" s="857"/>
      <c r="K119" s="856">
        <f t="shared" si="7"/>
        <v>18.5</v>
      </c>
      <c r="L119" s="855">
        <v>3.7</v>
      </c>
      <c r="M119" s="857">
        <v>5</v>
      </c>
      <c r="N119" s="856">
        <f t="shared" si="8"/>
        <v>3.4</v>
      </c>
      <c r="O119" s="863">
        <v>1.7</v>
      </c>
      <c r="P119" s="857">
        <v>2</v>
      </c>
      <c r="Q119" s="855">
        <f t="shared" si="5"/>
        <v>21.9</v>
      </c>
      <c r="R119" s="851">
        <f t="shared" si="6"/>
        <v>7</v>
      </c>
    </row>
    <row r="120" spans="2:18" ht="30" x14ac:dyDescent="0.25">
      <c r="B120" s="851" t="s">
        <v>406</v>
      </c>
      <c r="C120" s="851" t="s">
        <v>486</v>
      </c>
      <c r="D120" s="853" t="s">
        <v>487</v>
      </c>
      <c r="E120" s="856"/>
      <c r="F120" s="851"/>
      <c r="G120" s="857"/>
      <c r="H120" s="856"/>
      <c r="I120" s="855"/>
      <c r="J120" s="857"/>
      <c r="K120" s="856">
        <f t="shared" si="7"/>
        <v>580.9</v>
      </c>
      <c r="L120" s="855">
        <v>3.7</v>
      </c>
      <c r="M120" s="857">
        <v>157</v>
      </c>
      <c r="N120" s="856">
        <f t="shared" si="8"/>
        <v>146.19999999999999</v>
      </c>
      <c r="O120" s="863">
        <v>1.7</v>
      </c>
      <c r="P120" s="857">
        <v>86</v>
      </c>
      <c r="Q120" s="855">
        <f t="shared" si="5"/>
        <v>727.09999999999991</v>
      </c>
      <c r="R120" s="851">
        <f t="shared" si="6"/>
        <v>243</v>
      </c>
    </row>
    <row r="121" spans="2:18" x14ac:dyDescent="0.25">
      <c r="B121" s="851" t="s">
        <v>406</v>
      </c>
      <c r="C121" s="851" t="s">
        <v>488</v>
      </c>
      <c r="D121" s="853" t="s">
        <v>489</v>
      </c>
      <c r="E121" s="856"/>
      <c r="F121" s="851"/>
      <c r="G121" s="857"/>
      <c r="H121" s="856"/>
      <c r="I121" s="855"/>
      <c r="J121" s="857"/>
      <c r="K121" s="856">
        <f t="shared" si="7"/>
        <v>96.2</v>
      </c>
      <c r="L121" s="855">
        <v>3.7</v>
      </c>
      <c r="M121" s="857">
        <v>26</v>
      </c>
      <c r="N121" s="856">
        <f t="shared" si="8"/>
        <v>5.0999999999999996</v>
      </c>
      <c r="O121" s="863">
        <v>1.7</v>
      </c>
      <c r="P121" s="857">
        <v>3</v>
      </c>
      <c r="Q121" s="855">
        <f t="shared" si="5"/>
        <v>101.3</v>
      </c>
      <c r="R121" s="851">
        <f t="shared" si="6"/>
        <v>29</v>
      </c>
    </row>
    <row r="122" spans="2:18" x14ac:dyDescent="0.25">
      <c r="B122" s="851" t="s">
        <v>406</v>
      </c>
      <c r="C122" s="851" t="s">
        <v>490</v>
      </c>
      <c r="D122" s="853" t="s">
        <v>491</v>
      </c>
      <c r="E122" s="856"/>
      <c r="F122" s="851"/>
      <c r="G122" s="857"/>
      <c r="H122" s="856"/>
      <c r="I122" s="855"/>
      <c r="J122" s="857"/>
      <c r="K122" s="856">
        <f t="shared" si="7"/>
        <v>336.7</v>
      </c>
      <c r="L122" s="855">
        <v>3.7</v>
      </c>
      <c r="M122" s="857">
        <v>91</v>
      </c>
      <c r="N122" s="856">
        <f t="shared" si="8"/>
        <v>0</v>
      </c>
      <c r="O122" s="863">
        <v>1.7</v>
      </c>
      <c r="P122" s="857"/>
      <c r="Q122" s="855">
        <f t="shared" si="5"/>
        <v>336.7</v>
      </c>
      <c r="R122" s="851">
        <f t="shared" si="6"/>
        <v>91</v>
      </c>
    </row>
    <row r="123" spans="2:18" x14ac:dyDescent="0.25">
      <c r="B123" s="851" t="s">
        <v>406</v>
      </c>
      <c r="C123" s="851" t="s">
        <v>492</v>
      </c>
      <c r="D123" s="853" t="s">
        <v>493</v>
      </c>
      <c r="E123" s="856"/>
      <c r="F123" s="851"/>
      <c r="G123" s="857"/>
      <c r="H123" s="856"/>
      <c r="I123" s="855"/>
      <c r="J123" s="857"/>
      <c r="K123" s="856">
        <f t="shared" si="7"/>
        <v>2997</v>
      </c>
      <c r="L123" s="855">
        <v>3.7</v>
      </c>
      <c r="M123" s="857">
        <v>810</v>
      </c>
      <c r="N123" s="856">
        <f t="shared" si="8"/>
        <v>367.2</v>
      </c>
      <c r="O123" s="863">
        <v>1.7</v>
      </c>
      <c r="P123" s="857">
        <v>216</v>
      </c>
      <c r="Q123" s="855">
        <f t="shared" si="5"/>
        <v>3364.2</v>
      </c>
      <c r="R123" s="851">
        <f t="shared" si="6"/>
        <v>1026</v>
      </c>
    </row>
    <row r="124" spans="2:18" x14ac:dyDescent="0.25">
      <c r="B124" s="851" t="s">
        <v>406</v>
      </c>
      <c r="C124" s="851" t="s">
        <v>494</v>
      </c>
      <c r="D124" s="853" t="s">
        <v>495</v>
      </c>
      <c r="E124" s="856"/>
      <c r="F124" s="851"/>
      <c r="G124" s="857"/>
      <c r="H124" s="856"/>
      <c r="I124" s="855"/>
      <c r="J124" s="857"/>
      <c r="K124" s="856">
        <f t="shared" si="7"/>
        <v>177.60000000000002</v>
      </c>
      <c r="L124" s="855">
        <v>3.7</v>
      </c>
      <c r="M124" s="857">
        <v>48</v>
      </c>
      <c r="N124" s="856">
        <f t="shared" si="8"/>
        <v>30.599999999999998</v>
      </c>
      <c r="O124" s="863">
        <v>1.7</v>
      </c>
      <c r="P124" s="857">
        <v>18</v>
      </c>
      <c r="Q124" s="855">
        <f t="shared" si="5"/>
        <v>208.20000000000002</v>
      </c>
      <c r="R124" s="851">
        <f t="shared" si="6"/>
        <v>66</v>
      </c>
    </row>
    <row r="125" spans="2:18" ht="30" x14ac:dyDescent="0.25">
      <c r="B125" s="851" t="s">
        <v>406</v>
      </c>
      <c r="C125" s="851" t="s">
        <v>496</v>
      </c>
      <c r="D125" s="853" t="s">
        <v>497</v>
      </c>
      <c r="E125" s="856"/>
      <c r="F125" s="851"/>
      <c r="G125" s="857"/>
      <c r="H125" s="856"/>
      <c r="I125" s="855"/>
      <c r="J125" s="857"/>
      <c r="K125" s="856">
        <f t="shared" si="7"/>
        <v>662.30000000000007</v>
      </c>
      <c r="L125" s="855">
        <v>3.7</v>
      </c>
      <c r="M125" s="857">
        <v>179</v>
      </c>
      <c r="N125" s="856">
        <f t="shared" si="8"/>
        <v>85</v>
      </c>
      <c r="O125" s="863">
        <v>1.7</v>
      </c>
      <c r="P125" s="857">
        <v>50</v>
      </c>
      <c r="Q125" s="855">
        <f t="shared" si="5"/>
        <v>747.30000000000007</v>
      </c>
      <c r="R125" s="851">
        <f t="shared" si="6"/>
        <v>229</v>
      </c>
    </row>
    <row r="126" spans="2:18" ht="30" x14ac:dyDescent="0.25">
      <c r="B126" s="851" t="s">
        <v>406</v>
      </c>
      <c r="C126" s="851" t="s">
        <v>498</v>
      </c>
      <c r="D126" s="853" t="s">
        <v>499</v>
      </c>
      <c r="E126" s="856"/>
      <c r="F126" s="851"/>
      <c r="G126" s="857"/>
      <c r="H126" s="856"/>
      <c r="I126" s="855"/>
      <c r="J126" s="857"/>
      <c r="K126" s="856">
        <f t="shared" si="7"/>
        <v>159.1</v>
      </c>
      <c r="L126" s="855">
        <v>3.7</v>
      </c>
      <c r="M126" s="857">
        <v>43</v>
      </c>
      <c r="N126" s="856">
        <f t="shared" si="8"/>
        <v>0</v>
      </c>
      <c r="O126" s="863">
        <v>1.7</v>
      </c>
      <c r="P126" s="857"/>
      <c r="Q126" s="855">
        <f t="shared" si="5"/>
        <v>159.1</v>
      </c>
      <c r="R126" s="851">
        <f t="shared" si="6"/>
        <v>43</v>
      </c>
    </row>
    <row r="127" spans="2:18" x14ac:dyDescent="0.25">
      <c r="B127" s="851" t="s">
        <v>406</v>
      </c>
      <c r="C127" s="851" t="s">
        <v>500</v>
      </c>
      <c r="D127" s="853" t="s">
        <v>501</v>
      </c>
      <c r="E127" s="856"/>
      <c r="F127" s="851"/>
      <c r="G127" s="857"/>
      <c r="H127" s="856"/>
      <c r="I127" s="855"/>
      <c r="J127" s="857"/>
      <c r="K127" s="856">
        <f t="shared" si="7"/>
        <v>255.3</v>
      </c>
      <c r="L127" s="855">
        <v>3.7</v>
      </c>
      <c r="M127" s="857">
        <v>69</v>
      </c>
      <c r="N127" s="856">
        <f t="shared" si="8"/>
        <v>85</v>
      </c>
      <c r="O127" s="863">
        <v>1.7</v>
      </c>
      <c r="P127" s="857">
        <v>50</v>
      </c>
      <c r="Q127" s="855">
        <f t="shared" si="5"/>
        <v>340.3</v>
      </c>
      <c r="R127" s="851">
        <f t="shared" si="6"/>
        <v>119</v>
      </c>
    </row>
    <row r="128" spans="2:18" x14ac:dyDescent="0.25">
      <c r="B128" s="851" t="s">
        <v>406</v>
      </c>
      <c r="C128" s="851" t="s">
        <v>502</v>
      </c>
      <c r="D128" s="853" t="s">
        <v>503</v>
      </c>
      <c r="E128" s="856"/>
      <c r="F128" s="851"/>
      <c r="G128" s="857"/>
      <c r="H128" s="856"/>
      <c r="I128" s="855"/>
      <c r="J128" s="857"/>
      <c r="K128" s="856">
        <f t="shared" si="7"/>
        <v>114.7</v>
      </c>
      <c r="L128" s="855">
        <v>3.7</v>
      </c>
      <c r="M128" s="857">
        <v>31</v>
      </c>
      <c r="N128" s="856">
        <f t="shared" si="8"/>
        <v>51</v>
      </c>
      <c r="O128" s="863">
        <v>1.7</v>
      </c>
      <c r="P128" s="857">
        <v>30</v>
      </c>
      <c r="Q128" s="855">
        <f t="shared" si="5"/>
        <v>165.7</v>
      </c>
      <c r="R128" s="851">
        <f t="shared" si="6"/>
        <v>61</v>
      </c>
    </row>
    <row r="129" spans="2:18" x14ac:dyDescent="0.25">
      <c r="B129" s="851" t="s">
        <v>406</v>
      </c>
      <c r="C129" s="851" t="s">
        <v>504</v>
      </c>
      <c r="D129" s="853" t="s">
        <v>505</v>
      </c>
      <c r="E129" s="856"/>
      <c r="F129" s="851"/>
      <c r="G129" s="857"/>
      <c r="H129" s="856"/>
      <c r="I129" s="855"/>
      <c r="J129" s="857"/>
      <c r="K129" s="856">
        <f t="shared" si="7"/>
        <v>92.5</v>
      </c>
      <c r="L129" s="855">
        <v>3.7</v>
      </c>
      <c r="M129" s="857">
        <v>25</v>
      </c>
      <c r="N129" s="856">
        <f t="shared" si="8"/>
        <v>1.7</v>
      </c>
      <c r="O129" s="863">
        <v>1.7</v>
      </c>
      <c r="P129" s="857">
        <v>1</v>
      </c>
      <c r="Q129" s="855">
        <f t="shared" si="5"/>
        <v>94.2</v>
      </c>
      <c r="R129" s="851">
        <f t="shared" si="6"/>
        <v>26</v>
      </c>
    </row>
    <row r="130" spans="2:18" x14ac:dyDescent="0.25">
      <c r="B130" s="851" t="s">
        <v>406</v>
      </c>
      <c r="C130" s="851" t="s">
        <v>506</v>
      </c>
      <c r="D130" s="853" t="s">
        <v>507</v>
      </c>
      <c r="E130" s="856"/>
      <c r="F130" s="851"/>
      <c r="G130" s="857"/>
      <c r="H130" s="856"/>
      <c r="I130" s="855"/>
      <c r="J130" s="857"/>
      <c r="K130" s="856">
        <f t="shared" si="7"/>
        <v>484.70000000000005</v>
      </c>
      <c r="L130" s="855">
        <v>3.7</v>
      </c>
      <c r="M130" s="857">
        <v>131</v>
      </c>
      <c r="N130" s="856">
        <f t="shared" si="8"/>
        <v>25.5</v>
      </c>
      <c r="O130" s="863">
        <v>1.7</v>
      </c>
      <c r="P130" s="857">
        <v>15</v>
      </c>
      <c r="Q130" s="855">
        <f t="shared" si="5"/>
        <v>510.20000000000005</v>
      </c>
      <c r="R130" s="851">
        <f t="shared" si="6"/>
        <v>146</v>
      </c>
    </row>
    <row r="131" spans="2:18" ht="30" x14ac:dyDescent="0.25">
      <c r="B131" s="851" t="s">
        <v>406</v>
      </c>
      <c r="C131" s="851" t="s">
        <v>508</v>
      </c>
      <c r="D131" s="853" t="s">
        <v>509</v>
      </c>
      <c r="E131" s="856"/>
      <c r="F131" s="851"/>
      <c r="G131" s="857"/>
      <c r="H131" s="856"/>
      <c r="I131" s="855"/>
      <c r="J131" s="857"/>
      <c r="K131" s="856">
        <f t="shared" si="7"/>
        <v>277.5</v>
      </c>
      <c r="L131" s="855">
        <v>3.7</v>
      </c>
      <c r="M131" s="857">
        <v>75</v>
      </c>
      <c r="N131" s="856">
        <f t="shared" si="8"/>
        <v>56.1</v>
      </c>
      <c r="O131" s="863">
        <v>1.7</v>
      </c>
      <c r="P131" s="857">
        <v>33</v>
      </c>
      <c r="Q131" s="855">
        <f t="shared" si="5"/>
        <v>333.6</v>
      </c>
      <c r="R131" s="851">
        <f t="shared" si="6"/>
        <v>108</v>
      </c>
    </row>
    <row r="132" spans="2:18" x14ac:dyDescent="0.25">
      <c r="B132" s="851" t="s">
        <v>406</v>
      </c>
      <c r="C132" s="851" t="s">
        <v>510</v>
      </c>
      <c r="D132" s="853" t="s">
        <v>511</v>
      </c>
      <c r="E132" s="856"/>
      <c r="F132" s="851"/>
      <c r="G132" s="857"/>
      <c r="H132" s="856"/>
      <c r="I132" s="855"/>
      <c r="J132" s="857"/>
      <c r="K132" s="856">
        <f t="shared" si="7"/>
        <v>1150.7</v>
      </c>
      <c r="L132" s="855">
        <v>3.7</v>
      </c>
      <c r="M132" s="857">
        <v>311</v>
      </c>
      <c r="N132" s="856">
        <f t="shared" si="8"/>
        <v>239.7</v>
      </c>
      <c r="O132" s="863">
        <v>1.7</v>
      </c>
      <c r="P132" s="857">
        <v>141</v>
      </c>
      <c r="Q132" s="855">
        <f t="shared" si="5"/>
        <v>1390.4</v>
      </c>
      <c r="R132" s="851">
        <f t="shared" si="6"/>
        <v>452</v>
      </c>
    </row>
    <row r="133" spans="2:18" x14ac:dyDescent="0.25">
      <c r="B133" s="851" t="s">
        <v>406</v>
      </c>
      <c r="C133" s="851" t="s">
        <v>512</v>
      </c>
      <c r="D133" s="853" t="s">
        <v>513</v>
      </c>
      <c r="E133" s="856"/>
      <c r="F133" s="851"/>
      <c r="G133" s="857"/>
      <c r="H133" s="856"/>
      <c r="I133" s="855"/>
      <c r="J133" s="857"/>
      <c r="K133" s="856">
        <f t="shared" si="7"/>
        <v>133.20000000000002</v>
      </c>
      <c r="L133" s="855">
        <v>3.7</v>
      </c>
      <c r="M133" s="857">
        <v>36</v>
      </c>
      <c r="N133" s="856">
        <f t="shared" si="8"/>
        <v>22.099999999999998</v>
      </c>
      <c r="O133" s="863">
        <v>1.7</v>
      </c>
      <c r="P133" s="857">
        <v>13</v>
      </c>
      <c r="Q133" s="855">
        <f t="shared" si="5"/>
        <v>155.30000000000001</v>
      </c>
      <c r="R133" s="851">
        <f t="shared" si="6"/>
        <v>49</v>
      </c>
    </row>
    <row r="134" spans="2:18" x14ac:dyDescent="0.25">
      <c r="B134" s="851" t="s">
        <v>406</v>
      </c>
      <c r="C134" s="851" t="s">
        <v>514</v>
      </c>
      <c r="D134" s="853" t="s">
        <v>515</v>
      </c>
      <c r="E134" s="856"/>
      <c r="F134" s="851"/>
      <c r="G134" s="857"/>
      <c r="H134" s="856"/>
      <c r="I134" s="855"/>
      <c r="J134" s="857"/>
      <c r="K134" s="856">
        <f t="shared" si="7"/>
        <v>273.8</v>
      </c>
      <c r="L134" s="855">
        <v>3.7</v>
      </c>
      <c r="M134" s="857">
        <v>74</v>
      </c>
      <c r="N134" s="856">
        <f t="shared" si="8"/>
        <v>44.199999999999996</v>
      </c>
      <c r="O134" s="863">
        <v>1.7</v>
      </c>
      <c r="P134" s="857">
        <v>26</v>
      </c>
      <c r="Q134" s="855">
        <f t="shared" si="5"/>
        <v>318</v>
      </c>
      <c r="R134" s="851">
        <f t="shared" si="6"/>
        <v>100</v>
      </c>
    </row>
    <row r="135" spans="2:18" ht="30" x14ac:dyDescent="0.25">
      <c r="B135" s="851" t="s">
        <v>406</v>
      </c>
      <c r="C135" s="851" t="s">
        <v>516</v>
      </c>
      <c r="D135" s="853" t="s">
        <v>517</v>
      </c>
      <c r="E135" s="856"/>
      <c r="F135" s="851"/>
      <c r="G135" s="857"/>
      <c r="H135" s="856"/>
      <c r="I135" s="855"/>
      <c r="J135" s="857"/>
      <c r="K135" s="856">
        <f t="shared" si="7"/>
        <v>551.30000000000007</v>
      </c>
      <c r="L135" s="855">
        <v>3.7</v>
      </c>
      <c r="M135" s="857">
        <v>149</v>
      </c>
      <c r="N135" s="856">
        <f t="shared" si="8"/>
        <v>47.6</v>
      </c>
      <c r="O135" s="863">
        <v>1.7</v>
      </c>
      <c r="P135" s="857">
        <v>28</v>
      </c>
      <c r="Q135" s="855">
        <f t="shared" ref="Q135:Q198" si="9">E135+H135+K135+N135</f>
        <v>598.90000000000009</v>
      </c>
      <c r="R135" s="851">
        <f t="shared" ref="R135:R198" si="10">G135+J135+M135+P135</f>
        <v>177</v>
      </c>
    </row>
    <row r="136" spans="2:18" x14ac:dyDescent="0.25">
      <c r="B136" s="851" t="s">
        <v>406</v>
      </c>
      <c r="C136" s="851" t="s">
        <v>518</v>
      </c>
      <c r="D136" s="853" t="s">
        <v>519</v>
      </c>
      <c r="E136" s="856"/>
      <c r="F136" s="851"/>
      <c r="G136" s="857"/>
      <c r="H136" s="856"/>
      <c r="I136" s="855"/>
      <c r="J136" s="857"/>
      <c r="K136" s="856">
        <f t="shared" ref="K136:K199" si="11">L136*M136</f>
        <v>125.80000000000001</v>
      </c>
      <c r="L136" s="855">
        <v>3.7</v>
      </c>
      <c r="M136" s="857">
        <v>34</v>
      </c>
      <c r="N136" s="856">
        <f t="shared" ref="N136:N199" si="12">O136*P136</f>
        <v>0</v>
      </c>
      <c r="O136" s="863">
        <v>1.7</v>
      </c>
      <c r="P136" s="857"/>
      <c r="Q136" s="855">
        <f t="shared" si="9"/>
        <v>125.80000000000001</v>
      </c>
      <c r="R136" s="851">
        <f t="shared" si="10"/>
        <v>34</v>
      </c>
    </row>
    <row r="137" spans="2:18" x14ac:dyDescent="0.25">
      <c r="B137" s="851" t="s">
        <v>406</v>
      </c>
      <c r="C137" s="851" t="s">
        <v>520</v>
      </c>
      <c r="D137" s="853" t="s">
        <v>521</v>
      </c>
      <c r="E137" s="856"/>
      <c r="F137" s="851"/>
      <c r="G137" s="857"/>
      <c r="H137" s="856"/>
      <c r="I137" s="855"/>
      <c r="J137" s="857"/>
      <c r="K137" s="856">
        <f t="shared" si="11"/>
        <v>725.2</v>
      </c>
      <c r="L137" s="855">
        <v>3.7</v>
      </c>
      <c r="M137" s="857">
        <v>196</v>
      </c>
      <c r="N137" s="856">
        <f t="shared" si="12"/>
        <v>462.4</v>
      </c>
      <c r="O137" s="863">
        <v>1.7</v>
      </c>
      <c r="P137" s="857">
        <v>272</v>
      </c>
      <c r="Q137" s="855">
        <f t="shared" si="9"/>
        <v>1187.5999999999999</v>
      </c>
      <c r="R137" s="851">
        <f t="shared" si="10"/>
        <v>468</v>
      </c>
    </row>
    <row r="138" spans="2:18" x14ac:dyDescent="0.25">
      <c r="B138" s="851" t="s">
        <v>406</v>
      </c>
      <c r="C138" s="851" t="s">
        <v>522</v>
      </c>
      <c r="D138" s="853" t="s">
        <v>523</v>
      </c>
      <c r="E138" s="856"/>
      <c r="F138" s="851"/>
      <c r="G138" s="857"/>
      <c r="H138" s="856"/>
      <c r="I138" s="855"/>
      <c r="J138" s="857"/>
      <c r="K138" s="856">
        <f t="shared" si="11"/>
        <v>129.5</v>
      </c>
      <c r="L138" s="855">
        <v>3.7</v>
      </c>
      <c r="M138" s="857">
        <v>35</v>
      </c>
      <c r="N138" s="856">
        <f t="shared" si="12"/>
        <v>27.2</v>
      </c>
      <c r="O138" s="863">
        <v>1.7</v>
      </c>
      <c r="P138" s="857">
        <v>16</v>
      </c>
      <c r="Q138" s="855">
        <f t="shared" si="9"/>
        <v>156.69999999999999</v>
      </c>
      <c r="R138" s="851">
        <f t="shared" si="10"/>
        <v>51</v>
      </c>
    </row>
    <row r="139" spans="2:18" x14ac:dyDescent="0.25">
      <c r="B139" s="851" t="s">
        <v>406</v>
      </c>
      <c r="C139" s="851" t="s">
        <v>524</v>
      </c>
      <c r="D139" s="853" t="s">
        <v>525</v>
      </c>
      <c r="E139" s="856"/>
      <c r="F139" s="851"/>
      <c r="G139" s="857"/>
      <c r="H139" s="856"/>
      <c r="I139" s="855"/>
      <c r="J139" s="857"/>
      <c r="K139" s="856">
        <f t="shared" si="11"/>
        <v>159.1</v>
      </c>
      <c r="L139" s="855">
        <v>3.7</v>
      </c>
      <c r="M139" s="857">
        <v>43</v>
      </c>
      <c r="N139" s="856">
        <f t="shared" si="12"/>
        <v>66.3</v>
      </c>
      <c r="O139" s="863">
        <v>1.7</v>
      </c>
      <c r="P139" s="857">
        <v>39</v>
      </c>
      <c r="Q139" s="855">
        <f t="shared" si="9"/>
        <v>225.39999999999998</v>
      </c>
      <c r="R139" s="851">
        <f t="shared" si="10"/>
        <v>82</v>
      </c>
    </row>
    <row r="140" spans="2:18" x14ac:dyDescent="0.25">
      <c r="B140" s="851" t="s">
        <v>406</v>
      </c>
      <c r="C140" s="851" t="s">
        <v>526</v>
      </c>
      <c r="D140" s="853" t="s">
        <v>527</v>
      </c>
      <c r="E140" s="856"/>
      <c r="F140" s="851"/>
      <c r="G140" s="857"/>
      <c r="H140" s="856"/>
      <c r="I140" s="855"/>
      <c r="J140" s="857"/>
      <c r="K140" s="856">
        <f t="shared" si="11"/>
        <v>18.5</v>
      </c>
      <c r="L140" s="855">
        <v>3.7</v>
      </c>
      <c r="M140" s="857">
        <v>5</v>
      </c>
      <c r="N140" s="856">
        <f t="shared" si="12"/>
        <v>124.1</v>
      </c>
      <c r="O140" s="863">
        <v>1.7</v>
      </c>
      <c r="P140" s="857">
        <v>73</v>
      </c>
      <c r="Q140" s="855">
        <f t="shared" si="9"/>
        <v>142.6</v>
      </c>
      <c r="R140" s="851">
        <f t="shared" si="10"/>
        <v>78</v>
      </c>
    </row>
    <row r="141" spans="2:18" x14ac:dyDescent="0.25">
      <c r="B141" s="851" t="s">
        <v>406</v>
      </c>
      <c r="C141" s="851" t="s">
        <v>528</v>
      </c>
      <c r="D141" s="853" t="s">
        <v>529</v>
      </c>
      <c r="E141" s="856"/>
      <c r="F141" s="851"/>
      <c r="G141" s="857"/>
      <c r="H141" s="856"/>
      <c r="I141" s="855"/>
      <c r="J141" s="857"/>
      <c r="K141" s="856">
        <f t="shared" si="11"/>
        <v>817.7</v>
      </c>
      <c r="L141" s="855">
        <v>3.7</v>
      </c>
      <c r="M141" s="857">
        <v>221</v>
      </c>
      <c r="N141" s="856">
        <f t="shared" si="12"/>
        <v>236.29999999999998</v>
      </c>
      <c r="O141" s="863">
        <v>1.7</v>
      </c>
      <c r="P141" s="857">
        <v>139</v>
      </c>
      <c r="Q141" s="855">
        <f t="shared" si="9"/>
        <v>1054</v>
      </c>
      <c r="R141" s="851">
        <f t="shared" si="10"/>
        <v>360</v>
      </c>
    </row>
    <row r="142" spans="2:18" x14ac:dyDescent="0.25">
      <c r="B142" s="851" t="s">
        <v>406</v>
      </c>
      <c r="C142" s="851" t="s">
        <v>530</v>
      </c>
      <c r="D142" s="853" t="s">
        <v>531</v>
      </c>
      <c r="E142" s="856"/>
      <c r="F142" s="851"/>
      <c r="G142" s="857"/>
      <c r="H142" s="856"/>
      <c r="I142" s="855"/>
      <c r="J142" s="857"/>
      <c r="K142" s="856">
        <f t="shared" si="11"/>
        <v>462.5</v>
      </c>
      <c r="L142" s="855">
        <v>3.7</v>
      </c>
      <c r="M142" s="857">
        <v>125</v>
      </c>
      <c r="N142" s="856">
        <f t="shared" si="12"/>
        <v>44.199999999999996</v>
      </c>
      <c r="O142" s="863">
        <v>1.7</v>
      </c>
      <c r="P142" s="857">
        <v>26</v>
      </c>
      <c r="Q142" s="855">
        <f t="shared" si="9"/>
        <v>506.7</v>
      </c>
      <c r="R142" s="851">
        <f t="shared" si="10"/>
        <v>151</v>
      </c>
    </row>
    <row r="143" spans="2:18" x14ac:dyDescent="0.25">
      <c r="B143" s="851" t="s">
        <v>406</v>
      </c>
      <c r="C143" s="851" t="s">
        <v>532</v>
      </c>
      <c r="D143" s="853" t="s">
        <v>533</v>
      </c>
      <c r="E143" s="856"/>
      <c r="F143" s="851"/>
      <c r="G143" s="857"/>
      <c r="H143" s="856"/>
      <c r="I143" s="855"/>
      <c r="J143" s="857"/>
      <c r="K143" s="856">
        <f t="shared" si="11"/>
        <v>59.2</v>
      </c>
      <c r="L143" s="855">
        <v>3.7</v>
      </c>
      <c r="M143" s="857">
        <v>16</v>
      </c>
      <c r="N143" s="856">
        <f t="shared" si="12"/>
        <v>0</v>
      </c>
      <c r="O143" s="863">
        <v>1.7</v>
      </c>
      <c r="P143" s="857"/>
      <c r="Q143" s="855">
        <f t="shared" si="9"/>
        <v>59.2</v>
      </c>
      <c r="R143" s="851">
        <f t="shared" si="10"/>
        <v>16</v>
      </c>
    </row>
    <row r="144" spans="2:18" x14ac:dyDescent="0.25">
      <c r="B144" s="851" t="s">
        <v>406</v>
      </c>
      <c r="C144" s="851" t="s">
        <v>534</v>
      </c>
      <c r="D144" s="853" t="s">
        <v>535</v>
      </c>
      <c r="E144" s="856"/>
      <c r="F144" s="851"/>
      <c r="G144" s="857"/>
      <c r="H144" s="856"/>
      <c r="I144" s="855"/>
      <c r="J144" s="857"/>
      <c r="K144" s="856">
        <f t="shared" si="11"/>
        <v>259</v>
      </c>
      <c r="L144" s="855">
        <v>3.7</v>
      </c>
      <c r="M144" s="857">
        <v>70</v>
      </c>
      <c r="N144" s="856">
        <f t="shared" si="12"/>
        <v>124.1</v>
      </c>
      <c r="O144" s="863">
        <v>1.7</v>
      </c>
      <c r="P144" s="857">
        <v>73</v>
      </c>
      <c r="Q144" s="855">
        <f t="shared" si="9"/>
        <v>383.1</v>
      </c>
      <c r="R144" s="851">
        <f t="shared" si="10"/>
        <v>143</v>
      </c>
    </row>
    <row r="145" spans="2:18" x14ac:dyDescent="0.25">
      <c r="B145" s="851" t="s">
        <v>406</v>
      </c>
      <c r="C145" s="851" t="s">
        <v>3058</v>
      </c>
      <c r="D145" s="853" t="s">
        <v>3059</v>
      </c>
      <c r="E145" s="856"/>
      <c r="F145" s="851"/>
      <c r="G145" s="857"/>
      <c r="H145" s="856"/>
      <c r="I145" s="855"/>
      <c r="J145" s="857"/>
      <c r="K145" s="856">
        <f t="shared" si="11"/>
        <v>7.4</v>
      </c>
      <c r="L145" s="855">
        <v>3.7</v>
      </c>
      <c r="M145" s="857">
        <v>2</v>
      </c>
      <c r="N145" s="856">
        <f t="shared" si="12"/>
        <v>0</v>
      </c>
      <c r="O145" s="863">
        <v>1.7</v>
      </c>
      <c r="P145" s="857"/>
      <c r="Q145" s="855">
        <f t="shared" si="9"/>
        <v>7.4</v>
      </c>
      <c r="R145" s="851">
        <f t="shared" si="10"/>
        <v>2</v>
      </c>
    </row>
    <row r="146" spans="2:18" x14ac:dyDescent="0.25">
      <c r="B146" s="851" t="s">
        <v>406</v>
      </c>
      <c r="C146" s="851" t="s">
        <v>536</v>
      </c>
      <c r="D146" s="853" t="s">
        <v>537</v>
      </c>
      <c r="E146" s="856"/>
      <c r="F146" s="851"/>
      <c r="G146" s="857"/>
      <c r="H146" s="856"/>
      <c r="I146" s="855"/>
      <c r="J146" s="857"/>
      <c r="K146" s="856">
        <f t="shared" si="11"/>
        <v>25.900000000000002</v>
      </c>
      <c r="L146" s="855">
        <v>3.7</v>
      </c>
      <c r="M146" s="857">
        <v>7</v>
      </c>
      <c r="N146" s="856">
        <f t="shared" si="12"/>
        <v>0</v>
      </c>
      <c r="O146" s="863">
        <v>1.7</v>
      </c>
      <c r="P146" s="857"/>
      <c r="Q146" s="855">
        <f t="shared" si="9"/>
        <v>25.900000000000002</v>
      </c>
      <c r="R146" s="851">
        <f t="shared" si="10"/>
        <v>7</v>
      </c>
    </row>
    <row r="147" spans="2:18" x14ac:dyDescent="0.25">
      <c r="B147" s="851" t="s">
        <v>406</v>
      </c>
      <c r="C147" s="851" t="s">
        <v>538</v>
      </c>
      <c r="D147" s="853" t="s">
        <v>539</v>
      </c>
      <c r="E147" s="856"/>
      <c r="F147" s="851"/>
      <c r="G147" s="857"/>
      <c r="H147" s="856"/>
      <c r="I147" s="855"/>
      <c r="J147" s="857"/>
      <c r="K147" s="856">
        <f t="shared" si="11"/>
        <v>207.20000000000002</v>
      </c>
      <c r="L147" s="855">
        <v>3.7</v>
      </c>
      <c r="M147" s="857">
        <v>56</v>
      </c>
      <c r="N147" s="856">
        <f t="shared" si="12"/>
        <v>10.199999999999999</v>
      </c>
      <c r="O147" s="863">
        <v>1.7</v>
      </c>
      <c r="P147" s="857">
        <v>6</v>
      </c>
      <c r="Q147" s="855">
        <f t="shared" si="9"/>
        <v>217.4</v>
      </c>
      <c r="R147" s="851">
        <f t="shared" si="10"/>
        <v>62</v>
      </c>
    </row>
    <row r="148" spans="2:18" x14ac:dyDescent="0.25">
      <c r="B148" s="851" t="s">
        <v>540</v>
      </c>
      <c r="C148" s="851" t="s">
        <v>541</v>
      </c>
      <c r="D148" s="853" t="s">
        <v>542</v>
      </c>
      <c r="E148" s="856"/>
      <c r="F148" s="851"/>
      <c r="G148" s="857"/>
      <c r="H148" s="856"/>
      <c r="I148" s="855"/>
      <c r="J148" s="857"/>
      <c r="K148" s="856">
        <f t="shared" si="11"/>
        <v>440.3</v>
      </c>
      <c r="L148" s="855">
        <v>3.7</v>
      </c>
      <c r="M148" s="857">
        <v>119</v>
      </c>
      <c r="N148" s="856">
        <f t="shared" si="12"/>
        <v>49.3</v>
      </c>
      <c r="O148" s="863">
        <v>1.7</v>
      </c>
      <c r="P148" s="857">
        <v>29</v>
      </c>
      <c r="Q148" s="855">
        <f t="shared" si="9"/>
        <v>489.6</v>
      </c>
      <c r="R148" s="851">
        <f t="shared" si="10"/>
        <v>148</v>
      </c>
    </row>
    <row r="149" spans="2:18" x14ac:dyDescent="0.25">
      <c r="B149" s="851" t="s">
        <v>540</v>
      </c>
      <c r="C149" s="851" t="s">
        <v>543</v>
      </c>
      <c r="D149" s="853" t="s">
        <v>544</v>
      </c>
      <c r="E149" s="856"/>
      <c r="F149" s="851"/>
      <c r="G149" s="857"/>
      <c r="H149" s="856"/>
      <c r="I149" s="855"/>
      <c r="J149" s="857"/>
      <c r="K149" s="856">
        <f t="shared" si="11"/>
        <v>144.30000000000001</v>
      </c>
      <c r="L149" s="855">
        <v>3.7</v>
      </c>
      <c r="M149" s="857">
        <v>39</v>
      </c>
      <c r="N149" s="856">
        <f t="shared" si="12"/>
        <v>0</v>
      </c>
      <c r="O149" s="863">
        <v>1.7</v>
      </c>
      <c r="P149" s="857"/>
      <c r="Q149" s="855">
        <f t="shared" si="9"/>
        <v>144.30000000000001</v>
      </c>
      <c r="R149" s="851">
        <f t="shared" si="10"/>
        <v>39</v>
      </c>
    </row>
    <row r="150" spans="2:18" x14ac:dyDescent="0.25">
      <c r="B150" s="851" t="s">
        <v>540</v>
      </c>
      <c r="C150" s="851" t="s">
        <v>545</v>
      </c>
      <c r="D150" s="853" t="s">
        <v>546</v>
      </c>
      <c r="E150" s="856"/>
      <c r="F150" s="851"/>
      <c r="G150" s="857"/>
      <c r="H150" s="856"/>
      <c r="I150" s="855"/>
      <c r="J150" s="857"/>
      <c r="K150" s="856">
        <f t="shared" si="11"/>
        <v>48.1</v>
      </c>
      <c r="L150" s="855">
        <v>3.7</v>
      </c>
      <c r="M150" s="857">
        <v>13</v>
      </c>
      <c r="N150" s="856">
        <f t="shared" si="12"/>
        <v>22.099999999999998</v>
      </c>
      <c r="O150" s="863">
        <v>1.7</v>
      </c>
      <c r="P150" s="857">
        <v>13</v>
      </c>
      <c r="Q150" s="855">
        <f t="shared" si="9"/>
        <v>70.2</v>
      </c>
      <c r="R150" s="851">
        <f t="shared" si="10"/>
        <v>26</v>
      </c>
    </row>
    <row r="151" spans="2:18" x14ac:dyDescent="0.25">
      <c r="B151" s="851" t="s">
        <v>540</v>
      </c>
      <c r="C151" s="851" t="s">
        <v>547</v>
      </c>
      <c r="D151" s="853" t="s">
        <v>548</v>
      </c>
      <c r="E151" s="856"/>
      <c r="F151" s="851"/>
      <c r="G151" s="857"/>
      <c r="H151" s="856"/>
      <c r="I151" s="855"/>
      <c r="J151" s="857"/>
      <c r="K151" s="856">
        <f t="shared" si="11"/>
        <v>133.20000000000002</v>
      </c>
      <c r="L151" s="855">
        <v>3.7</v>
      </c>
      <c r="M151" s="857">
        <v>36</v>
      </c>
      <c r="N151" s="856">
        <f t="shared" si="12"/>
        <v>0</v>
      </c>
      <c r="O151" s="863">
        <v>1.7</v>
      </c>
      <c r="P151" s="857"/>
      <c r="Q151" s="855">
        <f t="shared" si="9"/>
        <v>133.20000000000002</v>
      </c>
      <c r="R151" s="851">
        <f t="shared" si="10"/>
        <v>36</v>
      </c>
    </row>
    <row r="152" spans="2:18" ht="30" x14ac:dyDescent="0.25">
      <c r="B152" s="851" t="s">
        <v>540</v>
      </c>
      <c r="C152" s="851" t="s">
        <v>549</v>
      </c>
      <c r="D152" s="853" t="s">
        <v>550</v>
      </c>
      <c r="E152" s="856"/>
      <c r="F152" s="851"/>
      <c r="G152" s="857"/>
      <c r="H152" s="856"/>
      <c r="I152" s="855"/>
      <c r="J152" s="857"/>
      <c r="K152" s="856">
        <f t="shared" si="11"/>
        <v>44.400000000000006</v>
      </c>
      <c r="L152" s="855">
        <v>3.7</v>
      </c>
      <c r="M152" s="857">
        <v>12</v>
      </c>
      <c r="N152" s="856">
        <f t="shared" si="12"/>
        <v>0</v>
      </c>
      <c r="O152" s="863">
        <v>1.7</v>
      </c>
      <c r="P152" s="857"/>
      <c r="Q152" s="855">
        <f t="shared" si="9"/>
        <v>44.400000000000006</v>
      </c>
      <c r="R152" s="851">
        <f t="shared" si="10"/>
        <v>12</v>
      </c>
    </row>
    <row r="153" spans="2:18" x14ac:dyDescent="0.25">
      <c r="B153" s="851" t="s">
        <v>540</v>
      </c>
      <c r="C153" s="851" t="s">
        <v>551</v>
      </c>
      <c r="D153" s="853" t="s">
        <v>552</v>
      </c>
      <c r="E153" s="856"/>
      <c r="F153" s="851"/>
      <c r="G153" s="857"/>
      <c r="H153" s="856"/>
      <c r="I153" s="855"/>
      <c r="J153" s="857"/>
      <c r="K153" s="856">
        <f t="shared" si="11"/>
        <v>55.5</v>
      </c>
      <c r="L153" s="855">
        <v>3.7</v>
      </c>
      <c r="M153" s="857">
        <v>15</v>
      </c>
      <c r="N153" s="856">
        <f t="shared" si="12"/>
        <v>0</v>
      </c>
      <c r="O153" s="863">
        <v>1.7</v>
      </c>
      <c r="P153" s="857"/>
      <c r="Q153" s="855">
        <f t="shared" si="9"/>
        <v>55.5</v>
      </c>
      <c r="R153" s="851">
        <f t="shared" si="10"/>
        <v>15</v>
      </c>
    </row>
    <row r="154" spans="2:18" x14ac:dyDescent="0.25">
      <c r="B154" s="851" t="s">
        <v>540</v>
      </c>
      <c r="C154" s="851" t="s">
        <v>553</v>
      </c>
      <c r="D154" s="853" t="s">
        <v>554</v>
      </c>
      <c r="E154" s="856"/>
      <c r="F154" s="851"/>
      <c r="G154" s="857"/>
      <c r="H154" s="856"/>
      <c r="I154" s="855"/>
      <c r="J154" s="857"/>
      <c r="K154" s="856">
        <f t="shared" si="11"/>
        <v>122.10000000000001</v>
      </c>
      <c r="L154" s="855">
        <v>3.7</v>
      </c>
      <c r="M154" s="857">
        <v>33</v>
      </c>
      <c r="N154" s="856">
        <f t="shared" si="12"/>
        <v>185.29999999999998</v>
      </c>
      <c r="O154" s="863">
        <v>1.7</v>
      </c>
      <c r="P154" s="857">
        <v>109</v>
      </c>
      <c r="Q154" s="855">
        <f t="shared" si="9"/>
        <v>307.39999999999998</v>
      </c>
      <c r="R154" s="851">
        <f t="shared" si="10"/>
        <v>142</v>
      </c>
    </row>
    <row r="155" spans="2:18" x14ac:dyDescent="0.25">
      <c r="B155" s="851" t="s">
        <v>540</v>
      </c>
      <c r="C155" s="851" t="s">
        <v>555</v>
      </c>
      <c r="D155" s="853" t="s">
        <v>556</v>
      </c>
      <c r="E155" s="856"/>
      <c r="F155" s="851"/>
      <c r="G155" s="857"/>
      <c r="H155" s="856"/>
      <c r="I155" s="855"/>
      <c r="J155" s="857"/>
      <c r="K155" s="856">
        <f t="shared" si="11"/>
        <v>122.10000000000001</v>
      </c>
      <c r="L155" s="855">
        <v>3.7</v>
      </c>
      <c r="M155" s="857">
        <v>33</v>
      </c>
      <c r="N155" s="856">
        <f t="shared" si="12"/>
        <v>44.199999999999996</v>
      </c>
      <c r="O155" s="863">
        <v>1.7</v>
      </c>
      <c r="P155" s="857">
        <v>26</v>
      </c>
      <c r="Q155" s="855">
        <f t="shared" si="9"/>
        <v>166.3</v>
      </c>
      <c r="R155" s="851">
        <f t="shared" si="10"/>
        <v>59</v>
      </c>
    </row>
    <row r="156" spans="2:18" x14ac:dyDescent="0.25">
      <c r="B156" s="851" t="s">
        <v>540</v>
      </c>
      <c r="C156" s="851" t="s">
        <v>557</v>
      </c>
      <c r="D156" s="853" t="s">
        <v>558</v>
      </c>
      <c r="E156" s="856"/>
      <c r="F156" s="851"/>
      <c r="G156" s="857"/>
      <c r="H156" s="856"/>
      <c r="I156" s="855"/>
      <c r="J156" s="857"/>
      <c r="K156" s="856">
        <f t="shared" si="11"/>
        <v>388.5</v>
      </c>
      <c r="L156" s="855">
        <v>3.7</v>
      </c>
      <c r="M156" s="857">
        <v>105</v>
      </c>
      <c r="N156" s="856">
        <f t="shared" si="12"/>
        <v>57.8</v>
      </c>
      <c r="O156" s="863">
        <v>1.7</v>
      </c>
      <c r="P156" s="857">
        <v>34</v>
      </c>
      <c r="Q156" s="855">
        <f t="shared" si="9"/>
        <v>446.3</v>
      </c>
      <c r="R156" s="851">
        <f t="shared" si="10"/>
        <v>139</v>
      </c>
    </row>
    <row r="157" spans="2:18" x14ac:dyDescent="0.25">
      <c r="B157" s="851" t="s">
        <v>540</v>
      </c>
      <c r="C157" s="851" t="s">
        <v>559</v>
      </c>
      <c r="D157" s="853" t="s">
        <v>560</v>
      </c>
      <c r="E157" s="856"/>
      <c r="F157" s="851"/>
      <c r="G157" s="857"/>
      <c r="H157" s="856"/>
      <c r="I157" s="855"/>
      <c r="J157" s="857"/>
      <c r="K157" s="856">
        <f t="shared" si="11"/>
        <v>695.6</v>
      </c>
      <c r="L157" s="855">
        <v>3.7</v>
      </c>
      <c r="M157" s="857">
        <v>188</v>
      </c>
      <c r="N157" s="856">
        <f t="shared" si="12"/>
        <v>0</v>
      </c>
      <c r="O157" s="863">
        <v>1.7</v>
      </c>
      <c r="P157" s="857"/>
      <c r="Q157" s="855">
        <f t="shared" si="9"/>
        <v>695.6</v>
      </c>
      <c r="R157" s="851">
        <f t="shared" si="10"/>
        <v>188</v>
      </c>
    </row>
    <row r="158" spans="2:18" x14ac:dyDescent="0.25">
      <c r="B158" s="851" t="s">
        <v>540</v>
      </c>
      <c r="C158" s="851" t="s">
        <v>561</v>
      </c>
      <c r="D158" s="853" t="s">
        <v>562</v>
      </c>
      <c r="E158" s="856"/>
      <c r="F158" s="851"/>
      <c r="G158" s="857"/>
      <c r="H158" s="856"/>
      <c r="I158" s="855"/>
      <c r="J158" s="857"/>
      <c r="K158" s="856">
        <f t="shared" si="11"/>
        <v>825.1</v>
      </c>
      <c r="L158" s="855">
        <v>3.7</v>
      </c>
      <c r="M158" s="857">
        <v>223</v>
      </c>
      <c r="N158" s="856">
        <f t="shared" si="12"/>
        <v>0</v>
      </c>
      <c r="O158" s="863">
        <v>1.7</v>
      </c>
      <c r="P158" s="857"/>
      <c r="Q158" s="855">
        <f t="shared" si="9"/>
        <v>825.1</v>
      </c>
      <c r="R158" s="851">
        <f t="shared" si="10"/>
        <v>223</v>
      </c>
    </row>
    <row r="159" spans="2:18" x14ac:dyDescent="0.25">
      <c r="B159" s="851" t="s">
        <v>540</v>
      </c>
      <c r="C159" s="851" t="s">
        <v>563</v>
      </c>
      <c r="D159" s="853" t="s">
        <v>564</v>
      </c>
      <c r="E159" s="856"/>
      <c r="F159" s="851"/>
      <c r="G159" s="857"/>
      <c r="H159" s="856"/>
      <c r="I159" s="855"/>
      <c r="J159" s="857"/>
      <c r="K159" s="856">
        <f t="shared" si="11"/>
        <v>259</v>
      </c>
      <c r="L159" s="855">
        <v>3.7</v>
      </c>
      <c r="M159" s="857">
        <v>70</v>
      </c>
      <c r="N159" s="856">
        <f t="shared" si="12"/>
        <v>0</v>
      </c>
      <c r="O159" s="863">
        <v>1.7</v>
      </c>
      <c r="P159" s="857"/>
      <c r="Q159" s="855">
        <f t="shared" si="9"/>
        <v>259</v>
      </c>
      <c r="R159" s="851">
        <f t="shared" si="10"/>
        <v>70</v>
      </c>
    </row>
    <row r="160" spans="2:18" x14ac:dyDescent="0.25">
      <c r="B160" s="851" t="s">
        <v>540</v>
      </c>
      <c r="C160" s="851" t="s">
        <v>565</v>
      </c>
      <c r="D160" s="853" t="s">
        <v>566</v>
      </c>
      <c r="E160" s="856"/>
      <c r="F160" s="851"/>
      <c r="G160" s="857"/>
      <c r="H160" s="856"/>
      <c r="I160" s="855"/>
      <c r="J160" s="857"/>
      <c r="K160" s="856">
        <f t="shared" si="11"/>
        <v>292.3</v>
      </c>
      <c r="L160" s="855">
        <v>3.7</v>
      </c>
      <c r="M160" s="857">
        <v>79</v>
      </c>
      <c r="N160" s="856">
        <f t="shared" si="12"/>
        <v>0</v>
      </c>
      <c r="O160" s="863">
        <v>1.7</v>
      </c>
      <c r="P160" s="857"/>
      <c r="Q160" s="855">
        <f t="shared" si="9"/>
        <v>292.3</v>
      </c>
      <c r="R160" s="851">
        <f t="shared" si="10"/>
        <v>79</v>
      </c>
    </row>
    <row r="161" spans="2:18" x14ac:dyDescent="0.25">
      <c r="B161" s="851" t="s">
        <v>540</v>
      </c>
      <c r="C161" s="851" t="s">
        <v>567</v>
      </c>
      <c r="D161" s="853" t="s">
        <v>568</v>
      </c>
      <c r="E161" s="856"/>
      <c r="F161" s="851"/>
      <c r="G161" s="857"/>
      <c r="H161" s="856"/>
      <c r="I161" s="855"/>
      <c r="J161" s="857"/>
      <c r="K161" s="856">
        <f t="shared" si="11"/>
        <v>218.3</v>
      </c>
      <c r="L161" s="855">
        <v>3.7</v>
      </c>
      <c r="M161" s="857">
        <v>59</v>
      </c>
      <c r="N161" s="856">
        <f t="shared" si="12"/>
        <v>0</v>
      </c>
      <c r="O161" s="863">
        <v>1.7</v>
      </c>
      <c r="P161" s="857"/>
      <c r="Q161" s="855">
        <f t="shared" si="9"/>
        <v>218.3</v>
      </c>
      <c r="R161" s="851">
        <f t="shared" si="10"/>
        <v>59</v>
      </c>
    </row>
    <row r="162" spans="2:18" x14ac:dyDescent="0.25">
      <c r="B162" s="851" t="s">
        <v>540</v>
      </c>
      <c r="C162" s="851" t="s">
        <v>569</v>
      </c>
      <c r="D162" s="853" t="s">
        <v>570</v>
      </c>
      <c r="E162" s="856"/>
      <c r="F162" s="851"/>
      <c r="G162" s="857"/>
      <c r="H162" s="856"/>
      <c r="I162" s="855"/>
      <c r="J162" s="857"/>
      <c r="K162" s="856">
        <f t="shared" si="11"/>
        <v>81.400000000000006</v>
      </c>
      <c r="L162" s="855">
        <v>3.7</v>
      </c>
      <c r="M162" s="857">
        <v>22</v>
      </c>
      <c r="N162" s="856">
        <f t="shared" si="12"/>
        <v>0</v>
      </c>
      <c r="O162" s="863">
        <v>1.7</v>
      </c>
      <c r="P162" s="857"/>
      <c r="Q162" s="855">
        <f t="shared" si="9"/>
        <v>81.400000000000006</v>
      </c>
      <c r="R162" s="851">
        <f t="shared" si="10"/>
        <v>22</v>
      </c>
    </row>
    <row r="163" spans="2:18" x14ac:dyDescent="0.25">
      <c r="B163" s="851" t="s">
        <v>540</v>
      </c>
      <c r="C163" s="851" t="s">
        <v>571</v>
      </c>
      <c r="D163" s="853" t="s">
        <v>572</v>
      </c>
      <c r="E163" s="856"/>
      <c r="F163" s="851"/>
      <c r="G163" s="857"/>
      <c r="H163" s="856"/>
      <c r="I163" s="855"/>
      <c r="J163" s="857"/>
      <c r="K163" s="856">
        <f t="shared" si="11"/>
        <v>107.30000000000001</v>
      </c>
      <c r="L163" s="855">
        <v>3.7</v>
      </c>
      <c r="M163" s="857">
        <v>29</v>
      </c>
      <c r="N163" s="856">
        <f t="shared" si="12"/>
        <v>0</v>
      </c>
      <c r="O163" s="863">
        <v>1.7</v>
      </c>
      <c r="P163" s="857"/>
      <c r="Q163" s="855">
        <f t="shared" si="9"/>
        <v>107.30000000000001</v>
      </c>
      <c r="R163" s="851">
        <f t="shared" si="10"/>
        <v>29</v>
      </c>
    </row>
    <row r="164" spans="2:18" x14ac:dyDescent="0.25">
      <c r="B164" s="851" t="s">
        <v>540</v>
      </c>
      <c r="C164" s="851" t="s">
        <v>573</v>
      </c>
      <c r="D164" s="853" t="s">
        <v>574</v>
      </c>
      <c r="E164" s="856"/>
      <c r="F164" s="851"/>
      <c r="G164" s="857"/>
      <c r="H164" s="856"/>
      <c r="I164" s="855"/>
      <c r="J164" s="857"/>
      <c r="K164" s="856">
        <f t="shared" si="11"/>
        <v>0</v>
      </c>
      <c r="L164" s="855">
        <v>3.7</v>
      </c>
      <c r="M164" s="857"/>
      <c r="N164" s="856">
        <f t="shared" si="12"/>
        <v>32.299999999999997</v>
      </c>
      <c r="O164" s="863">
        <v>1.7</v>
      </c>
      <c r="P164" s="857">
        <v>19</v>
      </c>
      <c r="Q164" s="855">
        <f t="shared" si="9"/>
        <v>32.299999999999997</v>
      </c>
      <c r="R164" s="851">
        <f t="shared" si="10"/>
        <v>19</v>
      </c>
    </row>
    <row r="165" spans="2:18" x14ac:dyDescent="0.25">
      <c r="B165" s="851" t="s">
        <v>540</v>
      </c>
      <c r="C165" s="851" t="s">
        <v>575</v>
      </c>
      <c r="D165" s="853" t="s">
        <v>576</v>
      </c>
      <c r="E165" s="856"/>
      <c r="F165" s="851"/>
      <c r="G165" s="857"/>
      <c r="H165" s="856"/>
      <c r="I165" s="855"/>
      <c r="J165" s="857"/>
      <c r="K165" s="856">
        <f t="shared" si="11"/>
        <v>958.30000000000007</v>
      </c>
      <c r="L165" s="855">
        <v>3.7</v>
      </c>
      <c r="M165" s="857">
        <v>259</v>
      </c>
      <c r="N165" s="856">
        <f t="shared" si="12"/>
        <v>987.69999999999993</v>
      </c>
      <c r="O165" s="863">
        <v>1.7</v>
      </c>
      <c r="P165" s="857">
        <v>581</v>
      </c>
      <c r="Q165" s="855">
        <f t="shared" si="9"/>
        <v>1946</v>
      </c>
      <c r="R165" s="851">
        <f t="shared" si="10"/>
        <v>840</v>
      </c>
    </row>
    <row r="166" spans="2:18" x14ac:dyDescent="0.25">
      <c r="B166" s="851" t="s">
        <v>540</v>
      </c>
      <c r="C166" s="851" t="s">
        <v>577</v>
      </c>
      <c r="D166" s="853" t="s">
        <v>578</v>
      </c>
      <c r="E166" s="856"/>
      <c r="F166" s="851"/>
      <c r="G166" s="857"/>
      <c r="H166" s="856"/>
      <c r="I166" s="855"/>
      <c r="J166" s="857"/>
      <c r="K166" s="856">
        <f t="shared" si="11"/>
        <v>159.1</v>
      </c>
      <c r="L166" s="855">
        <v>3.7</v>
      </c>
      <c r="M166" s="857">
        <v>43</v>
      </c>
      <c r="N166" s="856">
        <f t="shared" si="12"/>
        <v>37.4</v>
      </c>
      <c r="O166" s="863">
        <v>1.7</v>
      </c>
      <c r="P166" s="857">
        <v>22</v>
      </c>
      <c r="Q166" s="855">
        <f t="shared" si="9"/>
        <v>196.5</v>
      </c>
      <c r="R166" s="851">
        <f t="shared" si="10"/>
        <v>65</v>
      </c>
    </row>
    <row r="167" spans="2:18" x14ac:dyDescent="0.25">
      <c r="B167" s="851" t="s">
        <v>540</v>
      </c>
      <c r="C167" s="851" t="s">
        <v>579</v>
      </c>
      <c r="D167" s="853" t="s">
        <v>580</v>
      </c>
      <c r="E167" s="856"/>
      <c r="F167" s="851"/>
      <c r="G167" s="857"/>
      <c r="H167" s="856"/>
      <c r="I167" s="855"/>
      <c r="J167" s="857"/>
      <c r="K167" s="856">
        <f t="shared" si="11"/>
        <v>103.60000000000001</v>
      </c>
      <c r="L167" s="855">
        <v>3.7</v>
      </c>
      <c r="M167" s="857">
        <v>28</v>
      </c>
      <c r="N167" s="856">
        <f t="shared" si="12"/>
        <v>28.9</v>
      </c>
      <c r="O167" s="863">
        <v>1.7</v>
      </c>
      <c r="P167" s="857">
        <v>17</v>
      </c>
      <c r="Q167" s="855">
        <f t="shared" si="9"/>
        <v>132.5</v>
      </c>
      <c r="R167" s="851">
        <f t="shared" si="10"/>
        <v>45</v>
      </c>
    </row>
    <row r="168" spans="2:18" x14ac:dyDescent="0.25">
      <c r="B168" s="851" t="s">
        <v>540</v>
      </c>
      <c r="C168" s="851" t="s">
        <v>581</v>
      </c>
      <c r="D168" s="853" t="s">
        <v>582</v>
      </c>
      <c r="E168" s="856"/>
      <c r="F168" s="851"/>
      <c r="G168" s="857"/>
      <c r="H168" s="856"/>
      <c r="I168" s="855"/>
      <c r="J168" s="857"/>
      <c r="K168" s="856">
        <f t="shared" si="11"/>
        <v>33.300000000000004</v>
      </c>
      <c r="L168" s="855">
        <v>3.7</v>
      </c>
      <c r="M168" s="857">
        <v>9</v>
      </c>
      <c r="N168" s="856">
        <f t="shared" si="12"/>
        <v>3.4</v>
      </c>
      <c r="O168" s="863">
        <v>1.7</v>
      </c>
      <c r="P168" s="857">
        <v>2</v>
      </c>
      <c r="Q168" s="855">
        <f t="shared" si="9"/>
        <v>36.700000000000003</v>
      </c>
      <c r="R168" s="851">
        <f t="shared" si="10"/>
        <v>11</v>
      </c>
    </row>
    <row r="169" spans="2:18" x14ac:dyDescent="0.25">
      <c r="B169" s="851" t="s">
        <v>540</v>
      </c>
      <c r="C169" s="851" t="s">
        <v>583</v>
      </c>
      <c r="D169" s="853" t="s">
        <v>584</v>
      </c>
      <c r="E169" s="856"/>
      <c r="F169" s="851"/>
      <c r="G169" s="857"/>
      <c r="H169" s="856"/>
      <c r="I169" s="855"/>
      <c r="J169" s="857"/>
      <c r="K169" s="856">
        <f t="shared" si="11"/>
        <v>173.9</v>
      </c>
      <c r="L169" s="855">
        <v>3.7</v>
      </c>
      <c r="M169" s="857">
        <v>47</v>
      </c>
      <c r="N169" s="856">
        <f t="shared" si="12"/>
        <v>120.7</v>
      </c>
      <c r="O169" s="863">
        <v>1.7</v>
      </c>
      <c r="P169" s="857">
        <v>71</v>
      </c>
      <c r="Q169" s="855">
        <f t="shared" si="9"/>
        <v>294.60000000000002</v>
      </c>
      <c r="R169" s="851">
        <f t="shared" si="10"/>
        <v>118</v>
      </c>
    </row>
    <row r="170" spans="2:18" ht="30" x14ac:dyDescent="0.25">
      <c r="B170" s="851" t="s">
        <v>540</v>
      </c>
      <c r="C170" s="851" t="s">
        <v>585</v>
      </c>
      <c r="D170" s="853" t="s">
        <v>586</v>
      </c>
      <c r="E170" s="856"/>
      <c r="F170" s="851"/>
      <c r="G170" s="857"/>
      <c r="H170" s="856"/>
      <c r="I170" s="855"/>
      <c r="J170" s="857"/>
      <c r="K170" s="856">
        <f t="shared" si="11"/>
        <v>107.30000000000001</v>
      </c>
      <c r="L170" s="855">
        <v>3.7</v>
      </c>
      <c r="M170" s="857">
        <v>29</v>
      </c>
      <c r="N170" s="856">
        <f t="shared" si="12"/>
        <v>0</v>
      </c>
      <c r="O170" s="863">
        <v>1.7</v>
      </c>
      <c r="P170" s="857"/>
      <c r="Q170" s="855">
        <f t="shared" si="9"/>
        <v>107.30000000000001</v>
      </c>
      <c r="R170" s="851">
        <f t="shared" si="10"/>
        <v>29</v>
      </c>
    </row>
    <row r="171" spans="2:18" x14ac:dyDescent="0.25">
      <c r="B171" s="851" t="s">
        <v>540</v>
      </c>
      <c r="C171" s="851" t="s">
        <v>587</v>
      </c>
      <c r="D171" s="853" t="s">
        <v>588</v>
      </c>
      <c r="E171" s="856"/>
      <c r="F171" s="851"/>
      <c r="G171" s="857"/>
      <c r="H171" s="856"/>
      <c r="I171" s="855"/>
      <c r="J171" s="857"/>
      <c r="K171" s="856">
        <f t="shared" si="11"/>
        <v>70.3</v>
      </c>
      <c r="L171" s="855">
        <v>3.7</v>
      </c>
      <c r="M171" s="857">
        <v>19</v>
      </c>
      <c r="N171" s="856">
        <f t="shared" si="12"/>
        <v>0</v>
      </c>
      <c r="O171" s="863">
        <v>1.7</v>
      </c>
      <c r="P171" s="857"/>
      <c r="Q171" s="855">
        <f t="shared" si="9"/>
        <v>70.3</v>
      </c>
      <c r="R171" s="851">
        <f t="shared" si="10"/>
        <v>19</v>
      </c>
    </row>
    <row r="172" spans="2:18" x14ac:dyDescent="0.25">
      <c r="B172" s="851" t="s">
        <v>540</v>
      </c>
      <c r="C172" s="851" t="s">
        <v>589</v>
      </c>
      <c r="D172" s="853" t="s">
        <v>590</v>
      </c>
      <c r="E172" s="856"/>
      <c r="F172" s="851"/>
      <c r="G172" s="857"/>
      <c r="H172" s="856"/>
      <c r="I172" s="855"/>
      <c r="J172" s="857"/>
      <c r="K172" s="856">
        <f t="shared" si="11"/>
        <v>88.800000000000011</v>
      </c>
      <c r="L172" s="855">
        <v>3.7</v>
      </c>
      <c r="M172" s="857">
        <v>24</v>
      </c>
      <c r="N172" s="856">
        <f t="shared" si="12"/>
        <v>20.399999999999999</v>
      </c>
      <c r="O172" s="863">
        <v>1.7</v>
      </c>
      <c r="P172" s="857">
        <v>12</v>
      </c>
      <c r="Q172" s="855">
        <f t="shared" si="9"/>
        <v>109.20000000000002</v>
      </c>
      <c r="R172" s="851">
        <f t="shared" si="10"/>
        <v>36</v>
      </c>
    </row>
    <row r="173" spans="2:18" x14ac:dyDescent="0.25">
      <c r="B173" s="851" t="s">
        <v>540</v>
      </c>
      <c r="C173" s="851" t="s">
        <v>591</v>
      </c>
      <c r="D173" s="853" t="s">
        <v>592</v>
      </c>
      <c r="E173" s="856"/>
      <c r="F173" s="851"/>
      <c r="G173" s="857"/>
      <c r="H173" s="856"/>
      <c r="I173" s="855"/>
      <c r="J173" s="857"/>
      <c r="K173" s="856">
        <f t="shared" si="11"/>
        <v>299.7</v>
      </c>
      <c r="L173" s="855">
        <v>3.7</v>
      </c>
      <c r="M173" s="857">
        <v>81</v>
      </c>
      <c r="N173" s="856">
        <f t="shared" si="12"/>
        <v>0</v>
      </c>
      <c r="O173" s="863">
        <v>1.7</v>
      </c>
      <c r="P173" s="857"/>
      <c r="Q173" s="855">
        <f t="shared" si="9"/>
        <v>299.7</v>
      </c>
      <c r="R173" s="851">
        <f t="shared" si="10"/>
        <v>81</v>
      </c>
    </row>
    <row r="174" spans="2:18" x14ac:dyDescent="0.25">
      <c r="B174" s="851" t="s">
        <v>540</v>
      </c>
      <c r="C174" s="851" t="s">
        <v>593</v>
      </c>
      <c r="D174" s="853" t="s">
        <v>594</v>
      </c>
      <c r="E174" s="856"/>
      <c r="F174" s="851"/>
      <c r="G174" s="857"/>
      <c r="H174" s="856"/>
      <c r="I174" s="855"/>
      <c r="J174" s="857"/>
      <c r="K174" s="856">
        <f t="shared" si="11"/>
        <v>296</v>
      </c>
      <c r="L174" s="855">
        <v>3.7</v>
      </c>
      <c r="M174" s="857">
        <v>80</v>
      </c>
      <c r="N174" s="856">
        <f t="shared" si="12"/>
        <v>0</v>
      </c>
      <c r="O174" s="863">
        <v>1.7</v>
      </c>
      <c r="P174" s="857"/>
      <c r="Q174" s="855">
        <f t="shared" si="9"/>
        <v>296</v>
      </c>
      <c r="R174" s="851">
        <f t="shared" si="10"/>
        <v>80</v>
      </c>
    </row>
    <row r="175" spans="2:18" x14ac:dyDescent="0.25">
      <c r="B175" s="851" t="s">
        <v>540</v>
      </c>
      <c r="C175" s="851" t="s">
        <v>5224</v>
      </c>
      <c r="D175" s="853" t="s">
        <v>5225</v>
      </c>
      <c r="E175" s="856"/>
      <c r="F175" s="851"/>
      <c r="G175" s="857"/>
      <c r="H175" s="856"/>
      <c r="I175" s="855"/>
      <c r="J175" s="857"/>
      <c r="K175" s="856">
        <f t="shared" si="11"/>
        <v>22.200000000000003</v>
      </c>
      <c r="L175" s="855">
        <v>3.7</v>
      </c>
      <c r="M175" s="857">
        <v>6</v>
      </c>
      <c r="N175" s="856">
        <f t="shared" si="12"/>
        <v>0</v>
      </c>
      <c r="O175" s="863">
        <v>1.7</v>
      </c>
      <c r="P175" s="857"/>
      <c r="Q175" s="855">
        <f t="shared" si="9"/>
        <v>22.200000000000003</v>
      </c>
      <c r="R175" s="851">
        <f t="shared" si="10"/>
        <v>6</v>
      </c>
    </row>
    <row r="176" spans="2:18" x14ac:dyDescent="0.25">
      <c r="B176" s="851" t="s">
        <v>540</v>
      </c>
      <c r="C176" s="851" t="s">
        <v>595</v>
      </c>
      <c r="D176" s="853" t="s">
        <v>596</v>
      </c>
      <c r="E176" s="856"/>
      <c r="F176" s="851"/>
      <c r="G176" s="857"/>
      <c r="H176" s="856"/>
      <c r="I176" s="855"/>
      <c r="J176" s="857"/>
      <c r="K176" s="856">
        <f t="shared" si="11"/>
        <v>151.70000000000002</v>
      </c>
      <c r="L176" s="855">
        <v>3.7</v>
      </c>
      <c r="M176" s="857">
        <v>41</v>
      </c>
      <c r="N176" s="856">
        <f t="shared" si="12"/>
        <v>0</v>
      </c>
      <c r="O176" s="863">
        <v>1.7</v>
      </c>
      <c r="P176" s="857"/>
      <c r="Q176" s="855">
        <f t="shared" si="9"/>
        <v>151.70000000000002</v>
      </c>
      <c r="R176" s="851">
        <f t="shared" si="10"/>
        <v>41</v>
      </c>
    </row>
    <row r="177" spans="2:18" x14ac:dyDescent="0.25">
      <c r="B177" s="851" t="s">
        <v>540</v>
      </c>
      <c r="C177" s="851" t="s">
        <v>597</v>
      </c>
      <c r="D177" s="853" t="s">
        <v>598</v>
      </c>
      <c r="E177" s="856"/>
      <c r="F177" s="851"/>
      <c r="G177" s="857"/>
      <c r="H177" s="856"/>
      <c r="I177" s="855"/>
      <c r="J177" s="857"/>
      <c r="K177" s="856">
        <f t="shared" si="11"/>
        <v>414.40000000000003</v>
      </c>
      <c r="L177" s="855">
        <v>3.7</v>
      </c>
      <c r="M177" s="857">
        <v>112</v>
      </c>
      <c r="N177" s="856">
        <f t="shared" si="12"/>
        <v>0</v>
      </c>
      <c r="O177" s="863">
        <v>1.7</v>
      </c>
      <c r="P177" s="857"/>
      <c r="Q177" s="855">
        <f t="shared" si="9"/>
        <v>414.40000000000003</v>
      </c>
      <c r="R177" s="851">
        <f t="shared" si="10"/>
        <v>112</v>
      </c>
    </row>
    <row r="178" spans="2:18" x14ac:dyDescent="0.25">
      <c r="B178" s="851" t="s">
        <v>540</v>
      </c>
      <c r="C178" s="851" t="s">
        <v>599</v>
      </c>
      <c r="D178" s="853" t="s">
        <v>600</v>
      </c>
      <c r="E178" s="856"/>
      <c r="F178" s="851"/>
      <c r="G178" s="857"/>
      <c r="H178" s="856"/>
      <c r="I178" s="855"/>
      <c r="J178" s="857"/>
      <c r="K178" s="856">
        <f t="shared" si="11"/>
        <v>133.20000000000002</v>
      </c>
      <c r="L178" s="855">
        <v>3.7</v>
      </c>
      <c r="M178" s="857">
        <v>36</v>
      </c>
      <c r="N178" s="856">
        <f t="shared" si="12"/>
        <v>28.9</v>
      </c>
      <c r="O178" s="863">
        <v>1.7</v>
      </c>
      <c r="P178" s="857">
        <v>17</v>
      </c>
      <c r="Q178" s="855">
        <f t="shared" si="9"/>
        <v>162.10000000000002</v>
      </c>
      <c r="R178" s="851">
        <f t="shared" si="10"/>
        <v>53</v>
      </c>
    </row>
    <row r="179" spans="2:18" x14ac:dyDescent="0.25">
      <c r="B179" s="851" t="s">
        <v>540</v>
      </c>
      <c r="C179" s="851" t="s">
        <v>601</v>
      </c>
      <c r="D179" s="853" t="s">
        <v>602</v>
      </c>
      <c r="E179" s="856">
        <f>F179*G179</f>
        <v>79.98</v>
      </c>
      <c r="F179" s="851">
        <v>0.93</v>
      </c>
      <c r="G179" s="857">
        <v>86</v>
      </c>
      <c r="H179" s="856">
        <f>I179*J179</f>
        <v>60.480000000000004</v>
      </c>
      <c r="I179" s="855">
        <v>0.56000000000000005</v>
      </c>
      <c r="J179" s="857">
        <v>108</v>
      </c>
      <c r="K179" s="856">
        <f t="shared" si="11"/>
        <v>0</v>
      </c>
      <c r="L179" s="855">
        <v>3.7</v>
      </c>
      <c r="M179" s="857"/>
      <c r="N179" s="856">
        <f t="shared" si="12"/>
        <v>0</v>
      </c>
      <c r="O179" s="863">
        <v>1.7</v>
      </c>
      <c r="P179" s="857"/>
      <c r="Q179" s="855">
        <f t="shared" si="9"/>
        <v>140.46</v>
      </c>
      <c r="R179" s="851">
        <f t="shared" si="10"/>
        <v>194</v>
      </c>
    </row>
    <row r="180" spans="2:18" x14ac:dyDescent="0.25">
      <c r="B180" s="851" t="s">
        <v>540</v>
      </c>
      <c r="C180" s="851" t="s">
        <v>603</v>
      </c>
      <c r="D180" s="853" t="s">
        <v>604</v>
      </c>
      <c r="E180" s="856"/>
      <c r="F180" s="851"/>
      <c r="G180" s="857"/>
      <c r="H180" s="856"/>
      <c r="I180" s="855"/>
      <c r="J180" s="857"/>
      <c r="K180" s="856">
        <f t="shared" si="11"/>
        <v>166.5</v>
      </c>
      <c r="L180" s="855">
        <v>3.7</v>
      </c>
      <c r="M180" s="857">
        <v>45</v>
      </c>
      <c r="N180" s="856">
        <f t="shared" si="12"/>
        <v>0</v>
      </c>
      <c r="O180" s="863">
        <v>1.7</v>
      </c>
      <c r="P180" s="857"/>
      <c r="Q180" s="855">
        <f t="shared" si="9"/>
        <v>166.5</v>
      </c>
      <c r="R180" s="851">
        <f t="shared" si="10"/>
        <v>45</v>
      </c>
    </row>
    <row r="181" spans="2:18" x14ac:dyDescent="0.25">
      <c r="B181" s="851" t="s">
        <v>540</v>
      </c>
      <c r="C181" s="851" t="s">
        <v>605</v>
      </c>
      <c r="D181" s="853" t="s">
        <v>606</v>
      </c>
      <c r="E181" s="856"/>
      <c r="F181" s="851"/>
      <c r="G181" s="857"/>
      <c r="H181" s="856"/>
      <c r="I181" s="855"/>
      <c r="J181" s="857"/>
      <c r="K181" s="856">
        <f t="shared" si="11"/>
        <v>473.6</v>
      </c>
      <c r="L181" s="855">
        <v>3.7</v>
      </c>
      <c r="M181" s="857">
        <v>128</v>
      </c>
      <c r="N181" s="856">
        <f t="shared" si="12"/>
        <v>0</v>
      </c>
      <c r="O181" s="863">
        <v>1.7</v>
      </c>
      <c r="P181" s="857"/>
      <c r="Q181" s="855">
        <f t="shared" si="9"/>
        <v>473.6</v>
      </c>
      <c r="R181" s="851">
        <f t="shared" si="10"/>
        <v>128</v>
      </c>
    </row>
    <row r="182" spans="2:18" ht="30" x14ac:dyDescent="0.25">
      <c r="B182" s="851" t="s">
        <v>540</v>
      </c>
      <c r="C182" s="851" t="s">
        <v>607</v>
      </c>
      <c r="D182" s="853" t="s">
        <v>608</v>
      </c>
      <c r="E182" s="856"/>
      <c r="F182" s="851"/>
      <c r="G182" s="857"/>
      <c r="H182" s="856"/>
      <c r="I182" s="855"/>
      <c r="J182" s="857"/>
      <c r="K182" s="856">
        <f t="shared" si="11"/>
        <v>0</v>
      </c>
      <c r="L182" s="855">
        <v>3.7</v>
      </c>
      <c r="M182" s="857"/>
      <c r="N182" s="856">
        <f t="shared" si="12"/>
        <v>66.3</v>
      </c>
      <c r="O182" s="863">
        <v>1.7</v>
      </c>
      <c r="P182" s="857">
        <v>39</v>
      </c>
      <c r="Q182" s="855">
        <f t="shared" si="9"/>
        <v>66.3</v>
      </c>
      <c r="R182" s="851">
        <f t="shared" si="10"/>
        <v>39</v>
      </c>
    </row>
    <row r="183" spans="2:18" x14ac:dyDescent="0.25">
      <c r="B183" s="851" t="s">
        <v>540</v>
      </c>
      <c r="C183" s="851" t="s">
        <v>609</v>
      </c>
      <c r="D183" s="853" t="s">
        <v>610</v>
      </c>
      <c r="E183" s="856"/>
      <c r="F183" s="851"/>
      <c r="G183" s="857"/>
      <c r="H183" s="856"/>
      <c r="I183" s="855"/>
      <c r="J183" s="857"/>
      <c r="K183" s="856">
        <f t="shared" si="11"/>
        <v>122.10000000000001</v>
      </c>
      <c r="L183" s="855">
        <v>3.7</v>
      </c>
      <c r="M183" s="857">
        <v>33</v>
      </c>
      <c r="N183" s="856">
        <f t="shared" si="12"/>
        <v>49.3</v>
      </c>
      <c r="O183" s="863">
        <v>1.7</v>
      </c>
      <c r="P183" s="857">
        <v>29</v>
      </c>
      <c r="Q183" s="855">
        <f t="shared" si="9"/>
        <v>171.4</v>
      </c>
      <c r="R183" s="851">
        <f t="shared" si="10"/>
        <v>62</v>
      </c>
    </row>
    <row r="184" spans="2:18" x14ac:dyDescent="0.25">
      <c r="B184" s="851" t="s">
        <v>540</v>
      </c>
      <c r="C184" s="851" t="s">
        <v>611</v>
      </c>
      <c r="D184" s="853" t="s">
        <v>612</v>
      </c>
      <c r="E184" s="856"/>
      <c r="F184" s="851"/>
      <c r="G184" s="857"/>
      <c r="H184" s="856"/>
      <c r="I184" s="855"/>
      <c r="J184" s="857"/>
      <c r="K184" s="856">
        <f t="shared" si="11"/>
        <v>210.9</v>
      </c>
      <c r="L184" s="855">
        <v>3.7</v>
      </c>
      <c r="M184" s="857">
        <v>57</v>
      </c>
      <c r="N184" s="856">
        <f t="shared" si="12"/>
        <v>0</v>
      </c>
      <c r="O184" s="863">
        <v>1.7</v>
      </c>
      <c r="P184" s="857"/>
      <c r="Q184" s="855">
        <f t="shared" si="9"/>
        <v>210.9</v>
      </c>
      <c r="R184" s="851">
        <f t="shared" si="10"/>
        <v>57</v>
      </c>
    </row>
    <row r="185" spans="2:18" x14ac:dyDescent="0.25">
      <c r="B185" s="851" t="s">
        <v>540</v>
      </c>
      <c r="C185" s="851" t="s">
        <v>613</v>
      </c>
      <c r="D185" s="853" t="s">
        <v>614</v>
      </c>
      <c r="E185" s="856"/>
      <c r="F185" s="851"/>
      <c r="G185" s="857"/>
      <c r="H185" s="856"/>
      <c r="I185" s="855"/>
      <c r="J185" s="857"/>
      <c r="K185" s="856">
        <f t="shared" si="11"/>
        <v>51.800000000000004</v>
      </c>
      <c r="L185" s="855">
        <v>3.7</v>
      </c>
      <c r="M185" s="857">
        <v>14</v>
      </c>
      <c r="N185" s="856">
        <f t="shared" si="12"/>
        <v>0</v>
      </c>
      <c r="O185" s="863">
        <v>1.7</v>
      </c>
      <c r="P185" s="857"/>
      <c r="Q185" s="855">
        <f t="shared" si="9"/>
        <v>51.800000000000004</v>
      </c>
      <c r="R185" s="851">
        <f t="shared" si="10"/>
        <v>14</v>
      </c>
    </row>
    <row r="186" spans="2:18" x14ac:dyDescent="0.25">
      <c r="B186" s="851" t="s">
        <v>540</v>
      </c>
      <c r="C186" s="851" t="s">
        <v>5226</v>
      </c>
      <c r="D186" s="853" t="s">
        <v>5227</v>
      </c>
      <c r="E186" s="856"/>
      <c r="F186" s="851"/>
      <c r="G186" s="857"/>
      <c r="H186" s="856"/>
      <c r="I186" s="855"/>
      <c r="J186" s="857"/>
      <c r="K186" s="856">
        <f t="shared" si="11"/>
        <v>48.1</v>
      </c>
      <c r="L186" s="855">
        <v>3.7</v>
      </c>
      <c r="M186" s="857">
        <v>13</v>
      </c>
      <c r="N186" s="856">
        <f t="shared" si="12"/>
        <v>5.0999999999999996</v>
      </c>
      <c r="O186" s="863">
        <v>1.7</v>
      </c>
      <c r="P186" s="857">
        <v>3</v>
      </c>
      <c r="Q186" s="855">
        <f t="shared" si="9"/>
        <v>53.2</v>
      </c>
      <c r="R186" s="851">
        <f t="shared" si="10"/>
        <v>16</v>
      </c>
    </row>
    <row r="187" spans="2:18" x14ac:dyDescent="0.25">
      <c r="B187" s="851" t="s">
        <v>540</v>
      </c>
      <c r="C187" s="851" t="s">
        <v>615</v>
      </c>
      <c r="D187" s="853" t="s">
        <v>616</v>
      </c>
      <c r="E187" s="856"/>
      <c r="F187" s="851"/>
      <c r="G187" s="857"/>
      <c r="H187" s="856"/>
      <c r="I187" s="855"/>
      <c r="J187" s="857"/>
      <c r="K187" s="856">
        <f t="shared" si="11"/>
        <v>148</v>
      </c>
      <c r="L187" s="855">
        <v>3.7</v>
      </c>
      <c r="M187" s="857">
        <v>40</v>
      </c>
      <c r="N187" s="856">
        <f t="shared" si="12"/>
        <v>0</v>
      </c>
      <c r="O187" s="863">
        <v>1.7</v>
      </c>
      <c r="P187" s="857"/>
      <c r="Q187" s="855">
        <f t="shared" si="9"/>
        <v>148</v>
      </c>
      <c r="R187" s="851">
        <f t="shared" si="10"/>
        <v>40</v>
      </c>
    </row>
    <row r="188" spans="2:18" x14ac:dyDescent="0.25">
      <c r="B188" s="851" t="s">
        <v>540</v>
      </c>
      <c r="C188" s="851" t="s">
        <v>617</v>
      </c>
      <c r="D188" s="853" t="s">
        <v>618</v>
      </c>
      <c r="E188" s="856"/>
      <c r="F188" s="851"/>
      <c r="G188" s="857"/>
      <c r="H188" s="856"/>
      <c r="I188" s="855"/>
      <c r="J188" s="857"/>
      <c r="K188" s="856">
        <f t="shared" si="11"/>
        <v>166.5</v>
      </c>
      <c r="L188" s="855">
        <v>3.7</v>
      </c>
      <c r="M188" s="857">
        <v>45</v>
      </c>
      <c r="N188" s="856">
        <f t="shared" si="12"/>
        <v>32.299999999999997</v>
      </c>
      <c r="O188" s="863">
        <v>1.7</v>
      </c>
      <c r="P188" s="857">
        <v>19</v>
      </c>
      <c r="Q188" s="855">
        <f t="shared" si="9"/>
        <v>198.8</v>
      </c>
      <c r="R188" s="851">
        <f t="shared" si="10"/>
        <v>64</v>
      </c>
    </row>
    <row r="189" spans="2:18" ht="30" x14ac:dyDescent="0.25">
      <c r="B189" s="851" t="s">
        <v>540</v>
      </c>
      <c r="C189" s="851" t="s">
        <v>619</v>
      </c>
      <c r="D189" s="853" t="s">
        <v>620</v>
      </c>
      <c r="E189" s="856"/>
      <c r="F189" s="851"/>
      <c r="G189" s="857"/>
      <c r="H189" s="856"/>
      <c r="I189" s="855"/>
      <c r="J189" s="857"/>
      <c r="K189" s="856">
        <f t="shared" si="11"/>
        <v>392.20000000000005</v>
      </c>
      <c r="L189" s="855">
        <v>3.7</v>
      </c>
      <c r="M189" s="857">
        <v>106</v>
      </c>
      <c r="N189" s="856">
        <f t="shared" si="12"/>
        <v>40.799999999999997</v>
      </c>
      <c r="O189" s="863">
        <v>1.7</v>
      </c>
      <c r="P189" s="857">
        <v>24</v>
      </c>
      <c r="Q189" s="855">
        <f t="shared" si="9"/>
        <v>433.00000000000006</v>
      </c>
      <c r="R189" s="851">
        <f t="shared" si="10"/>
        <v>130</v>
      </c>
    </row>
    <row r="190" spans="2:18" x14ac:dyDescent="0.25">
      <c r="B190" s="851" t="s">
        <v>621</v>
      </c>
      <c r="C190" s="851" t="s">
        <v>622</v>
      </c>
      <c r="D190" s="853" t="s">
        <v>623</v>
      </c>
      <c r="E190" s="856"/>
      <c r="F190" s="851"/>
      <c r="G190" s="857"/>
      <c r="H190" s="856"/>
      <c r="I190" s="855"/>
      <c r="J190" s="857"/>
      <c r="K190" s="856">
        <f t="shared" si="11"/>
        <v>347.8</v>
      </c>
      <c r="L190" s="855">
        <v>3.7</v>
      </c>
      <c r="M190" s="857">
        <v>94</v>
      </c>
      <c r="N190" s="856">
        <f t="shared" si="12"/>
        <v>273.7</v>
      </c>
      <c r="O190" s="863">
        <v>1.7</v>
      </c>
      <c r="P190" s="857">
        <v>161</v>
      </c>
      <c r="Q190" s="855">
        <f t="shared" si="9"/>
        <v>621.5</v>
      </c>
      <c r="R190" s="851">
        <f t="shared" si="10"/>
        <v>255</v>
      </c>
    </row>
    <row r="191" spans="2:18" x14ac:dyDescent="0.25">
      <c r="B191" s="851" t="s">
        <v>621</v>
      </c>
      <c r="C191" s="851" t="s">
        <v>624</v>
      </c>
      <c r="D191" s="853" t="s">
        <v>625</v>
      </c>
      <c r="E191" s="856"/>
      <c r="F191" s="851"/>
      <c r="G191" s="857"/>
      <c r="H191" s="856"/>
      <c r="I191" s="855"/>
      <c r="J191" s="857"/>
      <c r="K191" s="856">
        <f t="shared" si="11"/>
        <v>266.40000000000003</v>
      </c>
      <c r="L191" s="855">
        <v>3.7</v>
      </c>
      <c r="M191" s="857">
        <v>72</v>
      </c>
      <c r="N191" s="856">
        <f t="shared" si="12"/>
        <v>193.79999999999998</v>
      </c>
      <c r="O191" s="863">
        <v>1.7</v>
      </c>
      <c r="P191" s="857">
        <v>114</v>
      </c>
      <c r="Q191" s="855">
        <f t="shared" si="9"/>
        <v>460.20000000000005</v>
      </c>
      <c r="R191" s="851">
        <f t="shared" si="10"/>
        <v>186</v>
      </c>
    </row>
    <row r="192" spans="2:18" x14ac:dyDescent="0.25">
      <c r="B192" s="851" t="s">
        <v>621</v>
      </c>
      <c r="C192" s="851" t="s">
        <v>626</v>
      </c>
      <c r="D192" s="853" t="s">
        <v>627</v>
      </c>
      <c r="E192" s="856"/>
      <c r="F192" s="851"/>
      <c r="G192" s="857"/>
      <c r="H192" s="856"/>
      <c r="I192" s="855"/>
      <c r="J192" s="857"/>
      <c r="K192" s="856">
        <f t="shared" si="11"/>
        <v>281.2</v>
      </c>
      <c r="L192" s="855">
        <v>3.7</v>
      </c>
      <c r="M192" s="857">
        <v>76</v>
      </c>
      <c r="N192" s="856">
        <f t="shared" si="12"/>
        <v>0</v>
      </c>
      <c r="O192" s="863">
        <v>1.7</v>
      </c>
      <c r="P192" s="857"/>
      <c r="Q192" s="855">
        <f t="shared" si="9"/>
        <v>281.2</v>
      </c>
      <c r="R192" s="851">
        <f t="shared" si="10"/>
        <v>76</v>
      </c>
    </row>
    <row r="193" spans="2:18" x14ac:dyDescent="0.25">
      <c r="B193" s="851" t="s">
        <v>621</v>
      </c>
      <c r="C193" s="851" t="s">
        <v>628</v>
      </c>
      <c r="D193" s="853" t="s">
        <v>629</v>
      </c>
      <c r="E193" s="856"/>
      <c r="F193" s="851"/>
      <c r="G193" s="857"/>
      <c r="H193" s="856"/>
      <c r="I193" s="855"/>
      <c r="J193" s="857"/>
      <c r="K193" s="856">
        <f t="shared" si="11"/>
        <v>643.80000000000007</v>
      </c>
      <c r="L193" s="855">
        <v>3.7</v>
      </c>
      <c r="M193" s="857">
        <v>174</v>
      </c>
      <c r="N193" s="856">
        <f t="shared" si="12"/>
        <v>15.299999999999999</v>
      </c>
      <c r="O193" s="863">
        <v>1.7</v>
      </c>
      <c r="P193" s="857">
        <v>9</v>
      </c>
      <c r="Q193" s="855">
        <f t="shared" si="9"/>
        <v>659.1</v>
      </c>
      <c r="R193" s="851">
        <f t="shared" si="10"/>
        <v>183</v>
      </c>
    </row>
    <row r="194" spans="2:18" x14ac:dyDescent="0.25">
      <c r="B194" s="851" t="s">
        <v>621</v>
      </c>
      <c r="C194" s="851" t="s">
        <v>630</v>
      </c>
      <c r="D194" s="853" t="s">
        <v>631</v>
      </c>
      <c r="E194" s="856"/>
      <c r="F194" s="851"/>
      <c r="G194" s="857"/>
      <c r="H194" s="856"/>
      <c r="I194" s="855"/>
      <c r="J194" s="857"/>
      <c r="K194" s="856">
        <f t="shared" si="11"/>
        <v>436.6</v>
      </c>
      <c r="L194" s="855">
        <v>3.7</v>
      </c>
      <c r="M194" s="857">
        <v>118</v>
      </c>
      <c r="N194" s="856">
        <f t="shared" si="12"/>
        <v>0</v>
      </c>
      <c r="O194" s="863">
        <v>1.7</v>
      </c>
      <c r="P194" s="857"/>
      <c r="Q194" s="855">
        <f t="shared" si="9"/>
        <v>436.6</v>
      </c>
      <c r="R194" s="851">
        <f t="shared" si="10"/>
        <v>118</v>
      </c>
    </row>
    <row r="195" spans="2:18" x14ac:dyDescent="0.25">
      <c r="B195" s="851" t="s">
        <v>621</v>
      </c>
      <c r="C195" s="851" t="s">
        <v>1955</v>
      </c>
      <c r="D195" s="853" t="s">
        <v>1956</v>
      </c>
      <c r="E195" s="856">
        <f>F195*G195</f>
        <v>55.800000000000004</v>
      </c>
      <c r="F195" s="851">
        <v>0.93</v>
      </c>
      <c r="G195" s="857">
        <v>60</v>
      </c>
      <c r="H195" s="856">
        <f>I195*J195</f>
        <v>33.6</v>
      </c>
      <c r="I195" s="855">
        <v>0.56000000000000005</v>
      </c>
      <c r="J195" s="857">
        <v>60</v>
      </c>
      <c r="K195" s="856">
        <f t="shared" si="11"/>
        <v>0</v>
      </c>
      <c r="L195" s="855">
        <v>3.7</v>
      </c>
      <c r="M195" s="857"/>
      <c r="N195" s="856">
        <f t="shared" si="12"/>
        <v>0</v>
      </c>
      <c r="O195" s="863">
        <v>1.7</v>
      </c>
      <c r="P195" s="857"/>
      <c r="Q195" s="855">
        <f t="shared" si="9"/>
        <v>89.4</v>
      </c>
      <c r="R195" s="851">
        <f t="shared" si="10"/>
        <v>120</v>
      </c>
    </row>
    <row r="196" spans="2:18" ht="30" x14ac:dyDescent="0.25">
      <c r="B196" s="851" t="s">
        <v>621</v>
      </c>
      <c r="C196" s="851" t="s">
        <v>632</v>
      </c>
      <c r="D196" s="853" t="s">
        <v>633</v>
      </c>
      <c r="E196" s="856"/>
      <c r="F196" s="851"/>
      <c r="G196" s="857"/>
      <c r="H196" s="856"/>
      <c r="I196" s="855"/>
      <c r="J196" s="857"/>
      <c r="K196" s="856">
        <f t="shared" si="11"/>
        <v>96.2</v>
      </c>
      <c r="L196" s="855">
        <v>3.7</v>
      </c>
      <c r="M196" s="857">
        <v>26</v>
      </c>
      <c r="N196" s="856">
        <f t="shared" si="12"/>
        <v>151.29999999999998</v>
      </c>
      <c r="O196" s="863">
        <v>1.7</v>
      </c>
      <c r="P196" s="857">
        <v>89</v>
      </c>
      <c r="Q196" s="855">
        <f t="shared" si="9"/>
        <v>247.5</v>
      </c>
      <c r="R196" s="851">
        <f t="shared" si="10"/>
        <v>115</v>
      </c>
    </row>
    <row r="197" spans="2:18" x14ac:dyDescent="0.25">
      <c r="B197" s="851" t="s">
        <v>621</v>
      </c>
      <c r="C197" s="851" t="s">
        <v>634</v>
      </c>
      <c r="D197" s="853" t="s">
        <v>635</v>
      </c>
      <c r="E197" s="856"/>
      <c r="F197" s="851"/>
      <c r="G197" s="857"/>
      <c r="H197" s="856"/>
      <c r="I197" s="855"/>
      <c r="J197" s="857"/>
      <c r="K197" s="856">
        <f t="shared" si="11"/>
        <v>266.40000000000003</v>
      </c>
      <c r="L197" s="855">
        <v>3.7</v>
      </c>
      <c r="M197" s="857">
        <v>72</v>
      </c>
      <c r="N197" s="856">
        <f t="shared" si="12"/>
        <v>32.299999999999997</v>
      </c>
      <c r="O197" s="863">
        <v>1.7</v>
      </c>
      <c r="P197" s="857">
        <v>19</v>
      </c>
      <c r="Q197" s="855">
        <f t="shared" si="9"/>
        <v>298.70000000000005</v>
      </c>
      <c r="R197" s="851">
        <f t="shared" si="10"/>
        <v>91</v>
      </c>
    </row>
    <row r="198" spans="2:18" x14ac:dyDescent="0.25">
      <c r="B198" s="851" t="s">
        <v>621</v>
      </c>
      <c r="C198" s="851" t="s">
        <v>638</v>
      </c>
      <c r="D198" s="853" t="s">
        <v>639</v>
      </c>
      <c r="E198" s="856"/>
      <c r="F198" s="851"/>
      <c r="G198" s="857"/>
      <c r="H198" s="856"/>
      <c r="I198" s="855"/>
      <c r="J198" s="857"/>
      <c r="K198" s="856">
        <f t="shared" si="11"/>
        <v>99.9</v>
      </c>
      <c r="L198" s="855">
        <v>3.7</v>
      </c>
      <c r="M198" s="857">
        <v>27</v>
      </c>
      <c r="N198" s="856">
        <f t="shared" si="12"/>
        <v>32.299999999999997</v>
      </c>
      <c r="O198" s="863">
        <v>1.7</v>
      </c>
      <c r="P198" s="857">
        <v>19</v>
      </c>
      <c r="Q198" s="855">
        <f t="shared" si="9"/>
        <v>132.19999999999999</v>
      </c>
      <c r="R198" s="851">
        <f t="shared" si="10"/>
        <v>46</v>
      </c>
    </row>
    <row r="199" spans="2:18" x14ac:dyDescent="0.25">
      <c r="B199" s="851" t="s">
        <v>621</v>
      </c>
      <c r="C199" s="851" t="s">
        <v>5228</v>
      </c>
      <c r="D199" s="853" t="s">
        <v>5229</v>
      </c>
      <c r="E199" s="856"/>
      <c r="F199" s="851"/>
      <c r="G199" s="857"/>
      <c r="H199" s="856"/>
      <c r="I199" s="855"/>
      <c r="J199" s="857"/>
      <c r="K199" s="856">
        <f t="shared" si="11"/>
        <v>151.70000000000002</v>
      </c>
      <c r="L199" s="855">
        <v>3.7</v>
      </c>
      <c r="M199" s="857">
        <v>41</v>
      </c>
      <c r="N199" s="856">
        <f t="shared" si="12"/>
        <v>0</v>
      </c>
      <c r="O199" s="863">
        <v>1.7</v>
      </c>
      <c r="P199" s="857"/>
      <c r="Q199" s="855">
        <f t="shared" ref="Q199:Q239" si="13">E199+H199+K199+N199</f>
        <v>151.70000000000002</v>
      </c>
      <c r="R199" s="851">
        <f t="shared" ref="R199:R239" si="14">G199+J199+M199+P199</f>
        <v>41</v>
      </c>
    </row>
    <row r="200" spans="2:18" x14ac:dyDescent="0.25">
      <c r="B200" s="851" t="s">
        <v>621</v>
      </c>
      <c r="C200" s="851" t="s">
        <v>640</v>
      </c>
      <c r="D200" s="853" t="s">
        <v>641</v>
      </c>
      <c r="E200" s="856"/>
      <c r="F200" s="851"/>
      <c r="G200" s="857"/>
      <c r="H200" s="856"/>
      <c r="I200" s="855"/>
      <c r="J200" s="857"/>
      <c r="K200" s="856">
        <f t="shared" ref="K200:K239" si="15">L200*M200</f>
        <v>118.4</v>
      </c>
      <c r="L200" s="855">
        <v>3.7</v>
      </c>
      <c r="M200" s="857">
        <v>32</v>
      </c>
      <c r="N200" s="856">
        <f t="shared" ref="N200:N239" si="16">O200*P200</f>
        <v>0</v>
      </c>
      <c r="O200" s="863">
        <v>1.7</v>
      </c>
      <c r="P200" s="857"/>
      <c r="Q200" s="855">
        <f t="shared" si="13"/>
        <v>118.4</v>
      </c>
      <c r="R200" s="851">
        <f t="shared" si="14"/>
        <v>32</v>
      </c>
    </row>
    <row r="201" spans="2:18" x14ac:dyDescent="0.25">
      <c r="B201" s="851" t="s">
        <v>621</v>
      </c>
      <c r="C201" s="851" t="s">
        <v>642</v>
      </c>
      <c r="D201" s="853" t="s">
        <v>643</v>
      </c>
      <c r="E201" s="856"/>
      <c r="F201" s="851"/>
      <c r="G201" s="857"/>
      <c r="H201" s="856"/>
      <c r="I201" s="855"/>
      <c r="J201" s="857"/>
      <c r="K201" s="856">
        <f t="shared" si="15"/>
        <v>222</v>
      </c>
      <c r="L201" s="855">
        <v>3.7</v>
      </c>
      <c r="M201" s="857">
        <v>60</v>
      </c>
      <c r="N201" s="856">
        <f t="shared" si="16"/>
        <v>0</v>
      </c>
      <c r="O201" s="863">
        <v>1.7</v>
      </c>
      <c r="P201" s="857"/>
      <c r="Q201" s="855">
        <f t="shared" si="13"/>
        <v>222</v>
      </c>
      <c r="R201" s="851">
        <f t="shared" si="14"/>
        <v>60</v>
      </c>
    </row>
    <row r="202" spans="2:18" x14ac:dyDescent="0.25">
      <c r="B202" s="851" t="s">
        <v>621</v>
      </c>
      <c r="C202" s="851" t="s">
        <v>644</v>
      </c>
      <c r="D202" s="853" t="s">
        <v>645</v>
      </c>
      <c r="E202" s="856">
        <f>F202*G202</f>
        <v>39.99</v>
      </c>
      <c r="F202" s="851">
        <v>0.93</v>
      </c>
      <c r="G202" s="857">
        <v>43</v>
      </c>
      <c r="H202" s="856">
        <f>I202*J202</f>
        <v>24.080000000000002</v>
      </c>
      <c r="I202" s="855">
        <v>0.56000000000000005</v>
      </c>
      <c r="J202" s="857">
        <v>43</v>
      </c>
      <c r="K202" s="856">
        <f t="shared" si="15"/>
        <v>0</v>
      </c>
      <c r="L202" s="855">
        <v>3.7</v>
      </c>
      <c r="M202" s="857"/>
      <c r="N202" s="856">
        <f t="shared" si="16"/>
        <v>0</v>
      </c>
      <c r="O202" s="863">
        <v>1.7</v>
      </c>
      <c r="P202" s="857"/>
      <c r="Q202" s="855">
        <f t="shared" si="13"/>
        <v>64.070000000000007</v>
      </c>
      <c r="R202" s="851">
        <f t="shared" si="14"/>
        <v>86</v>
      </c>
    </row>
    <row r="203" spans="2:18" x14ac:dyDescent="0.25">
      <c r="B203" s="851" t="s">
        <v>621</v>
      </c>
      <c r="C203" s="851" t="s">
        <v>646</v>
      </c>
      <c r="D203" s="853" t="s">
        <v>647</v>
      </c>
      <c r="E203" s="856"/>
      <c r="F203" s="851"/>
      <c r="G203" s="857"/>
      <c r="H203" s="856"/>
      <c r="I203" s="855"/>
      <c r="J203" s="857"/>
      <c r="K203" s="856">
        <f t="shared" si="15"/>
        <v>140.6</v>
      </c>
      <c r="L203" s="855">
        <v>3.7</v>
      </c>
      <c r="M203" s="857">
        <v>38</v>
      </c>
      <c r="N203" s="856">
        <f t="shared" si="16"/>
        <v>0</v>
      </c>
      <c r="O203" s="863">
        <v>1.7</v>
      </c>
      <c r="P203" s="857"/>
      <c r="Q203" s="855">
        <f t="shared" si="13"/>
        <v>140.6</v>
      </c>
      <c r="R203" s="851">
        <f t="shared" si="14"/>
        <v>38</v>
      </c>
    </row>
    <row r="204" spans="2:18" x14ac:dyDescent="0.25">
      <c r="B204" s="851" t="s">
        <v>621</v>
      </c>
      <c r="C204" s="851" t="s">
        <v>5230</v>
      </c>
      <c r="D204" s="853" t="s">
        <v>5231</v>
      </c>
      <c r="E204" s="856"/>
      <c r="F204" s="851"/>
      <c r="G204" s="857"/>
      <c r="H204" s="856"/>
      <c r="I204" s="855"/>
      <c r="J204" s="857"/>
      <c r="K204" s="856">
        <f t="shared" si="15"/>
        <v>40.700000000000003</v>
      </c>
      <c r="L204" s="855">
        <v>3.7</v>
      </c>
      <c r="M204" s="857">
        <v>11</v>
      </c>
      <c r="N204" s="856">
        <f t="shared" si="16"/>
        <v>0</v>
      </c>
      <c r="O204" s="863">
        <v>1.7</v>
      </c>
      <c r="P204" s="857"/>
      <c r="Q204" s="855">
        <f t="shared" si="13"/>
        <v>40.700000000000003</v>
      </c>
      <c r="R204" s="851">
        <f t="shared" si="14"/>
        <v>11</v>
      </c>
    </row>
    <row r="205" spans="2:18" x14ac:dyDescent="0.25">
      <c r="B205" s="851" t="s">
        <v>621</v>
      </c>
      <c r="C205" s="851" t="s">
        <v>648</v>
      </c>
      <c r="D205" s="853" t="s">
        <v>649</v>
      </c>
      <c r="E205" s="856"/>
      <c r="F205" s="851"/>
      <c r="G205" s="857"/>
      <c r="H205" s="856"/>
      <c r="I205" s="855"/>
      <c r="J205" s="857"/>
      <c r="K205" s="856">
        <f t="shared" si="15"/>
        <v>96.2</v>
      </c>
      <c r="L205" s="855">
        <v>3.7</v>
      </c>
      <c r="M205" s="857">
        <v>26</v>
      </c>
      <c r="N205" s="856">
        <f t="shared" si="16"/>
        <v>0</v>
      </c>
      <c r="O205" s="863">
        <v>1.7</v>
      </c>
      <c r="P205" s="857"/>
      <c r="Q205" s="855">
        <f t="shared" si="13"/>
        <v>96.2</v>
      </c>
      <c r="R205" s="851">
        <f t="shared" si="14"/>
        <v>26</v>
      </c>
    </row>
    <row r="206" spans="2:18" x14ac:dyDescent="0.25">
      <c r="B206" s="851" t="s">
        <v>621</v>
      </c>
      <c r="C206" s="851" t="s">
        <v>650</v>
      </c>
      <c r="D206" s="853" t="s">
        <v>651</v>
      </c>
      <c r="E206" s="856"/>
      <c r="F206" s="851"/>
      <c r="G206" s="857"/>
      <c r="H206" s="856"/>
      <c r="I206" s="855"/>
      <c r="J206" s="857"/>
      <c r="K206" s="856">
        <f t="shared" si="15"/>
        <v>88.800000000000011</v>
      </c>
      <c r="L206" s="855">
        <v>3.7</v>
      </c>
      <c r="M206" s="857">
        <v>24</v>
      </c>
      <c r="N206" s="856">
        <f t="shared" si="16"/>
        <v>0</v>
      </c>
      <c r="O206" s="863">
        <v>1.7</v>
      </c>
      <c r="P206" s="857"/>
      <c r="Q206" s="855">
        <f t="shared" si="13"/>
        <v>88.800000000000011</v>
      </c>
      <c r="R206" s="851">
        <f t="shared" si="14"/>
        <v>24</v>
      </c>
    </row>
    <row r="207" spans="2:18" x14ac:dyDescent="0.25">
      <c r="B207" s="851" t="s">
        <v>621</v>
      </c>
      <c r="C207" s="851" t="s">
        <v>5232</v>
      </c>
      <c r="D207" s="853" t="s">
        <v>5233</v>
      </c>
      <c r="E207" s="856"/>
      <c r="F207" s="851"/>
      <c r="G207" s="857"/>
      <c r="H207" s="856"/>
      <c r="I207" s="855"/>
      <c r="J207" s="857"/>
      <c r="K207" s="856">
        <f t="shared" si="15"/>
        <v>62.900000000000006</v>
      </c>
      <c r="L207" s="855">
        <v>3.7</v>
      </c>
      <c r="M207" s="857">
        <v>17</v>
      </c>
      <c r="N207" s="856">
        <f t="shared" si="16"/>
        <v>83.3</v>
      </c>
      <c r="O207" s="863">
        <v>1.7</v>
      </c>
      <c r="P207" s="857">
        <v>49</v>
      </c>
      <c r="Q207" s="855">
        <f t="shared" si="13"/>
        <v>146.19999999999999</v>
      </c>
      <c r="R207" s="851">
        <f t="shared" si="14"/>
        <v>66</v>
      </c>
    </row>
    <row r="208" spans="2:18" x14ac:dyDescent="0.25">
      <c r="B208" s="851" t="s">
        <v>621</v>
      </c>
      <c r="C208" s="851" t="s">
        <v>652</v>
      </c>
      <c r="D208" s="853" t="s">
        <v>653</v>
      </c>
      <c r="E208" s="856"/>
      <c r="F208" s="851"/>
      <c r="G208" s="857"/>
      <c r="H208" s="856"/>
      <c r="I208" s="855"/>
      <c r="J208" s="857"/>
      <c r="K208" s="856">
        <f t="shared" si="15"/>
        <v>236.8</v>
      </c>
      <c r="L208" s="855">
        <v>3.7</v>
      </c>
      <c r="M208" s="857">
        <v>64</v>
      </c>
      <c r="N208" s="856">
        <f t="shared" si="16"/>
        <v>0</v>
      </c>
      <c r="O208" s="863">
        <v>1.7</v>
      </c>
      <c r="P208" s="857"/>
      <c r="Q208" s="855">
        <f t="shared" si="13"/>
        <v>236.8</v>
      </c>
      <c r="R208" s="851">
        <f t="shared" si="14"/>
        <v>64</v>
      </c>
    </row>
    <row r="209" spans="2:18" x14ac:dyDescent="0.25">
      <c r="B209" s="851" t="s">
        <v>621</v>
      </c>
      <c r="C209" s="851" t="s">
        <v>654</v>
      </c>
      <c r="D209" s="853" t="s">
        <v>655</v>
      </c>
      <c r="E209" s="856"/>
      <c r="F209" s="851"/>
      <c r="G209" s="857"/>
      <c r="H209" s="856"/>
      <c r="I209" s="855"/>
      <c r="J209" s="857"/>
      <c r="K209" s="856">
        <f t="shared" si="15"/>
        <v>66.600000000000009</v>
      </c>
      <c r="L209" s="855">
        <v>3.7</v>
      </c>
      <c r="M209" s="857">
        <v>18</v>
      </c>
      <c r="N209" s="856">
        <f t="shared" si="16"/>
        <v>0</v>
      </c>
      <c r="O209" s="863">
        <v>1.7</v>
      </c>
      <c r="P209" s="857"/>
      <c r="Q209" s="855">
        <f t="shared" si="13"/>
        <v>66.600000000000009</v>
      </c>
      <c r="R209" s="851">
        <f t="shared" si="14"/>
        <v>18</v>
      </c>
    </row>
    <row r="210" spans="2:18" x14ac:dyDescent="0.25">
      <c r="B210" s="851" t="s">
        <v>621</v>
      </c>
      <c r="C210" s="851" t="s">
        <v>5234</v>
      </c>
      <c r="D210" s="853" t="s">
        <v>5235</v>
      </c>
      <c r="E210" s="856"/>
      <c r="F210" s="851"/>
      <c r="G210" s="857"/>
      <c r="H210" s="856"/>
      <c r="I210" s="855"/>
      <c r="J210" s="857"/>
      <c r="K210" s="856">
        <f t="shared" si="15"/>
        <v>96.2</v>
      </c>
      <c r="L210" s="855">
        <v>3.7</v>
      </c>
      <c r="M210" s="857">
        <v>26</v>
      </c>
      <c r="N210" s="856">
        <f t="shared" si="16"/>
        <v>0</v>
      </c>
      <c r="O210" s="863">
        <v>1.7</v>
      </c>
      <c r="P210" s="857"/>
      <c r="Q210" s="855">
        <f t="shared" si="13"/>
        <v>96.2</v>
      </c>
      <c r="R210" s="851">
        <f t="shared" si="14"/>
        <v>26</v>
      </c>
    </row>
    <row r="211" spans="2:18" x14ac:dyDescent="0.25">
      <c r="B211" s="851" t="s">
        <v>621</v>
      </c>
      <c r="C211" s="851" t="s">
        <v>656</v>
      </c>
      <c r="D211" s="853" t="s">
        <v>657</v>
      </c>
      <c r="E211" s="856"/>
      <c r="F211" s="851"/>
      <c r="G211" s="857"/>
      <c r="H211" s="856"/>
      <c r="I211" s="855"/>
      <c r="J211" s="857"/>
      <c r="K211" s="856">
        <f t="shared" si="15"/>
        <v>55.5</v>
      </c>
      <c r="L211" s="855">
        <v>3.7</v>
      </c>
      <c r="M211" s="857">
        <v>15</v>
      </c>
      <c r="N211" s="856">
        <f t="shared" si="16"/>
        <v>51</v>
      </c>
      <c r="O211" s="863">
        <v>1.7</v>
      </c>
      <c r="P211" s="857">
        <v>30</v>
      </c>
      <c r="Q211" s="855">
        <f t="shared" si="13"/>
        <v>106.5</v>
      </c>
      <c r="R211" s="851">
        <f t="shared" si="14"/>
        <v>45</v>
      </c>
    </row>
    <row r="212" spans="2:18" x14ac:dyDescent="0.25">
      <c r="B212" s="851" t="s">
        <v>621</v>
      </c>
      <c r="C212" s="851" t="s">
        <v>658</v>
      </c>
      <c r="D212" s="853" t="s">
        <v>659</v>
      </c>
      <c r="E212" s="856"/>
      <c r="F212" s="851"/>
      <c r="G212" s="857"/>
      <c r="H212" s="856"/>
      <c r="I212" s="855"/>
      <c r="J212" s="857"/>
      <c r="K212" s="856">
        <f t="shared" si="15"/>
        <v>177.60000000000002</v>
      </c>
      <c r="L212" s="855">
        <v>3.7</v>
      </c>
      <c r="M212" s="857">
        <v>48</v>
      </c>
      <c r="N212" s="856">
        <f t="shared" si="16"/>
        <v>15.299999999999999</v>
      </c>
      <c r="O212" s="863">
        <v>1.7</v>
      </c>
      <c r="P212" s="857">
        <v>9</v>
      </c>
      <c r="Q212" s="855">
        <f t="shared" si="13"/>
        <v>192.90000000000003</v>
      </c>
      <c r="R212" s="851">
        <f t="shared" si="14"/>
        <v>57</v>
      </c>
    </row>
    <row r="213" spans="2:18" x14ac:dyDescent="0.25">
      <c r="B213" s="851" t="s">
        <v>621</v>
      </c>
      <c r="C213" s="851" t="s">
        <v>660</v>
      </c>
      <c r="D213" s="853" t="s">
        <v>661</v>
      </c>
      <c r="E213" s="856"/>
      <c r="F213" s="851"/>
      <c r="G213" s="857"/>
      <c r="H213" s="856"/>
      <c r="I213" s="855"/>
      <c r="J213" s="857"/>
      <c r="K213" s="856">
        <f t="shared" si="15"/>
        <v>936.1</v>
      </c>
      <c r="L213" s="855">
        <v>3.7</v>
      </c>
      <c r="M213" s="857">
        <v>253</v>
      </c>
      <c r="N213" s="856">
        <f t="shared" si="16"/>
        <v>530.4</v>
      </c>
      <c r="O213" s="863">
        <v>1.7</v>
      </c>
      <c r="P213" s="857">
        <v>312</v>
      </c>
      <c r="Q213" s="855">
        <f t="shared" si="13"/>
        <v>1466.5</v>
      </c>
      <c r="R213" s="851">
        <f t="shared" si="14"/>
        <v>565</v>
      </c>
    </row>
    <row r="214" spans="2:18" x14ac:dyDescent="0.25">
      <c r="B214" s="851" t="s">
        <v>621</v>
      </c>
      <c r="C214" s="851" t="s">
        <v>662</v>
      </c>
      <c r="D214" s="853" t="s">
        <v>663</v>
      </c>
      <c r="E214" s="856"/>
      <c r="F214" s="851"/>
      <c r="G214" s="857"/>
      <c r="H214" s="856"/>
      <c r="I214" s="855"/>
      <c r="J214" s="857"/>
      <c r="K214" s="856">
        <f t="shared" si="15"/>
        <v>70.3</v>
      </c>
      <c r="L214" s="855">
        <v>3.7</v>
      </c>
      <c r="M214" s="857">
        <v>19</v>
      </c>
      <c r="N214" s="856">
        <f t="shared" si="16"/>
        <v>0</v>
      </c>
      <c r="O214" s="863">
        <v>1.7</v>
      </c>
      <c r="P214" s="857"/>
      <c r="Q214" s="855">
        <f t="shared" si="13"/>
        <v>70.3</v>
      </c>
      <c r="R214" s="851">
        <f t="shared" si="14"/>
        <v>19</v>
      </c>
    </row>
    <row r="215" spans="2:18" x14ac:dyDescent="0.25">
      <c r="B215" s="851" t="s">
        <v>621</v>
      </c>
      <c r="C215" s="851" t="s">
        <v>664</v>
      </c>
      <c r="D215" s="853" t="s">
        <v>665</v>
      </c>
      <c r="E215" s="856"/>
      <c r="F215" s="851"/>
      <c r="G215" s="857"/>
      <c r="H215" s="856"/>
      <c r="I215" s="855"/>
      <c r="J215" s="857"/>
      <c r="K215" s="856">
        <f t="shared" si="15"/>
        <v>318.2</v>
      </c>
      <c r="L215" s="855">
        <v>3.7</v>
      </c>
      <c r="M215" s="857">
        <v>86</v>
      </c>
      <c r="N215" s="856">
        <f t="shared" si="16"/>
        <v>78.2</v>
      </c>
      <c r="O215" s="863">
        <v>1.7</v>
      </c>
      <c r="P215" s="857">
        <v>46</v>
      </c>
      <c r="Q215" s="855">
        <f t="shared" si="13"/>
        <v>396.4</v>
      </c>
      <c r="R215" s="851">
        <f t="shared" si="14"/>
        <v>132</v>
      </c>
    </row>
    <row r="216" spans="2:18" ht="30" x14ac:dyDescent="0.25">
      <c r="B216" s="851" t="s">
        <v>621</v>
      </c>
      <c r="C216" s="851" t="s">
        <v>666</v>
      </c>
      <c r="D216" s="853" t="s">
        <v>667</v>
      </c>
      <c r="E216" s="856"/>
      <c r="F216" s="851"/>
      <c r="G216" s="857"/>
      <c r="H216" s="856"/>
      <c r="I216" s="855"/>
      <c r="J216" s="857"/>
      <c r="K216" s="856">
        <f t="shared" si="15"/>
        <v>159.1</v>
      </c>
      <c r="L216" s="855">
        <v>3.7</v>
      </c>
      <c r="M216" s="857">
        <v>43</v>
      </c>
      <c r="N216" s="856">
        <f t="shared" si="16"/>
        <v>0</v>
      </c>
      <c r="O216" s="863">
        <v>1.7</v>
      </c>
      <c r="P216" s="857"/>
      <c r="Q216" s="855">
        <f t="shared" si="13"/>
        <v>159.1</v>
      </c>
      <c r="R216" s="851">
        <f t="shared" si="14"/>
        <v>43</v>
      </c>
    </row>
    <row r="217" spans="2:18" x14ac:dyDescent="0.25">
      <c r="B217" s="851" t="s">
        <v>621</v>
      </c>
      <c r="C217" s="851" t="s">
        <v>668</v>
      </c>
      <c r="D217" s="853" t="s">
        <v>669</v>
      </c>
      <c r="E217" s="856"/>
      <c r="F217" s="851"/>
      <c r="G217" s="857"/>
      <c r="H217" s="856"/>
      <c r="I217" s="855"/>
      <c r="J217" s="857"/>
      <c r="K217" s="856">
        <f t="shared" si="15"/>
        <v>188.70000000000002</v>
      </c>
      <c r="L217" s="855">
        <v>3.7</v>
      </c>
      <c r="M217" s="857">
        <v>51</v>
      </c>
      <c r="N217" s="856">
        <f t="shared" si="16"/>
        <v>0</v>
      </c>
      <c r="O217" s="863">
        <v>1.7</v>
      </c>
      <c r="P217" s="857"/>
      <c r="Q217" s="855">
        <f t="shared" si="13"/>
        <v>188.70000000000002</v>
      </c>
      <c r="R217" s="851">
        <f t="shared" si="14"/>
        <v>51</v>
      </c>
    </row>
    <row r="218" spans="2:18" x14ac:dyDescent="0.25">
      <c r="B218" s="851" t="s">
        <v>621</v>
      </c>
      <c r="C218" s="851" t="s">
        <v>5236</v>
      </c>
      <c r="D218" s="853" t="s">
        <v>5237</v>
      </c>
      <c r="E218" s="856"/>
      <c r="F218" s="851"/>
      <c r="G218" s="857"/>
      <c r="H218" s="856"/>
      <c r="I218" s="855"/>
      <c r="J218" s="857"/>
      <c r="K218" s="856">
        <f t="shared" si="15"/>
        <v>240.5</v>
      </c>
      <c r="L218" s="855">
        <v>3.7</v>
      </c>
      <c r="M218" s="857">
        <v>65</v>
      </c>
      <c r="N218" s="856">
        <f t="shared" si="16"/>
        <v>0</v>
      </c>
      <c r="O218" s="863">
        <v>1.7</v>
      </c>
      <c r="P218" s="857"/>
      <c r="Q218" s="855">
        <f t="shared" si="13"/>
        <v>240.5</v>
      </c>
      <c r="R218" s="851">
        <f t="shared" si="14"/>
        <v>65</v>
      </c>
    </row>
    <row r="219" spans="2:18" x14ac:dyDescent="0.25">
      <c r="B219" s="851" t="s">
        <v>621</v>
      </c>
      <c r="C219" s="851" t="s">
        <v>670</v>
      </c>
      <c r="D219" s="853" t="s">
        <v>671</v>
      </c>
      <c r="E219" s="856"/>
      <c r="F219" s="851"/>
      <c r="G219" s="857"/>
      <c r="H219" s="856"/>
      <c r="I219" s="855"/>
      <c r="J219" s="857"/>
      <c r="K219" s="856">
        <f t="shared" si="15"/>
        <v>40.700000000000003</v>
      </c>
      <c r="L219" s="855">
        <v>3.7</v>
      </c>
      <c r="M219" s="857">
        <v>11</v>
      </c>
      <c r="N219" s="856">
        <f t="shared" si="16"/>
        <v>187</v>
      </c>
      <c r="O219" s="863">
        <v>1.7</v>
      </c>
      <c r="P219" s="857">
        <v>110</v>
      </c>
      <c r="Q219" s="855">
        <f t="shared" si="13"/>
        <v>227.7</v>
      </c>
      <c r="R219" s="851">
        <f t="shared" si="14"/>
        <v>121</v>
      </c>
    </row>
    <row r="220" spans="2:18" x14ac:dyDescent="0.25">
      <c r="B220" s="851" t="s">
        <v>621</v>
      </c>
      <c r="C220" s="851" t="s">
        <v>672</v>
      </c>
      <c r="D220" s="853" t="s">
        <v>673</v>
      </c>
      <c r="E220" s="856"/>
      <c r="F220" s="851"/>
      <c r="G220" s="857"/>
      <c r="H220" s="856"/>
      <c r="I220" s="855"/>
      <c r="J220" s="857"/>
      <c r="K220" s="856">
        <f t="shared" si="15"/>
        <v>192.4</v>
      </c>
      <c r="L220" s="855">
        <v>3.7</v>
      </c>
      <c r="M220" s="857">
        <v>52</v>
      </c>
      <c r="N220" s="856">
        <f t="shared" si="16"/>
        <v>0</v>
      </c>
      <c r="O220" s="863">
        <v>1.7</v>
      </c>
      <c r="P220" s="857"/>
      <c r="Q220" s="855">
        <f t="shared" si="13"/>
        <v>192.4</v>
      </c>
      <c r="R220" s="851">
        <f t="shared" si="14"/>
        <v>52</v>
      </c>
    </row>
    <row r="221" spans="2:18" x14ac:dyDescent="0.25">
      <c r="B221" s="851" t="s">
        <v>621</v>
      </c>
      <c r="C221" s="851" t="s">
        <v>674</v>
      </c>
      <c r="D221" s="853" t="s">
        <v>675</v>
      </c>
      <c r="E221" s="856"/>
      <c r="F221" s="851"/>
      <c r="G221" s="857"/>
      <c r="H221" s="856"/>
      <c r="I221" s="855"/>
      <c r="J221" s="857"/>
      <c r="K221" s="856">
        <f t="shared" si="15"/>
        <v>74</v>
      </c>
      <c r="L221" s="855">
        <v>3.7</v>
      </c>
      <c r="M221" s="857">
        <v>20</v>
      </c>
      <c r="N221" s="856">
        <f t="shared" si="16"/>
        <v>0</v>
      </c>
      <c r="O221" s="863">
        <v>1.7</v>
      </c>
      <c r="P221" s="857"/>
      <c r="Q221" s="855">
        <f t="shared" si="13"/>
        <v>74</v>
      </c>
      <c r="R221" s="851">
        <f t="shared" si="14"/>
        <v>20</v>
      </c>
    </row>
    <row r="222" spans="2:18" x14ac:dyDescent="0.25">
      <c r="B222" s="851" t="s">
        <v>621</v>
      </c>
      <c r="C222" s="851" t="s">
        <v>676</v>
      </c>
      <c r="D222" s="853" t="s">
        <v>677</v>
      </c>
      <c r="E222" s="856"/>
      <c r="F222" s="851"/>
      <c r="G222" s="857"/>
      <c r="H222" s="856"/>
      <c r="I222" s="855"/>
      <c r="J222" s="857"/>
      <c r="K222" s="856">
        <f t="shared" si="15"/>
        <v>99.9</v>
      </c>
      <c r="L222" s="855">
        <v>3.7</v>
      </c>
      <c r="M222" s="857">
        <v>27</v>
      </c>
      <c r="N222" s="856">
        <f t="shared" si="16"/>
        <v>0</v>
      </c>
      <c r="O222" s="863">
        <v>1.7</v>
      </c>
      <c r="P222" s="857"/>
      <c r="Q222" s="855">
        <f t="shared" si="13"/>
        <v>99.9</v>
      </c>
      <c r="R222" s="851">
        <f t="shared" si="14"/>
        <v>27</v>
      </c>
    </row>
    <row r="223" spans="2:18" x14ac:dyDescent="0.25">
      <c r="B223" s="851" t="s">
        <v>621</v>
      </c>
      <c r="C223" s="851" t="s">
        <v>678</v>
      </c>
      <c r="D223" s="853" t="s">
        <v>679</v>
      </c>
      <c r="E223" s="856"/>
      <c r="F223" s="851"/>
      <c r="G223" s="857"/>
      <c r="H223" s="856"/>
      <c r="I223" s="855"/>
      <c r="J223" s="857"/>
      <c r="K223" s="856">
        <f t="shared" si="15"/>
        <v>259</v>
      </c>
      <c r="L223" s="855">
        <v>3.7</v>
      </c>
      <c r="M223" s="857">
        <v>70</v>
      </c>
      <c r="N223" s="856">
        <f t="shared" si="16"/>
        <v>0</v>
      </c>
      <c r="O223" s="863">
        <v>1.7</v>
      </c>
      <c r="P223" s="857"/>
      <c r="Q223" s="855">
        <f t="shared" si="13"/>
        <v>259</v>
      </c>
      <c r="R223" s="851">
        <f t="shared" si="14"/>
        <v>70</v>
      </c>
    </row>
    <row r="224" spans="2:18" x14ac:dyDescent="0.25">
      <c r="B224" s="851" t="s">
        <v>621</v>
      </c>
      <c r="C224" s="851" t="s">
        <v>680</v>
      </c>
      <c r="D224" s="853" t="s">
        <v>681</v>
      </c>
      <c r="E224" s="856"/>
      <c r="F224" s="851"/>
      <c r="G224" s="857"/>
      <c r="H224" s="856"/>
      <c r="I224" s="855"/>
      <c r="J224" s="857"/>
      <c r="K224" s="856">
        <f t="shared" si="15"/>
        <v>62.900000000000006</v>
      </c>
      <c r="L224" s="855">
        <v>3.7</v>
      </c>
      <c r="M224" s="857">
        <v>17</v>
      </c>
      <c r="N224" s="856">
        <f t="shared" si="16"/>
        <v>0</v>
      </c>
      <c r="O224" s="863">
        <v>1.7</v>
      </c>
      <c r="P224" s="857"/>
      <c r="Q224" s="855">
        <f t="shared" si="13"/>
        <v>62.900000000000006</v>
      </c>
      <c r="R224" s="851">
        <f t="shared" si="14"/>
        <v>17</v>
      </c>
    </row>
    <row r="225" spans="2:18" x14ac:dyDescent="0.25">
      <c r="B225" s="851" t="s">
        <v>621</v>
      </c>
      <c r="C225" s="851" t="s">
        <v>682</v>
      </c>
      <c r="D225" s="853" t="s">
        <v>683</v>
      </c>
      <c r="E225" s="856"/>
      <c r="F225" s="851"/>
      <c r="G225" s="857"/>
      <c r="H225" s="856"/>
      <c r="I225" s="855"/>
      <c r="J225" s="857"/>
      <c r="K225" s="856">
        <f t="shared" si="15"/>
        <v>207.20000000000002</v>
      </c>
      <c r="L225" s="855">
        <v>3.7</v>
      </c>
      <c r="M225" s="857">
        <v>56</v>
      </c>
      <c r="N225" s="856">
        <f t="shared" si="16"/>
        <v>0</v>
      </c>
      <c r="O225" s="863">
        <v>1.7</v>
      </c>
      <c r="P225" s="857"/>
      <c r="Q225" s="855">
        <f t="shared" si="13"/>
        <v>207.20000000000002</v>
      </c>
      <c r="R225" s="851">
        <f t="shared" si="14"/>
        <v>56</v>
      </c>
    </row>
    <row r="226" spans="2:18" x14ac:dyDescent="0.25">
      <c r="B226" s="851" t="s">
        <v>621</v>
      </c>
      <c r="C226" s="851" t="s">
        <v>684</v>
      </c>
      <c r="D226" s="853" t="s">
        <v>685</v>
      </c>
      <c r="E226" s="856"/>
      <c r="F226" s="851"/>
      <c r="G226" s="857"/>
      <c r="H226" s="856"/>
      <c r="I226" s="855"/>
      <c r="J226" s="857"/>
      <c r="K226" s="856">
        <f t="shared" si="15"/>
        <v>214.60000000000002</v>
      </c>
      <c r="L226" s="855">
        <v>3.7</v>
      </c>
      <c r="M226" s="857">
        <v>58</v>
      </c>
      <c r="N226" s="856">
        <f t="shared" si="16"/>
        <v>0</v>
      </c>
      <c r="O226" s="863">
        <v>1.7</v>
      </c>
      <c r="P226" s="857"/>
      <c r="Q226" s="855">
        <f t="shared" si="13"/>
        <v>214.60000000000002</v>
      </c>
      <c r="R226" s="851">
        <f t="shared" si="14"/>
        <v>58</v>
      </c>
    </row>
    <row r="227" spans="2:18" x14ac:dyDescent="0.25">
      <c r="B227" s="851" t="s">
        <v>621</v>
      </c>
      <c r="C227" s="851" t="s">
        <v>686</v>
      </c>
      <c r="D227" s="853" t="s">
        <v>687</v>
      </c>
      <c r="E227" s="856"/>
      <c r="F227" s="851"/>
      <c r="G227" s="857"/>
      <c r="H227" s="856"/>
      <c r="I227" s="855"/>
      <c r="J227" s="857"/>
      <c r="K227" s="856">
        <f t="shared" si="15"/>
        <v>218.3</v>
      </c>
      <c r="L227" s="855">
        <v>3.7</v>
      </c>
      <c r="M227" s="857">
        <v>59</v>
      </c>
      <c r="N227" s="856">
        <f t="shared" si="16"/>
        <v>100.3</v>
      </c>
      <c r="O227" s="863">
        <v>1.7</v>
      </c>
      <c r="P227" s="857">
        <v>59</v>
      </c>
      <c r="Q227" s="855">
        <f t="shared" si="13"/>
        <v>318.60000000000002</v>
      </c>
      <c r="R227" s="851">
        <f t="shared" si="14"/>
        <v>118</v>
      </c>
    </row>
    <row r="228" spans="2:18" x14ac:dyDescent="0.25">
      <c r="B228" s="851" t="s">
        <v>621</v>
      </c>
      <c r="C228" s="851" t="s">
        <v>688</v>
      </c>
      <c r="D228" s="853" t="s">
        <v>689</v>
      </c>
      <c r="E228" s="856"/>
      <c r="F228" s="851"/>
      <c r="G228" s="857"/>
      <c r="H228" s="856"/>
      <c r="I228" s="855"/>
      <c r="J228" s="857"/>
      <c r="K228" s="856">
        <f t="shared" si="15"/>
        <v>270.10000000000002</v>
      </c>
      <c r="L228" s="855">
        <v>3.7</v>
      </c>
      <c r="M228" s="857">
        <v>73</v>
      </c>
      <c r="N228" s="856">
        <f t="shared" si="16"/>
        <v>0</v>
      </c>
      <c r="O228" s="863">
        <v>1.7</v>
      </c>
      <c r="P228" s="857"/>
      <c r="Q228" s="855">
        <f t="shared" si="13"/>
        <v>270.10000000000002</v>
      </c>
      <c r="R228" s="851">
        <f t="shared" si="14"/>
        <v>73</v>
      </c>
    </row>
    <row r="229" spans="2:18" x14ac:dyDescent="0.25">
      <c r="B229" s="851" t="s">
        <v>621</v>
      </c>
      <c r="C229" s="851" t="s">
        <v>690</v>
      </c>
      <c r="D229" s="853" t="s">
        <v>691</v>
      </c>
      <c r="E229" s="856"/>
      <c r="F229" s="851"/>
      <c r="G229" s="857"/>
      <c r="H229" s="856"/>
      <c r="I229" s="855"/>
      <c r="J229" s="857"/>
      <c r="K229" s="856">
        <f t="shared" si="15"/>
        <v>214.60000000000002</v>
      </c>
      <c r="L229" s="855">
        <v>3.7</v>
      </c>
      <c r="M229" s="857">
        <v>58</v>
      </c>
      <c r="N229" s="856">
        <f t="shared" si="16"/>
        <v>6.8</v>
      </c>
      <c r="O229" s="863">
        <v>1.7</v>
      </c>
      <c r="P229" s="857">
        <v>4</v>
      </c>
      <c r="Q229" s="855">
        <f t="shared" si="13"/>
        <v>221.40000000000003</v>
      </c>
      <c r="R229" s="851">
        <f t="shared" si="14"/>
        <v>62</v>
      </c>
    </row>
    <row r="230" spans="2:18" x14ac:dyDescent="0.25">
      <c r="B230" s="851" t="s">
        <v>621</v>
      </c>
      <c r="C230" s="851" t="s">
        <v>1923</v>
      </c>
      <c r="D230" s="853" t="s">
        <v>1924</v>
      </c>
      <c r="E230" s="856"/>
      <c r="F230" s="851"/>
      <c r="G230" s="857"/>
      <c r="H230" s="856">
        <f>I230*J230</f>
        <v>0.56000000000000005</v>
      </c>
      <c r="I230" s="855">
        <v>0.56000000000000005</v>
      </c>
      <c r="J230" s="857">
        <v>1</v>
      </c>
      <c r="K230" s="856">
        <f t="shared" si="15"/>
        <v>0</v>
      </c>
      <c r="L230" s="855">
        <v>3.7</v>
      </c>
      <c r="M230" s="857"/>
      <c r="N230" s="856">
        <f t="shared" si="16"/>
        <v>0</v>
      </c>
      <c r="O230" s="863">
        <v>1.7</v>
      </c>
      <c r="P230" s="857"/>
      <c r="Q230" s="855">
        <f t="shared" si="13"/>
        <v>0.56000000000000005</v>
      </c>
      <c r="R230" s="851">
        <f t="shared" si="14"/>
        <v>1</v>
      </c>
    </row>
    <row r="231" spans="2:18" x14ac:dyDescent="0.25">
      <c r="B231" s="851" t="s">
        <v>621</v>
      </c>
      <c r="C231" s="851" t="s">
        <v>692</v>
      </c>
      <c r="D231" s="853" t="s">
        <v>693</v>
      </c>
      <c r="E231" s="856"/>
      <c r="F231" s="851"/>
      <c r="G231" s="857"/>
      <c r="H231" s="856"/>
      <c r="I231" s="855"/>
      <c r="J231" s="857"/>
      <c r="K231" s="856">
        <f t="shared" si="15"/>
        <v>111</v>
      </c>
      <c r="L231" s="855">
        <v>3.7</v>
      </c>
      <c r="M231" s="857">
        <v>30</v>
      </c>
      <c r="N231" s="856">
        <f t="shared" si="16"/>
        <v>0</v>
      </c>
      <c r="O231" s="863">
        <v>1.7</v>
      </c>
      <c r="P231" s="857"/>
      <c r="Q231" s="855">
        <f t="shared" si="13"/>
        <v>111</v>
      </c>
      <c r="R231" s="851">
        <f t="shared" si="14"/>
        <v>30</v>
      </c>
    </row>
    <row r="232" spans="2:18" ht="30" x14ac:dyDescent="0.25">
      <c r="B232" s="851" t="s">
        <v>621</v>
      </c>
      <c r="C232" s="851" t="s">
        <v>694</v>
      </c>
      <c r="D232" s="853" t="s">
        <v>695</v>
      </c>
      <c r="E232" s="856"/>
      <c r="F232" s="851"/>
      <c r="G232" s="857"/>
      <c r="H232" s="856"/>
      <c r="I232" s="855"/>
      <c r="J232" s="857"/>
      <c r="K232" s="856">
        <f t="shared" si="15"/>
        <v>899.1</v>
      </c>
      <c r="L232" s="855">
        <v>3.7</v>
      </c>
      <c r="M232" s="857">
        <v>243</v>
      </c>
      <c r="N232" s="856">
        <f t="shared" si="16"/>
        <v>74.8</v>
      </c>
      <c r="O232" s="863">
        <v>1.7</v>
      </c>
      <c r="P232" s="857">
        <v>44</v>
      </c>
      <c r="Q232" s="855">
        <f t="shared" si="13"/>
        <v>973.9</v>
      </c>
      <c r="R232" s="851">
        <f t="shared" si="14"/>
        <v>287</v>
      </c>
    </row>
    <row r="233" spans="2:18" ht="30" x14ac:dyDescent="0.25">
      <c r="B233" s="851" t="s">
        <v>621</v>
      </c>
      <c r="C233" s="851" t="s">
        <v>696</v>
      </c>
      <c r="D233" s="853" t="s">
        <v>697</v>
      </c>
      <c r="E233" s="856"/>
      <c r="F233" s="851"/>
      <c r="G233" s="857"/>
      <c r="H233" s="856"/>
      <c r="I233" s="855"/>
      <c r="J233" s="857"/>
      <c r="K233" s="856">
        <f t="shared" si="15"/>
        <v>703</v>
      </c>
      <c r="L233" s="855">
        <v>3.7</v>
      </c>
      <c r="M233" s="857">
        <v>190</v>
      </c>
      <c r="N233" s="856">
        <f t="shared" si="16"/>
        <v>758.19999999999993</v>
      </c>
      <c r="O233" s="863">
        <v>1.7</v>
      </c>
      <c r="P233" s="857">
        <v>446</v>
      </c>
      <c r="Q233" s="855">
        <f t="shared" si="13"/>
        <v>1461.1999999999998</v>
      </c>
      <c r="R233" s="851">
        <f t="shared" si="14"/>
        <v>636</v>
      </c>
    </row>
    <row r="234" spans="2:18" x14ac:dyDescent="0.25">
      <c r="B234" s="851" t="s">
        <v>621</v>
      </c>
      <c r="C234" s="851" t="s">
        <v>698</v>
      </c>
      <c r="D234" s="853" t="s">
        <v>699</v>
      </c>
      <c r="E234" s="856"/>
      <c r="F234" s="851"/>
      <c r="G234" s="857"/>
      <c r="H234" s="856"/>
      <c r="I234" s="855"/>
      <c r="J234" s="857"/>
      <c r="K234" s="856">
        <f t="shared" si="15"/>
        <v>92.5</v>
      </c>
      <c r="L234" s="855">
        <v>3.7</v>
      </c>
      <c r="M234" s="857">
        <v>25</v>
      </c>
      <c r="N234" s="856">
        <f t="shared" si="16"/>
        <v>62.9</v>
      </c>
      <c r="O234" s="863">
        <v>1.7</v>
      </c>
      <c r="P234" s="857">
        <v>37</v>
      </c>
      <c r="Q234" s="855">
        <f t="shared" si="13"/>
        <v>155.4</v>
      </c>
      <c r="R234" s="851">
        <f t="shared" si="14"/>
        <v>62</v>
      </c>
    </row>
    <row r="235" spans="2:18" x14ac:dyDescent="0.25">
      <c r="B235" s="851" t="s">
        <v>621</v>
      </c>
      <c r="C235" s="851" t="s">
        <v>700</v>
      </c>
      <c r="D235" s="853" t="s">
        <v>701</v>
      </c>
      <c r="E235" s="856"/>
      <c r="F235" s="851"/>
      <c r="G235" s="857"/>
      <c r="H235" s="856"/>
      <c r="I235" s="855"/>
      <c r="J235" s="857"/>
      <c r="K235" s="856">
        <f t="shared" si="15"/>
        <v>85.100000000000009</v>
      </c>
      <c r="L235" s="855">
        <v>3.7</v>
      </c>
      <c r="M235" s="857">
        <v>23</v>
      </c>
      <c r="N235" s="856">
        <f t="shared" si="16"/>
        <v>0</v>
      </c>
      <c r="O235" s="863">
        <v>1.7</v>
      </c>
      <c r="P235" s="857"/>
      <c r="Q235" s="855">
        <f t="shared" si="13"/>
        <v>85.100000000000009</v>
      </c>
      <c r="R235" s="851">
        <f t="shared" si="14"/>
        <v>23</v>
      </c>
    </row>
    <row r="236" spans="2:18" x14ac:dyDescent="0.25">
      <c r="B236" s="851" t="s">
        <v>621</v>
      </c>
      <c r="C236" s="851" t="s">
        <v>702</v>
      </c>
      <c r="D236" s="853" t="s">
        <v>703</v>
      </c>
      <c r="E236" s="856"/>
      <c r="F236" s="851"/>
      <c r="G236" s="857"/>
      <c r="H236" s="856"/>
      <c r="I236" s="855"/>
      <c r="J236" s="857"/>
      <c r="K236" s="856">
        <f t="shared" si="15"/>
        <v>44.400000000000006</v>
      </c>
      <c r="L236" s="855">
        <v>3.7</v>
      </c>
      <c r="M236" s="857">
        <v>12</v>
      </c>
      <c r="N236" s="856">
        <f t="shared" si="16"/>
        <v>0</v>
      </c>
      <c r="O236" s="863">
        <v>1.7</v>
      </c>
      <c r="P236" s="857"/>
      <c r="Q236" s="855">
        <f t="shared" si="13"/>
        <v>44.400000000000006</v>
      </c>
      <c r="R236" s="851">
        <f t="shared" si="14"/>
        <v>12</v>
      </c>
    </row>
    <row r="237" spans="2:18" x14ac:dyDescent="0.25">
      <c r="B237" s="851" t="s">
        <v>621</v>
      </c>
      <c r="C237" s="851" t="s">
        <v>5238</v>
      </c>
      <c r="D237" s="853" t="s">
        <v>5239</v>
      </c>
      <c r="E237" s="856"/>
      <c r="F237" s="851"/>
      <c r="G237" s="857"/>
      <c r="H237" s="856"/>
      <c r="I237" s="855"/>
      <c r="J237" s="857"/>
      <c r="K237" s="856">
        <f t="shared" si="15"/>
        <v>14.8</v>
      </c>
      <c r="L237" s="855">
        <v>3.7</v>
      </c>
      <c r="M237" s="857">
        <v>4</v>
      </c>
      <c r="N237" s="856">
        <f t="shared" si="16"/>
        <v>0</v>
      </c>
      <c r="O237" s="863">
        <v>1.7</v>
      </c>
      <c r="P237" s="857"/>
      <c r="Q237" s="855">
        <f t="shared" si="13"/>
        <v>14.8</v>
      </c>
      <c r="R237" s="851">
        <f t="shared" si="14"/>
        <v>4</v>
      </c>
    </row>
    <row r="238" spans="2:18" x14ac:dyDescent="0.25">
      <c r="B238" s="851" t="s">
        <v>621</v>
      </c>
      <c r="C238" s="851" t="s">
        <v>704</v>
      </c>
      <c r="D238" s="853" t="s">
        <v>705</v>
      </c>
      <c r="E238" s="856"/>
      <c r="F238" s="851"/>
      <c r="G238" s="857"/>
      <c r="H238" s="856"/>
      <c r="I238" s="855"/>
      <c r="J238" s="857"/>
      <c r="K238" s="856">
        <f t="shared" si="15"/>
        <v>1036</v>
      </c>
      <c r="L238" s="855">
        <v>3.7</v>
      </c>
      <c r="M238" s="857">
        <v>280</v>
      </c>
      <c r="N238" s="856">
        <f t="shared" si="16"/>
        <v>32.299999999999997</v>
      </c>
      <c r="O238" s="863">
        <v>1.7</v>
      </c>
      <c r="P238" s="857">
        <v>19</v>
      </c>
      <c r="Q238" s="855">
        <f t="shared" si="13"/>
        <v>1068.3</v>
      </c>
      <c r="R238" s="851">
        <f t="shared" si="14"/>
        <v>299</v>
      </c>
    </row>
    <row r="239" spans="2:18" ht="30.75" thickBot="1" x14ac:dyDescent="0.3">
      <c r="B239" s="851" t="s">
        <v>621</v>
      </c>
      <c r="C239" s="851" t="s">
        <v>706</v>
      </c>
      <c r="D239" s="853" t="s">
        <v>707</v>
      </c>
      <c r="E239" s="858"/>
      <c r="F239" s="859"/>
      <c r="G239" s="860"/>
      <c r="H239" s="858"/>
      <c r="I239" s="861"/>
      <c r="J239" s="860"/>
      <c r="K239" s="858">
        <f t="shared" si="15"/>
        <v>780.7</v>
      </c>
      <c r="L239" s="861">
        <v>3.7</v>
      </c>
      <c r="M239" s="860">
        <v>211</v>
      </c>
      <c r="N239" s="858">
        <f t="shared" si="16"/>
        <v>108.8</v>
      </c>
      <c r="O239" s="865">
        <v>1.7</v>
      </c>
      <c r="P239" s="860">
        <v>64</v>
      </c>
      <c r="Q239" s="855">
        <f t="shared" si="13"/>
        <v>889.5</v>
      </c>
      <c r="R239" s="851">
        <f t="shared" si="14"/>
        <v>275</v>
      </c>
    </row>
  </sheetData>
  <mergeCells count="3">
    <mergeCell ref="Q1:S1"/>
    <mergeCell ref="B3:S3"/>
    <mergeCell ref="B4:S4"/>
  </mergeCells>
  <pageMargins left="0.11811023622047245" right="0.11811023622047245" top="0.19685039370078741" bottom="0.15748031496062992"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52377-E5D0-49E5-9FB0-A3D0DBF6DF2C}">
  <sheetPr>
    <tabColor theme="9" tint="0.79998168889431442"/>
    <pageSetUpPr fitToPage="1"/>
  </sheetPr>
  <dimension ref="A1:G46"/>
  <sheetViews>
    <sheetView workbookViewId="0">
      <selection sqref="A1:XFD1048576"/>
    </sheetView>
  </sheetViews>
  <sheetFormatPr defaultColWidth="8.7109375" defaultRowHeight="12.75" x14ac:dyDescent="0.2"/>
  <cols>
    <col min="1" max="1" width="8.7109375" style="171"/>
    <col min="2" max="2" width="37.7109375" style="171" customWidth="1"/>
    <col min="3" max="3" width="16.140625" style="1019" customWidth="1"/>
    <col min="4" max="4" width="14.5703125" style="1019" customWidth="1"/>
    <col min="5" max="5" width="16.28515625" style="171" customWidth="1"/>
    <col min="6" max="6" width="11.5703125" style="171" bestFit="1" customWidth="1"/>
    <col min="7" max="16384" width="8.7109375" style="171"/>
  </cols>
  <sheetData>
    <row r="1" spans="1:7" ht="58.5" customHeight="1" x14ac:dyDescent="0.2">
      <c r="E1" s="1456" t="s">
        <v>5400</v>
      </c>
      <c r="F1" s="1456"/>
      <c r="G1" s="1456"/>
    </row>
    <row r="2" spans="1:7" ht="40.5" customHeight="1" thickBot="1" x14ac:dyDescent="0.25">
      <c r="A2" s="1451" t="s">
        <v>5063</v>
      </c>
      <c r="B2" s="1451"/>
      <c r="C2" s="1451"/>
      <c r="D2" s="1451"/>
      <c r="E2" s="1451"/>
      <c r="F2" s="1451"/>
    </row>
    <row r="3" spans="1:7" ht="25.5" x14ac:dyDescent="0.2">
      <c r="A3" s="172"/>
      <c r="B3" s="188" t="s">
        <v>4927</v>
      </c>
      <c r="C3" s="1336" t="s">
        <v>5519</v>
      </c>
      <c r="D3" s="1336" t="s">
        <v>11</v>
      </c>
      <c r="E3" s="189" t="s">
        <v>4928</v>
      </c>
    </row>
    <row r="4" spans="1:7" x14ac:dyDescent="0.2">
      <c r="A4" s="172"/>
      <c r="B4" s="173" t="s">
        <v>4929</v>
      </c>
      <c r="C4" s="1337">
        <v>28</v>
      </c>
      <c r="D4" s="1337">
        <v>21</v>
      </c>
      <c r="E4" s="174">
        <f>C4*D4</f>
        <v>588</v>
      </c>
    </row>
    <row r="5" spans="1:7" x14ac:dyDescent="0.2">
      <c r="A5" s="172"/>
      <c r="B5" s="173" t="s">
        <v>4935</v>
      </c>
      <c r="C5" s="1337">
        <v>140</v>
      </c>
      <c r="D5" s="1337">
        <v>1</v>
      </c>
      <c r="E5" s="174">
        <f>C5*D5</f>
        <v>140</v>
      </c>
    </row>
    <row r="6" spans="1:7" x14ac:dyDescent="0.2">
      <c r="A6" s="172"/>
      <c r="B6" s="175" t="s">
        <v>15</v>
      </c>
      <c r="C6" s="1452"/>
      <c r="D6" s="1453"/>
      <c r="E6" s="176">
        <f>E4+E5</f>
        <v>728</v>
      </c>
    </row>
    <row r="7" spans="1:7" x14ac:dyDescent="0.2">
      <c r="A7" s="172"/>
      <c r="B7" s="177" t="s">
        <v>4930</v>
      </c>
      <c r="C7" s="1448"/>
      <c r="D7" s="1449"/>
      <c r="E7" s="178">
        <f>E6*21%</f>
        <v>152.88</v>
      </c>
    </row>
    <row r="8" spans="1:7" x14ac:dyDescent="0.2">
      <c r="A8" s="172"/>
      <c r="B8" s="179" t="s">
        <v>141</v>
      </c>
      <c r="C8" s="1454"/>
      <c r="D8" s="1455"/>
      <c r="E8" s="180">
        <f>ROUND(E6+E7,0)</f>
        <v>881</v>
      </c>
    </row>
    <row r="9" spans="1:7" x14ac:dyDescent="0.2">
      <c r="A9" s="172"/>
      <c r="B9" s="181"/>
      <c r="C9" s="1333"/>
      <c r="D9" s="1333"/>
      <c r="E9" s="182"/>
    </row>
    <row r="10" spans="1:7" x14ac:dyDescent="0.2">
      <c r="A10" s="172"/>
      <c r="B10" s="190" t="s">
        <v>4927</v>
      </c>
      <c r="C10" s="1336" t="s">
        <v>5520</v>
      </c>
      <c r="D10" s="1336" t="s">
        <v>11</v>
      </c>
      <c r="E10" s="191" t="s">
        <v>4931</v>
      </c>
    </row>
    <row r="11" spans="1:7" x14ac:dyDescent="0.2">
      <c r="A11" s="172"/>
      <c r="B11" s="183" t="s">
        <v>4932</v>
      </c>
      <c r="C11" s="571">
        <v>1000</v>
      </c>
      <c r="D11" s="571">
        <v>2</v>
      </c>
      <c r="E11" s="184">
        <f>C11*D11</f>
        <v>2000</v>
      </c>
    </row>
    <row r="12" spans="1:7" x14ac:dyDescent="0.2">
      <c r="A12" s="172"/>
      <c r="B12" s="183" t="s">
        <v>4933</v>
      </c>
      <c r="C12" s="571">
        <v>880</v>
      </c>
      <c r="D12" s="571">
        <v>19</v>
      </c>
      <c r="E12" s="184">
        <f>C12*D12</f>
        <v>16720</v>
      </c>
    </row>
    <row r="13" spans="1:7" x14ac:dyDescent="0.2">
      <c r="A13" s="172"/>
      <c r="B13" s="177" t="s">
        <v>15</v>
      </c>
      <c r="C13" s="1448"/>
      <c r="D13" s="1449"/>
      <c r="E13" s="185">
        <f>E11+E12</f>
        <v>18720</v>
      </c>
    </row>
    <row r="14" spans="1:7" ht="25.5" x14ac:dyDescent="0.2">
      <c r="A14" s="172"/>
      <c r="B14" s="177" t="s">
        <v>4934</v>
      </c>
      <c r="C14" s="1448"/>
      <c r="D14" s="1449"/>
      <c r="E14" s="184">
        <f>E13*0.2359</f>
        <v>4416.0479999999998</v>
      </c>
    </row>
    <row r="15" spans="1:7" x14ac:dyDescent="0.2">
      <c r="A15" s="172"/>
      <c r="B15" s="179" t="s">
        <v>141</v>
      </c>
      <c r="C15" s="1332"/>
      <c r="D15" s="1332"/>
      <c r="E15" s="186">
        <f>ROUND(E13+E14,0)</f>
        <v>23136</v>
      </c>
    </row>
    <row r="16" spans="1:7" x14ac:dyDescent="0.2">
      <c r="A16" s="172"/>
      <c r="B16" s="181"/>
      <c r="C16" s="1333"/>
      <c r="D16" s="1333"/>
      <c r="E16" s="182"/>
    </row>
    <row r="17" spans="1:6" x14ac:dyDescent="0.2">
      <c r="A17" s="172"/>
      <c r="B17" s="190" t="s">
        <v>4927</v>
      </c>
      <c r="C17" s="1335" t="s">
        <v>5521</v>
      </c>
      <c r="D17" s="1335" t="s">
        <v>11</v>
      </c>
      <c r="E17" s="192" t="s">
        <v>4928</v>
      </c>
    </row>
    <row r="18" spans="1:6" x14ac:dyDescent="0.2">
      <c r="A18" s="172"/>
      <c r="B18" s="183" t="s">
        <v>4936</v>
      </c>
      <c r="C18" s="1338">
        <v>61.89</v>
      </c>
      <c r="D18" s="1338">
        <v>21</v>
      </c>
      <c r="E18" s="1344">
        <f>C18*D18</f>
        <v>1299.69</v>
      </c>
    </row>
    <row r="19" spans="1:6" s="1019" customFormat="1" x14ac:dyDescent="0.2">
      <c r="A19" s="1020"/>
      <c r="B19" s="1343" t="s">
        <v>141</v>
      </c>
      <c r="C19" s="1339"/>
      <c r="D19" s="1339"/>
      <c r="E19" s="1345">
        <f>ROUND(E18,0)</f>
        <v>1300</v>
      </c>
    </row>
    <row r="20" spans="1:6" s="1019" customFormat="1" x14ac:dyDescent="0.2">
      <c r="A20" s="1020"/>
      <c r="B20" s="1335" t="s">
        <v>4927</v>
      </c>
      <c r="C20" s="1341"/>
      <c r="D20" s="1341"/>
      <c r="E20" s="1342" t="s">
        <v>4928</v>
      </c>
    </row>
    <row r="21" spans="1:6" s="1019" customFormat="1" x14ac:dyDescent="0.2">
      <c r="A21" s="1020"/>
      <c r="B21" s="1029" t="s">
        <v>5522</v>
      </c>
      <c r="C21" s="1339"/>
      <c r="D21" s="1339"/>
      <c r="E21" s="1340">
        <v>200</v>
      </c>
    </row>
    <row r="22" spans="1:6" ht="13.5" thickBot="1" x14ac:dyDescent="0.25">
      <c r="A22" s="172"/>
      <c r="B22" s="193" t="s">
        <v>208</v>
      </c>
      <c r="C22" s="1334"/>
      <c r="D22" s="1334"/>
      <c r="E22" s="194">
        <f>E8+E15+E19+E21</f>
        <v>25517</v>
      </c>
      <c r="F22" s="187"/>
    </row>
    <row r="23" spans="1:6" x14ac:dyDescent="0.2">
      <c r="B23" s="1450" t="s">
        <v>5523</v>
      </c>
      <c r="C23" s="1450"/>
      <c r="D23" s="1450"/>
      <c r="E23" s="1450"/>
    </row>
    <row r="25" spans="1:6" s="1019" customFormat="1" ht="40.5" customHeight="1" thickBot="1" x14ac:dyDescent="0.25">
      <c r="A25" s="1451" t="s">
        <v>5359</v>
      </c>
      <c r="B25" s="1451"/>
      <c r="C25" s="1451"/>
      <c r="D25" s="1451"/>
      <c r="E25" s="1451"/>
      <c r="F25" s="1451"/>
    </row>
    <row r="26" spans="1:6" s="1019" customFormat="1" ht="25.5" x14ac:dyDescent="0.2">
      <c r="A26" s="1020"/>
      <c r="B26" s="1021" t="s">
        <v>4927</v>
      </c>
      <c r="C26" s="1336" t="s">
        <v>5519</v>
      </c>
      <c r="D26" s="1336" t="s">
        <v>11</v>
      </c>
      <c r="E26" s="1022" t="s">
        <v>4928</v>
      </c>
    </row>
    <row r="27" spans="1:6" s="1019" customFormat="1" x14ac:dyDescent="0.2">
      <c r="A27" s="1020"/>
      <c r="B27" s="1023" t="s">
        <v>4929</v>
      </c>
      <c r="C27" s="1337">
        <v>28</v>
      </c>
      <c r="D27" s="1337">
        <v>21</v>
      </c>
      <c r="E27" s="1024">
        <f>C27*D27</f>
        <v>588</v>
      </c>
    </row>
    <row r="28" spans="1:6" s="1019" customFormat="1" x14ac:dyDescent="0.2">
      <c r="A28" s="1020"/>
      <c r="B28" s="1023" t="s">
        <v>4935</v>
      </c>
      <c r="C28" s="1337">
        <v>140</v>
      </c>
      <c r="D28" s="1337">
        <v>1</v>
      </c>
      <c r="E28" s="1024">
        <f>C28*D28</f>
        <v>140</v>
      </c>
    </row>
    <row r="29" spans="1:6" s="1019" customFormat="1" x14ac:dyDescent="0.2">
      <c r="A29" s="1020"/>
      <c r="B29" s="1025" t="s">
        <v>15</v>
      </c>
      <c r="C29" s="1452"/>
      <c r="D29" s="1453"/>
      <c r="E29" s="176">
        <f>E27+E28</f>
        <v>728</v>
      </c>
    </row>
    <row r="30" spans="1:6" s="1019" customFormat="1" x14ac:dyDescent="0.2">
      <c r="A30" s="1020"/>
      <c r="B30" s="1026" t="s">
        <v>4930</v>
      </c>
      <c r="C30" s="1448"/>
      <c r="D30" s="1449"/>
      <c r="E30" s="1027">
        <f>E29*21%</f>
        <v>152.88</v>
      </c>
    </row>
    <row r="31" spans="1:6" s="1019" customFormat="1" x14ac:dyDescent="0.2">
      <c r="A31" s="1020"/>
      <c r="B31" s="1028" t="s">
        <v>141</v>
      </c>
      <c r="C31" s="1454"/>
      <c r="D31" s="1455"/>
      <c r="E31" s="180">
        <f>ROUND(E29+E30,0)</f>
        <v>881</v>
      </c>
    </row>
    <row r="32" spans="1:6" s="1019" customFormat="1" x14ac:dyDescent="0.2">
      <c r="A32" s="1020"/>
      <c r="B32" s="1029"/>
      <c r="C32" s="1333"/>
      <c r="D32" s="1333"/>
      <c r="E32" s="1030"/>
    </row>
    <row r="33" spans="1:6" s="1019" customFormat="1" x14ac:dyDescent="0.2">
      <c r="A33" s="1020"/>
      <c r="B33" s="1031" t="s">
        <v>4927</v>
      </c>
      <c r="C33" s="1336" t="s">
        <v>5520</v>
      </c>
      <c r="D33" s="1336" t="s">
        <v>11</v>
      </c>
      <c r="E33" s="1032" t="s">
        <v>4931</v>
      </c>
    </row>
    <row r="34" spans="1:6" s="1019" customFormat="1" x14ac:dyDescent="0.2">
      <c r="A34" s="1020"/>
      <c r="B34" s="1033" t="s">
        <v>4932</v>
      </c>
      <c r="C34" s="571">
        <v>1000</v>
      </c>
      <c r="D34" s="571">
        <v>2</v>
      </c>
      <c r="E34" s="184">
        <f>C34*D34</f>
        <v>2000</v>
      </c>
    </row>
    <row r="35" spans="1:6" s="1019" customFormat="1" x14ac:dyDescent="0.2">
      <c r="A35" s="1020"/>
      <c r="B35" s="1033" t="s">
        <v>4933</v>
      </c>
      <c r="C35" s="571">
        <v>880</v>
      </c>
      <c r="D35" s="571">
        <v>19</v>
      </c>
      <c r="E35" s="184">
        <f>C35*D35</f>
        <v>16720</v>
      </c>
    </row>
    <row r="36" spans="1:6" s="1019" customFormat="1" x14ac:dyDescent="0.2">
      <c r="A36" s="1020"/>
      <c r="B36" s="1026" t="s">
        <v>15</v>
      </c>
      <c r="C36" s="1448"/>
      <c r="D36" s="1449"/>
      <c r="E36" s="185">
        <f>E34+E35</f>
        <v>18720</v>
      </c>
    </row>
    <row r="37" spans="1:6" s="1019" customFormat="1" ht="25.5" x14ac:dyDescent="0.2">
      <c r="A37" s="1020"/>
      <c r="B37" s="1026" t="s">
        <v>4934</v>
      </c>
      <c r="C37" s="1448"/>
      <c r="D37" s="1449"/>
      <c r="E37" s="184">
        <f>E36*0.2359</f>
        <v>4416.0479999999998</v>
      </c>
    </row>
    <row r="38" spans="1:6" s="1019" customFormat="1" x14ac:dyDescent="0.2">
      <c r="A38" s="1020"/>
      <c r="B38" s="1028" t="s">
        <v>141</v>
      </c>
      <c r="C38" s="1332"/>
      <c r="D38" s="1332"/>
      <c r="E38" s="186">
        <f>ROUND(E36+E37,0)</f>
        <v>23136</v>
      </c>
    </row>
    <row r="39" spans="1:6" s="1019" customFormat="1" x14ac:dyDescent="0.2">
      <c r="A39" s="1020"/>
      <c r="B39" s="1029"/>
      <c r="C39" s="1333"/>
      <c r="D39" s="1333"/>
      <c r="E39" s="1030"/>
    </row>
    <row r="40" spans="1:6" s="1019" customFormat="1" x14ac:dyDescent="0.2">
      <c r="A40" s="1020"/>
      <c r="B40" s="1031" t="s">
        <v>4927</v>
      </c>
      <c r="C40" s="1335" t="s">
        <v>5521</v>
      </c>
      <c r="D40" s="1335" t="s">
        <v>11</v>
      </c>
      <c r="E40" s="1034" t="s">
        <v>4928</v>
      </c>
    </row>
    <row r="41" spans="1:6" s="1019" customFormat="1" x14ac:dyDescent="0.2">
      <c r="A41" s="1020"/>
      <c r="B41" s="1033" t="s">
        <v>4936</v>
      </c>
      <c r="C41" s="1338">
        <v>61.89</v>
      </c>
      <c r="D41" s="1338">
        <v>21</v>
      </c>
      <c r="E41" s="1344">
        <f>C41*D41</f>
        <v>1299.69</v>
      </c>
    </row>
    <row r="42" spans="1:6" s="1019" customFormat="1" x14ac:dyDescent="0.2">
      <c r="A42" s="1020"/>
      <c r="B42" s="1343" t="s">
        <v>141</v>
      </c>
      <c r="C42" s="1339"/>
      <c r="D42" s="1339"/>
      <c r="E42" s="1345">
        <f>ROUND(E41,0)</f>
        <v>1300</v>
      </c>
    </row>
    <row r="43" spans="1:6" s="1019" customFormat="1" x14ac:dyDescent="0.2">
      <c r="A43" s="1020"/>
      <c r="B43" s="1335" t="s">
        <v>4927</v>
      </c>
      <c r="C43" s="1341"/>
      <c r="D43" s="1341"/>
      <c r="E43" s="1342" t="s">
        <v>4928</v>
      </c>
    </row>
    <row r="44" spans="1:6" s="1019" customFormat="1" x14ac:dyDescent="0.2">
      <c r="A44" s="1020"/>
      <c r="B44" s="1029" t="s">
        <v>5522</v>
      </c>
      <c r="C44" s="1339"/>
      <c r="D44" s="1339"/>
      <c r="E44" s="1340">
        <v>200</v>
      </c>
    </row>
    <row r="45" spans="1:6" s="1019" customFormat="1" ht="13.5" thickBot="1" x14ac:dyDescent="0.25">
      <c r="A45" s="1020"/>
      <c r="B45" s="1035" t="s">
        <v>208</v>
      </c>
      <c r="C45" s="1334"/>
      <c r="D45" s="1334"/>
      <c r="E45" s="1036">
        <f>E31+E38+E42+E44</f>
        <v>25517</v>
      </c>
      <c r="F45" s="1037"/>
    </row>
    <row r="46" spans="1:6" s="1019" customFormat="1" x14ac:dyDescent="0.2">
      <c r="B46" s="1450" t="s">
        <v>5523</v>
      </c>
      <c r="C46" s="1450"/>
      <c r="D46" s="1450"/>
      <c r="E46" s="1450"/>
    </row>
  </sheetData>
  <mergeCells count="15">
    <mergeCell ref="C13:D13"/>
    <mergeCell ref="C14:D14"/>
    <mergeCell ref="B23:E23"/>
    <mergeCell ref="A2:F2"/>
    <mergeCell ref="E1:G1"/>
    <mergeCell ref="C6:D6"/>
    <mergeCell ref="C7:D7"/>
    <mergeCell ref="C8:D8"/>
    <mergeCell ref="C37:D37"/>
    <mergeCell ref="B46:E46"/>
    <mergeCell ref="A25:F25"/>
    <mergeCell ref="C29:D29"/>
    <mergeCell ref="C30:D30"/>
    <mergeCell ref="C31:D31"/>
    <mergeCell ref="C36:D36"/>
  </mergeCells>
  <pageMargins left="0.70866141732283472" right="0.70866141732283472" top="0.74803149606299213" bottom="0.74803149606299213" header="0.31496062992125984" footer="0.31496062992125984"/>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95F1-0D25-4E3D-B11B-204E2AC23ABD}">
  <sheetPr>
    <tabColor theme="9" tint="0.79998168889431442"/>
  </sheetPr>
  <dimension ref="A1:AA79"/>
  <sheetViews>
    <sheetView showGridLines="0" zoomScale="68" zoomScaleNormal="68" workbookViewId="0">
      <selection activeCell="M1" sqref="M1:O1"/>
    </sheetView>
  </sheetViews>
  <sheetFormatPr defaultColWidth="8.7109375" defaultRowHeight="12.75" x14ac:dyDescent="0.2"/>
  <cols>
    <col min="1" max="1" width="9" style="19" customWidth="1"/>
    <col min="2" max="2" width="15.7109375" style="19" customWidth="1"/>
    <col min="3" max="3" width="13.7109375" style="111" customWidth="1"/>
    <col min="4" max="5" width="13.7109375" style="19" customWidth="1"/>
    <col min="6" max="6" width="14.5703125" style="19" customWidth="1"/>
    <col min="7" max="7" width="16.7109375" style="19" customWidth="1"/>
    <col min="8" max="8" width="12.7109375" style="19" customWidth="1"/>
    <col min="9" max="10" width="15.7109375" style="19" customWidth="1"/>
    <col min="11" max="11" width="17.28515625" style="1067" customWidth="1"/>
    <col min="12" max="12" width="14.28515625" style="111" customWidth="1"/>
    <col min="13" max="13" width="25.42578125" style="111" customWidth="1"/>
    <col min="14" max="14" width="16.42578125" style="111" customWidth="1"/>
    <col min="15" max="15" width="18" style="885" customWidth="1"/>
    <col min="16" max="16" width="19" style="19" customWidth="1"/>
    <col min="17" max="17" width="11.28515625" style="19" customWidth="1"/>
    <col min="18" max="18" width="13.28515625" style="19" customWidth="1"/>
    <col min="19" max="16384" width="8.7109375" style="19"/>
  </cols>
  <sheetData>
    <row r="1" spans="2:26" ht="84" customHeight="1" x14ac:dyDescent="0.2">
      <c r="M1" s="1385" t="s">
        <v>5401</v>
      </c>
      <c r="N1" s="1385"/>
      <c r="O1" s="1385"/>
    </row>
    <row r="2" spans="2:26" x14ac:dyDescent="0.2">
      <c r="B2" s="212" t="s">
        <v>5065</v>
      </c>
      <c r="C2" s="324"/>
      <c r="D2" s="213"/>
      <c r="E2" s="213"/>
      <c r="F2" s="213"/>
      <c r="G2" s="213"/>
      <c r="H2" s="213"/>
      <c r="I2" s="213"/>
      <c r="J2" s="213"/>
      <c r="K2" s="1068"/>
    </row>
    <row r="3" spans="2:26" ht="76.5" x14ac:dyDescent="0.2">
      <c r="B3" s="1069"/>
      <c r="C3" s="1070" t="s">
        <v>24</v>
      </c>
      <c r="D3" s="1070" t="s">
        <v>25</v>
      </c>
      <c r="E3" s="1070" t="s">
        <v>26</v>
      </c>
      <c r="F3" s="1070" t="s">
        <v>27</v>
      </c>
      <c r="G3" s="1070" t="s">
        <v>28</v>
      </c>
      <c r="H3" s="1070" t="s">
        <v>29</v>
      </c>
      <c r="I3" s="1071" t="s">
        <v>30</v>
      </c>
      <c r="J3" s="1071" t="s">
        <v>31</v>
      </c>
      <c r="K3" s="1071" t="s">
        <v>32</v>
      </c>
      <c r="L3" s="1071" t="s">
        <v>33</v>
      </c>
      <c r="M3" s="1072" t="s">
        <v>34</v>
      </c>
      <c r="N3" s="1073" t="s">
        <v>35</v>
      </c>
      <c r="O3" s="1073" t="s">
        <v>36</v>
      </c>
    </row>
    <row r="4" spans="2:26" x14ac:dyDescent="0.2">
      <c r="B4" s="256">
        <v>44197</v>
      </c>
      <c r="C4" s="1074">
        <v>3</v>
      </c>
      <c r="D4" s="1074">
        <v>2</v>
      </c>
      <c r="E4" s="1075">
        <f>((0.11*D4)+19.4)</f>
        <v>19.619999999999997</v>
      </c>
      <c r="F4" s="1075"/>
      <c r="G4" s="1076"/>
      <c r="H4" s="1075"/>
      <c r="I4" s="1075"/>
      <c r="J4" s="1077"/>
      <c r="K4" s="1075"/>
      <c r="L4" s="1077"/>
      <c r="M4" s="1078">
        <f>C4*R15</f>
        <v>58.529999999999994</v>
      </c>
      <c r="N4" s="1079">
        <f>(G4*10.64)/2</f>
        <v>0</v>
      </c>
      <c r="O4" s="259">
        <v>4</v>
      </c>
    </row>
    <row r="5" spans="2:26" x14ac:dyDescent="0.2">
      <c r="B5" s="256">
        <v>44198</v>
      </c>
      <c r="C5" s="1074">
        <v>58</v>
      </c>
      <c r="D5" s="1074">
        <v>223</v>
      </c>
      <c r="E5" s="1075">
        <f>((0.11*D5)+19.4)</f>
        <v>43.93</v>
      </c>
      <c r="F5" s="1075"/>
      <c r="G5" s="1076"/>
      <c r="H5" s="1075"/>
      <c r="I5" s="1075"/>
      <c r="J5" s="1077"/>
      <c r="K5" s="1075"/>
      <c r="L5" s="1077"/>
      <c r="M5" s="1078">
        <f>C5*R15</f>
        <v>1131.58</v>
      </c>
      <c r="N5" s="1079">
        <f t="shared" ref="N5:N34" si="0">(G5*10.64)/2</f>
        <v>0</v>
      </c>
      <c r="O5" s="259">
        <v>4</v>
      </c>
    </row>
    <row r="6" spans="2:26" x14ac:dyDescent="0.2">
      <c r="B6" s="256">
        <v>44199</v>
      </c>
      <c r="C6" s="1074">
        <v>13</v>
      </c>
      <c r="D6" s="1074">
        <v>136</v>
      </c>
      <c r="E6" s="1075">
        <f t="shared" ref="E6:E34" si="1">((0.11*D6)+19.4)</f>
        <v>34.36</v>
      </c>
      <c r="F6" s="1075"/>
      <c r="G6" s="1076"/>
      <c r="H6" s="1075"/>
      <c r="I6" s="1075"/>
      <c r="J6" s="1077"/>
      <c r="K6" s="1075"/>
      <c r="L6" s="1077"/>
      <c r="M6" s="1078">
        <f>C6*R15</f>
        <v>253.62999999999997</v>
      </c>
      <c r="N6" s="1079">
        <f t="shared" si="0"/>
        <v>0</v>
      </c>
      <c r="O6" s="259">
        <v>4</v>
      </c>
      <c r="P6" s="169"/>
      <c r="Q6" s="169"/>
      <c r="R6" s="169"/>
      <c r="S6" s="169"/>
      <c r="T6" s="169"/>
      <c r="U6" s="169"/>
      <c r="V6" s="169"/>
      <c r="W6" s="169"/>
      <c r="X6" s="169"/>
      <c r="Y6" s="169"/>
      <c r="Z6" s="169"/>
    </row>
    <row r="7" spans="2:26" x14ac:dyDescent="0.2">
      <c r="B7" s="256">
        <v>44200</v>
      </c>
      <c r="C7" s="1074">
        <v>51</v>
      </c>
      <c r="D7" s="1074">
        <v>324</v>
      </c>
      <c r="E7" s="1075">
        <f t="shared" si="1"/>
        <v>55.04</v>
      </c>
      <c r="F7" s="1075"/>
      <c r="G7" s="1076"/>
      <c r="H7" s="1075"/>
      <c r="I7" s="1075"/>
      <c r="J7" s="1077"/>
      <c r="K7" s="1075"/>
      <c r="L7" s="1077"/>
      <c r="M7" s="1078">
        <f>C7*R15</f>
        <v>995.00999999999988</v>
      </c>
      <c r="N7" s="1079">
        <f t="shared" si="0"/>
        <v>0</v>
      </c>
      <c r="O7" s="259">
        <v>4</v>
      </c>
    </row>
    <row r="8" spans="2:26" x14ac:dyDescent="0.2">
      <c r="B8" s="256">
        <v>44201</v>
      </c>
      <c r="C8" s="1074">
        <v>105</v>
      </c>
      <c r="D8" s="1074">
        <v>719</v>
      </c>
      <c r="E8" s="1075">
        <f t="shared" si="1"/>
        <v>98.490000000000009</v>
      </c>
      <c r="F8" s="1075"/>
      <c r="G8" s="1076"/>
      <c r="H8" s="1075"/>
      <c r="I8" s="1075"/>
      <c r="J8" s="1077"/>
      <c r="K8" s="1075"/>
      <c r="L8" s="1077"/>
      <c r="M8" s="1078">
        <f>C8*R15</f>
        <v>2048.5499999999997</v>
      </c>
      <c r="N8" s="1079">
        <f t="shared" si="0"/>
        <v>0</v>
      </c>
      <c r="O8" s="259">
        <v>4</v>
      </c>
    </row>
    <row r="9" spans="2:26" x14ac:dyDescent="0.2">
      <c r="B9" s="256">
        <v>44202</v>
      </c>
      <c r="C9" s="1074">
        <v>74</v>
      </c>
      <c r="D9" s="1074">
        <v>183</v>
      </c>
      <c r="E9" s="1075">
        <f t="shared" si="1"/>
        <v>39.53</v>
      </c>
      <c r="F9" s="1075"/>
      <c r="G9" s="1076"/>
      <c r="H9" s="1075"/>
      <c r="I9" s="1075"/>
      <c r="J9" s="1077"/>
      <c r="K9" s="1075"/>
      <c r="L9" s="1077"/>
      <c r="M9" s="1078">
        <f>C9*R15</f>
        <v>1443.7399999999998</v>
      </c>
      <c r="N9" s="1079">
        <f t="shared" si="0"/>
        <v>0</v>
      </c>
      <c r="O9" s="259">
        <v>4</v>
      </c>
      <c r="P9" s="20"/>
      <c r="Q9" s="20" t="s">
        <v>37</v>
      </c>
      <c r="R9" s="20" t="s">
        <v>38</v>
      </c>
    </row>
    <row r="10" spans="2:26" x14ac:dyDescent="0.2">
      <c r="B10" s="256">
        <v>44203</v>
      </c>
      <c r="C10" s="1080">
        <v>31</v>
      </c>
      <c r="D10" s="1080">
        <v>418</v>
      </c>
      <c r="E10" s="1075">
        <f t="shared" si="1"/>
        <v>65.38</v>
      </c>
      <c r="F10" s="1081"/>
      <c r="G10" s="1082"/>
      <c r="H10" s="1075"/>
      <c r="I10" s="1075"/>
      <c r="J10" s="1077"/>
      <c r="K10" s="1075"/>
      <c r="L10" s="1077"/>
      <c r="M10" s="1078">
        <f>C10*R15</f>
        <v>604.80999999999995</v>
      </c>
      <c r="N10" s="1079">
        <f t="shared" si="0"/>
        <v>0</v>
      </c>
      <c r="O10" s="259">
        <v>4</v>
      </c>
      <c r="P10" s="20" t="s">
        <v>39</v>
      </c>
      <c r="Q10" s="20">
        <v>0</v>
      </c>
      <c r="R10" s="20">
        <v>0</v>
      </c>
    </row>
    <row r="11" spans="2:26" x14ac:dyDescent="0.2">
      <c r="B11" s="256">
        <v>44204</v>
      </c>
      <c r="C11" s="1080">
        <v>67</v>
      </c>
      <c r="D11" s="1080">
        <v>160</v>
      </c>
      <c r="E11" s="1075">
        <f t="shared" si="1"/>
        <v>37</v>
      </c>
      <c r="F11" s="1081"/>
      <c r="G11" s="1082"/>
      <c r="H11" s="1075"/>
      <c r="I11" s="1075"/>
      <c r="J11" s="1077"/>
      <c r="K11" s="1075"/>
      <c r="L11" s="1077"/>
      <c r="M11" s="1078">
        <f>C11*R15</f>
        <v>1307.1699999999998</v>
      </c>
      <c r="N11" s="1079">
        <f t="shared" si="0"/>
        <v>0</v>
      </c>
      <c r="O11" s="259">
        <v>4</v>
      </c>
      <c r="P11" s="20" t="s">
        <v>40</v>
      </c>
      <c r="Q11" s="20">
        <v>0</v>
      </c>
      <c r="R11" s="20">
        <v>0</v>
      </c>
    </row>
    <row r="12" spans="2:26" x14ac:dyDescent="0.2">
      <c r="B12" s="256">
        <v>44205</v>
      </c>
      <c r="C12" s="1080">
        <v>21</v>
      </c>
      <c r="D12" s="1080">
        <v>23</v>
      </c>
      <c r="E12" s="1075">
        <f t="shared" si="1"/>
        <v>21.93</v>
      </c>
      <c r="F12" s="1081"/>
      <c r="G12" s="1082"/>
      <c r="H12" s="1075"/>
      <c r="I12" s="1075"/>
      <c r="J12" s="1077"/>
      <c r="K12" s="1075"/>
      <c r="L12" s="1077"/>
      <c r="M12" s="1078">
        <f>C12*R15</f>
        <v>409.71</v>
      </c>
      <c r="N12" s="1079">
        <f t="shared" si="0"/>
        <v>0</v>
      </c>
      <c r="O12" s="259">
        <v>4</v>
      </c>
      <c r="P12" s="20" t="s">
        <v>41</v>
      </c>
      <c r="Q12" s="20">
        <v>2.06</v>
      </c>
      <c r="R12" s="20">
        <v>2.4900000000000002</v>
      </c>
    </row>
    <row r="13" spans="2:26" x14ac:dyDescent="0.2">
      <c r="B13" s="256">
        <v>44206</v>
      </c>
      <c r="C13" s="1080">
        <v>0</v>
      </c>
      <c r="D13" s="1080">
        <v>0</v>
      </c>
      <c r="E13" s="1075">
        <v>0</v>
      </c>
      <c r="F13" s="1081"/>
      <c r="G13" s="1082"/>
      <c r="H13" s="1075"/>
      <c r="I13" s="1075"/>
      <c r="J13" s="1077"/>
      <c r="K13" s="1075"/>
      <c r="L13" s="1077"/>
      <c r="M13" s="1078">
        <f>C13*R15</f>
        <v>0</v>
      </c>
      <c r="N13" s="1079">
        <f t="shared" si="0"/>
        <v>0</v>
      </c>
      <c r="O13" s="259">
        <v>4</v>
      </c>
      <c r="P13" s="20" t="s">
        <v>42</v>
      </c>
      <c r="Q13" s="20">
        <v>13.98</v>
      </c>
      <c r="R13" s="1083">
        <v>16.91</v>
      </c>
    </row>
    <row r="14" spans="2:26" x14ac:dyDescent="0.2">
      <c r="B14" s="256">
        <v>44207</v>
      </c>
      <c r="C14" s="1080">
        <v>25</v>
      </c>
      <c r="D14" s="1080">
        <v>141</v>
      </c>
      <c r="E14" s="1075">
        <f t="shared" si="1"/>
        <v>34.909999999999997</v>
      </c>
      <c r="F14" s="1081"/>
      <c r="G14" s="1082"/>
      <c r="H14" s="1075"/>
      <c r="I14" s="1075"/>
      <c r="J14" s="1077"/>
      <c r="K14" s="1075"/>
      <c r="L14" s="1077"/>
      <c r="M14" s="1078">
        <f>C14*R15</f>
        <v>487.74999999999994</v>
      </c>
      <c r="N14" s="1079">
        <f t="shared" si="0"/>
        <v>0</v>
      </c>
      <c r="O14" s="259">
        <v>4</v>
      </c>
      <c r="P14" s="20" t="s">
        <v>43</v>
      </c>
      <c r="Q14" s="20">
        <v>0.1</v>
      </c>
      <c r="R14" s="1083">
        <v>0.11</v>
      </c>
    </row>
    <row r="15" spans="2:26" x14ac:dyDescent="0.2">
      <c r="B15" s="256">
        <v>44208</v>
      </c>
      <c r="C15" s="1080">
        <v>161</v>
      </c>
      <c r="D15" s="1080">
        <v>408</v>
      </c>
      <c r="E15" s="1075">
        <f t="shared" si="1"/>
        <v>64.28</v>
      </c>
      <c r="F15" s="1081"/>
      <c r="G15" s="1082"/>
      <c r="H15" s="1075"/>
      <c r="I15" s="1075"/>
      <c r="J15" s="1077"/>
      <c r="K15" s="1075"/>
      <c r="L15" s="1077"/>
      <c r="M15" s="1078">
        <f>C15*R15</f>
        <v>3141.1099999999997</v>
      </c>
      <c r="N15" s="1079">
        <f t="shared" si="0"/>
        <v>0</v>
      </c>
      <c r="O15" s="259">
        <v>4</v>
      </c>
      <c r="P15" s="20"/>
      <c r="Q15" s="20" t="s">
        <v>44</v>
      </c>
      <c r="R15" s="1083">
        <f>SUM(R12:R14)</f>
        <v>19.509999999999998</v>
      </c>
    </row>
    <row r="16" spans="2:26" x14ac:dyDescent="0.2">
      <c r="B16" s="256">
        <v>44209</v>
      </c>
      <c r="C16" s="1080">
        <v>83</v>
      </c>
      <c r="D16" s="1080">
        <v>857</v>
      </c>
      <c r="E16" s="1075">
        <f t="shared" si="1"/>
        <v>113.66999999999999</v>
      </c>
      <c r="F16" s="1081"/>
      <c r="G16" s="1082"/>
      <c r="H16" s="1075"/>
      <c r="I16" s="1075"/>
      <c r="J16" s="1077"/>
      <c r="K16" s="1075"/>
      <c r="L16" s="1077"/>
      <c r="M16" s="1078">
        <f>C16*R15</f>
        <v>1619.33</v>
      </c>
      <c r="N16" s="1079">
        <f t="shared" si="0"/>
        <v>0</v>
      </c>
      <c r="O16" s="259">
        <v>4</v>
      </c>
    </row>
    <row r="17" spans="2:15" x14ac:dyDescent="0.2">
      <c r="B17" s="256">
        <v>44210</v>
      </c>
      <c r="C17" s="1080">
        <v>41</v>
      </c>
      <c r="D17" s="1080">
        <v>156</v>
      </c>
      <c r="E17" s="1075">
        <f t="shared" si="1"/>
        <v>36.56</v>
      </c>
      <c r="F17" s="1081"/>
      <c r="G17" s="1082"/>
      <c r="H17" s="1075"/>
      <c r="I17" s="1075"/>
      <c r="J17" s="1077"/>
      <c r="K17" s="1075"/>
      <c r="L17" s="1077"/>
      <c r="M17" s="1078">
        <f>C17*R15</f>
        <v>799.91</v>
      </c>
      <c r="N17" s="1079">
        <f t="shared" si="0"/>
        <v>0</v>
      </c>
      <c r="O17" s="259">
        <v>4</v>
      </c>
    </row>
    <row r="18" spans="2:15" x14ac:dyDescent="0.2">
      <c r="B18" s="256">
        <v>44211</v>
      </c>
      <c r="C18" s="1080">
        <v>54</v>
      </c>
      <c r="D18" s="1080">
        <v>302</v>
      </c>
      <c r="E18" s="1075">
        <f t="shared" si="1"/>
        <v>52.62</v>
      </c>
      <c r="F18" s="1081"/>
      <c r="G18" s="1082"/>
      <c r="H18" s="1075"/>
      <c r="I18" s="1075"/>
      <c r="J18" s="1077"/>
      <c r="K18" s="1075"/>
      <c r="L18" s="1077"/>
      <c r="M18" s="1078">
        <f>C18*R15</f>
        <v>1053.54</v>
      </c>
      <c r="N18" s="1079">
        <f t="shared" si="0"/>
        <v>0</v>
      </c>
      <c r="O18" s="259">
        <v>4</v>
      </c>
    </row>
    <row r="19" spans="2:15" x14ac:dyDescent="0.2">
      <c r="B19" s="256">
        <v>44212</v>
      </c>
      <c r="C19" s="1080">
        <v>12</v>
      </c>
      <c r="D19" s="1080">
        <v>0</v>
      </c>
      <c r="E19" s="1075">
        <v>0</v>
      </c>
      <c r="F19" s="1081"/>
      <c r="G19" s="1082"/>
      <c r="H19" s="1075"/>
      <c r="I19" s="1075"/>
      <c r="J19" s="1077"/>
      <c r="K19" s="1075"/>
      <c r="L19" s="1077"/>
      <c r="M19" s="1078">
        <f>C19*R15</f>
        <v>234.11999999999998</v>
      </c>
      <c r="N19" s="1079">
        <f t="shared" si="0"/>
        <v>0</v>
      </c>
      <c r="O19" s="259">
        <v>4</v>
      </c>
    </row>
    <row r="20" spans="2:15" x14ac:dyDescent="0.2">
      <c r="B20" s="256">
        <v>44213</v>
      </c>
      <c r="C20" s="1080">
        <v>39</v>
      </c>
      <c r="D20" s="1080">
        <v>0</v>
      </c>
      <c r="E20" s="1075">
        <v>0</v>
      </c>
      <c r="F20" s="1081"/>
      <c r="G20" s="1082"/>
      <c r="H20" s="1075"/>
      <c r="I20" s="1075"/>
      <c r="J20" s="1077"/>
      <c r="K20" s="1075"/>
      <c r="L20" s="1077"/>
      <c r="M20" s="1078">
        <f>C20*R15</f>
        <v>760.88999999999987</v>
      </c>
      <c r="N20" s="1079">
        <f t="shared" si="0"/>
        <v>0</v>
      </c>
      <c r="O20" s="259">
        <v>4</v>
      </c>
    </row>
    <row r="21" spans="2:15" x14ac:dyDescent="0.2">
      <c r="B21" s="256">
        <v>44214</v>
      </c>
      <c r="C21" s="1080">
        <v>24</v>
      </c>
      <c r="D21" s="1080">
        <v>324</v>
      </c>
      <c r="E21" s="1075">
        <f t="shared" si="1"/>
        <v>55.04</v>
      </c>
      <c r="F21" s="1081"/>
      <c r="G21" s="1082"/>
      <c r="H21" s="1075"/>
      <c r="I21" s="1075"/>
      <c r="J21" s="1077"/>
      <c r="K21" s="1075"/>
      <c r="L21" s="1077"/>
      <c r="M21" s="1078">
        <f>C21*R15</f>
        <v>468.23999999999995</v>
      </c>
      <c r="N21" s="1079">
        <f t="shared" si="0"/>
        <v>0</v>
      </c>
      <c r="O21" s="259">
        <v>4</v>
      </c>
    </row>
    <row r="22" spans="2:15" x14ac:dyDescent="0.2">
      <c r="B22" s="256">
        <v>44215</v>
      </c>
      <c r="C22" s="1080">
        <v>96</v>
      </c>
      <c r="D22" s="1080">
        <v>604</v>
      </c>
      <c r="E22" s="1075">
        <f t="shared" si="1"/>
        <v>85.84</v>
      </c>
      <c r="F22" s="1081"/>
      <c r="G22" s="1082"/>
      <c r="H22" s="1075"/>
      <c r="I22" s="1075"/>
      <c r="J22" s="1077"/>
      <c r="K22" s="1075"/>
      <c r="L22" s="1077"/>
      <c r="M22" s="1078">
        <f>C22*R15</f>
        <v>1872.9599999999998</v>
      </c>
      <c r="N22" s="1079">
        <f t="shared" si="0"/>
        <v>0</v>
      </c>
      <c r="O22" s="259">
        <v>4</v>
      </c>
    </row>
    <row r="23" spans="2:15" x14ac:dyDescent="0.2">
      <c r="B23" s="256">
        <v>44216</v>
      </c>
      <c r="C23" s="1080">
        <v>32</v>
      </c>
      <c r="D23" s="1080">
        <v>451</v>
      </c>
      <c r="E23" s="1075">
        <f t="shared" si="1"/>
        <v>69.009999999999991</v>
      </c>
      <c r="F23" s="1081"/>
      <c r="G23" s="1082"/>
      <c r="H23" s="1075"/>
      <c r="I23" s="1075"/>
      <c r="J23" s="1077"/>
      <c r="K23" s="1075"/>
      <c r="L23" s="1077"/>
      <c r="M23" s="1078">
        <f>C23*R15</f>
        <v>624.31999999999994</v>
      </c>
      <c r="N23" s="1079">
        <f t="shared" si="0"/>
        <v>0</v>
      </c>
      <c r="O23" s="259">
        <v>4</v>
      </c>
    </row>
    <row r="24" spans="2:15" x14ac:dyDescent="0.2">
      <c r="B24" s="256">
        <v>44217</v>
      </c>
      <c r="C24" s="1080">
        <v>44</v>
      </c>
      <c r="D24" s="1080">
        <v>259</v>
      </c>
      <c r="E24" s="1075">
        <f t="shared" si="1"/>
        <v>47.89</v>
      </c>
      <c r="F24" s="1081"/>
      <c r="G24" s="1082"/>
      <c r="H24" s="1075"/>
      <c r="I24" s="1084"/>
      <c r="J24" s="1085"/>
      <c r="K24" s="1075"/>
      <c r="L24" s="1085"/>
      <c r="M24" s="1078">
        <f>C24*R15</f>
        <v>858.43999999999994</v>
      </c>
      <c r="N24" s="1079">
        <f t="shared" si="0"/>
        <v>0</v>
      </c>
      <c r="O24" s="259">
        <v>4</v>
      </c>
    </row>
    <row r="25" spans="2:15" x14ac:dyDescent="0.2">
      <c r="B25" s="256">
        <v>44218</v>
      </c>
      <c r="C25" s="1080">
        <v>52</v>
      </c>
      <c r="D25" s="1080">
        <v>266</v>
      </c>
      <c r="E25" s="1075">
        <f t="shared" si="1"/>
        <v>48.66</v>
      </c>
      <c r="F25" s="1081"/>
      <c r="G25" s="1082"/>
      <c r="H25" s="1086"/>
      <c r="I25" s="1087"/>
      <c r="J25" s="259"/>
      <c r="K25" s="1088"/>
      <c r="L25" s="259"/>
      <c r="M25" s="1078">
        <f>C25*R15</f>
        <v>1014.5199999999999</v>
      </c>
      <c r="N25" s="1079">
        <f t="shared" si="0"/>
        <v>0</v>
      </c>
      <c r="O25" s="259">
        <v>4</v>
      </c>
    </row>
    <row r="26" spans="2:15" x14ac:dyDescent="0.2">
      <c r="B26" s="256">
        <v>44219</v>
      </c>
      <c r="C26" s="1080">
        <v>76</v>
      </c>
      <c r="D26" s="1080">
        <v>112</v>
      </c>
      <c r="E26" s="1075">
        <f t="shared" si="1"/>
        <v>31.72</v>
      </c>
      <c r="F26" s="1081"/>
      <c r="G26" s="1082"/>
      <c r="H26" s="1086"/>
      <c r="I26" s="1087"/>
      <c r="J26" s="259"/>
      <c r="K26" s="1088"/>
      <c r="L26" s="259"/>
      <c r="M26" s="1078">
        <f>C26*R15</f>
        <v>1482.7599999999998</v>
      </c>
      <c r="N26" s="1079">
        <f t="shared" si="0"/>
        <v>0</v>
      </c>
      <c r="O26" s="259">
        <v>4</v>
      </c>
    </row>
    <row r="27" spans="2:15" x14ac:dyDescent="0.2">
      <c r="B27" s="256">
        <v>44220</v>
      </c>
      <c r="C27" s="1080">
        <v>0</v>
      </c>
      <c r="D27" s="1080">
        <v>52</v>
      </c>
      <c r="E27" s="1075">
        <f t="shared" si="1"/>
        <v>25.119999999999997</v>
      </c>
      <c r="F27" s="1081"/>
      <c r="G27" s="1082"/>
      <c r="H27" s="1086"/>
      <c r="I27" s="1087"/>
      <c r="J27" s="259"/>
      <c r="K27" s="1088"/>
      <c r="L27" s="259"/>
      <c r="M27" s="1078">
        <f>C27*R15</f>
        <v>0</v>
      </c>
      <c r="N27" s="1079">
        <f t="shared" si="0"/>
        <v>0</v>
      </c>
      <c r="O27" s="259">
        <v>4</v>
      </c>
    </row>
    <row r="28" spans="2:15" x14ac:dyDescent="0.2">
      <c r="B28" s="256">
        <v>44221</v>
      </c>
      <c r="C28" s="1080">
        <v>41</v>
      </c>
      <c r="D28" s="1080">
        <v>262</v>
      </c>
      <c r="E28" s="1075">
        <f t="shared" si="1"/>
        <v>48.22</v>
      </c>
      <c r="F28" s="1081"/>
      <c r="G28" s="1082"/>
      <c r="H28" s="1086"/>
      <c r="I28" s="1087"/>
      <c r="J28" s="259"/>
      <c r="K28" s="1088"/>
      <c r="L28" s="259"/>
      <c r="M28" s="1078">
        <f>C28*R15</f>
        <v>799.91</v>
      </c>
      <c r="N28" s="1079">
        <f t="shared" si="0"/>
        <v>0</v>
      </c>
      <c r="O28" s="259">
        <v>4</v>
      </c>
    </row>
    <row r="29" spans="2:15" x14ac:dyDescent="0.2">
      <c r="B29" s="256">
        <v>44222</v>
      </c>
      <c r="C29" s="1080">
        <v>80</v>
      </c>
      <c r="D29" s="1080">
        <v>468</v>
      </c>
      <c r="E29" s="1075">
        <f t="shared" si="1"/>
        <v>70.88</v>
      </c>
      <c r="F29" s="1081"/>
      <c r="G29" s="1082"/>
      <c r="H29" s="1086"/>
      <c r="I29" s="1087"/>
      <c r="J29" s="259"/>
      <c r="K29" s="1088"/>
      <c r="L29" s="259"/>
      <c r="M29" s="1078">
        <f>C29*R15</f>
        <v>1560.7999999999997</v>
      </c>
      <c r="N29" s="1079">
        <f t="shared" si="0"/>
        <v>0</v>
      </c>
      <c r="O29" s="259">
        <v>4</v>
      </c>
    </row>
    <row r="30" spans="2:15" x14ac:dyDescent="0.2">
      <c r="B30" s="256">
        <v>44223</v>
      </c>
      <c r="C30" s="1080">
        <v>39</v>
      </c>
      <c r="D30" s="1080">
        <v>250</v>
      </c>
      <c r="E30" s="1075">
        <f t="shared" si="1"/>
        <v>46.9</v>
      </c>
      <c r="F30" s="1081"/>
      <c r="G30" s="1082"/>
      <c r="H30" s="1086"/>
      <c r="I30" s="1087"/>
      <c r="J30" s="259"/>
      <c r="K30" s="1088"/>
      <c r="L30" s="259"/>
      <c r="M30" s="1078">
        <f>C30*R15</f>
        <v>760.88999999999987</v>
      </c>
      <c r="N30" s="1079">
        <f t="shared" si="0"/>
        <v>0</v>
      </c>
      <c r="O30" s="259">
        <v>4</v>
      </c>
    </row>
    <row r="31" spans="2:15" x14ac:dyDescent="0.2">
      <c r="B31" s="256">
        <v>44224</v>
      </c>
      <c r="C31" s="1080">
        <v>61</v>
      </c>
      <c r="D31" s="1080">
        <v>298</v>
      </c>
      <c r="E31" s="1075">
        <f t="shared" si="1"/>
        <v>52.18</v>
      </c>
      <c r="F31" s="1081"/>
      <c r="G31" s="1082"/>
      <c r="H31" s="1086"/>
      <c r="I31" s="1087"/>
      <c r="J31" s="259"/>
      <c r="K31" s="1088"/>
      <c r="L31" s="259"/>
      <c r="M31" s="1078">
        <f>C31*R15</f>
        <v>1190.1099999999999</v>
      </c>
      <c r="N31" s="1079">
        <f t="shared" si="0"/>
        <v>0</v>
      </c>
      <c r="O31" s="259">
        <v>4</v>
      </c>
    </row>
    <row r="32" spans="2:15" x14ac:dyDescent="0.2">
      <c r="B32" s="256">
        <v>44225</v>
      </c>
      <c r="C32" s="1080">
        <v>38</v>
      </c>
      <c r="D32" s="1080">
        <v>230</v>
      </c>
      <c r="E32" s="1075">
        <f t="shared" si="1"/>
        <v>44.7</v>
      </c>
      <c r="F32" s="1081"/>
      <c r="G32" s="1082"/>
      <c r="H32" s="1086"/>
      <c r="I32" s="1087"/>
      <c r="J32" s="259"/>
      <c r="K32" s="1088"/>
      <c r="L32" s="259"/>
      <c r="M32" s="1078">
        <f>C32*R15</f>
        <v>741.37999999999988</v>
      </c>
      <c r="N32" s="1079">
        <f t="shared" si="0"/>
        <v>0</v>
      </c>
      <c r="O32" s="259">
        <v>4</v>
      </c>
    </row>
    <row r="33" spans="1:27" x14ac:dyDescent="0.2">
      <c r="B33" s="256">
        <v>44226</v>
      </c>
      <c r="C33" s="1080">
        <v>89</v>
      </c>
      <c r="D33" s="1080">
        <v>33</v>
      </c>
      <c r="E33" s="1075">
        <f t="shared" si="1"/>
        <v>23.029999999999998</v>
      </c>
      <c r="F33" s="1089"/>
      <c r="G33" s="1090"/>
      <c r="H33" s="1091"/>
      <c r="I33" s="1092"/>
      <c r="J33" s="1093"/>
      <c r="K33" s="1094"/>
      <c r="L33" s="1093"/>
      <c r="M33" s="1095">
        <f>C33*R15</f>
        <v>1736.3899999999999</v>
      </c>
      <c r="N33" s="1096">
        <f t="shared" si="0"/>
        <v>0</v>
      </c>
      <c r="O33" s="1093">
        <v>4</v>
      </c>
    </row>
    <row r="34" spans="1:27" x14ac:dyDescent="0.2">
      <c r="B34" s="256">
        <v>44227</v>
      </c>
      <c r="C34" s="1080">
        <v>5</v>
      </c>
      <c r="D34" s="1080">
        <v>139</v>
      </c>
      <c r="E34" s="1075">
        <f t="shared" si="1"/>
        <v>34.69</v>
      </c>
      <c r="F34" s="1097"/>
      <c r="G34" s="1098"/>
      <c r="H34" s="1087"/>
      <c r="I34" s="1087"/>
      <c r="J34" s="259"/>
      <c r="K34" s="1087"/>
      <c r="L34" s="259"/>
      <c r="M34" s="1099">
        <f>C34*R15</f>
        <v>97.549999999999983</v>
      </c>
      <c r="N34" s="1079">
        <f t="shared" si="0"/>
        <v>0</v>
      </c>
      <c r="O34" s="259">
        <v>4</v>
      </c>
    </row>
    <row r="35" spans="1:27" x14ac:dyDescent="0.2">
      <c r="B35" s="541" t="s">
        <v>45</v>
      </c>
      <c r="C35" s="1100">
        <f>SUM(C4:C34)</f>
        <v>1515</v>
      </c>
      <c r="D35" s="1100">
        <f>SUM(D4:D34)</f>
        <v>7800</v>
      </c>
      <c r="E35" s="1101"/>
      <c r="F35" s="1100">
        <f t="shared" ref="F35:N35" si="2">SUM(F4:F34)</f>
        <v>0</v>
      </c>
      <c r="G35" s="1100">
        <f t="shared" si="2"/>
        <v>0</v>
      </c>
      <c r="H35" s="1100">
        <f t="shared" si="2"/>
        <v>0</v>
      </c>
      <c r="I35" s="1100">
        <f t="shared" si="2"/>
        <v>0</v>
      </c>
      <c r="J35" s="1100">
        <f t="shared" si="2"/>
        <v>0</v>
      </c>
      <c r="K35" s="1100">
        <f t="shared" si="2"/>
        <v>0</v>
      </c>
      <c r="L35" s="1100">
        <f t="shared" si="2"/>
        <v>0</v>
      </c>
      <c r="M35" s="1102">
        <f>SUM(M4:M34)</f>
        <v>29557.649999999991</v>
      </c>
      <c r="N35" s="1100">
        <f t="shared" si="2"/>
        <v>0</v>
      </c>
      <c r="O35" s="1103">
        <f>SUM(O4:O34)</f>
        <v>124</v>
      </c>
      <c r="P35" s="201"/>
      <c r="Q35" s="201"/>
      <c r="R35" s="201"/>
      <c r="S35" s="201"/>
    </row>
    <row r="36" spans="1:27" x14ac:dyDescent="0.2">
      <c r="B36" s="111"/>
      <c r="C36" s="1104" t="s">
        <v>46</v>
      </c>
      <c r="D36" s="1066"/>
      <c r="E36" s="1105">
        <f>SUM(E4:E35)</f>
        <v>1401.2</v>
      </c>
      <c r="F36" s="1106">
        <v>0.19</v>
      </c>
      <c r="G36" s="1102"/>
      <c r="H36" s="260">
        <v>5.95</v>
      </c>
      <c r="I36" s="260">
        <v>11.9</v>
      </c>
      <c r="J36" s="260">
        <v>11.9</v>
      </c>
      <c r="K36" s="259">
        <v>7.5</v>
      </c>
      <c r="L36" s="259">
        <f>K36*2</f>
        <v>15</v>
      </c>
      <c r="M36" s="1107"/>
      <c r="N36" s="1079">
        <f>(G35*10.64)/2</f>
        <v>0</v>
      </c>
      <c r="O36" s="260">
        <f>33.33*O35</f>
        <v>4132.92</v>
      </c>
      <c r="P36" s="201"/>
      <c r="Q36" s="201"/>
      <c r="R36" s="201"/>
      <c r="S36" s="201"/>
      <c r="T36" s="201"/>
      <c r="U36" s="201"/>
      <c r="V36" s="201"/>
      <c r="W36" s="201"/>
      <c r="X36" s="201"/>
      <c r="Y36" s="201"/>
      <c r="Z36" s="201"/>
      <c r="AA36" s="201"/>
    </row>
    <row r="37" spans="1:27" x14ac:dyDescent="0.2">
      <c r="B37" s="111"/>
      <c r="C37" s="1108" t="s">
        <v>47</v>
      </c>
      <c r="D37" s="1108"/>
      <c r="E37" s="1109">
        <v>1401.2</v>
      </c>
      <c r="F37" s="518"/>
      <c r="G37" s="111"/>
      <c r="H37" s="518"/>
      <c r="I37" s="518"/>
      <c r="J37" s="518"/>
      <c r="K37" s="518"/>
      <c r="L37" s="1110"/>
      <c r="M37" s="1110"/>
      <c r="N37" s="518"/>
      <c r="O37" s="203"/>
      <c r="P37" s="201"/>
      <c r="Q37" s="201"/>
      <c r="R37" s="201"/>
      <c r="S37" s="201"/>
      <c r="T37" s="201"/>
      <c r="U37" s="201"/>
    </row>
    <row r="38" spans="1:27" x14ac:dyDescent="0.2">
      <c r="F38" s="235"/>
    </row>
    <row r="39" spans="1:27" x14ac:dyDescent="0.2">
      <c r="L39" s="1110"/>
      <c r="N39" s="1104" t="s">
        <v>48</v>
      </c>
      <c r="O39" s="1111">
        <f>M35</f>
        <v>29557.649999999991</v>
      </c>
    </row>
    <row r="40" spans="1:27" x14ac:dyDescent="0.2">
      <c r="A40" s="217"/>
      <c r="B40" s="1112"/>
      <c r="C40" s="268"/>
      <c r="D40" s="217"/>
      <c r="E40" s="217"/>
      <c r="F40" s="217"/>
      <c r="G40" s="217"/>
      <c r="H40" s="217"/>
      <c r="O40" s="1113">
        <f>ROUNDUP(O39,0)</f>
        <v>29558</v>
      </c>
    </row>
    <row r="41" spans="1:27" x14ac:dyDescent="0.2">
      <c r="A41" s="217"/>
      <c r="B41" s="217"/>
      <c r="C41" s="268"/>
      <c r="D41" s="217"/>
      <c r="E41" s="217"/>
      <c r="F41" s="217"/>
      <c r="G41" s="217"/>
      <c r="H41" s="217"/>
    </row>
    <row r="42" spans="1:27" x14ac:dyDescent="0.2">
      <c r="A42" s="217"/>
      <c r="B42" s="212" t="s">
        <v>5065</v>
      </c>
      <c r="C42" s="324"/>
      <c r="D42" s="213"/>
      <c r="E42" s="213"/>
      <c r="F42" s="213"/>
      <c r="G42" s="213"/>
      <c r="H42" s="213"/>
      <c r="I42" s="213"/>
      <c r="J42" s="118"/>
      <c r="K42" s="245"/>
      <c r="L42" s="245"/>
      <c r="M42" s="245"/>
      <c r="N42" s="118"/>
      <c r="O42" s="1114"/>
    </row>
    <row r="43" spans="1:27" ht="76.5" x14ac:dyDescent="0.2">
      <c r="A43" s="217"/>
      <c r="B43" s="1117"/>
      <c r="C43" s="1118" t="s">
        <v>24</v>
      </c>
      <c r="D43" s="1118" t="s">
        <v>25</v>
      </c>
      <c r="E43" s="1118" t="s">
        <v>26</v>
      </c>
      <c r="F43" s="1118" t="s">
        <v>27</v>
      </c>
      <c r="G43" s="1118" t="s">
        <v>28</v>
      </c>
      <c r="H43" s="1118" t="s">
        <v>29</v>
      </c>
      <c r="I43" s="1119" t="s">
        <v>30</v>
      </c>
      <c r="J43" s="1119" t="s">
        <v>31</v>
      </c>
      <c r="K43" s="1119" t="s">
        <v>32</v>
      </c>
      <c r="L43" s="1119" t="s">
        <v>33</v>
      </c>
      <c r="M43" s="1120" t="s">
        <v>34</v>
      </c>
      <c r="N43" s="1121" t="s">
        <v>35</v>
      </c>
      <c r="O43" s="1121" t="s">
        <v>5369</v>
      </c>
    </row>
    <row r="44" spans="1:27" x14ac:dyDescent="0.2">
      <c r="A44" s="217"/>
      <c r="B44" s="256">
        <v>44228</v>
      </c>
      <c r="C44" s="1074">
        <v>36</v>
      </c>
      <c r="D44" s="1074">
        <v>529</v>
      </c>
      <c r="E44" s="1075">
        <f>((0.11*D44)+19.4)</f>
        <v>77.59</v>
      </c>
      <c r="F44" s="1075"/>
      <c r="G44" s="1076"/>
      <c r="H44" s="1075"/>
      <c r="I44" s="1075"/>
      <c r="J44" s="1077"/>
      <c r="K44" s="1075"/>
      <c r="L44" s="1077"/>
      <c r="M44" s="1078">
        <f>C44*R55</f>
        <v>702.3599999999999</v>
      </c>
      <c r="N44" s="1079">
        <f>(G44*10.64)/2</f>
        <v>0</v>
      </c>
      <c r="O44" s="259">
        <v>4</v>
      </c>
    </row>
    <row r="45" spans="1:27" x14ac:dyDescent="0.2">
      <c r="A45" s="217"/>
      <c r="B45" s="256">
        <v>44229</v>
      </c>
      <c r="C45" s="1074">
        <v>93</v>
      </c>
      <c r="D45" s="1074">
        <v>547</v>
      </c>
      <c r="E45" s="1075">
        <f>((0.11*D45)+19.4)</f>
        <v>79.569999999999993</v>
      </c>
      <c r="F45" s="1075"/>
      <c r="G45" s="1076"/>
      <c r="H45" s="1075"/>
      <c r="I45" s="1075"/>
      <c r="J45" s="1077"/>
      <c r="K45" s="1075"/>
      <c r="L45" s="1077"/>
      <c r="M45" s="1078">
        <f>C45*R55</f>
        <v>1814.4299999999998</v>
      </c>
      <c r="N45" s="1079">
        <f t="shared" ref="N45:N71" si="3">(G45*10.64)/2</f>
        <v>0</v>
      </c>
      <c r="O45" s="259">
        <v>4</v>
      </c>
    </row>
    <row r="46" spans="1:27" x14ac:dyDescent="0.2">
      <c r="A46" s="217"/>
      <c r="B46" s="256">
        <v>44230</v>
      </c>
      <c r="C46" s="1074">
        <v>63</v>
      </c>
      <c r="D46" s="1074">
        <v>567</v>
      </c>
      <c r="E46" s="1075">
        <f t="shared" ref="E46:E71" si="4">((0.11*D46)+19.4)</f>
        <v>81.77</v>
      </c>
      <c r="F46" s="1075"/>
      <c r="G46" s="1076"/>
      <c r="H46" s="1075"/>
      <c r="I46" s="1075"/>
      <c r="J46" s="1077"/>
      <c r="K46" s="1075"/>
      <c r="L46" s="1077"/>
      <c r="M46" s="1078">
        <f>C46*R55</f>
        <v>1229.1299999999999</v>
      </c>
      <c r="N46" s="1079">
        <f t="shared" si="3"/>
        <v>0</v>
      </c>
      <c r="O46" s="259">
        <v>4</v>
      </c>
      <c r="P46" s="169"/>
      <c r="Q46" s="169"/>
      <c r="R46" s="169"/>
    </row>
    <row r="47" spans="1:27" x14ac:dyDescent="0.2">
      <c r="A47" s="217"/>
      <c r="B47" s="256">
        <v>44231</v>
      </c>
      <c r="C47" s="1074">
        <v>51</v>
      </c>
      <c r="D47" s="1074">
        <v>367</v>
      </c>
      <c r="E47" s="1075">
        <f t="shared" si="4"/>
        <v>59.769999999999996</v>
      </c>
      <c r="F47" s="1075"/>
      <c r="G47" s="1076"/>
      <c r="H47" s="1075"/>
      <c r="I47" s="1075"/>
      <c r="J47" s="1077"/>
      <c r="K47" s="1075"/>
      <c r="L47" s="1077"/>
      <c r="M47" s="1078">
        <f>C47*R55</f>
        <v>995.00999999999988</v>
      </c>
      <c r="N47" s="1079">
        <f t="shared" si="3"/>
        <v>0</v>
      </c>
      <c r="O47" s="259">
        <v>4</v>
      </c>
    </row>
    <row r="48" spans="1:27" x14ac:dyDescent="0.2">
      <c r="A48" s="217"/>
      <c r="B48" s="256">
        <v>44232</v>
      </c>
      <c r="C48" s="1074">
        <v>45</v>
      </c>
      <c r="D48" s="1074">
        <v>645</v>
      </c>
      <c r="E48" s="1075">
        <f t="shared" si="4"/>
        <v>90.35</v>
      </c>
      <c r="F48" s="1075"/>
      <c r="G48" s="1076"/>
      <c r="H48" s="1075"/>
      <c r="I48" s="1075"/>
      <c r="J48" s="1077"/>
      <c r="K48" s="1075"/>
      <c r="L48" s="1077"/>
      <c r="M48" s="1078">
        <f>C48*R55</f>
        <v>877.94999999999993</v>
      </c>
      <c r="N48" s="1079">
        <f t="shared" si="3"/>
        <v>0</v>
      </c>
      <c r="O48" s="259">
        <v>4</v>
      </c>
    </row>
    <row r="49" spans="1:18" x14ac:dyDescent="0.2">
      <c r="A49" s="217"/>
      <c r="B49" s="256">
        <v>44233</v>
      </c>
      <c r="C49" s="1074">
        <v>76</v>
      </c>
      <c r="D49" s="1074">
        <v>98</v>
      </c>
      <c r="E49" s="1075">
        <f t="shared" si="4"/>
        <v>30.18</v>
      </c>
      <c r="F49" s="1075"/>
      <c r="G49" s="1076"/>
      <c r="H49" s="1075"/>
      <c r="I49" s="1075"/>
      <c r="J49" s="1077"/>
      <c r="K49" s="1075"/>
      <c r="L49" s="1077"/>
      <c r="M49" s="1078">
        <f>C49*R55</f>
        <v>1482.7599999999998</v>
      </c>
      <c r="N49" s="1079">
        <f t="shared" si="3"/>
        <v>0</v>
      </c>
      <c r="O49" s="259">
        <v>4</v>
      </c>
      <c r="P49" s="20"/>
      <c r="Q49" s="20" t="s">
        <v>37</v>
      </c>
      <c r="R49" s="20" t="s">
        <v>38</v>
      </c>
    </row>
    <row r="50" spans="1:18" x14ac:dyDescent="0.2">
      <c r="A50" s="217"/>
      <c r="B50" s="256">
        <v>44234</v>
      </c>
      <c r="C50" s="1080">
        <v>0</v>
      </c>
      <c r="D50" s="1080">
        <v>16</v>
      </c>
      <c r="E50" s="1075">
        <f t="shared" si="4"/>
        <v>21.16</v>
      </c>
      <c r="F50" s="1081"/>
      <c r="G50" s="1082"/>
      <c r="H50" s="1075"/>
      <c r="I50" s="1075"/>
      <c r="J50" s="1077"/>
      <c r="K50" s="1075"/>
      <c r="L50" s="1077"/>
      <c r="M50" s="1078">
        <f>C50*R55</f>
        <v>0</v>
      </c>
      <c r="N50" s="1079">
        <f t="shared" si="3"/>
        <v>0</v>
      </c>
      <c r="O50" s="259">
        <v>4</v>
      </c>
      <c r="P50" s="20" t="s">
        <v>39</v>
      </c>
      <c r="Q50" s="20">
        <v>0</v>
      </c>
      <c r="R50" s="20">
        <v>0</v>
      </c>
    </row>
    <row r="51" spans="1:18" x14ac:dyDescent="0.2">
      <c r="A51" s="217"/>
      <c r="B51" s="256">
        <v>44235</v>
      </c>
      <c r="C51" s="1080">
        <v>33</v>
      </c>
      <c r="D51" s="1080">
        <v>185</v>
      </c>
      <c r="E51" s="1075">
        <f t="shared" si="4"/>
        <v>39.75</v>
      </c>
      <c r="F51" s="1081"/>
      <c r="G51" s="1082"/>
      <c r="H51" s="1075"/>
      <c r="I51" s="1075"/>
      <c r="J51" s="1077"/>
      <c r="K51" s="1075"/>
      <c r="L51" s="1077"/>
      <c r="M51" s="1078">
        <f>C51*R55</f>
        <v>643.82999999999993</v>
      </c>
      <c r="N51" s="1079">
        <f t="shared" si="3"/>
        <v>0</v>
      </c>
      <c r="O51" s="259">
        <v>4</v>
      </c>
      <c r="P51" s="20" t="s">
        <v>40</v>
      </c>
      <c r="Q51" s="20">
        <v>0</v>
      </c>
      <c r="R51" s="20">
        <v>0</v>
      </c>
    </row>
    <row r="52" spans="1:18" x14ac:dyDescent="0.2">
      <c r="A52" s="217"/>
      <c r="B52" s="256">
        <v>44236</v>
      </c>
      <c r="C52" s="1080">
        <v>51</v>
      </c>
      <c r="D52" s="1080">
        <v>436</v>
      </c>
      <c r="E52" s="1075">
        <f t="shared" si="4"/>
        <v>67.36</v>
      </c>
      <c r="F52" s="1081"/>
      <c r="G52" s="1082"/>
      <c r="H52" s="1075"/>
      <c r="I52" s="1075"/>
      <c r="J52" s="1077"/>
      <c r="K52" s="1075"/>
      <c r="L52" s="1077"/>
      <c r="M52" s="1078">
        <f>C52*R55</f>
        <v>995.00999999999988</v>
      </c>
      <c r="N52" s="1079">
        <f t="shared" si="3"/>
        <v>0</v>
      </c>
      <c r="O52" s="259">
        <v>4</v>
      </c>
      <c r="P52" s="20" t="s">
        <v>41</v>
      </c>
      <c r="Q52" s="20">
        <v>2.06</v>
      </c>
      <c r="R52" s="20">
        <v>2.4900000000000002</v>
      </c>
    </row>
    <row r="53" spans="1:18" x14ac:dyDescent="0.2">
      <c r="A53" s="217"/>
      <c r="B53" s="256">
        <v>44237</v>
      </c>
      <c r="C53" s="1080">
        <v>39</v>
      </c>
      <c r="D53" s="1080">
        <v>403</v>
      </c>
      <c r="E53" s="1075">
        <f t="shared" si="4"/>
        <v>63.73</v>
      </c>
      <c r="F53" s="1081"/>
      <c r="G53" s="1082"/>
      <c r="H53" s="1075"/>
      <c r="I53" s="1075"/>
      <c r="J53" s="1077"/>
      <c r="K53" s="1075"/>
      <c r="L53" s="1077"/>
      <c r="M53" s="1078">
        <f>C53*R55</f>
        <v>760.88999999999987</v>
      </c>
      <c r="N53" s="1079">
        <f t="shared" si="3"/>
        <v>0</v>
      </c>
      <c r="O53" s="259">
        <v>4</v>
      </c>
      <c r="P53" s="20" t="s">
        <v>42</v>
      </c>
      <c r="Q53" s="20">
        <v>13.98</v>
      </c>
      <c r="R53" s="1083">
        <v>16.91</v>
      </c>
    </row>
    <row r="54" spans="1:18" x14ac:dyDescent="0.2">
      <c r="A54" s="217"/>
      <c r="B54" s="256">
        <v>44238</v>
      </c>
      <c r="C54" s="1080">
        <v>61</v>
      </c>
      <c r="D54" s="1080">
        <v>299</v>
      </c>
      <c r="E54" s="1075">
        <f t="shared" si="4"/>
        <v>52.29</v>
      </c>
      <c r="F54" s="1081"/>
      <c r="G54" s="1082"/>
      <c r="H54" s="1075"/>
      <c r="I54" s="1075"/>
      <c r="J54" s="1077"/>
      <c r="K54" s="1075"/>
      <c r="L54" s="1077"/>
      <c r="M54" s="1078">
        <f>C54*R55</f>
        <v>1190.1099999999999</v>
      </c>
      <c r="N54" s="1079">
        <f t="shared" si="3"/>
        <v>0</v>
      </c>
      <c r="O54" s="259">
        <v>4</v>
      </c>
      <c r="P54" s="20" t="s">
        <v>43</v>
      </c>
      <c r="Q54" s="20">
        <v>0.1</v>
      </c>
      <c r="R54" s="1083">
        <v>0.11</v>
      </c>
    </row>
    <row r="55" spans="1:18" x14ac:dyDescent="0.2">
      <c r="A55" s="217"/>
      <c r="B55" s="256">
        <v>44239</v>
      </c>
      <c r="C55" s="1080">
        <v>57</v>
      </c>
      <c r="D55" s="1080">
        <v>213</v>
      </c>
      <c r="E55" s="1075">
        <f t="shared" si="4"/>
        <v>42.83</v>
      </c>
      <c r="F55" s="1081"/>
      <c r="G55" s="1082"/>
      <c r="H55" s="1075"/>
      <c r="I55" s="1075"/>
      <c r="J55" s="1077"/>
      <c r="K55" s="1075"/>
      <c r="L55" s="1077"/>
      <c r="M55" s="1078">
        <f>C55*R55</f>
        <v>1112.07</v>
      </c>
      <c r="N55" s="1079">
        <f t="shared" si="3"/>
        <v>0</v>
      </c>
      <c r="O55" s="259">
        <v>4</v>
      </c>
      <c r="P55" s="20"/>
      <c r="Q55" s="20" t="s">
        <v>44</v>
      </c>
      <c r="R55" s="1083">
        <f>SUM(R52:R54)</f>
        <v>19.509999999999998</v>
      </c>
    </row>
    <row r="56" spans="1:18" x14ac:dyDescent="0.2">
      <c r="A56" s="217"/>
      <c r="B56" s="256">
        <v>44240</v>
      </c>
      <c r="C56" s="1080">
        <v>61</v>
      </c>
      <c r="D56" s="1080">
        <v>3</v>
      </c>
      <c r="E56" s="1075">
        <f t="shared" si="4"/>
        <v>19.729999999999997</v>
      </c>
      <c r="F56" s="1081"/>
      <c r="G56" s="1082"/>
      <c r="H56" s="1075"/>
      <c r="I56" s="1075"/>
      <c r="J56" s="1077"/>
      <c r="K56" s="1075"/>
      <c r="L56" s="1077"/>
      <c r="M56" s="1078">
        <f>C56*R55</f>
        <v>1190.1099999999999</v>
      </c>
      <c r="N56" s="1079">
        <f t="shared" si="3"/>
        <v>0</v>
      </c>
      <c r="O56" s="259">
        <v>4</v>
      </c>
    </row>
    <row r="57" spans="1:18" x14ac:dyDescent="0.2">
      <c r="A57" s="217"/>
      <c r="B57" s="256">
        <v>44241</v>
      </c>
      <c r="C57" s="1080">
        <v>0</v>
      </c>
      <c r="D57" s="1080">
        <v>17</v>
      </c>
      <c r="E57" s="1075">
        <f t="shared" si="4"/>
        <v>21.27</v>
      </c>
      <c r="F57" s="1081"/>
      <c r="G57" s="1082"/>
      <c r="H57" s="1075"/>
      <c r="I57" s="1075"/>
      <c r="J57" s="1077"/>
      <c r="K57" s="1075"/>
      <c r="L57" s="1077"/>
      <c r="M57" s="1078">
        <f>C57*R55</f>
        <v>0</v>
      </c>
      <c r="N57" s="1079">
        <f t="shared" si="3"/>
        <v>0</v>
      </c>
      <c r="O57" s="259">
        <v>4</v>
      </c>
    </row>
    <row r="58" spans="1:18" x14ac:dyDescent="0.2">
      <c r="A58" s="217"/>
      <c r="B58" s="256">
        <v>44242</v>
      </c>
      <c r="C58" s="1080">
        <v>39</v>
      </c>
      <c r="D58" s="1080">
        <v>404</v>
      </c>
      <c r="E58" s="1075">
        <f t="shared" si="4"/>
        <v>63.839999999999996</v>
      </c>
      <c r="F58" s="1081"/>
      <c r="G58" s="1082"/>
      <c r="H58" s="1075"/>
      <c r="I58" s="1075"/>
      <c r="J58" s="1077"/>
      <c r="K58" s="1075"/>
      <c r="L58" s="1077"/>
      <c r="M58" s="1078">
        <f>C58*R55</f>
        <v>760.88999999999987</v>
      </c>
      <c r="N58" s="1079">
        <f t="shared" si="3"/>
        <v>0</v>
      </c>
      <c r="O58" s="259">
        <v>4</v>
      </c>
    </row>
    <row r="59" spans="1:18" x14ac:dyDescent="0.2">
      <c r="A59" s="217"/>
      <c r="B59" s="256">
        <v>44243</v>
      </c>
      <c r="C59" s="1080">
        <v>87</v>
      </c>
      <c r="D59" s="1080">
        <v>594</v>
      </c>
      <c r="E59" s="1075">
        <f t="shared" si="4"/>
        <v>84.740000000000009</v>
      </c>
      <c r="F59" s="1081"/>
      <c r="G59" s="1082"/>
      <c r="H59" s="1075"/>
      <c r="I59" s="1075"/>
      <c r="J59" s="1077"/>
      <c r="K59" s="1075"/>
      <c r="L59" s="1077"/>
      <c r="M59" s="1078">
        <f>C59*R55</f>
        <v>1697.37</v>
      </c>
      <c r="N59" s="1079">
        <f t="shared" si="3"/>
        <v>0</v>
      </c>
      <c r="O59" s="259">
        <v>4</v>
      </c>
    </row>
    <row r="60" spans="1:18" x14ac:dyDescent="0.2">
      <c r="A60" s="217"/>
      <c r="B60" s="256">
        <v>44244</v>
      </c>
      <c r="C60" s="1080">
        <v>67</v>
      </c>
      <c r="D60" s="1080">
        <v>382</v>
      </c>
      <c r="E60" s="1075">
        <f t="shared" si="4"/>
        <v>61.42</v>
      </c>
      <c r="F60" s="1081"/>
      <c r="G60" s="1082"/>
      <c r="H60" s="1075"/>
      <c r="I60" s="1075"/>
      <c r="J60" s="1077"/>
      <c r="K60" s="1075"/>
      <c r="L60" s="1077"/>
      <c r="M60" s="1078">
        <f>C60*R55</f>
        <v>1307.1699999999998</v>
      </c>
      <c r="N60" s="1079">
        <f t="shared" si="3"/>
        <v>0</v>
      </c>
      <c r="O60" s="259">
        <v>4</v>
      </c>
    </row>
    <row r="61" spans="1:18" x14ac:dyDescent="0.2">
      <c r="A61" s="217"/>
      <c r="B61" s="256">
        <v>44245</v>
      </c>
      <c r="C61" s="1080">
        <v>58</v>
      </c>
      <c r="D61" s="1080">
        <v>362</v>
      </c>
      <c r="E61" s="1075">
        <f t="shared" si="4"/>
        <v>59.22</v>
      </c>
      <c r="F61" s="1081"/>
      <c r="G61" s="1082"/>
      <c r="H61" s="1075"/>
      <c r="I61" s="1075"/>
      <c r="J61" s="1077"/>
      <c r="K61" s="1075"/>
      <c r="L61" s="1077"/>
      <c r="M61" s="1078">
        <f>C61*R55</f>
        <v>1131.58</v>
      </c>
      <c r="N61" s="1079">
        <f t="shared" si="3"/>
        <v>0</v>
      </c>
      <c r="O61" s="259">
        <v>4</v>
      </c>
    </row>
    <row r="62" spans="1:18" x14ac:dyDescent="0.2">
      <c r="A62" s="217"/>
      <c r="B62" s="256">
        <v>44246</v>
      </c>
      <c r="C62" s="1080">
        <v>56</v>
      </c>
      <c r="D62" s="1080">
        <v>57</v>
      </c>
      <c r="E62" s="1075">
        <f t="shared" si="4"/>
        <v>25.669999999999998</v>
      </c>
      <c r="F62" s="1081"/>
      <c r="G62" s="1082"/>
      <c r="H62" s="1075"/>
      <c r="I62" s="1075"/>
      <c r="J62" s="1077"/>
      <c r="K62" s="1075"/>
      <c r="L62" s="1077"/>
      <c r="M62" s="1078">
        <f>C62*R55</f>
        <v>1092.56</v>
      </c>
      <c r="N62" s="1079">
        <f t="shared" si="3"/>
        <v>0</v>
      </c>
      <c r="O62" s="259">
        <v>4</v>
      </c>
    </row>
    <row r="63" spans="1:18" x14ac:dyDescent="0.2">
      <c r="A63" s="217"/>
      <c r="B63" s="256">
        <v>44247</v>
      </c>
      <c r="C63" s="1080">
        <v>61</v>
      </c>
      <c r="D63" s="1080">
        <v>1</v>
      </c>
      <c r="E63" s="1075">
        <f t="shared" si="4"/>
        <v>19.509999999999998</v>
      </c>
      <c r="F63" s="1081"/>
      <c r="G63" s="1082"/>
      <c r="H63" s="1075"/>
      <c r="I63" s="1075"/>
      <c r="J63" s="1077"/>
      <c r="K63" s="1075"/>
      <c r="L63" s="1077"/>
      <c r="M63" s="1078">
        <f>C63*R55</f>
        <v>1190.1099999999999</v>
      </c>
      <c r="N63" s="1079">
        <f t="shared" si="3"/>
        <v>0</v>
      </c>
      <c r="O63" s="259">
        <v>4</v>
      </c>
    </row>
    <row r="64" spans="1:18" x14ac:dyDescent="0.2">
      <c r="A64" s="217"/>
      <c r="B64" s="256">
        <v>44248</v>
      </c>
      <c r="C64" s="1080">
        <v>0</v>
      </c>
      <c r="D64" s="1080">
        <v>0</v>
      </c>
      <c r="E64" s="1075">
        <v>0</v>
      </c>
      <c r="F64" s="1081"/>
      <c r="G64" s="1082"/>
      <c r="H64" s="1075"/>
      <c r="I64" s="1084"/>
      <c r="J64" s="1085"/>
      <c r="K64" s="1075"/>
      <c r="L64" s="1085"/>
      <c r="M64" s="1078">
        <f>C64*R55</f>
        <v>0</v>
      </c>
      <c r="N64" s="1079">
        <f t="shared" si="3"/>
        <v>0</v>
      </c>
      <c r="O64" s="259">
        <v>4</v>
      </c>
    </row>
    <row r="65" spans="1:18" x14ac:dyDescent="0.2">
      <c r="A65" s="217"/>
      <c r="B65" s="256">
        <v>44249</v>
      </c>
      <c r="C65" s="1080">
        <v>34</v>
      </c>
      <c r="D65" s="1080">
        <v>228</v>
      </c>
      <c r="E65" s="1075">
        <f t="shared" si="4"/>
        <v>44.480000000000004</v>
      </c>
      <c r="F65" s="1081"/>
      <c r="G65" s="1082"/>
      <c r="H65" s="1086"/>
      <c r="I65" s="1087"/>
      <c r="J65" s="259"/>
      <c r="K65" s="1088"/>
      <c r="L65" s="259"/>
      <c r="M65" s="1078">
        <f>C65*R55</f>
        <v>663.33999999999992</v>
      </c>
      <c r="N65" s="1079">
        <f t="shared" si="3"/>
        <v>0</v>
      </c>
      <c r="O65" s="259">
        <v>4</v>
      </c>
    </row>
    <row r="66" spans="1:18" x14ac:dyDescent="0.2">
      <c r="A66" s="217"/>
      <c r="B66" s="256">
        <v>44250</v>
      </c>
      <c r="C66" s="1080">
        <v>75</v>
      </c>
      <c r="D66" s="1080">
        <v>343</v>
      </c>
      <c r="E66" s="1075">
        <f t="shared" si="4"/>
        <v>57.129999999999995</v>
      </c>
      <c r="F66" s="1081"/>
      <c r="G66" s="1082"/>
      <c r="H66" s="1086"/>
      <c r="I66" s="1087"/>
      <c r="J66" s="259"/>
      <c r="K66" s="1088"/>
      <c r="L66" s="259"/>
      <c r="M66" s="1078">
        <f>C66*R55</f>
        <v>1463.2499999999998</v>
      </c>
      <c r="N66" s="1079">
        <f t="shared" si="3"/>
        <v>0</v>
      </c>
      <c r="O66" s="259">
        <v>4</v>
      </c>
    </row>
    <row r="67" spans="1:18" x14ac:dyDescent="0.2">
      <c r="A67" s="217"/>
      <c r="B67" s="256">
        <v>44251</v>
      </c>
      <c r="C67" s="1080">
        <v>60</v>
      </c>
      <c r="D67" s="1080">
        <v>303</v>
      </c>
      <c r="E67" s="1075">
        <f t="shared" si="4"/>
        <v>52.73</v>
      </c>
      <c r="F67" s="1081"/>
      <c r="G67" s="1082"/>
      <c r="H67" s="1086"/>
      <c r="I67" s="1087"/>
      <c r="J67" s="259"/>
      <c r="K67" s="1088"/>
      <c r="L67" s="259"/>
      <c r="M67" s="1078">
        <f>C67*R55</f>
        <v>1170.5999999999999</v>
      </c>
      <c r="N67" s="1079">
        <f t="shared" si="3"/>
        <v>0</v>
      </c>
      <c r="O67" s="259">
        <v>4</v>
      </c>
    </row>
    <row r="68" spans="1:18" x14ac:dyDescent="0.2">
      <c r="A68" s="217"/>
      <c r="B68" s="256">
        <v>44252</v>
      </c>
      <c r="C68" s="1080">
        <v>105</v>
      </c>
      <c r="D68" s="1080">
        <v>243</v>
      </c>
      <c r="E68" s="1075">
        <f t="shared" si="4"/>
        <v>46.129999999999995</v>
      </c>
      <c r="F68" s="1081"/>
      <c r="G68" s="1082"/>
      <c r="H68" s="1086"/>
      <c r="I68" s="1087"/>
      <c r="J68" s="259"/>
      <c r="K68" s="1088"/>
      <c r="L68" s="259"/>
      <c r="M68" s="1078">
        <f>C68*R55</f>
        <v>2048.5499999999997</v>
      </c>
      <c r="N68" s="1079">
        <f t="shared" si="3"/>
        <v>0</v>
      </c>
      <c r="O68" s="259">
        <v>4</v>
      </c>
    </row>
    <row r="69" spans="1:18" x14ac:dyDescent="0.2">
      <c r="A69" s="217"/>
      <c r="B69" s="256">
        <v>44253</v>
      </c>
      <c r="C69" s="1080">
        <v>28</v>
      </c>
      <c r="D69" s="1080">
        <v>283</v>
      </c>
      <c r="E69" s="1075">
        <f t="shared" si="4"/>
        <v>50.53</v>
      </c>
      <c r="F69" s="1081"/>
      <c r="G69" s="1082"/>
      <c r="H69" s="1086"/>
      <c r="I69" s="1087"/>
      <c r="J69" s="259"/>
      <c r="K69" s="1088"/>
      <c r="L69" s="259"/>
      <c r="M69" s="1078">
        <f>C69*R55</f>
        <v>546.28</v>
      </c>
      <c r="N69" s="1079">
        <f t="shared" si="3"/>
        <v>0</v>
      </c>
      <c r="O69" s="259">
        <v>4</v>
      </c>
    </row>
    <row r="70" spans="1:18" x14ac:dyDescent="0.2">
      <c r="A70" s="217"/>
      <c r="B70" s="256">
        <v>44254</v>
      </c>
      <c r="C70" s="1080">
        <v>66</v>
      </c>
      <c r="D70" s="1080">
        <v>47</v>
      </c>
      <c r="E70" s="1075">
        <f t="shared" si="4"/>
        <v>24.57</v>
      </c>
      <c r="F70" s="1081"/>
      <c r="G70" s="1082"/>
      <c r="H70" s="1086"/>
      <c r="I70" s="1087"/>
      <c r="J70" s="259"/>
      <c r="K70" s="1088"/>
      <c r="L70" s="259"/>
      <c r="M70" s="1078">
        <f>C70*R55</f>
        <v>1287.6599999999999</v>
      </c>
      <c r="N70" s="1079">
        <f t="shared" si="3"/>
        <v>0</v>
      </c>
      <c r="O70" s="259">
        <v>4</v>
      </c>
    </row>
    <row r="71" spans="1:18" x14ac:dyDescent="0.2">
      <c r="A71" s="217"/>
      <c r="B71" s="256">
        <v>44255</v>
      </c>
      <c r="C71" s="1080">
        <v>6</v>
      </c>
      <c r="D71" s="1080">
        <v>29</v>
      </c>
      <c r="E71" s="1075">
        <f t="shared" si="4"/>
        <v>22.59</v>
      </c>
      <c r="F71" s="1081"/>
      <c r="G71" s="1082"/>
      <c r="H71" s="1086"/>
      <c r="I71" s="1087"/>
      <c r="J71" s="259"/>
      <c r="K71" s="1088"/>
      <c r="L71" s="259"/>
      <c r="M71" s="1078">
        <f>C71*R55</f>
        <v>117.05999999999999</v>
      </c>
      <c r="N71" s="1079">
        <f t="shared" si="3"/>
        <v>0</v>
      </c>
      <c r="O71" s="259">
        <v>4</v>
      </c>
    </row>
    <row r="72" spans="1:18" x14ac:dyDescent="0.2">
      <c r="A72" s="217"/>
      <c r="B72" s="541" t="s">
        <v>5365</v>
      </c>
      <c r="C72" s="1100">
        <f>SUM(C44:C71)</f>
        <v>1408</v>
      </c>
      <c r="D72" s="1100">
        <f>SUM(D44:D71)</f>
        <v>7601</v>
      </c>
      <c r="E72" s="1101"/>
      <c r="F72" s="1100">
        <f t="shared" ref="F72:O72" si="5">SUM(F44:F71)</f>
        <v>0</v>
      </c>
      <c r="G72" s="1100">
        <f t="shared" si="5"/>
        <v>0</v>
      </c>
      <c r="H72" s="1100">
        <f t="shared" si="5"/>
        <v>0</v>
      </c>
      <c r="I72" s="1100">
        <f t="shared" si="5"/>
        <v>0</v>
      </c>
      <c r="J72" s="1100">
        <f t="shared" si="5"/>
        <v>0</v>
      </c>
      <c r="K72" s="1100">
        <f t="shared" si="5"/>
        <v>0</v>
      </c>
      <c r="L72" s="1100">
        <f t="shared" si="5"/>
        <v>0</v>
      </c>
      <c r="M72" s="1102">
        <f t="shared" si="5"/>
        <v>27470.079999999998</v>
      </c>
      <c r="N72" s="1100">
        <f t="shared" si="5"/>
        <v>0</v>
      </c>
      <c r="O72" s="1100">
        <f t="shared" si="5"/>
        <v>112</v>
      </c>
      <c r="P72" s="201"/>
      <c r="Q72" s="201"/>
      <c r="R72" s="201"/>
    </row>
    <row r="73" spans="1:18" x14ac:dyDescent="0.2">
      <c r="A73" s="217"/>
      <c r="B73" s="111"/>
      <c r="C73" s="1104" t="s">
        <v>46</v>
      </c>
      <c r="D73" s="1066"/>
      <c r="E73" s="1101">
        <f>SUM(E44:E72)</f>
        <v>1359.91</v>
      </c>
      <c r="F73" s="1106">
        <v>0.19</v>
      </c>
      <c r="G73" s="1102"/>
      <c r="H73" s="260">
        <v>5.95</v>
      </c>
      <c r="I73" s="260">
        <v>11.9</v>
      </c>
      <c r="J73" s="260">
        <v>11.9</v>
      </c>
      <c r="K73" s="259">
        <v>7.5</v>
      </c>
      <c r="L73" s="259">
        <f>K73*2</f>
        <v>15</v>
      </c>
      <c r="M73" s="1107"/>
      <c r="N73" s="1079">
        <f>(G72*10.64)/2</f>
        <v>0</v>
      </c>
      <c r="O73" s="1115"/>
      <c r="P73" s="201"/>
      <c r="Q73" s="201"/>
      <c r="R73" s="201"/>
    </row>
    <row r="74" spans="1:18" x14ac:dyDescent="0.2">
      <c r="A74" s="217"/>
      <c r="B74" s="111"/>
      <c r="C74" s="1108" t="s">
        <v>47</v>
      </c>
      <c r="D74" s="1108"/>
      <c r="E74" s="1116">
        <v>1401.2</v>
      </c>
      <c r="F74" s="518"/>
      <c r="G74" s="111"/>
      <c r="H74" s="518"/>
      <c r="I74" s="518"/>
      <c r="J74" s="518"/>
      <c r="K74" s="518"/>
      <c r="L74" s="1110"/>
      <c r="M74" s="1110"/>
      <c r="N74" s="518"/>
      <c r="O74" s="518"/>
      <c r="P74" s="201"/>
      <c r="Q74" s="201"/>
      <c r="R74" s="201"/>
    </row>
    <row r="75" spans="1:18" x14ac:dyDescent="0.2">
      <c r="A75" s="217"/>
      <c r="F75" s="235"/>
    </row>
    <row r="76" spans="1:18" x14ac:dyDescent="0.2">
      <c r="A76" s="217"/>
      <c r="L76" s="1110"/>
      <c r="N76" s="1104" t="s">
        <v>48</v>
      </c>
      <c r="O76" s="1111">
        <f>M72</f>
        <v>27470.079999999998</v>
      </c>
    </row>
    <row r="77" spans="1:18" x14ac:dyDescent="0.2">
      <c r="A77" s="217"/>
      <c r="B77" s="1112"/>
      <c r="C77" s="268"/>
      <c r="D77" s="217"/>
      <c r="E77" s="217"/>
      <c r="F77" s="217"/>
      <c r="G77" s="217"/>
      <c r="H77" s="217"/>
      <c r="O77" s="1113">
        <f>ROUNDUP(O76,0)</f>
        <v>27471</v>
      </c>
    </row>
    <row r="78" spans="1:18" x14ac:dyDescent="0.2">
      <c r="B78" s="217"/>
      <c r="C78" s="268"/>
      <c r="D78" s="217"/>
      <c r="E78" s="217"/>
      <c r="F78" s="217"/>
      <c r="G78" s="217"/>
      <c r="H78" s="217"/>
    </row>
    <row r="79" spans="1:18" ht="129.75" customHeight="1" x14ac:dyDescent="0.2"/>
  </sheetData>
  <mergeCells count="1">
    <mergeCell ref="M1:O1"/>
  </mergeCells>
  <pageMargins left="0.11811023622047245" right="0.11811023622047245"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C52D5-5ECD-4D1A-9E5E-794443AD6CE3}">
  <sheetPr>
    <tabColor theme="9" tint="0.79998168889431442"/>
  </sheetPr>
  <dimension ref="A1:N50"/>
  <sheetViews>
    <sheetView showGridLines="0" zoomScale="75" zoomScaleNormal="75" workbookViewId="0">
      <selection activeCell="G1" sqref="G1:I1"/>
    </sheetView>
  </sheetViews>
  <sheetFormatPr defaultRowHeight="12.75" x14ac:dyDescent="0.2"/>
  <cols>
    <col min="1" max="1" width="6.42578125" style="19" customWidth="1"/>
    <col min="2" max="2" width="26.28515625" style="19" customWidth="1"/>
    <col min="3" max="3" width="20.42578125" style="19" customWidth="1"/>
    <col min="4" max="4" width="16.42578125" style="216" customWidth="1"/>
    <col min="5" max="5" width="14" style="19" customWidth="1"/>
    <col min="6" max="6" width="12" style="111" customWidth="1"/>
    <col min="7" max="7" width="16.42578125" style="19" customWidth="1"/>
    <col min="8" max="8" width="15.42578125" style="19" customWidth="1"/>
    <col min="9" max="9" width="14.28515625" style="19" customWidth="1"/>
    <col min="10" max="10" width="9.140625" style="19"/>
    <col min="11" max="11" width="9.28515625" style="19" customWidth="1"/>
    <col min="12" max="12" width="8.7109375" style="19" customWidth="1"/>
    <col min="13" max="13" width="24.28515625" style="19" customWidth="1"/>
    <col min="14" max="16384" width="9.140625" style="19"/>
  </cols>
  <sheetData>
    <row r="1" spans="2:14" ht="63" customHeight="1" x14ac:dyDescent="0.2">
      <c r="G1" s="1351" t="s">
        <v>5402</v>
      </c>
      <c r="H1" s="1351"/>
      <c r="I1" s="1351"/>
    </row>
    <row r="2" spans="2:14" x14ac:dyDescent="0.2">
      <c r="B2" s="212" t="s">
        <v>49</v>
      </c>
      <c r="C2" s="213"/>
      <c r="D2" s="214"/>
      <c r="E2" s="213"/>
      <c r="F2" s="215"/>
      <c r="G2" s="169"/>
    </row>
    <row r="3" spans="2:14" ht="114.75" x14ac:dyDescent="0.2">
      <c r="B3" s="262" t="s">
        <v>21</v>
      </c>
      <c r="C3" s="263" t="s">
        <v>50</v>
      </c>
      <c r="D3" s="264" t="s">
        <v>51</v>
      </c>
      <c r="E3" s="265" t="s">
        <v>52</v>
      </c>
      <c r="F3" s="265" t="s">
        <v>53</v>
      </c>
      <c r="G3" s="265" t="s">
        <v>54</v>
      </c>
      <c r="H3" s="265" t="s">
        <v>55</v>
      </c>
      <c r="I3" s="265" t="s">
        <v>56</v>
      </c>
      <c r="J3" s="217"/>
      <c r="K3" s="220"/>
    </row>
    <row r="4" spans="2:14" x14ac:dyDescent="0.2">
      <c r="B4" s="256">
        <v>44197</v>
      </c>
      <c r="C4" s="257">
        <v>6</v>
      </c>
      <c r="D4" s="258">
        <f>((8/3)*C4)</f>
        <v>16</v>
      </c>
      <c r="E4" s="259">
        <v>0</v>
      </c>
      <c r="F4" s="259"/>
      <c r="G4" s="258">
        <f>((C4*8)/3)</f>
        <v>16</v>
      </c>
      <c r="H4" s="259">
        <f>((C4*8)/3)</f>
        <v>16</v>
      </c>
      <c r="I4" s="258">
        <f>((C4*8)/3)</f>
        <v>16</v>
      </c>
    </row>
    <row r="5" spans="2:14" x14ac:dyDescent="0.2">
      <c r="B5" s="256">
        <v>44198</v>
      </c>
      <c r="C5" s="257">
        <v>6</v>
      </c>
      <c r="D5" s="258">
        <f t="shared" ref="D5:D34" si="0">((8/3)*C5)</f>
        <v>16</v>
      </c>
      <c r="E5" s="259">
        <v>0</v>
      </c>
      <c r="F5" s="259"/>
      <c r="G5" s="258">
        <f t="shared" ref="G5:G34" si="1">((C5*8)/3)</f>
        <v>16</v>
      </c>
      <c r="H5" s="259">
        <f t="shared" ref="H5:H34" si="2">((C5*8)/3)</f>
        <v>16</v>
      </c>
      <c r="I5" s="258">
        <f t="shared" ref="I5:I34" si="3">((C5*8)/3)</f>
        <v>16</v>
      </c>
      <c r="K5" s="111"/>
      <c r="L5" s="111"/>
      <c r="M5" s="111"/>
    </row>
    <row r="6" spans="2:14" x14ac:dyDescent="0.2">
      <c r="B6" s="256">
        <v>44199</v>
      </c>
      <c r="C6" s="257">
        <v>6</v>
      </c>
      <c r="D6" s="258">
        <f t="shared" si="0"/>
        <v>16</v>
      </c>
      <c r="E6" s="259">
        <v>0</v>
      </c>
      <c r="F6" s="259"/>
      <c r="G6" s="258">
        <f t="shared" si="1"/>
        <v>16</v>
      </c>
      <c r="H6" s="259">
        <f t="shared" si="2"/>
        <v>16</v>
      </c>
      <c r="I6" s="258">
        <f t="shared" si="3"/>
        <v>16</v>
      </c>
    </row>
    <row r="7" spans="2:14" x14ac:dyDescent="0.2">
      <c r="B7" s="256">
        <v>44200</v>
      </c>
      <c r="C7" s="257">
        <v>6</v>
      </c>
      <c r="D7" s="258">
        <f t="shared" si="0"/>
        <v>16</v>
      </c>
      <c r="E7" s="259">
        <v>0</v>
      </c>
      <c r="F7" s="259">
        <v>6</v>
      </c>
      <c r="G7" s="258">
        <f t="shared" si="1"/>
        <v>16</v>
      </c>
      <c r="H7" s="259">
        <f t="shared" si="2"/>
        <v>16</v>
      </c>
      <c r="I7" s="258">
        <f t="shared" si="3"/>
        <v>16</v>
      </c>
    </row>
    <row r="8" spans="2:14" ht="25.5" x14ac:dyDescent="0.2">
      <c r="B8" s="256">
        <v>44201</v>
      </c>
      <c r="C8" s="257">
        <v>6</v>
      </c>
      <c r="D8" s="258">
        <f t="shared" si="0"/>
        <v>16</v>
      </c>
      <c r="E8" s="259">
        <v>0</v>
      </c>
      <c r="F8" s="259"/>
      <c r="G8" s="258">
        <f t="shared" si="1"/>
        <v>16</v>
      </c>
      <c r="H8" s="259">
        <f t="shared" si="2"/>
        <v>16</v>
      </c>
      <c r="I8" s="258">
        <f t="shared" si="3"/>
        <v>16</v>
      </c>
      <c r="M8" s="221"/>
      <c r="N8" s="222" t="s">
        <v>57</v>
      </c>
    </row>
    <row r="9" spans="2:14" ht="25.5" x14ac:dyDescent="0.2">
      <c r="B9" s="256">
        <v>44202</v>
      </c>
      <c r="C9" s="257">
        <v>6</v>
      </c>
      <c r="D9" s="258">
        <f t="shared" si="0"/>
        <v>16</v>
      </c>
      <c r="E9" s="259">
        <v>0</v>
      </c>
      <c r="F9" s="259"/>
      <c r="G9" s="258">
        <f t="shared" si="1"/>
        <v>16</v>
      </c>
      <c r="H9" s="258">
        <f t="shared" si="2"/>
        <v>16</v>
      </c>
      <c r="I9" s="258">
        <f t="shared" si="3"/>
        <v>16</v>
      </c>
      <c r="M9" s="221" t="s">
        <v>51</v>
      </c>
      <c r="N9" s="20">
        <v>16.91</v>
      </c>
    </row>
    <row r="10" spans="2:14" ht="51" x14ac:dyDescent="0.2">
      <c r="B10" s="256">
        <v>44203</v>
      </c>
      <c r="C10" s="257">
        <v>6</v>
      </c>
      <c r="D10" s="258">
        <f t="shared" si="0"/>
        <v>16</v>
      </c>
      <c r="E10" s="259">
        <v>0</v>
      </c>
      <c r="F10" s="259"/>
      <c r="G10" s="258">
        <f t="shared" si="1"/>
        <v>16</v>
      </c>
      <c r="H10" s="258">
        <f t="shared" si="2"/>
        <v>16</v>
      </c>
      <c r="I10" s="258">
        <f t="shared" si="3"/>
        <v>16</v>
      </c>
      <c r="M10" s="221" t="s">
        <v>58</v>
      </c>
      <c r="N10" s="20">
        <v>6.29</v>
      </c>
    </row>
    <row r="11" spans="2:14" ht="38.25" x14ac:dyDescent="0.2">
      <c r="B11" s="256">
        <v>44204</v>
      </c>
      <c r="C11" s="257">
        <v>6</v>
      </c>
      <c r="D11" s="258">
        <f t="shared" si="0"/>
        <v>16</v>
      </c>
      <c r="E11" s="259">
        <v>0</v>
      </c>
      <c r="F11" s="259"/>
      <c r="G11" s="258">
        <f t="shared" si="1"/>
        <v>16</v>
      </c>
      <c r="H11" s="259">
        <f t="shared" si="2"/>
        <v>16</v>
      </c>
      <c r="I11" s="258">
        <f t="shared" si="3"/>
        <v>16</v>
      </c>
      <c r="M11" s="221" t="s">
        <v>54</v>
      </c>
      <c r="N11" s="20">
        <v>0.11</v>
      </c>
    </row>
    <row r="12" spans="2:14" ht="22.5" customHeight="1" x14ac:dyDescent="0.2">
      <c r="B12" s="256">
        <v>44205</v>
      </c>
      <c r="C12" s="257">
        <v>6</v>
      </c>
      <c r="D12" s="258">
        <f t="shared" si="0"/>
        <v>16</v>
      </c>
      <c r="E12" s="259">
        <v>0</v>
      </c>
      <c r="F12" s="259"/>
      <c r="G12" s="258">
        <f t="shared" si="1"/>
        <v>16</v>
      </c>
      <c r="H12" s="259">
        <f t="shared" si="2"/>
        <v>16</v>
      </c>
      <c r="I12" s="258">
        <f t="shared" si="3"/>
        <v>16</v>
      </c>
      <c r="M12" s="221" t="s">
        <v>59</v>
      </c>
      <c r="N12" s="20">
        <v>2.4900000000000002</v>
      </c>
    </row>
    <row r="13" spans="2:14" x14ac:dyDescent="0.2">
      <c r="B13" s="256">
        <v>44206</v>
      </c>
      <c r="C13" s="257">
        <v>6</v>
      </c>
      <c r="D13" s="258">
        <f t="shared" si="0"/>
        <v>16</v>
      </c>
      <c r="E13" s="259">
        <v>0</v>
      </c>
      <c r="F13" s="259"/>
      <c r="G13" s="258">
        <f t="shared" si="1"/>
        <v>16</v>
      </c>
      <c r="H13" s="259">
        <f t="shared" si="2"/>
        <v>16</v>
      </c>
      <c r="I13" s="258">
        <f t="shared" si="3"/>
        <v>16</v>
      </c>
    </row>
    <row r="14" spans="2:14" x14ac:dyDescent="0.2">
      <c r="B14" s="256">
        <v>44207</v>
      </c>
      <c r="C14" s="257">
        <v>6</v>
      </c>
      <c r="D14" s="258">
        <f t="shared" si="0"/>
        <v>16</v>
      </c>
      <c r="E14" s="259">
        <v>0</v>
      </c>
      <c r="F14" s="260">
        <v>6</v>
      </c>
      <c r="G14" s="258">
        <f t="shared" si="1"/>
        <v>16</v>
      </c>
      <c r="H14" s="259">
        <f t="shared" si="2"/>
        <v>16</v>
      </c>
      <c r="I14" s="258">
        <f t="shared" si="3"/>
        <v>16</v>
      </c>
    </row>
    <row r="15" spans="2:14" x14ac:dyDescent="0.2">
      <c r="B15" s="256">
        <v>44208</v>
      </c>
      <c r="C15" s="257">
        <v>6</v>
      </c>
      <c r="D15" s="258">
        <f t="shared" si="0"/>
        <v>16</v>
      </c>
      <c r="E15" s="259">
        <v>0</v>
      </c>
      <c r="F15" s="260"/>
      <c r="G15" s="258">
        <f t="shared" si="1"/>
        <v>16</v>
      </c>
      <c r="H15" s="259">
        <f t="shared" si="2"/>
        <v>16</v>
      </c>
      <c r="I15" s="258">
        <f t="shared" si="3"/>
        <v>16</v>
      </c>
    </row>
    <row r="16" spans="2:14" x14ac:dyDescent="0.2">
      <c r="B16" s="256">
        <v>44209</v>
      </c>
      <c r="C16" s="257">
        <v>6</v>
      </c>
      <c r="D16" s="258">
        <f t="shared" si="0"/>
        <v>16</v>
      </c>
      <c r="E16" s="259">
        <v>0</v>
      </c>
      <c r="F16" s="260"/>
      <c r="G16" s="258">
        <f t="shared" si="1"/>
        <v>16</v>
      </c>
      <c r="H16" s="259">
        <f t="shared" si="2"/>
        <v>16</v>
      </c>
      <c r="I16" s="258">
        <f t="shared" si="3"/>
        <v>16</v>
      </c>
    </row>
    <row r="17" spans="2:13" x14ac:dyDescent="0.2">
      <c r="B17" s="256">
        <v>44210</v>
      </c>
      <c r="C17" s="257">
        <v>6</v>
      </c>
      <c r="D17" s="258">
        <f t="shared" si="0"/>
        <v>16</v>
      </c>
      <c r="E17" s="259">
        <v>0</v>
      </c>
      <c r="F17" s="260"/>
      <c r="G17" s="258">
        <f t="shared" si="1"/>
        <v>16</v>
      </c>
      <c r="H17" s="261">
        <f t="shared" si="2"/>
        <v>16</v>
      </c>
      <c r="I17" s="258">
        <f t="shared" si="3"/>
        <v>16</v>
      </c>
    </row>
    <row r="18" spans="2:13" x14ac:dyDescent="0.2">
      <c r="B18" s="256">
        <v>44211</v>
      </c>
      <c r="C18" s="257">
        <v>6</v>
      </c>
      <c r="D18" s="258">
        <f t="shared" si="0"/>
        <v>16</v>
      </c>
      <c r="E18" s="259">
        <v>0</v>
      </c>
      <c r="F18" s="260"/>
      <c r="G18" s="258">
        <f t="shared" si="1"/>
        <v>16</v>
      </c>
      <c r="H18" s="259">
        <f t="shared" si="2"/>
        <v>16</v>
      </c>
      <c r="I18" s="259">
        <f t="shared" si="3"/>
        <v>16</v>
      </c>
    </row>
    <row r="19" spans="2:13" x14ac:dyDescent="0.2">
      <c r="B19" s="256">
        <v>44212</v>
      </c>
      <c r="C19" s="257">
        <v>6</v>
      </c>
      <c r="D19" s="258">
        <f t="shared" si="0"/>
        <v>16</v>
      </c>
      <c r="E19" s="259">
        <v>0</v>
      </c>
      <c r="F19" s="260"/>
      <c r="G19" s="258">
        <f t="shared" si="1"/>
        <v>16</v>
      </c>
      <c r="H19" s="259">
        <f t="shared" si="2"/>
        <v>16</v>
      </c>
      <c r="I19" s="259">
        <f t="shared" si="3"/>
        <v>16</v>
      </c>
    </row>
    <row r="20" spans="2:13" x14ac:dyDescent="0.2">
      <c r="B20" s="256">
        <v>44213</v>
      </c>
      <c r="C20" s="257">
        <v>6</v>
      </c>
      <c r="D20" s="258">
        <f t="shared" si="0"/>
        <v>16</v>
      </c>
      <c r="E20" s="259">
        <v>0</v>
      </c>
      <c r="F20" s="260"/>
      <c r="G20" s="258">
        <f t="shared" si="1"/>
        <v>16</v>
      </c>
      <c r="H20" s="259">
        <f t="shared" si="2"/>
        <v>16</v>
      </c>
      <c r="I20" s="259">
        <f t="shared" si="3"/>
        <v>16</v>
      </c>
    </row>
    <row r="21" spans="2:13" x14ac:dyDescent="0.2">
      <c r="B21" s="256">
        <v>44214</v>
      </c>
      <c r="C21" s="257">
        <v>6</v>
      </c>
      <c r="D21" s="258">
        <f t="shared" si="0"/>
        <v>16</v>
      </c>
      <c r="E21" s="259">
        <v>0</v>
      </c>
      <c r="F21" s="260">
        <v>6</v>
      </c>
      <c r="G21" s="258">
        <f t="shared" si="1"/>
        <v>16</v>
      </c>
      <c r="H21" s="259">
        <f t="shared" si="2"/>
        <v>16</v>
      </c>
      <c r="I21" s="259">
        <f t="shared" si="3"/>
        <v>16</v>
      </c>
    </row>
    <row r="22" spans="2:13" x14ac:dyDescent="0.2">
      <c r="B22" s="256">
        <v>44215</v>
      </c>
      <c r="C22" s="257">
        <v>6</v>
      </c>
      <c r="D22" s="258">
        <f t="shared" si="0"/>
        <v>16</v>
      </c>
      <c r="E22" s="259">
        <v>0</v>
      </c>
      <c r="F22" s="260"/>
      <c r="G22" s="258">
        <f t="shared" si="1"/>
        <v>16</v>
      </c>
      <c r="H22" s="259">
        <f t="shared" si="2"/>
        <v>16</v>
      </c>
      <c r="I22" s="259">
        <f t="shared" si="3"/>
        <v>16</v>
      </c>
    </row>
    <row r="23" spans="2:13" x14ac:dyDescent="0.2">
      <c r="B23" s="256">
        <v>44216</v>
      </c>
      <c r="C23" s="257">
        <v>6</v>
      </c>
      <c r="D23" s="258">
        <f t="shared" si="0"/>
        <v>16</v>
      </c>
      <c r="E23" s="259">
        <v>0</v>
      </c>
      <c r="F23" s="260"/>
      <c r="G23" s="258">
        <f t="shared" si="1"/>
        <v>16</v>
      </c>
      <c r="H23" s="259">
        <f t="shared" si="2"/>
        <v>16</v>
      </c>
      <c r="I23" s="259">
        <f t="shared" si="3"/>
        <v>16</v>
      </c>
    </row>
    <row r="24" spans="2:13" x14ac:dyDescent="0.2">
      <c r="B24" s="256">
        <v>44217</v>
      </c>
      <c r="C24" s="257">
        <v>6</v>
      </c>
      <c r="D24" s="258">
        <f t="shared" si="0"/>
        <v>16</v>
      </c>
      <c r="E24" s="259">
        <v>0</v>
      </c>
      <c r="F24" s="260"/>
      <c r="G24" s="258">
        <f t="shared" si="1"/>
        <v>16</v>
      </c>
      <c r="H24" s="259">
        <f t="shared" si="2"/>
        <v>16</v>
      </c>
      <c r="I24" s="259">
        <f t="shared" si="3"/>
        <v>16</v>
      </c>
    </row>
    <row r="25" spans="2:13" x14ac:dyDescent="0.2">
      <c r="B25" s="256">
        <v>44218</v>
      </c>
      <c r="C25" s="257">
        <v>6</v>
      </c>
      <c r="D25" s="258">
        <f t="shared" si="0"/>
        <v>16</v>
      </c>
      <c r="E25" s="259">
        <v>0</v>
      </c>
      <c r="F25" s="260"/>
      <c r="G25" s="258">
        <f t="shared" si="1"/>
        <v>16</v>
      </c>
      <c r="H25" s="259">
        <f t="shared" si="2"/>
        <v>16</v>
      </c>
      <c r="I25" s="259">
        <f t="shared" si="3"/>
        <v>16</v>
      </c>
    </row>
    <row r="26" spans="2:13" x14ac:dyDescent="0.2">
      <c r="B26" s="256">
        <v>44219</v>
      </c>
      <c r="C26" s="257">
        <v>6</v>
      </c>
      <c r="D26" s="258">
        <f t="shared" si="0"/>
        <v>16</v>
      </c>
      <c r="E26" s="259">
        <v>0</v>
      </c>
      <c r="F26" s="260"/>
      <c r="G26" s="258">
        <f t="shared" si="1"/>
        <v>16</v>
      </c>
      <c r="H26" s="259">
        <f t="shared" si="2"/>
        <v>16</v>
      </c>
      <c r="I26" s="259">
        <f t="shared" si="3"/>
        <v>16</v>
      </c>
    </row>
    <row r="27" spans="2:13" x14ac:dyDescent="0.2">
      <c r="B27" s="256">
        <v>44220</v>
      </c>
      <c r="C27" s="257">
        <v>6</v>
      </c>
      <c r="D27" s="258">
        <f t="shared" si="0"/>
        <v>16</v>
      </c>
      <c r="E27" s="259">
        <v>0</v>
      </c>
      <c r="F27" s="260"/>
      <c r="G27" s="258">
        <f t="shared" si="1"/>
        <v>16</v>
      </c>
      <c r="H27" s="259">
        <f t="shared" si="2"/>
        <v>16</v>
      </c>
      <c r="I27" s="259">
        <f t="shared" si="3"/>
        <v>16</v>
      </c>
    </row>
    <row r="28" spans="2:13" x14ac:dyDescent="0.2">
      <c r="B28" s="256">
        <v>44221</v>
      </c>
      <c r="C28" s="257">
        <v>6</v>
      </c>
      <c r="D28" s="258">
        <f t="shared" si="0"/>
        <v>16</v>
      </c>
      <c r="E28" s="259">
        <v>0</v>
      </c>
      <c r="F28" s="260">
        <v>6</v>
      </c>
      <c r="G28" s="258">
        <f t="shared" si="1"/>
        <v>16</v>
      </c>
      <c r="H28" s="259">
        <f t="shared" si="2"/>
        <v>16</v>
      </c>
      <c r="I28" s="259">
        <f t="shared" si="3"/>
        <v>16</v>
      </c>
      <c r="K28" s="224" t="s">
        <v>10</v>
      </c>
      <c r="L28" s="224" t="s">
        <v>11</v>
      </c>
      <c r="M28" s="224" t="s">
        <v>12</v>
      </c>
    </row>
    <row r="29" spans="2:13" x14ac:dyDescent="0.2">
      <c r="B29" s="256">
        <v>44222</v>
      </c>
      <c r="C29" s="257">
        <v>6</v>
      </c>
      <c r="D29" s="258">
        <f t="shared" si="0"/>
        <v>16</v>
      </c>
      <c r="E29" s="259">
        <v>0</v>
      </c>
      <c r="F29" s="260"/>
      <c r="G29" s="258">
        <f t="shared" si="1"/>
        <v>16</v>
      </c>
      <c r="H29" s="259">
        <f t="shared" si="2"/>
        <v>16</v>
      </c>
      <c r="I29" s="259">
        <f t="shared" si="3"/>
        <v>16</v>
      </c>
      <c r="K29" s="225" t="s">
        <v>13</v>
      </c>
      <c r="L29" s="226">
        <v>10886</v>
      </c>
      <c r="M29" s="227">
        <f>L29/L31</f>
        <v>9.7824426451954966E-2</v>
      </c>
    </row>
    <row r="30" spans="2:13" x14ac:dyDescent="0.2">
      <c r="B30" s="256">
        <v>44223</v>
      </c>
      <c r="C30" s="257">
        <v>6</v>
      </c>
      <c r="D30" s="258">
        <f t="shared" si="0"/>
        <v>16</v>
      </c>
      <c r="E30" s="259">
        <v>0</v>
      </c>
      <c r="F30" s="260"/>
      <c r="G30" s="258">
        <f t="shared" si="1"/>
        <v>16</v>
      </c>
      <c r="H30" s="259">
        <f t="shared" si="2"/>
        <v>16</v>
      </c>
      <c r="I30" s="259">
        <f t="shared" si="3"/>
        <v>16</v>
      </c>
      <c r="K30" s="225" t="s">
        <v>14</v>
      </c>
      <c r="L30" s="228">
        <v>100395</v>
      </c>
      <c r="M30" s="227">
        <f>L30/L31</f>
        <v>0.90217557354804501</v>
      </c>
    </row>
    <row r="31" spans="2:13" x14ac:dyDescent="0.2">
      <c r="B31" s="256">
        <v>44224</v>
      </c>
      <c r="C31" s="257">
        <v>6</v>
      </c>
      <c r="D31" s="258">
        <f t="shared" si="0"/>
        <v>16</v>
      </c>
      <c r="E31" s="259">
        <v>0</v>
      </c>
      <c r="F31" s="260"/>
      <c r="G31" s="258">
        <f t="shared" si="1"/>
        <v>16</v>
      </c>
      <c r="H31" s="259">
        <f t="shared" si="2"/>
        <v>16</v>
      </c>
      <c r="I31" s="259">
        <f t="shared" si="3"/>
        <v>16</v>
      </c>
      <c r="K31" s="225" t="s">
        <v>3</v>
      </c>
      <c r="L31" s="228">
        <f>L29+L30</f>
        <v>111281</v>
      </c>
      <c r="M31" s="229">
        <v>1</v>
      </c>
    </row>
    <row r="32" spans="2:13" x14ac:dyDescent="0.2">
      <c r="B32" s="256">
        <v>44225</v>
      </c>
      <c r="C32" s="257">
        <v>6</v>
      </c>
      <c r="D32" s="258">
        <f t="shared" si="0"/>
        <v>16</v>
      </c>
      <c r="E32" s="259">
        <v>0</v>
      </c>
      <c r="F32" s="260"/>
      <c r="G32" s="258">
        <f t="shared" si="1"/>
        <v>16</v>
      </c>
      <c r="H32" s="259">
        <f t="shared" si="2"/>
        <v>16</v>
      </c>
      <c r="I32" s="259">
        <f t="shared" si="3"/>
        <v>16</v>
      </c>
    </row>
    <row r="33" spans="1:13" x14ac:dyDescent="0.2">
      <c r="B33" s="256">
        <v>44226</v>
      </c>
      <c r="C33" s="257">
        <v>6</v>
      </c>
      <c r="D33" s="258">
        <f t="shared" si="0"/>
        <v>16</v>
      </c>
      <c r="E33" s="259">
        <v>0</v>
      </c>
      <c r="F33" s="260"/>
      <c r="G33" s="258">
        <f t="shared" si="1"/>
        <v>16</v>
      </c>
      <c r="H33" s="259">
        <f t="shared" si="2"/>
        <v>16</v>
      </c>
      <c r="I33" s="259">
        <f t="shared" si="3"/>
        <v>16</v>
      </c>
    </row>
    <row r="34" spans="1:13" x14ac:dyDescent="0.2">
      <c r="B34" s="256">
        <v>44227</v>
      </c>
      <c r="C34" s="257">
        <v>6</v>
      </c>
      <c r="D34" s="258">
        <f t="shared" si="0"/>
        <v>16</v>
      </c>
      <c r="E34" s="259">
        <v>0</v>
      </c>
      <c r="F34" s="260"/>
      <c r="G34" s="258">
        <f t="shared" si="1"/>
        <v>16</v>
      </c>
      <c r="H34" s="259">
        <f t="shared" si="2"/>
        <v>16</v>
      </c>
      <c r="I34" s="259">
        <f t="shared" si="3"/>
        <v>16</v>
      </c>
    </row>
    <row r="35" spans="1:13" x14ac:dyDescent="0.2">
      <c r="B35" s="49"/>
      <c r="C35" s="49"/>
      <c r="D35" s="230">
        <f>SUM(D4:D34)</f>
        <v>496</v>
      </c>
      <c r="E35" s="231"/>
      <c r="F35" s="230">
        <f>SUM(F4:F34)</f>
        <v>24</v>
      </c>
      <c r="G35" s="230">
        <f>SUM(G4:G34)</f>
        <v>496</v>
      </c>
      <c r="H35" s="230">
        <f>SUM(H4:H34)</f>
        <v>496</v>
      </c>
      <c r="I35" s="230">
        <f>SUM(I4:I34)</f>
        <v>496</v>
      </c>
    </row>
    <row r="36" spans="1:13" x14ac:dyDescent="0.2">
      <c r="A36" s="217"/>
      <c r="B36" s="269" t="s">
        <v>47</v>
      </c>
      <c r="C36" s="270">
        <f>D36+F36+G36+H36+I36</f>
        <v>9882.48</v>
      </c>
      <c r="D36" s="232">
        <f>D35*N9</f>
        <v>8387.36</v>
      </c>
      <c r="E36" s="233"/>
      <c r="F36" s="234">
        <f>F35*N10</f>
        <v>150.96</v>
      </c>
      <c r="G36" s="233">
        <f>G35*N11</f>
        <v>54.56</v>
      </c>
      <c r="H36" s="234">
        <f>H35*N11</f>
        <v>54.56</v>
      </c>
      <c r="I36" s="233">
        <f>I35*N12</f>
        <v>1235.0400000000002</v>
      </c>
      <c r="J36" s="235"/>
      <c r="K36" s="236"/>
      <c r="L36" s="216"/>
    </row>
    <row r="38" spans="1:13" x14ac:dyDescent="0.2">
      <c r="D38" s="237" t="s">
        <v>60</v>
      </c>
      <c r="E38" s="55" t="s">
        <v>61</v>
      </c>
      <c r="H38" s="217" t="s">
        <v>62</v>
      </c>
      <c r="I38" s="252">
        <f>C36*M30</f>
        <v>8915.7320620770843</v>
      </c>
    </row>
    <row r="39" spans="1:13" x14ac:dyDescent="0.2">
      <c r="C39" s="103" t="s">
        <v>39</v>
      </c>
      <c r="D39" s="238">
        <v>0</v>
      </c>
      <c r="E39" s="239">
        <f>((D39*0.21)+D39)</f>
        <v>0</v>
      </c>
      <c r="I39" s="271">
        <f>ROUNDUP(I38,0)</f>
        <v>8916</v>
      </c>
      <c r="J39" s="217"/>
      <c r="K39" s="217"/>
      <c r="L39" s="217"/>
      <c r="M39" s="217"/>
    </row>
    <row r="40" spans="1:13" x14ac:dyDescent="0.2">
      <c r="C40" s="20" t="s">
        <v>40</v>
      </c>
      <c r="D40" s="238">
        <v>5.2</v>
      </c>
      <c r="E40" s="239">
        <f t="shared" ref="E40" si="4">((D40*0.21)+D40)</f>
        <v>6.2919999999999998</v>
      </c>
      <c r="J40" s="217"/>
      <c r="K40" s="217"/>
      <c r="L40" s="217"/>
      <c r="M40" s="217"/>
    </row>
    <row r="41" spans="1:13" x14ac:dyDescent="0.2">
      <c r="C41" s="103" t="s">
        <v>41</v>
      </c>
      <c r="D41" s="238">
        <v>2.06</v>
      </c>
      <c r="E41" s="239">
        <v>2.4900000000000002</v>
      </c>
      <c r="J41" s="240"/>
      <c r="K41" s="240"/>
      <c r="L41" s="240"/>
      <c r="M41" s="217"/>
    </row>
    <row r="42" spans="1:13" x14ac:dyDescent="0.2">
      <c r="C42" s="20" t="s">
        <v>42</v>
      </c>
      <c r="D42" s="238">
        <v>13.98</v>
      </c>
      <c r="E42" s="239">
        <v>16.91</v>
      </c>
      <c r="J42" s="241"/>
      <c r="K42" s="242"/>
      <c r="L42" s="243"/>
      <c r="M42" s="217"/>
    </row>
    <row r="43" spans="1:13" x14ac:dyDescent="0.2">
      <c r="C43" s="20" t="s">
        <v>43</v>
      </c>
      <c r="D43" s="238">
        <v>0.1</v>
      </c>
      <c r="E43" s="244">
        <v>0.11</v>
      </c>
      <c r="H43" s="245"/>
      <c r="J43" s="241"/>
      <c r="K43" s="242"/>
      <c r="L43" s="243"/>
      <c r="M43" s="217"/>
    </row>
    <row r="44" spans="1:13" x14ac:dyDescent="0.2">
      <c r="C44" s="246" t="s">
        <v>63</v>
      </c>
      <c r="D44" s="247"/>
      <c r="E44" s="248">
        <f>SUM(E39:E43)</f>
        <v>25.802</v>
      </c>
      <c r="J44" s="241"/>
      <c r="K44" s="242"/>
      <c r="L44" s="249"/>
      <c r="M44" s="217"/>
    </row>
    <row r="45" spans="1:13" x14ac:dyDescent="0.2">
      <c r="C45" s="250"/>
      <c r="D45" s="251"/>
      <c r="E45" s="252"/>
      <c r="J45" s="217"/>
      <c r="K45" s="217"/>
      <c r="L45" s="217"/>
      <c r="M45" s="217"/>
    </row>
    <row r="46" spans="1:13" x14ac:dyDescent="0.2">
      <c r="G46" s="217"/>
      <c r="H46" s="217"/>
      <c r="I46" s="217"/>
      <c r="J46" s="217"/>
      <c r="K46" s="217"/>
      <c r="L46" s="217"/>
      <c r="M46" s="217"/>
    </row>
    <row r="47" spans="1:13" x14ac:dyDescent="0.2">
      <c r="G47" s="253"/>
      <c r="H47" s="254"/>
      <c r="I47" s="217"/>
      <c r="J47" s="217"/>
      <c r="K47" s="255"/>
      <c r="L47" s="252"/>
      <c r="M47" s="217"/>
    </row>
    <row r="48" spans="1:13" x14ac:dyDescent="0.2">
      <c r="G48" s="217"/>
      <c r="H48" s="217"/>
      <c r="I48" s="217"/>
      <c r="J48" s="217"/>
      <c r="K48" s="217"/>
      <c r="L48" s="217"/>
      <c r="M48" s="217"/>
    </row>
    <row r="49" spans="7:13" x14ac:dyDescent="0.2">
      <c r="G49" s="217"/>
      <c r="H49" s="217"/>
      <c r="I49" s="217"/>
      <c r="J49" s="217"/>
      <c r="K49" s="217"/>
      <c r="L49" s="217"/>
      <c r="M49" s="217"/>
    </row>
    <row r="50" spans="7:13" x14ac:dyDescent="0.2">
      <c r="G50" s="217"/>
      <c r="H50" s="217"/>
      <c r="I50" s="217"/>
      <c r="J50" s="217"/>
      <c r="K50" s="217"/>
      <c r="L50" s="217"/>
      <c r="M50" s="217"/>
    </row>
  </sheetData>
  <mergeCells count="1">
    <mergeCell ref="G1:I1"/>
  </mergeCells>
  <pageMargins left="0.11811023622047245" right="0.11811023622047245" top="0.35433070866141736" bottom="0.55118110236220474" header="0.31496062992125984" footer="0.31496062992125984"/>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AB4B-3666-48B6-BE27-CD3E1D70D6CC}">
  <sheetPr>
    <tabColor theme="9" tint="0.39997558519241921"/>
  </sheetPr>
  <dimension ref="A1:N47"/>
  <sheetViews>
    <sheetView zoomScale="73" zoomScaleNormal="73" workbookViewId="0">
      <selection activeCell="G1" sqref="G1:I1"/>
    </sheetView>
  </sheetViews>
  <sheetFormatPr defaultRowHeight="15" x14ac:dyDescent="0.25"/>
  <cols>
    <col min="1" max="1" width="6.42578125" style="1017" customWidth="1"/>
    <col min="2" max="2" width="26.42578125" style="1017" customWidth="1"/>
    <col min="3" max="3" width="20.42578125" style="1017" customWidth="1"/>
    <col min="4" max="4" width="16.42578125" style="1003" customWidth="1"/>
    <col min="5" max="5" width="14" style="1017" customWidth="1"/>
    <col min="6" max="6" width="12" style="197" customWidth="1"/>
    <col min="7" max="7" width="16.42578125" style="1017" customWidth="1"/>
    <col min="8" max="8" width="15.42578125" style="1017" customWidth="1"/>
    <col min="9" max="9" width="14.42578125" style="1017" customWidth="1"/>
    <col min="10" max="10" width="9.140625" style="1017"/>
    <col min="11" max="11" width="9.42578125" style="1017" customWidth="1"/>
    <col min="12" max="12" width="8.5703125" style="1017" customWidth="1"/>
    <col min="13" max="13" width="24.42578125" style="1017" customWidth="1"/>
    <col min="14" max="16384" width="9.140625" style="1017"/>
  </cols>
  <sheetData>
    <row r="1" spans="2:14" ht="42.75" customHeight="1" x14ac:dyDescent="0.25">
      <c r="G1" s="1348" t="s">
        <v>5403</v>
      </c>
      <c r="H1" s="1348"/>
      <c r="I1" s="1348"/>
    </row>
    <row r="2" spans="2:14" ht="18.75" x14ac:dyDescent="0.3">
      <c r="B2" s="195" t="s">
        <v>5362</v>
      </c>
      <c r="C2" s="196"/>
      <c r="D2" s="1005"/>
      <c r="E2" s="196"/>
      <c r="F2" s="1002"/>
      <c r="G2" s="1009"/>
    </row>
    <row r="3" spans="2:14" ht="135" x14ac:dyDescent="0.25">
      <c r="B3" s="1063" t="s">
        <v>21</v>
      </c>
      <c r="C3" s="1064" t="s">
        <v>50</v>
      </c>
      <c r="D3" s="366" t="s">
        <v>51</v>
      </c>
      <c r="E3" s="365" t="s">
        <v>52</v>
      </c>
      <c r="F3" s="365" t="s">
        <v>53</v>
      </c>
      <c r="G3" s="365" t="s">
        <v>54</v>
      </c>
      <c r="H3" s="365" t="s">
        <v>55</v>
      </c>
      <c r="I3" s="365" t="s">
        <v>56</v>
      </c>
      <c r="J3" s="204"/>
      <c r="K3" s="1008"/>
    </row>
    <row r="4" spans="2:14" x14ac:dyDescent="0.25">
      <c r="B4" s="1010">
        <v>44228</v>
      </c>
      <c r="C4" s="1012">
        <v>6</v>
      </c>
      <c r="D4" s="209">
        <f>((8/3)*C4)</f>
        <v>16</v>
      </c>
      <c r="E4" s="210">
        <v>0</v>
      </c>
      <c r="F4" s="210">
        <v>6</v>
      </c>
      <c r="G4" s="209">
        <f>((C4*8)/3)</f>
        <v>16</v>
      </c>
      <c r="H4" s="210">
        <f>((C4*8)/3)</f>
        <v>16</v>
      </c>
      <c r="I4" s="209">
        <f>((C4*8)/3)</f>
        <v>16</v>
      </c>
    </row>
    <row r="5" spans="2:14" x14ac:dyDescent="0.25">
      <c r="B5" s="1010">
        <v>44229</v>
      </c>
      <c r="C5" s="1012">
        <v>6</v>
      </c>
      <c r="D5" s="209">
        <f t="shared" ref="D5:D31" si="0">((8/3)*C5)</f>
        <v>16</v>
      </c>
      <c r="E5" s="210">
        <v>0</v>
      </c>
      <c r="F5" s="210"/>
      <c r="G5" s="209">
        <f t="shared" ref="G5:G31" si="1">((C5*8)/3)</f>
        <v>16</v>
      </c>
      <c r="H5" s="210">
        <f t="shared" ref="H5:H31" si="2">((C5*8)/3)</f>
        <v>16</v>
      </c>
      <c r="I5" s="209">
        <f t="shared" ref="I5:I31" si="3">((C5*8)/3)</f>
        <v>16</v>
      </c>
      <c r="K5" s="197"/>
      <c r="L5" s="197"/>
      <c r="M5" s="197"/>
    </row>
    <row r="6" spans="2:14" x14ac:dyDescent="0.25">
      <c r="B6" s="1010">
        <v>44230</v>
      </c>
      <c r="C6" s="1012">
        <v>6</v>
      </c>
      <c r="D6" s="209">
        <f t="shared" si="0"/>
        <v>16</v>
      </c>
      <c r="E6" s="210">
        <v>0</v>
      </c>
      <c r="F6" s="210"/>
      <c r="G6" s="209">
        <f t="shared" si="1"/>
        <v>16</v>
      </c>
      <c r="H6" s="210">
        <f t="shared" si="2"/>
        <v>16</v>
      </c>
      <c r="I6" s="209">
        <f t="shared" si="3"/>
        <v>16</v>
      </c>
    </row>
    <row r="7" spans="2:14" x14ac:dyDescent="0.25">
      <c r="B7" s="1010">
        <v>44231</v>
      </c>
      <c r="C7" s="1012">
        <v>6</v>
      </c>
      <c r="D7" s="209">
        <f t="shared" si="0"/>
        <v>16</v>
      </c>
      <c r="E7" s="210">
        <v>0</v>
      </c>
      <c r="F7" s="210"/>
      <c r="G7" s="209">
        <f t="shared" si="1"/>
        <v>16</v>
      </c>
      <c r="H7" s="210">
        <f t="shared" si="2"/>
        <v>16</v>
      </c>
      <c r="I7" s="209">
        <f t="shared" si="3"/>
        <v>16</v>
      </c>
    </row>
    <row r="8" spans="2:14" ht="24.75" x14ac:dyDescent="0.25">
      <c r="B8" s="1010">
        <v>44232</v>
      </c>
      <c r="C8" s="1012">
        <v>6</v>
      </c>
      <c r="D8" s="209">
        <f t="shared" si="0"/>
        <v>16</v>
      </c>
      <c r="E8" s="210">
        <v>0</v>
      </c>
      <c r="F8" s="210"/>
      <c r="G8" s="209">
        <f t="shared" si="1"/>
        <v>16</v>
      </c>
      <c r="H8" s="210">
        <f t="shared" si="2"/>
        <v>16</v>
      </c>
      <c r="I8" s="209">
        <f t="shared" si="3"/>
        <v>16</v>
      </c>
      <c r="M8" s="1007"/>
      <c r="N8" s="1000" t="s">
        <v>57</v>
      </c>
    </row>
    <row r="9" spans="2:14" ht="24.75" x14ac:dyDescent="0.25">
      <c r="B9" s="198">
        <v>44233</v>
      </c>
      <c r="C9" s="1057">
        <v>6</v>
      </c>
      <c r="D9" s="1058">
        <f t="shared" si="0"/>
        <v>16</v>
      </c>
      <c r="E9" s="199">
        <v>0</v>
      </c>
      <c r="F9" s="199"/>
      <c r="G9" s="1058">
        <f t="shared" si="1"/>
        <v>16</v>
      </c>
      <c r="H9" s="1058">
        <f t="shared" si="2"/>
        <v>16</v>
      </c>
      <c r="I9" s="1058">
        <f t="shared" si="3"/>
        <v>16</v>
      </c>
      <c r="M9" s="1007" t="s">
        <v>51</v>
      </c>
      <c r="N9" s="1001">
        <v>16.91</v>
      </c>
    </row>
    <row r="10" spans="2:14" ht="36.75" x14ac:dyDescent="0.25">
      <c r="B10" s="198">
        <v>44234</v>
      </c>
      <c r="C10" s="1057">
        <v>6</v>
      </c>
      <c r="D10" s="1058">
        <f t="shared" si="0"/>
        <v>16</v>
      </c>
      <c r="E10" s="199">
        <v>0</v>
      </c>
      <c r="F10" s="199"/>
      <c r="G10" s="1058">
        <f t="shared" si="1"/>
        <v>16</v>
      </c>
      <c r="H10" s="1058">
        <f t="shared" si="2"/>
        <v>16</v>
      </c>
      <c r="I10" s="1058">
        <f t="shared" si="3"/>
        <v>16</v>
      </c>
      <c r="M10" s="1007" t="s">
        <v>58</v>
      </c>
      <c r="N10" s="1001">
        <v>6.29</v>
      </c>
    </row>
    <row r="11" spans="2:14" ht="36.75" x14ac:dyDescent="0.25">
      <c r="B11" s="198">
        <v>44235</v>
      </c>
      <c r="C11" s="1057">
        <v>6</v>
      </c>
      <c r="D11" s="1058">
        <f t="shared" si="0"/>
        <v>16</v>
      </c>
      <c r="E11" s="199">
        <v>0</v>
      </c>
      <c r="F11" s="199">
        <v>6</v>
      </c>
      <c r="G11" s="1058">
        <f t="shared" si="1"/>
        <v>16</v>
      </c>
      <c r="H11" s="199">
        <f t="shared" si="2"/>
        <v>16</v>
      </c>
      <c r="I11" s="1058">
        <f t="shared" si="3"/>
        <v>16</v>
      </c>
      <c r="M11" s="1007" t="s">
        <v>54</v>
      </c>
      <c r="N11" s="1001">
        <v>0.11</v>
      </c>
    </row>
    <row r="12" spans="2:14" ht="24.75" x14ac:dyDescent="0.25">
      <c r="B12" s="198">
        <v>44236</v>
      </c>
      <c r="C12" s="1057">
        <v>6</v>
      </c>
      <c r="D12" s="1058">
        <f t="shared" si="0"/>
        <v>16</v>
      </c>
      <c r="E12" s="199">
        <v>0</v>
      </c>
      <c r="F12" s="199"/>
      <c r="G12" s="1058">
        <f t="shared" si="1"/>
        <v>16</v>
      </c>
      <c r="H12" s="199">
        <f t="shared" si="2"/>
        <v>16</v>
      </c>
      <c r="I12" s="1058">
        <f t="shared" si="3"/>
        <v>16</v>
      </c>
      <c r="M12" s="1007" t="s">
        <v>59</v>
      </c>
      <c r="N12" s="1001">
        <v>2.4900000000000002</v>
      </c>
    </row>
    <row r="13" spans="2:14" x14ac:dyDescent="0.25">
      <c r="B13" s="198">
        <v>44237</v>
      </c>
      <c r="C13" s="1057">
        <v>6</v>
      </c>
      <c r="D13" s="1058">
        <f t="shared" si="0"/>
        <v>16</v>
      </c>
      <c r="E13" s="199">
        <v>0</v>
      </c>
      <c r="F13" s="199"/>
      <c r="G13" s="1058">
        <f t="shared" si="1"/>
        <v>16</v>
      </c>
      <c r="H13" s="199">
        <f t="shared" si="2"/>
        <v>16</v>
      </c>
      <c r="I13" s="1058">
        <f t="shared" si="3"/>
        <v>16</v>
      </c>
    </row>
    <row r="14" spans="2:14" x14ac:dyDescent="0.25">
      <c r="B14" s="198">
        <v>44238</v>
      </c>
      <c r="C14" s="1057">
        <v>6</v>
      </c>
      <c r="D14" s="1058">
        <f t="shared" si="0"/>
        <v>16</v>
      </c>
      <c r="E14" s="199">
        <v>0</v>
      </c>
      <c r="F14" s="202"/>
      <c r="G14" s="1058">
        <f t="shared" si="1"/>
        <v>16</v>
      </c>
      <c r="H14" s="199">
        <f t="shared" si="2"/>
        <v>16</v>
      </c>
      <c r="I14" s="1058">
        <f t="shared" si="3"/>
        <v>16</v>
      </c>
    </row>
    <row r="15" spans="2:14" x14ac:dyDescent="0.25">
      <c r="B15" s="198">
        <v>44239</v>
      </c>
      <c r="C15" s="1057">
        <v>6</v>
      </c>
      <c r="D15" s="1058">
        <f t="shared" si="0"/>
        <v>16</v>
      </c>
      <c r="E15" s="199">
        <v>0</v>
      </c>
      <c r="F15" s="202"/>
      <c r="G15" s="1058">
        <f t="shared" si="1"/>
        <v>16</v>
      </c>
      <c r="H15" s="199">
        <f t="shared" si="2"/>
        <v>16</v>
      </c>
      <c r="I15" s="1058">
        <f t="shared" si="3"/>
        <v>16</v>
      </c>
    </row>
    <row r="16" spans="2:14" x14ac:dyDescent="0.25">
      <c r="B16" s="198">
        <v>44240</v>
      </c>
      <c r="C16" s="1057">
        <v>6</v>
      </c>
      <c r="D16" s="1058">
        <f t="shared" si="0"/>
        <v>16</v>
      </c>
      <c r="E16" s="199">
        <v>0</v>
      </c>
      <c r="F16" s="202"/>
      <c r="G16" s="1058">
        <f t="shared" si="1"/>
        <v>16</v>
      </c>
      <c r="H16" s="199">
        <f t="shared" si="2"/>
        <v>16</v>
      </c>
      <c r="I16" s="1058">
        <f t="shared" si="3"/>
        <v>16</v>
      </c>
    </row>
    <row r="17" spans="2:13" x14ac:dyDescent="0.25">
      <c r="B17" s="198">
        <v>44241</v>
      </c>
      <c r="C17" s="1057">
        <v>6</v>
      </c>
      <c r="D17" s="1058">
        <f t="shared" si="0"/>
        <v>16</v>
      </c>
      <c r="E17" s="199">
        <v>0</v>
      </c>
      <c r="F17" s="202"/>
      <c r="G17" s="1058">
        <f t="shared" si="1"/>
        <v>16</v>
      </c>
      <c r="H17" s="1059">
        <f t="shared" si="2"/>
        <v>16</v>
      </c>
      <c r="I17" s="1058">
        <f t="shared" si="3"/>
        <v>16</v>
      </c>
    </row>
    <row r="18" spans="2:13" x14ac:dyDescent="0.25">
      <c r="B18" s="198">
        <v>44242</v>
      </c>
      <c r="C18" s="1057">
        <v>6</v>
      </c>
      <c r="D18" s="1058">
        <f t="shared" si="0"/>
        <v>16</v>
      </c>
      <c r="E18" s="199">
        <v>0</v>
      </c>
      <c r="F18" s="202"/>
      <c r="G18" s="1058">
        <f t="shared" si="1"/>
        <v>16</v>
      </c>
      <c r="H18" s="199">
        <f t="shared" si="2"/>
        <v>16</v>
      </c>
      <c r="I18" s="199">
        <f t="shared" si="3"/>
        <v>16</v>
      </c>
    </row>
    <row r="19" spans="2:13" x14ac:dyDescent="0.25">
      <c r="B19" s="198">
        <v>44243</v>
      </c>
      <c r="C19" s="1057">
        <v>6</v>
      </c>
      <c r="D19" s="1058">
        <f t="shared" si="0"/>
        <v>16</v>
      </c>
      <c r="E19" s="199">
        <v>0</v>
      </c>
      <c r="F19" s="202"/>
      <c r="G19" s="1058">
        <f t="shared" si="1"/>
        <v>16</v>
      </c>
      <c r="H19" s="199">
        <f t="shared" si="2"/>
        <v>16</v>
      </c>
      <c r="I19" s="199">
        <f t="shared" si="3"/>
        <v>16</v>
      </c>
    </row>
    <row r="20" spans="2:13" x14ac:dyDescent="0.25">
      <c r="B20" s="198">
        <v>44244</v>
      </c>
      <c r="C20" s="1057">
        <v>6</v>
      </c>
      <c r="D20" s="1058">
        <f t="shared" si="0"/>
        <v>16</v>
      </c>
      <c r="E20" s="199">
        <v>0</v>
      </c>
      <c r="F20" s="202"/>
      <c r="G20" s="1058">
        <f t="shared" si="1"/>
        <v>16</v>
      </c>
      <c r="H20" s="199">
        <f t="shared" si="2"/>
        <v>16</v>
      </c>
      <c r="I20" s="199">
        <f t="shared" si="3"/>
        <v>16</v>
      </c>
    </row>
    <row r="21" spans="2:13" x14ac:dyDescent="0.25">
      <c r="B21" s="198">
        <v>44245</v>
      </c>
      <c r="C21" s="1057">
        <v>6</v>
      </c>
      <c r="D21" s="1058">
        <f t="shared" si="0"/>
        <v>16</v>
      </c>
      <c r="E21" s="199">
        <v>0</v>
      </c>
      <c r="F21" s="202"/>
      <c r="G21" s="1058">
        <f t="shared" si="1"/>
        <v>16</v>
      </c>
      <c r="H21" s="199">
        <f t="shared" si="2"/>
        <v>16</v>
      </c>
      <c r="I21" s="199">
        <f t="shared" si="3"/>
        <v>16</v>
      </c>
    </row>
    <row r="22" spans="2:13" x14ac:dyDescent="0.25">
      <c r="B22" s="198">
        <v>44246</v>
      </c>
      <c r="C22" s="1057">
        <v>6</v>
      </c>
      <c r="D22" s="1058">
        <f t="shared" si="0"/>
        <v>16</v>
      </c>
      <c r="E22" s="199">
        <v>0</v>
      </c>
      <c r="F22" s="202"/>
      <c r="G22" s="1058">
        <f t="shared" si="1"/>
        <v>16</v>
      </c>
      <c r="H22" s="199">
        <f t="shared" si="2"/>
        <v>16</v>
      </c>
      <c r="I22" s="199">
        <f t="shared" si="3"/>
        <v>16</v>
      </c>
    </row>
    <row r="23" spans="2:13" x14ac:dyDescent="0.25">
      <c r="B23" s="198">
        <v>44247</v>
      </c>
      <c r="C23" s="1057">
        <v>6</v>
      </c>
      <c r="D23" s="1058">
        <f t="shared" si="0"/>
        <v>16</v>
      </c>
      <c r="E23" s="199">
        <v>0</v>
      </c>
      <c r="F23" s="202"/>
      <c r="G23" s="1058">
        <f t="shared" si="1"/>
        <v>16</v>
      </c>
      <c r="H23" s="199">
        <f t="shared" si="2"/>
        <v>16</v>
      </c>
      <c r="I23" s="199">
        <f t="shared" si="3"/>
        <v>16</v>
      </c>
    </row>
    <row r="24" spans="2:13" x14ac:dyDescent="0.25">
      <c r="B24" s="198">
        <v>44248</v>
      </c>
      <c r="C24" s="1057">
        <v>6</v>
      </c>
      <c r="D24" s="1058">
        <f t="shared" si="0"/>
        <v>16</v>
      </c>
      <c r="E24" s="199">
        <v>0</v>
      </c>
      <c r="F24" s="202"/>
      <c r="G24" s="1058">
        <f t="shared" si="1"/>
        <v>16</v>
      </c>
      <c r="H24" s="199">
        <f t="shared" si="2"/>
        <v>16</v>
      </c>
      <c r="I24" s="199">
        <f t="shared" si="3"/>
        <v>16</v>
      </c>
    </row>
    <row r="25" spans="2:13" x14ac:dyDescent="0.25">
      <c r="B25" s="198">
        <v>44249</v>
      </c>
      <c r="C25" s="1057">
        <v>6</v>
      </c>
      <c r="D25" s="1058">
        <f t="shared" si="0"/>
        <v>16</v>
      </c>
      <c r="E25" s="199">
        <v>0</v>
      </c>
      <c r="F25" s="202">
        <v>6</v>
      </c>
      <c r="G25" s="1058">
        <f t="shared" si="1"/>
        <v>16</v>
      </c>
      <c r="H25" s="199">
        <f t="shared" si="2"/>
        <v>16</v>
      </c>
      <c r="I25" s="199">
        <f t="shared" si="3"/>
        <v>16</v>
      </c>
    </row>
    <row r="26" spans="2:13" x14ac:dyDescent="0.25">
      <c r="B26" s="198">
        <v>44250</v>
      </c>
      <c r="C26" s="1057">
        <v>6</v>
      </c>
      <c r="D26" s="1058">
        <f t="shared" si="0"/>
        <v>16</v>
      </c>
      <c r="E26" s="199">
        <v>0</v>
      </c>
      <c r="F26" s="202"/>
      <c r="G26" s="1058">
        <f t="shared" si="1"/>
        <v>16</v>
      </c>
      <c r="H26" s="199">
        <f t="shared" si="2"/>
        <v>16</v>
      </c>
      <c r="I26" s="199">
        <f t="shared" si="3"/>
        <v>16</v>
      </c>
    </row>
    <row r="27" spans="2:13" x14ac:dyDescent="0.25">
      <c r="B27" s="198">
        <v>44251</v>
      </c>
      <c r="C27" s="1057">
        <v>6</v>
      </c>
      <c r="D27" s="1058">
        <f t="shared" si="0"/>
        <v>16</v>
      </c>
      <c r="E27" s="199">
        <v>0</v>
      </c>
      <c r="F27" s="202"/>
      <c r="G27" s="1058">
        <f t="shared" si="1"/>
        <v>16</v>
      </c>
      <c r="H27" s="199">
        <f t="shared" si="2"/>
        <v>16</v>
      </c>
      <c r="I27" s="199">
        <f t="shared" si="3"/>
        <v>16</v>
      </c>
    </row>
    <row r="28" spans="2:13" x14ac:dyDescent="0.25">
      <c r="B28" s="198">
        <v>44252</v>
      </c>
      <c r="C28" s="1057">
        <v>6</v>
      </c>
      <c r="D28" s="1058">
        <f t="shared" si="0"/>
        <v>16</v>
      </c>
      <c r="E28" s="199">
        <v>0</v>
      </c>
      <c r="F28" s="202"/>
      <c r="G28" s="1058">
        <f t="shared" si="1"/>
        <v>16</v>
      </c>
      <c r="H28" s="199">
        <f t="shared" si="2"/>
        <v>16</v>
      </c>
      <c r="I28" s="199">
        <f t="shared" si="3"/>
        <v>16</v>
      </c>
      <c r="K28" s="1013" t="s">
        <v>10</v>
      </c>
      <c r="L28" s="1013" t="s">
        <v>11</v>
      </c>
      <c r="M28" s="1013" t="s">
        <v>12</v>
      </c>
    </row>
    <row r="29" spans="2:13" x14ac:dyDescent="0.25">
      <c r="B29" s="198">
        <v>44253</v>
      </c>
      <c r="C29" s="1057">
        <v>6</v>
      </c>
      <c r="D29" s="1058">
        <f t="shared" si="0"/>
        <v>16</v>
      </c>
      <c r="E29" s="199">
        <v>0</v>
      </c>
      <c r="F29" s="202"/>
      <c r="G29" s="1058">
        <f t="shared" si="1"/>
        <v>16</v>
      </c>
      <c r="H29" s="199">
        <f t="shared" si="2"/>
        <v>16</v>
      </c>
      <c r="I29" s="199">
        <f t="shared" si="3"/>
        <v>16</v>
      </c>
      <c r="K29" s="1006" t="s">
        <v>13</v>
      </c>
      <c r="L29" s="211">
        <v>7738</v>
      </c>
      <c r="M29" s="1004">
        <f>L29/L31</f>
        <v>0.10443208810192182</v>
      </c>
    </row>
    <row r="30" spans="2:13" x14ac:dyDescent="0.25">
      <c r="B30" s="198">
        <v>44254</v>
      </c>
      <c r="C30" s="1057">
        <v>6</v>
      </c>
      <c r="D30" s="1058">
        <f t="shared" si="0"/>
        <v>16</v>
      </c>
      <c r="E30" s="199">
        <v>0</v>
      </c>
      <c r="F30" s="202"/>
      <c r="G30" s="1058">
        <f t="shared" si="1"/>
        <v>16</v>
      </c>
      <c r="H30" s="199">
        <f t="shared" si="2"/>
        <v>16</v>
      </c>
      <c r="I30" s="199">
        <f t="shared" si="3"/>
        <v>16</v>
      </c>
      <c r="K30" s="1006" t="s">
        <v>14</v>
      </c>
      <c r="L30" s="1014">
        <v>66358</v>
      </c>
      <c r="M30" s="1004">
        <f>L30/L31</f>
        <v>0.89556791189807816</v>
      </c>
    </row>
    <row r="31" spans="2:13" x14ac:dyDescent="0.25">
      <c r="B31" s="198">
        <v>44255</v>
      </c>
      <c r="C31" s="1057">
        <v>6</v>
      </c>
      <c r="D31" s="1058">
        <f t="shared" si="0"/>
        <v>16</v>
      </c>
      <c r="E31" s="199">
        <v>0</v>
      </c>
      <c r="F31" s="202"/>
      <c r="G31" s="1058">
        <f t="shared" si="1"/>
        <v>16</v>
      </c>
      <c r="H31" s="199">
        <f t="shared" si="2"/>
        <v>16</v>
      </c>
      <c r="I31" s="199">
        <f t="shared" si="3"/>
        <v>16</v>
      </c>
      <c r="K31" s="1006" t="s">
        <v>3</v>
      </c>
      <c r="L31" s="1014">
        <f>L29+L30</f>
        <v>74096</v>
      </c>
      <c r="M31" s="1011">
        <v>1</v>
      </c>
    </row>
    <row r="32" spans="2:13" x14ac:dyDescent="0.25">
      <c r="B32" s="170"/>
      <c r="C32" s="170"/>
      <c r="D32" s="1038">
        <f>SUM(D4:D31)</f>
        <v>448</v>
      </c>
      <c r="E32" s="1039"/>
      <c r="F32" s="1038">
        <f>SUM(F4:F31)</f>
        <v>18</v>
      </c>
      <c r="G32" s="1038">
        <f>SUM(G4:G31)</f>
        <v>448</v>
      </c>
      <c r="H32" s="1038">
        <f>SUM(H4:H31)</f>
        <v>448</v>
      </c>
      <c r="I32" s="1038">
        <f>SUM(I4:I31)</f>
        <v>448</v>
      </c>
    </row>
    <row r="33" spans="1:13" x14ac:dyDescent="0.25">
      <c r="A33" s="1041"/>
      <c r="B33" s="1060" t="s">
        <v>47</v>
      </c>
      <c r="C33" s="1061">
        <f>D33+F33+G33+H33+I33</f>
        <v>8902.98</v>
      </c>
      <c r="D33" s="1040">
        <f>D32*N9</f>
        <v>7575.68</v>
      </c>
      <c r="E33" s="1041"/>
      <c r="F33" s="1042">
        <f>F32*N10</f>
        <v>113.22</v>
      </c>
      <c r="G33" s="1041">
        <f>G32*N11</f>
        <v>49.28</v>
      </c>
      <c r="H33" s="1042">
        <f>H32*N11</f>
        <v>49.28</v>
      </c>
      <c r="I33" s="1041">
        <f>I32*N12</f>
        <v>1115.52</v>
      </c>
      <c r="J33" s="1018"/>
      <c r="K33" s="903"/>
      <c r="L33" s="1003"/>
    </row>
    <row r="35" spans="1:13" x14ac:dyDescent="0.25">
      <c r="D35" s="1043" t="s">
        <v>60</v>
      </c>
      <c r="E35" s="63" t="s">
        <v>61</v>
      </c>
      <c r="H35" s="204" t="s">
        <v>62</v>
      </c>
      <c r="I35" s="1054">
        <f>C33*M30</f>
        <v>7973.2232082703513</v>
      </c>
    </row>
    <row r="36" spans="1:13" ht="15.75" x14ac:dyDescent="0.25">
      <c r="C36" s="1015" t="s">
        <v>39</v>
      </c>
      <c r="D36" s="1044">
        <v>0</v>
      </c>
      <c r="E36" s="1045">
        <f>((D36*0.21)+D36)</f>
        <v>0</v>
      </c>
      <c r="I36" s="1062">
        <f>ROUNDUP(I35,0)</f>
        <v>7974</v>
      </c>
      <c r="J36" s="204"/>
      <c r="K36" s="204"/>
      <c r="L36" s="204"/>
      <c r="M36" s="204"/>
    </row>
    <row r="37" spans="1:13" x14ac:dyDescent="0.25">
      <c r="C37" s="10" t="s">
        <v>40</v>
      </c>
      <c r="D37" s="1044">
        <v>5.2</v>
      </c>
      <c r="E37" s="1045">
        <f t="shared" ref="E37" si="4">((D37*0.21)+D37)</f>
        <v>6.2919999999999998</v>
      </c>
      <c r="J37" s="204"/>
      <c r="K37" s="204"/>
      <c r="L37" s="204"/>
      <c r="M37" s="204"/>
    </row>
    <row r="38" spans="1:13" ht="15.75" x14ac:dyDescent="0.25">
      <c r="C38" s="1015" t="s">
        <v>41</v>
      </c>
      <c r="D38" s="1044">
        <v>2.06</v>
      </c>
      <c r="E38" s="1045">
        <v>2.4900000000000002</v>
      </c>
      <c r="J38" s="1046"/>
      <c r="K38" s="1046"/>
      <c r="L38" s="1046"/>
      <c r="M38" s="204"/>
    </row>
    <row r="39" spans="1:13" x14ac:dyDescent="0.25">
      <c r="C39" s="10" t="s">
        <v>42</v>
      </c>
      <c r="D39" s="1044">
        <v>13.98</v>
      </c>
      <c r="E39" s="1045">
        <v>16.91</v>
      </c>
      <c r="J39" s="1047"/>
      <c r="K39" s="1048"/>
      <c r="L39" s="1049"/>
      <c r="M39" s="204"/>
    </row>
    <row r="40" spans="1:13" x14ac:dyDescent="0.25">
      <c r="C40" s="10" t="s">
        <v>43</v>
      </c>
      <c r="D40" s="1044">
        <v>0.1</v>
      </c>
      <c r="E40" s="1044">
        <v>0.11</v>
      </c>
      <c r="J40" s="1047"/>
      <c r="K40" s="1048"/>
      <c r="L40" s="1049"/>
      <c r="M40" s="204"/>
    </row>
    <row r="41" spans="1:13" x14ac:dyDescent="0.25">
      <c r="C41" s="905" t="s">
        <v>63</v>
      </c>
      <c r="D41" s="1050"/>
      <c r="E41" s="1051">
        <f>SUM(E36:E40)</f>
        <v>25.802</v>
      </c>
      <c r="J41" s="1047"/>
      <c r="K41" s="1048"/>
      <c r="L41" s="1052"/>
      <c r="M41" s="204"/>
    </row>
    <row r="42" spans="1:13" x14ac:dyDescent="0.25">
      <c r="C42" s="1053"/>
      <c r="D42" s="206"/>
      <c r="E42" s="1054"/>
      <c r="J42" s="204"/>
      <c r="K42" s="204"/>
      <c r="L42" s="204"/>
      <c r="M42" s="204"/>
    </row>
    <row r="43" spans="1:13" x14ac:dyDescent="0.25">
      <c r="G43" s="204"/>
      <c r="H43" s="204"/>
      <c r="I43" s="204"/>
      <c r="J43" s="204"/>
      <c r="K43" s="204"/>
      <c r="L43" s="204"/>
      <c r="M43" s="204"/>
    </row>
    <row r="44" spans="1:13" ht="15.75" x14ac:dyDescent="0.25">
      <c r="G44" s="208"/>
      <c r="H44" s="1055"/>
      <c r="I44" s="204"/>
      <c r="J44" s="204"/>
      <c r="K44" s="207"/>
      <c r="L44" s="1056"/>
      <c r="M44" s="204"/>
    </row>
    <row r="45" spans="1:13" x14ac:dyDescent="0.25">
      <c r="G45" s="204"/>
      <c r="H45" s="204"/>
      <c r="I45" s="204"/>
      <c r="J45" s="204"/>
      <c r="K45" s="204"/>
      <c r="L45" s="204"/>
      <c r="M45" s="204"/>
    </row>
    <row r="46" spans="1:13" x14ac:dyDescent="0.25">
      <c r="G46" s="204"/>
      <c r="H46" s="204"/>
      <c r="I46" s="204"/>
      <c r="J46" s="204"/>
      <c r="K46" s="204"/>
      <c r="L46" s="204"/>
      <c r="M46" s="204"/>
    </row>
    <row r="47" spans="1:13" x14ac:dyDescent="0.25">
      <c r="G47" s="204"/>
      <c r="H47" s="204"/>
      <c r="I47" s="204"/>
      <c r="J47" s="204"/>
      <c r="K47" s="204"/>
      <c r="L47" s="204"/>
      <c r="M47" s="204"/>
    </row>
  </sheetData>
  <mergeCells count="1">
    <mergeCell ref="G1:I1"/>
  </mergeCells>
  <pageMargins left="0.11811023622047245" right="0.11811023622047245" top="0.19685039370078741" bottom="0.15748031496062992" header="0.31496062992125984" footer="0.31496062992125984"/>
  <pageSetup paperSize="9" scale="6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FA6A-FA75-4FEE-A92E-418C8B2E5D2A}">
  <sheetPr>
    <tabColor theme="9" tint="0.79998168889431442"/>
  </sheetPr>
  <dimension ref="B1:U66"/>
  <sheetViews>
    <sheetView showGridLines="0" tabSelected="1" zoomScale="69" zoomScaleNormal="69" workbookViewId="0">
      <selection activeCell="F1" sqref="F1:I1"/>
    </sheetView>
  </sheetViews>
  <sheetFormatPr defaultRowHeight="12.75" x14ac:dyDescent="0.2"/>
  <cols>
    <col min="1" max="1" width="5.28515625" style="19" customWidth="1"/>
    <col min="2" max="2" width="36.28515625" style="19" customWidth="1"/>
    <col min="3" max="3" width="15.7109375" style="19" customWidth="1"/>
    <col min="4" max="4" width="17.42578125" style="19" customWidth="1"/>
    <col min="5" max="5" width="13.42578125" style="19" customWidth="1"/>
    <col min="6" max="6" width="19.5703125" style="19" customWidth="1"/>
    <col min="7" max="7" width="16" style="216" customWidth="1"/>
    <col min="8" max="8" width="15.28515625" style="19" customWidth="1"/>
    <col min="9" max="9" width="13.7109375" style="19" customWidth="1"/>
    <col min="10" max="11" width="23.28515625" style="19" customWidth="1"/>
    <col min="12" max="16384" width="9.140625" style="19"/>
  </cols>
  <sheetData>
    <row r="1" spans="2:17" ht="60.75" customHeight="1" x14ac:dyDescent="0.2">
      <c r="F1" s="1351" t="s">
        <v>5404</v>
      </c>
      <c r="G1" s="1351"/>
      <c r="H1" s="1351"/>
      <c r="I1" s="1351"/>
    </row>
    <row r="2" spans="2:17" x14ac:dyDescent="0.2">
      <c r="B2" s="212" t="s">
        <v>64</v>
      </c>
      <c r="C2" s="213"/>
      <c r="D2" s="213"/>
      <c r="E2" s="213"/>
      <c r="F2" s="213"/>
      <c r="G2" s="214"/>
    </row>
    <row r="3" spans="2:17" ht="63.75" x14ac:dyDescent="0.2">
      <c r="B3" s="308" t="s">
        <v>5066</v>
      </c>
      <c r="C3" s="265" t="s">
        <v>65</v>
      </c>
      <c r="D3" s="265" t="s">
        <v>51</v>
      </c>
      <c r="E3" s="265" t="s">
        <v>52</v>
      </c>
      <c r="F3" s="265" t="s">
        <v>53</v>
      </c>
      <c r="G3" s="264" t="s">
        <v>54</v>
      </c>
      <c r="H3" s="265" t="s">
        <v>66</v>
      </c>
      <c r="I3" s="265" t="s">
        <v>56</v>
      </c>
    </row>
    <row r="4" spans="2:17" x14ac:dyDescent="0.2">
      <c r="B4" s="272" t="s">
        <v>67</v>
      </c>
      <c r="C4" s="273">
        <v>660</v>
      </c>
      <c r="D4" s="218">
        <f>C4/3</f>
        <v>220</v>
      </c>
      <c r="E4" s="218">
        <f>C4/3</f>
        <v>220</v>
      </c>
      <c r="F4" s="219">
        <v>8</v>
      </c>
      <c r="G4" s="218">
        <f>C4/3</f>
        <v>220</v>
      </c>
      <c r="H4" s="219">
        <v>2525</v>
      </c>
      <c r="I4" s="218">
        <f>C4/3</f>
        <v>220</v>
      </c>
      <c r="J4" s="274"/>
    </row>
    <row r="5" spans="2:17" x14ac:dyDescent="0.2">
      <c r="B5" s="272" t="s">
        <v>68</v>
      </c>
      <c r="C5" s="273">
        <v>660</v>
      </c>
      <c r="D5" s="218">
        <f t="shared" ref="D5:D43" si="0">C5/3</f>
        <v>220</v>
      </c>
      <c r="E5" s="218">
        <f t="shared" ref="E5:E43" si="1">C5/3</f>
        <v>220</v>
      </c>
      <c r="F5" s="219">
        <v>8</v>
      </c>
      <c r="G5" s="218">
        <f t="shared" ref="G5:G43" si="2">C5/3</f>
        <v>220</v>
      </c>
      <c r="H5" s="219">
        <v>2399</v>
      </c>
      <c r="I5" s="218">
        <f t="shared" ref="I5:I43" si="3">C5/3</f>
        <v>220</v>
      </c>
      <c r="J5" s="274"/>
      <c r="K5" s="217"/>
      <c r="L5" s="217"/>
      <c r="M5" s="217"/>
      <c r="N5" s="217"/>
      <c r="O5" s="217"/>
      <c r="P5" s="217"/>
      <c r="Q5" s="217"/>
    </row>
    <row r="6" spans="2:17" x14ac:dyDescent="0.2">
      <c r="B6" s="272" t="s">
        <v>69</v>
      </c>
      <c r="C6" s="273">
        <v>660</v>
      </c>
      <c r="D6" s="218">
        <f t="shared" si="0"/>
        <v>220</v>
      </c>
      <c r="E6" s="218">
        <f t="shared" si="1"/>
        <v>220</v>
      </c>
      <c r="F6" s="219">
        <v>8</v>
      </c>
      <c r="G6" s="218">
        <f t="shared" si="2"/>
        <v>220</v>
      </c>
      <c r="H6" s="219">
        <v>2064</v>
      </c>
      <c r="I6" s="218">
        <f t="shared" si="3"/>
        <v>220</v>
      </c>
      <c r="J6" s="274"/>
      <c r="K6" s="217"/>
      <c r="L6" s="217"/>
      <c r="M6" s="217"/>
      <c r="N6" s="217"/>
      <c r="O6" s="217"/>
      <c r="P6" s="217"/>
      <c r="Q6" s="217"/>
    </row>
    <row r="7" spans="2:17" x14ac:dyDescent="0.2">
      <c r="B7" s="272" t="s">
        <v>70</v>
      </c>
      <c r="C7" s="273">
        <v>660</v>
      </c>
      <c r="D7" s="218">
        <f t="shared" si="0"/>
        <v>220</v>
      </c>
      <c r="E7" s="218">
        <f t="shared" si="1"/>
        <v>220</v>
      </c>
      <c r="F7" s="219">
        <v>8</v>
      </c>
      <c r="G7" s="218">
        <f t="shared" si="2"/>
        <v>220</v>
      </c>
      <c r="H7" s="219">
        <v>2043</v>
      </c>
      <c r="I7" s="218">
        <f t="shared" si="3"/>
        <v>220</v>
      </c>
      <c r="J7" s="274"/>
      <c r="K7" s="217"/>
      <c r="L7" s="217"/>
      <c r="M7" s="217"/>
      <c r="N7" s="217"/>
      <c r="O7" s="217"/>
      <c r="P7" s="217"/>
      <c r="Q7" s="217"/>
    </row>
    <row r="8" spans="2:17" x14ac:dyDescent="0.2">
      <c r="B8" s="272" t="s">
        <v>71</v>
      </c>
      <c r="C8" s="273">
        <v>660</v>
      </c>
      <c r="D8" s="218">
        <f t="shared" si="0"/>
        <v>220</v>
      </c>
      <c r="E8" s="218">
        <f t="shared" si="1"/>
        <v>220</v>
      </c>
      <c r="F8" s="219">
        <v>8</v>
      </c>
      <c r="G8" s="218">
        <f t="shared" si="2"/>
        <v>220</v>
      </c>
      <c r="H8" s="219">
        <v>2038</v>
      </c>
      <c r="I8" s="218">
        <f t="shared" si="3"/>
        <v>220</v>
      </c>
      <c r="J8" s="274"/>
      <c r="K8" s="217"/>
      <c r="L8" s="217"/>
      <c r="M8" s="217"/>
      <c r="N8" s="217"/>
      <c r="O8" s="217"/>
      <c r="P8" s="217"/>
      <c r="Q8" s="217"/>
    </row>
    <row r="9" spans="2:17" x14ac:dyDescent="0.2">
      <c r="B9" s="272" t="s">
        <v>72</v>
      </c>
      <c r="C9" s="273">
        <v>660</v>
      </c>
      <c r="D9" s="218">
        <f t="shared" si="0"/>
        <v>220</v>
      </c>
      <c r="E9" s="218">
        <f t="shared" si="1"/>
        <v>220</v>
      </c>
      <c r="F9" s="219">
        <v>8</v>
      </c>
      <c r="G9" s="218">
        <f t="shared" si="2"/>
        <v>220</v>
      </c>
      <c r="H9" s="219">
        <v>858</v>
      </c>
      <c r="I9" s="218">
        <f t="shared" si="3"/>
        <v>220</v>
      </c>
      <c r="J9" s="274"/>
      <c r="K9" s="217"/>
      <c r="L9" s="217"/>
      <c r="M9" s="217"/>
      <c r="N9" s="217"/>
      <c r="O9" s="217"/>
      <c r="P9" s="217"/>
      <c r="Q9" s="217"/>
    </row>
    <row r="10" spans="2:17" x14ac:dyDescent="0.2">
      <c r="B10" s="272" t="s">
        <v>73</v>
      </c>
      <c r="C10" s="273">
        <v>660</v>
      </c>
      <c r="D10" s="218">
        <f t="shared" si="0"/>
        <v>220</v>
      </c>
      <c r="E10" s="218">
        <f t="shared" si="1"/>
        <v>220</v>
      </c>
      <c r="F10" s="219">
        <v>8</v>
      </c>
      <c r="G10" s="218">
        <f t="shared" si="2"/>
        <v>220</v>
      </c>
      <c r="H10" s="219">
        <v>2303</v>
      </c>
      <c r="I10" s="218">
        <f t="shared" si="3"/>
        <v>220</v>
      </c>
      <c r="J10" s="274"/>
      <c r="K10" s="217"/>
      <c r="L10" s="217"/>
      <c r="M10" s="217"/>
      <c r="N10" s="217"/>
      <c r="O10" s="217"/>
      <c r="P10" s="217"/>
      <c r="Q10" s="217"/>
    </row>
    <row r="11" spans="2:17" x14ac:dyDescent="0.2">
      <c r="B11" s="272" t="s">
        <v>74</v>
      </c>
      <c r="C11" s="273">
        <v>650</v>
      </c>
      <c r="D11" s="218">
        <f t="shared" si="0"/>
        <v>216.66666666666666</v>
      </c>
      <c r="E11" s="218">
        <f t="shared" si="1"/>
        <v>216.66666666666666</v>
      </c>
      <c r="F11" s="219">
        <v>8</v>
      </c>
      <c r="G11" s="218">
        <f t="shared" si="2"/>
        <v>216.66666666666666</v>
      </c>
      <c r="H11" s="219">
        <v>2099</v>
      </c>
      <c r="I11" s="218">
        <f t="shared" si="3"/>
        <v>216.66666666666666</v>
      </c>
      <c r="J11" s="274"/>
      <c r="K11" s="217"/>
      <c r="L11" s="217"/>
      <c r="M11" s="217"/>
      <c r="N11" s="217"/>
      <c r="O11" s="217"/>
      <c r="P11" s="217"/>
      <c r="Q11" s="217"/>
    </row>
    <row r="12" spans="2:17" x14ac:dyDescent="0.2">
      <c r="B12" s="20" t="s">
        <v>75</v>
      </c>
      <c r="C12" s="275">
        <v>547</v>
      </c>
      <c r="D12" s="218">
        <f t="shared" si="0"/>
        <v>182.33333333333334</v>
      </c>
      <c r="E12" s="218">
        <f t="shared" si="1"/>
        <v>182.33333333333334</v>
      </c>
      <c r="F12" s="219">
        <v>8</v>
      </c>
      <c r="G12" s="218">
        <f t="shared" si="2"/>
        <v>182.33333333333334</v>
      </c>
      <c r="H12" s="219">
        <v>2205</v>
      </c>
      <c r="I12" s="218">
        <f t="shared" si="3"/>
        <v>182.33333333333334</v>
      </c>
      <c r="J12" s="274"/>
      <c r="K12" s="217"/>
      <c r="L12" s="217"/>
      <c r="M12" s="217"/>
      <c r="N12" s="217"/>
      <c r="O12" s="217"/>
      <c r="P12" s="217"/>
      <c r="Q12" s="217"/>
    </row>
    <row r="13" spans="2:17" x14ac:dyDescent="0.2">
      <c r="B13" s="20" t="s">
        <v>76</v>
      </c>
      <c r="C13" s="275">
        <v>660</v>
      </c>
      <c r="D13" s="218">
        <f t="shared" si="0"/>
        <v>220</v>
      </c>
      <c r="E13" s="218">
        <f t="shared" si="1"/>
        <v>220</v>
      </c>
      <c r="F13" s="219">
        <v>8</v>
      </c>
      <c r="G13" s="218">
        <f t="shared" si="2"/>
        <v>220</v>
      </c>
      <c r="H13" s="219">
        <v>1676</v>
      </c>
      <c r="I13" s="218">
        <f t="shared" si="3"/>
        <v>220</v>
      </c>
      <c r="J13" s="274"/>
      <c r="K13" s="217"/>
      <c r="L13" s="217"/>
      <c r="M13" s="217"/>
      <c r="N13" s="217"/>
      <c r="O13" s="217"/>
      <c r="P13" s="217"/>
      <c r="Q13" s="217"/>
    </row>
    <row r="14" spans="2:17" x14ac:dyDescent="0.2">
      <c r="B14" s="20" t="s">
        <v>77</v>
      </c>
      <c r="C14" s="275">
        <v>636</v>
      </c>
      <c r="D14" s="218">
        <f t="shared" si="0"/>
        <v>212</v>
      </c>
      <c r="E14" s="218">
        <f t="shared" si="1"/>
        <v>212</v>
      </c>
      <c r="F14" s="219">
        <v>8</v>
      </c>
      <c r="G14" s="218">
        <f t="shared" si="2"/>
        <v>212</v>
      </c>
      <c r="H14" s="219">
        <v>1668</v>
      </c>
      <c r="I14" s="218">
        <f t="shared" si="3"/>
        <v>212</v>
      </c>
      <c r="J14" s="274"/>
      <c r="K14" s="217"/>
      <c r="L14" s="217"/>
      <c r="M14" s="217"/>
      <c r="N14" s="217"/>
      <c r="O14" s="217"/>
      <c r="P14" s="217"/>
      <c r="Q14" s="217"/>
    </row>
    <row r="15" spans="2:17" x14ac:dyDescent="0.2">
      <c r="B15" s="20" t="s">
        <v>78</v>
      </c>
      <c r="C15" s="273">
        <v>523</v>
      </c>
      <c r="D15" s="218">
        <f t="shared" si="0"/>
        <v>174.33333333333334</v>
      </c>
      <c r="E15" s="218">
        <f t="shared" si="1"/>
        <v>174.33333333333334</v>
      </c>
      <c r="F15" s="219">
        <v>8</v>
      </c>
      <c r="G15" s="218">
        <f t="shared" si="2"/>
        <v>174.33333333333334</v>
      </c>
      <c r="H15" s="219">
        <v>2067</v>
      </c>
      <c r="I15" s="218">
        <f t="shared" si="3"/>
        <v>174.33333333333334</v>
      </c>
      <c r="J15" s="274"/>
    </row>
    <row r="16" spans="2:17" x14ac:dyDescent="0.2">
      <c r="B16" s="20" t="s">
        <v>79</v>
      </c>
      <c r="C16" s="273">
        <v>607</v>
      </c>
      <c r="D16" s="218">
        <f t="shared" si="0"/>
        <v>202.33333333333334</v>
      </c>
      <c r="E16" s="218">
        <f t="shared" si="1"/>
        <v>202.33333333333334</v>
      </c>
      <c r="F16" s="219">
        <v>8</v>
      </c>
      <c r="G16" s="218">
        <f t="shared" si="2"/>
        <v>202.33333333333334</v>
      </c>
      <c r="H16" s="219">
        <v>2615</v>
      </c>
      <c r="I16" s="218">
        <f t="shared" si="3"/>
        <v>202.33333333333334</v>
      </c>
      <c r="J16" s="274"/>
    </row>
    <row r="17" spans="2:10" x14ac:dyDescent="0.2">
      <c r="B17" s="276" t="s">
        <v>80</v>
      </c>
      <c r="C17" s="273">
        <v>257</v>
      </c>
      <c r="D17" s="218">
        <f t="shared" si="0"/>
        <v>85.666666666666671</v>
      </c>
      <c r="E17" s="218">
        <f t="shared" si="1"/>
        <v>85.666666666666671</v>
      </c>
      <c r="F17" s="219">
        <v>8</v>
      </c>
      <c r="G17" s="218">
        <f t="shared" si="2"/>
        <v>85.666666666666671</v>
      </c>
      <c r="H17" s="219">
        <v>1166</v>
      </c>
      <c r="I17" s="218">
        <f t="shared" si="3"/>
        <v>85.666666666666671</v>
      </c>
      <c r="J17" s="274"/>
    </row>
    <row r="18" spans="2:10" ht="15" customHeight="1" x14ac:dyDescent="0.2">
      <c r="B18" s="20" t="s">
        <v>81</v>
      </c>
      <c r="C18" s="273">
        <v>419</v>
      </c>
      <c r="D18" s="218">
        <f t="shared" si="0"/>
        <v>139.66666666666666</v>
      </c>
      <c r="E18" s="218">
        <f t="shared" si="1"/>
        <v>139.66666666666666</v>
      </c>
      <c r="F18" s="219">
        <v>8</v>
      </c>
      <c r="G18" s="218">
        <f t="shared" si="2"/>
        <v>139.66666666666666</v>
      </c>
      <c r="H18" s="55">
        <v>1490</v>
      </c>
      <c r="I18" s="218">
        <f t="shared" si="3"/>
        <v>139.66666666666666</v>
      </c>
      <c r="J18" s="274"/>
    </row>
    <row r="19" spans="2:10" x14ac:dyDescent="0.2">
      <c r="B19" s="20" t="s">
        <v>82</v>
      </c>
      <c r="C19" s="273">
        <v>256</v>
      </c>
      <c r="D19" s="218">
        <f t="shared" si="0"/>
        <v>85.333333333333329</v>
      </c>
      <c r="E19" s="218">
        <f t="shared" si="1"/>
        <v>85.333333333333329</v>
      </c>
      <c r="F19" s="219">
        <v>8</v>
      </c>
      <c r="G19" s="218">
        <f t="shared" si="2"/>
        <v>85.333333333333329</v>
      </c>
      <c r="H19" s="277">
        <v>977</v>
      </c>
      <c r="I19" s="218">
        <f t="shared" si="3"/>
        <v>85.333333333333329</v>
      </c>
      <c r="J19" s="274"/>
    </row>
    <row r="20" spans="2:10" x14ac:dyDescent="0.2">
      <c r="B20" s="20" t="s">
        <v>83</v>
      </c>
      <c r="C20" s="273">
        <v>627</v>
      </c>
      <c r="D20" s="218">
        <f t="shared" si="0"/>
        <v>209</v>
      </c>
      <c r="E20" s="218">
        <f t="shared" si="1"/>
        <v>209</v>
      </c>
      <c r="F20" s="219">
        <v>8</v>
      </c>
      <c r="G20" s="218">
        <f t="shared" si="2"/>
        <v>209</v>
      </c>
      <c r="H20" s="278">
        <v>2669</v>
      </c>
      <c r="I20" s="218">
        <f t="shared" si="3"/>
        <v>209</v>
      </c>
      <c r="J20" s="274"/>
    </row>
    <row r="21" spans="2:10" x14ac:dyDescent="0.2">
      <c r="B21" s="20" t="s">
        <v>84</v>
      </c>
      <c r="C21" s="273">
        <v>207</v>
      </c>
      <c r="D21" s="218">
        <f t="shared" si="0"/>
        <v>69</v>
      </c>
      <c r="E21" s="218">
        <f t="shared" si="1"/>
        <v>69</v>
      </c>
      <c r="F21" s="219">
        <v>8</v>
      </c>
      <c r="G21" s="218">
        <f t="shared" si="2"/>
        <v>69</v>
      </c>
      <c r="H21" s="278">
        <v>696</v>
      </c>
      <c r="I21" s="218">
        <f t="shared" si="3"/>
        <v>69</v>
      </c>
      <c r="J21" s="274"/>
    </row>
    <row r="22" spans="2:10" x14ac:dyDescent="0.2">
      <c r="B22" s="20" t="s">
        <v>85</v>
      </c>
      <c r="C22" s="273">
        <v>200</v>
      </c>
      <c r="D22" s="218">
        <f t="shared" si="0"/>
        <v>66.666666666666671</v>
      </c>
      <c r="E22" s="218">
        <f t="shared" si="1"/>
        <v>66.666666666666671</v>
      </c>
      <c r="F22" s="219">
        <v>8</v>
      </c>
      <c r="G22" s="218">
        <f t="shared" si="2"/>
        <v>66.666666666666671</v>
      </c>
      <c r="H22" s="278">
        <v>722</v>
      </c>
      <c r="I22" s="218">
        <f t="shared" si="3"/>
        <v>66.666666666666671</v>
      </c>
      <c r="J22" s="274"/>
    </row>
    <row r="23" spans="2:10" x14ac:dyDescent="0.2">
      <c r="B23" s="20" t="s">
        <v>86</v>
      </c>
      <c r="C23" s="273">
        <v>482</v>
      </c>
      <c r="D23" s="218">
        <f t="shared" si="0"/>
        <v>160.66666666666666</v>
      </c>
      <c r="E23" s="218">
        <f t="shared" si="1"/>
        <v>160.66666666666666</v>
      </c>
      <c r="F23" s="219">
        <v>8</v>
      </c>
      <c r="G23" s="218">
        <f t="shared" si="2"/>
        <v>160.66666666666666</v>
      </c>
      <c r="H23" s="278">
        <v>1597</v>
      </c>
      <c r="I23" s="218">
        <f t="shared" si="3"/>
        <v>160.66666666666666</v>
      </c>
      <c r="J23" s="274"/>
    </row>
    <row r="24" spans="2:10" x14ac:dyDescent="0.2">
      <c r="B24" s="20" t="s">
        <v>87</v>
      </c>
      <c r="C24" s="273">
        <v>657</v>
      </c>
      <c r="D24" s="218">
        <f t="shared" si="0"/>
        <v>219</v>
      </c>
      <c r="E24" s="218">
        <f t="shared" si="1"/>
        <v>219</v>
      </c>
      <c r="F24" s="219">
        <v>8</v>
      </c>
      <c r="G24" s="218">
        <f t="shared" si="2"/>
        <v>219</v>
      </c>
      <c r="H24" s="278">
        <v>2245</v>
      </c>
      <c r="I24" s="218">
        <f t="shared" si="3"/>
        <v>219</v>
      </c>
      <c r="J24" s="274"/>
    </row>
    <row r="25" spans="2:10" x14ac:dyDescent="0.2">
      <c r="B25" s="20" t="s">
        <v>88</v>
      </c>
      <c r="C25" s="279">
        <v>666</v>
      </c>
      <c r="D25" s="218">
        <f t="shared" si="0"/>
        <v>222</v>
      </c>
      <c r="E25" s="218">
        <f t="shared" si="1"/>
        <v>222</v>
      </c>
      <c r="F25" s="219">
        <v>8</v>
      </c>
      <c r="G25" s="218">
        <f t="shared" si="2"/>
        <v>222</v>
      </c>
      <c r="H25" s="278">
        <v>3218</v>
      </c>
      <c r="I25" s="218">
        <f t="shared" si="3"/>
        <v>222</v>
      </c>
      <c r="J25" s="274"/>
    </row>
    <row r="26" spans="2:10" x14ac:dyDescent="0.2">
      <c r="B26" s="20" t="s">
        <v>89</v>
      </c>
      <c r="C26" s="280">
        <v>548</v>
      </c>
      <c r="D26" s="218">
        <f t="shared" si="0"/>
        <v>182.66666666666666</v>
      </c>
      <c r="E26" s="218">
        <f t="shared" si="1"/>
        <v>182.66666666666666</v>
      </c>
      <c r="F26" s="219">
        <v>8</v>
      </c>
      <c r="G26" s="218">
        <f t="shared" si="2"/>
        <v>182.66666666666666</v>
      </c>
      <c r="H26" s="278">
        <v>1835</v>
      </c>
      <c r="I26" s="218">
        <f t="shared" si="3"/>
        <v>182.66666666666666</v>
      </c>
      <c r="J26" s="274"/>
    </row>
    <row r="27" spans="2:10" x14ac:dyDescent="0.2">
      <c r="B27" s="20" t="s">
        <v>90</v>
      </c>
      <c r="C27" s="280">
        <v>168</v>
      </c>
      <c r="D27" s="218">
        <f t="shared" si="0"/>
        <v>56</v>
      </c>
      <c r="E27" s="218">
        <f t="shared" si="1"/>
        <v>56</v>
      </c>
      <c r="F27" s="219">
        <v>8</v>
      </c>
      <c r="G27" s="218">
        <f t="shared" si="2"/>
        <v>56</v>
      </c>
      <c r="H27" s="278">
        <v>404</v>
      </c>
      <c r="I27" s="218">
        <f t="shared" si="3"/>
        <v>56</v>
      </c>
      <c r="J27" s="274"/>
    </row>
    <row r="28" spans="2:10" x14ac:dyDescent="0.2">
      <c r="B28" s="20" t="s">
        <v>91</v>
      </c>
      <c r="C28" s="280">
        <v>399</v>
      </c>
      <c r="D28" s="218">
        <f t="shared" si="0"/>
        <v>133</v>
      </c>
      <c r="E28" s="218">
        <f t="shared" si="1"/>
        <v>133</v>
      </c>
      <c r="F28" s="219">
        <v>8</v>
      </c>
      <c r="G28" s="218">
        <f t="shared" si="2"/>
        <v>133</v>
      </c>
      <c r="H28" s="278">
        <v>1229</v>
      </c>
      <c r="I28" s="218">
        <f t="shared" si="3"/>
        <v>133</v>
      </c>
      <c r="J28" s="274"/>
    </row>
    <row r="29" spans="2:10" x14ac:dyDescent="0.2">
      <c r="B29" s="20" t="s">
        <v>92</v>
      </c>
      <c r="C29" s="280">
        <v>568</v>
      </c>
      <c r="D29" s="218">
        <f t="shared" si="0"/>
        <v>189.33333333333334</v>
      </c>
      <c r="E29" s="218">
        <f t="shared" si="1"/>
        <v>189.33333333333334</v>
      </c>
      <c r="F29" s="219">
        <v>8</v>
      </c>
      <c r="G29" s="218">
        <f t="shared" si="2"/>
        <v>189.33333333333334</v>
      </c>
      <c r="H29" s="278">
        <v>1969</v>
      </c>
      <c r="I29" s="218">
        <f t="shared" si="3"/>
        <v>189.33333333333334</v>
      </c>
      <c r="J29" s="274"/>
    </row>
    <row r="30" spans="2:10" x14ac:dyDescent="0.2">
      <c r="B30" s="281" t="s">
        <v>93</v>
      </c>
      <c r="C30" s="282">
        <v>665</v>
      </c>
      <c r="D30" s="218">
        <f t="shared" si="0"/>
        <v>221.66666666666666</v>
      </c>
      <c r="E30" s="218">
        <f t="shared" si="1"/>
        <v>221.66666666666666</v>
      </c>
      <c r="F30" s="219">
        <v>8</v>
      </c>
      <c r="G30" s="218">
        <f t="shared" si="2"/>
        <v>221.66666666666666</v>
      </c>
      <c r="H30" s="278">
        <v>1947</v>
      </c>
      <c r="I30" s="218">
        <f t="shared" si="3"/>
        <v>221.66666666666666</v>
      </c>
      <c r="J30" s="274"/>
    </row>
    <row r="31" spans="2:10" x14ac:dyDescent="0.2">
      <c r="B31" s="272" t="s">
        <v>94</v>
      </c>
      <c r="C31" s="280">
        <v>677</v>
      </c>
      <c r="D31" s="218">
        <f t="shared" si="0"/>
        <v>225.66666666666666</v>
      </c>
      <c r="E31" s="218">
        <f t="shared" si="1"/>
        <v>225.66666666666666</v>
      </c>
      <c r="F31" s="219">
        <v>8</v>
      </c>
      <c r="G31" s="218">
        <f t="shared" si="2"/>
        <v>225.66666666666666</v>
      </c>
      <c r="H31" s="278">
        <v>2136</v>
      </c>
      <c r="I31" s="218">
        <f t="shared" si="3"/>
        <v>225.66666666666666</v>
      </c>
      <c r="J31" s="274"/>
    </row>
    <row r="32" spans="2:10" x14ac:dyDescent="0.2">
      <c r="B32" s="221" t="s">
        <v>95</v>
      </c>
      <c r="C32" s="282">
        <v>55</v>
      </c>
      <c r="D32" s="218">
        <f t="shared" si="0"/>
        <v>18.333333333333332</v>
      </c>
      <c r="E32" s="218">
        <f t="shared" si="1"/>
        <v>18.333333333333332</v>
      </c>
      <c r="F32" s="219">
        <v>8</v>
      </c>
      <c r="G32" s="218">
        <f t="shared" si="2"/>
        <v>18.333333333333332</v>
      </c>
      <c r="H32" s="278">
        <v>202</v>
      </c>
      <c r="I32" s="218">
        <f t="shared" si="3"/>
        <v>18.333333333333332</v>
      </c>
      <c r="J32" s="274"/>
    </row>
    <row r="33" spans="2:21" x14ac:dyDescent="0.2">
      <c r="B33" s="221" t="s">
        <v>96</v>
      </c>
      <c r="C33" s="282">
        <v>483</v>
      </c>
      <c r="D33" s="218">
        <f t="shared" si="0"/>
        <v>161</v>
      </c>
      <c r="E33" s="218">
        <f t="shared" si="1"/>
        <v>161</v>
      </c>
      <c r="F33" s="219">
        <v>8</v>
      </c>
      <c r="G33" s="218">
        <f t="shared" si="2"/>
        <v>161</v>
      </c>
      <c r="H33" s="278">
        <v>1391</v>
      </c>
      <c r="I33" s="218">
        <f t="shared" si="3"/>
        <v>161</v>
      </c>
      <c r="J33" s="274"/>
    </row>
    <row r="34" spans="2:21" x14ac:dyDescent="0.2">
      <c r="B34" s="283" t="s">
        <v>97</v>
      </c>
      <c r="C34" s="282">
        <v>108</v>
      </c>
      <c r="D34" s="218">
        <f t="shared" si="0"/>
        <v>36</v>
      </c>
      <c r="E34" s="218">
        <f t="shared" si="1"/>
        <v>36</v>
      </c>
      <c r="F34" s="219">
        <v>8</v>
      </c>
      <c r="G34" s="218">
        <f t="shared" si="2"/>
        <v>36</v>
      </c>
      <c r="H34" s="278">
        <v>307</v>
      </c>
      <c r="I34" s="218">
        <f t="shared" si="3"/>
        <v>36</v>
      </c>
      <c r="J34" s="274"/>
    </row>
    <row r="35" spans="2:21" x14ac:dyDescent="0.2">
      <c r="B35" s="221" t="s">
        <v>98</v>
      </c>
      <c r="C35" s="282">
        <v>532</v>
      </c>
      <c r="D35" s="218">
        <f t="shared" si="0"/>
        <v>177.33333333333334</v>
      </c>
      <c r="E35" s="218">
        <f t="shared" si="1"/>
        <v>177.33333333333334</v>
      </c>
      <c r="F35" s="219">
        <v>8</v>
      </c>
      <c r="G35" s="218">
        <f t="shared" si="2"/>
        <v>177.33333333333334</v>
      </c>
      <c r="H35" s="260">
        <v>1812</v>
      </c>
      <c r="I35" s="218">
        <f t="shared" si="3"/>
        <v>177.33333333333334</v>
      </c>
      <c r="J35" s="274"/>
    </row>
    <row r="36" spans="2:21" x14ac:dyDescent="0.2">
      <c r="B36" s="221" t="s">
        <v>99</v>
      </c>
      <c r="C36" s="282">
        <v>72</v>
      </c>
      <c r="D36" s="218">
        <f t="shared" si="0"/>
        <v>24</v>
      </c>
      <c r="E36" s="218">
        <f t="shared" si="1"/>
        <v>24</v>
      </c>
      <c r="F36" s="219">
        <v>8</v>
      </c>
      <c r="G36" s="218">
        <f t="shared" si="2"/>
        <v>24</v>
      </c>
      <c r="H36" s="278">
        <v>158</v>
      </c>
      <c r="I36" s="218">
        <f t="shared" si="3"/>
        <v>24</v>
      </c>
      <c r="J36" s="274"/>
    </row>
    <row r="37" spans="2:21" x14ac:dyDescent="0.2">
      <c r="B37" s="221" t="s">
        <v>100</v>
      </c>
      <c r="C37" s="282">
        <v>94</v>
      </c>
      <c r="D37" s="218">
        <f t="shared" si="0"/>
        <v>31.333333333333332</v>
      </c>
      <c r="E37" s="218">
        <f t="shared" si="1"/>
        <v>31.333333333333332</v>
      </c>
      <c r="F37" s="219">
        <v>8</v>
      </c>
      <c r="G37" s="218">
        <f t="shared" si="2"/>
        <v>31.333333333333332</v>
      </c>
      <c r="H37" s="278">
        <v>335</v>
      </c>
      <c r="I37" s="218">
        <f t="shared" si="3"/>
        <v>31.333333333333332</v>
      </c>
      <c r="J37" s="274"/>
    </row>
    <row r="38" spans="2:21" x14ac:dyDescent="0.2">
      <c r="B38" s="20" t="s">
        <v>101</v>
      </c>
      <c r="C38" s="280">
        <v>514</v>
      </c>
      <c r="D38" s="218">
        <f t="shared" si="0"/>
        <v>171.33333333333334</v>
      </c>
      <c r="E38" s="218">
        <f t="shared" si="1"/>
        <v>171.33333333333334</v>
      </c>
      <c r="F38" s="219">
        <v>8</v>
      </c>
      <c r="G38" s="218">
        <f t="shared" si="2"/>
        <v>171.33333333333334</v>
      </c>
      <c r="H38" s="278">
        <v>2116</v>
      </c>
      <c r="I38" s="218">
        <f t="shared" si="3"/>
        <v>171.33333333333334</v>
      </c>
      <c r="J38" s="274"/>
    </row>
    <row r="39" spans="2:21" x14ac:dyDescent="0.2">
      <c r="B39" s="20" t="s">
        <v>102</v>
      </c>
      <c r="C39" s="280">
        <v>362</v>
      </c>
      <c r="D39" s="218">
        <f t="shared" si="0"/>
        <v>120.66666666666667</v>
      </c>
      <c r="E39" s="218">
        <f t="shared" si="1"/>
        <v>120.66666666666667</v>
      </c>
      <c r="F39" s="219">
        <v>8</v>
      </c>
      <c r="G39" s="218">
        <f t="shared" si="2"/>
        <v>120.66666666666667</v>
      </c>
      <c r="H39" s="278">
        <v>1161</v>
      </c>
      <c r="I39" s="218">
        <f t="shared" si="3"/>
        <v>120.66666666666667</v>
      </c>
      <c r="J39" s="274"/>
    </row>
    <row r="40" spans="2:21" x14ac:dyDescent="0.2">
      <c r="B40" s="20" t="s">
        <v>103</v>
      </c>
      <c r="C40" s="280">
        <v>254</v>
      </c>
      <c r="D40" s="218">
        <f t="shared" si="0"/>
        <v>84.666666666666671</v>
      </c>
      <c r="E40" s="218">
        <f t="shared" si="1"/>
        <v>84.666666666666671</v>
      </c>
      <c r="F40" s="219">
        <v>8</v>
      </c>
      <c r="G40" s="218">
        <f t="shared" si="2"/>
        <v>84.666666666666671</v>
      </c>
      <c r="H40" s="278">
        <v>662</v>
      </c>
      <c r="I40" s="218">
        <f t="shared" si="3"/>
        <v>84.666666666666671</v>
      </c>
      <c r="J40" s="274"/>
    </row>
    <row r="41" spans="2:21" x14ac:dyDescent="0.2">
      <c r="B41" s="284" t="s">
        <v>104</v>
      </c>
      <c r="C41" s="280">
        <v>9</v>
      </c>
      <c r="D41" s="218">
        <f t="shared" si="0"/>
        <v>3</v>
      </c>
      <c r="E41" s="218">
        <f t="shared" si="1"/>
        <v>3</v>
      </c>
      <c r="F41" s="219">
        <v>8</v>
      </c>
      <c r="G41" s="218">
        <f t="shared" si="2"/>
        <v>3</v>
      </c>
      <c r="H41" s="278">
        <v>59</v>
      </c>
      <c r="I41" s="218">
        <f t="shared" si="3"/>
        <v>3</v>
      </c>
      <c r="J41" s="274"/>
    </row>
    <row r="42" spans="2:21" x14ac:dyDescent="0.2">
      <c r="B42" s="284" t="s">
        <v>105</v>
      </c>
      <c r="C42" s="280">
        <v>50</v>
      </c>
      <c r="D42" s="218">
        <f t="shared" si="0"/>
        <v>16.666666666666668</v>
      </c>
      <c r="E42" s="218">
        <f t="shared" si="1"/>
        <v>16.666666666666668</v>
      </c>
      <c r="F42" s="219">
        <v>8</v>
      </c>
      <c r="G42" s="218">
        <f t="shared" si="2"/>
        <v>16.666666666666668</v>
      </c>
      <c r="H42" s="278">
        <v>101</v>
      </c>
      <c r="I42" s="218">
        <f t="shared" si="3"/>
        <v>16.666666666666668</v>
      </c>
      <c r="J42" s="274"/>
    </row>
    <row r="43" spans="2:21" x14ac:dyDescent="0.2">
      <c r="B43" s="284" t="s">
        <v>106</v>
      </c>
      <c r="C43" s="280">
        <v>38</v>
      </c>
      <c r="D43" s="218">
        <f t="shared" si="0"/>
        <v>12.666666666666666</v>
      </c>
      <c r="E43" s="218">
        <f t="shared" si="1"/>
        <v>12.666666666666666</v>
      </c>
      <c r="F43" s="219">
        <v>8</v>
      </c>
      <c r="G43" s="218">
        <f t="shared" si="2"/>
        <v>12.666666666666666</v>
      </c>
      <c r="H43" s="278">
        <v>153</v>
      </c>
      <c r="I43" s="218">
        <f t="shared" si="3"/>
        <v>12.666666666666666</v>
      </c>
      <c r="J43" s="274"/>
    </row>
    <row r="44" spans="2:21" x14ac:dyDescent="0.2">
      <c r="B44" s="309" t="s">
        <v>45</v>
      </c>
      <c r="C44" s="310">
        <f t="shared" ref="C44:I44" si="4">SUM(C4:C43)</f>
        <v>17610</v>
      </c>
      <c r="D44" s="310">
        <f t="shared" si="4"/>
        <v>5870</v>
      </c>
      <c r="E44" s="310">
        <f t="shared" si="4"/>
        <v>5870</v>
      </c>
      <c r="F44" s="310">
        <f t="shared" si="4"/>
        <v>320</v>
      </c>
      <c r="G44" s="310">
        <f t="shared" si="4"/>
        <v>5870</v>
      </c>
      <c r="H44" s="310">
        <f t="shared" si="4"/>
        <v>59317</v>
      </c>
      <c r="I44" s="310">
        <f t="shared" si="4"/>
        <v>5870</v>
      </c>
      <c r="K44" s="217"/>
      <c r="L44" s="217"/>
      <c r="M44" s="217"/>
      <c r="N44" s="217"/>
      <c r="O44" s="217"/>
      <c r="P44" s="217"/>
      <c r="Q44" s="217"/>
      <c r="R44" s="217"/>
      <c r="S44" s="217"/>
      <c r="T44" s="217"/>
      <c r="U44" s="217"/>
    </row>
    <row r="45" spans="2:21" x14ac:dyDescent="0.2">
      <c r="B45" s="311" t="s">
        <v>46</v>
      </c>
      <c r="C45" s="312">
        <v>0</v>
      </c>
      <c r="D45" s="313">
        <v>16.91</v>
      </c>
      <c r="E45" s="314">
        <v>0</v>
      </c>
      <c r="F45" s="314">
        <v>6.29</v>
      </c>
      <c r="G45" s="315">
        <v>0.11</v>
      </c>
      <c r="H45" s="314">
        <v>0.11</v>
      </c>
      <c r="I45" s="314">
        <v>2.4900000000000002</v>
      </c>
      <c r="J45" s="285"/>
    </row>
    <row r="46" spans="2:21" x14ac:dyDescent="0.2">
      <c r="B46" s="316" t="s">
        <v>107</v>
      </c>
      <c r="C46" s="312">
        <f>C45*C44</f>
        <v>0</v>
      </c>
      <c r="D46" s="313">
        <f>D44*D45</f>
        <v>99261.7</v>
      </c>
      <c r="E46" s="314">
        <v>0</v>
      </c>
      <c r="F46" s="314">
        <f>F44*F45</f>
        <v>2012.8</v>
      </c>
      <c r="G46" s="315">
        <f>G44*G45</f>
        <v>645.70000000000005</v>
      </c>
      <c r="H46" s="314">
        <f>H44*H45</f>
        <v>6524.87</v>
      </c>
      <c r="I46" s="314">
        <f>I44*I45</f>
        <v>14616.300000000001</v>
      </c>
      <c r="K46" s="217"/>
      <c r="L46" s="217"/>
      <c r="M46" s="217"/>
      <c r="N46" s="217"/>
      <c r="O46" s="217"/>
      <c r="P46" s="217"/>
      <c r="Q46" s="217"/>
    </row>
    <row r="47" spans="2:21" x14ac:dyDescent="0.2">
      <c r="B47" s="317" t="s">
        <v>108</v>
      </c>
      <c r="C47" s="318">
        <f>C44*C45</f>
        <v>0</v>
      </c>
      <c r="D47" s="319">
        <f>D44*D45</f>
        <v>99261.7</v>
      </c>
      <c r="E47" s="319">
        <v>0</v>
      </c>
      <c r="F47" s="319">
        <f>F44*F45</f>
        <v>2012.8</v>
      </c>
      <c r="G47" s="320">
        <f>G44*G45</f>
        <v>645.70000000000005</v>
      </c>
      <c r="H47" s="320">
        <f>H45*H44</f>
        <v>6524.87</v>
      </c>
      <c r="I47" s="319">
        <f>I44*I45</f>
        <v>14616.300000000001</v>
      </c>
      <c r="K47" s="217"/>
      <c r="L47" s="217"/>
      <c r="M47" s="217"/>
      <c r="N47" s="286"/>
      <c r="O47" s="217"/>
    </row>
    <row r="48" spans="2:21" ht="13.5" thickBot="1" x14ac:dyDescent="0.25">
      <c r="B48" s="253"/>
      <c r="C48" s="287"/>
      <c r="D48" s="287"/>
      <c r="E48" s="287"/>
      <c r="F48" s="287"/>
      <c r="G48" s="287"/>
      <c r="H48" s="287"/>
      <c r="I48" s="287"/>
    </row>
    <row r="49" spans="2:16" ht="13.5" thickBot="1" x14ac:dyDescent="0.25">
      <c r="E49" s="217"/>
      <c r="F49" s="217"/>
      <c r="G49" s="251"/>
      <c r="H49" s="288" t="s">
        <v>109</v>
      </c>
      <c r="I49" s="289">
        <f>SUM(D47:I47)</f>
        <v>123061.37</v>
      </c>
      <c r="M49" s="290" t="s">
        <v>10</v>
      </c>
      <c r="N49" s="291" t="s">
        <v>11</v>
      </c>
      <c r="O49" s="291" t="s">
        <v>12</v>
      </c>
    </row>
    <row r="50" spans="2:16" ht="13.5" thickBot="1" x14ac:dyDescent="0.25">
      <c r="E50" s="217"/>
      <c r="F50" s="217"/>
      <c r="G50" s="251"/>
      <c r="H50" s="288"/>
      <c r="I50" s="292"/>
      <c r="J50" s="217"/>
      <c r="K50" s="217"/>
      <c r="M50" s="293" t="s">
        <v>13</v>
      </c>
      <c r="N50" s="294">
        <v>10886</v>
      </c>
      <c r="O50" s="295">
        <f>N50/N52</f>
        <v>9.7824426451954966E-2</v>
      </c>
    </row>
    <row r="51" spans="2:16" ht="13.5" thickBot="1" x14ac:dyDescent="0.25">
      <c r="E51" s="217"/>
      <c r="F51" s="217"/>
      <c r="G51" s="251"/>
      <c r="H51" s="288"/>
      <c r="I51" s="292"/>
      <c r="J51" s="296">
        <f>O51</f>
        <v>0.90217557354804501</v>
      </c>
      <c r="K51" s="321">
        <f>I49*O51</f>
        <v>111022.96206135818</v>
      </c>
      <c r="M51" s="297" t="s">
        <v>14</v>
      </c>
      <c r="N51" s="298">
        <v>100395</v>
      </c>
      <c r="O51" s="299">
        <f>N51/N52</f>
        <v>0.90217557354804501</v>
      </c>
      <c r="P51" s="201"/>
    </row>
    <row r="52" spans="2:16" ht="13.5" thickBot="1" x14ac:dyDescent="0.25">
      <c r="E52" s="300" t="s">
        <v>111</v>
      </c>
      <c r="F52" s="301" t="s">
        <v>37</v>
      </c>
      <c r="G52" s="302" t="s">
        <v>38</v>
      </c>
      <c r="K52" s="322">
        <f>ROUNDUP(K51,0)</f>
        <v>111023</v>
      </c>
      <c r="M52" s="293" t="s">
        <v>3</v>
      </c>
      <c r="N52" s="298">
        <f>SUM(N50:N51)</f>
        <v>111281</v>
      </c>
      <c r="O52" s="303">
        <v>1</v>
      </c>
    </row>
    <row r="53" spans="2:16" x14ac:dyDescent="0.2">
      <c r="D53" s="21"/>
      <c r="E53" s="304" t="s">
        <v>39</v>
      </c>
      <c r="F53" s="305">
        <v>0</v>
      </c>
      <c r="G53" s="306">
        <v>0</v>
      </c>
    </row>
    <row r="54" spans="2:16" x14ac:dyDescent="0.2">
      <c r="D54" s="21"/>
      <c r="E54" s="304" t="s">
        <v>40</v>
      </c>
      <c r="F54" s="305">
        <v>5.2</v>
      </c>
      <c r="G54" s="306">
        <v>6.2919999999999998</v>
      </c>
    </row>
    <row r="55" spans="2:16" x14ac:dyDescent="0.2">
      <c r="D55" s="21"/>
      <c r="E55" s="304" t="s">
        <v>41</v>
      </c>
      <c r="F55" s="305">
        <v>2.06</v>
      </c>
      <c r="G55" s="306">
        <v>2.4900000000000002</v>
      </c>
    </row>
    <row r="56" spans="2:16" x14ac:dyDescent="0.2">
      <c r="D56" s="21"/>
      <c r="E56" s="304" t="s">
        <v>42</v>
      </c>
      <c r="F56" s="244">
        <v>13.98</v>
      </c>
      <c r="G56" s="239">
        <v>16.91</v>
      </c>
    </row>
    <row r="57" spans="2:16" x14ac:dyDescent="0.2">
      <c r="D57" s="21"/>
      <c r="E57" s="304" t="s">
        <v>43</v>
      </c>
      <c r="F57" s="305">
        <v>0.1</v>
      </c>
      <c r="G57" s="307">
        <v>0.112</v>
      </c>
    </row>
    <row r="58" spans="2:16" x14ac:dyDescent="0.2">
      <c r="B58" s="217"/>
      <c r="F58" s="19" t="s">
        <v>44</v>
      </c>
      <c r="G58" s="236">
        <f>SUM(G53:G57)</f>
        <v>25.803999999999998</v>
      </c>
      <c r="J58" s="245"/>
    </row>
    <row r="59" spans="2:16" x14ac:dyDescent="0.2">
      <c r="B59" s="217"/>
    </row>
    <row r="60" spans="2:16" x14ac:dyDescent="0.2">
      <c r="G60" s="19"/>
    </row>
    <row r="61" spans="2:16" x14ac:dyDescent="0.2">
      <c r="G61" s="19"/>
    </row>
    <row r="62" spans="2:16" x14ac:dyDescent="0.2">
      <c r="G62" s="19"/>
    </row>
    <row r="63" spans="2:16" x14ac:dyDescent="0.2">
      <c r="G63" s="19"/>
    </row>
    <row r="64" spans="2:16" x14ac:dyDescent="0.2">
      <c r="G64" s="19"/>
      <c r="I64" s="217"/>
    </row>
    <row r="65" spans="4:7" x14ac:dyDescent="0.2">
      <c r="G65" s="19"/>
    </row>
    <row r="66" spans="4:7" x14ac:dyDescent="0.2">
      <c r="D66" s="236"/>
      <c r="G66" s="19"/>
    </row>
  </sheetData>
  <mergeCells count="1">
    <mergeCell ref="F1:I1"/>
  </mergeCells>
  <pageMargins left="0.11811023622047245" right="0.11811023622047245" top="0.15748031496062992" bottom="0.15748031496062992" header="0.31496062992125984" footer="0.31496062992125984"/>
  <pageSetup paperSize="9" scale="6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6AA5-B16E-41C2-BB63-8DE08757BC5C}">
  <sheetPr>
    <tabColor theme="9" tint="0.39997558519241921"/>
  </sheetPr>
  <dimension ref="B1:U66"/>
  <sheetViews>
    <sheetView zoomScale="68" zoomScaleNormal="68" workbookViewId="0">
      <selection activeCell="F1" sqref="F1:I1"/>
    </sheetView>
  </sheetViews>
  <sheetFormatPr defaultRowHeight="12.75" x14ac:dyDescent="0.2"/>
  <cols>
    <col min="1" max="1" width="5.42578125" style="19" customWidth="1"/>
    <col min="2" max="2" width="36.42578125" style="19" customWidth="1"/>
    <col min="3" max="3" width="15.5703125" style="19" customWidth="1"/>
    <col min="4" max="4" width="17.42578125" style="19" customWidth="1"/>
    <col min="5" max="5" width="13.42578125" style="19" customWidth="1"/>
    <col min="6" max="6" width="19.5703125" style="19" customWidth="1"/>
    <col min="7" max="7" width="16" style="216" customWidth="1"/>
    <col min="8" max="8" width="15.42578125" style="19" customWidth="1"/>
    <col min="9" max="9" width="13.5703125" style="19" customWidth="1"/>
    <col min="10" max="10" width="23.42578125" style="19" customWidth="1"/>
    <col min="11" max="11" width="15.5703125" style="19" customWidth="1"/>
    <col min="12" max="16384" width="9.140625" style="19"/>
  </cols>
  <sheetData>
    <row r="1" spans="2:17" ht="52.5" customHeight="1" x14ac:dyDescent="0.2">
      <c r="F1" s="1351" t="s">
        <v>5405</v>
      </c>
      <c r="G1" s="1351"/>
      <c r="H1" s="1351"/>
      <c r="I1" s="1351"/>
    </row>
    <row r="2" spans="2:17" x14ac:dyDescent="0.2">
      <c r="B2" s="212" t="s">
        <v>5363</v>
      </c>
      <c r="C2" s="213"/>
      <c r="D2" s="213"/>
      <c r="E2" s="213"/>
      <c r="F2" s="213"/>
      <c r="G2" s="214"/>
    </row>
    <row r="3" spans="2:17" ht="63.75" x14ac:dyDescent="0.2">
      <c r="B3" s="308" t="s">
        <v>5066</v>
      </c>
      <c r="C3" s="265" t="s">
        <v>65</v>
      </c>
      <c r="D3" s="265" t="s">
        <v>51</v>
      </c>
      <c r="E3" s="265" t="s">
        <v>52</v>
      </c>
      <c r="F3" s="265" t="s">
        <v>53</v>
      </c>
      <c r="G3" s="264" t="s">
        <v>54</v>
      </c>
      <c r="H3" s="265" t="s">
        <v>66</v>
      </c>
      <c r="I3" s="265" t="s">
        <v>56</v>
      </c>
    </row>
    <row r="4" spans="2:17" x14ac:dyDescent="0.2">
      <c r="B4" s="272" t="s">
        <v>67</v>
      </c>
      <c r="C4" s="273">
        <v>610</v>
      </c>
      <c r="D4" s="218">
        <f>C4/3</f>
        <v>203.33333333333334</v>
      </c>
      <c r="E4" s="218">
        <f>C4/3</f>
        <v>203.33333333333334</v>
      </c>
      <c r="F4" s="219">
        <v>8</v>
      </c>
      <c r="G4" s="218">
        <f>C4/3</f>
        <v>203.33333333333334</v>
      </c>
      <c r="H4" s="219">
        <v>2026</v>
      </c>
      <c r="I4" s="218">
        <f>C4/3</f>
        <v>203.33333333333334</v>
      </c>
      <c r="J4" s="274"/>
    </row>
    <row r="5" spans="2:17" x14ac:dyDescent="0.2">
      <c r="B5" s="272" t="s">
        <v>68</v>
      </c>
      <c r="C5" s="273">
        <v>610</v>
      </c>
      <c r="D5" s="218">
        <f t="shared" ref="D5:D43" si="0">C5/3</f>
        <v>203.33333333333334</v>
      </c>
      <c r="E5" s="218">
        <f t="shared" ref="E5:E43" si="1">C5/3</f>
        <v>203.33333333333334</v>
      </c>
      <c r="F5" s="219">
        <v>8</v>
      </c>
      <c r="G5" s="218">
        <f t="shared" ref="G5:G43" si="2">C5/3</f>
        <v>203.33333333333334</v>
      </c>
      <c r="H5" s="219">
        <v>1976</v>
      </c>
      <c r="I5" s="218">
        <f t="shared" ref="I5:I43" si="3">C5/3</f>
        <v>203.33333333333334</v>
      </c>
      <c r="J5" s="274"/>
      <c r="K5" s="217"/>
      <c r="L5" s="217"/>
      <c r="M5" s="217"/>
      <c r="N5" s="217"/>
      <c r="O5" s="217"/>
      <c r="P5" s="217"/>
      <c r="Q5" s="217"/>
    </row>
    <row r="6" spans="2:17" x14ac:dyDescent="0.2">
      <c r="B6" s="272" t="s">
        <v>69</v>
      </c>
      <c r="C6" s="273">
        <v>610</v>
      </c>
      <c r="D6" s="218">
        <f t="shared" si="0"/>
        <v>203.33333333333334</v>
      </c>
      <c r="E6" s="218">
        <f t="shared" si="1"/>
        <v>203.33333333333334</v>
      </c>
      <c r="F6" s="219">
        <v>8</v>
      </c>
      <c r="G6" s="218">
        <f t="shared" si="2"/>
        <v>203.33333333333334</v>
      </c>
      <c r="H6" s="219">
        <v>882</v>
      </c>
      <c r="I6" s="218">
        <f t="shared" si="3"/>
        <v>203.33333333333334</v>
      </c>
      <c r="J6" s="274"/>
      <c r="K6" s="217"/>
      <c r="L6" s="217"/>
      <c r="M6" s="217"/>
      <c r="N6" s="217"/>
      <c r="O6" s="217"/>
      <c r="P6" s="217"/>
      <c r="Q6" s="217"/>
    </row>
    <row r="7" spans="2:17" x14ac:dyDescent="0.2">
      <c r="B7" s="272" t="s">
        <v>70</v>
      </c>
      <c r="C7" s="273">
        <v>612</v>
      </c>
      <c r="D7" s="218">
        <f t="shared" si="0"/>
        <v>204</v>
      </c>
      <c r="E7" s="218">
        <f t="shared" si="1"/>
        <v>204</v>
      </c>
      <c r="F7" s="219">
        <v>8</v>
      </c>
      <c r="G7" s="218">
        <f t="shared" si="2"/>
        <v>204</v>
      </c>
      <c r="H7" s="219">
        <v>1708</v>
      </c>
      <c r="I7" s="218">
        <f t="shared" si="3"/>
        <v>204</v>
      </c>
      <c r="J7" s="274"/>
      <c r="K7" s="217"/>
      <c r="L7" s="217"/>
      <c r="M7" s="217"/>
      <c r="N7" s="217"/>
      <c r="O7" s="217"/>
      <c r="P7" s="217"/>
      <c r="Q7" s="217"/>
    </row>
    <row r="8" spans="2:17" x14ac:dyDescent="0.2">
      <c r="B8" s="272" t="s">
        <v>71</v>
      </c>
      <c r="C8" s="273">
        <v>612</v>
      </c>
      <c r="D8" s="218">
        <f t="shared" si="0"/>
        <v>204</v>
      </c>
      <c r="E8" s="218">
        <f t="shared" si="1"/>
        <v>204</v>
      </c>
      <c r="F8" s="219">
        <v>8</v>
      </c>
      <c r="G8" s="218">
        <f t="shared" si="2"/>
        <v>204</v>
      </c>
      <c r="H8" s="219">
        <v>1632</v>
      </c>
      <c r="I8" s="218">
        <f t="shared" si="3"/>
        <v>204</v>
      </c>
      <c r="J8" s="274"/>
      <c r="K8" s="217"/>
      <c r="L8" s="217"/>
      <c r="M8" s="217"/>
      <c r="N8" s="217"/>
      <c r="O8" s="217"/>
      <c r="P8" s="217"/>
      <c r="Q8" s="217"/>
    </row>
    <row r="9" spans="2:17" x14ac:dyDescent="0.2">
      <c r="B9" s="272" t="s">
        <v>72</v>
      </c>
      <c r="C9" s="273">
        <v>612</v>
      </c>
      <c r="D9" s="218">
        <f t="shared" si="0"/>
        <v>204</v>
      </c>
      <c r="E9" s="218">
        <f t="shared" si="1"/>
        <v>204</v>
      </c>
      <c r="F9" s="219">
        <v>8</v>
      </c>
      <c r="G9" s="218">
        <f t="shared" si="2"/>
        <v>204</v>
      </c>
      <c r="H9" s="219">
        <v>3</v>
      </c>
      <c r="I9" s="218">
        <f t="shared" si="3"/>
        <v>204</v>
      </c>
      <c r="J9" s="274"/>
      <c r="K9" s="217"/>
      <c r="L9" s="217"/>
      <c r="M9" s="217"/>
      <c r="N9" s="217"/>
      <c r="O9" s="217"/>
      <c r="P9" s="217"/>
      <c r="Q9" s="217"/>
    </row>
    <row r="10" spans="2:17" x14ac:dyDescent="0.2">
      <c r="B10" s="272" t="s">
        <v>73</v>
      </c>
      <c r="C10" s="273">
        <v>611</v>
      </c>
      <c r="D10" s="218">
        <f t="shared" si="0"/>
        <v>203.66666666666666</v>
      </c>
      <c r="E10" s="218">
        <f t="shared" si="1"/>
        <v>203.66666666666666</v>
      </c>
      <c r="F10" s="219">
        <v>8</v>
      </c>
      <c r="G10" s="218">
        <f t="shared" si="2"/>
        <v>203.66666666666666</v>
      </c>
      <c r="H10" s="219">
        <v>1857</v>
      </c>
      <c r="I10" s="218">
        <f t="shared" si="3"/>
        <v>203.66666666666666</v>
      </c>
      <c r="J10" s="274"/>
      <c r="K10" s="217"/>
      <c r="L10" s="217"/>
      <c r="M10" s="217"/>
      <c r="N10" s="217"/>
      <c r="O10" s="217"/>
      <c r="P10" s="217"/>
      <c r="Q10" s="217"/>
    </row>
    <row r="11" spans="2:17" x14ac:dyDescent="0.2">
      <c r="B11" s="272" t="s">
        <v>74</v>
      </c>
      <c r="C11" s="273">
        <v>610</v>
      </c>
      <c r="D11" s="218">
        <f t="shared" si="0"/>
        <v>203.33333333333334</v>
      </c>
      <c r="E11" s="218">
        <f t="shared" si="1"/>
        <v>203.33333333333334</v>
      </c>
      <c r="F11" s="219">
        <v>8</v>
      </c>
      <c r="G11" s="218">
        <f t="shared" si="2"/>
        <v>203.33333333333334</v>
      </c>
      <c r="H11" s="219">
        <v>1839</v>
      </c>
      <c r="I11" s="218">
        <f t="shared" si="3"/>
        <v>203.33333333333334</v>
      </c>
      <c r="J11" s="274"/>
      <c r="K11" s="217"/>
      <c r="L11" s="217"/>
      <c r="M11" s="217"/>
      <c r="N11" s="217"/>
      <c r="O11" s="217"/>
      <c r="P11" s="217"/>
      <c r="Q11" s="217"/>
    </row>
    <row r="12" spans="2:17" x14ac:dyDescent="0.2">
      <c r="B12" s="20" t="s">
        <v>75</v>
      </c>
      <c r="C12" s="275">
        <v>527</v>
      </c>
      <c r="D12" s="218">
        <f t="shared" si="0"/>
        <v>175.66666666666666</v>
      </c>
      <c r="E12" s="218">
        <f t="shared" si="1"/>
        <v>175.66666666666666</v>
      </c>
      <c r="F12" s="219">
        <v>8</v>
      </c>
      <c r="G12" s="218">
        <f t="shared" si="2"/>
        <v>175.66666666666666</v>
      </c>
      <c r="H12" s="219">
        <v>2011</v>
      </c>
      <c r="I12" s="218">
        <f t="shared" si="3"/>
        <v>175.66666666666666</v>
      </c>
      <c r="J12" s="274"/>
      <c r="K12" s="217"/>
      <c r="L12" s="217"/>
      <c r="M12" s="217"/>
      <c r="N12" s="217"/>
      <c r="O12" s="217"/>
      <c r="P12" s="217"/>
      <c r="Q12" s="217"/>
    </row>
    <row r="13" spans="2:17" x14ac:dyDescent="0.2">
      <c r="B13" s="20" t="s">
        <v>76</v>
      </c>
      <c r="C13" s="275">
        <v>561</v>
      </c>
      <c r="D13" s="218">
        <f t="shared" si="0"/>
        <v>187</v>
      </c>
      <c r="E13" s="218">
        <f t="shared" si="1"/>
        <v>187</v>
      </c>
      <c r="F13" s="219">
        <v>8</v>
      </c>
      <c r="G13" s="218">
        <f t="shared" si="2"/>
        <v>187</v>
      </c>
      <c r="H13" s="219">
        <v>1896</v>
      </c>
      <c r="I13" s="218">
        <f t="shared" si="3"/>
        <v>187</v>
      </c>
      <c r="J13" s="274"/>
      <c r="K13" s="217"/>
      <c r="L13" s="217"/>
      <c r="M13" s="217"/>
      <c r="N13" s="217"/>
      <c r="O13" s="217"/>
      <c r="P13" s="217"/>
      <c r="Q13" s="217"/>
    </row>
    <row r="14" spans="2:17" x14ac:dyDescent="0.2">
      <c r="B14" s="20" t="s">
        <v>77</v>
      </c>
      <c r="C14" s="275">
        <v>563</v>
      </c>
      <c r="D14" s="218">
        <f t="shared" si="0"/>
        <v>187.66666666666666</v>
      </c>
      <c r="E14" s="218">
        <f t="shared" si="1"/>
        <v>187.66666666666666</v>
      </c>
      <c r="F14" s="219">
        <v>8</v>
      </c>
      <c r="G14" s="218">
        <f t="shared" si="2"/>
        <v>187.66666666666666</v>
      </c>
      <c r="H14" s="219">
        <v>618</v>
      </c>
      <c r="I14" s="218">
        <f t="shared" si="3"/>
        <v>187.66666666666666</v>
      </c>
      <c r="J14" s="274"/>
      <c r="K14" s="217"/>
      <c r="L14" s="217"/>
      <c r="M14" s="217"/>
      <c r="N14" s="217"/>
      <c r="O14" s="217"/>
      <c r="P14" s="217"/>
      <c r="Q14" s="217"/>
    </row>
    <row r="15" spans="2:17" x14ac:dyDescent="0.2">
      <c r="B15" s="20" t="s">
        <v>78</v>
      </c>
      <c r="C15" s="273">
        <v>478</v>
      </c>
      <c r="D15" s="218">
        <f t="shared" si="0"/>
        <v>159.33333333333334</v>
      </c>
      <c r="E15" s="218">
        <f t="shared" si="1"/>
        <v>159.33333333333334</v>
      </c>
      <c r="F15" s="219">
        <v>8</v>
      </c>
      <c r="G15" s="218">
        <f t="shared" si="2"/>
        <v>159.33333333333334</v>
      </c>
      <c r="H15" s="219">
        <v>1502</v>
      </c>
      <c r="I15" s="218">
        <f t="shared" si="3"/>
        <v>159.33333333333334</v>
      </c>
      <c r="J15" s="274"/>
    </row>
    <row r="16" spans="2:17" x14ac:dyDescent="0.2">
      <c r="B16" s="20" t="s">
        <v>79</v>
      </c>
      <c r="C16" s="273">
        <v>522</v>
      </c>
      <c r="D16" s="218">
        <f t="shared" si="0"/>
        <v>174</v>
      </c>
      <c r="E16" s="218">
        <f t="shared" si="1"/>
        <v>174</v>
      </c>
      <c r="F16" s="219">
        <v>8</v>
      </c>
      <c r="G16" s="218">
        <f t="shared" si="2"/>
        <v>174</v>
      </c>
      <c r="H16" s="219">
        <v>1925</v>
      </c>
      <c r="I16" s="218">
        <f t="shared" si="3"/>
        <v>174</v>
      </c>
      <c r="J16" s="274"/>
    </row>
    <row r="17" spans="2:10" x14ac:dyDescent="0.2">
      <c r="B17" s="276" t="s">
        <v>80</v>
      </c>
      <c r="C17" s="273">
        <v>284</v>
      </c>
      <c r="D17" s="218">
        <f t="shared" si="0"/>
        <v>94.666666666666671</v>
      </c>
      <c r="E17" s="218">
        <f t="shared" si="1"/>
        <v>94.666666666666671</v>
      </c>
      <c r="F17" s="219">
        <v>8</v>
      </c>
      <c r="G17" s="218">
        <f t="shared" si="2"/>
        <v>94.666666666666671</v>
      </c>
      <c r="H17" s="219">
        <v>931</v>
      </c>
      <c r="I17" s="218">
        <f t="shared" si="3"/>
        <v>94.666666666666671</v>
      </c>
      <c r="J17" s="274"/>
    </row>
    <row r="18" spans="2:10" ht="15" customHeight="1" x14ac:dyDescent="0.2">
      <c r="B18" s="20" t="s">
        <v>81</v>
      </c>
      <c r="C18" s="273">
        <v>434</v>
      </c>
      <c r="D18" s="218">
        <f t="shared" si="0"/>
        <v>144.66666666666666</v>
      </c>
      <c r="E18" s="218">
        <f t="shared" si="1"/>
        <v>144.66666666666666</v>
      </c>
      <c r="F18" s="219">
        <v>8</v>
      </c>
      <c r="G18" s="218">
        <f t="shared" si="2"/>
        <v>144.66666666666666</v>
      </c>
      <c r="H18" s="55">
        <v>1374</v>
      </c>
      <c r="I18" s="218">
        <f t="shared" si="3"/>
        <v>144.66666666666666</v>
      </c>
      <c r="J18" s="274"/>
    </row>
    <row r="19" spans="2:10" x14ac:dyDescent="0.2">
      <c r="B19" s="20" t="s">
        <v>82</v>
      </c>
      <c r="C19" s="273">
        <v>238</v>
      </c>
      <c r="D19" s="218">
        <f t="shared" si="0"/>
        <v>79.333333333333329</v>
      </c>
      <c r="E19" s="218">
        <f t="shared" si="1"/>
        <v>79.333333333333329</v>
      </c>
      <c r="F19" s="219">
        <v>8</v>
      </c>
      <c r="G19" s="218">
        <f t="shared" si="2"/>
        <v>79.333333333333329</v>
      </c>
      <c r="H19" s="277">
        <v>738</v>
      </c>
      <c r="I19" s="218">
        <f t="shared" si="3"/>
        <v>79.333333333333329</v>
      </c>
      <c r="J19" s="274"/>
    </row>
    <row r="20" spans="2:10" x14ac:dyDescent="0.2">
      <c r="B20" s="20" t="s">
        <v>83</v>
      </c>
      <c r="C20" s="273">
        <v>610</v>
      </c>
      <c r="D20" s="218">
        <f t="shared" si="0"/>
        <v>203.33333333333334</v>
      </c>
      <c r="E20" s="218">
        <f t="shared" si="1"/>
        <v>203.33333333333334</v>
      </c>
      <c r="F20" s="219">
        <v>8</v>
      </c>
      <c r="G20" s="218">
        <f t="shared" si="2"/>
        <v>203.33333333333334</v>
      </c>
      <c r="H20" s="278">
        <v>2090</v>
      </c>
      <c r="I20" s="218">
        <f t="shared" si="3"/>
        <v>203.33333333333334</v>
      </c>
      <c r="J20" s="274"/>
    </row>
    <row r="21" spans="2:10" x14ac:dyDescent="0.2">
      <c r="B21" s="20" t="s">
        <v>84</v>
      </c>
      <c r="C21" s="273">
        <v>208</v>
      </c>
      <c r="D21" s="218">
        <f t="shared" si="0"/>
        <v>69.333333333333329</v>
      </c>
      <c r="E21" s="218">
        <f t="shared" si="1"/>
        <v>69.333333333333329</v>
      </c>
      <c r="F21" s="219">
        <v>8</v>
      </c>
      <c r="G21" s="218">
        <f t="shared" si="2"/>
        <v>69.333333333333329</v>
      </c>
      <c r="H21" s="278">
        <v>655</v>
      </c>
      <c r="I21" s="218">
        <f t="shared" si="3"/>
        <v>69.333333333333329</v>
      </c>
      <c r="J21" s="274"/>
    </row>
    <row r="22" spans="2:10" x14ac:dyDescent="0.2">
      <c r="B22" s="20" t="s">
        <v>85</v>
      </c>
      <c r="C22" s="273">
        <v>175</v>
      </c>
      <c r="D22" s="218">
        <f t="shared" si="0"/>
        <v>58.333333333333336</v>
      </c>
      <c r="E22" s="218">
        <f t="shared" si="1"/>
        <v>58.333333333333336</v>
      </c>
      <c r="F22" s="219">
        <v>8</v>
      </c>
      <c r="G22" s="218">
        <f t="shared" si="2"/>
        <v>58.333333333333336</v>
      </c>
      <c r="H22" s="278">
        <v>547</v>
      </c>
      <c r="I22" s="218">
        <f t="shared" si="3"/>
        <v>58.333333333333336</v>
      </c>
      <c r="J22" s="274"/>
    </row>
    <row r="23" spans="2:10" x14ac:dyDescent="0.2">
      <c r="B23" s="20" t="s">
        <v>86</v>
      </c>
      <c r="C23" s="273">
        <v>379</v>
      </c>
      <c r="D23" s="218">
        <f t="shared" si="0"/>
        <v>126.33333333333333</v>
      </c>
      <c r="E23" s="218">
        <f t="shared" si="1"/>
        <v>126.33333333333333</v>
      </c>
      <c r="F23" s="219">
        <v>8</v>
      </c>
      <c r="G23" s="218">
        <f t="shared" si="2"/>
        <v>126.33333333333333</v>
      </c>
      <c r="H23" s="278">
        <v>1046</v>
      </c>
      <c r="I23" s="218">
        <f t="shared" si="3"/>
        <v>126.33333333333333</v>
      </c>
      <c r="J23" s="274"/>
    </row>
    <row r="24" spans="2:10" x14ac:dyDescent="0.2">
      <c r="B24" s="20" t="s">
        <v>87</v>
      </c>
      <c r="C24" s="273">
        <v>606</v>
      </c>
      <c r="D24" s="218">
        <f t="shared" si="0"/>
        <v>202</v>
      </c>
      <c r="E24" s="218">
        <f t="shared" si="1"/>
        <v>202</v>
      </c>
      <c r="F24" s="219">
        <v>8</v>
      </c>
      <c r="G24" s="218">
        <f t="shared" si="2"/>
        <v>202</v>
      </c>
      <c r="H24" s="278">
        <v>1640</v>
      </c>
      <c r="I24" s="218">
        <f t="shared" si="3"/>
        <v>202</v>
      </c>
      <c r="J24" s="274"/>
    </row>
    <row r="25" spans="2:10" x14ac:dyDescent="0.2">
      <c r="B25" s="20" t="s">
        <v>88</v>
      </c>
      <c r="C25" s="279">
        <v>634</v>
      </c>
      <c r="D25" s="218">
        <f t="shared" si="0"/>
        <v>211.33333333333334</v>
      </c>
      <c r="E25" s="218">
        <f t="shared" si="1"/>
        <v>211.33333333333334</v>
      </c>
      <c r="F25" s="219">
        <v>8</v>
      </c>
      <c r="G25" s="218">
        <f t="shared" si="2"/>
        <v>211.33333333333334</v>
      </c>
      <c r="H25" s="278">
        <v>3013</v>
      </c>
      <c r="I25" s="218">
        <f t="shared" si="3"/>
        <v>211.33333333333334</v>
      </c>
      <c r="J25" s="274"/>
    </row>
    <row r="26" spans="2:10" x14ac:dyDescent="0.2">
      <c r="B26" s="20" t="s">
        <v>89</v>
      </c>
      <c r="C26" s="280">
        <v>540</v>
      </c>
      <c r="D26" s="218">
        <f t="shared" si="0"/>
        <v>180</v>
      </c>
      <c r="E26" s="218">
        <f t="shared" si="1"/>
        <v>180</v>
      </c>
      <c r="F26" s="219">
        <v>8</v>
      </c>
      <c r="G26" s="218">
        <f t="shared" si="2"/>
        <v>180</v>
      </c>
      <c r="H26" s="278">
        <v>1478</v>
      </c>
      <c r="I26" s="218">
        <f t="shared" si="3"/>
        <v>180</v>
      </c>
      <c r="J26" s="274"/>
    </row>
    <row r="27" spans="2:10" x14ac:dyDescent="0.2">
      <c r="B27" s="20" t="s">
        <v>90</v>
      </c>
      <c r="C27" s="280">
        <v>173</v>
      </c>
      <c r="D27" s="218">
        <f t="shared" si="0"/>
        <v>57.666666666666664</v>
      </c>
      <c r="E27" s="218">
        <f t="shared" si="1"/>
        <v>57.666666666666664</v>
      </c>
      <c r="F27" s="219">
        <v>8</v>
      </c>
      <c r="G27" s="218">
        <f t="shared" si="2"/>
        <v>57.666666666666664</v>
      </c>
      <c r="H27" s="278">
        <v>262</v>
      </c>
      <c r="I27" s="218">
        <f t="shared" si="3"/>
        <v>57.666666666666664</v>
      </c>
      <c r="J27" s="274"/>
    </row>
    <row r="28" spans="2:10" x14ac:dyDescent="0.2">
      <c r="B28" s="20" t="s">
        <v>91</v>
      </c>
      <c r="C28" s="280">
        <v>428</v>
      </c>
      <c r="D28" s="218">
        <f t="shared" si="0"/>
        <v>142.66666666666666</v>
      </c>
      <c r="E28" s="218">
        <f t="shared" si="1"/>
        <v>142.66666666666666</v>
      </c>
      <c r="F28" s="219">
        <v>8</v>
      </c>
      <c r="G28" s="218">
        <f t="shared" si="2"/>
        <v>142.66666666666666</v>
      </c>
      <c r="H28" s="278">
        <v>1309</v>
      </c>
      <c r="I28" s="218">
        <f t="shared" si="3"/>
        <v>142.66666666666666</v>
      </c>
      <c r="J28" s="274"/>
    </row>
    <row r="29" spans="2:10" x14ac:dyDescent="0.2">
      <c r="B29" s="20" t="s">
        <v>92</v>
      </c>
      <c r="C29" s="280">
        <v>534</v>
      </c>
      <c r="D29" s="218">
        <f t="shared" si="0"/>
        <v>178</v>
      </c>
      <c r="E29" s="218">
        <f t="shared" si="1"/>
        <v>178</v>
      </c>
      <c r="F29" s="219">
        <v>8</v>
      </c>
      <c r="G29" s="218">
        <f t="shared" si="2"/>
        <v>178</v>
      </c>
      <c r="H29" s="278">
        <v>1687</v>
      </c>
      <c r="I29" s="218">
        <f t="shared" si="3"/>
        <v>178</v>
      </c>
      <c r="J29" s="274"/>
    </row>
    <row r="30" spans="2:10" x14ac:dyDescent="0.2">
      <c r="B30" s="281" t="s">
        <v>93</v>
      </c>
      <c r="C30" s="282">
        <v>614</v>
      </c>
      <c r="D30" s="218">
        <f t="shared" si="0"/>
        <v>204.66666666666666</v>
      </c>
      <c r="E30" s="218">
        <f t="shared" si="1"/>
        <v>204.66666666666666</v>
      </c>
      <c r="F30" s="219">
        <v>8</v>
      </c>
      <c r="G30" s="218">
        <f t="shared" si="2"/>
        <v>204.66666666666666</v>
      </c>
      <c r="H30" s="278">
        <v>1606</v>
      </c>
      <c r="I30" s="218">
        <f t="shared" si="3"/>
        <v>204.66666666666666</v>
      </c>
      <c r="J30" s="274"/>
    </row>
    <row r="31" spans="2:10" x14ac:dyDescent="0.2">
      <c r="B31" s="272" t="s">
        <v>94</v>
      </c>
      <c r="C31" s="280">
        <v>616</v>
      </c>
      <c r="D31" s="218">
        <f t="shared" si="0"/>
        <v>205.33333333333334</v>
      </c>
      <c r="E31" s="218">
        <f t="shared" si="1"/>
        <v>205.33333333333334</v>
      </c>
      <c r="F31" s="219">
        <v>8</v>
      </c>
      <c r="G31" s="218">
        <f t="shared" si="2"/>
        <v>205.33333333333334</v>
      </c>
      <c r="H31" s="278">
        <v>1828</v>
      </c>
      <c r="I31" s="218">
        <f t="shared" si="3"/>
        <v>205.33333333333334</v>
      </c>
      <c r="J31" s="274"/>
    </row>
    <row r="32" spans="2:10" x14ac:dyDescent="0.2">
      <c r="B32" s="221" t="s">
        <v>95</v>
      </c>
      <c r="C32" s="282">
        <v>40</v>
      </c>
      <c r="D32" s="218">
        <f t="shared" si="0"/>
        <v>13.333333333333334</v>
      </c>
      <c r="E32" s="218">
        <f t="shared" si="1"/>
        <v>13.333333333333334</v>
      </c>
      <c r="F32" s="219">
        <v>8</v>
      </c>
      <c r="G32" s="218">
        <f t="shared" si="2"/>
        <v>13.333333333333334</v>
      </c>
      <c r="H32" s="278">
        <v>173</v>
      </c>
      <c r="I32" s="218">
        <f t="shared" si="3"/>
        <v>13.333333333333334</v>
      </c>
      <c r="J32" s="274"/>
    </row>
    <row r="33" spans="2:21" x14ac:dyDescent="0.2">
      <c r="B33" s="221" t="s">
        <v>96</v>
      </c>
      <c r="C33" s="282">
        <v>421</v>
      </c>
      <c r="D33" s="218">
        <f t="shared" si="0"/>
        <v>140.33333333333334</v>
      </c>
      <c r="E33" s="218">
        <f t="shared" si="1"/>
        <v>140.33333333333334</v>
      </c>
      <c r="F33" s="219">
        <v>8</v>
      </c>
      <c r="G33" s="218">
        <f t="shared" si="2"/>
        <v>140.33333333333334</v>
      </c>
      <c r="H33" s="278">
        <v>1106</v>
      </c>
      <c r="I33" s="218">
        <f t="shared" si="3"/>
        <v>140.33333333333334</v>
      </c>
      <c r="J33" s="274"/>
    </row>
    <row r="34" spans="2:21" x14ac:dyDescent="0.2">
      <c r="B34" s="283" t="s">
        <v>97</v>
      </c>
      <c r="C34" s="282">
        <v>101</v>
      </c>
      <c r="D34" s="218">
        <f t="shared" si="0"/>
        <v>33.666666666666664</v>
      </c>
      <c r="E34" s="218">
        <f t="shared" si="1"/>
        <v>33.666666666666664</v>
      </c>
      <c r="F34" s="219">
        <v>8</v>
      </c>
      <c r="G34" s="218">
        <f t="shared" si="2"/>
        <v>33.666666666666664</v>
      </c>
      <c r="H34" s="278">
        <v>279</v>
      </c>
      <c r="I34" s="218">
        <f t="shared" si="3"/>
        <v>33.666666666666664</v>
      </c>
      <c r="J34" s="274"/>
    </row>
    <row r="35" spans="2:21" x14ac:dyDescent="0.2">
      <c r="B35" s="221" t="s">
        <v>98</v>
      </c>
      <c r="C35" s="282">
        <v>491</v>
      </c>
      <c r="D35" s="218">
        <f t="shared" si="0"/>
        <v>163.66666666666666</v>
      </c>
      <c r="E35" s="218">
        <f t="shared" si="1"/>
        <v>163.66666666666666</v>
      </c>
      <c r="F35" s="219">
        <v>8</v>
      </c>
      <c r="G35" s="218">
        <f t="shared" si="2"/>
        <v>163.66666666666666</v>
      </c>
      <c r="H35" s="260">
        <v>1377</v>
      </c>
      <c r="I35" s="218">
        <f t="shared" si="3"/>
        <v>163.66666666666666</v>
      </c>
      <c r="J35" s="274"/>
    </row>
    <row r="36" spans="2:21" x14ac:dyDescent="0.2">
      <c r="B36" s="221" t="s">
        <v>99</v>
      </c>
      <c r="C36" s="282">
        <v>66</v>
      </c>
      <c r="D36" s="218">
        <f t="shared" si="0"/>
        <v>22</v>
      </c>
      <c r="E36" s="218">
        <f t="shared" si="1"/>
        <v>22</v>
      </c>
      <c r="F36" s="219">
        <v>8</v>
      </c>
      <c r="G36" s="218">
        <f t="shared" si="2"/>
        <v>22</v>
      </c>
      <c r="H36" s="278">
        <v>103</v>
      </c>
      <c r="I36" s="218">
        <f t="shared" si="3"/>
        <v>22</v>
      </c>
      <c r="J36" s="274"/>
    </row>
    <row r="37" spans="2:21" x14ac:dyDescent="0.2">
      <c r="B37" s="221" t="s">
        <v>100</v>
      </c>
      <c r="C37" s="282">
        <v>197</v>
      </c>
      <c r="D37" s="218">
        <f t="shared" si="0"/>
        <v>65.666666666666671</v>
      </c>
      <c r="E37" s="218">
        <f t="shared" si="1"/>
        <v>65.666666666666671</v>
      </c>
      <c r="F37" s="219">
        <v>8</v>
      </c>
      <c r="G37" s="218">
        <f t="shared" si="2"/>
        <v>65.666666666666671</v>
      </c>
      <c r="H37" s="278">
        <v>580</v>
      </c>
      <c r="I37" s="218">
        <f t="shared" si="3"/>
        <v>65.666666666666671</v>
      </c>
      <c r="J37" s="274"/>
    </row>
    <row r="38" spans="2:21" x14ac:dyDescent="0.2">
      <c r="B38" s="20" t="s">
        <v>101</v>
      </c>
      <c r="C38" s="280">
        <v>471</v>
      </c>
      <c r="D38" s="218">
        <f t="shared" si="0"/>
        <v>157</v>
      </c>
      <c r="E38" s="218">
        <f t="shared" si="1"/>
        <v>157</v>
      </c>
      <c r="F38" s="219">
        <v>8</v>
      </c>
      <c r="G38" s="218">
        <f t="shared" si="2"/>
        <v>157</v>
      </c>
      <c r="H38" s="278">
        <v>1858</v>
      </c>
      <c r="I38" s="218">
        <f t="shared" si="3"/>
        <v>157</v>
      </c>
      <c r="J38" s="274"/>
    </row>
    <row r="39" spans="2:21" x14ac:dyDescent="0.2">
      <c r="B39" s="20" t="s">
        <v>102</v>
      </c>
      <c r="C39" s="280">
        <v>359</v>
      </c>
      <c r="D39" s="218">
        <f t="shared" si="0"/>
        <v>119.66666666666667</v>
      </c>
      <c r="E39" s="218">
        <f t="shared" si="1"/>
        <v>119.66666666666667</v>
      </c>
      <c r="F39" s="219">
        <v>8</v>
      </c>
      <c r="G39" s="218">
        <f t="shared" si="2"/>
        <v>119.66666666666667</v>
      </c>
      <c r="H39" s="278">
        <v>1026</v>
      </c>
      <c r="I39" s="218">
        <f t="shared" si="3"/>
        <v>119.66666666666667</v>
      </c>
      <c r="J39" s="274"/>
    </row>
    <row r="40" spans="2:21" x14ac:dyDescent="0.2">
      <c r="B40" s="20" t="s">
        <v>103</v>
      </c>
      <c r="C40" s="280">
        <v>216</v>
      </c>
      <c r="D40" s="218">
        <f t="shared" si="0"/>
        <v>72</v>
      </c>
      <c r="E40" s="218">
        <f t="shared" si="1"/>
        <v>72</v>
      </c>
      <c r="F40" s="219">
        <v>8</v>
      </c>
      <c r="G40" s="218">
        <f t="shared" si="2"/>
        <v>72</v>
      </c>
      <c r="H40" s="278">
        <v>530</v>
      </c>
      <c r="I40" s="218">
        <f t="shared" si="3"/>
        <v>72</v>
      </c>
      <c r="J40" s="274"/>
    </row>
    <row r="41" spans="2:21" x14ac:dyDescent="0.2">
      <c r="B41" s="284" t="s">
        <v>105</v>
      </c>
      <c r="C41" s="280">
        <v>100</v>
      </c>
      <c r="D41" s="218">
        <f t="shared" si="0"/>
        <v>33.333333333333336</v>
      </c>
      <c r="E41" s="218">
        <f t="shared" si="1"/>
        <v>33.333333333333336</v>
      </c>
      <c r="F41" s="219">
        <v>8</v>
      </c>
      <c r="G41" s="218">
        <f t="shared" si="2"/>
        <v>33.333333333333336</v>
      </c>
      <c r="H41" s="278">
        <v>252</v>
      </c>
      <c r="I41" s="218">
        <f t="shared" si="3"/>
        <v>33.333333333333336</v>
      </c>
      <c r="J41" s="274"/>
    </row>
    <row r="42" spans="2:21" x14ac:dyDescent="0.2">
      <c r="B42" s="284" t="s">
        <v>106</v>
      </c>
      <c r="C42" s="280">
        <v>225</v>
      </c>
      <c r="D42" s="218">
        <f t="shared" si="0"/>
        <v>75</v>
      </c>
      <c r="E42" s="218">
        <f t="shared" si="1"/>
        <v>75</v>
      </c>
      <c r="F42" s="219">
        <v>8</v>
      </c>
      <c r="G42" s="218">
        <f t="shared" si="2"/>
        <v>75</v>
      </c>
      <c r="H42" s="278">
        <v>685</v>
      </c>
      <c r="I42" s="218">
        <f t="shared" si="3"/>
        <v>75</v>
      </c>
      <c r="J42" s="274"/>
    </row>
    <row r="43" spans="2:21" x14ac:dyDescent="0.2">
      <c r="B43" s="284" t="s">
        <v>5364</v>
      </c>
      <c r="C43" s="280">
        <v>27</v>
      </c>
      <c r="D43" s="218">
        <f t="shared" si="0"/>
        <v>9</v>
      </c>
      <c r="E43" s="218">
        <f t="shared" si="1"/>
        <v>9</v>
      </c>
      <c r="F43" s="219">
        <v>8</v>
      </c>
      <c r="G43" s="218">
        <f t="shared" si="2"/>
        <v>9</v>
      </c>
      <c r="H43" s="278">
        <v>75</v>
      </c>
      <c r="I43" s="218">
        <f t="shared" si="3"/>
        <v>9</v>
      </c>
      <c r="J43" s="274"/>
    </row>
    <row r="44" spans="2:21" x14ac:dyDescent="0.2">
      <c r="B44" s="1065" t="s">
        <v>5365</v>
      </c>
      <c r="C44" s="562">
        <f t="shared" ref="C44:I44" si="4">SUM(C4:C43)</f>
        <v>16725</v>
      </c>
      <c r="D44" s="562">
        <f t="shared" si="4"/>
        <v>5575.0000000000009</v>
      </c>
      <c r="E44" s="562">
        <f t="shared" si="4"/>
        <v>5575.0000000000009</v>
      </c>
      <c r="F44" s="562">
        <f t="shared" si="4"/>
        <v>320</v>
      </c>
      <c r="G44" s="562">
        <f t="shared" si="4"/>
        <v>5575.0000000000009</v>
      </c>
      <c r="H44" s="562">
        <f t="shared" si="4"/>
        <v>48123</v>
      </c>
      <c r="I44" s="562">
        <f t="shared" si="4"/>
        <v>5575.0000000000009</v>
      </c>
      <c r="K44" s="217"/>
      <c r="L44" s="217"/>
      <c r="M44" s="217"/>
      <c r="N44" s="217"/>
      <c r="O44" s="217"/>
      <c r="P44" s="217"/>
      <c r="Q44" s="217"/>
      <c r="R44" s="217"/>
      <c r="S44" s="217"/>
      <c r="T44" s="217"/>
      <c r="U44" s="217"/>
    </row>
    <row r="45" spans="2:21" x14ac:dyDescent="0.2">
      <c r="B45" s="1066" t="s">
        <v>46</v>
      </c>
      <c r="C45" s="278">
        <v>0</v>
      </c>
      <c r="D45" s="536">
        <v>16.91</v>
      </c>
      <c r="E45" s="563">
        <v>0</v>
      </c>
      <c r="F45" s="563">
        <v>6.29</v>
      </c>
      <c r="G45" s="564">
        <v>0.11</v>
      </c>
      <c r="H45" s="563">
        <v>0.11</v>
      </c>
      <c r="I45" s="563">
        <v>2.4900000000000002</v>
      </c>
      <c r="J45" s="285"/>
    </row>
    <row r="46" spans="2:21" x14ac:dyDescent="0.2">
      <c r="B46" s="316" t="s">
        <v>107</v>
      </c>
      <c r="C46" s="312">
        <f>C45*C44</f>
        <v>0</v>
      </c>
      <c r="D46" s="313">
        <f>D44*D45</f>
        <v>94273.250000000015</v>
      </c>
      <c r="E46" s="314">
        <v>0</v>
      </c>
      <c r="F46" s="314">
        <f>F44*F45</f>
        <v>2012.8</v>
      </c>
      <c r="G46" s="315">
        <f>G44*G45</f>
        <v>613.25000000000011</v>
      </c>
      <c r="H46" s="314">
        <f>H44*H45</f>
        <v>5293.53</v>
      </c>
      <c r="I46" s="314">
        <f>I44*I45</f>
        <v>13881.750000000004</v>
      </c>
      <c r="K46" s="217"/>
      <c r="L46" s="217"/>
      <c r="M46" s="217"/>
      <c r="N46" s="217"/>
      <c r="O46" s="217"/>
      <c r="P46" s="217"/>
      <c r="Q46" s="217"/>
    </row>
    <row r="47" spans="2:21" x14ac:dyDescent="0.2">
      <c r="B47" s="566" t="s">
        <v>108</v>
      </c>
      <c r="C47" s="568">
        <f>C44*C45</f>
        <v>0</v>
      </c>
      <c r="D47" s="558">
        <f>D44*D45</f>
        <v>94273.250000000015</v>
      </c>
      <c r="E47" s="558">
        <v>0</v>
      </c>
      <c r="F47" s="558">
        <f>F44*F45</f>
        <v>2012.8</v>
      </c>
      <c r="G47" s="557">
        <f>G44*G45</f>
        <v>613.25000000000011</v>
      </c>
      <c r="H47" s="557">
        <f>H45*H44</f>
        <v>5293.53</v>
      </c>
      <c r="I47" s="558">
        <f>I44*I45</f>
        <v>13881.750000000004</v>
      </c>
      <c r="K47" s="217"/>
      <c r="L47" s="217"/>
      <c r="M47" s="217"/>
      <c r="N47" s="286"/>
      <c r="O47" s="217"/>
    </row>
    <row r="48" spans="2:21" ht="13.5" thickBot="1" x14ac:dyDescent="0.25">
      <c r="B48" s="253"/>
      <c r="C48" s="287"/>
      <c r="D48" s="287"/>
      <c r="E48" s="287"/>
      <c r="F48" s="287"/>
      <c r="G48" s="287"/>
      <c r="H48" s="287"/>
      <c r="I48" s="287"/>
    </row>
    <row r="49" spans="2:16" ht="13.5" thickBot="1" x14ac:dyDescent="0.25">
      <c r="E49" s="217"/>
      <c r="F49" s="217"/>
      <c r="G49" s="251"/>
      <c r="H49" s="288" t="s">
        <v>5366</v>
      </c>
      <c r="I49" s="289">
        <f>SUM(D47:I47)</f>
        <v>116074.58000000002</v>
      </c>
      <c r="M49" s="290" t="s">
        <v>10</v>
      </c>
      <c r="N49" s="291" t="s">
        <v>11</v>
      </c>
      <c r="O49" s="291" t="s">
        <v>12</v>
      </c>
    </row>
    <row r="50" spans="2:16" ht="13.5" thickBot="1" x14ac:dyDescent="0.25">
      <c r="E50" s="217"/>
      <c r="F50" s="217"/>
      <c r="G50" s="251"/>
      <c r="H50" s="288"/>
      <c r="I50" s="292"/>
      <c r="J50" s="217"/>
      <c r="K50" s="217"/>
      <c r="M50" s="293" t="s">
        <v>13</v>
      </c>
      <c r="N50" s="294">
        <v>7738</v>
      </c>
      <c r="O50" s="295">
        <f>N50/N52</f>
        <v>0.10443208810192182</v>
      </c>
    </row>
    <row r="51" spans="2:16" ht="13.5" thickBot="1" x14ac:dyDescent="0.25">
      <c r="E51" s="217"/>
      <c r="F51" s="217"/>
      <c r="G51" s="251"/>
      <c r="H51" s="288"/>
      <c r="I51" s="292"/>
      <c r="J51" s="296">
        <f>O51</f>
        <v>0.89556791189807816</v>
      </c>
      <c r="K51" s="252">
        <f>I49*O51</f>
        <v>103952.66923504644</v>
      </c>
      <c r="M51" s="297" t="s">
        <v>14</v>
      </c>
      <c r="N51" s="298">
        <v>66358</v>
      </c>
      <c r="O51" s="299">
        <f>N51/N52</f>
        <v>0.89556791189807816</v>
      </c>
      <c r="P51" s="201" t="s">
        <v>110</v>
      </c>
    </row>
    <row r="52" spans="2:16" ht="13.5" thickBot="1" x14ac:dyDescent="0.25">
      <c r="E52" s="300" t="s">
        <v>111</v>
      </c>
      <c r="F52" s="301" t="s">
        <v>37</v>
      </c>
      <c r="G52" s="302" t="s">
        <v>38</v>
      </c>
      <c r="K52" s="322">
        <f>ROUNDUP(K51,0)</f>
        <v>103953</v>
      </c>
      <c r="M52" s="293" t="s">
        <v>3</v>
      </c>
      <c r="N52" s="298">
        <f>SUM(N50:N51)</f>
        <v>74096</v>
      </c>
      <c r="O52" s="303">
        <v>1</v>
      </c>
    </row>
    <row r="53" spans="2:16" x14ac:dyDescent="0.2">
      <c r="D53" s="21"/>
      <c r="E53" s="304" t="s">
        <v>39</v>
      </c>
      <c r="F53" s="305">
        <v>0</v>
      </c>
      <c r="G53" s="306">
        <v>0</v>
      </c>
    </row>
    <row r="54" spans="2:16" x14ac:dyDescent="0.2">
      <c r="D54" s="21"/>
      <c r="E54" s="304" t="s">
        <v>40</v>
      </c>
      <c r="F54" s="305">
        <v>5.2</v>
      </c>
      <c r="G54" s="306">
        <v>6.2919999999999998</v>
      </c>
    </row>
    <row r="55" spans="2:16" x14ac:dyDescent="0.2">
      <c r="D55" s="21"/>
      <c r="E55" s="304" t="s">
        <v>41</v>
      </c>
      <c r="F55" s="305">
        <v>2.06</v>
      </c>
      <c r="G55" s="306">
        <v>2.4900000000000002</v>
      </c>
    </row>
    <row r="56" spans="2:16" x14ac:dyDescent="0.2">
      <c r="D56" s="21"/>
      <c r="E56" s="304" t="s">
        <v>42</v>
      </c>
      <c r="F56" s="244">
        <v>13.98</v>
      </c>
      <c r="G56" s="239">
        <v>16.91</v>
      </c>
    </row>
    <row r="57" spans="2:16" x14ac:dyDescent="0.2">
      <c r="D57" s="21"/>
      <c r="E57" s="304" t="s">
        <v>43</v>
      </c>
      <c r="F57" s="305">
        <v>0.1</v>
      </c>
      <c r="G57" s="307">
        <v>0.112</v>
      </c>
    </row>
    <row r="58" spans="2:16" x14ac:dyDescent="0.2">
      <c r="B58" s="217"/>
      <c r="F58" s="19" t="s">
        <v>44</v>
      </c>
      <c r="G58" s="236">
        <f>SUM(G53:G57)</f>
        <v>25.803999999999998</v>
      </c>
    </row>
    <row r="59" spans="2:16" x14ac:dyDescent="0.2">
      <c r="B59" s="217"/>
    </row>
    <row r="60" spans="2:16" x14ac:dyDescent="0.2">
      <c r="G60" s="19"/>
    </row>
    <row r="61" spans="2:16" x14ac:dyDescent="0.2">
      <c r="G61" s="19"/>
    </row>
    <row r="62" spans="2:16" x14ac:dyDescent="0.2">
      <c r="G62" s="19"/>
    </row>
    <row r="63" spans="2:16" x14ac:dyDescent="0.2">
      <c r="G63" s="19"/>
    </row>
    <row r="64" spans="2:16" x14ac:dyDescent="0.2">
      <c r="G64" s="19"/>
      <c r="I64" s="217"/>
    </row>
    <row r="65" spans="4:7" x14ac:dyDescent="0.2">
      <c r="G65" s="19"/>
    </row>
    <row r="66" spans="4:7" x14ac:dyDescent="0.2">
      <c r="D66" s="236"/>
      <c r="G66" s="19"/>
    </row>
  </sheetData>
  <mergeCells count="1">
    <mergeCell ref="F1:I1"/>
  </mergeCells>
  <pageMargins left="0.31496062992125984" right="0.31496062992125984" top="0.35433070866141736" bottom="0.35433070866141736" header="0.31496062992125984" footer="0.31496062992125984"/>
  <pageSetup paperSize="9" scale="60"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FD09-5C80-4483-8AB6-B1E011C4A65F}">
  <sheetPr>
    <tabColor theme="9" tint="0.79998168889431442"/>
  </sheetPr>
  <dimension ref="A1:T53"/>
  <sheetViews>
    <sheetView showGridLines="0" zoomScale="78" zoomScaleNormal="78" workbookViewId="0">
      <pane ySplit="4" topLeftCell="A14" activePane="bottomLeft" state="frozen"/>
      <selection pane="bottomLeft" activeCell="H1" sqref="H1:J1"/>
    </sheetView>
  </sheetViews>
  <sheetFormatPr defaultRowHeight="12.75" x14ac:dyDescent="0.2"/>
  <cols>
    <col min="1" max="1" width="6.42578125" style="111" customWidth="1"/>
    <col min="2" max="2" width="15.7109375" style="111" customWidth="1"/>
    <col min="3" max="3" width="26.42578125" style="111" customWidth="1"/>
    <col min="4" max="4" width="16.42578125" style="326" customWidth="1"/>
    <col min="5" max="5" width="14" style="111" customWidth="1"/>
    <col min="6" max="6" width="19.5703125" style="111" customWidth="1"/>
    <col min="7" max="7" width="27.28515625" style="111" customWidth="1"/>
    <col min="8" max="8" width="15.42578125" style="111" customWidth="1"/>
    <col min="9" max="9" width="14.28515625" style="111" customWidth="1"/>
    <col min="10" max="10" width="9.140625" style="111"/>
    <col min="11" max="11" width="9.28515625" style="111" customWidth="1"/>
    <col min="12" max="12" width="9.28515625" style="111" bestFit="1" customWidth="1"/>
    <col min="13" max="13" width="12.7109375" style="111" customWidth="1"/>
    <col min="14" max="14" width="14.28515625" style="111" customWidth="1"/>
    <col min="15" max="16384" width="9.140625" style="111"/>
  </cols>
  <sheetData>
    <row r="1" spans="2:16" ht="60.75" customHeight="1" x14ac:dyDescent="0.2">
      <c r="H1" s="1385" t="s">
        <v>5406</v>
      </c>
      <c r="I1" s="1385"/>
      <c r="J1" s="1385"/>
    </row>
    <row r="2" spans="2:16" x14ac:dyDescent="0.2">
      <c r="B2" s="323" t="s">
        <v>5067</v>
      </c>
      <c r="C2" s="324"/>
      <c r="D2" s="325"/>
      <c r="E2" s="324"/>
      <c r="F2" s="215"/>
      <c r="G2" s="215"/>
    </row>
    <row r="3" spans="2:16" x14ac:dyDescent="0.2">
      <c r="F3" s="1457" t="s">
        <v>112</v>
      </c>
      <c r="G3" s="1458"/>
      <c r="J3" s="268"/>
      <c r="K3" s="268"/>
    </row>
    <row r="4" spans="2:16" ht="102" x14ac:dyDescent="0.2">
      <c r="B4" s="359" t="s">
        <v>21</v>
      </c>
      <c r="C4" s="265" t="s">
        <v>50</v>
      </c>
      <c r="D4" s="264" t="s">
        <v>51</v>
      </c>
      <c r="E4" s="265" t="s">
        <v>52</v>
      </c>
      <c r="F4" s="265" t="s">
        <v>53</v>
      </c>
      <c r="G4" s="265" t="s">
        <v>5068</v>
      </c>
      <c r="H4" s="265" t="s">
        <v>54</v>
      </c>
      <c r="I4" s="265" t="s">
        <v>55</v>
      </c>
      <c r="J4" s="265" t="s">
        <v>56</v>
      </c>
      <c r="K4" s="268"/>
      <c r="L4" s="327"/>
    </row>
    <row r="5" spans="2:16" x14ac:dyDescent="0.2">
      <c r="B5" s="328">
        <v>44197</v>
      </c>
      <c r="C5" s="259">
        <v>0</v>
      </c>
      <c r="D5" s="258">
        <f>((8/3)*C5)</f>
        <v>0</v>
      </c>
      <c r="E5" s="258">
        <f>((8/3)*C5)</f>
        <v>0</v>
      </c>
      <c r="F5" s="219"/>
      <c r="G5" s="219"/>
      <c r="H5" s="258">
        <f>((C5*8)/3)</f>
        <v>0</v>
      </c>
      <c r="I5" s="259">
        <f>((C5*8)/3)</f>
        <v>0</v>
      </c>
      <c r="J5" s="258">
        <f>((C5*8)/3)</f>
        <v>0</v>
      </c>
    </row>
    <row r="6" spans="2:16" x14ac:dyDescent="0.2">
      <c r="B6" s="328">
        <v>44198</v>
      </c>
      <c r="C6" s="259">
        <v>0</v>
      </c>
      <c r="D6" s="258">
        <f t="shared" ref="D6:D35" si="0">((8/3)*C6)</f>
        <v>0</v>
      </c>
      <c r="E6" s="258">
        <f t="shared" ref="E6:E35" si="1">((8/3)*C6)</f>
        <v>0</v>
      </c>
      <c r="F6" s="219"/>
      <c r="G6" s="219"/>
      <c r="H6" s="258">
        <f t="shared" ref="H6:H35" si="2">((C6*8)/3)</f>
        <v>0</v>
      </c>
      <c r="I6" s="259">
        <f t="shared" ref="I6:I35" si="3">((C6*8)/3)</f>
        <v>0</v>
      </c>
      <c r="J6" s="258">
        <f t="shared" ref="J6:J35" si="4">((C6*8)/3)</f>
        <v>0</v>
      </c>
    </row>
    <row r="7" spans="2:16" x14ac:dyDescent="0.2">
      <c r="B7" s="328">
        <v>44199</v>
      </c>
      <c r="C7" s="259">
        <v>6</v>
      </c>
      <c r="D7" s="258">
        <f t="shared" si="0"/>
        <v>16</v>
      </c>
      <c r="E7" s="258">
        <f t="shared" si="1"/>
        <v>16</v>
      </c>
      <c r="F7" s="219"/>
      <c r="G7" s="219"/>
      <c r="H7" s="258">
        <f t="shared" si="2"/>
        <v>16</v>
      </c>
      <c r="I7" s="259">
        <f t="shared" si="3"/>
        <v>16</v>
      </c>
      <c r="J7" s="258">
        <f t="shared" si="4"/>
        <v>16</v>
      </c>
    </row>
    <row r="8" spans="2:16" x14ac:dyDescent="0.2">
      <c r="B8" s="328">
        <v>44200</v>
      </c>
      <c r="C8" s="259">
        <v>6</v>
      </c>
      <c r="D8" s="258">
        <f t="shared" si="0"/>
        <v>16</v>
      </c>
      <c r="E8" s="258">
        <f t="shared" si="1"/>
        <v>16</v>
      </c>
      <c r="F8" s="219"/>
      <c r="G8" s="219"/>
      <c r="H8" s="258">
        <f t="shared" si="2"/>
        <v>16</v>
      </c>
      <c r="I8" s="259">
        <f t="shared" si="3"/>
        <v>16</v>
      </c>
      <c r="J8" s="258">
        <f t="shared" si="4"/>
        <v>16</v>
      </c>
    </row>
    <row r="9" spans="2:16" ht="12.75" customHeight="1" x14ac:dyDescent="0.2">
      <c r="B9" s="328">
        <v>44201</v>
      </c>
      <c r="C9" s="259">
        <v>6</v>
      </c>
      <c r="D9" s="258">
        <f t="shared" si="0"/>
        <v>16</v>
      </c>
      <c r="E9" s="258">
        <f t="shared" si="1"/>
        <v>16</v>
      </c>
      <c r="F9" s="219"/>
      <c r="G9" s="219"/>
      <c r="H9" s="258">
        <f t="shared" si="2"/>
        <v>16</v>
      </c>
      <c r="I9" s="259">
        <f t="shared" si="3"/>
        <v>16</v>
      </c>
      <c r="J9" s="258">
        <f t="shared" si="4"/>
        <v>16</v>
      </c>
      <c r="N9" s="1127"/>
      <c r="O9" s="1128"/>
      <c r="P9" s="1129"/>
    </row>
    <row r="10" spans="2:16" ht="16.5" customHeight="1" x14ac:dyDescent="0.2">
      <c r="B10" s="328">
        <v>44202</v>
      </c>
      <c r="C10" s="259"/>
      <c r="D10" s="258">
        <f t="shared" si="0"/>
        <v>0</v>
      </c>
      <c r="E10" s="258">
        <f t="shared" si="1"/>
        <v>0</v>
      </c>
      <c r="F10" s="219"/>
      <c r="G10" s="219"/>
      <c r="H10" s="258">
        <f t="shared" si="2"/>
        <v>0</v>
      </c>
      <c r="I10" s="259">
        <f t="shared" si="3"/>
        <v>0</v>
      </c>
      <c r="J10" s="258">
        <f t="shared" si="4"/>
        <v>0</v>
      </c>
      <c r="N10" s="1127"/>
      <c r="O10" s="1130"/>
      <c r="P10" s="1129"/>
    </row>
    <row r="11" spans="2:16" ht="13.5" customHeight="1" x14ac:dyDescent="0.2">
      <c r="B11" s="328">
        <v>44203</v>
      </c>
      <c r="C11" s="259">
        <v>6</v>
      </c>
      <c r="D11" s="258">
        <f t="shared" si="0"/>
        <v>16</v>
      </c>
      <c r="E11" s="258">
        <f t="shared" si="1"/>
        <v>16</v>
      </c>
      <c r="F11" s="219"/>
      <c r="G11" s="219"/>
      <c r="H11" s="258">
        <f t="shared" si="2"/>
        <v>16</v>
      </c>
      <c r="I11" s="259">
        <f t="shared" si="3"/>
        <v>16</v>
      </c>
      <c r="J11" s="258">
        <f t="shared" si="4"/>
        <v>16</v>
      </c>
      <c r="N11" s="1127"/>
      <c r="O11" s="1130"/>
      <c r="P11" s="1129"/>
    </row>
    <row r="12" spans="2:16" ht="15" customHeight="1" x14ac:dyDescent="0.2">
      <c r="B12" s="328">
        <v>44204</v>
      </c>
      <c r="C12" s="259">
        <v>6</v>
      </c>
      <c r="D12" s="258">
        <f t="shared" si="0"/>
        <v>16</v>
      </c>
      <c r="E12" s="258">
        <f t="shared" si="1"/>
        <v>16</v>
      </c>
      <c r="F12" s="219"/>
      <c r="G12" s="219"/>
      <c r="H12" s="258">
        <f t="shared" si="2"/>
        <v>16</v>
      </c>
      <c r="I12" s="259">
        <f t="shared" si="3"/>
        <v>16</v>
      </c>
      <c r="J12" s="258">
        <f t="shared" si="4"/>
        <v>16</v>
      </c>
      <c r="N12" s="1127"/>
      <c r="O12" s="1130"/>
      <c r="P12" s="1129"/>
    </row>
    <row r="13" spans="2:16" ht="14.25" customHeight="1" x14ac:dyDescent="0.2">
      <c r="B13" s="328">
        <v>44205</v>
      </c>
      <c r="C13" s="259">
        <v>0</v>
      </c>
      <c r="D13" s="258">
        <f t="shared" si="0"/>
        <v>0</v>
      </c>
      <c r="E13" s="258">
        <f t="shared" si="1"/>
        <v>0</v>
      </c>
      <c r="F13" s="219"/>
      <c r="G13" s="219"/>
      <c r="H13" s="258">
        <f t="shared" si="2"/>
        <v>0</v>
      </c>
      <c r="I13" s="259">
        <f t="shared" si="3"/>
        <v>0</v>
      </c>
      <c r="J13" s="258">
        <f t="shared" si="4"/>
        <v>0</v>
      </c>
      <c r="N13" s="1127"/>
      <c r="O13" s="1130"/>
      <c r="P13" s="1129"/>
    </row>
    <row r="14" spans="2:16" x14ac:dyDescent="0.2">
      <c r="B14" s="328">
        <v>44206</v>
      </c>
      <c r="C14" s="259">
        <v>0</v>
      </c>
      <c r="D14" s="258">
        <f t="shared" si="0"/>
        <v>0</v>
      </c>
      <c r="E14" s="258">
        <f t="shared" si="1"/>
        <v>0</v>
      </c>
      <c r="F14" s="219"/>
      <c r="G14" s="219"/>
      <c r="H14" s="258">
        <f t="shared" si="2"/>
        <v>0</v>
      </c>
      <c r="I14" s="259">
        <f t="shared" si="3"/>
        <v>0</v>
      </c>
      <c r="J14" s="258">
        <f t="shared" si="4"/>
        <v>0</v>
      </c>
      <c r="N14" s="1129"/>
      <c r="O14" s="1129"/>
      <c r="P14" s="1129"/>
    </row>
    <row r="15" spans="2:16" x14ac:dyDescent="0.2">
      <c r="B15" s="328">
        <v>44207</v>
      </c>
      <c r="C15" s="259">
        <v>6</v>
      </c>
      <c r="D15" s="258">
        <f t="shared" si="0"/>
        <v>16</v>
      </c>
      <c r="E15" s="258">
        <f t="shared" si="1"/>
        <v>16</v>
      </c>
      <c r="F15" s="223"/>
      <c r="G15" s="223"/>
      <c r="H15" s="258">
        <f t="shared" si="2"/>
        <v>16</v>
      </c>
      <c r="I15" s="259">
        <f t="shared" si="3"/>
        <v>16</v>
      </c>
      <c r="J15" s="258">
        <f t="shared" si="4"/>
        <v>16</v>
      </c>
    </row>
    <row r="16" spans="2:16" x14ac:dyDescent="0.2">
      <c r="B16" s="328">
        <v>44208</v>
      </c>
      <c r="C16" s="259">
        <v>6</v>
      </c>
      <c r="D16" s="258">
        <f t="shared" si="0"/>
        <v>16</v>
      </c>
      <c r="E16" s="258">
        <f t="shared" si="1"/>
        <v>16</v>
      </c>
      <c r="F16" s="223"/>
      <c r="G16" s="223"/>
      <c r="H16" s="258">
        <f t="shared" si="2"/>
        <v>16</v>
      </c>
      <c r="I16" s="259">
        <f t="shared" si="3"/>
        <v>16</v>
      </c>
      <c r="J16" s="258">
        <f t="shared" si="4"/>
        <v>16</v>
      </c>
    </row>
    <row r="17" spans="2:14" x14ac:dyDescent="0.2">
      <c r="B17" s="328">
        <v>44209</v>
      </c>
      <c r="C17" s="259">
        <v>6</v>
      </c>
      <c r="D17" s="258">
        <f t="shared" si="0"/>
        <v>16</v>
      </c>
      <c r="E17" s="258">
        <f t="shared" si="1"/>
        <v>16</v>
      </c>
      <c r="F17" s="223"/>
      <c r="G17" s="223"/>
      <c r="H17" s="258">
        <f t="shared" si="2"/>
        <v>16</v>
      </c>
      <c r="I17" s="259">
        <f t="shared" si="3"/>
        <v>16</v>
      </c>
      <c r="J17" s="258">
        <f t="shared" si="4"/>
        <v>16</v>
      </c>
    </row>
    <row r="18" spans="2:14" x14ac:dyDescent="0.2">
      <c r="B18" s="328">
        <v>44210</v>
      </c>
      <c r="C18" s="259">
        <v>6</v>
      </c>
      <c r="D18" s="258">
        <f t="shared" si="0"/>
        <v>16</v>
      </c>
      <c r="E18" s="258">
        <f t="shared" si="1"/>
        <v>16</v>
      </c>
      <c r="F18" s="223"/>
      <c r="G18" s="223"/>
      <c r="H18" s="258">
        <f t="shared" si="2"/>
        <v>16</v>
      </c>
      <c r="I18" s="259">
        <f t="shared" si="3"/>
        <v>16</v>
      </c>
      <c r="J18" s="258">
        <f t="shared" si="4"/>
        <v>16</v>
      </c>
    </row>
    <row r="19" spans="2:14" x14ac:dyDescent="0.2">
      <c r="B19" s="328">
        <v>44211</v>
      </c>
      <c r="C19" s="259">
        <v>6</v>
      </c>
      <c r="D19" s="258">
        <f t="shared" si="0"/>
        <v>16</v>
      </c>
      <c r="E19" s="258">
        <f t="shared" si="1"/>
        <v>16</v>
      </c>
      <c r="F19" s="223"/>
      <c r="G19" s="223"/>
      <c r="H19" s="258">
        <f t="shared" si="2"/>
        <v>16</v>
      </c>
      <c r="I19" s="259">
        <f t="shared" si="3"/>
        <v>16</v>
      </c>
      <c r="J19" s="258">
        <f t="shared" si="4"/>
        <v>16</v>
      </c>
    </row>
    <row r="20" spans="2:14" x14ac:dyDescent="0.2">
      <c r="B20" s="328">
        <v>44212</v>
      </c>
      <c r="C20" s="259">
        <v>0</v>
      </c>
      <c r="D20" s="258">
        <f t="shared" si="0"/>
        <v>0</v>
      </c>
      <c r="E20" s="258">
        <f t="shared" si="1"/>
        <v>0</v>
      </c>
      <c r="F20" s="223"/>
      <c r="G20" s="223"/>
      <c r="H20" s="258">
        <f t="shared" si="2"/>
        <v>0</v>
      </c>
      <c r="I20" s="259">
        <f t="shared" si="3"/>
        <v>0</v>
      </c>
      <c r="J20" s="258">
        <f t="shared" si="4"/>
        <v>0</v>
      </c>
    </row>
    <row r="21" spans="2:14" x14ac:dyDescent="0.2">
      <c r="B21" s="328">
        <v>44213</v>
      </c>
      <c r="C21" s="259">
        <v>0</v>
      </c>
      <c r="D21" s="258">
        <f t="shared" si="0"/>
        <v>0</v>
      </c>
      <c r="E21" s="258">
        <f t="shared" si="1"/>
        <v>0</v>
      </c>
      <c r="F21" s="223"/>
      <c r="G21" s="223"/>
      <c r="H21" s="258">
        <f t="shared" si="2"/>
        <v>0</v>
      </c>
      <c r="I21" s="259">
        <f t="shared" si="3"/>
        <v>0</v>
      </c>
      <c r="J21" s="258">
        <f t="shared" si="4"/>
        <v>0</v>
      </c>
    </row>
    <row r="22" spans="2:14" x14ac:dyDescent="0.2">
      <c r="B22" s="328">
        <v>44214</v>
      </c>
      <c r="C22" s="259">
        <v>6</v>
      </c>
      <c r="D22" s="258">
        <f t="shared" si="0"/>
        <v>16</v>
      </c>
      <c r="E22" s="258">
        <f t="shared" si="1"/>
        <v>16</v>
      </c>
      <c r="F22" s="223"/>
      <c r="G22" s="223"/>
      <c r="H22" s="258">
        <f t="shared" si="2"/>
        <v>16</v>
      </c>
      <c r="I22" s="259">
        <f t="shared" si="3"/>
        <v>16</v>
      </c>
      <c r="J22" s="258">
        <f t="shared" si="4"/>
        <v>16</v>
      </c>
    </row>
    <row r="23" spans="2:14" x14ac:dyDescent="0.2">
      <c r="B23" s="328">
        <v>44215</v>
      </c>
      <c r="C23" s="259">
        <v>6</v>
      </c>
      <c r="D23" s="258">
        <f t="shared" si="0"/>
        <v>16</v>
      </c>
      <c r="E23" s="258">
        <f t="shared" si="1"/>
        <v>16</v>
      </c>
      <c r="F23" s="223"/>
      <c r="G23" s="223"/>
      <c r="H23" s="258">
        <f t="shared" si="2"/>
        <v>16</v>
      </c>
      <c r="I23" s="259">
        <f t="shared" si="3"/>
        <v>16</v>
      </c>
      <c r="J23" s="258">
        <f t="shared" si="4"/>
        <v>16</v>
      </c>
    </row>
    <row r="24" spans="2:14" x14ac:dyDescent="0.2">
      <c r="B24" s="328">
        <v>44216</v>
      </c>
      <c r="C24" s="259">
        <v>6</v>
      </c>
      <c r="D24" s="258">
        <f t="shared" si="0"/>
        <v>16</v>
      </c>
      <c r="E24" s="258">
        <f t="shared" si="1"/>
        <v>16</v>
      </c>
      <c r="F24" s="223"/>
      <c r="G24" s="223"/>
      <c r="H24" s="258">
        <f t="shared" si="2"/>
        <v>16</v>
      </c>
      <c r="I24" s="259">
        <f t="shared" si="3"/>
        <v>16</v>
      </c>
      <c r="J24" s="258">
        <f t="shared" si="4"/>
        <v>16</v>
      </c>
    </row>
    <row r="25" spans="2:14" x14ac:dyDescent="0.2">
      <c r="B25" s="328">
        <v>44217</v>
      </c>
      <c r="C25" s="259">
        <v>6</v>
      </c>
      <c r="D25" s="258">
        <f t="shared" si="0"/>
        <v>16</v>
      </c>
      <c r="E25" s="258">
        <f t="shared" si="1"/>
        <v>16</v>
      </c>
      <c r="F25" s="223"/>
      <c r="G25" s="223"/>
      <c r="H25" s="258">
        <f t="shared" si="2"/>
        <v>16</v>
      </c>
      <c r="I25" s="259">
        <f t="shared" si="3"/>
        <v>16</v>
      </c>
      <c r="J25" s="258">
        <f t="shared" si="4"/>
        <v>16</v>
      </c>
    </row>
    <row r="26" spans="2:14" x14ac:dyDescent="0.2">
      <c r="B26" s="328">
        <v>44218</v>
      </c>
      <c r="C26" s="259">
        <v>6</v>
      </c>
      <c r="D26" s="258">
        <f t="shared" si="0"/>
        <v>16</v>
      </c>
      <c r="E26" s="258">
        <f t="shared" si="1"/>
        <v>16</v>
      </c>
      <c r="F26" s="223"/>
      <c r="G26" s="223"/>
      <c r="H26" s="258">
        <f t="shared" si="2"/>
        <v>16</v>
      </c>
      <c r="I26" s="259">
        <f t="shared" si="3"/>
        <v>16</v>
      </c>
      <c r="J26" s="258">
        <f t="shared" si="4"/>
        <v>16</v>
      </c>
    </row>
    <row r="27" spans="2:14" x14ac:dyDescent="0.2">
      <c r="B27" s="328">
        <v>44219</v>
      </c>
      <c r="C27" s="259">
        <v>0</v>
      </c>
      <c r="D27" s="258">
        <f t="shared" si="0"/>
        <v>0</v>
      </c>
      <c r="E27" s="258">
        <f t="shared" si="1"/>
        <v>0</v>
      </c>
      <c r="F27" s="223"/>
      <c r="G27" s="223"/>
      <c r="H27" s="258">
        <f t="shared" si="2"/>
        <v>0</v>
      </c>
      <c r="I27" s="259">
        <f t="shared" si="3"/>
        <v>0</v>
      </c>
      <c r="J27" s="258">
        <f t="shared" si="4"/>
        <v>0</v>
      </c>
    </row>
    <row r="28" spans="2:14" x14ac:dyDescent="0.2">
      <c r="B28" s="328">
        <v>44220</v>
      </c>
      <c r="C28" s="259">
        <v>0</v>
      </c>
      <c r="D28" s="258">
        <f t="shared" si="0"/>
        <v>0</v>
      </c>
      <c r="E28" s="258">
        <f t="shared" si="1"/>
        <v>0</v>
      </c>
      <c r="F28" s="223"/>
      <c r="G28" s="223"/>
      <c r="H28" s="258">
        <f t="shared" si="2"/>
        <v>0</v>
      </c>
      <c r="I28" s="259">
        <f t="shared" si="3"/>
        <v>0</v>
      </c>
      <c r="J28" s="258">
        <f t="shared" si="4"/>
        <v>0</v>
      </c>
    </row>
    <row r="29" spans="2:14" x14ac:dyDescent="0.2">
      <c r="B29" s="328">
        <v>44221</v>
      </c>
      <c r="C29" s="259">
        <v>6</v>
      </c>
      <c r="D29" s="258">
        <f t="shared" si="0"/>
        <v>16</v>
      </c>
      <c r="E29" s="258">
        <f t="shared" si="1"/>
        <v>16</v>
      </c>
      <c r="F29" s="223"/>
      <c r="G29" s="223"/>
      <c r="H29" s="258">
        <f t="shared" si="2"/>
        <v>16</v>
      </c>
      <c r="I29" s="259">
        <f t="shared" si="3"/>
        <v>16</v>
      </c>
      <c r="J29" s="258">
        <f t="shared" si="4"/>
        <v>16</v>
      </c>
      <c r="L29" s="330" t="s">
        <v>10</v>
      </c>
      <c r="M29" s="330" t="s">
        <v>11</v>
      </c>
      <c r="N29" s="330" t="s">
        <v>12</v>
      </c>
    </row>
    <row r="30" spans="2:14" x14ac:dyDescent="0.2">
      <c r="B30" s="328">
        <v>44222</v>
      </c>
      <c r="C30" s="259">
        <v>6</v>
      </c>
      <c r="D30" s="258">
        <f t="shared" si="0"/>
        <v>16</v>
      </c>
      <c r="E30" s="258">
        <f t="shared" si="1"/>
        <v>16</v>
      </c>
      <c r="F30" s="223"/>
      <c r="G30" s="223"/>
      <c r="H30" s="258">
        <f t="shared" si="2"/>
        <v>16</v>
      </c>
      <c r="I30" s="259">
        <f t="shared" si="3"/>
        <v>16</v>
      </c>
      <c r="J30" s="258">
        <f t="shared" si="4"/>
        <v>16</v>
      </c>
      <c r="L30" s="331" t="s">
        <v>13</v>
      </c>
      <c r="M30" s="226">
        <v>1718</v>
      </c>
      <c r="N30" s="332">
        <f>M30/M32</f>
        <v>0.13924461014751174</v>
      </c>
    </row>
    <row r="31" spans="2:14" x14ac:dyDescent="0.2">
      <c r="B31" s="328">
        <v>44223</v>
      </c>
      <c r="C31" s="259">
        <v>6</v>
      </c>
      <c r="D31" s="258">
        <f t="shared" si="0"/>
        <v>16</v>
      </c>
      <c r="E31" s="258">
        <f t="shared" si="1"/>
        <v>16</v>
      </c>
      <c r="F31" s="223"/>
      <c r="G31" s="223"/>
      <c r="H31" s="258">
        <f t="shared" si="2"/>
        <v>16</v>
      </c>
      <c r="I31" s="259">
        <f t="shared" si="3"/>
        <v>16</v>
      </c>
      <c r="J31" s="258">
        <f t="shared" si="4"/>
        <v>16</v>
      </c>
      <c r="L31" s="333" t="s">
        <v>14</v>
      </c>
      <c r="M31" s="334">
        <f>9695+925</f>
        <v>10620</v>
      </c>
      <c r="N31" s="335">
        <f>M31/M32</f>
        <v>0.86075538985248823</v>
      </c>
    </row>
    <row r="32" spans="2:14" x14ac:dyDescent="0.2">
      <c r="B32" s="328">
        <v>44224</v>
      </c>
      <c r="C32" s="259">
        <v>6</v>
      </c>
      <c r="D32" s="258">
        <f t="shared" si="0"/>
        <v>16</v>
      </c>
      <c r="E32" s="258">
        <f t="shared" si="1"/>
        <v>16</v>
      </c>
      <c r="F32" s="223"/>
      <c r="G32" s="223"/>
      <c r="H32" s="258">
        <f t="shared" si="2"/>
        <v>16</v>
      </c>
      <c r="I32" s="259">
        <f t="shared" si="3"/>
        <v>16</v>
      </c>
      <c r="J32" s="258">
        <f t="shared" si="4"/>
        <v>16</v>
      </c>
      <c r="L32" s="331" t="s">
        <v>3</v>
      </c>
      <c r="M32" s="334">
        <f>M30+M31</f>
        <v>12338</v>
      </c>
      <c r="N32" s="336">
        <v>1</v>
      </c>
    </row>
    <row r="33" spans="1:20" x14ac:dyDescent="0.2">
      <c r="B33" s="328">
        <v>44225</v>
      </c>
      <c r="C33" s="259">
        <v>6</v>
      </c>
      <c r="D33" s="258">
        <f t="shared" si="0"/>
        <v>16</v>
      </c>
      <c r="E33" s="258">
        <f t="shared" si="1"/>
        <v>16</v>
      </c>
      <c r="F33" s="223"/>
      <c r="G33" s="223"/>
      <c r="H33" s="258">
        <f t="shared" si="2"/>
        <v>16</v>
      </c>
      <c r="I33" s="259">
        <f t="shared" si="3"/>
        <v>16</v>
      </c>
      <c r="J33" s="258">
        <f t="shared" si="4"/>
        <v>16</v>
      </c>
    </row>
    <row r="34" spans="1:20" x14ac:dyDescent="0.2">
      <c r="B34" s="328">
        <v>44226</v>
      </c>
      <c r="C34" s="259">
        <v>0</v>
      </c>
      <c r="D34" s="258">
        <f t="shared" si="0"/>
        <v>0</v>
      </c>
      <c r="E34" s="258">
        <f t="shared" si="1"/>
        <v>0</v>
      </c>
      <c r="F34" s="223"/>
      <c r="G34" s="223"/>
      <c r="H34" s="258">
        <f t="shared" si="2"/>
        <v>0</v>
      </c>
      <c r="I34" s="259">
        <f t="shared" si="3"/>
        <v>0</v>
      </c>
      <c r="J34" s="258">
        <f t="shared" si="4"/>
        <v>0</v>
      </c>
    </row>
    <row r="35" spans="1:20" x14ac:dyDescent="0.2">
      <c r="B35" s="328">
        <v>44227</v>
      </c>
      <c r="C35" s="259">
        <v>0</v>
      </c>
      <c r="D35" s="337">
        <f t="shared" si="0"/>
        <v>0</v>
      </c>
      <c r="E35" s="258">
        <f t="shared" si="1"/>
        <v>0</v>
      </c>
      <c r="F35" s="223"/>
      <c r="G35" s="223"/>
      <c r="H35" s="258">
        <f t="shared" si="2"/>
        <v>0</v>
      </c>
      <c r="I35" s="259">
        <f t="shared" si="3"/>
        <v>0</v>
      </c>
      <c r="J35" s="258">
        <f t="shared" si="4"/>
        <v>0</v>
      </c>
    </row>
    <row r="36" spans="1:20" x14ac:dyDescent="0.2">
      <c r="B36" s="167"/>
      <c r="C36" s="338"/>
      <c r="D36" s="339">
        <f>SUM(D5:D35)</f>
        <v>320</v>
      </c>
      <c r="E36" s="339">
        <f t="shared" ref="E36:J36" si="5">SUM(E5:E35)</f>
        <v>320</v>
      </c>
      <c r="F36" s="339">
        <f t="shared" si="5"/>
        <v>0</v>
      </c>
      <c r="G36" s="339">
        <v>6</v>
      </c>
      <c r="H36" s="339">
        <f t="shared" si="5"/>
        <v>320</v>
      </c>
      <c r="I36" s="339">
        <f t="shared" si="5"/>
        <v>320</v>
      </c>
      <c r="J36" s="339">
        <f t="shared" si="5"/>
        <v>320</v>
      </c>
      <c r="O36" s="340"/>
      <c r="T36" s="111" t="s">
        <v>113</v>
      </c>
    </row>
    <row r="37" spans="1:20" s="268" customFormat="1" x14ac:dyDescent="0.2">
      <c r="A37" s="234"/>
      <c r="B37" s="269" t="s">
        <v>47</v>
      </c>
      <c r="C37" s="362">
        <f>D37+F37+H37+I37+J37+E37+G37</f>
        <v>4791.2950199999996</v>
      </c>
      <c r="D37" s="341">
        <f>D36*E44</f>
        <v>1281.6319999999998</v>
      </c>
      <c r="E37" s="341">
        <f>E36*E40</f>
        <v>2652.3199999999997</v>
      </c>
      <c r="F37" s="341">
        <f>F36*O11</f>
        <v>0</v>
      </c>
      <c r="G37" s="341">
        <f>G36*E42</f>
        <v>74.6691</v>
      </c>
      <c r="H37" s="341">
        <f>H36*E46</f>
        <v>89.600000000000009</v>
      </c>
      <c r="I37" s="341">
        <f>I36*E46</f>
        <v>89.600000000000009</v>
      </c>
      <c r="J37" s="341">
        <f>J36*E45+J36*E43</f>
        <v>603.47392000000002</v>
      </c>
      <c r="K37" s="266"/>
      <c r="L37" s="360"/>
      <c r="M37" s="267"/>
      <c r="O37" s="361"/>
    </row>
    <row r="39" spans="1:20" x14ac:dyDescent="0.2">
      <c r="D39" s="342" t="s">
        <v>60</v>
      </c>
      <c r="E39" s="223" t="s">
        <v>61</v>
      </c>
      <c r="H39" s="268" t="s">
        <v>62</v>
      </c>
      <c r="I39" s="360">
        <f>C37*N31</f>
        <v>4124.1330128383852</v>
      </c>
    </row>
    <row r="40" spans="1:20" x14ac:dyDescent="0.2">
      <c r="C40" s="331" t="s">
        <v>39</v>
      </c>
      <c r="D40" s="343">
        <f>'[3]Paraugu paņemšana'!F18</f>
        <v>6.85</v>
      </c>
      <c r="E40" s="344">
        <f>'[3]Paraugu paņemšana'!G18</f>
        <v>8.2884999999999991</v>
      </c>
      <c r="I40" s="363">
        <f>ROUNDUP(I39,0)</f>
        <v>4125</v>
      </c>
      <c r="J40" s="268"/>
      <c r="K40" s="268"/>
      <c r="L40" s="268"/>
      <c r="M40" s="268"/>
    </row>
    <row r="41" spans="1:20" x14ac:dyDescent="0.2">
      <c r="C41" s="276" t="s">
        <v>40</v>
      </c>
      <c r="D41" s="343">
        <f>'[3]Paraugu paņemšana'!F19</f>
        <v>4.5</v>
      </c>
      <c r="E41" s="344">
        <f>'[3]Paraugu paņemšana'!G19</f>
        <v>5.4450000000000003</v>
      </c>
      <c r="J41" s="268"/>
      <c r="K41" s="268"/>
      <c r="L41" s="268"/>
      <c r="M41" s="268"/>
    </row>
    <row r="42" spans="1:20" x14ac:dyDescent="0.2">
      <c r="C42" s="345" t="s">
        <v>114</v>
      </c>
      <c r="D42" s="346">
        <f>'[3]Paraugu paņemšana'!F20</f>
        <v>10.285</v>
      </c>
      <c r="E42" s="344">
        <f>'[3]Paraugu paņemšana'!G20</f>
        <v>12.444850000000001</v>
      </c>
      <c r="J42" s="268"/>
      <c r="K42" s="268"/>
      <c r="L42" s="268"/>
      <c r="M42" s="268"/>
    </row>
    <row r="43" spans="1:20" x14ac:dyDescent="0.2">
      <c r="C43" s="331" t="s">
        <v>41</v>
      </c>
      <c r="D43" s="343">
        <f>'[3]Paraugu paņemšana'!F21</f>
        <v>1.6</v>
      </c>
      <c r="E43" s="344">
        <f>'[3]Paraugu paņemšana'!G21</f>
        <v>1.792</v>
      </c>
      <c r="H43" s="245"/>
      <c r="J43" s="347"/>
      <c r="K43" s="347"/>
      <c r="L43" s="347"/>
      <c r="M43" s="268"/>
    </row>
    <row r="44" spans="1:20" x14ac:dyDescent="0.2">
      <c r="C44" s="276" t="s">
        <v>42</v>
      </c>
      <c r="D44" s="343">
        <f>'[3]Paraugu paņemšana'!F22</f>
        <v>3.31</v>
      </c>
      <c r="E44" s="344">
        <f>'[3]Paraugu paņemšana'!G22</f>
        <v>4.0050999999999997</v>
      </c>
      <c r="J44" s="348"/>
      <c r="K44" s="349"/>
      <c r="L44" s="350"/>
      <c r="M44" s="268"/>
    </row>
    <row r="45" spans="1:20" x14ac:dyDescent="0.2">
      <c r="C45" s="345" t="s">
        <v>5069</v>
      </c>
      <c r="D45" s="351">
        <f>'[3]Paraugu paņemšana'!F23</f>
        <v>8.3799999999999999E-2</v>
      </c>
      <c r="E45" s="352">
        <f>'[3]Paraugu paņemšana'!G23</f>
        <v>9.3855999999999995E-2</v>
      </c>
      <c r="J45" s="348"/>
      <c r="K45" s="349"/>
      <c r="L45" s="350"/>
      <c r="M45" s="268"/>
    </row>
    <row r="46" spans="1:20" x14ac:dyDescent="0.2">
      <c r="C46" s="276" t="s">
        <v>5070</v>
      </c>
      <c r="D46" s="343">
        <f>'[3]Paraugu paņemšana'!F24</f>
        <v>0.25</v>
      </c>
      <c r="E46" s="344">
        <f>'[3]Paraugu paņemšana'!G24</f>
        <v>0.28000000000000003</v>
      </c>
      <c r="J46" s="348"/>
      <c r="K46" s="349"/>
      <c r="L46" s="350"/>
      <c r="M46" s="268"/>
    </row>
    <row r="47" spans="1:20" x14ac:dyDescent="0.2">
      <c r="C47" s="353" t="s">
        <v>63</v>
      </c>
      <c r="D47" s="329"/>
      <c r="E47" s="354">
        <f>SUM(E40:E46)</f>
        <v>32.349306000000006</v>
      </c>
      <c r="J47" s="348"/>
      <c r="K47" s="349"/>
      <c r="L47" s="355"/>
      <c r="M47" s="268"/>
    </row>
    <row r="48" spans="1:20" x14ac:dyDescent="0.2">
      <c r="C48" s="356"/>
      <c r="D48" s="267"/>
      <c r="E48" s="357"/>
      <c r="J48" s="268"/>
      <c r="K48" s="268"/>
      <c r="L48" s="268"/>
      <c r="M48" s="268"/>
    </row>
    <row r="49" spans="7:13" x14ac:dyDescent="0.2">
      <c r="G49" s="268"/>
      <c r="H49" s="268"/>
      <c r="I49" s="268"/>
      <c r="J49" s="268"/>
      <c r="K49" s="268"/>
      <c r="L49" s="268"/>
      <c r="M49" s="268"/>
    </row>
    <row r="50" spans="7:13" x14ac:dyDescent="0.2">
      <c r="G50" s="253"/>
      <c r="H50" s="358"/>
      <c r="I50" s="268"/>
      <c r="J50" s="268"/>
      <c r="K50" s="266"/>
      <c r="L50" s="357"/>
      <c r="M50" s="268"/>
    </row>
    <row r="51" spans="7:13" x14ac:dyDescent="0.2">
      <c r="G51" s="268"/>
      <c r="H51" s="268"/>
      <c r="I51" s="268"/>
      <c r="J51" s="268"/>
      <c r="K51" s="268"/>
      <c r="L51" s="268"/>
      <c r="M51" s="268"/>
    </row>
    <row r="52" spans="7:13" x14ac:dyDescent="0.2">
      <c r="G52" s="268"/>
      <c r="H52" s="268"/>
      <c r="I52" s="268"/>
      <c r="J52" s="268"/>
      <c r="K52" s="268"/>
      <c r="L52" s="268"/>
      <c r="M52" s="268"/>
    </row>
    <row r="53" spans="7:13" x14ac:dyDescent="0.2">
      <c r="G53" s="268"/>
      <c r="H53" s="268"/>
      <c r="I53" s="268"/>
      <c r="J53" s="268"/>
      <c r="K53" s="268"/>
      <c r="L53" s="268"/>
      <c r="M53" s="268"/>
    </row>
  </sheetData>
  <mergeCells count="2">
    <mergeCell ref="F3:G3"/>
    <mergeCell ref="H1:J1"/>
  </mergeCells>
  <pageMargins left="0.11811023622047245" right="0.11811023622047245" top="0.15748031496062992" bottom="0.15748031496062992" header="0.31496062992125984" footer="0.31496062992125984"/>
  <pageSetup paperSize="9" scale="6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CBFE-1CA3-4DBB-8D17-75EEFF8CF0CF}">
  <sheetPr>
    <tabColor theme="9" tint="0.39997558519241921"/>
  </sheetPr>
  <dimension ref="A1:T50"/>
  <sheetViews>
    <sheetView zoomScale="68" zoomScaleNormal="68" workbookViewId="0">
      <selection activeCell="G1" sqref="G1:J1"/>
    </sheetView>
  </sheetViews>
  <sheetFormatPr defaultRowHeight="12.75" x14ac:dyDescent="0.2"/>
  <cols>
    <col min="1" max="1" width="6.42578125" style="111" customWidth="1"/>
    <col min="2" max="2" width="15.85546875" style="111" customWidth="1"/>
    <col min="3" max="3" width="26.42578125" style="111" customWidth="1"/>
    <col min="4" max="4" width="16.42578125" style="326" customWidth="1"/>
    <col min="5" max="5" width="14" style="111" customWidth="1"/>
    <col min="6" max="6" width="19.5703125" style="111" customWidth="1"/>
    <col min="7" max="7" width="27.42578125" style="111" customWidth="1"/>
    <col min="8" max="8" width="15.42578125" style="111" customWidth="1"/>
    <col min="9" max="9" width="14.42578125" style="111" customWidth="1"/>
    <col min="10" max="10" width="9.140625" style="111"/>
    <col min="11" max="11" width="9.42578125" style="111" customWidth="1"/>
    <col min="12" max="12" width="9.42578125" style="111" bestFit="1" customWidth="1"/>
    <col min="13" max="13" width="11.42578125" style="111" customWidth="1"/>
    <col min="14" max="14" width="17.140625" style="111" customWidth="1"/>
    <col min="15" max="16384" width="9.140625" style="111"/>
  </cols>
  <sheetData>
    <row r="1" spans="2:15" ht="74.25" customHeight="1" x14ac:dyDescent="0.2">
      <c r="G1" s="1385" t="s">
        <v>5407</v>
      </c>
      <c r="H1" s="1385"/>
      <c r="I1" s="1385"/>
      <c r="J1" s="1385"/>
    </row>
    <row r="2" spans="2:15" x14ac:dyDescent="0.2">
      <c r="B2" s="323" t="s">
        <v>5372</v>
      </c>
      <c r="C2" s="324"/>
      <c r="D2" s="325"/>
      <c r="E2" s="324"/>
      <c r="F2" s="215"/>
      <c r="G2" s="215"/>
    </row>
    <row r="3" spans="2:15" x14ac:dyDescent="0.2">
      <c r="F3" s="1457" t="s">
        <v>112</v>
      </c>
      <c r="G3" s="1458"/>
      <c r="J3" s="268"/>
      <c r="K3" s="268"/>
    </row>
    <row r="4" spans="2:15" ht="102" x14ac:dyDescent="0.2">
      <c r="B4" s="359" t="s">
        <v>21</v>
      </c>
      <c r="C4" s="265" t="s">
        <v>50</v>
      </c>
      <c r="D4" s="264" t="s">
        <v>51</v>
      </c>
      <c r="E4" s="265" t="s">
        <v>52</v>
      </c>
      <c r="F4" s="265" t="s">
        <v>53</v>
      </c>
      <c r="G4" s="265" t="s">
        <v>5068</v>
      </c>
      <c r="H4" s="265" t="s">
        <v>54</v>
      </c>
      <c r="I4" s="265" t="s">
        <v>55</v>
      </c>
      <c r="J4" s="265" t="s">
        <v>56</v>
      </c>
      <c r="K4" s="268"/>
      <c r="L4" s="327"/>
    </row>
    <row r="5" spans="2:15" x14ac:dyDescent="0.2">
      <c r="B5" s="1122">
        <v>44228</v>
      </c>
      <c r="C5" s="259">
        <v>6</v>
      </c>
      <c r="D5" s="258">
        <f>((8/3)*C5)</f>
        <v>16</v>
      </c>
      <c r="E5" s="258">
        <f>((8/3)*C5)</f>
        <v>16</v>
      </c>
      <c r="F5" s="219"/>
      <c r="G5" s="219"/>
      <c r="H5" s="258">
        <f>((C5*8)/3)</f>
        <v>16</v>
      </c>
      <c r="I5" s="259">
        <f>((C5*8)/3)</f>
        <v>16</v>
      </c>
      <c r="J5" s="258">
        <f>((C5*8)/3)</f>
        <v>16</v>
      </c>
    </row>
    <row r="6" spans="2:15" x14ac:dyDescent="0.2">
      <c r="B6" s="1122">
        <v>44229</v>
      </c>
      <c r="C6" s="259">
        <v>6</v>
      </c>
      <c r="D6" s="258">
        <f t="shared" ref="D6:D32" si="0">((8/3)*C6)</f>
        <v>16</v>
      </c>
      <c r="E6" s="258">
        <f t="shared" ref="E6:E32" si="1">((8/3)*C6)</f>
        <v>16</v>
      </c>
      <c r="F6" s="219"/>
      <c r="G6" s="219"/>
      <c r="H6" s="258">
        <f t="shared" ref="H6:H32" si="2">((C6*8)/3)</f>
        <v>16</v>
      </c>
      <c r="I6" s="259">
        <f t="shared" ref="I6:I32" si="3">((C6*8)/3)</f>
        <v>16</v>
      </c>
      <c r="J6" s="258">
        <f t="shared" ref="J6:J32" si="4">((C6*8)/3)</f>
        <v>16</v>
      </c>
    </row>
    <row r="7" spans="2:15" x14ac:dyDescent="0.2">
      <c r="B7" s="1122">
        <v>44230</v>
      </c>
      <c r="C7" s="259">
        <v>6</v>
      </c>
      <c r="D7" s="258">
        <f t="shared" si="0"/>
        <v>16</v>
      </c>
      <c r="E7" s="258">
        <f t="shared" si="1"/>
        <v>16</v>
      </c>
      <c r="F7" s="219"/>
      <c r="G7" s="219"/>
      <c r="H7" s="258">
        <f t="shared" si="2"/>
        <v>16</v>
      </c>
      <c r="I7" s="259">
        <f t="shared" si="3"/>
        <v>16</v>
      </c>
      <c r="J7" s="258">
        <f t="shared" si="4"/>
        <v>16</v>
      </c>
    </row>
    <row r="8" spans="2:15" x14ac:dyDescent="0.2">
      <c r="B8" s="1122">
        <v>44231</v>
      </c>
      <c r="C8" s="259">
        <v>6</v>
      </c>
      <c r="D8" s="258">
        <f t="shared" si="0"/>
        <v>16</v>
      </c>
      <c r="E8" s="258">
        <f t="shared" si="1"/>
        <v>16</v>
      </c>
      <c r="F8" s="219"/>
      <c r="G8" s="219"/>
      <c r="H8" s="258">
        <f t="shared" si="2"/>
        <v>16</v>
      </c>
      <c r="I8" s="259">
        <f t="shared" si="3"/>
        <v>16</v>
      </c>
      <c r="J8" s="258">
        <f t="shared" si="4"/>
        <v>16</v>
      </c>
    </row>
    <row r="9" spans="2:15" x14ac:dyDescent="0.2">
      <c r="B9" s="1122">
        <v>44232</v>
      </c>
      <c r="C9" s="259">
        <v>6</v>
      </c>
      <c r="D9" s="258">
        <f t="shared" si="0"/>
        <v>16</v>
      </c>
      <c r="E9" s="258">
        <f t="shared" si="1"/>
        <v>16</v>
      </c>
      <c r="F9" s="219"/>
      <c r="G9" s="219"/>
      <c r="H9" s="258">
        <f t="shared" si="2"/>
        <v>16</v>
      </c>
      <c r="I9" s="259">
        <f t="shared" si="3"/>
        <v>16</v>
      </c>
      <c r="J9" s="258">
        <f t="shared" si="4"/>
        <v>16</v>
      </c>
      <c r="N9" s="504"/>
      <c r="O9" s="505"/>
    </row>
    <row r="10" spans="2:15" x14ac:dyDescent="0.2">
      <c r="B10" s="1122">
        <v>44233</v>
      </c>
      <c r="C10" s="259">
        <v>0</v>
      </c>
      <c r="D10" s="258">
        <f t="shared" si="0"/>
        <v>0</v>
      </c>
      <c r="E10" s="258">
        <f t="shared" si="1"/>
        <v>0</v>
      </c>
      <c r="F10" s="219"/>
      <c r="G10" s="219"/>
      <c r="H10" s="258">
        <f t="shared" si="2"/>
        <v>0</v>
      </c>
      <c r="I10" s="259">
        <f t="shared" si="3"/>
        <v>0</v>
      </c>
      <c r="J10" s="258">
        <f t="shared" si="4"/>
        <v>0</v>
      </c>
      <c r="N10" s="504"/>
      <c r="O10" s="360"/>
    </row>
    <row r="11" spans="2:15" x14ac:dyDescent="0.2">
      <c r="B11" s="1122">
        <v>44234</v>
      </c>
      <c r="C11" s="259">
        <v>0</v>
      </c>
      <c r="D11" s="258">
        <f t="shared" si="0"/>
        <v>0</v>
      </c>
      <c r="E11" s="258">
        <f t="shared" si="1"/>
        <v>0</v>
      </c>
      <c r="F11" s="219"/>
      <c r="G11" s="219"/>
      <c r="H11" s="258">
        <f t="shared" si="2"/>
        <v>0</v>
      </c>
      <c r="I11" s="259">
        <f t="shared" si="3"/>
        <v>0</v>
      </c>
      <c r="J11" s="258">
        <f t="shared" si="4"/>
        <v>0</v>
      </c>
      <c r="N11" s="504"/>
      <c r="O11" s="360"/>
    </row>
    <row r="12" spans="2:15" x14ac:dyDescent="0.2">
      <c r="B12" s="1122">
        <v>44235</v>
      </c>
      <c r="C12" s="259">
        <v>6</v>
      </c>
      <c r="D12" s="258">
        <f t="shared" si="0"/>
        <v>16</v>
      </c>
      <c r="E12" s="258">
        <f t="shared" si="1"/>
        <v>16</v>
      </c>
      <c r="F12" s="219"/>
      <c r="G12" s="219"/>
      <c r="H12" s="258">
        <f t="shared" si="2"/>
        <v>16</v>
      </c>
      <c r="I12" s="259">
        <f t="shared" si="3"/>
        <v>16</v>
      </c>
      <c r="J12" s="258">
        <f t="shared" si="4"/>
        <v>16</v>
      </c>
      <c r="N12" s="504"/>
      <c r="O12" s="360"/>
    </row>
    <row r="13" spans="2:15" x14ac:dyDescent="0.2">
      <c r="B13" s="1122">
        <v>44236</v>
      </c>
      <c r="C13" s="259">
        <v>6</v>
      </c>
      <c r="D13" s="258">
        <f t="shared" si="0"/>
        <v>16</v>
      </c>
      <c r="E13" s="258">
        <f t="shared" si="1"/>
        <v>16</v>
      </c>
      <c r="F13" s="219"/>
      <c r="G13" s="219"/>
      <c r="H13" s="258">
        <f t="shared" si="2"/>
        <v>16</v>
      </c>
      <c r="I13" s="259">
        <f t="shared" si="3"/>
        <v>16</v>
      </c>
      <c r="J13" s="258">
        <f t="shared" si="4"/>
        <v>16</v>
      </c>
      <c r="N13" s="504"/>
      <c r="O13" s="360"/>
    </row>
    <row r="14" spans="2:15" x14ac:dyDescent="0.2">
      <c r="B14" s="1122">
        <v>44237</v>
      </c>
      <c r="C14" s="259">
        <v>6</v>
      </c>
      <c r="D14" s="258">
        <f t="shared" si="0"/>
        <v>16</v>
      </c>
      <c r="E14" s="258">
        <f t="shared" si="1"/>
        <v>16</v>
      </c>
      <c r="F14" s="219"/>
      <c r="G14" s="219"/>
      <c r="H14" s="258">
        <f t="shared" si="2"/>
        <v>16</v>
      </c>
      <c r="I14" s="259">
        <f t="shared" si="3"/>
        <v>16</v>
      </c>
      <c r="J14" s="258">
        <f t="shared" si="4"/>
        <v>16</v>
      </c>
    </row>
    <row r="15" spans="2:15" x14ac:dyDescent="0.2">
      <c r="B15" s="1122">
        <v>44238</v>
      </c>
      <c r="C15" s="259">
        <v>6</v>
      </c>
      <c r="D15" s="258">
        <f t="shared" si="0"/>
        <v>16</v>
      </c>
      <c r="E15" s="258">
        <f t="shared" si="1"/>
        <v>16</v>
      </c>
      <c r="F15" s="223"/>
      <c r="G15" s="223"/>
      <c r="H15" s="258">
        <f t="shared" si="2"/>
        <v>16</v>
      </c>
      <c r="I15" s="259">
        <f t="shared" si="3"/>
        <v>16</v>
      </c>
      <c r="J15" s="258">
        <f t="shared" si="4"/>
        <v>16</v>
      </c>
    </row>
    <row r="16" spans="2:15" x14ac:dyDescent="0.2">
      <c r="B16" s="1122">
        <v>44239</v>
      </c>
      <c r="C16" s="259">
        <v>6</v>
      </c>
      <c r="D16" s="258">
        <f t="shared" si="0"/>
        <v>16</v>
      </c>
      <c r="E16" s="258">
        <f t="shared" si="1"/>
        <v>16</v>
      </c>
      <c r="F16" s="223"/>
      <c r="G16" s="223"/>
      <c r="H16" s="258">
        <f t="shared" si="2"/>
        <v>16</v>
      </c>
      <c r="I16" s="259">
        <f t="shared" si="3"/>
        <v>16</v>
      </c>
      <c r="J16" s="258">
        <f t="shared" si="4"/>
        <v>16</v>
      </c>
    </row>
    <row r="17" spans="2:14" x14ac:dyDescent="0.2">
      <c r="B17" s="1122">
        <v>44240</v>
      </c>
      <c r="C17" s="259">
        <v>0</v>
      </c>
      <c r="D17" s="258">
        <f t="shared" si="0"/>
        <v>0</v>
      </c>
      <c r="E17" s="258">
        <f t="shared" si="1"/>
        <v>0</v>
      </c>
      <c r="F17" s="223"/>
      <c r="G17" s="223"/>
      <c r="H17" s="258">
        <f t="shared" si="2"/>
        <v>0</v>
      </c>
      <c r="I17" s="259">
        <f t="shared" si="3"/>
        <v>0</v>
      </c>
      <c r="J17" s="258">
        <f t="shared" si="4"/>
        <v>0</v>
      </c>
    </row>
    <row r="18" spans="2:14" x14ac:dyDescent="0.2">
      <c r="B18" s="1122">
        <v>44241</v>
      </c>
      <c r="C18" s="259">
        <v>0</v>
      </c>
      <c r="D18" s="258">
        <f t="shared" si="0"/>
        <v>0</v>
      </c>
      <c r="E18" s="258">
        <f t="shared" si="1"/>
        <v>0</v>
      </c>
      <c r="F18" s="223"/>
      <c r="G18" s="223"/>
      <c r="H18" s="258">
        <f t="shared" si="2"/>
        <v>0</v>
      </c>
      <c r="I18" s="259">
        <f t="shared" si="3"/>
        <v>0</v>
      </c>
      <c r="J18" s="258">
        <f t="shared" si="4"/>
        <v>0</v>
      </c>
    </row>
    <row r="19" spans="2:14" x14ac:dyDescent="0.2">
      <c r="B19" s="1122">
        <v>44242</v>
      </c>
      <c r="C19" s="259">
        <v>6</v>
      </c>
      <c r="D19" s="258">
        <f t="shared" si="0"/>
        <v>16</v>
      </c>
      <c r="E19" s="258">
        <f t="shared" si="1"/>
        <v>16</v>
      </c>
      <c r="F19" s="223"/>
      <c r="G19" s="223"/>
      <c r="H19" s="258">
        <f t="shared" si="2"/>
        <v>16</v>
      </c>
      <c r="I19" s="259">
        <f t="shared" si="3"/>
        <v>16</v>
      </c>
      <c r="J19" s="258">
        <f t="shared" si="4"/>
        <v>16</v>
      </c>
    </row>
    <row r="20" spans="2:14" x14ac:dyDescent="0.2">
      <c r="B20" s="1122">
        <v>44243</v>
      </c>
      <c r="C20" s="259">
        <v>6</v>
      </c>
      <c r="D20" s="258">
        <f t="shared" si="0"/>
        <v>16</v>
      </c>
      <c r="E20" s="258">
        <f t="shared" si="1"/>
        <v>16</v>
      </c>
      <c r="F20" s="223"/>
      <c r="G20" s="223"/>
      <c r="H20" s="258">
        <f t="shared" si="2"/>
        <v>16</v>
      </c>
      <c r="I20" s="259">
        <f t="shared" si="3"/>
        <v>16</v>
      </c>
      <c r="J20" s="258">
        <f t="shared" si="4"/>
        <v>16</v>
      </c>
    </row>
    <row r="21" spans="2:14" x14ac:dyDescent="0.2">
      <c r="B21" s="1122">
        <v>44244</v>
      </c>
      <c r="C21" s="259">
        <v>6</v>
      </c>
      <c r="D21" s="258">
        <f t="shared" si="0"/>
        <v>16</v>
      </c>
      <c r="E21" s="258">
        <f t="shared" si="1"/>
        <v>16</v>
      </c>
      <c r="F21" s="223"/>
      <c r="G21" s="223"/>
      <c r="H21" s="258">
        <f t="shared" si="2"/>
        <v>16</v>
      </c>
      <c r="I21" s="259">
        <f t="shared" si="3"/>
        <v>16</v>
      </c>
      <c r="J21" s="258">
        <f t="shared" si="4"/>
        <v>16</v>
      </c>
    </row>
    <row r="22" spans="2:14" x14ac:dyDescent="0.2">
      <c r="B22" s="1122">
        <v>44245</v>
      </c>
      <c r="C22" s="259">
        <v>6</v>
      </c>
      <c r="D22" s="258">
        <f t="shared" si="0"/>
        <v>16</v>
      </c>
      <c r="E22" s="258">
        <f t="shared" si="1"/>
        <v>16</v>
      </c>
      <c r="F22" s="223"/>
      <c r="G22" s="223"/>
      <c r="H22" s="258">
        <f t="shared" si="2"/>
        <v>16</v>
      </c>
      <c r="I22" s="259">
        <f t="shared" si="3"/>
        <v>16</v>
      </c>
      <c r="J22" s="258">
        <f t="shared" si="4"/>
        <v>16</v>
      </c>
    </row>
    <row r="23" spans="2:14" x14ac:dyDescent="0.2">
      <c r="B23" s="1122">
        <v>44246</v>
      </c>
      <c r="C23" s="259">
        <v>6</v>
      </c>
      <c r="D23" s="258">
        <f t="shared" si="0"/>
        <v>16</v>
      </c>
      <c r="E23" s="258">
        <f t="shared" si="1"/>
        <v>16</v>
      </c>
      <c r="F23" s="223"/>
      <c r="G23" s="223"/>
      <c r="H23" s="258">
        <f t="shared" si="2"/>
        <v>16</v>
      </c>
      <c r="I23" s="259">
        <f t="shared" si="3"/>
        <v>16</v>
      </c>
      <c r="J23" s="258">
        <f t="shared" si="4"/>
        <v>16</v>
      </c>
    </row>
    <row r="24" spans="2:14" x14ac:dyDescent="0.2">
      <c r="B24" s="1122">
        <v>44247</v>
      </c>
      <c r="C24" s="259">
        <v>0</v>
      </c>
      <c r="D24" s="258">
        <f t="shared" si="0"/>
        <v>0</v>
      </c>
      <c r="E24" s="258">
        <f t="shared" si="1"/>
        <v>0</v>
      </c>
      <c r="F24" s="223"/>
      <c r="G24" s="223"/>
      <c r="H24" s="258">
        <f t="shared" si="2"/>
        <v>0</v>
      </c>
      <c r="I24" s="259">
        <f t="shared" si="3"/>
        <v>0</v>
      </c>
      <c r="J24" s="258">
        <f t="shared" si="4"/>
        <v>0</v>
      </c>
    </row>
    <row r="25" spans="2:14" x14ac:dyDescent="0.2">
      <c r="B25" s="1122">
        <v>44248</v>
      </c>
      <c r="C25" s="259">
        <v>0</v>
      </c>
      <c r="D25" s="258">
        <f t="shared" si="0"/>
        <v>0</v>
      </c>
      <c r="E25" s="258">
        <f t="shared" si="1"/>
        <v>0</v>
      </c>
      <c r="F25" s="223"/>
      <c r="G25" s="223"/>
      <c r="H25" s="258">
        <f t="shared" si="2"/>
        <v>0</v>
      </c>
      <c r="I25" s="259">
        <f t="shared" si="3"/>
        <v>0</v>
      </c>
      <c r="J25" s="258">
        <f t="shared" si="4"/>
        <v>0</v>
      </c>
    </row>
    <row r="26" spans="2:14" x14ac:dyDescent="0.2">
      <c r="B26" s="1122">
        <v>44249</v>
      </c>
      <c r="C26" s="259">
        <v>6</v>
      </c>
      <c r="D26" s="258">
        <f t="shared" si="0"/>
        <v>16</v>
      </c>
      <c r="E26" s="258">
        <f t="shared" si="1"/>
        <v>16</v>
      </c>
      <c r="F26" s="223"/>
      <c r="G26" s="223"/>
      <c r="H26" s="258">
        <f t="shared" si="2"/>
        <v>16</v>
      </c>
      <c r="I26" s="259">
        <f t="shared" si="3"/>
        <v>16</v>
      </c>
      <c r="J26" s="258">
        <f t="shared" si="4"/>
        <v>16</v>
      </c>
    </row>
    <row r="27" spans="2:14" x14ac:dyDescent="0.2">
      <c r="B27" s="1122">
        <v>44250</v>
      </c>
      <c r="C27" s="259">
        <v>6</v>
      </c>
      <c r="D27" s="258">
        <f t="shared" si="0"/>
        <v>16</v>
      </c>
      <c r="E27" s="258">
        <f t="shared" si="1"/>
        <v>16</v>
      </c>
      <c r="F27" s="223"/>
      <c r="G27" s="223"/>
      <c r="H27" s="258">
        <f t="shared" si="2"/>
        <v>16</v>
      </c>
      <c r="I27" s="259">
        <f t="shared" si="3"/>
        <v>16</v>
      </c>
      <c r="J27" s="258">
        <f t="shared" si="4"/>
        <v>16</v>
      </c>
    </row>
    <row r="28" spans="2:14" x14ac:dyDescent="0.2">
      <c r="B28" s="1122">
        <v>44251</v>
      </c>
      <c r="C28" s="259">
        <v>6</v>
      </c>
      <c r="D28" s="258">
        <f t="shared" si="0"/>
        <v>16</v>
      </c>
      <c r="E28" s="258">
        <f t="shared" si="1"/>
        <v>16</v>
      </c>
      <c r="F28" s="223"/>
      <c r="G28" s="223"/>
      <c r="H28" s="258">
        <f t="shared" si="2"/>
        <v>16</v>
      </c>
      <c r="I28" s="259">
        <f t="shared" si="3"/>
        <v>16</v>
      </c>
      <c r="J28" s="258">
        <f t="shared" si="4"/>
        <v>16</v>
      </c>
    </row>
    <row r="29" spans="2:14" x14ac:dyDescent="0.2">
      <c r="B29" s="1122">
        <v>44252</v>
      </c>
      <c r="C29" s="259">
        <v>6</v>
      </c>
      <c r="D29" s="258">
        <f t="shared" si="0"/>
        <v>16</v>
      </c>
      <c r="E29" s="258">
        <f t="shared" si="1"/>
        <v>16</v>
      </c>
      <c r="F29" s="223"/>
      <c r="G29" s="223"/>
      <c r="H29" s="258">
        <f t="shared" si="2"/>
        <v>16</v>
      </c>
      <c r="I29" s="259">
        <f t="shared" si="3"/>
        <v>16</v>
      </c>
      <c r="J29" s="258">
        <f t="shared" si="4"/>
        <v>16</v>
      </c>
      <c r="L29" s="330" t="s">
        <v>10</v>
      </c>
      <c r="M29" s="330" t="s">
        <v>11</v>
      </c>
      <c r="N29" s="330" t="s">
        <v>12</v>
      </c>
    </row>
    <row r="30" spans="2:14" x14ac:dyDescent="0.2">
      <c r="B30" s="1122">
        <v>44253</v>
      </c>
      <c r="C30" s="259">
        <v>6</v>
      </c>
      <c r="D30" s="258">
        <f t="shared" si="0"/>
        <v>16</v>
      </c>
      <c r="E30" s="258">
        <f t="shared" si="1"/>
        <v>16</v>
      </c>
      <c r="F30" s="223"/>
      <c r="G30" s="223"/>
      <c r="H30" s="258">
        <f t="shared" si="2"/>
        <v>16</v>
      </c>
      <c r="I30" s="259">
        <f t="shared" si="3"/>
        <v>16</v>
      </c>
      <c r="J30" s="258">
        <f t="shared" si="4"/>
        <v>16</v>
      </c>
      <c r="L30" s="331" t="s">
        <v>13</v>
      </c>
      <c r="M30" s="226">
        <v>1827</v>
      </c>
      <c r="N30" s="332">
        <f>M30/M32</f>
        <v>0.13736842105263158</v>
      </c>
    </row>
    <row r="31" spans="2:14" x14ac:dyDescent="0.2">
      <c r="B31" s="1122">
        <v>44254</v>
      </c>
      <c r="C31" s="259">
        <v>2</v>
      </c>
      <c r="D31" s="258">
        <f t="shared" si="0"/>
        <v>5.333333333333333</v>
      </c>
      <c r="E31" s="258">
        <f t="shared" si="1"/>
        <v>5.333333333333333</v>
      </c>
      <c r="F31" s="223"/>
      <c r="G31" s="223"/>
      <c r="H31" s="258">
        <f t="shared" si="2"/>
        <v>5.333333333333333</v>
      </c>
      <c r="I31" s="261">
        <f t="shared" si="3"/>
        <v>5.333333333333333</v>
      </c>
      <c r="J31" s="258">
        <f t="shared" si="4"/>
        <v>5.333333333333333</v>
      </c>
      <c r="L31" s="333" t="s">
        <v>14</v>
      </c>
      <c r="M31" s="334">
        <v>11473</v>
      </c>
      <c r="N31" s="335">
        <f>M31/M32</f>
        <v>0.86263157894736842</v>
      </c>
    </row>
    <row r="32" spans="2:14" x14ac:dyDescent="0.2">
      <c r="B32" s="1122">
        <v>44255</v>
      </c>
      <c r="C32" s="259">
        <v>0</v>
      </c>
      <c r="D32" s="258">
        <f t="shared" si="0"/>
        <v>0</v>
      </c>
      <c r="E32" s="258">
        <f t="shared" si="1"/>
        <v>0</v>
      </c>
      <c r="F32" s="223"/>
      <c r="G32" s="223"/>
      <c r="H32" s="258">
        <f t="shared" si="2"/>
        <v>0</v>
      </c>
      <c r="I32" s="259">
        <f t="shared" si="3"/>
        <v>0</v>
      </c>
      <c r="J32" s="258">
        <f t="shared" si="4"/>
        <v>0</v>
      </c>
      <c r="L32" s="331" t="s">
        <v>3</v>
      </c>
      <c r="M32" s="334">
        <f>M30+M31</f>
        <v>13300</v>
      </c>
      <c r="N32" s="336">
        <v>1</v>
      </c>
    </row>
    <row r="33" spans="1:20" x14ac:dyDescent="0.2">
      <c r="B33" s="886"/>
      <c r="C33" s="338"/>
      <c r="D33" s="339">
        <f>SUM(D5:D32)</f>
        <v>325.33333333333331</v>
      </c>
      <c r="E33" s="339">
        <f>SUM(E5:E32)</f>
        <v>325.33333333333331</v>
      </c>
      <c r="F33" s="339">
        <f>SUM(F5:F32)</f>
        <v>0</v>
      </c>
      <c r="G33" s="339">
        <v>6</v>
      </c>
      <c r="H33" s="339">
        <f>SUM(H5:H32)</f>
        <v>325.33333333333331</v>
      </c>
      <c r="I33" s="339">
        <f>SUM(I5:I32)</f>
        <v>325.33333333333331</v>
      </c>
      <c r="J33" s="339">
        <f>SUM(J5:J32)</f>
        <v>325.33333333333331</v>
      </c>
      <c r="O33" s="340"/>
      <c r="T33" s="111" t="s">
        <v>113</v>
      </c>
    </row>
    <row r="34" spans="1:20" x14ac:dyDescent="0.2">
      <c r="A34" s="1123"/>
      <c r="B34" s="1124" t="s">
        <v>47</v>
      </c>
      <c r="C34" s="1125">
        <f>D34+F34+H34+I34+J34+E34+G34</f>
        <v>4803.1163405333327</v>
      </c>
      <c r="D34" s="341">
        <f>D33*E41</f>
        <v>1241.9605205333332</v>
      </c>
      <c r="E34" s="341">
        <f>E33*E37</f>
        <v>2696.525333333333</v>
      </c>
      <c r="F34" s="341">
        <f>F33*O11</f>
        <v>0</v>
      </c>
      <c r="G34" s="341">
        <f>G33*E39</f>
        <v>74.6691</v>
      </c>
      <c r="H34" s="341">
        <f>H33*E43</f>
        <v>91.093333333333334</v>
      </c>
      <c r="I34" s="341">
        <f>I33*E43</f>
        <v>91.093333333333334</v>
      </c>
      <c r="J34" s="341">
        <f>J33*E42+J33*E40</f>
        <v>607.77472</v>
      </c>
      <c r="K34" s="510"/>
      <c r="L34" s="511"/>
      <c r="M34" s="326"/>
      <c r="O34" s="1126"/>
    </row>
    <row r="36" spans="1:20" x14ac:dyDescent="0.2">
      <c r="D36" s="342" t="s">
        <v>60</v>
      </c>
      <c r="E36" s="223" t="s">
        <v>61</v>
      </c>
      <c r="H36" s="268" t="s">
        <v>62</v>
      </c>
      <c r="I36" s="357">
        <f>C34*N31</f>
        <v>4143.3198327021746</v>
      </c>
    </row>
    <row r="37" spans="1:20" x14ac:dyDescent="0.2">
      <c r="C37" s="331" t="s">
        <v>39</v>
      </c>
      <c r="D37" s="343">
        <f>'[4]Paraugu paņemšana'!F18</f>
        <v>6.85</v>
      </c>
      <c r="E37" s="344">
        <f>'[4]Paraugu paņemšana'!G18</f>
        <v>8.2884999999999991</v>
      </c>
      <c r="I37" s="363">
        <f>ROUNDUP(I36,0)</f>
        <v>4144</v>
      </c>
      <c r="J37" s="268"/>
      <c r="K37" s="268"/>
      <c r="L37" s="268"/>
      <c r="M37" s="268"/>
    </row>
    <row r="38" spans="1:20" x14ac:dyDescent="0.2">
      <c r="C38" s="276" t="s">
        <v>40</v>
      </c>
      <c r="D38" s="343">
        <f>'[4]Paraugu paņemšana'!F19</f>
        <v>4.5</v>
      </c>
      <c r="E38" s="344">
        <f>'[4]Paraugu paņemšana'!G19</f>
        <v>5.4450000000000003</v>
      </c>
      <c r="J38" s="268"/>
      <c r="K38" s="268"/>
      <c r="L38" s="268"/>
      <c r="M38" s="268"/>
    </row>
    <row r="39" spans="1:20" x14ac:dyDescent="0.2">
      <c r="C39" s="345" t="s">
        <v>114</v>
      </c>
      <c r="D39" s="346">
        <f>'[4]Paraugu paņemšana'!F20</f>
        <v>10.285</v>
      </c>
      <c r="E39" s="344">
        <f>'[4]Paraugu paņemšana'!G20</f>
        <v>12.444850000000001</v>
      </c>
      <c r="J39" s="268"/>
      <c r="K39" s="268"/>
      <c r="L39" s="268"/>
      <c r="M39" s="268"/>
    </row>
    <row r="40" spans="1:20" x14ac:dyDescent="0.2">
      <c r="C40" s="331" t="s">
        <v>41</v>
      </c>
      <c r="D40" s="343">
        <f>'[4]Paraugu paņemšana'!F21</f>
        <v>1.6</v>
      </c>
      <c r="E40" s="344">
        <f>'[4]Paraugu paņemšana'!G21</f>
        <v>1.792</v>
      </c>
      <c r="J40" s="347"/>
      <c r="K40" s="347"/>
      <c r="L40" s="347"/>
      <c r="M40" s="268"/>
    </row>
    <row r="41" spans="1:20" x14ac:dyDescent="0.2">
      <c r="C41" s="276" t="s">
        <v>42</v>
      </c>
      <c r="D41" s="343">
        <f>'[4]Paraugu paņemšana'!F22</f>
        <v>3.15496</v>
      </c>
      <c r="E41" s="344">
        <f>'[4]Paraugu paņemšana'!G22</f>
        <v>3.8175015999999999</v>
      </c>
      <c r="J41" s="348"/>
      <c r="K41" s="349"/>
      <c r="L41" s="350"/>
      <c r="M41" s="268"/>
    </row>
    <row r="42" spans="1:20" x14ac:dyDescent="0.2">
      <c r="C42" s="345" t="s">
        <v>5069</v>
      </c>
      <c r="D42" s="351">
        <f>'[4]Paraugu paņemšana'!F23</f>
        <v>6.8000000000000005E-2</v>
      </c>
      <c r="E42" s="352">
        <f>'[4]Paraugu paņemšana'!G23</f>
        <v>7.6160000000000005E-2</v>
      </c>
      <c r="J42" s="348"/>
      <c r="K42" s="349"/>
      <c r="L42" s="350"/>
      <c r="M42" s="268"/>
    </row>
    <row r="43" spans="1:20" x14ac:dyDescent="0.2">
      <c r="C43" s="276" t="s">
        <v>5070</v>
      </c>
      <c r="D43" s="343">
        <f>'[4]Paraugu paņemšana'!F24</f>
        <v>0.25</v>
      </c>
      <c r="E43" s="344">
        <f>'[4]Paraugu paņemšana'!G24</f>
        <v>0.28000000000000003</v>
      </c>
      <c r="J43" s="348"/>
      <c r="K43" s="349"/>
      <c r="L43" s="350"/>
      <c r="M43" s="268"/>
    </row>
    <row r="44" spans="1:20" x14ac:dyDescent="0.2">
      <c r="C44" s="353" t="s">
        <v>63</v>
      </c>
      <c r="D44" s="329"/>
      <c r="E44" s="354">
        <f>SUM(E37:E43)</f>
        <v>32.144011600000006</v>
      </c>
      <c r="J44" s="348"/>
      <c r="K44" s="349"/>
      <c r="L44" s="355"/>
      <c r="M44" s="268"/>
    </row>
    <row r="45" spans="1:20" x14ac:dyDescent="0.2">
      <c r="C45" s="356"/>
      <c r="D45" s="267"/>
      <c r="E45" s="357"/>
      <c r="J45" s="268"/>
      <c r="K45" s="268"/>
      <c r="L45" s="268"/>
      <c r="M45" s="268"/>
    </row>
    <row r="46" spans="1:20" x14ac:dyDescent="0.2">
      <c r="G46" s="268"/>
      <c r="H46" s="268"/>
      <c r="I46" s="268"/>
      <c r="J46" s="268"/>
      <c r="K46" s="268"/>
      <c r="L46" s="268"/>
      <c r="M46" s="268"/>
    </row>
    <row r="47" spans="1:20" x14ac:dyDescent="0.2">
      <c r="G47" s="253"/>
      <c r="H47" s="358"/>
      <c r="I47" s="268"/>
      <c r="J47" s="268"/>
      <c r="K47" s="266"/>
      <c r="L47" s="357"/>
      <c r="M47" s="268"/>
    </row>
    <row r="48" spans="1:20" x14ac:dyDescent="0.2">
      <c r="G48" s="268"/>
      <c r="H48" s="268"/>
      <c r="I48" s="268"/>
      <c r="J48" s="268"/>
      <c r="K48" s="268"/>
      <c r="L48" s="268"/>
      <c r="M48" s="268"/>
    </row>
    <row r="49" spans="7:13" x14ac:dyDescent="0.2">
      <c r="G49" s="268"/>
      <c r="H49" s="268"/>
      <c r="I49" s="268"/>
      <c r="J49" s="268"/>
      <c r="K49" s="268"/>
      <c r="L49" s="268"/>
      <c r="M49" s="268"/>
    </row>
    <row r="50" spans="7:13" x14ac:dyDescent="0.2">
      <c r="G50" s="268"/>
      <c r="H50" s="268"/>
      <c r="I50" s="268"/>
      <c r="J50" s="268"/>
      <c r="K50" s="268"/>
      <c r="L50" s="268"/>
      <c r="M50" s="268"/>
    </row>
  </sheetData>
  <mergeCells count="2">
    <mergeCell ref="F3:G3"/>
    <mergeCell ref="G1:J1"/>
  </mergeCells>
  <pageMargins left="0.11811023622047245" right="0.11811023622047245" top="0.19685039370078741" bottom="0.15748031496062992" header="0.31496062992125984" footer="0.31496062992125984"/>
  <pageSetup paperSize="9" scale="60" orientation="landscape"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59F5-26CD-457B-81BB-55CC90C400D6}">
  <sheetPr>
    <tabColor theme="9" tint="0.79998168889431442"/>
  </sheetPr>
  <dimension ref="B1:V53"/>
  <sheetViews>
    <sheetView showGridLines="0" zoomScale="62" zoomScaleNormal="62" workbookViewId="0">
      <selection activeCell="H1" sqref="H1:J1"/>
    </sheetView>
  </sheetViews>
  <sheetFormatPr defaultRowHeight="12.75" x14ac:dyDescent="0.2"/>
  <cols>
    <col min="1" max="1" width="5.28515625" style="111" customWidth="1"/>
    <col min="2" max="2" width="40.28515625" style="111" customWidth="1"/>
    <col min="3" max="3" width="15.7109375" style="111" customWidth="1"/>
    <col min="4" max="4" width="17.42578125" style="111" customWidth="1"/>
    <col min="5" max="5" width="13.42578125" style="111" customWidth="1"/>
    <col min="6" max="6" width="24.7109375" style="111" customWidth="1"/>
    <col min="7" max="7" width="22.28515625" style="111" customWidth="1"/>
    <col min="8" max="8" width="16" style="326" customWidth="1"/>
    <col min="9" max="9" width="15.28515625" style="111" customWidth="1"/>
    <col min="10" max="10" width="13.7109375" style="111" customWidth="1"/>
    <col min="11" max="12" width="23.28515625" style="111" customWidth="1"/>
    <col min="13" max="14" width="9.140625" style="111"/>
    <col min="15" max="15" width="9.28515625" style="111" bestFit="1" customWidth="1"/>
    <col min="16" max="16" width="11.5703125" style="111" customWidth="1"/>
    <col min="17" max="16384" width="9.140625" style="111"/>
  </cols>
  <sheetData>
    <row r="1" spans="2:22" ht="93.75" customHeight="1" x14ac:dyDescent="0.2">
      <c r="H1" s="1459" t="s">
        <v>5408</v>
      </c>
      <c r="I1" s="1459"/>
      <c r="J1" s="1459"/>
    </row>
    <row r="2" spans="2:22" x14ac:dyDescent="0.2">
      <c r="B2" s="323" t="s">
        <v>5071</v>
      </c>
      <c r="C2" s="324"/>
      <c r="D2" s="324"/>
      <c r="E2" s="324"/>
      <c r="F2" s="324"/>
      <c r="G2" s="324"/>
      <c r="H2" s="325"/>
    </row>
    <row r="3" spans="2:22" x14ac:dyDescent="0.2">
      <c r="F3" s="1457" t="s">
        <v>112</v>
      </c>
      <c r="G3" s="1458"/>
    </row>
    <row r="4" spans="2:22" ht="76.5" x14ac:dyDescent="0.2">
      <c r="B4" s="308" t="s">
        <v>5066</v>
      </c>
      <c r="C4" s="265" t="s">
        <v>65</v>
      </c>
      <c r="D4" s="265" t="s">
        <v>5072</v>
      </c>
      <c r="E4" s="265" t="s">
        <v>5073</v>
      </c>
      <c r="F4" s="265" t="s">
        <v>5074</v>
      </c>
      <c r="G4" s="265" t="s">
        <v>5075</v>
      </c>
      <c r="H4" s="264" t="s">
        <v>5374</v>
      </c>
      <c r="I4" s="265" t="s">
        <v>5375</v>
      </c>
      <c r="J4" s="265" t="s">
        <v>5376</v>
      </c>
    </row>
    <row r="5" spans="2:22" x14ac:dyDescent="0.2">
      <c r="B5" s="529" t="s">
        <v>115</v>
      </c>
      <c r="C5" s="275">
        <f>5*11+16*10</f>
        <v>215</v>
      </c>
      <c r="D5" s="218">
        <f>C5/2</f>
        <v>107.5</v>
      </c>
      <c r="E5" s="218">
        <f>C5/2</f>
        <v>107.5</v>
      </c>
      <c r="F5" s="259">
        <v>0</v>
      </c>
      <c r="G5" s="259">
        <v>5</v>
      </c>
      <c r="H5" s="218">
        <f>C5/2</f>
        <v>107.5</v>
      </c>
      <c r="I5" s="219">
        <v>2925</v>
      </c>
      <c r="J5" s="218">
        <f>C5/2</f>
        <v>107.5</v>
      </c>
      <c r="K5" s="1131"/>
    </row>
    <row r="6" spans="2:22" x14ac:dyDescent="0.2">
      <c r="B6" s="529" t="s">
        <v>116</v>
      </c>
      <c r="C6" s="275">
        <f>15*8+5+5*4</f>
        <v>145</v>
      </c>
      <c r="D6" s="218">
        <f>C6/2</f>
        <v>72.5</v>
      </c>
      <c r="E6" s="218">
        <f>C6/2</f>
        <v>72.5</v>
      </c>
      <c r="F6" s="259">
        <v>0</v>
      </c>
      <c r="G6" s="259">
        <v>2</v>
      </c>
      <c r="H6" s="218">
        <f t="shared" ref="H6:H8" si="0">C6/2</f>
        <v>72.5</v>
      </c>
      <c r="I6" s="219">
        <v>2203</v>
      </c>
      <c r="J6" s="218">
        <f t="shared" ref="J6:J8" si="1">C6/2</f>
        <v>72.5</v>
      </c>
      <c r="K6" s="1131"/>
      <c r="L6" s="268"/>
      <c r="M6" s="268"/>
      <c r="N6" s="268"/>
      <c r="O6" s="268"/>
      <c r="P6" s="268"/>
      <c r="Q6" s="268"/>
      <c r="R6" s="268"/>
    </row>
    <row r="7" spans="2:22" x14ac:dyDescent="0.2">
      <c r="B7" s="529" t="s">
        <v>117</v>
      </c>
      <c r="C7" s="275">
        <f>21*4</f>
        <v>84</v>
      </c>
      <c r="D7" s="218">
        <f>C7/2</f>
        <v>42</v>
      </c>
      <c r="E7" s="218">
        <f>C7/2</f>
        <v>42</v>
      </c>
      <c r="F7" s="259">
        <v>0</v>
      </c>
      <c r="G7" s="259">
        <v>1</v>
      </c>
      <c r="H7" s="218">
        <f t="shared" si="0"/>
        <v>42</v>
      </c>
      <c r="I7" s="219">
        <v>1774</v>
      </c>
      <c r="J7" s="218">
        <f t="shared" si="1"/>
        <v>42</v>
      </c>
      <c r="K7" s="1131"/>
      <c r="L7" s="268"/>
      <c r="M7" s="268"/>
      <c r="N7" s="268"/>
      <c r="O7" s="268"/>
      <c r="P7" s="268"/>
      <c r="Q7" s="268"/>
      <c r="R7" s="268"/>
    </row>
    <row r="8" spans="2:22" x14ac:dyDescent="0.2">
      <c r="B8" s="529" t="s">
        <v>118</v>
      </c>
      <c r="C8" s="275">
        <f>21*4</f>
        <v>84</v>
      </c>
      <c r="D8" s="218">
        <f>C8/2</f>
        <v>42</v>
      </c>
      <c r="E8" s="218">
        <f>C8/2</f>
        <v>42</v>
      </c>
      <c r="F8" s="259">
        <v>0</v>
      </c>
      <c r="G8" s="259">
        <v>1</v>
      </c>
      <c r="H8" s="218">
        <f t="shared" si="0"/>
        <v>42</v>
      </c>
      <c r="I8" s="219">
        <v>1941</v>
      </c>
      <c r="J8" s="218">
        <f t="shared" si="1"/>
        <v>42</v>
      </c>
      <c r="K8" s="1131"/>
      <c r="L8" s="268"/>
      <c r="M8" s="268"/>
      <c r="N8" s="268"/>
      <c r="O8" s="268"/>
      <c r="P8" s="268"/>
      <c r="Q8" s="268"/>
      <c r="R8" s="268"/>
    </row>
    <row r="9" spans="2:22" x14ac:dyDescent="0.2">
      <c r="B9" s="529" t="s">
        <v>119</v>
      </c>
      <c r="C9" s="1132"/>
      <c r="D9" s="218">
        <v>50</v>
      </c>
      <c r="E9" s="218">
        <v>50</v>
      </c>
      <c r="F9" s="259">
        <v>0</v>
      </c>
      <c r="G9" s="259">
        <v>3</v>
      </c>
      <c r="H9" s="218">
        <v>47</v>
      </c>
      <c r="I9" s="219">
        <v>2570</v>
      </c>
      <c r="J9" s="218">
        <v>47</v>
      </c>
      <c r="K9" s="1131"/>
      <c r="L9" s="268"/>
      <c r="M9" s="268"/>
      <c r="N9" s="268"/>
      <c r="O9" s="268"/>
      <c r="P9" s="268"/>
      <c r="Q9" s="268"/>
      <c r="R9" s="268"/>
    </row>
    <row r="10" spans="2:22" x14ac:dyDescent="0.2">
      <c r="B10" s="533" t="s">
        <v>140</v>
      </c>
      <c r="C10" s="534">
        <f>SUM(C5:C9)</f>
        <v>528</v>
      </c>
      <c r="D10" s="534">
        <f t="shared" ref="D10:J10" si="2">SUM(D5:D9)</f>
        <v>314</v>
      </c>
      <c r="E10" s="534">
        <f t="shared" si="2"/>
        <v>314</v>
      </c>
      <c r="F10" s="534">
        <f t="shared" si="2"/>
        <v>0</v>
      </c>
      <c r="G10" s="534">
        <f t="shared" si="2"/>
        <v>12</v>
      </c>
      <c r="H10" s="534">
        <f t="shared" si="2"/>
        <v>311</v>
      </c>
      <c r="I10" s="534">
        <f t="shared" si="2"/>
        <v>11413</v>
      </c>
      <c r="J10" s="534">
        <f t="shared" si="2"/>
        <v>311</v>
      </c>
      <c r="L10" s="268"/>
      <c r="M10" s="268"/>
      <c r="N10" s="268"/>
      <c r="O10" s="268"/>
      <c r="P10" s="268"/>
      <c r="Q10" s="268"/>
      <c r="R10" s="268"/>
      <c r="S10" s="268"/>
      <c r="T10" s="268"/>
      <c r="U10" s="268"/>
      <c r="V10" s="268"/>
    </row>
    <row r="11" spans="2:22" x14ac:dyDescent="0.2">
      <c r="B11" s="535" t="s">
        <v>46</v>
      </c>
      <c r="C11" s="260"/>
      <c r="D11" s="536">
        <f>G22</f>
        <v>4.0050999999999997</v>
      </c>
      <c r="E11" s="536">
        <f>G18</f>
        <v>8.2884999999999991</v>
      </c>
      <c r="F11" s="536">
        <f>G19</f>
        <v>5.4450000000000003</v>
      </c>
      <c r="G11" s="536">
        <f>G20</f>
        <v>12.444850000000001</v>
      </c>
      <c r="H11" s="537">
        <f>G24</f>
        <v>0.28000000000000003</v>
      </c>
      <c r="I11" s="536">
        <f>G24</f>
        <v>0.28000000000000003</v>
      </c>
      <c r="J11" s="536">
        <f>G21+G23</f>
        <v>1.885856</v>
      </c>
      <c r="K11" s="1133"/>
    </row>
    <row r="12" spans="2:22" x14ac:dyDescent="0.2">
      <c r="B12" s="566" t="s">
        <v>108</v>
      </c>
      <c r="C12" s="557">
        <f t="shared" ref="C12:J12" si="3">C10*C11</f>
        <v>0</v>
      </c>
      <c r="D12" s="558">
        <f t="shared" si="3"/>
        <v>1257.6013999999998</v>
      </c>
      <c r="E12" s="558">
        <f t="shared" si="3"/>
        <v>2602.5889999999999</v>
      </c>
      <c r="F12" s="558">
        <f t="shared" si="3"/>
        <v>0</v>
      </c>
      <c r="G12" s="558">
        <f t="shared" si="3"/>
        <v>149.3382</v>
      </c>
      <c r="H12" s="557">
        <f t="shared" si="3"/>
        <v>87.080000000000013</v>
      </c>
      <c r="I12" s="557">
        <f t="shared" si="3"/>
        <v>3195.6400000000003</v>
      </c>
      <c r="J12" s="557">
        <f t="shared" si="3"/>
        <v>586.501216</v>
      </c>
      <c r="L12" s="268"/>
      <c r="M12" s="268"/>
      <c r="N12" s="268"/>
      <c r="O12" s="268"/>
      <c r="P12" s="268"/>
    </row>
    <row r="13" spans="2:22" x14ac:dyDescent="0.2">
      <c r="B13" s="253"/>
      <c r="C13" s="540"/>
      <c r="D13" s="540"/>
      <c r="E13" s="540"/>
      <c r="F13" s="540"/>
      <c r="G13" s="540"/>
      <c r="H13" s="540"/>
      <c r="I13" s="540"/>
      <c r="J13" s="540"/>
    </row>
    <row r="14" spans="2:22" x14ac:dyDescent="0.2">
      <c r="E14" s="268"/>
      <c r="F14" s="268"/>
      <c r="G14" s="268"/>
      <c r="H14" s="267"/>
      <c r="I14" s="541" t="s">
        <v>109</v>
      </c>
      <c r="J14" s="524">
        <f>SUM(D12:J12)</f>
        <v>7878.7498159999996</v>
      </c>
      <c r="N14" s="1134" t="s">
        <v>10</v>
      </c>
      <c r="O14" s="1134" t="s">
        <v>11</v>
      </c>
      <c r="P14" s="1134" t="s">
        <v>12</v>
      </c>
    </row>
    <row r="15" spans="2:22" x14ac:dyDescent="0.2">
      <c r="E15" s="268"/>
      <c r="F15" s="268"/>
      <c r="G15" s="268"/>
      <c r="H15" s="267"/>
      <c r="I15" s="541"/>
      <c r="J15" s="543"/>
      <c r="K15" s="268"/>
      <c r="L15" s="268"/>
      <c r="N15" s="331" t="s">
        <v>13</v>
      </c>
      <c r="O15" s="226">
        <v>1718</v>
      </c>
      <c r="P15" s="332">
        <f>O15/O17</f>
        <v>0.15053009725751337</v>
      </c>
    </row>
    <row r="16" spans="2:22" x14ac:dyDescent="0.2">
      <c r="E16" s="268"/>
      <c r="F16" s="268"/>
      <c r="G16" s="268"/>
      <c r="H16" s="267"/>
      <c r="I16" s="541"/>
      <c r="J16" s="543"/>
      <c r="K16" s="1135">
        <f>P16</f>
        <v>0.84946990274248668</v>
      </c>
      <c r="L16" s="357">
        <f>J14*P16</f>
        <v>6692.7608399299043</v>
      </c>
      <c r="N16" s="333" t="s">
        <v>14</v>
      </c>
      <c r="O16" s="334">
        <v>9695</v>
      </c>
      <c r="P16" s="335">
        <f>O16/O17</f>
        <v>0.84946990274248668</v>
      </c>
      <c r="Q16" s="552"/>
    </row>
    <row r="17" spans="2:16" x14ac:dyDescent="0.2">
      <c r="E17" s="367" t="s">
        <v>111</v>
      </c>
      <c r="F17" s="1136" t="s">
        <v>37</v>
      </c>
      <c r="G17" s="1137" t="s">
        <v>38</v>
      </c>
      <c r="H17" s="111"/>
      <c r="K17" s="111" t="s">
        <v>14</v>
      </c>
      <c r="L17" s="363">
        <f>ROUNDUP(L16,0)</f>
        <v>6693</v>
      </c>
      <c r="M17" s="1138"/>
      <c r="N17" s="334" t="s">
        <v>141</v>
      </c>
      <c r="O17" s="1139">
        <f>SUM(O15:O16)</f>
        <v>11413</v>
      </c>
      <c r="P17" s="1140">
        <v>1</v>
      </c>
    </row>
    <row r="18" spans="2:16" x14ac:dyDescent="0.2">
      <c r="D18" s="1141"/>
      <c r="E18" s="1142" t="s">
        <v>39</v>
      </c>
      <c r="F18" s="1143">
        <v>6.85</v>
      </c>
      <c r="G18" s="352">
        <f>F18+F18*0.21</f>
        <v>8.2884999999999991</v>
      </c>
      <c r="H18" s="111"/>
    </row>
    <row r="19" spans="2:16" x14ac:dyDescent="0.2">
      <c r="D19" s="1141"/>
      <c r="E19" s="1142" t="s">
        <v>40</v>
      </c>
      <c r="F19" s="1143">
        <v>4.5</v>
      </c>
      <c r="G19" s="352">
        <f>F19+F19*0.21</f>
        <v>5.4450000000000003</v>
      </c>
      <c r="H19" s="111"/>
      <c r="O19" s="326"/>
    </row>
    <row r="20" spans="2:16" x14ac:dyDescent="0.2">
      <c r="D20" s="1141"/>
      <c r="E20" s="1142" t="s">
        <v>114</v>
      </c>
      <c r="F20" s="1143">
        <v>10.285</v>
      </c>
      <c r="G20" s="352">
        <f>F20+F20*0.21</f>
        <v>12.444850000000001</v>
      </c>
      <c r="H20" s="111"/>
    </row>
    <row r="21" spans="2:16" x14ac:dyDescent="0.2">
      <c r="D21" s="1141"/>
      <c r="E21" s="1142" t="s">
        <v>41</v>
      </c>
      <c r="F21" s="1143">
        <v>1.6</v>
      </c>
      <c r="G21" s="352">
        <f>F21+F21*0.12</f>
        <v>1.792</v>
      </c>
      <c r="H21" s="111"/>
    </row>
    <row r="22" spans="2:16" x14ac:dyDescent="0.2">
      <c r="D22" s="1141"/>
      <c r="E22" s="1142" t="s">
        <v>42</v>
      </c>
      <c r="F22" s="1144">
        <v>3.31</v>
      </c>
      <c r="G22" s="352">
        <f>F22+F22*0.21</f>
        <v>4.0050999999999997</v>
      </c>
      <c r="H22" s="111"/>
      <c r="L22" s="245"/>
    </row>
    <row r="23" spans="2:16" x14ac:dyDescent="0.2">
      <c r="D23" s="1141"/>
      <c r="E23" s="1142" t="s">
        <v>5069</v>
      </c>
      <c r="F23" s="1145">
        <f>0.0419*2</f>
        <v>8.3799999999999999E-2</v>
      </c>
      <c r="G23" s="352">
        <f>F23+F23*0.12</f>
        <v>9.3855999999999995E-2</v>
      </c>
      <c r="H23" s="111"/>
    </row>
    <row r="24" spans="2:16" x14ac:dyDescent="0.2">
      <c r="D24" s="1141"/>
      <c r="E24" s="1146" t="s">
        <v>5076</v>
      </c>
      <c r="F24" s="1147">
        <f>((11.5+13.5)/200)*2</f>
        <v>0.25</v>
      </c>
      <c r="G24" s="344">
        <f>F24+F24*0.12</f>
        <v>0.28000000000000003</v>
      </c>
      <c r="H24" s="111"/>
      <c r="J24" s="368"/>
    </row>
    <row r="25" spans="2:16" x14ac:dyDescent="0.2">
      <c r="D25" s="1148"/>
      <c r="E25" s="728" t="s">
        <v>139</v>
      </c>
      <c r="F25" s="1149"/>
      <c r="G25" s="1149">
        <f>SUM(G18:G24)</f>
        <v>32.349306000000006</v>
      </c>
      <c r="H25" s="111"/>
      <c r="J25" s="368"/>
    </row>
    <row r="26" spans="2:16" x14ac:dyDescent="0.2">
      <c r="B26" s="268"/>
      <c r="H26" s="1150"/>
    </row>
    <row r="27" spans="2:16" x14ac:dyDescent="0.2">
      <c r="B27" s="268"/>
    </row>
    <row r="28" spans="2:16" x14ac:dyDescent="0.2">
      <c r="H28" s="111"/>
    </row>
    <row r="29" spans="2:16" x14ac:dyDescent="0.2">
      <c r="H29" s="111"/>
    </row>
    <row r="30" spans="2:16" x14ac:dyDescent="0.2">
      <c r="B30" s="323" t="s">
        <v>5373</v>
      </c>
      <c r="C30" s="324"/>
      <c r="D30" s="324"/>
      <c r="E30" s="324"/>
      <c r="F30" s="324"/>
      <c r="G30" s="324"/>
      <c r="H30" s="325"/>
    </row>
    <row r="31" spans="2:16" x14ac:dyDescent="0.2">
      <c r="F31" s="1457" t="s">
        <v>112</v>
      </c>
      <c r="G31" s="1458"/>
    </row>
    <row r="32" spans="2:16" ht="76.5" x14ac:dyDescent="0.2">
      <c r="B32" s="308" t="s">
        <v>5066</v>
      </c>
      <c r="C32" s="265" t="s">
        <v>65</v>
      </c>
      <c r="D32" s="265" t="s">
        <v>5072</v>
      </c>
      <c r="E32" s="265" t="s">
        <v>5073</v>
      </c>
      <c r="F32" s="265" t="s">
        <v>5074</v>
      </c>
      <c r="G32" s="265" t="s">
        <v>5075</v>
      </c>
      <c r="H32" s="264" t="s">
        <v>5374</v>
      </c>
      <c r="I32" s="265" t="s">
        <v>5375</v>
      </c>
      <c r="J32" s="265" t="s">
        <v>5376</v>
      </c>
    </row>
    <row r="33" spans="2:22" x14ac:dyDescent="0.2">
      <c r="B33" s="529" t="s">
        <v>115</v>
      </c>
      <c r="C33" s="275">
        <f>16*10+4*11</f>
        <v>204</v>
      </c>
      <c r="D33" s="218">
        <f>C33/2</f>
        <v>102</v>
      </c>
      <c r="E33" s="218">
        <f>C33/2</f>
        <v>102</v>
      </c>
      <c r="F33" s="259">
        <v>0</v>
      </c>
      <c r="G33" s="259">
        <v>5</v>
      </c>
      <c r="H33" s="218">
        <f>C33/2</f>
        <v>102</v>
      </c>
      <c r="I33" s="219">
        <v>2233</v>
      </c>
      <c r="J33" s="218">
        <f>C33/2</f>
        <v>102</v>
      </c>
      <c r="K33" s="1131"/>
    </row>
    <row r="34" spans="2:22" x14ac:dyDescent="0.2">
      <c r="B34" s="529" t="s">
        <v>116</v>
      </c>
      <c r="C34" s="275">
        <f>20*4</f>
        <v>80</v>
      </c>
      <c r="D34" s="218">
        <f>C34/2</f>
        <v>40</v>
      </c>
      <c r="E34" s="218">
        <f>C34/2</f>
        <v>40</v>
      </c>
      <c r="F34" s="259">
        <v>0</v>
      </c>
      <c r="G34" s="259">
        <v>1</v>
      </c>
      <c r="H34" s="218">
        <f t="shared" ref="H34:H36" si="4">C34/2</f>
        <v>40</v>
      </c>
      <c r="I34" s="219">
        <v>942</v>
      </c>
      <c r="J34" s="218">
        <f t="shared" ref="J34:J36" si="5">C34/2</f>
        <v>40</v>
      </c>
      <c r="K34" s="1131"/>
      <c r="L34" s="268"/>
      <c r="M34" s="268"/>
      <c r="N34" s="268"/>
      <c r="O34" s="268"/>
      <c r="P34" s="268"/>
      <c r="Q34" s="268"/>
      <c r="R34" s="268"/>
    </row>
    <row r="35" spans="2:22" x14ac:dyDescent="0.2">
      <c r="B35" s="529" t="s">
        <v>117</v>
      </c>
      <c r="C35" s="275">
        <f>20*4</f>
        <v>80</v>
      </c>
      <c r="D35" s="218">
        <f>C35/2</f>
        <v>40</v>
      </c>
      <c r="E35" s="218">
        <f>C35/2</f>
        <v>40</v>
      </c>
      <c r="F35" s="259">
        <v>0</v>
      </c>
      <c r="G35" s="259">
        <v>1</v>
      </c>
      <c r="H35" s="218">
        <f t="shared" si="4"/>
        <v>40</v>
      </c>
      <c r="I35" s="219">
        <v>1273</v>
      </c>
      <c r="J35" s="218">
        <f t="shared" si="5"/>
        <v>40</v>
      </c>
      <c r="K35" s="1131"/>
      <c r="L35" s="268"/>
      <c r="M35" s="268"/>
      <c r="N35" s="268"/>
      <c r="O35" s="268"/>
      <c r="P35" s="268"/>
      <c r="Q35" s="268"/>
      <c r="R35" s="268"/>
    </row>
    <row r="36" spans="2:22" x14ac:dyDescent="0.2">
      <c r="B36" s="529" t="s">
        <v>118</v>
      </c>
      <c r="C36" s="275">
        <f>20*4</f>
        <v>80</v>
      </c>
      <c r="D36" s="218">
        <f>C36/2</f>
        <v>40</v>
      </c>
      <c r="E36" s="218">
        <f>C36/2</f>
        <v>40</v>
      </c>
      <c r="F36" s="259">
        <v>0</v>
      </c>
      <c r="G36" s="259">
        <v>1</v>
      </c>
      <c r="H36" s="218">
        <f t="shared" si="4"/>
        <v>40</v>
      </c>
      <c r="I36" s="219">
        <v>1242</v>
      </c>
      <c r="J36" s="218">
        <f t="shared" si="5"/>
        <v>40</v>
      </c>
      <c r="K36" s="1131"/>
      <c r="L36" s="268"/>
      <c r="M36" s="268"/>
      <c r="N36" s="268"/>
      <c r="O36" s="268"/>
      <c r="P36" s="268"/>
      <c r="Q36" s="268"/>
      <c r="R36" s="268"/>
    </row>
    <row r="37" spans="2:22" x14ac:dyDescent="0.2">
      <c r="B37" s="529" t="s">
        <v>119</v>
      </c>
      <c r="C37" s="1132">
        <v>47</v>
      </c>
      <c r="D37" s="218">
        <v>47</v>
      </c>
      <c r="E37" s="218">
        <v>47</v>
      </c>
      <c r="F37" s="259">
        <v>0</v>
      </c>
      <c r="G37" s="259">
        <v>4</v>
      </c>
      <c r="H37" s="218">
        <v>47</v>
      </c>
      <c r="I37" s="219">
        <v>2498</v>
      </c>
      <c r="J37" s="218">
        <v>47</v>
      </c>
      <c r="K37" s="1131"/>
      <c r="L37" s="268"/>
      <c r="M37" s="268"/>
      <c r="N37" s="268"/>
      <c r="O37" s="268"/>
      <c r="P37" s="268"/>
      <c r="Q37" s="268"/>
      <c r="R37" s="268"/>
    </row>
    <row r="38" spans="2:22" x14ac:dyDescent="0.2">
      <c r="B38" s="533" t="s">
        <v>5365</v>
      </c>
      <c r="C38" s="534">
        <f>SUM(C33:C37)</f>
        <v>491</v>
      </c>
      <c r="D38" s="534">
        <f t="shared" ref="D38:J38" si="6">SUM(D33:D37)</f>
        <v>269</v>
      </c>
      <c r="E38" s="534">
        <f t="shared" si="6"/>
        <v>269</v>
      </c>
      <c r="F38" s="534">
        <f t="shared" si="6"/>
        <v>0</v>
      </c>
      <c r="G38" s="534">
        <f t="shared" si="6"/>
        <v>12</v>
      </c>
      <c r="H38" s="534">
        <f t="shared" si="6"/>
        <v>269</v>
      </c>
      <c r="I38" s="534">
        <f t="shared" si="6"/>
        <v>8188</v>
      </c>
      <c r="J38" s="534">
        <f t="shared" si="6"/>
        <v>269</v>
      </c>
      <c r="L38" s="268"/>
      <c r="M38" s="268"/>
      <c r="N38" s="268"/>
      <c r="O38" s="268"/>
      <c r="P38" s="268"/>
      <c r="Q38" s="268"/>
      <c r="R38" s="268"/>
      <c r="S38" s="268"/>
      <c r="T38" s="268"/>
      <c r="U38" s="268"/>
      <c r="V38" s="268"/>
    </row>
    <row r="39" spans="2:22" x14ac:dyDescent="0.2">
      <c r="B39" s="535" t="s">
        <v>46</v>
      </c>
      <c r="C39" s="260"/>
      <c r="D39" s="536">
        <f>G50</f>
        <v>3.8175015999999999</v>
      </c>
      <c r="E39" s="536">
        <f>G46</f>
        <v>8.2884999999999991</v>
      </c>
      <c r="F39" s="536">
        <f>G47</f>
        <v>5.4450000000000003</v>
      </c>
      <c r="G39" s="536">
        <f>G48</f>
        <v>12.444850000000001</v>
      </c>
      <c r="H39" s="537">
        <f>G52</f>
        <v>0.28000000000000003</v>
      </c>
      <c r="I39" s="536">
        <f>G52</f>
        <v>0.28000000000000003</v>
      </c>
      <c r="J39" s="536">
        <f>G49+G51</f>
        <v>1.86816</v>
      </c>
      <c r="K39" s="1133"/>
    </row>
    <row r="40" spans="2:22" x14ac:dyDescent="0.2">
      <c r="B40" s="566" t="s">
        <v>108</v>
      </c>
      <c r="C40" s="557">
        <f t="shared" ref="C40:I40" si="7">C38*C39</f>
        <v>0</v>
      </c>
      <c r="D40" s="558">
        <f t="shared" si="7"/>
        <v>1026.9079303999999</v>
      </c>
      <c r="E40" s="558">
        <f t="shared" si="7"/>
        <v>2229.6064999999999</v>
      </c>
      <c r="F40" s="558">
        <f t="shared" si="7"/>
        <v>0</v>
      </c>
      <c r="G40" s="558">
        <f t="shared" si="7"/>
        <v>149.3382</v>
      </c>
      <c r="H40" s="557">
        <f t="shared" si="7"/>
        <v>75.320000000000007</v>
      </c>
      <c r="I40" s="557">
        <f t="shared" si="7"/>
        <v>2292.6400000000003</v>
      </c>
      <c r="J40" s="557">
        <f>J38*J39</f>
        <v>502.53504000000004</v>
      </c>
      <c r="L40" s="268"/>
      <c r="M40" s="268"/>
      <c r="N40" s="268"/>
      <c r="O40" s="268"/>
      <c r="P40" s="268"/>
    </row>
    <row r="41" spans="2:22" x14ac:dyDescent="0.2">
      <c r="B41" s="253"/>
      <c r="C41" s="540"/>
      <c r="D41" s="540"/>
      <c r="E41" s="540"/>
      <c r="F41" s="540"/>
      <c r="G41" s="540"/>
      <c r="H41" s="540"/>
      <c r="I41" s="540"/>
      <c r="J41" s="540"/>
    </row>
    <row r="42" spans="2:22" x14ac:dyDescent="0.2">
      <c r="E42" s="268"/>
      <c r="F42" s="268"/>
      <c r="G42" s="268"/>
      <c r="H42" s="267"/>
      <c r="I42" s="541" t="s">
        <v>5366</v>
      </c>
      <c r="J42" s="524">
        <f>SUM(D40:J40)</f>
        <v>6276.3476703999995</v>
      </c>
      <c r="N42" s="1151" t="s">
        <v>10</v>
      </c>
      <c r="O42" s="1151" t="s">
        <v>11</v>
      </c>
      <c r="P42" s="1151" t="s">
        <v>12</v>
      </c>
    </row>
    <row r="43" spans="2:22" x14ac:dyDescent="0.2">
      <c r="E43" s="268"/>
      <c r="F43" s="268"/>
      <c r="G43" s="268"/>
      <c r="H43" s="267"/>
      <c r="I43" s="541"/>
      <c r="J43" s="543"/>
      <c r="K43" s="268"/>
      <c r="L43" s="268"/>
      <c r="N43" s="545" t="s">
        <v>13</v>
      </c>
      <c r="O43" s="546">
        <v>1824</v>
      </c>
      <c r="P43" s="547">
        <f>O43/O45</f>
        <v>0.22276502198339032</v>
      </c>
    </row>
    <row r="44" spans="2:22" x14ac:dyDescent="0.2">
      <c r="E44" s="268"/>
      <c r="F44" s="268"/>
      <c r="G44" s="268"/>
      <c r="H44" s="267"/>
      <c r="I44" s="541"/>
      <c r="J44" s="543"/>
      <c r="K44" s="1135">
        <f>P44</f>
        <v>0.77723497801660968</v>
      </c>
      <c r="L44" s="357">
        <f>J42*P44</f>
        <v>4878.1969436279433</v>
      </c>
      <c r="N44" s="549" t="s">
        <v>14</v>
      </c>
      <c r="O44" s="550">
        <v>6364</v>
      </c>
      <c r="P44" s="551">
        <f>O44/O45</f>
        <v>0.77723497801660968</v>
      </c>
      <c r="Q44" s="552"/>
    </row>
    <row r="45" spans="2:22" x14ac:dyDescent="0.2">
      <c r="D45" s="276"/>
      <c r="E45" s="1136" t="s">
        <v>111</v>
      </c>
      <c r="F45" s="1136" t="s">
        <v>37</v>
      </c>
      <c r="G45" s="1137" t="s">
        <v>38</v>
      </c>
      <c r="H45" s="111"/>
      <c r="K45" s="111" t="s">
        <v>14</v>
      </c>
      <c r="L45" s="363">
        <f>ROUNDUP(L44,0)</f>
        <v>4879</v>
      </c>
      <c r="M45" s="728"/>
      <c r="N45" s="545" t="s">
        <v>3</v>
      </c>
      <c r="O45" s="545">
        <f>SUM(O43:O44)</f>
        <v>8188</v>
      </c>
      <c r="P45" s="1152">
        <v>1</v>
      </c>
    </row>
    <row r="46" spans="2:22" x14ac:dyDescent="0.2">
      <c r="D46" s="276"/>
      <c r="E46" s="1153" t="s">
        <v>39</v>
      </c>
      <c r="F46" s="352">
        <v>6.85</v>
      </c>
      <c r="G46" s="352">
        <f>F46+F46*0.21</f>
        <v>8.2884999999999991</v>
      </c>
      <c r="H46" s="111"/>
    </row>
    <row r="47" spans="2:22" x14ac:dyDescent="0.2">
      <c r="D47" s="276"/>
      <c r="E47" s="1153" t="s">
        <v>40</v>
      </c>
      <c r="F47" s="352">
        <v>4.5</v>
      </c>
      <c r="G47" s="352">
        <f>F47+F47*0.21</f>
        <v>5.4450000000000003</v>
      </c>
      <c r="H47" s="111"/>
    </row>
    <row r="48" spans="2:22" x14ac:dyDescent="0.2">
      <c r="D48" s="276"/>
      <c r="E48" s="1153" t="s">
        <v>114</v>
      </c>
      <c r="F48" s="352">
        <v>10.285</v>
      </c>
      <c r="G48" s="352">
        <f>F48+F48*0.21</f>
        <v>12.444850000000001</v>
      </c>
      <c r="H48" s="111"/>
      <c r="N48" s="1154"/>
    </row>
    <row r="49" spans="4:10" x14ac:dyDescent="0.2">
      <c r="D49" s="276"/>
      <c r="E49" s="1153" t="s">
        <v>41</v>
      </c>
      <c r="F49" s="352">
        <v>1.6</v>
      </c>
      <c r="G49" s="352">
        <f>F49+F49*0.12</f>
        <v>1.792</v>
      </c>
      <c r="H49" s="111"/>
    </row>
    <row r="50" spans="4:10" x14ac:dyDescent="0.2">
      <c r="D50" s="276"/>
      <c r="E50" s="1153" t="s">
        <v>42</v>
      </c>
      <c r="F50" s="1144">
        <f>(3.5+2.80992)/2</f>
        <v>3.15496</v>
      </c>
      <c r="G50" s="352">
        <f>F50+F50*0.21</f>
        <v>3.8175015999999999</v>
      </c>
      <c r="H50" s="111"/>
    </row>
    <row r="51" spans="4:10" x14ac:dyDescent="0.2">
      <c r="D51" s="276"/>
      <c r="E51" s="1153" t="s">
        <v>5069</v>
      </c>
      <c r="F51" s="1155">
        <f>0.034*2</f>
        <v>6.8000000000000005E-2</v>
      </c>
      <c r="G51" s="352">
        <f>F51+F51*0.12</f>
        <v>7.6160000000000005E-2</v>
      </c>
      <c r="H51" s="111"/>
      <c r="J51" s="511"/>
    </row>
    <row r="52" spans="4:10" x14ac:dyDescent="0.2">
      <c r="D52" s="276"/>
      <c r="E52" s="331" t="s">
        <v>5076</v>
      </c>
      <c r="F52" s="1147">
        <f>((11.5+13.5)/200)*2</f>
        <v>0.25</v>
      </c>
      <c r="G52" s="344">
        <f>F52+F52*0.12</f>
        <v>0.28000000000000003</v>
      </c>
      <c r="H52" s="111"/>
      <c r="J52" s="368"/>
    </row>
    <row r="53" spans="4:10" x14ac:dyDescent="0.2">
      <c r="D53" s="276"/>
      <c r="E53" s="276" t="s">
        <v>44</v>
      </c>
      <c r="F53" s="344"/>
      <c r="G53" s="1156">
        <f>SUM(G46:G52)</f>
        <v>32.144011600000006</v>
      </c>
      <c r="H53" s="111"/>
      <c r="J53" s="368"/>
    </row>
  </sheetData>
  <mergeCells count="3">
    <mergeCell ref="F3:G3"/>
    <mergeCell ref="H1:J1"/>
    <mergeCell ref="F31:G31"/>
  </mergeCells>
  <pageMargins left="0.11811023622047245" right="0.11811023622047245" top="0.15748031496062992" bottom="0.15748031496062992" header="0.31496062992125984" footer="0.31496062992125984"/>
  <pageSetup paperSize="9" scale="6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CE00-01CA-4519-955F-25079BEE4894}">
  <sheetPr>
    <tabColor theme="9" tint="0.79998168889431442"/>
  </sheetPr>
  <dimension ref="A1:R51"/>
  <sheetViews>
    <sheetView showGridLines="0" zoomScale="68" zoomScaleNormal="68" workbookViewId="0">
      <selection activeCell="H52" sqref="H52"/>
    </sheetView>
  </sheetViews>
  <sheetFormatPr defaultColWidth="9.140625" defaultRowHeight="12.75" x14ac:dyDescent="0.2"/>
  <cols>
    <col min="1" max="1" width="6.42578125" style="111" customWidth="1"/>
    <col min="2" max="2" width="15.7109375" style="111" customWidth="1"/>
    <col min="3" max="3" width="30.5703125" style="111" bestFit="1" customWidth="1"/>
    <col min="4" max="4" width="16.42578125" style="326" customWidth="1"/>
    <col min="5" max="5" width="14" style="111" customWidth="1"/>
    <col min="6" max="6" width="25.5703125" style="111" customWidth="1"/>
    <col min="7" max="7" width="24" style="111" customWidth="1"/>
    <col min="8" max="8" width="18.28515625" style="111" customWidth="1"/>
    <col min="9" max="9" width="13.7109375" style="111" customWidth="1"/>
    <col min="10" max="10" width="9.140625" style="111"/>
    <col min="11" max="11" width="11.7109375" style="111" customWidth="1"/>
    <col min="12" max="12" width="7.28515625" style="111" customWidth="1"/>
    <col min="13" max="13" width="18.7109375" style="111" customWidth="1"/>
    <col min="14" max="14" width="18.42578125" style="1314" customWidth="1"/>
    <col min="15" max="15" width="4.28515625" style="111" customWidth="1"/>
    <col min="16" max="16384" width="9.140625" style="111"/>
  </cols>
  <sheetData>
    <row r="1" spans="2:14" ht="40.5" customHeight="1" x14ac:dyDescent="0.2">
      <c r="G1" s="1385" t="s">
        <v>5409</v>
      </c>
      <c r="H1" s="1385"/>
      <c r="I1" s="1385"/>
    </row>
    <row r="2" spans="2:14" x14ac:dyDescent="0.2">
      <c r="B2" s="323" t="s">
        <v>5084</v>
      </c>
      <c r="C2" s="324"/>
      <c r="D2" s="325"/>
      <c r="E2" s="324"/>
      <c r="F2" s="215"/>
      <c r="G2" s="215"/>
    </row>
    <row r="3" spans="2:14" ht="63.75" x14ac:dyDescent="0.2">
      <c r="B3" s="359" t="s">
        <v>21</v>
      </c>
      <c r="C3" s="265" t="s">
        <v>50</v>
      </c>
      <c r="D3" s="264" t="s">
        <v>51</v>
      </c>
      <c r="E3" s="265" t="s">
        <v>52</v>
      </c>
      <c r="F3" s="265" t="s">
        <v>53</v>
      </c>
      <c r="G3" s="265" t="s">
        <v>54</v>
      </c>
      <c r="H3" s="265" t="s">
        <v>5085</v>
      </c>
      <c r="I3" s="265" t="s">
        <v>56</v>
      </c>
      <c r="J3" s="268"/>
      <c r="K3" s="327"/>
    </row>
    <row r="4" spans="2:14" x14ac:dyDescent="0.2">
      <c r="B4" s="503">
        <v>44197</v>
      </c>
      <c r="C4" s="259">
        <v>0</v>
      </c>
      <c r="D4" s="258">
        <f>((8/3)*C4)</f>
        <v>0</v>
      </c>
      <c r="E4" s="259">
        <v>0</v>
      </c>
      <c r="F4" s="219"/>
      <c r="G4" s="258">
        <f>((C4*8)/3)</f>
        <v>0</v>
      </c>
      <c r="H4" s="259">
        <f>((C4*8*3))</f>
        <v>0</v>
      </c>
      <c r="I4" s="258">
        <f>((C4*8)/3)</f>
        <v>0</v>
      </c>
    </row>
    <row r="5" spans="2:14" x14ac:dyDescent="0.2">
      <c r="B5" s="503">
        <v>44198</v>
      </c>
      <c r="C5" s="259">
        <v>6</v>
      </c>
      <c r="D5" s="258">
        <f t="shared" ref="D5:D34" si="0">((8/3)*C5)</f>
        <v>16</v>
      </c>
      <c r="E5" s="259">
        <v>16</v>
      </c>
      <c r="F5" s="219">
        <v>6</v>
      </c>
      <c r="G5" s="258">
        <v>32</v>
      </c>
      <c r="H5" s="259">
        <f t="shared" ref="H5:H34" si="1">((C5*8*3))</f>
        <v>144</v>
      </c>
      <c r="I5" s="258">
        <f t="shared" ref="I5:I34" si="2">((C5*8)/3)</f>
        <v>16</v>
      </c>
    </row>
    <row r="6" spans="2:14" x14ac:dyDescent="0.2">
      <c r="B6" s="503">
        <v>44199</v>
      </c>
      <c r="C6" s="259">
        <v>6</v>
      </c>
      <c r="D6" s="258">
        <f t="shared" si="0"/>
        <v>16</v>
      </c>
      <c r="E6" s="259">
        <v>16</v>
      </c>
      <c r="F6" s="219"/>
      <c r="G6" s="258">
        <v>32</v>
      </c>
      <c r="H6" s="259">
        <f t="shared" si="1"/>
        <v>144</v>
      </c>
      <c r="I6" s="258">
        <f t="shared" si="2"/>
        <v>16</v>
      </c>
    </row>
    <row r="7" spans="2:14" x14ac:dyDescent="0.2">
      <c r="B7" s="503">
        <v>44200</v>
      </c>
      <c r="C7" s="259">
        <v>6</v>
      </c>
      <c r="D7" s="258">
        <f t="shared" si="0"/>
        <v>16</v>
      </c>
      <c r="E7" s="259">
        <v>16</v>
      </c>
      <c r="F7" s="219"/>
      <c r="G7" s="258">
        <v>32</v>
      </c>
      <c r="H7" s="259">
        <f t="shared" si="1"/>
        <v>144</v>
      </c>
      <c r="I7" s="258">
        <f t="shared" si="2"/>
        <v>16</v>
      </c>
    </row>
    <row r="8" spans="2:14" x14ac:dyDescent="0.2">
      <c r="B8" s="503">
        <v>44201</v>
      </c>
      <c r="C8" s="259">
        <v>6</v>
      </c>
      <c r="D8" s="258">
        <f t="shared" si="0"/>
        <v>16</v>
      </c>
      <c r="E8" s="259">
        <v>16</v>
      </c>
      <c r="F8" s="219"/>
      <c r="G8" s="258">
        <v>32</v>
      </c>
      <c r="H8" s="259">
        <f t="shared" si="1"/>
        <v>144</v>
      </c>
      <c r="I8" s="258">
        <f t="shared" si="2"/>
        <v>16</v>
      </c>
      <c r="M8" s="504"/>
      <c r="N8" s="505"/>
    </row>
    <row r="9" spans="2:14" x14ac:dyDescent="0.2">
      <c r="B9" s="503">
        <v>44202</v>
      </c>
      <c r="C9" s="259">
        <v>6</v>
      </c>
      <c r="D9" s="258">
        <f t="shared" si="0"/>
        <v>16</v>
      </c>
      <c r="E9" s="259">
        <v>16</v>
      </c>
      <c r="F9" s="219"/>
      <c r="G9" s="258">
        <v>32</v>
      </c>
      <c r="H9" s="259">
        <f t="shared" si="1"/>
        <v>144</v>
      </c>
      <c r="I9" s="258">
        <f t="shared" si="2"/>
        <v>16</v>
      </c>
      <c r="M9" s="504"/>
      <c r="N9" s="506"/>
    </row>
    <row r="10" spans="2:14" x14ac:dyDescent="0.2">
      <c r="B10" s="503">
        <v>44203</v>
      </c>
      <c r="C10" s="259">
        <v>6</v>
      </c>
      <c r="D10" s="258">
        <f t="shared" si="0"/>
        <v>16</v>
      </c>
      <c r="E10" s="259">
        <v>16</v>
      </c>
      <c r="F10" s="219"/>
      <c r="G10" s="258">
        <v>32</v>
      </c>
      <c r="H10" s="259">
        <f t="shared" si="1"/>
        <v>144</v>
      </c>
      <c r="I10" s="258">
        <f t="shared" si="2"/>
        <v>16</v>
      </c>
      <c r="M10" s="504"/>
      <c r="N10" s="506"/>
    </row>
    <row r="11" spans="2:14" x14ac:dyDescent="0.2">
      <c r="B11" s="503">
        <v>44204</v>
      </c>
      <c r="C11" s="259">
        <v>6</v>
      </c>
      <c r="D11" s="258">
        <f t="shared" si="0"/>
        <v>16</v>
      </c>
      <c r="E11" s="259">
        <v>16</v>
      </c>
      <c r="F11" s="219">
        <v>6</v>
      </c>
      <c r="G11" s="258">
        <v>32</v>
      </c>
      <c r="H11" s="259">
        <f t="shared" si="1"/>
        <v>144</v>
      </c>
      <c r="I11" s="258">
        <f t="shared" si="2"/>
        <v>16</v>
      </c>
      <c r="M11" s="504"/>
      <c r="N11" s="507"/>
    </row>
    <row r="12" spans="2:14" x14ac:dyDescent="0.2">
      <c r="B12" s="503">
        <v>44205</v>
      </c>
      <c r="C12" s="259">
        <v>6</v>
      </c>
      <c r="D12" s="258">
        <f t="shared" si="0"/>
        <v>16</v>
      </c>
      <c r="E12" s="259">
        <v>16</v>
      </c>
      <c r="F12" s="219"/>
      <c r="G12" s="258">
        <v>32</v>
      </c>
      <c r="H12" s="259">
        <f t="shared" si="1"/>
        <v>144</v>
      </c>
      <c r="I12" s="258">
        <f t="shared" si="2"/>
        <v>16</v>
      </c>
      <c r="M12" s="504"/>
      <c r="N12" s="506"/>
    </row>
    <row r="13" spans="2:14" x14ac:dyDescent="0.2">
      <c r="B13" s="503">
        <v>44206</v>
      </c>
      <c r="C13" s="259">
        <v>6</v>
      </c>
      <c r="D13" s="258">
        <f t="shared" si="0"/>
        <v>16</v>
      </c>
      <c r="E13" s="259">
        <v>16</v>
      </c>
      <c r="F13" s="219"/>
      <c r="G13" s="258">
        <v>32</v>
      </c>
      <c r="H13" s="259">
        <f t="shared" si="1"/>
        <v>144</v>
      </c>
      <c r="I13" s="258">
        <f t="shared" si="2"/>
        <v>16</v>
      </c>
      <c r="M13" s="504"/>
      <c r="N13" s="338"/>
    </row>
    <row r="14" spans="2:14" x14ac:dyDescent="0.2">
      <c r="B14" s="503">
        <v>44207</v>
      </c>
      <c r="C14" s="259">
        <v>6</v>
      </c>
      <c r="D14" s="258">
        <f t="shared" si="0"/>
        <v>16</v>
      </c>
      <c r="E14" s="259">
        <v>16</v>
      </c>
      <c r="F14" s="1318"/>
      <c r="G14" s="258">
        <v>32</v>
      </c>
      <c r="H14" s="259">
        <f t="shared" si="1"/>
        <v>144</v>
      </c>
      <c r="I14" s="258">
        <f t="shared" si="2"/>
        <v>16</v>
      </c>
      <c r="M14" s="504"/>
      <c r="N14" s="338"/>
    </row>
    <row r="15" spans="2:14" x14ac:dyDescent="0.2">
      <c r="B15" s="503">
        <v>44208</v>
      </c>
      <c r="C15" s="259">
        <v>6</v>
      </c>
      <c r="D15" s="258">
        <f t="shared" si="0"/>
        <v>16</v>
      </c>
      <c r="E15" s="259">
        <v>16</v>
      </c>
      <c r="F15" s="1318"/>
      <c r="G15" s="258">
        <v>32</v>
      </c>
      <c r="H15" s="259">
        <f t="shared" si="1"/>
        <v>144</v>
      </c>
      <c r="I15" s="258">
        <f t="shared" si="2"/>
        <v>16</v>
      </c>
      <c r="M15" s="268"/>
      <c r="N15" s="338"/>
    </row>
    <row r="16" spans="2:14" x14ac:dyDescent="0.2">
      <c r="B16" s="503">
        <v>44209</v>
      </c>
      <c r="C16" s="259">
        <v>6</v>
      </c>
      <c r="D16" s="258">
        <f t="shared" si="0"/>
        <v>16</v>
      </c>
      <c r="E16" s="259">
        <v>16</v>
      </c>
      <c r="F16" s="1318"/>
      <c r="G16" s="258">
        <v>32</v>
      </c>
      <c r="H16" s="259">
        <f t="shared" si="1"/>
        <v>144</v>
      </c>
      <c r="I16" s="258">
        <f t="shared" si="2"/>
        <v>16</v>
      </c>
    </row>
    <row r="17" spans="2:13" x14ac:dyDescent="0.2">
      <c r="B17" s="503">
        <v>44210</v>
      </c>
      <c r="C17" s="259">
        <v>6</v>
      </c>
      <c r="D17" s="258">
        <f t="shared" si="0"/>
        <v>16</v>
      </c>
      <c r="E17" s="259">
        <v>16</v>
      </c>
      <c r="F17" s="1318"/>
      <c r="G17" s="258">
        <v>32</v>
      </c>
      <c r="H17" s="259">
        <f t="shared" si="1"/>
        <v>144</v>
      </c>
      <c r="I17" s="258">
        <f t="shared" si="2"/>
        <v>16</v>
      </c>
    </row>
    <row r="18" spans="2:13" x14ac:dyDescent="0.2">
      <c r="B18" s="503">
        <v>44211</v>
      </c>
      <c r="C18" s="259">
        <v>6</v>
      </c>
      <c r="D18" s="258">
        <f t="shared" si="0"/>
        <v>16</v>
      </c>
      <c r="E18" s="259">
        <v>16</v>
      </c>
      <c r="F18" s="1318">
        <v>6</v>
      </c>
      <c r="G18" s="258">
        <v>32</v>
      </c>
      <c r="H18" s="259">
        <f t="shared" si="1"/>
        <v>144</v>
      </c>
      <c r="I18" s="259">
        <f t="shared" si="2"/>
        <v>16</v>
      </c>
    </row>
    <row r="19" spans="2:13" x14ac:dyDescent="0.2">
      <c r="B19" s="503">
        <v>44212</v>
      </c>
      <c r="C19" s="259">
        <v>6</v>
      </c>
      <c r="D19" s="258">
        <f t="shared" si="0"/>
        <v>16</v>
      </c>
      <c r="E19" s="259">
        <v>16</v>
      </c>
      <c r="F19" s="1318"/>
      <c r="G19" s="258">
        <v>32</v>
      </c>
      <c r="H19" s="259">
        <f t="shared" si="1"/>
        <v>144</v>
      </c>
      <c r="I19" s="259">
        <f t="shared" si="2"/>
        <v>16</v>
      </c>
    </row>
    <row r="20" spans="2:13" x14ac:dyDescent="0.2">
      <c r="B20" s="503">
        <v>44213</v>
      </c>
      <c r="C20" s="259">
        <v>6</v>
      </c>
      <c r="D20" s="258">
        <f t="shared" si="0"/>
        <v>16</v>
      </c>
      <c r="E20" s="259">
        <v>16</v>
      </c>
      <c r="F20" s="1318"/>
      <c r="G20" s="258">
        <v>32</v>
      </c>
      <c r="H20" s="259">
        <f t="shared" si="1"/>
        <v>144</v>
      </c>
      <c r="I20" s="259">
        <f t="shared" si="2"/>
        <v>16</v>
      </c>
    </row>
    <row r="21" spans="2:13" x14ac:dyDescent="0.2">
      <c r="B21" s="503">
        <v>44214</v>
      </c>
      <c r="C21" s="259">
        <v>6</v>
      </c>
      <c r="D21" s="258">
        <f t="shared" si="0"/>
        <v>16</v>
      </c>
      <c r="E21" s="259">
        <v>16</v>
      </c>
      <c r="F21" s="1318"/>
      <c r="G21" s="258">
        <v>32</v>
      </c>
      <c r="H21" s="259">
        <f t="shared" si="1"/>
        <v>144</v>
      </c>
      <c r="I21" s="259">
        <f t="shared" si="2"/>
        <v>16</v>
      </c>
    </row>
    <row r="22" spans="2:13" x14ac:dyDescent="0.2">
      <c r="B22" s="503">
        <v>44215</v>
      </c>
      <c r="C22" s="259">
        <v>6</v>
      </c>
      <c r="D22" s="258">
        <f t="shared" si="0"/>
        <v>16</v>
      </c>
      <c r="E22" s="259">
        <v>16</v>
      </c>
      <c r="F22" s="1318"/>
      <c r="G22" s="258">
        <v>32</v>
      </c>
      <c r="H22" s="259">
        <f t="shared" si="1"/>
        <v>144</v>
      </c>
      <c r="I22" s="259">
        <f t="shared" si="2"/>
        <v>16</v>
      </c>
    </row>
    <row r="23" spans="2:13" x14ac:dyDescent="0.2">
      <c r="B23" s="503">
        <v>44216</v>
      </c>
      <c r="C23" s="259">
        <v>6</v>
      </c>
      <c r="D23" s="258">
        <f t="shared" si="0"/>
        <v>16</v>
      </c>
      <c r="E23" s="259">
        <v>16</v>
      </c>
      <c r="F23" s="1318"/>
      <c r="G23" s="258">
        <v>32</v>
      </c>
      <c r="H23" s="259">
        <f t="shared" si="1"/>
        <v>144</v>
      </c>
      <c r="I23" s="259">
        <f t="shared" si="2"/>
        <v>16</v>
      </c>
    </row>
    <row r="24" spans="2:13" x14ac:dyDescent="0.2">
      <c r="B24" s="503">
        <v>44217</v>
      </c>
      <c r="C24" s="259">
        <v>6</v>
      </c>
      <c r="D24" s="258">
        <f t="shared" si="0"/>
        <v>16</v>
      </c>
      <c r="E24" s="259">
        <v>16</v>
      </c>
      <c r="F24" s="1318"/>
      <c r="G24" s="258">
        <v>32</v>
      </c>
      <c r="H24" s="259">
        <f t="shared" si="1"/>
        <v>144</v>
      </c>
      <c r="I24" s="259">
        <f t="shared" si="2"/>
        <v>16</v>
      </c>
    </row>
    <row r="25" spans="2:13" x14ac:dyDescent="0.2">
      <c r="B25" s="503">
        <v>44218</v>
      </c>
      <c r="C25" s="259">
        <v>6</v>
      </c>
      <c r="D25" s="258">
        <f t="shared" si="0"/>
        <v>16</v>
      </c>
      <c r="E25" s="259">
        <v>16</v>
      </c>
      <c r="F25" s="1318"/>
      <c r="G25" s="258">
        <v>32</v>
      </c>
      <c r="H25" s="259">
        <f t="shared" si="1"/>
        <v>144</v>
      </c>
      <c r="I25" s="259">
        <f t="shared" si="2"/>
        <v>16</v>
      </c>
    </row>
    <row r="26" spans="2:13" x14ac:dyDescent="0.2">
      <c r="B26" s="503">
        <v>44219</v>
      </c>
      <c r="C26" s="259">
        <v>6</v>
      </c>
      <c r="D26" s="258">
        <f t="shared" si="0"/>
        <v>16</v>
      </c>
      <c r="E26" s="259">
        <v>16</v>
      </c>
      <c r="F26" s="1318">
        <v>6</v>
      </c>
      <c r="G26" s="258">
        <v>32</v>
      </c>
      <c r="H26" s="259">
        <f t="shared" si="1"/>
        <v>144</v>
      </c>
      <c r="I26" s="259">
        <f t="shared" si="2"/>
        <v>16</v>
      </c>
    </row>
    <row r="27" spans="2:13" x14ac:dyDescent="0.2">
      <c r="B27" s="503">
        <v>44220</v>
      </c>
      <c r="C27" s="259">
        <v>6</v>
      </c>
      <c r="D27" s="258">
        <f t="shared" si="0"/>
        <v>16</v>
      </c>
      <c r="E27" s="259">
        <v>16</v>
      </c>
      <c r="F27" s="1318"/>
      <c r="G27" s="258">
        <v>32</v>
      </c>
      <c r="H27" s="259">
        <f t="shared" si="1"/>
        <v>144</v>
      </c>
      <c r="I27" s="259">
        <f t="shared" si="2"/>
        <v>16</v>
      </c>
    </row>
    <row r="28" spans="2:13" x14ac:dyDescent="0.2">
      <c r="B28" s="503">
        <v>44221</v>
      </c>
      <c r="C28" s="259">
        <v>6</v>
      </c>
      <c r="D28" s="258">
        <f t="shared" si="0"/>
        <v>16</v>
      </c>
      <c r="E28" s="259">
        <v>16</v>
      </c>
      <c r="F28" s="1318"/>
      <c r="G28" s="258">
        <v>32</v>
      </c>
      <c r="H28" s="259">
        <f t="shared" si="1"/>
        <v>144</v>
      </c>
      <c r="I28" s="259">
        <f t="shared" si="2"/>
        <v>16</v>
      </c>
      <c r="K28" s="508" t="s">
        <v>10</v>
      </c>
      <c r="L28" s="330" t="s">
        <v>11</v>
      </c>
      <c r="M28" s="330" t="s">
        <v>12</v>
      </c>
    </row>
    <row r="29" spans="2:13" x14ac:dyDescent="0.2">
      <c r="B29" s="503">
        <v>44222</v>
      </c>
      <c r="C29" s="259">
        <v>6</v>
      </c>
      <c r="D29" s="258">
        <f t="shared" si="0"/>
        <v>16</v>
      </c>
      <c r="E29" s="259">
        <v>16</v>
      </c>
      <c r="F29" s="1318"/>
      <c r="G29" s="258">
        <v>32</v>
      </c>
      <c r="H29" s="259">
        <f t="shared" si="1"/>
        <v>144</v>
      </c>
      <c r="I29" s="259">
        <f t="shared" si="2"/>
        <v>16</v>
      </c>
      <c r="K29" s="331" t="s">
        <v>13</v>
      </c>
      <c r="L29" s="226">
        <v>104</v>
      </c>
      <c r="M29" s="332">
        <f>L29/L31</f>
        <v>6.2238180730101733E-3</v>
      </c>
    </row>
    <row r="30" spans="2:13" x14ac:dyDescent="0.2">
      <c r="B30" s="503">
        <v>44223</v>
      </c>
      <c r="C30" s="259">
        <v>6</v>
      </c>
      <c r="D30" s="258">
        <f t="shared" si="0"/>
        <v>16</v>
      </c>
      <c r="E30" s="259">
        <v>16</v>
      </c>
      <c r="F30" s="1318"/>
      <c r="G30" s="258">
        <v>32</v>
      </c>
      <c r="H30" s="259">
        <f t="shared" si="1"/>
        <v>144</v>
      </c>
      <c r="I30" s="259">
        <f t="shared" si="2"/>
        <v>16</v>
      </c>
      <c r="K30" s="333" t="s">
        <v>14</v>
      </c>
      <c r="L30" s="334">
        <v>16606</v>
      </c>
      <c r="M30" s="335">
        <f>L30/L31</f>
        <v>0.9937761819269898</v>
      </c>
    </row>
    <row r="31" spans="2:13" x14ac:dyDescent="0.2">
      <c r="B31" s="503">
        <v>44224</v>
      </c>
      <c r="C31" s="259">
        <v>6</v>
      </c>
      <c r="D31" s="258">
        <f t="shared" si="0"/>
        <v>16</v>
      </c>
      <c r="E31" s="259">
        <v>16</v>
      </c>
      <c r="F31" s="1318"/>
      <c r="G31" s="258">
        <v>32</v>
      </c>
      <c r="H31" s="259">
        <f t="shared" si="1"/>
        <v>144</v>
      </c>
      <c r="I31" s="259">
        <f t="shared" si="2"/>
        <v>16</v>
      </c>
      <c r="K31" s="331" t="s">
        <v>3</v>
      </c>
      <c r="L31" s="334">
        <f>L29+L30</f>
        <v>16710</v>
      </c>
      <c r="M31" s="336">
        <v>1</v>
      </c>
    </row>
    <row r="32" spans="2:13" x14ac:dyDescent="0.2">
      <c r="B32" s="503">
        <v>44225</v>
      </c>
      <c r="C32" s="259">
        <v>6</v>
      </c>
      <c r="D32" s="258">
        <f t="shared" si="0"/>
        <v>16</v>
      </c>
      <c r="E32" s="259">
        <v>16</v>
      </c>
      <c r="F32" s="1318"/>
      <c r="G32" s="258">
        <v>32</v>
      </c>
      <c r="H32" s="259">
        <f t="shared" si="1"/>
        <v>144</v>
      </c>
      <c r="I32" s="259">
        <f t="shared" si="2"/>
        <v>16</v>
      </c>
    </row>
    <row r="33" spans="1:18" x14ac:dyDescent="0.2">
      <c r="B33" s="503">
        <v>44226</v>
      </c>
      <c r="C33" s="259">
        <v>6</v>
      </c>
      <c r="D33" s="258">
        <f t="shared" si="0"/>
        <v>16</v>
      </c>
      <c r="E33" s="259">
        <v>16</v>
      </c>
      <c r="F33" s="1318">
        <v>6</v>
      </c>
      <c r="G33" s="258">
        <v>32</v>
      </c>
      <c r="H33" s="259">
        <f t="shared" si="1"/>
        <v>144</v>
      </c>
      <c r="I33" s="259">
        <f t="shared" si="2"/>
        <v>16</v>
      </c>
    </row>
    <row r="34" spans="1:18" x14ac:dyDescent="0.2">
      <c r="B34" s="503">
        <v>44227</v>
      </c>
      <c r="C34" s="259">
        <v>6</v>
      </c>
      <c r="D34" s="258">
        <f t="shared" si="0"/>
        <v>16</v>
      </c>
      <c r="E34" s="259">
        <v>16</v>
      </c>
      <c r="F34" s="1318">
        <v>6</v>
      </c>
      <c r="G34" s="258">
        <v>32</v>
      </c>
      <c r="H34" s="259">
        <f t="shared" si="1"/>
        <v>144</v>
      </c>
      <c r="I34" s="259">
        <f t="shared" si="2"/>
        <v>16</v>
      </c>
    </row>
    <row r="35" spans="1:18" x14ac:dyDescent="0.2">
      <c r="B35" s="1314"/>
      <c r="C35" s="338"/>
      <c r="D35" s="339">
        <f t="shared" ref="D35:I35" si="3">SUM(D4:D34)</f>
        <v>480</v>
      </c>
      <c r="E35" s="1314">
        <f t="shared" si="3"/>
        <v>480</v>
      </c>
      <c r="F35" s="1314">
        <f t="shared" si="3"/>
        <v>36</v>
      </c>
      <c r="G35" s="339">
        <f t="shared" si="3"/>
        <v>960</v>
      </c>
      <c r="H35" s="338">
        <f t="shared" si="3"/>
        <v>4320</v>
      </c>
      <c r="I35" s="339">
        <f t="shared" si="3"/>
        <v>480</v>
      </c>
      <c r="N35" s="509"/>
      <c r="R35" s="111" t="s">
        <v>113</v>
      </c>
    </row>
    <row r="36" spans="1:18" x14ac:dyDescent="0.2">
      <c r="A36" s="234"/>
      <c r="B36" s="269" t="s">
        <v>47</v>
      </c>
      <c r="C36" s="270">
        <f>D36+F36+G36+H36+I36+E36</f>
        <v>12699.36</v>
      </c>
      <c r="D36" s="500">
        <f>D35*E42</f>
        <v>4128</v>
      </c>
      <c r="E36" s="500">
        <f>E35*E39</f>
        <v>5376</v>
      </c>
      <c r="F36" s="501">
        <f>F35*E40</f>
        <v>522.72</v>
      </c>
      <c r="G36" s="501">
        <f>G35*E44</f>
        <v>161.28</v>
      </c>
      <c r="H36" s="501">
        <f>H35*E44</f>
        <v>725.76</v>
      </c>
      <c r="I36" s="501">
        <f>I35*(E43+E41)</f>
        <v>1785.6000000000001</v>
      </c>
      <c r="J36" s="510"/>
      <c r="K36" s="511"/>
      <c r="L36" s="512"/>
      <c r="M36" s="512"/>
      <c r="N36" s="512"/>
      <c r="O36" s="268"/>
      <c r="P36" s="268"/>
      <c r="Q36" s="268"/>
    </row>
    <row r="37" spans="1:18" x14ac:dyDescent="0.2">
      <c r="L37" s="348"/>
      <c r="M37" s="349"/>
      <c r="N37" s="350"/>
      <c r="O37" s="268"/>
      <c r="P37" s="268"/>
      <c r="Q37" s="268"/>
    </row>
    <row r="38" spans="1:18" x14ac:dyDescent="0.2">
      <c r="C38" s="513"/>
      <c r="D38" s="514" t="s">
        <v>60</v>
      </c>
      <c r="E38" s="515" t="s">
        <v>61</v>
      </c>
      <c r="H38" s="268" t="s">
        <v>62</v>
      </c>
      <c r="I38" s="524">
        <f>C36*M30</f>
        <v>12620.321493716337</v>
      </c>
      <c r="L38" s="348"/>
      <c r="M38" s="349"/>
      <c r="N38" s="350"/>
      <c r="O38" s="516"/>
      <c r="P38" s="268"/>
      <c r="Q38" s="268"/>
    </row>
    <row r="39" spans="1:18" x14ac:dyDescent="0.2">
      <c r="C39" s="517" t="s">
        <v>120</v>
      </c>
      <c r="D39" s="502">
        <v>10</v>
      </c>
      <c r="E39" s="502">
        <v>11.2</v>
      </c>
      <c r="I39" s="525">
        <f>ROUNDUP(I38,0)</f>
        <v>12621</v>
      </c>
      <c r="J39" s="268"/>
      <c r="K39" s="268"/>
      <c r="L39" s="348"/>
      <c r="M39" s="349"/>
      <c r="N39" s="355"/>
      <c r="O39" s="268"/>
      <c r="P39" s="268"/>
      <c r="Q39" s="268"/>
    </row>
    <row r="40" spans="1:18" x14ac:dyDescent="0.2">
      <c r="C40" s="517" t="s">
        <v>121</v>
      </c>
      <c r="D40" s="502">
        <v>12</v>
      </c>
      <c r="E40" s="502">
        <v>14.52</v>
      </c>
      <c r="J40" s="268"/>
      <c r="K40" s="268"/>
      <c r="L40" s="268"/>
      <c r="M40" s="268"/>
      <c r="N40" s="338"/>
      <c r="O40" s="268"/>
      <c r="P40" s="268"/>
      <c r="Q40" s="268"/>
    </row>
    <row r="41" spans="1:18" x14ac:dyDescent="0.2">
      <c r="C41" s="517" t="s">
        <v>41</v>
      </c>
      <c r="D41" s="502">
        <v>3.23</v>
      </c>
      <c r="E41" s="502">
        <v>3.62</v>
      </c>
      <c r="J41" s="347"/>
      <c r="K41" s="347"/>
      <c r="L41" s="347"/>
      <c r="M41" s="268"/>
      <c r="N41" s="338"/>
      <c r="O41" s="268"/>
      <c r="P41" s="268"/>
      <c r="Q41" s="268"/>
    </row>
    <row r="42" spans="1:18" x14ac:dyDescent="0.2">
      <c r="C42" s="517" t="s">
        <v>42</v>
      </c>
      <c r="D42" s="519">
        <v>7.68</v>
      </c>
      <c r="E42" s="519">
        <v>8.6</v>
      </c>
      <c r="H42" s="245"/>
      <c r="J42" s="348"/>
      <c r="K42" s="349"/>
      <c r="L42" s="350"/>
      <c r="M42" s="268"/>
      <c r="N42" s="338"/>
      <c r="O42" s="268"/>
      <c r="P42" s="268"/>
      <c r="Q42" s="268"/>
    </row>
    <row r="43" spans="1:18" x14ac:dyDescent="0.2">
      <c r="C43" s="517" t="s">
        <v>122</v>
      </c>
      <c r="D43" s="519"/>
      <c r="E43" s="519">
        <v>0.1</v>
      </c>
      <c r="J43" s="348"/>
      <c r="K43" s="349"/>
      <c r="L43" s="350"/>
      <c r="M43" s="268"/>
    </row>
    <row r="44" spans="1:18" x14ac:dyDescent="0.2">
      <c r="C44" s="517" t="s">
        <v>43</v>
      </c>
      <c r="D44" s="520">
        <v>0.15</v>
      </c>
      <c r="E44" s="502">
        <v>0.16800000000000001</v>
      </c>
      <c r="J44" s="348"/>
      <c r="K44" s="349"/>
      <c r="L44" s="350"/>
      <c r="M44" s="268"/>
    </row>
    <row r="45" spans="1:18" x14ac:dyDescent="0.2">
      <c r="C45" s="521" t="s">
        <v>63</v>
      </c>
      <c r="D45" s="522"/>
      <c r="E45" s="523">
        <f>SUM(E39:E44)</f>
        <v>38.207999999999998</v>
      </c>
      <c r="J45" s="348"/>
      <c r="K45" s="349"/>
      <c r="L45" s="355"/>
      <c r="M45" s="268"/>
    </row>
    <row r="46" spans="1:18" x14ac:dyDescent="0.2">
      <c r="C46" s="253"/>
      <c r="D46" s="267"/>
      <c r="E46" s="357"/>
      <c r="J46" s="268"/>
      <c r="K46" s="268"/>
      <c r="L46" s="268"/>
      <c r="M46" s="268"/>
    </row>
    <row r="47" spans="1:18" x14ac:dyDescent="0.2">
      <c r="G47" s="268"/>
      <c r="H47" s="268"/>
      <c r="I47" s="268"/>
      <c r="J47" s="268"/>
      <c r="K47" s="268"/>
      <c r="L47" s="268"/>
      <c r="M47" s="268"/>
    </row>
    <row r="48" spans="1:18" x14ac:dyDescent="0.2">
      <c r="G48" s="253"/>
      <c r="H48" s="358"/>
      <c r="I48" s="268"/>
      <c r="J48" s="268"/>
      <c r="K48" s="266"/>
      <c r="L48" s="357"/>
      <c r="M48" s="268"/>
    </row>
    <row r="49" spans="1:18" s="1314" customFormat="1" x14ac:dyDescent="0.2">
      <c r="A49" s="111"/>
      <c r="B49" s="111"/>
      <c r="C49" s="111"/>
      <c r="D49" s="326"/>
      <c r="E49" s="111"/>
      <c r="F49" s="111"/>
      <c r="G49" s="268"/>
      <c r="H49" s="268"/>
      <c r="I49" s="268"/>
      <c r="J49" s="268"/>
      <c r="K49" s="268"/>
      <c r="L49" s="268"/>
      <c r="M49" s="268"/>
      <c r="O49" s="111"/>
      <c r="P49" s="111"/>
      <c r="Q49" s="111"/>
      <c r="R49" s="111"/>
    </row>
    <row r="50" spans="1:18" s="1314" customFormat="1" x14ac:dyDescent="0.2">
      <c r="A50" s="111"/>
      <c r="B50" s="111"/>
      <c r="C50" s="111"/>
      <c r="D50" s="326"/>
      <c r="E50" s="111"/>
      <c r="F50" s="111"/>
      <c r="G50" s="268"/>
      <c r="H50" s="268"/>
      <c r="I50" s="268"/>
      <c r="J50" s="268"/>
      <c r="K50" s="268"/>
      <c r="L50" s="268"/>
      <c r="M50" s="268"/>
      <c r="O50" s="111"/>
      <c r="P50" s="111"/>
      <c r="Q50" s="111"/>
      <c r="R50" s="111"/>
    </row>
    <row r="51" spans="1:18" s="1314" customFormat="1" x14ac:dyDescent="0.2">
      <c r="A51" s="111"/>
      <c r="B51" s="111"/>
      <c r="C51" s="111"/>
      <c r="D51" s="326"/>
      <c r="E51" s="111"/>
      <c r="F51" s="111"/>
      <c r="G51" s="268"/>
      <c r="H51" s="268"/>
      <c r="I51" s="268"/>
      <c r="J51" s="268"/>
      <c r="K51" s="268"/>
      <c r="L51" s="268"/>
      <c r="M51" s="268"/>
      <c r="O51" s="111"/>
      <c r="P51" s="111"/>
      <c r="Q51" s="111"/>
      <c r="R51" s="111"/>
    </row>
  </sheetData>
  <mergeCells count="1">
    <mergeCell ref="G1:I1"/>
  </mergeCells>
  <pageMargins left="0.11811023622047245" right="0.19685039370078741" top="0.15748031496062992" bottom="0.15748031496062992"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7CBB3-C151-45E6-A6D9-7466B4159B88}">
  <sheetPr>
    <tabColor theme="4" tint="0.79998168889431442"/>
  </sheetPr>
  <dimension ref="A1:F187"/>
  <sheetViews>
    <sheetView zoomScale="78" zoomScaleNormal="78" workbookViewId="0">
      <selection activeCell="F5" sqref="F5"/>
    </sheetView>
  </sheetViews>
  <sheetFormatPr defaultRowHeight="15" x14ac:dyDescent="0.25"/>
  <cols>
    <col min="1" max="1" width="13.85546875" style="9" customWidth="1"/>
    <col min="2" max="2" width="47.140625" style="9" customWidth="1"/>
    <col min="3" max="16384" width="9.140625" style="9"/>
  </cols>
  <sheetData>
    <row r="1" spans="1:6" ht="103.5" customHeight="1" x14ac:dyDescent="0.25">
      <c r="C1" s="1348" t="s">
        <v>5094</v>
      </c>
      <c r="D1" s="1348"/>
      <c r="E1" s="1348"/>
      <c r="F1" s="1348"/>
    </row>
    <row r="2" spans="1:6" x14ac:dyDescent="0.25">
      <c r="A2" s="1352" t="s">
        <v>731</v>
      </c>
      <c r="B2" s="1352"/>
      <c r="C2" s="1352"/>
      <c r="D2" s="1352"/>
      <c r="E2" s="1352"/>
      <c r="F2" s="1352"/>
    </row>
    <row r="3" spans="1:6" ht="71.25" x14ac:dyDescent="0.25">
      <c r="A3" s="57" t="s">
        <v>263</v>
      </c>
      <c r="B3" s="57" t="s">
        <v>264</v>
      </c>
      <c r="C3" s="60" t="s">
        <v>17</v>
      </c>
      <c r="D3" s="57" t="s">
        <v>4952</v>
      </c>
      <c r="E3" s="57" t="s">
        <v>708</v>
      </c>
      <c r="F3" s="57" t="s">
        <v>269</v>
      </c>
    </row>
    <row r="4" spans="1:6" x14ac:dyDescent="0.25">
      <c r="A4" s="58"/>
      <c r="B4" s="58"/>
      <c r="C4" s="61"/>
      <c r="D4" s="58"/>
      <c r="E4" s="59">
        <f>SUM(E5:E187)</f>
        <v>10630</v>
      </c>
      <c r="F4" s="56">
        <f>SUM(F5:F187)</f>
        <v>10630</v>
      </c>
    </row>
    <row r="5" spans="1:6" x14ac:dyDescent="0.25">
      <c r="A5" s="10" t="s">
        <v>732</v>
      </c>
      <c r="B5" s="65" t="s">
        <v>733</v>
      </c>
      <c r="C5" s="62" t="s">
        <v>734</v>
      </c>
      <c r="D5" s="63">
        <v>1</v>
      </c>
      <c r="E5" s="63">
        <v>16</v>
      </c>
      <c r="F5" s="64">
        <f>D5*E5</f>
        <v>16</v>
      </c>
    </row>
    <row r="6" spans="1:6" x14ac:dyDescent="0.25">
      <c r="A6" s="10" t="s">
        <v>735</v>
      </c>
      <c r="B6" s="65" t="s">
        <v>736</v>
      </c>
      <c r="C6" s="62" t="s">
        <v>734</v>
      </c>
      <c r="D6" s="63">
        <v>1</v>
      </c>
      <c r="E6" s="63">
        <v>35</v>
      </c>
      <c r="F6" s="64">
        <f t="shared" ref="F6:F69" si="0">D6*E6</f>
        <v>35</v>
      </c>
    </row>
    <row r="7" spans="1:6" x14ac:dyDescent="0.25">
      <c r="A7" s="10" t="s">
        <v>737</v>
      </c>
      <c r="B7" s="65" t="s">
        <v>738</v>
      </c>
      <c r="C7" s="62" t="s">
        <v>734</v>
      </c>
      <c r="D7" s="63">
        <v>1</v>
      </c>
      <c r="E7" s="63">
        <v>39</v>
      </c>
      <c r="F7" s="64">
        <f t="shared" si="0"/>
        <v>39</v>
      </c>
    </row>
    <row r="8" spans="1:6" x14ac:dyDescent="0.25">
      <c r="A8" s="10" t="s">
        <v>739</v>
      </c>
      <c r="B8" s="65" t="s">
        <v>740</v>
      </c>
      <c r="C8" s="62" t="s">
        <v>734</v>
      </c>
      <c r="D8" s="63">
        <v>1</v>
      </c>
      <c r="E8" s="63">
        <v>1</v>
      </c>
      <c r="F8" s="64">
        <f t="shared" si="0"/>
        <v>1</v>
      </c>
    </row>
    <row r="9" spans="1:6" x14ac:dyDescent="0.25">
      <c r="A9" s="10" t="s">
        <v>741</v>
      </c>
      <c r="B9" s="65" t="s">
        <v>742</v>
      </c>
      <c r="C9" s="62" t="s">
        <v>734</v>
      </c>
      <c r="D9" s="63">
        <v>1</v>
      </c>
      <c r="E9" s="63">
        <v>7</v>
      </c>
      <c r="F9" s="64">
        <f t="shared" si="0"/>
        <v>7</v>
      </c>
    </row>
    <row r="10" spans="1:6" ht="30" x14ac:dyDescent="0.25">
      <c r="A10" s="10" t="s">
        <v>743</v>
      </c>
      <c r="B10" s="65" t="s">
        <v>744</v>
      </c>
      <c r="C10" s="62" t="s">
        <v>734</v>
      </c>
      <c r="D10" s="63">
        <v>1</v>
      </c>
      <c r="E10" s="63">
        <v>3</v>
      </c>
      <c r="F10" s="64">
        <f t="shared" si="0"/>
        <v>3</v>
      </c>
    </row>
    <row r="11" spans="1:6" x14ac:dyDescent="0.25">
      <c r="A11" s="10" t="s">
        <v>709</v>
      </c>
      <c r="B11" s="65" t="s">
        <v>710</v>
      </c>
      <c r="C11" s="62" t="s">
        <v>734</v>
      </c>
      <c r="D11" s="63">
        <v>1</v>
      </c>
      <c r="E11" s="63">
        <v>5</v>
      </c>
      <c r="F11" s="64">
        <f t="shared" si="0"/>
        <v>5</v>
      </c>
    </row>
    <row r="12" spans="1:6" x14ac:dyDescent="0.25">
      <c r="A12" s="10" t="s">
        <v>745</v>
      </c>
      <c r="B12" s="65" t="s">
        <v>746</v>
      </c>
      <c r="C12" s="62" t="s">
        <v>734</v>
      </c>
      <c r="D12" s="63">
        <v>1</v>
      </c>
      <c r="E12" s="63">
        <v>18</v>
      </c>
      <c r="F12" s="64">
        <f t="shared" si="0"/>
        <v>18</v>
      </c>
    </row>
    <row r="13" spans="1:6" ht="30" x14ac:dyDescent="0.25">
      <c r="A13" s="10" t="s">
        <v>747</v>
      </c>
      <c r="B13" s="65" t="s">
        <v>748</v>
      </c>
      <c r="C13" s="62" t="s">
        <v>734</v>
      </c>
      <c r="D13" s="63">
        <v>1</v>
      </c>
      <c r="E13" s="63">
        <v>50</v>
      </c>
      <c r="F13" s="64">
        <f t="shared" si="0"/>
        <v>50</v>
      </c>
    </row>
    <row r="14" spans="1:6" x14ac:dyDescent="0.25">
      <c r="A14" s="10" t="s">
        <v>749</v>
      </c>
      <c r="B14" s="65" t="s">
        <v>750</v>
      </c>
      <c r="C14" s="62" t="s">
        <v>734</v>
      </c>
      <c r="D14" s="63">
        <v>1</v>
      </c>
      <c r="E14" s="63">
        <v>58</v>
      </c>
      <c r="F14" s="64">
        <f t="shared" si="0"/>
        <v>58</v>
      </c>
    </row>
    <row r="15" spans="1:6" x14ac:dyDescent="0.25">
      <c r="A15" s="10" t="s">
        <v>751</v>
      </c>
      <c r="B15" s="65" t="s">
        <v>752</v>
      </c>
      <c r="C15" s="62" t="s">
        <v>734</v>
      </c>
      <c r="D15" s="63">
        <v>1</v>
      </c>
      <c r="E15" s="63">
        <v>30</v>
      </c>
      <c r="F15" s="64">
        <f t="shared" si="0"/>
        <v>30</v>
      </c>
    </row>
    <row r="16" spans="1:6" ht="30" x14ac:dyDescent="0.25">
      <c r="A16" s="10" t="s">
        <v>753</v>
      </c>
      <c r="B16" s="65" t="s">
        <v>754</v>
      </c>
      <c r="C16" s="62" t="s">
        <v>734</v>
      </c>
      <c r="D16" s="63">
        <v>1</v>
      </c>
      <c r="E16" s="63">
        <v>17</v>
      </c>
      <c r="F16" s="64">
        <f t="shared" si="0"/>
        <v>17</v>
      </c>
    </row>
    <row r="17" spans="1:6" x14ac:dyDescent="0.25">
      <c r="A17" s="10" t="s">
        <v>755</v>
      </c>
      <c r="B17" s="65" t="s">
        <v>756</v>
      </c>
      <c r="C17" s="62" t="s">
        <v>734</v>
      </c>
      <c r="D17" s="63">
        <v>1</v>
      </c>
      <c r="E17" s="63">
        <v>5</v>
      </c>
      <c r="F17" s="64">
        <f t="shared" si="0"/>
        <v>5</v>
      </c>
    </row>
    <row r="18" spans="1:6" x14ac:dyDescent="0.25">
      <c r="A18" s="10" t="s">
        <v>757</v>
      </c>
      <c r="B18" s="65" t="s">
        <v>758</v>
      </c>
      <c r="C18" s="62" t="s">
        <v>734</v>
      </c>
      <c r="D18" s="63">
        <v>1</v>
      </c>
      <c r="E18" s="63">
        <v>85</v>
      </c>
      <c r="F18" s="64">
        <f t="shared" si="0"/>
        <v>85</v>
      </c>
    </row>
    <row r="19" spans="1:6" x14ac:dyDescent="0.25">
      <c r="A19" s="10" t="s">
        <v>759</v>
      </c>
      <c r="B19" s="65" t="s">
        <v>760</v>
      </c>
      <c r="C19" s="62" t="s">
        <v>734</v>
      </c>
      <c r="D19" s="63">
        <v>1</v>
      </c>
      <c r="E19" s="63">
        <v>14</v>
      </c>
      <c r="F19" s="64">
        <f t="shared" si="0"/>
        <v>14</v>
      </c>
    </row>
    <row r="20" spans="1:6" x14ac:dyDescent="0.25">
      <c r="A20" s="10" t="s">
        <v>761</v>
      </c>
      <c r="B20" s="65" t="s">
        <v>762</v>
      </c>
      <c r="C20" s="62" t="s">
        <v>734</v>
      </c>
      <c r="D20" s="63">
        <v>1</v>
      </c>
      <c r="E20" s="63">
        <v>14</v>
      </c>
      <c r="F20" s="64">
        <f t="shared" si="0"/>
        <v>14</v>
      </c>
    </row>
    <row r="21" spans="1:6" x14ac:dyDescent="0.25">
      <c r="A21" s="10" t="s">
        <v>763</v>
      </c>
      <c r="B21" s="65" t="s">
        <v>764</v>
      </c>
      <c r="C21" s="62" t="s">
        <v>734</v>
      </c>
      <c r="D21" s="63">
        <v>1</v>
      </c>
      <c r="E21" s="63">
        <v>89</v>
      </c>
      <c r="F21" s="64">
        <f t="shared" si="0"/>
        <v>89</v>
      </c>
    </row>
    <row r="22" spans="1:6" x14ac:dyDescent="0.25">
      <c r="A22" s="10" t="s">
        <v>765</v>
      </c>
      <c r="B22" s="65" t="s">
        <v>766</v>
      </c>
      <c r="C22" s="62" t="s">
        <v>734</v>
      </c>
      <c r="D22" s="63">
        <v>1</v>
      </c>
      <c r="E22" s="63">
        <v>8</v>
      </c>
      <c r="F22" s="64">
        <f t="shared" si="0"/>
        <v>8</v>
      </c>
    </row>
    <row r="23" spans="1:6" x14ac:dyDescent="0.25">
      <c r="A23" s="10" t="s">
        <v>767</v>
      </c>
      <c r="B23" s="65" t="s">
        <v>768</v>
      </c>
      <c r="C23" s="62" t="s">
        <v>734</v>
      </c>
      <c r="D23" s="63">
        <v>1</v>
      </c>
      <c r="E23" s="63">
        <v>26</v>
      </c>
      <c r="F23" s="64">
        <f t="shared" si="0"/>
        <v>26</v>
      </c>
    </row>
    <row r="24" spans="1:6" ht="30" x14ac:dyDescent="0.25">
      <c r="A24" s="10" t="s">
        <v>769</v>
      </c>
      <c r="B24" s="65" t="s">
        <v>770</v>
      </c>
      <c r="C24" s="62" t="s">
        <v>734</v>
      </c>
      <c r="D24" s="63">
        <v>1</v>
      </c>
      <c r="E24" s="63">
        <v>49</v>
      </c>
      <c r="F24" s="64">
        <f t="shared" si="0"/>
        <v>49</v>
      </c>
    </row>
    <row r="25" spans="1:6" ht="30" x14ac:dyDescent="0.25">
      <c r="A25" s="10" t="s">
        <v>771</v>
      </c>
      <c r="B25" s="65" t="s">
        <v>772</v>
      </c>
      <c r="C25" s="62" t="s">
        <v>734</v>
      </c>
      <c r="D25" s="63">
        <v>1</v>
      </c>
      <c r="E25" s="63">
        <v>31</v>
      </c>
      <c r="F25" s="64">
        <f t="shared" si="0"/>
        <v>31</v>
      </c>
    </row>
    <row r="26" spans="1:6" x14ac:dyDescent="0.25">
      <c r="A26" s="10" t="s">
        <v>773</v>
      </c>
      <c r="B26" s="65" t="s">
        <v>774</v>
      </c>
      <c r="C26" s="62" t="s">
        <v>734</v>
      </c>
      <c r="D26" s="63">
        <v>1</v>
      </c>
      <c r="E26" s="63">
        <v>78</v>
      </c>
      <c r="F26" s="64">
        <f t="shared" si="0"/>
        <v>78</v>
      </c>
    </row>
    <row r="27" spans="1:6" x14ac:dyDescent="0.25">
      <c r="A27" s="10" t="s">
        <v>775</v>
      </c>
      <c r="B27" s="65" t="s">
        <v>776</v>
      </c>
      <c r="C27" s="62" t="s">
        <v>734</v>
      </c>
      <c r="D27" s="63">
        <v>1</v>
      </c>
      <c r="E27" s="63">
        <v>14</v>
      </c>
      <c r="F27" s="64">
        <f t="shared" si="0"/>
        <v>14</v>
      </c>
    </row>
    <row r="28" spans="1:6" ht="30" x14ac:dyDescent="0.25">
      <c r="A28" s="10" t="s">
        <v>777</v>
      </c>
      <c r="B28" s="65" t="s">
        <v>778</v>
      </c>
      <c r="C28" s="62" t="s">
        <v>734</v>
      </c>
      <c r="D28" s="63">
        <v>1</v>
      </c>
      <c r="E28" s="63">
        <v>23</v>
      </c>
      <c r="F28" s="64">
        <f t="shared" si="0"/>
        <v>23</v>
      </c>
    </row>
    <row r="29" spans="1:6" x14ac:dyDescent="0.25">
      <c r="A29" s="10" t="s">
        <v>779</v>
      </c>
      <c r="B29" s="65" t="s">
        <v>780</v>
      </c>
      <c r="C29" s="62" t="s">
        <v>734</v>
      </c>
      <c r="D29" s="63">
        <v>1</v>
      </c>
      <c r="E29" s="63">
        <v>97</v>
      </c>
      <c r="F29" s="64">
        <f t="shared" si="0"/>
        <v>97</v>
      </c>
    </row>
    <row r="30" spans="1:6" ht="30" x14ac:dyDescent="0.25">
      <c r="A30" s="10" t="s">
        <v>781</v>
      </c>
      <c r="B30" s="65" t="s">
        <v>782</v>
      </c>
      <c r="C30" s="62" t="s">
        <v>734</v>
      </c>
      <c r="D30" s="63">
        <v>1</v>
      </c>
      <c r="E30" s="63">
        <v>75</v>
      </c>
      <c r="F30" s="64">
        <f t="shared" si="0"/>
        <v>75</v>
      </c>
    </row>
    <row r="31" spans="1:6" ht="30" x14ac:dyDescent="0.25">
      <c r="A31" s="10" t="s">
        <v>783</v>
      </c>
      <c r="B31" s="65" t="s">
        <v>784</v>
      </c>
      <c r="C31" s="62" t="s">
        <v>734</v>
      </c>
      <c r="D31" s="63">
        <v>1</v>
      </c>
      <c r="E31" s="63">
        <v>7</v>
      </c>
      <c r="F31" s="64">
        <f t="shared" si="0"/>
        <v>7</v>
      </c>
    </row>
    <row r="32" spans="1:6" x14ac:dyDescent="0.25">
      <c r="A32" s="10" t="s">
        <v>785</v>
      </c>
      <c r="B32" s="65" t="s">
        <v>786</v>
      </c>
      <c r="C32" s="62" t="s">
        <v>734</v>
      </c>
      <c r="D32" s="63">
        <v>1</v>
      </c>
      <c r="E32" s="63">
        <v>35</v>
      </c>
      <c r="F32" s="64">
        <f t="shared" si="0"/>
        <v>35</v>
      </c>
    </row>
    <row r="33" spans="1:6" x14ac:dyDescent="0.25">
      <c r="A33" s="10" t="s">
        <v>787</v>
      </c>
      <c r="B33" s="65" t="s">
        <v>788</v>
      </c>
      <c r="C33" s="62" t="s">
        <v>734</v>
      </c>
      <c r="D33" s="63">
        <v>1</v>
      </c>
      <c r="E33" s="63">
        <v>48</v>
      </c>
      <c r="F33" s="64">
        <f t="shared" si="0"/>
        <v>48</v>
      </c>
    </row>
    <row r="34" spans="1:6" x14ac:dyDescent="0.25">
      <c r="A34" s="10" t="s">
        <v>789</v>
      </c>
      <c r="B34" s="65" t="s">
        <v>790</v>
      </c>
      <c r="C34" s="62" t="s">
        <v>734</v>
      </c>
      <c r="D34" s="63">
        <v>1</v>
      </c>
      <c r="E34" s="63">
        <v>150</v>
      </c>
      <c r="F34" s="64">
        <f t="shared" si="0"/>
        <v>150</v>
      </c>
    </row>
    <row r="35" spans="1:6" x14ac:dyDescent="0.25">
      <c r="A35" s="10" t="s">
        <v>791</v>
      </c>
      <c r="B35" s="65" t="s">
        <v>792</v>
      </c>
      <c r="C35" s="62" t="s">
        <v>734</v>
      </c>
      <c r="D35" s="63">
        <v>1</v>
      </c>
      <c r="E35" s="63">
        <v>12</v>
      </c>
      <c r="F35" s="64">
        <f t="shared" si="0"/>
        <v>12</v>
      </c>
    </row>
    <row r="36" spans="1:6" x14ac:dyDescent="0.25">
      <c r="A36" s="10" t="s">
        <v>793</v>
      </c>
      <c r="B36" s="65" t="s">
        <v>794</v>
      </c>
      <c r="C36" s="62" t="s">
        <v>734</v>
      </c>
      <c r="D36" s="63">
        <v>1</v>
      </c>
      <c r="E36" s="63">
        <v>16</v>
      </c>
      <c r="F36" s="64">
        <f t="shared" si="0"/>
        <v>16</v>
      </c>
    </row>
    <row r="37" spans="1:6" x14ac:dyDescent="0.25">
      <c r="A37" s="10" t="s">
        <v>795</v>
      </c>
      <c r="B37" s="65" t="s">
        <v>796</v>
      </c>
      <c r="C37" s="62" t="s">
        <v>734</v>
      </c>
      <c r="D37" s="63">
        <v>1</v>
      </c>
      <c r="E37" s="63">
        <v>46</v>
      </c>
      <c r="F37" s="64">
        <f t="shared" si="0"/>
        <v>46</v>
      </c>
    </row>
    <row r="38" spans="1:6" x14ac:dyDescent="0.25">
      <c r="A38" s="10" t="s">
        <v>797</v>
      </c>
      <c r="B38" s="65" t="s">
        <v>798</v>
      </c>
      <c r="C38" s="62" t="s">
        <v>734</v>
      </c>
      <c r="D38" s="63">
        <v>1</v>
      </c>
      <c r="E38" s="63">
        <v>32</v>
      </c>
      <c r="F38" s="64">
        <f t="shared" si="0"/>
        <v>32</v>
      </c>
    </row>
    <row r="39" spans="1:6" x14ac:dyDescent="0.25">
      <c r="A39" s="10" t="s">
        <v>799</v>
      </c>
      <c r="B39" s="65" t="s">
        <v>800</v>
      </c>
      <c r="C39" s="62" t="s">
        <v>734</v>
      </c>
      <c r="D39" s="63">
        <v>1</v>
      </c>
      <c r="E39" s="63">
        <v>68</v>
      </c>
      <c r="F39" s="64">
        <f t="shared" si="0"/>
        <v>68</v>
      </c>
    </row>
    <row r="40" spans="1:6" ht="30" x14ac:dyDescent="0.25">
      <c r="A40" s="10" t="s">
        <v>801</v>
      </c>
      <c r="B40" s="65" t="s">
        <v>802</v>
      </c>
      <c r="C40" s="62" t="s">
        <v>734</v>
      </c>
      <c r="D40" s="63">
        <v>1</v>
      </c>
      <c r="E40" s="63">
        <v>20</v>
      </c>
      <c r="F40" s="64">
        <f t="shared" si="0"/>
        <v>20</v>
      </c>
    </row>
    <row r="41" spans="1:6" x14ac:dyDescent="0.25">
      <c r="A41" s="10" t="s">
        <v>803</v>
      </c>
      <c r="B41" s="65" t="s">
        <v>804</v>
      </c>
      <c r="C41" s="62" t="s">
        <v>734</v>
      </c>
      <c r="D41" s="63">
        <v>1</v>
      </c>
      <c r="E41" s="63">
        <v>4</v>
      </c>
      <c r="F41" s="64">
        <f t="shared" si="0"/>
        <v>4</v>
      </c>
    </row>
    <row r="42" spans="1:6" ht="30" x14ac:dyDescent="0.25">
      <c r="A42" s="10" t="s">
        <v>805</v>
      </c>
      <c r="B42" s="65" t="s">
        <v>806</v>
      </c>
      <c r="C42" s="62" t="s">
        <v>734</v>
      </c>
      <c r="D42" s="63">
        <v>1</v>
      </c>
      <c r="E42" s="63">
        <v>123</v>
      </c>
      <c r="F42" s="64">
        <f t="shared" si="0"/>
        <v>123</v>
      </c>
    </row>
    <row r="43" spans="1:6" x14ac:dyDescent="0.25">
      <c r="A43" s="10" t="s">
        <v>807</v>
      </c>
      <c r="B43" s="65" t="s">
        <v>808</v>
      </c>
      <c r="C43" s="62" t="s">
        <v>734</v>
      </c>
      <c r="D43" s="63">
        <v>1</v>
      </c>
      <c r="E43" s="63">
        <v>14</v>
      </c>
      <c r="F43" s="64">
        <f t="shared" si="0"/>
        <v>14</v>
      </c>
    </row>
    <row r="44" spans="1:6" ht="30" x14ac:dyDescent="0.25">
      <c r="A44" s="10" t="s">
        <v>809</v>
      </c>
      <c r="B44" s="65" t="s">
        <v>810</v>
      </c>
      <c r="C44" s="62" t="s">
        <v>734</v>
      </c>
      <c r="D44" s="63">
        <v>1</v>
      </c>
      <c r="E44" s="63">
        <v>13</v>
      </c>
      <c r="F44" s="64">
        <f t="shared" si="0"/>
        <v>13</v>
      </c>
    </row>
    <row r="45" spans="1:6" x14ac:dyDescent="0.25">
      <c r="A45" s="10" t="s">
        <v>811</v>
      </c>
      <c r="B45" s="65" t="s">
        <v>812</v>
      </c>
      <c r="C45" s="62" t="s">
        <v>734</v>
      </c>
      <c r="D45" s="63">
        <v>1</v>
      </c>
      <c r="E45" s="63">
        <v>42</v>
      </c>
      <c r="F45" s="64">
        <f t="shared" si="0"/>
        <v>42</v>
      </c>
    </row>
    <row r="46" spans="1:6" x14ac:dyDescent="0.25">
      <c r="A46" s="10" t="s">
        <v>813</v>
      </c>
      <c r="B46" s="65" t="s">
        <v>814</v>
      </c>
      <c r="C46" s="62" t="s">
        <v>734</v>
      </c>
      <c r="D46" s="63">
        <v>1</v>
      </c>
      <c r="E46" s="63">
        <v>65</v>
      </c>
      <c r="F46" s="64">
        <f t="shared" si="0"/>
        <v>65</v>
      </c>
    </row>
    <row r="47" spans="1:6" x14ac:dyDescent="0.25">
      <c r="A47" s="10" t="s">
        <v>815</v>
      </c>
      <c r="B47" s="65" t="s">
        <v>816</v>
      </c>
      <c r="C47" s="62" t="s">
        <v>734</v>
      </c>
      <c r="D47" s="63">
        <v>1</v>
      </c>
      <c r="E47" s="63">
        <v>63</v>
      </c>
      <c r="F47" s="64">
        <f t="shared" si="0"/>
        <v>63</v>
      </c>
    </row>
    <row r="48" spans="1:6" x14ac:dyDescent="0.25">
      <c r="A48" s="10" t="s">
        <v>817</v>
      </c>
      <c r="B48" s="65" t="s">
        <v>818</v>
      </c>
      <c r="C48" s="62" t="s">
        <v>734</v>
      </c>
      <c r="D48" s="63">
        <v>1</v>
      </c>
      <c r="E48" s="63">
        <v>4</v>
      </c>
      <c r="F48" s="64">
        <f t="shared" si="0"/>
        <v>4</v>
      </c>
    </row>
    <row r="49" spans="1:6" x14ac:dyDescent="0.25">
      <c r="A49" s="10" t="s">
        <v>819</v>
      </c>
      <c r="B49" s="65" t="s">
        <v>820</v>
      </c>
      <c r="C49" s="62" t="s">
        <v>734</v>
      </c>
      <c r="D49" s="63">
        <v>1</v>
      </c>
      <c r="E49" s="63">
        <v>73</v>
      </c>
      <c r="F49" s="64">
        <f t="shared" si="0"/>
        <v>73</v>
      </c>
    </row>
    <row r="50" spans="1:6" x14ac:dyDescent="0.25">
      <c r="A50" s="10" t="s">
        <v>821</v>
      </c>
      <c r="B50" s="65" t="s">
        <v>822</v>
      </c>
      <c r="C50" s="62" t="s">
        <v>734</v>
      </c>
      <c r="D50" s="63">
        <v>1</v>
      </c>
      <c r="E50" s="63">
        <v>4</v>
      </c>
      <c r="F50" s="64">
        <f t="shared" si="0"/>
        <v>4</v>
      </c>
    </row>
    <row r="51" spans="1:6" x14ac:dyDescent="0.25">
      <c r="A51" s="10" t="s">
        <v>823</v>
      </c>
      <c r="B51" s="65" t="s">
        <v>824</v>
      </c>
      <c r="C51" s="62" t="s">
        <v>734</v>
      </c>
      <c r="D51" s="63">
        <v>1</v>
      </c>
      <c r="E51" s="63">
        <v>13</v>
      </c>
      <c r="F51" s="64">
        <f t="shared" si="0"/>
        <v>13</v>
      </c>
    </row>
    <row r="52" spans="1:6" ht="30" x14ac:dyDescent="0.25">
      <c r="A52" s="10" t="s">
        <v>825</v>
      </c>
      <c r="B52" s="65" t="s">
        <v>826</v>
      </c>
      <c r="C52" s="62" t="s">
        <v>734</v>
      </c>
      <c r="D52" s="63">
        <v>1</v>
      </c>
      <c r="E52" s="63">
        <v>60</v>
      </c>
      <c r="F52" s="64">
        <f t="shared" si="0"/>
        <v>60</v>
      </c>
    </row>
    <row r="53" spans="1:6" x14ac:dyDescent="0.25">
      <c r="A53" s="10" t="s">
        <v>827</v>
      </c>
      <c r="B53" s="65" t="s">
        <v>828</v>
      </c>
      <c r="C53" s="62" t="s">
        <v>734</v>
      </c>
      <c r="D53" s="63">
        <v>1</v>
      </c>
      <c r="E53" s="63">
        <v>15</v>
      </c>
      <c r="F53" s="64">
        <f t="shared" si="0"/>
        <v>15</v>
      </c>
    </row>
    <row r="54" spans="1:6" x14ac:dyDescent="0.25">
      <c r="A54" s="10" t="s">
        <v>829</v>
      </c>
      <c r="B54" s="65" t="s">
        <v>830</v>
      </c>
      <c r="C54" s="62" t="s">
        <v>734</v>
      </c>
      <c r="D54" s="63">
        <v>1</v>
      </c>
      <c r="E54" s="63">
        <v>9</v>
      </c>
      <c r="F54" s="64">
        <f t="shared" si="0"/>
        <v>9</v>
      </c>
    </row>
    <row r="55" spans="1:6" x14ac:dyDescent="0.25">
      <c r="A55" s="10" t="s">
        <v>831</v>
      </c>
      <c r="B55" s="65" t="s">
        <v>832</v>
      </c>
      <c r="C55" s="62" t="s">
        <v>734</v>
      </c>
      <c r="D55" s="63">
        <v>1</v>
      </c>
      <c r="E55" s="63">
        <v>61</v>
      </c>
      <c r="F55" s="64">
        <f t="shared" si="0"/>
        <v>61</v>
      </c>
    </row>
    <row r="56" spans="1:6" ht="30" x14ac:dyDescent="0.25">
      <c r="A56" s="10" t="s">
        <v>833</v>
      </c>
      <c r="B56" s="65" t="s">
        <v>834</v>
      </c>
      <c r="C56" s="62" t="s">
        <v>734</v>
      </c>
      <c r="D56" s="63">
        <v>1</v>
      </c>
      <c r="E56" s="63">
        <v>50</v>
      </c>
      <c r="F56" s="64">
        <f t="shared" si="0"/>
        <v>50</v>
      </c>
    </row>
    <row r="57" spans="1:6" x14ac:dyDescent="0.25">
      <c r="A57" s="10" t="s">
        <v>404</v>
      </c>
      <c r="B57" s="65" t="s">
        <v>405</v>
      </c>
      <c r="C57" s="62" t="s">
        <v>734</v>
      </c>
      <c r="D57" s="63">
        <v>1</v>
      </c>
      <c r="E57" s="63">
        <v>3</v>
      </c>
      <c r="F57" s="64">
        <f t="shared" si="0"/>
        <v>3</v>
      </c>
    </row>
    <row r="58" spans="1:6" ht="30" x14ac:dyDescent="0.25">
      <c r="A58" s="10" t="s">
        <v>835</v>
      </c>
      <c r="B58" s="65" t="s">
        <v>836</v>
      </c>
      <c r="C58" s="62" t="s">
        <v>734</v>
      </c>
      <c r="D58" s="63">
        <v>1</v>
      </c>
      <c r="E58" s="63">
        <v>109</v>
      </c>
      <c r="F58" s="64">
        <f t="shared" si="0"/>
        <v>109</v>
      </c>
    </row>
    <row r="59" spans="1:6" x14ac:dyDescent="0.25">
      <c r="A59" s="10" t="s">
        <v>837</v>
      </c>
      <c r="B59" s="65" t="s">
        <v>838</v>
      </c>
      <c r="C59" s="62" t="s">
        <v>734</v>
      </c>
      <c r="D59" s="63">
        <v>1</v>
      </c>
      <c r="E59" s="63">
        <v>37</v>
      </c>
      <c r="F59" s="64">
        <f t="shared" si="0"/>
        <v>37</v>
      </c>
    </row>
    <row r="60" spans="1:6" x14ac:dyDescent="0.25">
      <c r="A60" s="10" t="s">
        <v>839</v>
      </c>
      <c r="B60" s="65" t="s">
        <v>840</v>
      </c>
      <c r="C60" s="62" t="s">
        <v>734</v>
      </c>
      <c r="D60" s="63">
        <v>1</v>
      </c>
      <c r="E60" s="63">
        <v>35</v>
      </c>
      <c r="F60" s="64">
        <f t="shared" si="0"/>
        <v>35</v>
      </c>
    </row>
    <row r="61" spans="1:6" x14ac:dyDescent="0.25">
      <c r="A61" s="10" t="s">
        <v>841</v>
      </c>
      <c r="B61" s="65" t="s">
        <v>842</v>
      </c>
      <c r="C61" s="62" t="s">
        <v>734</v>
      </c>
      <c r="D61" s="63">
        <v>1</v>
      </c>
      <c r="E61" s="63">
        <v>1</v>
      </c>
      <c r="F61" s="64">
        <f t="shared" si="0"/>
        <v>1</v>
      </c>
    </row>
    <row r="62" spans="1:6" x14ac:dyDescent="0.25">
      <c r="A62" s="10" t="s">
        <v>843</v>
      </c>
      <c r="B62" s="65" t="s">
        <v>844</v>
      </c>
      <c r="C62" s="62" t="s">
        <v>734</v>
      </c>
      <c r="D62" s="63">
        <v>1</v>
      </c>
      <c r="E62" s="63">
        <v>15</v>
      </c>
      <c r="F62" s="64">
        <f t="shared" si="0"/>
        <v>15</v>
      </c>
    </row>
    <row r="63" spans="1:6" x14ac:dyDescent="0.25">
      <c r="A63" s="10" t="s">
        <v>845</v>
      </c>
      <c r="B63" s="65" t="s">
        <v>846</v>
      </c>
      <c r="C63" s="62" t="s">
        <v>734</v>
      </c>
      <c r="D63" s="63">
        <v>1</v>
      </c>
      <c r="E63" s="63">
        <v>16</v>
      </c>
      <c r="F63" s="64">
        <f t="shared" si="0"/>
        <v>16</v>
      </c>
    </row>
    <row r="64" spans="1:6" x14ac:dyDescent="0.25">
      <c r="A64" s="10" t="s">
        <v>411</v>
      </c>
      <c r="B64" s="65" t="s">
        <v>412</v>
      </c>
      <c r="C64" s="62" t="s">
        <v>734</v>
      </c>
      <c r="D64" s="63">
        <v>1</v>
      </c>
      <c r="E64" s="63">
        <v>31</v>
      </c>
      <c r="F64" s="64">
        <f t="shared" si="0"/>
        <v>31</v>
      </c>
    </row>
    <row r="65" spans="1:6" ht="30" x14ac:dyDescent="0.25">
      <c r="A65" s="10" t="s">
        <v>847</v>
      </c>
      <c r="B65" s="65" t="s">
        <v>848</v>
      </c>
      <c r="C65" s="62" t="s">
        <v>734</v>
      </c>
      <c r="D65" s="63">
        <v>1</v>
      </c>
      <c r="E65" s="63">
        <v>1</v>
      </c>
      <c r="F65" s="64">
        <f t="shared" si="0"/>
        <v>1</v>
      </c>
    </row>
    <row r="66" spans="1:6" ht="30" x14ac:dyDescent="0.25">
      <c r="A66" s="10" t="s">
        <v>849</v>
      </c>
      <c r="B66" s="65" t="s">
        <v>850</v>
      </c>
      <c r="C66" s="62" t="s">
        <v>734</v>
      </c>
      <c r="D66" s="63">
        <v>1</v>
      </c>
      <c r="E66" s="63">
        <v>13</v>
      </c>
      <c r="F66" s="64">
        <f t="shared" si="0"/>
        <v>13</v>
      </c>
    </row>
    <row r="67" spans="1:6" x14ac:dyDescent="0.25">
      <c r="A67" s="10" t="s">
        <v>851</v>
      </c>
      <c r="B67" s="65" t="s">
        <v>852</v>
      </c>
      <c r="C67" s="62" t="s">
        <v>734</v>
      </c>
      <c r="D67" s="63">
        <v>1</v>
      </c>
      <c r="E67" s="63">
        <v>10</v>
      </c>
      <c r="F67" s="64">
        <f t="shared" si="0"/>
        <v>10</v>
      </c>
    </row>
    <row r="68" spans="1:6" x14ac:dyDescent="0.25">
      <c r="A68" s="10" t="s">
        <v>853</v>
      </c>
      <c r="B68" s="65" t="s">
        <v>854</v>
      </c>
      <c r="C68" s="62" t="s">
        <v>734</v>
      </c>
      <c r="D68" s="63">
        <v>1</v>
      </c>
      <c r="E68" s="63">
        <v>134</v>
      </c>
      <c r="F68" s="64">
        <f t="shared" si="0"/>
        <v>134</v>
      </c>
    </row>
    <row r="69" spans="1:6" ht="30" x14ac:dyDescent="0.25">
      <c r="A69" s="10" t="s">
        <v>855</v>
      </c>
      <c r="B69" s="65" t="s">
        <v>856</v>
      </c>
      <c r="C69" s="62" t="s">
        <v>734</v>
      </c>
      <c r="D69" s="63">
        <v>1</v>
      </c>
      <c r="E69" s="63">
        <v>17</v>
      </c>
      <c r="F69" s="64">
        <f t="shared" si="0"/>
        <v>17</v>
      </c>
    </row>
    <row r="70" spans="1:6" x14ac:dyDescent="0.25">
      <c r="A70" s="10" t="s">
        <v>857</v>
      </c>
      <c r="B70" s="65" t="s">
        <v>858</v>
      </c>
      <c r="C70" s="62" t="s">
        <v>734</v>
      </c>
      <c r="D70" s="63">
        <v>1</v>
      </c>
      <c r="E70" s="63">
        <v>3882</v>
      </c>
      <c r="F70" s="64">
        <f t="shared" ref="F70:F133" si="1">D70*E70</f>
        <v>3882</v>
      </c>
    </row>
    <row r="71" spans="1:6" x14ac:dyDescent="0.25">
      <c r="A71" s="10" t="s">
        <v>859</v>
      </c>
      <c r="B71" s="65" t="s">
        <v>860</v>
      </c>
      <c r="C71" s="62" t="s">
        <v>734</v>
      </c>
      <c r="D71" s="63">
        <v>1</v>
      </c>
      <c r="E71" s="63">
        <v>7</v>
      </c>
      <c r="F71" s="64">
        <f t="shared" si="1"/>
        <v>7</v>
      </c>
    </row>
    <row r="72" spans="1:6" x14ac:dyDescent="0.25">
      <c r="A72" s="10" t="s">
        <v>861</v>
      </c>
      <c r="B72" s="65" t="s">
        <v>862</v>
      </c>
      <c r="C72" s="62" t="s">
        <v>734</v>
      </c>
      <c r="D72" s="63">
        <v>1</v>
      </c>
      <c r="E72" s="63">
        <v>83</v>
      </c>
      <c r="F72" s="64">
        <f t="shared" si="1"/>
        <v>83</v>
      </c>
    </row>
    <row r="73" spans="1:6" x14ac:dyDescent="0.25">
      <c r="A73" s="10" t="s">
        <v>863</v>
      </c>
      <c r="B73" s="65" t="s">
        <v>864</v>
      </c>
      <c r="C73" s="62" t="s">
        <v>734</v>
      </c>
      <c r="D73" s="63">
        <v>1</v>
      </c>
      <c r="E73" s="63">
        <v>5</v>
      </c>
      <c r="F73" s="64">
        <f t="shared" si="1"/>
        <v>5</v>
      </c>
    </row>
    <row r="74" spans="1:6" x14ac:dyDescent="0.25">
      <c r="A74" s="10" t="s">
        <v>865</v>
      </c>
      <c r="B74" s="65" t="s">
        <v>866</v>
      </c>
      <c r="C74" s="62" t="s">
        <v>734</v>
      </c>
      <c r="D74" s="63">
        <v>1</v>
      </c>
      <c r="E74" s="63">
        <v>10</v>
      </c>
      <c r="F74" s="64">
        <f t="shared" si="1"/>
        <v>10</v>
      </c>
    </row>
    <row r="75" spans="1:6" x14ac:dyDescent="0.25">
      <c r="A75" s="10" t="s">
        <v>867</v>
      </c>
      <c r="B75" s="65" t="s">
        <v>868</v>
      </c>
      <c r="C75" s="62" t="s">
        <v>734</v>
      </c>
      <c r="D75" s="63">
        <v>1</v>
      </c>
      <c r="E75" s="63">
        <v>5</v>
      </c>
      <c r="F75" s="64">
        <f t="shared" si="1"/>
        <v>5</v>
      </c>
    </row>
    <row r="76" spans="1:6" x14ac:dyDescent="0.25">
      <c r="A76" s="10" t="s">
        <v>869</v>
      </c>
      <c r="B76" s="65" t="s">
        <v>870</v>
      </c>
      <c r="C76" s="62" t="s">
        <v>734</v>
      </c>
      <c r="D76" s="63">
        <v>1</v>
      </c>
      <c r="E76" s="63">
        <v>14</v>
      </c>
      <c r="F76" s="64">
        <f t="shared" si="1"/>
        <v>14</v>
      </c>
    </row>
    <row r="77" spans="1:6" ht="30" x14ac:dyDescent="0.25">
      <c r="A77" s="10" t="s">
        <v>871</v>
      </c>
      <c r="B77" s="65" t="s">
        <v>872</v>
      </c>
      <c r="C77" s="62" t="s">
        <v>734</v>
      </c>
      <c r="D77" s="63">
        <v>1</v>
      </c>
      <c r="E77" s="63">
        <v>9</v>
      </c>
      <c r="F77" s="64">
        <f t="shared" si="1"/>
        <v>9</v>
      </c>
    </row>
    <row r="78" spans="1:6" x14ac:dyDescent="0.25">
      <c r="A78" s="10" t="s">
        <v>873</v>
      </c>
      <c r="B78" s="65" t="s">
        <v>874</v>
      </c>
      <c r="C78" s="62" t="s">
        <v>734</v>
      </c>
      <c r="D78" s="63">
        <v>1</v>
      </c>
      <c r="E78" s="63">
        <v>10</v>
      </c>
      <c r="F78" s="64">
        <f t="shared" si="1"/>
        <v>10</v>
      </c>
    </row>
    <row r="79" spans="1:6" ht="30" x14ac:dyDescent="0.25">
      <c r="A79" s="10" t="s">
        <v>875</v>
      </c>
      <c r="B79" s="65" t="s">
        <v>876</v>
      </c>
      <c r="C79" s="62" t="s">
        <v>734</v>
      </c>
      <c r="D79" s="63">
        <v>1</v>
      </c>
      <c r="E79" s="63">
        <v>54</v>
      </c>
      <c r="F79" s="64">
        <f t="shared" si="1"/>
        <v>54</v>
      </c>
    </row>
    <row r="80" spans="1:6" x14ac:dyDescent="0.25">
      <c r="A80" s="10" t="s">
        <v>877</v>
      </c>
      <c r="B80" s="65" t="s">
        <v>878</v>
      </c>
      <c r="C80" s="62" t="s">
        <v>734</v>
      </c>
      <c r="D80" s="63">
        <v>1</v>
      </c>
      <c r="E80" s="63">
        <v>2</v>
      </c>
      <c r="F80" s="64">
        <f t="shared" si="1"/>
        <v>2</v>
      </c>
    </row>
    <row r="81" spans="1:6" x14ac:dyDescent="0.25">
      <c r="A81" s="10" t="s">
        <v>879</v>
      </c>
      <c r="B81" s="65" t="s">
        <v>880</v>
      </c>
      <c r="C81" s="62" t="s">
        <v>734</v>
      </c>
      <c r="D81" s="63">
        <v>1</v>
      </c>
      <c r="E81" s="63">
        <v>9</v>
      </c>
      <c r="F81" s="64">
        <f t="shared" si="1"/>
        <v>9</v>
      </c>
    </row>
    <row r="82" spans="1:6" x14ac:dyDescent="0.25">
      <c r="A82" s="10" t="s">
        <v>881</v>
      </c>
      <c r="B82" s="65" t="s">
        <v>882</v>
      </c>
      <c r="C82" s="62" t="s">
        <v>734</v>
      </c>
      <c r="D82" s="63">
        <v>1</v>
      </c>
      <c r="E82" s="63">
        <v>15</v>
      </c>
      <c r="F82" s="64">
        <f t="shared" si="1"/>
        <v>15</v>
      </c>
    </row>
    <row r="83" spans="1:6" x14ac:dyDescent="0.25">
      <c r="A83" s="10" t="s">
        <v>883</v>
      </c>
      <c r="B83" s="65" t="s">
        <v>884</v>
      </c>
      <c r="C83" s="62" t="s">
        <v>734</v>
      </c>
      <c r="D83" s="63">
        <v>1</v>
      </c>
      <c r="E83" s="63">
        <v>28</v>
      </c>
      <c r="F83" s="64">
        <f t="shared" si="1"/>
        <v>28</v>
      </c>
    </row>
    <row r="84" spans="1:6" x14ac:dyDescent="0.25">
      <c r="A84" s="10" t="s">
        <v>885</v>
      </c>
      <c r="B84" s="65" t="s">
        <v>886</v>
      </c>
      <c r="C84" s="62" t="s">
        <v>734</v>
      </c>
      <c r="D84" s="63">
        <v>1</v>
      </c>
      <c r="E84" s="63">
        <v>15</v>
      </c>
      <c r="F84" s="64">
        <f t="shared" si="1"/>
        <v>15</v>
      </c>
    </row>
    <row r="85" spans="1:6" x14ac:dyDescent="0.25">
      <c r="A85" s="10" t="s">
        <v>451</v>
      </c>
      <c r="B85" s="65" t="s">
        <v>6</v>
      </c>
      <c r="C85" s="62" t="s">
        <v>734</v>
      </c>
      <c r="D85" s="63">
        <v>1</v>
      </c>
      <c r="E85" s="63">
        <v>21</v>
      </c>
      <c r="F85" s="64">
        <f t="shared" si="1"/>
        <v>21</v>
      </c>
    </row>
    <row r="86" spans="1:6" x14ac:dyDescent="0.25">
      <c r="A86" s="10" t="s">
        <v>452</v>
      </c>
      <c r="B86" s="65" t="s">
        <v>453</v>
      </c>
      <c r="C86" s="62" t="s">
        <v>734</v>
      </c>
      <c r="D86" s="63">
        <v>1</v>
      </c>
      <c r="E86" s="63">
        <v>2</v>
      </c>
      <c r="F86" s="64">
        <f t="shared" si="1"/>
        <v>2</v>
      </c>
    </row>
    <row r="87" spans="1:6" ht="30" x14ac:dyDescent="0.25">
      <c r="A87" s="10" t="s">
        <v>719</v>
      </c>
      <c r="B87" s="65" t="s">
        <v>720</v>
      </c>
      <c r="C87" s="62" t="s">
        <v>734</v>
      </c>
      <c r="D87" s="63">
        <v>1</v>
      </c>
      <c r="E87" s="63">
        <v>1647</v>
      </c>
      <c r="F87" s="64">
        <f t="shared" si="1"/>
        <v>1647</v>
      </c>
    </row>
    <row r="88" spans="1:6" x14ac:dyDescent="0.25">
      <c r="A88" s="10" t="s">
        <v>887</v>
      </c>
      <c r="B88" s="65" t="s">
        <v>888</v>
      </c>
      <c r="C88" s="62" t="s">
        <v>734</v>
      </c>
      <c r="D88" s="63">
        <v>1</v>
      </c>
      <c r="E88" s="63">
        <v>5</v>
      </c>
      <c r="F88" s="64">
        <f t="shared" si="1"/>
        <v>5</v>
      </c>
    </row>
    <row r="89" spans="1:6" ht="30" x14ac:dyDescent="0.25">
      <c r="A89" s="10" t="s">
        <v>889</v>
      </c>
      <c r="B89" s="65" t="s">
        <v>890</v>
      </c>
      <c r="C89" s="62" t="s">
        <v>734</v>
      </c>
      <c r="D89" s="63">
        <v>1</v>
      </c>
      <c r="E89" s="63">
        <v>10</v>
      </c>
      <c r="F89" s="64">
        <f t="shared" si="1"/>
        <v>10</v>
      </c>
    </row>
    <row r="90" spans="1:6" ht="30" x14ac:dyDescent="0.25">
      <c r="A90" s="10" t="s">
        <v>891</v>
      </c>
      <c r="B90" s="65" t="s">
        <v>892</v>
      </c>
      <c r="C90" s="62" t="s">
        <v>734</v>
      </c>
      <c r="D90" s="63">
        <v>1</v>
      </c>
      <c r="E90" s="63">
        <v>18</v>
      </c>
      <c r="F90" s="64">
        <f t="shared" si="1"/>
        <v>18</v>
      </c>
    </row>
    <row r="91" spans="1:6" x14ac:dyDescent="0.25">
      <c r="A91" s="10" t="s">
        <v>893</v>
      </c>
      <c r="B91" s="65" t="s">
        <v>894</v>
      </c>
      <c r="C91" s="62" t="s">
        <v>734</v>
      </c>
      <c r="D91" s="63">
        <v>1</v>
      </c>
      <c r="E91" s="63">
        <v>30</v>
      </c>
      <c r="F91" s="64">
        <f t="shared" si="1"/>
        <v>30</v>
      </c>
    </row>
    <row r="92" spans="1:6" x14ac:dyDescent="0.25">
      <c r="A92" s="10" t="s">
        <v>895</v>
      </c>
      <c r="B92" s="65" t="s">
        <v>896</v>
      </c>
      <c r="C92" s="62" t="s">
        <v>734</v>
      </c>
      <c r="D92" s="63">
        <v>1</v>
      </c>
      <c r="E92" s="63">
        <v>10</v>
      </c>
      <c r="F92" s="64">
        <f t="shared" si="1"/>
        <v>10</v>
      </c>
    </row>
    <row r="93" spans="1:6" ht="30" x14ac:dyDescent="0.25">
      <c r="A93" s="10" t="s">
        <v>897</v>
      </c>
      <c r="B93" s="65" t="s">
        <v>898</v>
      </c>
      <c r="C93" s="62" t="s">
        <v>734</v>
      </c>
      <c r="D93" s="63">
        <v>1</v>
      </c>
      <c r="E93" s="63">
        <v>8</v>
      </c>
      <c r="F93" s="64">
        <f t="shared" si="1"/>
        <v>8</v>
      </c>
    </row>
    <row r="94" spans="1:6" x14ac:dyDescent="0.25">
      <c r="A94" s="10" t="s">
        <v>899</v>
      </c>
      <c r="B94" s="65" t="s">
        <v>900</v>
      </c>
      <c r="C94" s="62" t="s">
        <v>734</v>
      </c>
      <c r="D94" s="63">
        <v>1</v>
      </c>
      <c r="E94" s="63">
        <v>10</v>
      </c>
      <c r="F94" s="64">
        <f t="shared" si="1"/>
        <v>10</v>
      </c>
    </row>
    <row r="95" spans="1:6" x14ac:dyDescent="0.25">
      <c r="A95" s="10" t="s">
        <v>901</v>
      </c>
      <c r="B95" s="65" t="s">
        <v>902</v>
      </c>
      <c r="C95" s="62" t="s">
        <v>734</v>
      </c>
      <c r="D95" s="63">
        <v>1</v>
      </c>
      <c r="E95" s="63">
        <v>1</v>
      </c>
      <c r="F95" s="64">
        <f t="shared" si="1"/>
        <v>1</v>
      </c>
    </row>
    <row r="96" spans="1:6" ht="30" x14ac:dyDescent="0.25">
      <c r="A96" s="10" t="s">
        <v>903</v>
      </c>
      <c r="B96" s="65" t="s">
        <v>904</v>
      </c>
      <c r="C96" s="62" t="s">
        <v>734</v>
      </c>
      <c r="D96" s="63">
        <v>1</v>
      </c>
      <c r="E96" s="63">
        <v>1</v>
      </c>
      <c r="F96" s="64">
        <f t="shared" si="1"/>
        <v>1</v>
      </c>
    </row>
    <row r="97" spans="1:6" x14ac:dyDescent="0.25">
      <c r="A97" s="10" t="s">
        <v>905</v>
      </c>
      <c r="B97" s="65" t="s">
        <v>906</v>
      </c>
      <c r="C97" s="62" t="s">
        <v>734</v>
      </c>
      <c r="D97" s="63">
        <v>1</v>
      </c>
      <c r="E97" s="63">
        <v>25</v>
      </c>
      <c r="F97" s="64">
        <f t="shared" si="1"/>
        <v>25</v>
      </c>
    </row>
    <row r="98" spans="1:6" x14ac:dyDescent="0.25">
      <c r="A98" s="10" t="s">
        <v>907</v>
      </c>
      <c r="B98" s="65" t="s">
        <v>908</v>
      </c>
      <c r="C98" s="62" t="s">
        <v>734</v>
      </c>
      <c r="D98" s="63">
        <v>1</v>
      </c>
      <c r="E98" s="63">
        <v>17</v>
      </c>
      <c r="F98" s="64">
        <f t="shared" si="1"/>
        <v>17</v>
      </c>
    </row>
    <row r="99" spans="1:6" x14ac:dyDescent="0.25">
      <c r="A99" s="10" t="s">
        <v>909</v>
      </c>
      <c r="B99" s="65" t="s">
        <v>910</v>
      </c>
      <c r="C99" s="62" t="s">
        <v>734</v>
      </c>
      <c r="D99" s="63">
        <v>1</v>
      </c>
      <c r="E99" s="63">
        <v>10</v>
      </c>
      <c r="F99" s="64">
        <f t="shared" si="1"/>
        <v>10</v>
      </c>
    </row>
    <row r="100" spans="1:6" x14ac:dyDescent="0.25">
      <c r="A100" s="10" t="s">
        <v>911</v>
      </c>
      <c r="B100" s="65" t="s">
        <v>912</v>
      </c>
      <c r="C100" s="62" t="s">
        <v>734</v>
      </c>
      <c r="D100" s="63">
        <v>1</v>
      </c>
      <c r="E100" s="63">
        <v>37</v>
      </c>
      <c r="F100" s="64">
        <f t="shared" si="1"/>
        <v>37</v>
      </c>
    </row>
    <row r="101" spans="1:6" x14ac:dyDescent="0.25">
      <c r="A101" s="10" t="s">
        <v>913</v>
      </c>
      <c r="B101" s="65" t="s">
        <v>914</v>
      </c>
      <c r="C101" s="62" t="s">
        <v>734</v>
      </c>
      <c r="D101" s="63">
        <v>1</v>
      </c>
      <c r="E101" s="63">
        <v>5</v>
      </c>
      <c r="F101" s="64">
        <f t="shared" si="1"/>
        <v>5</v>
      </c>
    </row>
    <row r="102" spans="1:6" x14ac:dyDescent="0.25">
      <c r="A102" s="10" t="s">
        <v>915</v>
      </c>
      <c r="B102" s="65" t="s">
        <v>916</v>
      </c>
      <c r="C102" s="62" t="s">
        <v>734</v>
      </c>
      <c r="D102" s="63">
        <v>1</v>
      </c>
      <c r="E102" s="63">
        <v>21</v>
      </c>
      <c r="F102" s="64">
        <f t="shared" si="1"/>
        <v>21</v>
      </c>
    </row>
    <row r="103" spans="1:6" x14ac:dyDescent="0.25">
      <c r="A103" s="10" t="s">
        <v>917</v>
      </c>
      <c r="B103" s="65" t="s">
        <v>918</v>
      </c>
      <c r="C103" s="62" t="s">
        <v>734</v>
      </c>
      <c r="D103" s="63">
        <v>1</v>
      </c>
      <c r="E103" s="63">
        <v>10</v>
      </c>
      <c r="F103" s="64">
        <f t="shared" si="1"/>
        <v>10</v>
      </c>
    </row>
    <row r="104" spans="1:6" ht="30" x14ac:dyDescent="0.25">
      <c r="A104" s="10" t="s">
        <v>919</v>
      </c>
      <c r="B104" s="65" t="s">
        <v>920</v>
      </c>
      <c r="C104" s="62" t="s">
        <v>734</v>
      </c>
      <c r="D104" s="63">
        <v>1</v>
      </c>
      <c r="E104" s="63">
        <v>12</v>
      </c>
      <c r="F104" s="64">
        <f t="shared" si="1"/>
        <v>12</v>
      </c>
    </row>
    <row r="105" spans="1:6" x14ac:dyDescent="0.25">
      <c r="A105" s="10" t="s">
        <v>921</v>
      </c>
      <c r="B105" s="65" t="s">
        <v>922</v>
      </c>
      <c r="C105" s="62" t="s">
        <v>734</v>
      </c>
      <c r="D105" s="63">
        <v>1</v>
      </c>
      <c r="E105" s="63">
        <v>12</v>
      </c>
      <c r="F105" s="64">
        <f t="shared" si="1"/>
        <v>12</v>
      </c>
    </row>
    <row r="106" spans="1:6" x14ac:dyDescent="0.25">
      <c r="A106" s="10" t="s">
        <v>923</v>
      </c>
      <c r="B106" s="65" t="s">
        <v>924</v>
      </c>
      <c r="C106" s="62" t="s">
        <v>734</v>
      </c>
      <c r="D106" s="63">
        <v>1</v>
      </c>
      <c r="E106" s="63">
        <v>1</v>
      </c>
      <c r="F106" s="64">
        <f t="shared" si="1"/>
        <v>1</v>
      </c>
    </row>
    <row r="107" spans="1:6" x14ac:dyDescent="0.25">
      <c r="A107" s="10" t="s">
        <v>925</v>
      </c>
      <c r="B107" s="65" t="s">
        <v>926</v>
      </c>
      <c r="C107" s="62" t="s">
        <v>734</v>
      </c>
      <c r="D107" s="63">
        <v>1</v>
      </c>
      <c r="E107" s="63">
        <v>4</v>
      </c>
      <c r="F107" s="64">
        <f t="shared" si="1"/>
        <v>4</v>
      </c>
    </row>
    <row r="108" spans="1:6" x14ac:dyDescent="0.25">
      <c r="A108" s="10" t="s">
        <v>927</v>
      </c>
      <c r="B108" s="65" t="s">
        <v>928</v>
      </c>
      <c r="C108" s="62" t="s">
        <v>734</v>
      </c>
      <c r="D108" s="63">
        <v>1</v>
      </c>
      <c r="E108" s="63">
        <v>44</v>
      </c>
      <c r="F108" s="64">
        <f t="shared" si="1"/>
        <v>44</v>
      </c>
    </row>
    <row r="109" spans="1:6" ht="30" x14ac:dyDescent="0.25">
      <c r="A109" s="10" t="s">
        <v>929</v>
      </c>
      <c r="B109" s="65" t="s">
        <v>930</v>
      </c>
      <c r="C109" s="62" t="s">
        <v>734</v>
      </c>
      <c r="D109" s="63">
        <v>1</v>
      </c>
      <c r="E109" s="63">
        <v>34</v>
      </c>
      <c r="F109" s="64">
        <f t="shared" si="1"/>
        <v>34</v>
      </c>
    </row>
    <row r="110" spans="1:6" x14ac:dyDescent="0.25">
      <c r="A110" s="10" t="s">
        <v>931</v>
      </c>
      <c r="B110" s="65" t="s">
        <v>932</v>
      </c>
      <c r="C110" s="62" t="s">
        <v>734</v>
      </c>
      <c r="D110" s="63">
        <v>1</v>
      </c>
      <c r="E110" s="63">
        <v>22</v>
      </c>
      <c r="F110" s="64">
        <f t="shared" si="1"/>
        <v>22</v>
      </c>
    </row>
    <row r="111" spans="1:6" x14ac:dyDescent="0.25">
      <c r="A111" s="10" t="s">
        <v>933</v>
      </c>
      <c r="B111" s="65" t="s">
        <v>934</v>
      </c>
      <c r="C111" s="62" t="s">
        <v>734</v>
      </c>
      <c r="D111" s="63">
        <v>1</v>
      </c>
      <c r="E111" s="63">
        <v>26</v>
      </c>
      <c r="F111" s="64">
        <f t="shared" si="1"/>
        <v>26</v>
      </c>
    </row>
    <row r="112" spans="1:6" x14ac:dyDescent="0.25">
      <c r="A112" s="10" t="s">
        <v>935</v>
      </c>
      <c r="B112" s="65" t="s">
        <v>936</v>
      </c>
      <c r="C112" s="62" t="s">
        <v>734</v>
      </c>
      <c r="D112" s="63">
        <v>1</v>
      </c>
      <c r="E112" s="63">
        <v>36</v>
      </c>
      <c r="F112" s="64">
        <f t="shared" si="1"/>
        <v>36</v>
      </c>
    </row>
    <row r="113" spans="1:6" x14ac:dyDescent="0.25">
      <c r="A113" s="10" t="s">
        <v>937</v>
      </c>
      <c r="B113" s="65" t="s">
        <v>938</v>
      </c>
      <c r="C113" s="62" t="s">
        <v>734</v>
      </c>
      <c r="D113" s="63">
        <v>1</v>
      </c>
      <c r="E113" s="63">
        <v>21</v>
      </c>
      <c r="F113" s="64">
        <f t="shared" si="1"/>
        <v>21</v>
      </c>
    </row>
    <row r="114" spans="1:6" x14ac:dyDescent="0.25">
      <c r="A114" s="10" t="s">
        <v>939</v>
      </c>
      <c r="B114" s="65" t="s">
        <v>940</v>
      </c>
      <c r="C114" s="62" t="s">
        <v>734</v>
      </c>
      <c r="D114" s="63">
        <v>1</v>
      </c>
      <c r="E114" s="63">
        <v>74</v>
      </c>
      <c r="F114" s="64">
        <f t="shared" si="1"/>
        <v>74</v>
      </c>
    </row>
    <row r="115" spans="1:6" x14ac:dyDescent="0.25">
      <c r="A115" s="10" t="s">
        <v>941</v>
      </c>
      <c r="B115" s="65" t="s">
        <v>942</v>
      </c>
      <c r="C115" s="62" t="s">
        <v>734</v>
      </c>
      <c r="D115" s="63">
        <v>1</v>
      </c>
      <c r="E115" s="63">
        <v>17</v>
      </c>
      <c r="F115" s="64">
        <f t="shared" si="1"/>
        <v>17</v>
      </c>
    </row>
    <row r="116" spans="1:6" x14ac:dyDescent="0.25">
      <c r="A116" s="10" t="s">
        <v>943</v>
      </c>
      <c r="B116" s="65" t="s">
        <v>944</v>
      </c>
      <c r="C116" s="62" t="s">
        <v>734</v>
      </c>
      <c r="D116" s="63">
        <v>1</v>
      </c>
      <c r="E116" s="63">
        <v>16</v>
      </c>
      <c r="F116" s="64">
        <f t="shared" si="1"/>
        <v>16</v>
      </c>
    </row>
    <row r="117" spans="1:6" x14ac:dyDescent="0.25">
      <c r="A117" s="10" t="s">
        <v>945</v>
      </c>
      <c r="B117" s="65" t="s">
        <v>946</v>
      </c>
      <c r="C117" s="62" t="s">
        <v>734</v>
      </c>
      <c r="D117" s="63">
        <v>1</v>
      </c>
      <c r="E117" s="63">
        <v>10</v>
      </c>
      <c r="F117" s="64">
        <f t="shared" si="1"/>
        <v>10</v>
      </c>
    </row>
    <row r="118" spans="1:6" ht="30" x14ac:dyDescent="0.25">
      <c r="A118" s="10" t="s">
        <v>947</v>
      </c>
      <c r="B118" s="65" t="s">
        <v>948</v>
      </c>
      <c r="C118" s="62" t="s">
        <v>734</v>
      </c>
      <c r="D118" s="63">
        <v>1</v>
      </c>
      <c r="E118" s="63">
        <v>18</v>
      </c>
      <c r="F118" s="64">
        <f t="shared" si="1"/>
        <v>18</v>
      </c>
    </row>
    <row r="119" spans="1:6" x14ac:dyDescent="0.25">
      <c r="A119" s="10" t="s">
        <v>949</v>
      </c>
      <c r="B119" s="65" t="s">
        <v>950</v>
      </c>
      <c r="C119" s="62" t="s">
        <v>734</v>
      </c>
      <c r="D119" s="63">
        <v>1</v>
      </c>
      <c r="E119" s="63">
        <v>81</v>
      </c>
      <c r="F119" s="64">
        <f t="shared" si="1"/>
        <v>81</v>
      </c>
    </row>
    <row r="120" spans="1:6" x14ac:dyDescent="0.25">
      <c r="A120" s="10" t="s">
        <v>951</v>
      </c>
      <c r="B120" s="65" t="s">
        <v>952</v>
      </c>
      <c r="C120" s="62" t="s">
        <v>734</v>
      </c>
      <c r="D120" s="63">
        <v>1</v>
      </c>
      <c r="E120" s="63">
        <v>5</v>
      </c>
      <c r="F120" s="64">
        <f t="shared" si="1"/>
        <v>5</v>
      </c>
    </row>
    <row r="121" spans="1:6" ht="30" x14ac:dyDescent="0.25">
      <c r="A121" s="10" t="s">
        <v>953</v>
      </c>
      <c r="B121" s="65" t="s">
        <v>954</v>
      </c>
      <c r="C121" s="62" t="s">
        <v>734</v>
      </c>
      <c r="D121" s="63">
        <v>1</v>
      </c>
      <c r="E121" s="63">
        <v>4</v>
      </c>
      <c r="F121" s="64">
        <f t="shared" si="1"/>
        <v>4</v>
      </c>
    </row>
    <row r="122" spans="1:6" x14ac:dyDescent="0.25">
      <c r="A122" s="10" t="s">
        <v>955</v>
      </c>
      <c r="B122" s="65" t="s">
        <v>956</v>
      </c>
      <c r="C122" s="62" t="s">
        <v>734</v>
      </c>
      <c r="D122" s="63">
        <v>1</v>
      </c>
      <c r="E122" s="63">
        <v>3</v>
      </c>
      <c r="F122" s="64">
        <f t="shared" si="1"/>
        <v>3</v>
      </c>
    </row>
    <row r="123" spans="1:6" x14ac:dyDescent="0.25">
      <c r="A123" s="10" t="s">
        <v>957</v>
      </c>
      <c r="B123" s="65" t="s">
        <v>958</v>
      </c>
      <c r="C123" s="62" t="s">
        <v>734</v>
      </c>
      <c r="D123" s="63">
        <v>1</v>
      </c>
      <c r="E123" s="63">
        <v>19</v>
      </c>
      <c r="F123" s="64">
        <f t="shared" si="1"/>
        <v>19</v>
      </c>
    </row>
    <row r="124" spans="1:6" ht="30" x14ac:dyDescent="0.25">
      <c r="A124" s="10" t="s">
        <v>959</v>
      </c>
      <c r="B124" s="65" t="s">
        <v>960</v>
      </c>
      <c r="C124" s="62" t="s">
        <v>734</v>
      </c>
      <c r="D124" s="63">
        <v>1</v>
      </c>
      <c r="E124" s="63">
        <v>3</v>
      </c>
      <c r="F124" s="64">
        <f t="shared" si="1"/>
        <v>3</v>
      </c>
    </row>
    <row r="125" spans="1:6" x14ac:dyDescent="0.25">
      <c r="A125" s="10" t="s">
        <v>961</v>
      </c>
      <c r="B125" s="65" t="s">
        <v>962</v>
      </c>
      <c r="C125" s="62" t="s">
        <v>734</v>
      </c>
      <c r="D125" s="63">
        <v>1</v>
      </c>
      <c r="E125" s="63">
        <v>1</v>
      </c>
      <c r="F125" s="64">
        <f t="shared" si="1"/>
        <v>1</v>
      </c>
    </row>
    <row r="126" spans="1:6" x14ac:dyDescent="0.25">
      <c r="A126" s="10" t="s">
        <v>963</v>
      </c>
      <c r="B126" s="65" t="s">
        <v>964</v>
      </c>
      <c r="C126" s="62" t="s">
        <v>734</v>
      </c>
      <c r="D126" s="63">
        <v>1</v>
      </c>
      <c r="E126" s="63">
        <v>37</v>
      </c>
      <c r="F126" s="64">
        <f t="shared" si="1"/>
        <v>37</v>
      </c>
    </row>
    <row r="127" spans="1:6" x14ac:dyDescent="0.25">
      <c r="A127" s="10" t="s">
        <v>965</v>
      </c>
      <c r="B127" s="65" t="s">
        <v>966</v>
      </c>
      <c r="C127" s="62" t="s">
        <v>734</v>
      </c>
      <c r="D127" s="63">
        <v>1</v>
      </c>
      <c r="E127" s="63">
        <v>55</v>
      </c>
      <c r="F127" s="64">
        <f t="shared" si="1"/>
        <v>55</v>
      </c>
    </row>
    <row r="128" spans="1:6" x14ac:dyDescent="0.25">
      <c r="A128" s="10" t="s">
        <v>967</v>
      </c>
      <c r="B128" s="65" t="s">
        <v>968</v>
      </c>
      <c r="C128" s="62" t="s">
        <v>734</v>
      </c>
      <c r="D128" s="63">
        <v>1</v>
      </c>
      <c r="E128" s="63">
        <v>30</v>
      </c>
      <c r="F128" s="64">
        <f t="shared" si="1"/>
        <v>30</v>
      </c>
    </row>
    <row r="129" spans="1:6" x14ac:dyDescent="0.25">
      <c r="A129" s="10" t="s">
        <v>969</v>
      </c>
      <c r="B129" s="65" t="s">
        <v>970</v>
      </c>
      <c r="C129" s="62" t="s">
        <v>734</v>
      </c>
      <c r="D129" s="63">
        <v>1</v>
      </c>
      <c r="E129" s="63">
        <v>26</v>
      </c>
      <c r="F129" s="64">
        <f t="shared" si="1"/>
        <v>26</v>
      </c>
    </row>
    <row r="130" spans="1:6" x14ac:dyDescent="0.25">
      <c r="A130" s="10" t="s">
        <v>971</v>
      </c>
      <c r="B130" s="65" t="s">
        <v>972</v>
      </c>
      <c r="C130" s="62" t="s">
        <v>734</v>
      </c>
      <c r="D130" s="63">
        <v>1</v>
      </c>
      <c r="E130" s="63">
        <v>51</v>
      </c>
      <c r="F130" s="64">
        <f t="shared" si="1"/>
        <v>51</v>
      </c>
    </row>
    <row r="131" spans="1:6" x14ac:dyDescent="0.25">
      <c r="A131" s="10" t="s">
        <v>973</v>
      </c>
      <c r="B131" s="65" t="s">
        <v>974</v>
      </c>
      <c r="C131" s="62" t="s">
        <v>734</v>
      </c>
      <c r="D131" s="63">
        <v>1</v>
      </c>
      <c r="E131" s="63">
        <v>46</v>
      </c>
      <c r="F131" s="64">
        <f t="shared" si="1"/>
        <v>46</v>
      </c>
    </row>
    <row r="132" spans="1:6" x14ac:dyDescent="0.25">
      <c r="A132" s="10" t="s">
        <v>975</v>
      </c>
      <c r="B132" s="65" t="s">
        <v>976</v>
      </c>
      <c r="C132" s="62" t="s">
        <v>734</v>
      </c>
      <c r="D132" s="63">
        <v>1</v>
      </c>
      <c r="E132" s="63">
        <v>5</v>
      </c>
      <c r="F132" s="64">
        <f t="shared" si="1"/>
        <v>5</v>
      </c>
    </row>
    <row r="133" spans="1:6" ht="30" x14ac:dyDescent="0.25">
      <c r="A133" s="10" t="s">
        <v>977</v>
      </c>
      <c r="B133" s="65" t="s">
        <v>978</v>
      </c>
      <c r="C133" s="62" t="s">
        <v>734</v>
      </c>
      <c r="D133" s="63">
        <v>1</v>
      </c>
      <c r="E133" s="63">
        <v>16</v>
      </c>
      <c r="F133" s="64">
        <f t="shared" si="1"/>
        <v>16</v>
      </c>
    </row>
    <row r="134" spans="1:6" x14ac:dyDescent="0.25">
      <c r="A134" s="10" t="s">
        <v>979</v>
      </c>
      <c r="B134" s="65" t="s">
        <v>980</v>
      </c>
      <c r="C134" s="62" t="s">
        <v>734</v>
      </c>
      <c r="D134" s="63">
        <v>1</v>
      </c>
      <c r="E134" s="63">
        <v>26</v>
      </c>
      <c r="F134" s="64">
        <f t="shared" ref="F134:F187" si="2">D134*E134</f>
        <v>26</v>
      </c>
    </row>
    <row r="135" spans="1:6" x14ac:dyDescent="0.25">
      <c r="A135" s="10" t="s">
        <v>981</v>
      </c>
      <c r="B135" s="65" t="s">
        <v>982</v>
      </c>
      <c r="C135" s="62" t="s">
        <v>734</v>
      </c>
      <c r="D135" s="63">
        <v>1</v>
      </c>
      <c r="E135" s="63">
        <v>7</v>
      </c>
      <c r="F135" s="64">
        <f t="shared" si="2"/>
        <v>7</v>
      </c>
    </row>
    <row r="136" spans="1:6" x14ac:dyDescent="0.25">
      <c r="A136" s="10" t="s">
        <v>983</v>
      </c>
      <c r="B136" s="65" t="s">
        <v>984</v>
      </c>
      <c r="C136" s="62" t="s">
        <v>734</v>
      </c>
      <c r="D136" s="63">
        <v>1</v>
      </c>
      <c r="E136" s="63">
        <v>4</v>
      </c>
      <c r="F136" s="64">
        <f t="shared" si="2"/>
        <v>4</v>
      </c>
    </row>
    <row r="137" spans="1:6" x14ac:dyDescent="0.25">
      <c r="A137" s="10" t="s">
        <v>985</v>
      </c>
      <c r="B137" s="65" t="s">
        <v>986</v>
      </c>
      <c r="C137" s="62" t="s">
        <v>734</v>
      </c>
      <c r="D137" s="63">
        <v>1</v>
      </c>
      <c r="E137" s="63">
        <v>63</v>
      </c>
      <c r="F137" s="64">
        <f t="shared" si="2"/>
        <v>63</v>
      </c>
    </row>
    <row r="138" spans="1:6" ht="30" x14ac:dyDescent="0.25">
      <c r="A138" s="10" t="s">
        <v>987</v>
      </c>
      <c r="B138" s="65" t="s">
        <v>988</v>
      </c>
      <c r="C138" s="62" t="s">
        <v>734</v>
      </c>
      <c r="D138" s="63">
        <v>1</v>
      </c>
      <c r="E138" s="63">
        <v>43</v>
      </c>
      <c r="F138" s="64">
        <f t="shared" si="2"/>
        <v>43</v>
      </c>
    </row>
    <row r="139" spans="1:6" x14ac:dyDescent="0.25">
      <c r="A139" s="10" t="s">
        <v>989</v>
      </c>
      <c r="B139" s="65" t="s">
        <v>990</v>
      </c>
      <c r="C139" s="62" t="s">
        <v>734</v>
      </c>
      <c r="D139" s="63">
        <v>1</v>
      </c>
      <c r="E139" s="63">
        <v>14</v>
      </c>
      <c r="F139" s="64">
        <f t="shared" si="2"/>
        <v>14</v>
      </c>
    </row>
    <row r="140" spans="1:6" ht="30" x14ac:dyDescent="0.25">
      <c r="A140" s="10" t="s">
        <v>991</v>
      </c>
      <c r="B140" s="65" t="s">
        <v>992</v>
      </c>
      <c r="C140" s="62" t="s">
        <v>734</v>
      </c>
      <c r="D140" s="63">
        <v>1</v>
      </c>
      <c r="E140" s="63">
        <v>1</v>
      </c>
      <c r="F140" s="64">
        <f t="shared" si="2"/>
        <v>1</v>
      </c>
    </row>
    <row r="141" spans="1:6" ht="30" x14ac:dyDescent="0.25">
      <c r="A141" s="10" t="s">
        <v>993</v>
      </c>
      <c r="B141" s="65" t="s">
        <v>994</v>
      </c>
      <c r="C141" s="62" t="s">
        <v>734</v>
      </c>
      <c r="D141" s="63">
        <v>1</v>
      </c>
      <c r="E141" s="63">
        <v>44</v>
      </c>
      <c r="F141" s="64">
        <f t="shared" si="2"/>
        <v>44</v>
      </c>
    </row>
    <row r="142" spans="1:6" ht="30" x14ac:dyDescent="0.25">
      <c r="A142" s="10" t="s">
        <v>995</v>
      </c>
      <c r="B142" s="65" t="s">
        <v>996</v>
      </c>
      <c r="C142" s="62" t="s">
        <v>734</v>
      </c>
      <c r="D142" s="63">
        <v>1</v>
      </c>
      <c r="E142" s="63">
        <v>21</v>
      </c>
      <c r="F142" s="64">
        <f t="shared" si="2"/>
        <v>21</v>
      </c>
    </row>
    <row r="143" spans="1:6" x14ac:dyDescent="0.25">
      <c r="A143" s="10" t="s">
        <v>997</v>
      </c>
      <c r="B143" s="65" t="s">
        <v>998</v>
      </c>
      <c r="C143" s="62" t="s">
        <v>734</v>
      </c>
      <c r="D143" s="63">
        <v>1</v>
      </c>
      <c r="E143" s="63">
        <v>4</v>
      </c>
      <c r="F143" s="64">
        <f t="shared" si="2"/>
        <v>4</v>
      </c>
    </row>
    <row r="144" spans="1:6" x14ac:dyDescent="0.25">
      <c r="A144" s="10" t="s">
        <v>999</v>
      </c>
      <c r="B144" s="65" t="s">
        <v>1000</v>
      </c>
      <c r="C144" s="62" t="s">
        <v>734</v>
      </c>
      <c r="D144" s="63">
        <v>1</v>
      </c>
      <c r="E144" s="63">
        <v>4</v>
      </c>
      <c r="F144" s="64">
        <f t="shared" si="2"/>
        <v>4</v>
      </c>
    </row>
    <row r="145" spans="1:6" x14ac:dyDescent="0.25">
      <c r="A145" s="10" t="s">
        <v>1001</v>
      </c>
      <c r="B145" s="65" t="s">
        <v>1002</v>
      </c>
      <c r="C145" s="62" t="s">
        <v>734</v>
      </c>
      <c r="D145" s="63">
        <v>1</v>
      </c>
      <c r="E145" s="63">
        <v>26</v>
      </c>
      <c r="F145" s="64">
        <f t="shared" si="2"/>
        <v>26</v>
      </c>
    </row>
    <row r="146" spans="1:6" x14ac:dyDescent="0.25">
      <c r="A146" s="10" t="s">
        <v>1003</v>
      </c>
      <c r="B146" s="65" t="s">
        <v>1004</v>
      </c>
      <c r="C146" s="62" t="s">
        <v>734</v>
      </c>
      <c r="D146" s="63">
        <v>1</v>
      </c>
      <c r="E146" s="63">
        <v>56</v>
      </c>
      <c r="F146" s="64">
        <f t="shared" si="2"/>
        <v>56</v>
      </c>
    </row>
    <row r="147" spans="1:6" ht="30" x14ac:dyDescent="0.25">
      <c r="A147" s="10" t="s">
        <v>1005</v>
      </c>
      <c r="B147" s="65" t="s">
        <v>1006</v>
      </c>
      <c r="C147" s="62" t="s">
        <v>734</v>
      </c>
      <c r="D147" s="63">
        <v>1</v>
      </c>
      <c r="E147" s="63">
        <v>46</v>
      </c>
      <c r="F147" s="64">
        <f t="shared" si="2"/>
        <v>46</v>
      </c>
    </row>
    <row r="148" spans="1:6" x14ac:dyDescent="0.25">
      <c r="A148" s="10" t="s">
        <v>1007</v>
      </c>
      <c r="B148" s="65" t="s">
        <v>1008</v>
      </c>
      <c r="C148" s="62" t="s">
        <v>734</v>
      </c>
      <c r="D148" s="63">
        <v>1</v>
      </c>
      <c r="E148" s="63">
        <v>10</v>
      </c>
      <c r="F148" s="64">
        <f t="shared" si="2"/>
        <v>10</v>
      </c>
    </row>
    <row r="149" spans="1:6" x14ac:dyDescent="0.25">
      <c r="A149" s="10" t="s">
        <v>1009</v>
      </c>
      <c r="B149" s="65" t="s">
        <v>1010</v>
      </c>
      <c r="C149" s="62" t="s">
        <v>734</v>
      </c>
      <c r="D149" s="63">
        <v>1</v>
      </c>
      <c r="E149" s="63">
        <v>18</v>
      </c>
      <c r="F149" s="64">
        <f t="shared" si="2"/>
        <v>18</v>
      </c>
    </row>
    <row r="150" spans="1:6" x14ac:dyDescent="0.25">
      <c r="A150" s="10" t="s">
        <v>1011</v>
      </c>
      <c r="B150" s="65" t="s">
        <v>1012</v>
      </c>
      <c r="C150" s="62" t="s">
        <v>734</v>
      </c>
      <c r="D150" s="63">
        <v>1</v>
      </c>
      <c r="E150" s="63">
        <v>12</v>
      </c>
      <c r="F150" s="64">
        <f t="shared" si="2"/>
        <v>12</v>
      </c>
    </row>
    <row r="151" spans="1:6" x14ac:dyDescent="0.25">
      <c r="A151" s="10" t="s">
        <v>1013</v>
      </c>
      <c r="B151" s="65" t="s">
        <v>1014</v>
      </c>
      <c r="C151" s="62" t="s">
        <v>734</v>
      </c>
      <c r="D151" s="63">
        <v>1</v>
      </c>
      <c r="E151" s="63">
        <v>102</v>
      </c>
      <c r="F151" s="64">
        <f t="shared" si="2"/>
        <v>102</v>
      </c>
    </row>
    <row r="152" spans="1:6" ht="30" x14ac:dyDescent="0.25">
      <c r="A152" s="10" t="s">
        <v>1015</v>
      </c>
      <c r="B152" s="65" t="s">
        <v>1016</v>
      </c>
      <c r="C152" s="62" t="s">
        <v>734</v>
      </c>
      <c r="D152" s="63">
        <v>1</v>
      </c>
      <c r="E152" s="63">
        <v>10</v>
      </c>
      <c r="F152" s="64">
        <f t="shared" si="2"/>
        <v>10</v>
      </c>
    </row>
    <row r="153" spans="1:6" ht="30" x14ac:dyDescent="0.25">
      <c r="A153" s="10" t="s">
        <v>1017</v>
      </c>
      <c r="B153" s="65" t="s">
        <v>1018</v>
      </c>
      <c r="C153" s="62" t="s">
        <v>734</v>
      </c>
      <c r="D153" s="63">
        <v>1</v>
      </c>
      <c r="E153" s="63">
        <v>47</v>
      </c>
      <c r="F153" s="64">
        <f t="shared" si="2"/>
        <v>47</v>
      </c>
    </row>
    <row r="154" spans="1:6" x14ac:dyDescent="0.25">
      <c r="A154" s="10" t="s">
        <v>634</v>
      </c>
      <c r="B154" s="65" t="s">
        <v>635</v>
      </c>
      <c r="C154" s="62" t="s">
        <v>734</v>
      </c>
      <c r="D154" s="63">
        <v>1</v>
      </c>
      <c r="E154" s="63">
        <v>51</v>
      </c>
      <c r="F154" s="64">
        <f t="shared" si="2"/>
        <v>51</v>
      </c>
    </row>
    <row r="155" spans="1:6" x14ac:dyDescent="0.25">
      <c r="A155" s="10" t="s">
        <v>1019</v>
      </c>
      <c r="B155" s="65" t="s">
        <v>1020</v>
      </c>
      <c r="C155" s="62" t="s">
        <v>734</v>
      </c>
      <c r="D155" s="63">
        <v>1</v>
      </c>
      <c r="E155" s="63">
        <v>3</v>
      </c>
      <c r="F155" s="64">
        <f t="shared" si="2"/>
        <v>3</v>
      </c>
    </row>
    <row r="156" spans="1:6" ht="30" x14ac:dyDescent="0.25">
      <c r="A156" s="10" t="s">
        <v>1021</v>
      </c>
      <c r="B156" s="65" t="s">
        <v>1022</v>
      </c>
      <c r="C156" s="62" t="s">
        <v>734</v>
      </c>
      <c r="D156" s="63">
        <v>1</v>
      </c>
      <c r="E156" s="63">
        <v>2</v>
      </c>
      <c r="F156" s="64">
        <f t="shared" si="2"/>
        <v>2</v>
      </c>
    </row>
    <row r="157" spans="1:6" x14ac:dyDescent="0.25">
      <c r="A157" s="10" t="s">
        <v>1023</v>
      </c>
      <c r="B157" s="65" t="s">
        <v>1024</v>
      </c>
      <c r="C157" s="62" t="s">
        <v>734</v>
      </c>
      <c r="D157" s="63">
        <v>1</v>
      </c>
      <c r="E157" s="63">
        <v>33</v>
      </c>
      <c r="F157" s="64">
        <f t="shared" si="2"/>
        <v>33</v>
      </c>
    </row>
    <row r="158" spans="1:6" x14ac:dyDescent="0.25">
      <c r="A158" s="10" t="s">
        <v>1025</v>
      </c>
      <c r="B158" s="65" t="s">
        <v>1026</v>
      </c>
      <c r="C158" s="62" t="s">
        <v>734</v>
      </c>
      <c r="D158" s="63">
        <v>1</v>
      </c>
      <c r="E158" s="63">
        <v>69</v>
      </c>
      <c r="F158" s="64">
        <f t="shared" si="2"/>
        <v>69</v>
      </c>
    </row>
    <row r="159" spans="1:6" x14ac:dyDescent="0.25">
      <c r="A159" s="10" t="s">
        <v>729</v>
      </c>
      <c r="B159" s="65" t="s">
        <v>730</v>
      </c>
      <c r="C159" s="62" t="s">
        <v>734</v>
      </c>
      <c r="D159" s="63">
        <v>1</v>
      </c>
      <c r="E159" s="63">
        <v>13</v>
      </c>
      <c r="F159" s="64">
        <f t="shared" si="2"/>
        <v>13</v>
      </c>
    </row>
    <row r="160" spans="1:6" x14ac:dyDescent="0.25">
      <c r="A160" s="10" t="s">
        <v>1027</v>
      </c>
      <c r="B160" s="65" t="s">
        <v>1028</v>
      </c>
      <c r="C160" s="62" t="s">
        <v>734</v>
      </c>
      <c r="D160" s="63">
        <v>1</v>
      </c>
      <c r="E160" s="63">
        <v>38</v>
      </c>
      <c r="F160" s="64">
        <f t="shared" si="2"/>
        <v>38</v>
      </c>
    </row>
    <row r="161" spans="1:6" x14ac:dyDescent="0.25">
      <c r="A161" s="10" t="s">
        <v>1029</v>
      </c>
      <c r="B161" s="65" t="s">
        <v>1030</v>
      </c>
      <c r="C161" s="62" t="s">
        <v>734</v>
      </c>
      <c r="D161" s="63">
        <v>1</v>
      </c>
      <c r="E161" s="63">
        <v>43</v>
      </c>
      <c r="F161" s="64">
        <f t="shared" si="2"/>
        <v>43</v>
      </c>
    </row>
    <row r="162" spans="1:6" x14ac:dyDescent="0.25">
      <c r="A162" s="10" t="s">
        <v>1031</v>
      </c>
      <c r="B162" s="65" t="s">
        <v>1032</v>
      </c>
      <c r="C162" s="62" t="s">
        <v>734</v>
      </c>
      <c r="D162" s="63">
        <v>1</v>
      </c>
      <c r="E162" s="63">
        <v>1</v>
      </c>
      <c r="F162" s="64">
        <f t="shared" si="2"/>
        <v>1</v>
      </c>
    </row>
    <row r="163" spans="1:6" x14ac:dyDescent="0.25">
      <c r="A163" s="10" t="s">
        <v>1033</v>
      </c>
      <c r="B163" s="65" t="s">
        <v>1034</v>
      </c>
      <c r="C163" s="62" t="s">
        <v>734</v>
      </c>
      <c r="D163" s="63">
        <v>1</v>
      </c>
      <c r="E163" s="63">
        <v>49</v>
      </c>
      <c r="F163" s="64">
        <f t="shared" si="2"/>
        <v>49</v>
      </c>
    </row>
    <row r="164" spans="1:6" x14ac:dyDescent="0.25">
      <c r="A164" s="10" t="s">
        <v>1035</v>
      </c>
      <c r="B164" s="65" t="s">
        <v>1036</v>
      </c>
      <c r="C164" s="62" t="s">
        <v>734</v>
      </c>
      <c r="D164" s="63">
        <v>1</v>
      </c>
      <c r="E164" s="63">
        <v>7</v>
      </c>
      <c r="F164" s="64">
        <f t="shared" si="2"/>
        <v>7</v>
      </c>
    </row>
    <row r="165" spans="1:6" x14ac:dyDescent="0.25">
      <c r="A165" s="10" t="s">
        <v>1037</v>
      </c>
      <c r="B165" s="65" t="s">
        <v>1038</v>
      </c>
      <c r="C165" s="62" t="s">
        <v>734</v>
      </c>
      <c r="D165" s="63">
        <v>1</v>
      </c>
      <c r="E165" s="63">
        <v>15</v>
      </c>
      <c r="F165" s="64">
        <f t="shared" si="2"/>
        <v>15</v>
      </c>
    </row>
    <row r="166" spans="1:6" ht="30" x14ac:dyDescent="0.25">
      <c r="A166" s="10" t="s">
        <v>1039</v>
      </c>
      <c r="B166" s="65" t="s">
        <v>1040</v>
      </c>
      <c r="C166" s="62" t="s">
        <v>734</v>
      </c>
      <c r="D166" s="63">
        <v>1</v>
      </c>
      <c r="E166" s="63">
        <v>2</v>
      </c>
      <c r="F166" s="64">
        <f t="shared" si="2"/>
        <v>2</v>
      </c>
    </row>
    <row r="167" spans="1:6" x14ac:dyDescent="0.25">
      <c r="A167" s="10" t="s">
        <v>1041</v>
      </c>
      <c r="B167" s="65" t="s">
        <v>1042</v>
      </c>
      <c r="C167" s="62" t="s">
        <v>734</v>
      </c>
      <c r="D167" s="63">
        <v>1</v>
      </c>
      <c r="E167" s="63">
        <v>28</v>
      </c>
      <c r="F167" s="64">
        <f t="shared" si="2"/>
        <v>28</v>
      </c>
    </row>
    <row r="168" spans="1:6" x14ac:dyDescent="0.25">
      <c r="A168" s="10" t="s">
        <v>1043</v>
      </c>
      <c r="B168" s="65" t="s">
        <v>1044</v>
      </c>
      <c r="C168" s="62" t="s">
        <v>734</v>
      </c>
      <c r="D168" s="63">
        <v>1</v>
      </c>
      <c r="E168" s="63">
        <v>21</v>
      </c>
      <c r="F168" s="64">
        <f t="shared" si="2"/>
        <v>21</v>
      </c>
    </row>
    <row r="169" spans="1:6" x14ac:dyDescent="0.25">
      <c r="A169" s="10" t="s">
        <v>1045</v>
      </c>
      <c r="B169" s="65" t="s">
        <v>1046</v>
      </c>
      <c r="C169" s="62" t="s">
        <v>734</v>
      </c>
      <c r="D169" s="63">
        <v>1</v>
      </c>
      <c r="E169" s="63">
        <v>10</v>
      </c>
      <c r="F169" s="64">
        <f t="shared" si="2"/>
        <v>10</v>
      </c>
    </row>
    <row r="170" spans="1:6" ht="30" x14ac:dyDescent="0.25">
      <c r="A170" s="10" t="s">
        <v>1047</v>
      </c>
      <c r="B170" s="65" t="s">
        <v>1048</v>
      </c>
      <c r="C170" s="62" t="s">
        <v>734</v>
      </c>
      <c r="D170" s="63">
        <v>1</v>
      </c>
      <c r="E170" s="63">
        <v>5</v>
      </c>
      <c r="F170" s="64">
        <f t="shared" si="2"/>
        <v>5</v>
      </c>
    </row>
    <row r="171" spans="1:6" x14ac:dyDescent="0.25">
      <c r="A171" s="10" t="s">
        <v>1049</v>
      </c>
      <c r="B171" s="65" t="s">
        <v>1050</v>
      </c>
      <c r="C171" s="62" t="s">
        <v>734</v>
      </c>
      <c r="D171" s="63">
        <v>1</v>
      </c>
      <c r="E171" s="63">
        <v>43</v>
      </c>
      <c r="F171" s="64">
        <f t="shared" si="2"/>
        <v>43</v>
      </c>
    </row>
    <row r="172" spans="1:6" x14ac:dyDescent="0.25">
      <c r="A172" s="10" t="s">
        <v>1051</v>
      </c>
      <c r="B172" s="65" t="s">
        <v>1052</v>
      </c>
      <c r="C172" s="62" t="s">
        <v>734</v>
      </c>
      <c r="D172" s="63">
        <v>1</v>
      </c>
      <c r="E172" s="63">
        <v>2</v>
      </c>
      <c r="F172" s="64">
        <f t="shared" si="2"/>
        <v>2</v>
      </c>
    </row>
    <row r="173" spans="1:6" x14ac:dyDescent="0.25">
      <c r="A173" s="10" t="s">
        <v>1053</v>
      </c>
      <c r="B173" s="65" t="s">
        <v>1054</v>
      </c>
      <c r="C173" s="62" t="s">
        <v>734</v>
      </c>
      <c r="D173" s="63">
        <v>1</v>
      </c>
      <c r="E173" s="63">
        <v>2</v>
      </c>
      <c r="F173" s="64">
        <f t="shared" si="2"/>
        <v>2</v>
      </c>
    </row>
    <row r="174" spans="1:6" x14ac:dyDescent="0.25">
      <c r="A174" s="10" t="s">
        <v>1055</v>
      </c>
      <c r="B174" s="65" t="s">
        <v>1056</v>
      </c>
      <c r="C174" s="62" t="s">
        <v>734</v>
      </c>
      <c r="D174" s="63">
        <v>1</v>
      </c>
      <c r="E174" s="63">
        <v>52</v>
      </c>
      <c r="F174" s="64">
        <f t="shared" si="2"/>
        <v>52</v>
      </c>
    </row>
    <row r="175" spans="1:6" x14ac:dyDescent="0.25">
      <c r="A175" s="10" t="s">
        <v>1057</v>
      </c>
      <c r="B175" s="65" t="s">
        <v>1058</v>
      </c>
      <c r="C175" s="62" t="s">
        <v>734</v>
      </c>
      <c r="D175" s="63">
        <v>1</v>
      </c>
      <c r="E175" s="63">
        <v>20</v>
      </c>
      <c r="F175" s="64">
        <f t="shared" si="2"/>
        <v>20</v>
      </c>
    </row>
    <row r="176" spans="1:6" ht="30" x14ac:dyDescent="0.25">
      <c r="A176" s="10" t="s">
        <v>1059</v>
      </c>
      <c r="B176" s="65" t="s">
        <v>1060</v>
      </c>
      <c r="C176" s="62" t="s">
        <v>734</v>
      </c>
      <c r="D176" s="63">
        <v>1</v>
      </c>
      <c r="E176" s="63">
        <v>132</v>
      </c>
      <c r="F176" s="64">
        <f t="shared" si="2"/>
        <v>132</v>
      </c>
    </row>
    <row r="177" spans="1:6" x14ac:dyDescent="0.25">
      <c r="A177" s="10" t="s">
        <v>1061</v>
      </c>
      <c r="B177" s="65" t="s">
        <v>1062</v>
      </c>
      <c r="C177" s="62" t="s">
        <v>734</v>
      </c>
      <c r="D177" s="63">
        <v>1</v>
      </c>
      <c r="E177" s="63">
        <v>18</v>
      </c>
      <c r="F177" s="64">
        <f t="shared" si="2"/>
        <v>18</v>
      </c>
    </row>
    <row r="178" spans="1:6" x14ac:dyDescent="0.25">
      <c r="A178" s="10" t="s">
        <v>1063</v>
      </c>
      <c r="B178" s="65" t="s">
        <v>1064</v>
      </c>
      <c r="C178" s="62" t="s">
        <v>734</v>
      </c>
      <c r="D178" s="63">
        <v>1</v>
      </c>
      <c r="E178" s="63">
        <v>3</v>
      </c>
      <c r="F178" s="64">
        <f t="shared" si="2"/>
        <v>3</v>
      </c>
    </row>
    <row r="179" spans="1:6" x14ac:dyDescent="0.25">
      <c r="A179" s="10" t="s">
        <v>1065</v>
      </c>
      <c r="B179" s="65" t="s">
        <v>1066</v>
      </c>
      <c r="C179" s="62" t="s">
        <v>734</v>
      </c>
      <c r="D179" s="63">
        <v>1</v>
      </c>
      <c r="E179" s="63">
        <v>11</v>
      </c>
      <c r="F179" s="64">
        <f t="shared" si="2"/>
        <v>11</v>
      </c>
    </row>
    <row r="180" spans="1:6" x14ac:dyDescent="0.25">
      <c r="A180" s="10" t="s">
        <v>1067</v>
      </c>
      <c r="B180" s="65" t="s">
        <v>1068</v>
      </c>
      <c r="C180" s="62" t="s">
        <v>734</v>
      </c>
      <c r="D180" s="63">
        <v>1</v>
      </c>
      <c r="E180" s="63">
        <v>58</v>
      </c>
      <c r="F180" s="64">
        <f t="shared" si="2"/>
        <v>58</v>
      </c>
    </row>
    <row r="181" spans="1:6" x14ac:dyDescent="0.25">
      <c r="A181" s="10" t="s">
        <v>1069</v>
      </c>
      <c r="B181" s="65" t="s">
        <v>1070</v>
      </c>
      <c r="C181" s="62" t="s">
        <v>734</v>
      </c>
      <c r="D181" s="63">
        <v>1</v>
      </c>
      <c r="E181" s="63">
        <v>29</v>
      </c>
      <c r="F181" s="64">
        <f t="shared" si="2"/>
        <v>29</v>
      </c>
    </row>
    <row r="182" spans="1:6" ht="30" x14ac:dyDescent="0.25">
      <c r="A182" s="10" t="s">
        <v>1071</v>
      </c>
      <c r="B182" s="65" t="s">
        <v>1072</v>
      </c>
      <c r="C182" s="62" t="s">
        <v>734</v>
      </c>
      <c r="D182" s="63">
        <v>1</v>
      </c>
      <c r="E182" s="63">
        <v>77</v>
      </c>
      <c r="F182" s="64">
        <f t="shared" si="2"/>
        <v>77</v>
      </c>
    </row>
    <row r="183" spans="1:6" x14ac:dyDescent="0.25">
      <c r="A183" s="10" t="s">
        <v>1073</v>
      </c>
      <c r="B183" s="65" t="s">
        <v>1074</v>
      </c>
      <c r="C183" s="62" t="s">
        <v>734</v>
      </c>
      <c r="D183" s="63">
        <v>1</v>
      </c>
      <c r="E183" s="63">
        <v>7</v>
      </c>
      <c r="F183" s="64">
        <f t="shared" si="2"/>
        <v>7</v>
      </c>
    </row>
    <row r="184" spans="1:6" ht="30" x14ac:dyDescent="0.25">
      <c r="A184" s="10" t="s">
        <v>1075</v>
      </c>
      <c r="B184" s="65" t="s">
        <v>1076</v>
      </c>
      <c r="C184" s="62" t="s">
        <v>734</v>
      </c>
      <c r="D184" s="63">
        <v>1</v>
      </c>
      <c r="E184" s="63">
        <v>11</v>
      </c>
      <c r="F184" s="64">
        <f t="shared" si="2"/>
        <v>11</v>
      </c>
    </row>
    <row r="185" spans="1:6" x14ac:dyDescent="0.25">
      <c r="A185" s="10" t="s">
        <v>1077</v>
      </c>
      <c r="B185" s="65" t="s">
        <v>1078</v>
      </c>
      <c r="C185" s="62" t="s">
        <v>734</v>
      </c>
      <c r="D185" s="63">
        <v>1</v>
      </c>
      <c r="E185" s="63">
        <v>18</v>
      </c>
      <c r="F185" s="64">
        <f t="shared" si="2"/>
        <v>18</v>
      </c>
    </row>
    <row r="186" spans="1:6" ht="30" x14ac:dyDescent="0.25">
      <c r="A186" s="10" t="s">
        <v>1079</v>
      </c>
      <c r="B186" s="65" t="s">
        <v>1080</v>
      </c>
      <c r="C186" s="62" t="s">
        <v>734</v>
      </c>
      <c r="D186" s="63">
        <v>1</v>
      </c>
      <c r="E186" s="63">
        <v>10</v>
      </c>
      <c r="F186" s="64">
        <f t="shared" si="2"/>
        <v>10</v>
      </c>
    </row>
    <row r="187" spans="1:6" x14ac:dyDescent="0.25">
      <c r="A187" s="10" t="s">
        <v>1081</v>
      </c>
      <c r="B187" s="65" t="s">
        <v>1082</v>
      </c>
      <c r="C187" s="62" t="s">
        <v>734</v>
      </c>
      <c r="D187" s="63">
        <v>1</v>
      </c>
      <c r="E187" s="63">
        <v>68</v>
      </c>
      <c r="F187" s="64">
        <f t="shared" si="2"/>
        <v>68</v>
      </c>
    </row>
  </sheetData>
  <mergeCells count="2">
    <mergeCell ref="C1:F1"/>
    <mergeCell ref="A2:F2"/>
  </mergeCells>
  <pageMargins left="0.70866141732283472" right="0.70866141732283472" top="0.74803149606299213" bottom="0.74803149606299213" header="0.31496062992125984" footer="0.31496062992125984"/>
  <pageSetup paperSize="9" scale="70"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2836-351C-4661-8939-10AB5FC24FA5}">
  <sheetPr>
    <tabColor theme="9" tint="0.39997558519241921"/>
  </sheetPr>
  <dimension ref="A1:R49"/>
  <sheetViews>
    <sheetView zoomScale="69" zoomScaleNormal="69" workbookViewId="0">
      <selection activeCell="A41" sqref="A41:XFD41"/>
    </sheetView>
  </sheetViews>
  <sheetFormatPr defaultColWidth="9.140625" defaultRowHeight="12.75" x14ac:dyDescent="0.2"/>
  <cols>
    <col min="1" max="1" width="6.42578125" style="111" customWidth="1"/>
    <col min="2" max="2" width="15.85546875" style="111" customWidth="1"/>
    <col min="3" max="3" width="30.5703125" style="111" bestFit="1" customWidth="1"/>
    <col min="4" max="4" width="16.42578125" style="326" customWidth="1"/>
    <col min="5" max="5" width="14" style="111" customWidth="1"/>
    <col min="6" max="6" width="25.5703125" style="111" customWidth="1"/>
    <col min="7" max="7" width="24" style="111" customWidth="1"/>
    <col min="8" max="8" width="18.140625" style="111" customWidth="1"/>
    <col min="9" max="9" width="13.5703125" style="111" customWidth="1"/>
    <col min="10" max="10" width="9.140625" style="111"/>
    <col min="11" max="11" width="11.85546875" style="111" customWidth="1"/>
    <col min="12" max="12" width="7.140625" style="111" customWidth="1"/>
    <col min="13" max="13" width="18.85546875" style="111" customWidth="1"/>
    <col min="14" max="14" width="18.42578125" style="1314" customWidth="1"/>
    <col min="15" max="15" width="4.140625" style="111" customWidth="1"/>
    <col min="16" max="16384" width="9.140625" style="111"/>
  </cols>
  <sheetData>
    <row r="1" spans="2:17" ht="49.5" customHeight="1" x14ac:dyDescent="0.2">
      <c r="G1" s="1385" t="s">
        <v>5410</v>
      </c>
      <c r="H1" s="1385"/>
      <c r="I1" s="1385"/>
    </row>
    <row r="2" spans="2:17" x14ac:dyDescent="0.2">
      <c r="B2" s="323" t="s">
        <v>5385</v>
      </c>
      <c r="C2" s="324"/>
      <c r="D2" s="325"/>
      <c r="E2" s="324"/>
      <c r="F2" s="215"/>
      <c r="G2" s="215"/>
    </row>
    <row r="3" spans="2:17" x14ac:dyDescent="0.2">
      <c r="J3" s="268"/>
      <c r="K3" s="268"/>
    </row>
    <row r="4" spans="2:17" ht="63.75" x14ac:dyDescent="0.2">
      <c r="B4" s="359" t="s">
        <v>21</v>
      </c>
      <c r="C4" s="265" t="s">
        <v>50</v>
      </c>
      <c r="D4" s="264" t="s">
        <v>51</v>
      </c>
      <c r="E4" s="265" t="s">
        <v>52</v>
      </c>
      <c r="F4" s="265" t="s">
        <v>53</v>
      </c>
      <c r="G4" s="265" t="s">
        <v>54</v>
      </c>
      <c r="H4" s="265" t="s">
        <v>5085</v>
      </c>
      <c r="I4" s="265" t="s">
        <v>56</v>
      </c>
      <c r="J4" s="268"/>
      <c r="K4" s="327"/>
    </row>
    <row r="5" spans="2:17" x14ac:dyDescent="0.2">
      <c r="B5" s="503">
        <v>44228</v>
      </c>
      <c r="C5" s="259">
        <v>6</v>
      </c>
      <c r="D5" s="258">
        <f>((8/3)*C5)</f>
        <v>16</v>
      </c>
      <c r="E5" s="259">
        <v>16</v>
      </c>
      <c r="F5" s="219"/>
      <c r="G5" s="258">
        <v>32</v>
      </c>
      <c r="H5" s="259">
        <f>((C5*8*3))</f>
        <v>144</v>
      </c>
      <c r="I5" s="258">
        <f>((C5*8)/3)</f>
        <v>16</v>
      </c>
      <c r="P5" s="1314"/>
      <c r="Q5" s="1314"/>
    </row>
    <row r="6" spans="2:17" x14ac:dyDescent="0.2">
      <c r="B6" s="503">
        <v>44229</v>
      </c>
      <c r="C6" s="259">
        <v>6</v>
      </c>
      <c r="D6" s="258">
        <f t="shared" ref="D6:D32" si="0">((8/3)*C6)</f>
        <v>16</v>
      </c>
      <c r="E6" s="259">
        <v>16</v>
      </c>
      <c r="F6" s="219">
        <v>6</v>
      </c>
      <c r="G6" s="258">
        <v>32</v>
      </c>
      <c r="H6" s="259">
        <f t="shared" ref="H6:H32" si="1">((C6*8*3))</f>
        <v>144</v>
      </c>
      <c r="I6" s="258">
        <f t="shared" ref="I6:I32" si="2">((C6*8)/3)</f>
        <v>16</v>
      </c>
      <c r="P6" s="1314"/>
      <c r="Q6" s="1314"/>
    </row>
    <row r="7" spans="2:17" x14ac:dyDescent="0.2">
      <c r="B7" s="503">
        <v>44230</v>
      </c>
      <c r="C7" s="259">
        <v>6</v>
      </c>
      <c r="D7" s="258">
        <f t="shared" si="0"/>
        <v>16</v>
      </c>
      <c r="E7" s="259">
        <v>16</v>
      </c>
      <c r="F7" s="219"/>
      <c r="G7" s="258">
        <v>32</v>
      </c>
      <c r="H7" s="259">
        <f t="shared" si="1"/>
        <v>144</v>
      </c>
      <c r="I7" s="258">
        <f t="shared" si="2"/>
        <v>16</v>
      </c>
      <c r="P7" s="1314"/>
      <c r="Q7" s="1314"/>
    </row>
    <row r="8" spans="2:17" x14ac:dyDescent="0.2">
      <c r="B8" s="503">
        <v>44231</v>
      </c>
      <c r="C8" s="259">
        <v>6</v>
      </c>
      <c r="D8" s="258">
        <f t="shared" si="0"/>
        <v>16</v>
      </c>
      <c r="E8" s="259">
        <v>16</v>
      </c>
      <c r="F8" s="219"/>
      <c r="G8" s="258">
        <v>32</v>
      </c>
      <c r="H8" s="259">
        <f t="shared" si="1"/>
        <v>144</v>
      </c>
      <c r="I8" s="258">
        <f t="shared" si="2"/>
        <v>16</v>
      </c>
      <c r="P8" s="1314"/>
      <c r="Q8" s="1314"/>
    </row>
    <row r="9" spans="2:17" x14ac:dyDescent="0.2">
      <c r="B9" s="503">
        <v>44232</v>
      </c>
      <c r="C9" s="259">
        <v>6</v>
      </c>
      <c r="D9" s="258">
        <f t="shared" si="0"/>
        <v>16</v>
      </c>
      <c r="E9" s="259">
        <v>16</v>
      </c>
      <c r="F9" s="219"/>
      <c r="G9" s="258">
        <v>32</v>
      </c>
      <c r="H9" s="259">
        <f t="shared" si="1"/>
        <v>144</v>
      </c>
      <c r="I9" s="258">
        <f t="shared" si="2"/>
        <v>16</v>
      </c>
      <c r="M9" s="504"/>
      <c r="N9" s="505"/>
    </row>
    <row r="10" spans="2:17" x14ac:dyDescent="0.2">
      <c r="B10" s="503">
        <v>44233</v>
      </c>
      <c r="C10" s="259">
        <v>6</v>
      </c>
      <c r="D10" s="258">
        <f t="shared" si="0"/>
        <v>16</v>
      </c>
      <c r="E10" s="259">
        <v>16</v>
      </c>
      <c r="F10" s="219"/>
      <c r="G10" s="258">
        <v>32</v>
      </c>
      <c r="H10" s="259">
        <f t="shared" si="1"/>
        <v>144</v>
      </c>
      <c r="I10" s="258">
        <f t="shared" si="2"/>
        <v>16</v>
      </c>
      <c r="M10" s="504"/>
      <c r="N10" s="506"/>
    </row>
    <row r="11" spans="2:17" x14ac:dyDescent="0.2">
      <c r="B11" s="503">
        <v>44234</v>
      </c>
      <c r="C11" s="259">
        <v>6</v>
      </c>
      <c r="D11" s="258">
        <f t="shared" si="0"/>
        <v>16</v>
      </c>
      <c r="E11" s="259">
        <v>16</v>
      </c>
      <c r="F11" s="219"/>
      <c r="G11" s="258">
        <v>32</v>
      </c>
      <c r="H11" s="259">
        <f t="shared" si="1"/>
        <v>144</v>
      </c>
      <c r="I11" s="258">
        <f t="shared" si="2"/>
        <v>16</v>
      </c>
      <c r="M11" s="504"/>
      <c r="N11" s="506"/>
    </row>
    <row r="12" spans="2:17" x14ac:dyDescent="0.2">
      <c r="B12" s="503">
        <v>44235</v>
      </c>
      <c r="C12" s="259">
        <v>6</v>
      </c>
      <c r="D12" s="258">
        <f t="shared" si="0"/>
        <v>16</v>
      </c>
      <c r="E12" s="259">
        <v>16</v>
      </c>
      <c r="F12" s="219">
        <v>6</v>
      </c>
      <c r="G12" s="258">
        <v>32</v>
      </c>
      <c r="H12" s="259">
        <f t="shared" si="1"/>
        <v>144</v>
      </c>
      <c r="I12" s="258">
        <f t="shared" si="2"/>
        <v>16</v>
      </c>
      <c r="M12" s="504"/>
      <c r="N12" s="507"/>
    </row>
    <row r="13" spans="2:17" x14ac:dyDescent="0.2">
      <c r="B13" s="503">
        <v>44236</v>
      </c>
      <c r="C13" s="259">
        <v>6</v>
      </c>
      <c r="D13" s="258">
        <f t="shared" si="0"/>
        <v>16</v>
      </c>
      <c r="E13" s="259">
        <v>16</v>
      </c>
      <c r="F13" s="219"/>
      <c r="G13" s="258">
        <v>32</v>
      </c>
      <c r="H13" s="259">
        <f t="shared" si="1"/>
        <v>144</v>
      </c>
      <c r="I13" s="258">
        <f t="shared" si="2"/>
        <v>16</v>
      </c>
      <c r="M13" s="504"/>
      <c r="N13" s="506"/>
    </row>
    <row r="14" spans="2:17" x14ac:dyDescent="0.2">
      <c r="B14" s="503">
        <v>44237</v>
      </c>
      <c r="C14" s="259">
        <v>6</v>
      </c>
      <c r="D14" s="258">
        <f t="shared" si="0"/>
        <v>16</v>
      </c>
      <c r="E14" s="259">
        <v>16</v>
      </c>
      <c r="F14" s="219"/>
      <c r="G14" s="258">
        <v>32</v>
      </c>
      <c r="H14" s="259">
        <f t="shared" si="1"/>
        <v>144</v>
      </c>
      <c r="I14" s="258">
        <f t="shared" si="2"/>
        <v>16</v>
      </c>
      <c r="M14" s="504"/>
      <c r="N14" s="338"/>
    </row>
    <row r="15" spans="2:17" x14ac:dyDescent="0.2">
      <c r="B15" s="503">
        <v>44238</v>
      </c>
      <c r="C15" s="259">
        <v>6</v>
      </c>
      <c r="D15" s="258">
        <f t="shared" si="0"/>
        <v>16</v>
      </c>
      <c r="E15" s="259">
        <v>16</v>
      </c>
      <c r="F15" s="1318"/>
      <c r="G15" s="258">
        <v>32</v>
      </c>
      <c r="H15" s="259">
        <f t="shared" si="1"/>
        <v>144</v>
      </c>
      <c r="I15" s="258">
        <f t="shared" si="2"/>
        <v>16</v>
      </c>
      <c r="M15" s="504"/>
      <c r="N15" s="338"/>
    </row>
    <row r="16" spans="2:17" x14ac:dyDescent="0.2">
      <c r="B16" s="503">
        <v>44239</v>
      </c>
      <c r="C16" s="259">
        <v>6</v>
      </c>
      <c r="D16" s="258">
        <f t="shared" si="0"/>
        <v>16</v>
      </c>
      <c r="E16" s="259">
        <v>16</v>
      </c>
      <c r="F16" s="1318"/>
      <c r="G16" s="258">
        <v>32</v>
      </c>
      <c r="H16" s="259">
        <f t="shared" si="1"/>
        <v>144</v>
      </c>
      <c r="I16" s="258">
        <f t="shared" si="2"/>
        <v>16</v>
      </c>
      <c r="M16" s="268"/>
      <c r="N16" s="338"/>
    </row>
    <row r="17" spans="2:13" x14ac:dyDescent="0.2">
      <c r="B17" s="503">
        <v>44240</v>
      </c>
      <c r="C17" s="259">
        <v>6</v>
      </c>
      <c r="D17" s="258">
        <f t="shared" si="0"/>
        <v>16</v>
      </c>
      <c r="E17" s="259">
        <v>16</v>
      </c>
      <c r="F17" s="1318"/>
      <c r="G17" s="258">
        <v>32</v>
      </c>
      <c r="H17" s="259">
        <f t="shared" si="1"/>
        <v>144</v>
      </c>
      <c r="I17" s="258">
        <f t="shared" si="2"/>
        <v>16</v>
      </c>
    </row>
    <row r="18" spans="2:13" x14ac:dyDescent="0.2">
      <c r="B18" s="503">
        <v>44241</v>
      </c>
      <c r="C18" s="259">
        <v>6</v>
      </c>
      <c r="D18" s="258">
        <f t="shared" si="0"/>
        <v>16</v>
      </c>
      <c r="E18" s="259">
        <v>16</v>
      </c>
      <c r="F18" s="1318"/>
      <c r="G18" s="258">
        <v>32</v>
      </c>
      <c r="H18" s="259">
        <f t="shared" si="1"/>
        <v>144</v>
      </c>
      <c r="I18" s="258">
        <f t="shared" si="2"/>
        <v>16</v>
      </c>
    </row>
    <row r="19" spans="2:13" x14ac:dyDescent="0.2">
      <c r="B19" s="503">
        <v>44242</v>
      </c>
      <c r="C19" s="259">
        <v>6</v>
      </c>
      <c r="D19" s="258">
        <f t="shared" si="0"/>
        <v>16</v>
      </c>
      <c r="E19" s="259">
        <v>16</v>
      </c>
      <c r="F19" s="1318">
        <v>6</v>
      </c>
      <c r="G19" s="258">
        <v>32</v>
      </c>
      <c r="H19" s="259">
        <f t="shared" si="1"/>
        <v>144</v>
      </c>
      <c r="I19" s="259">
        <f t="shared" si="2"/>
        <v>16</v>
      </c>
    </row>
    <row r="20" spans="2:13" x14ac:dyDescent="0.2">
      <c r="B20" s="503">
        <v>44243</v>
      </c>
      <c r="C20" s="259">
        <v>6</v>
      </c>
      <c r="D20" s="258">
        <f t="shared" si="0"/>
        <v>16</v>
      </c>
      <c r="E20" s="259">
        <v>16</v>
      </c>
      <c r="F20" s="1318"/>
      <c r="G20" s="258">
        <v>32</v>
      </c>
      <c r="H20" s="259">
        <f t="shared" si="1"/>
        <v>144</v>
      </c>
      <c r="I20" s="259">
        <f t="shared" si="2"/>
        <v>16</v>
      </c>
    </row>
    <row r="21" spans="2:13" x14ac:dyDescent="0.2">
      <c r="B21" s="503">
        <v>44244</v>
      </c>
      <c r="C21" s="259">
        <v>6</v>
      </c>
      <c r="D21" s="258">
        <f t="shared" si="0"/>
        <v>16</v>
      </c>
      <c r="E21" s="259">
        <v>16</v>
      </c>
      <c r="F21" s="1318"/>
      <c r="G21" s="258">
        <v>32</v>
      </c>
      <c r="H21" s="259">
        <f t="shared" si="1"/>
        <v>144</v>
      </c>
      <c r="I21" s="259">
        <f t="shared" si="2"/>
        <v>16</v>
      </c>
    </row>
    <row r="22" spans="2:13" x14ac:dyDescent="0.2">
      <c r="B22" s="503">
        <v>44245</v>
      </c>
      <c r="C22" s="259">
        <v>6</v>
      </c>
      <c r="D22" s="258">
        <f t="shared" si="0"/>
        <v>16</v>
      </c>
      <c r="E22" s="259">
        <v>16</v>
      </c>
      <c r="F22" s="1318"/>
      <c r="G22" s="258">
        <v>32</v>
      </c>
      <c r="H22" s="259">
        <f t="shared" si="1"/>
        <v>144</v>
      </c>
      <c r="I22" s="259">
        <f t="shared" si="2"/>
        <v>16</v>
      </c>
    </row>
    <row r="23" spans="2:13" x14ac:dyDescent="0.2">
      <c r="B23" s="503">
        <v>44246</v>
      </c>
      <c r="C23" s="259">
        <v>6</v>
      </c>
      <c r="D23" s="258">
        <f t="shared" si="0"/>
        <v>16</v>
      </c>
      <c r="E23" s="259">
        <v>16</v>
      </c>
      <c r="F23" s="1318"/>
      <c r="G23" s="258">
        <v>32</v>
      </c>
      <c r="H23" s="259">
        <f t="shared" si="1"/>
        <v>144</v>
      </c>
      <c r="I23" s="259">
        <f t="shared" si="2"/>
        <v>16</v>
      </c>
    </row>
    <row r="24" spans="2:13" x14ac:dyDescent="0.2">
      <c r="B24" s="503">
        <v>44247</v>
      </c>
      <c r="C24" s="259">
        <v>6</v>
      </c>
      <c r="D24" s="258">
        <f t="shared" si="0"/>
        <v>16</v>
      </c>
      <c r="E24" s="259">
        <v>16</v>
      </c>
      <c r="F24" s="1318"/>
      <c r="G24" s="258">
        <v>32</v>
      </c>
      <c r="H24" s="259">
        <f t="shared" si="1"/>
        <v>144</v>
      </c>
      <c r="I24" s="259">
        <f t="shared" si="2"/>
        <v>16</v>
      </c>
    </row>
    <row r="25" spans="2:13" x14ac:dyDescent="0.2">
      <c r="B25" s="503">
        <v>44248</v>
      </c>
      <c r="C25" s="259">
        <v>6</v>
      </c>
      <c r="D25" s="258">
        <f t="shared" si="0"/>
        <v>16</v>
      </c>
      <c r="E25" s="259">
        <v>16</v>
      </c>
      <c r="F25" s="1318"/>
      <c r="G25" s="258">
        <v>32</v>
      </c>
      <c r="H25" s="259">
        <f t="shared" si="1"/>
        <v>144</v>
      </c>
      <c r="I25" s="259">
        <f t="shared" si="2"/>
        <v>16</v>
      </c>
    </row>
    <row r="26" spans="2:13" x14ac:dyDescent="0.2">
      <c r="B26" s="503">
        <v>44249</v>
      </c>
      <c r="C26" s="259">
        <v>6</v>
      </c>
      <c r="D26" s="258">
        <f t="shared" si="0"/>
        <v>16</v>
      </c>
      <c r="E26" s="259">
        <v>16</v>
      </c>
      <c r="F26" s="1318"/>
      <c r="G26" s="258">
        <v>32</v>
      </c>
      <c r="H26" s="259">
        <f t="shared" si="1"/>
        <v>144</v>
      </c>
      <c r="I26" s="259">
        <f t="shared" si="2"/>
        <v>16</v>
      </c>
    </row>
    <row r="27" spans="2:13" x14ac:dyDescent="0.2">
      <c r="B27" s="503">
        <v>44250</v>
      </c>
      <c r="C27" s="259">
        <v>6</v>
      </c>
      <c r="D27" s="258">
        <f t="shared" si="0"/>
        <v>16</v>
      </c>
      <c r="E27" s="259">
        <v>16</v>
      </c>
      <c r="F27" s="1318">
        <v>6</v>
      </c>
      <c r="G27" s="258">
        <v>32</v>
      </c>
      <c r="H27" s="259">
        <f t="shared" si="1"/>
        <v>144</v>
      </c>
      <c r="I27" s="259">
        <f t="shared" si="2"/>
        <v>16</v>
      </c>
    </row>
    <row r="28" spans="2:13" x14ac:dyDescent="0.2">
      <c r="B28" s="503">
        <v>44251</v>
      </c>
      <c r="C28" s="259">
        <v>6</v>
      </c>
      <c r="D28" s="258">
        <f t="shared" si="0"/>
        <v>16</v>
      </c>
      <c r="E28" s="259">
        <v>16</v>
      </c>
      <c r="F28" s="1318"/>
      <c r="G28" s="258">
        <v>32</v>
      </c>
      <c r="H28" s="259">
        <f t="shared" si="1"/>
        <v>144</v>
      </c>
      <c r="I28" s="259">
        <f t="shared" si="2"/>
        <v>16</v>
      </c>
    </row>
    <row r="29" spans="2:13" x14ac:dyDescent="0.2">
      <c r="B29" s="503">
        <v>44252</v>
      </c>
      <c r="C29" s="259">
        <v>6</v>
      </c>
      <c r="D29" s="258">
        <f t="shared" si="0"/>
        <v>16</v>
      </c>
      <c r="E29" s="259">
        <v>16</v>
      </c>
      <c r="F29" s="1318"/>
      <c r="G29" s="258">
        <v>32</v>
      </c>
      <c r="H29" s="259">
        <f t="shared" si="1"/>
        <v>144</v>
      </c>
      <c r="I29" s="259">
        <f t="shared" si="2"/>
        <v>16</v>
      </c>
      <c r="K29" s="508" t="s">
        <v>10</v>
      </c>
      <c r="L29" s="330" t="s">
        <v>11</v>
      </c>
      <c r="M29" s="330" t="s">
        <v>12</v>
      </c>
    </row>
    <row r="30" spans="2:13" x14ac:dyDescent="0.2">
      <c r="B30" s="503">
        <v>44253</v>
      </c>
      <c r="C30" s="259">
        <v>6</v>
      </c>
      <c r="D30" s="258">
        <f t="shared" si="0"/>
        <v>16</v>
      </c>
      <c r="E30" s="259">
        <v>16</v>
      </c>
      <c r="F30" s="1318"/>
      <c r="G30" s="258">
        <v>32</v>
      </c>
      <c r="H30" s="259">
        <f t="shared" si="1"/>
        <v>144</v>
      </c>
      <c r="I30" s="259">
        <f t="shared" si="2"/>
        <v>16</v>
      </c>
      <c r="K30" s="331" t="s">
        <v>13</v>
      </c>
      <c r="L30" s="226">
        <v>117</v>
      </c>
      <c r="M30" s="332">
        <f>L30/L32</f>
        <v>7.7859852265921344E-3</v>
      </c>
    </row>
    <row r="31" spans="2:13" x14ac:dyDescent="0.2">
      <c r="B31" s="503">
        <v>44254</v>
      </c>
      <c r="C31" s="259">
        <v>6</v>
      </c>
      <c r="D31" s="258">
        <f t="shared" si="0"/>
        <v>16</v>
      </c>
      <c r="E31" s="259">
        <v>16</v>
      </c>
      <c r="F31" s="1318"/>
      <c r="G31" s="258">
        <v>32</v>
      </c>
      <c r="H31" s="259">
        <f t="shared" si="1"/>
        <v>144</v>
      </c>
      <c r="I31" s="259">
        <f t="shared" si="2"/>
        <v>16</v>
      </c>
      <c r="K31" s="333" t="s">
        <v>14</v>
      </c>
      <c r="L31" s="334">
        <v>14910</v>
      </c>
      <c r="M31" s="335">
        <f>L31/L32</f>
        <v>0.99221401477340787</v>
      </c>
    </row>
    <row r="32" spans="2:13" x14ac:dyDescent="0.2">
      <c r="B32" s="503">
        <v>44255</v>
      </c>
      <c r="C32" s="259">
        <v>6</v>
      </c>
      <c r="D32" s="258">
        <f t="shared" si="0"/>
        <v>16</v>
      </c>
      <c r="E32" s="259">
        <v>16</v>
      </c>
      <c r="F32" s="1318"/>
      <c r="G32" s="258">
        <v>32</v>
      </c>
      <c r="H32" s="259">
        <f t="shared" si="1"/>
        <v>144</v>
      </c>
      <c r="I32" s="259">
        <f t="shared" si="2"/>
        <v>16</v>
      </c>
      <c r="K32" s="331" t="s">
        <v>3</v>
      </c>
      <c r="L32" s="334">
        <f>L30+L31</f>
        <v>15027</v>
      </c>
      <c r="M32" s="336">
        <v>1</v>
      </c>
    </row>
    <row r="33" spans="1:18" x14ac:dyDescent="0.2">
      <c r="B33" s="1314"/>
      <c r="C33" s="338"/>
      <c r="D33" s="339">
        <f>SUM(D5:D32)</f>
        <v>448</v>
      </c>
      <c r="E33" s="1314">
        <f>SUM(E5:E32)</f>
        <v>448</v>
      </c>
      <c r="F33" s="1314">
        <f t="shared" ref="F33" si="3">SUM(F5:F32)</f>
        <v>24</v>
      </c>
      <c r="G33" s="339">
        <f>SUM(G5:G32)</f>
        <v>896</v>
      </c>
      <c r="H33" s="338">
        <f>SUM(H5:H32)</f>
        <v>4032</v>
      </c>
      <c r="I33" s="339">
        <f>SUM(I5:I32)</f>
        <v>448</v>
      </c>
      <c r="N33" s="509"/>
      <c r="R33" s="111" t="s">
        <v>113</v>
      </c>
    </row>
    <row r="34" spans="1:18" x14ac:dyDescent="0.2">
      <c r="A34" s="234"/>
      <c r="B34" s="269" t="s">
        <v>47</v>
      </c>
      <c r="C34" s="341">
        <f>D34+F34+G34+H34+I34+E34</f>
        <v>11713.344000000001</v>
      </c>
      <c r="D34" s="500">
        <f>D33*E40</f>
        <v>3852.7999999999997</v>
      </c>
      <c r="E34" s="500">
        <f>E33*E37</f>
        <v>5017.5999999999995</v>
      </c>
      <c r="F34" s="501">
        <f>F33*E38</f>
        <v>348.48</v>
      </c>
      <c r="G34" s="501">
        <f>G33*E42</f>
        <v>150.52800000000002</v>
      </c>
      <c r="H34" s="501">
        <f>H33*E42</f>
        <v>677.37600000000009</v>
      </c>
      <c r="I34" s="501">
        <f>I33*(E41+E39)</f>
        <v>1666.5600000000002</v>
      </c>
      <c r="J34" s="510"/>
      <c r="K34" s="511"/>
      <c r="L34" s="512"/>
      <c r="M34" s="512"/>
      <c r="N34" s="512"/>
      <c r="O34" s="268"/>
      <c r="P34" s="268"/>
      <c r="Q34" s="268"/>
    </row>
    <row r="35" spans="1:18" x14ac:dyDescent="0.2">
      <c r="L35" s="348"/>
      <c r="M35" s="349"/>
      <c r="N35" s="350"/>
      <c r="O35" s="268"/>
      <c r="P35" s="268"/>
      <c r="Q35" s="268"/>
    </row>
    <row r="36" spans="1:18" x14ac:dyDescent="0.2">
      <c r="C36" s="276"/>
      <c r="D36" s="342" t="s">
        <v>60</v>
      </c>
      <c r="E36" s="1318" t="s">
        <v>61</v>
      </c>
      <c r="H36" s="268" t="s">
        <v>62</v>
      </c>
      <c r="I36" s="524">
        <f>C34*M31</f>
        <v>11622.144076662009</v>
      </c>
      <c r="L36" s="348"/>
      <c r="M36" s="349"/>
      <c r="N36" s="350"/>
      <c r="O36" s="516"/>
      <c r="P36" s="268"/>
      <c r="Q36" s="268"/>
    </row>
    <row r="37" spans="1:18" x14ac:dyDescent="0.2">
      <c r="C37" s="1153" t="s">
        <v>120</v>
      </c>
      <c r="D37" s="346">
        <v>10</v>
      </c>
      <c r="E37" s="346">
        <v>11.2</v>
      </c>
      <c r="I37" s="1162">
        <f>ROUNDUP(I36,0)</f>
        <v>11623</v>
      </c>
      <c r="J37" s="268"/>
      <c r="K37" s="268"/>
      <c r="L37" s="348"/>
      <c r="M37" s="349"/>
      <c r="N37" s="355"/>
      <c r="O37" s="268"/>
      <c r="P37" s="268"/>
      <c r="Q37" s="268"/>
    </row>
    <row r="38" spans="1:18" x14ac:dyDescent="0.2">
      <c r="C38" s="1153" t="s">
        <v>121</v>
      </c>
      <c r="D38" s="346">
        <v>12</v>
      </c>
      <c r="E38" s="346">
        <v>14.52</v>
      </c>
      <c r="J38" s="268"/>
      <c r="K38" s="268"/>
      <c r="L38" s="268"/>
      <c r="M38" s="268"/>
      <c r="N38" s="338"/>
      <c r="O38" s="268"/>
      <c r="P38" s="268"/>
      <c r="Q38" s="268"/>
    </row>
    <row r="39" spans="1:18" x14ac:dyDescent="0.2">
      <c r="C39" s="1153" t="s">
        <v>41</v>
      </c>
      <c r="D39" s="346">
        <v>3.23</v>
      </c>
      <c r="E39" s="346">
        <v>3.62</v>
      </c>
      <c r="J39" s="347"/>
      <c r="K39" s="347"/>
      <c r="L39" s="347"/>
      <c r="M39" s="268"/>
      <c r="N39" s="338"/>
      <c r="O39" s="268"/>
      <c r="P39" s="268"/>
      <c r="Q39" s="268"/>
    </row>
    <row r="40" spans="1:18" x14ac:dyDescent="0.2">
      <c r="C40" s="1153" t="s">
        <v>42</v>
      </c>
      <c r="D40" s="343">
        <v>7.68</v>
      </c>
      <c r="E40" s="343">
        <v>8.6</v>
      </c>
      <c r="J40" s="348"/>
      <c r="K40" s="349"/>
      <c r="L40" s="350"/>
      <c r="M40" s="268"/>
      <c r="N40" s="338"/>
      <c r="O40" s="268"/>
      <c r="P40" s="268"/>
      <c r="Q40" s="268"/>
    </row>
    <row r="41" spans="1:18" x14ac:dyDescent="0.2">
      <c r="C41" s="1153" t="s">
        <v>122</v>
      </c>
      <c r="D41" s="343"/>
      <c r="E41" s="343">
        <v>0.1</v>
      </c>
      <c r="J41" s="348"/>
      <c r="K41" s="349"/>
      <c r="L41" s="350"/>
      <c r="M41" s="268"/>
    </row>
    <row r="42" spans="1:18" x14ac:dyDescent="0.2">
      <c r="C42" s="1153" t="s">
        <v>43</v>
      </c>
      <c r="D42" s="1159">
        <v>0.15</v>
      </c>
      <c r="E42" s="346">
        <v>0.16800000000000001</v>
      </c>
      <c r="J42" s="348"/>
      <c r="K42" s="349"/>
      <c r="L42" s="350"/>
      <c r="M42" s="268"/>
    </row>
    <row r="43" spans="1:18" x14ac:dyDescent="0.2">
      <c r="C43" s="353" t="s">
        <v>63</v>
      </c>
      <c r="D43" s="1163"/>
      <c r="E43" s="1164">
        <f>SUM(E37:E42)</f>
        <v>38.207999999999998</v>
      </c>
      <c r="J43" s="348"/>
      <c r="K43" s="349"/>
      <c r="L43" s="355"/>
      <c r="M43" s="268"/>
    </row>
    <row r="44" spans="1:18" x14ac:dyDescent="0.2">
      <c r="C44" s="253"/>
      <c r="D44" s="267"/>
      <c r="E44" s="357"/>
      <c r="J44" s="268"/>
      <c r="K44" s="268"/>
      <c r="L44" s="268"/>
      <c r="M44" s="268"/>
    </row>
    <row r="45" spans="1:18" x14ac:dyDescent="0.2">
      <c r="G45" s="268"/>
      <c r="H45" s="268"/>
      <c r="I45" s="268"/>
      <c r="J45" s="268"/>
      <c r="K45" s="268"/>
      <c r="L45" s="268"/>
      <c r="M45" s="268"/>
    </row>
    <row r="46" spans="1:18" x14ac:dyDescent="0.2">
      <c r="G46" s="253"/>
      <c r="H46" s="358"/>
      <c r="I46" s="268"/>
      <c r="J46" s="268"/>
      <c r="K46" s="266"/>
      <c r="L46" s="357"/>
      <c r="M46" s="268"/>
    </row>
    <row r="47" spans="1:18" s="1314" customFormat="1" x14ac:dyDescent="0.2">
      <c r="A47" s="111"/>
      <c r="B47" s="111"/>
      <c r="C47" s="111"/>
      <c r="D47" s="326"/>
      <c r="E47" s="111"/>
      <c r="F47" s="111"/>
      <c r="G47" s="268"/>
      <c r="H47" s="268"/>
      <c r="I47" s="268"/>
      <c r="J47" s="268"/>
      <c r="K47" s="268"/>
      <c r="L47" s="268"/>
      <c r="M47" s="268"/>
      <c r="O47" s="111"/>
      <c r="P47" s="111"/>
      <c r="Q47" s="111"/>
      <c r="R47" s="111"/>
    </row>
    <row r="48" spans="1:18" s="1314" customFormat="1" x14ac:dyDescent="0.2">
      <c r="A48" s="111"/>
      <c r="B48" s="111"/>
      <c r="C48" s="111"/>
      <c r="D48" s="326"/>
      <c r="E48" s="111"/>
      <c r="F48" s="111"/>
      <c r="G48" s="268"/>
      <c r="H48" s="268"/>
      <c r="I48" s="268"/>
      <c r="J48" s="268"/>
      <c r="K48" s="268"/>
      <c r="L48" s="268"/>
      <c r="M48" s="268"/>
      <c r="O48" s="111"/>
      <c r="P48" s="111"/>
      <c r="Q48" s="111"/>
      <c r="R48" s="111"/>
    </row>
    <row r="49" spans="1:18" s="1314" customFormat="1" x14ac:dyDescent="0.2">
      <c r="A49" s="111"/>
      <c r="B49" s="111"/>
      <c r="C49" s="111"/>
      <c r="D49" s="326"/>
      <c r="E49" s="111"/>
      <c r="F49" s="111"/>
      <c r="G49" s="268"/>
      <c r="H49" s="268"/>
      <c r="I49" s="268"/>
      <c r="J49" s="268"/>
      <c r="K49" s="268"/>
      <c r="L49" s="268"/>
      <c r="M49" s="268"/>
      <c r="O49" s="111"/>
      <c r="P49" s="111"/>
      <c r="Q49" s="111"/>
      <c r="R49" s="111"/>
    </row>
  </sheetData>
  <mergeCells count="1">
    <mergeCell ref="G1:I1"/>
  </mergeCells>
  <pageMargins left="0.11811023622047245" right="0.11811023622047245" top="0.19685039370078741" bottom="0.15748031496062992" header="0.31496062992125984" footer="0.31496062992125984"/>
  <pageSetup paperSize="9" scale="60"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64AA-5164-4AC7-9EB7-AE768F59E6C0}">
  <sheetPr>
    <tabColor theme="9" tint="0.79998168889431442"/>
  </sheetPr>
  <dimension ref="A1:T301"/>
  <sheetViews>
    <sheetView showGridLines="0" topLeftCell="C241" zoomScale="77" zoomScaleNormal="77" workbookViewId="0">
      <selection activeCell="I280" sqref="I280"/>
    </sheetView>
  </sheetViews>
  <sheetFormatPr defaultColWidth="9.140625" defaultRowHeight="12.75" x14ac:dyDescent="0.2"/>
  <cols>
    <col min="1" max="1" width="17" style="111" customWidth="1"/>
    <col min="2" max="2" width="26.7109375" style="111" customWidth="1"/>
    <col min="3" max="3" width="21.28515625" style="111" bestFit="1" customWidth="1"/>
    <col min="4" max="4" width="14.5703125" style="111" bestFit="1" customWidth="1"/>
    <col min="5" max="5" width="13.42578125" style="111" customWidth="1"/>
    <col min="6" max="6" width="20.7109375" style="111" bestFit="1" customWidth="1"/>
    <col min="7" max="7" width="17.28515625" style="326" bestFit="1" customWidth="1"/>
    <col min="8" max="8" width="22.28515625" style="111" customWidth="1"/>
    <col min="9" max="9" width="13.5703125" style="111" customWidth="1"/>
    <col min="10" max="10" width="15.42578125" style="215" customWidth="1"/>
    <col min="11" max="11" width="14.7109375" style="111" customWidth="1"/>
    <col min="12" max="12" width="10.28515625" style="111" customWidth="1"/>
    <col min="13" max="13" width="11.5703125" style="111" customWidth="1"/>
    <col min="14" max="14" width="9.7109375" style="111" customWidth="1"/>
    <col min="15" max="16384" width="9.140625" style="111"/>
  </cols>
  <sheetData>
    <row r="1" spans="1:12" ht="64.5" customHeight="1" x14ac:dyDescent="0.2">
      <c r="G1" s="1459" t="s">
        <v>5411</v>
      </c>
      <c r="H1" s="1459"/>
      <c r="I1" s="1459"/>
    </row>
    <row r="2" spans="1:12" x14ac:dyDescent="0.2">
      <c r="B2" s="323" t="s">
        <v>5087</v>
      </c>
      <c r="C2" s="324"/>
      <c r="D2" s="324"/>
      <c r="E2" s="324"/>
      <c r="F2" s="324"/>
      <c r="G2" s="325"/>
    </row>
    <row r="4" spans="1:12" ht="63.75" x14ac:dyDescent="0.2">
      <c r="B4" s="308" t="s">
        <v>5066</v>
      </c>
      <c r="C4" s="265" t="s">
        <v>65</v>
      </c>
      <c r="D4" s="265" t="s">
        <v>51</v>
      </c>
      <c r="E4" s="265" t="s">
        <v>52</v>
      </c>
      <c r="F4" s="265" t="s">
        <v>53</v>
      </c>
      <c r="G4" s="264" t="s">
        <v>54</v>
      </c>
      <c r="H4" s="265" t="s">
        <v>66</v>
      </c>
      <c r="I4" s="265" t="s">
        <v>56</v>
      </c>
      <c r="K4" s="504"/>
      <c r="L4" s="505"/>
    </row>
    <row r="5" spans="1:12" x14ac:dyDescent="0.2">
      <c r="A5" s="503">
        <v>44198</v>
      </c>
      <c r="B5" s="526" t="s">
        <v>123</v>
      </c>
      <c r="C5" s="219">
        <f>SUM(C6:C12)</f>
        <v>84</v>
      </c>
      <c r="D5" s="218">
        <f>SUM(D6:D12)</f>
        <v>28</v>
      </c>
      <c r="E5" s="219">
        <f t="shared" ref="E5:I5" si="0">SUM(E6:E12)</f>
        <v>28</v>
      </c>
      <c r="F5" s="219">
        <f t="shared" si="0"/>
        <v>21</v>
      </c>
      <c r="G5" s="219">
        <f t="shared" si="0"/>
        <v>56</v>
      </c>
      <c r="H5" s="219">
        <f t="shared" si="0"/>
        <v>726</v>
      </c>
      <c r="I5" s="219">
        <f t="shared" si="0"/>
        <v>28</v>
      </c>
      <c r="J5" s="527"/>
      <c r="K5" s="504"/>
      <c r="L5" s="506"/>
    </row>
    <row r="6" spans="1:12" x14ac:dyDescent="0.2">
      <c r="A6" s="528"/>
      <c r="B6" s="529" t="s">
        <v>124</v>
      </c>
      <c r="C6" s="530">
        <v>12</v>
      </c>
      <c r="D6" s="218">
        <f t="shared" ref="D6:D7" si="1">C6/3</f>
        <v>4</v>
      </c>
      <c r="E6" s="218">
        <f t="shared" ref="E6:E7" si="2">C6/3</f>
        <v>4</v>
      </c>
      <c r="F6" s="218">
        <v>3</v>
      </c>
      <c r="G6" s="218">
        <v>8</v>
      </c>
      <c r="H6" s="218">
        <v>118</v>
      </c>
      <c r="I6" s="218">
        <f t="shared" ref="I6:I7" si="3">C6/3</f>
        <v>4</v>
      </c>
      <c r="J6" s="527"/>
      <c r="K6" s="504"/>
      <c r="L6" s="506"/>
    </row>
    <row r="7" spans="1:12" x14ac:dyDescent="0.2">
      <c r="A7" s="528"/>
      <c r="B7" s="529" t="s">
        <v>125</v>
      </c>
      <c r="C7" s="530">
        <v>12</v>
      </c>
      <c r="D7" s="218">
        <f t="shared" si="1"/>
        <v>4</v>
      </c>
      <c r="E7" s="218">
        <f t="shared" si="2"/>
        <v>4</v>
      </c>
      <c r="F7" s="218">
        <v>3</v>
      </c>
      <c r="G7" s="218">
        <v>8</v>
      </c>
      <c r="H7" s="218">
        <v>30</v>
      </c>
      <c r="I7" s="218">
        <f t="shared" si="3"/>
        <v>4</v>
      </c>
      <c r="J7" s="527"/>
      <c r="K7" s="504"/>
      <c r="L7" s="506"/>
    </row>
    <row r="8" spans="1:12" x14ac:dyDescent="0.2">
      <c r="B8" s="529" t="s">
        <v>126</v>
      </c>
      <c r="C8" s="530">
        <v>12</v>
      </c>
      <c r="D8" s="218">
        <f>C8/3</f>
        <v>4</v>
      </c>
      <c r="E8" s="218">
        <f>C8/3</f>
        <v>4</v>
      </c>
      <c r="F8" s="259">
        <v>3</v>
      </c>
      <c r="G8" s="218">
        <v>8</v>
      </c>
      <c r="H8" s="219">
        <v>126</v>
      </c>
      <c r="I8" s="218">
        <f>C8/3</f>
        <v>4</v>
      </c>
      <c r="J8" s="527"/>
      <c r="K8" s="504"/>
      <c r="L8" s="506"/>
    </row>
    <row r="9" spans="1:12" x14ac:dyDescent="0.2">
      <c r="B9" s="529" t="s">
        <v>127</v>
      </c>
      <c r="C9" s="530">
        <v>12</v>
      </c>
      <c r="D9" s="218">
        <f t="shared" ref="D9:D12" si="4">C9/3</f>
        <v>4</v>
      </c>
      <c r="E9" s="218">
        <f t="shared" ref="E9:E12" si="5">C9/3</f>
        <v>4</v>
      </c>
      <c r="F9" s="259">
        <v>3</v>
      </c>
      <c r="G9" s="218">
        <v>8</v>
      </c>
      <c r="H9" s="219">
        <v>100</v>
      </c>
      <c r="I9" s="218">
        <f t="shared" ref="I9:I12" si="6">C9/3</f>
        <v>4</v>
      </c>
      <c r="J9" s="527"/>
      <c r="K9" s="504"/>
      <c r="L9" s="506"/>
    </row>
    <row r="10" spans="1:12" x14ac:dyDescent="0.2">
      <c r="B10" s="529" t="s">
        <v>128</v>
      </c>
      <c r="C10" s="530">
        <v>12</v>
      </c>
      <c r="D10" s="218">
        <f t="shared" si="4"/>
        <v>4</v>
      </c>
      <c r="E10" s="218">
        <f t="shared" si="5"/>
        <v>4</v>
      </c>
      <c r="F10" s="259">
        <v>3</v>
      </c>
      <c r="G10" s="218">
        <v>8</v>
      </c>
      <c r="H10" s="219">
        <v>136</v>
      </c>
      <c r="I10" s="218">
        <f t="shared" si="6"/>
        <v>4</v>
      </c>
      <c r="J10" s="527"/>
      <c r="K10" s="504"/>
      <c r="L10" s="506"/>
    </row>
    <row r="11" spans="1:12" x14ac:dyDescent="0.2">
      <c r="B11" s="529" t="s">
        <v>129</v>
      </c>
      <c r="C11" s="530">
        <v>12</v>
      </c>
      <c r="D11" s="218">
        <f t="shared" si="4"/>
        <v>4</v>
      </c>
      <c r="E11" s="218">
        <f t="shared" si="5"/>
        <v>4</v>
      </c>
      <c r="F11" s="259">
        <v>3</v>
      </c>
      <c r="G11" s="218">
        <v>8</v>
      </c>
      <c r="H11" s="219">
        <v>142</v>
      </c>
      <c r="I11" s="218">
        <f t="shared" si="6"/>
        <v>4</v>
      </c>
      <c r="J11" s="527"/>
      <c r="K11" s="504"/>
      <c r="L11" s="506"/>
    </row>
    <row r="12" spans="1:12" x14ac:dyDescent="0.2">
      <c r="B12" s="529" t="s">
        <v>130</v>
      </c>
      <c r="C12" s="530">
        <v>12</v>
      </c>
      <c r="D12" s="218">
        <f t="shared" si="4"/>
        <v>4</v>
      </c>
      <c r="E12" s="218">
        <f t="shared" si="5"/>
        <v>4</v>
      </c>
      <c r="F12" s="259">
        <v>3</v>
      </c>
      <c r="G12" s="218">
        <v>8</v>
      </c>
      <c r="H12" s="219">
        <v>74</v>
      </c>
      <c r="I12" s="218">
        <f t="shared" si="6"/>
        <v>4</v>
      </c>
      <c r="J12" s="527"/>
      <c r="K12" s="504"/>
      <c r="L12" s="506"/>
    </row>
    <row r="13" spans="1:12" x14ac:dyDescent="0.2">
      <c r="A13" s="503">
        <v>44199</v>
      </c>
      <c r="B13" s="526" t="s">
        <v>123</v>
      </c>
      <c r="C13" s="219">
        <f>SUM(C14:C20)</f>
        <v>84</v>
      </c>
      <c r="D13" s="218">
        <f>SUM(D14:D20)</f>
        <v>28</v>
      </c>
      <c r="E13" s="219">
        <f t="shared" ref="E13:I13" si="7">SUM(E14:E20)</f>
        <v>28</v>
      </c>
      <c r="F13" s="219">
        <f t="shared" si="7"/>
        <v>0</v>
      </c>
      <c r="G13" s="219">
        <f t="shared" si="7"/>
        <v>56</v>
      </c>
      <c r="H13" s="219">
        <f t="shared" si="7"/>
        <v>524</v>
      </c>
      <c r="I13" s="219">
        <f t="shared" si="7"/>
        <v>28</v>
      </c>
      <c r="J13" s="527"/>
      <c r="K13" s="504"/>
      <c r="L13" s="506"/>
    </row>
    <row r="14" spans="1:12" x14ac:dyDescent="0.2">
      <c r="A14" s="528"/>
      <c r="B14" s="529" t="s">
        <v>124</v>
      </c>
      <c r="C14" s="530">
        <v>12</v>
      </c>
      <c r="D14" s="218">
        <f t="shared" ref="D14:D15" si="8">C14/3</f>
        <v>4</v>
      </c>
      <c r="E14" s="218">
        <f t="shared" ref="E14:E15" si="9">C14/3</f>
        <v>4</v>
      </c>
      <c r="F14" s="218"/>
      <c r="G14" s="218">
        <v>8</v>
      </c>
      <c r="H14" s="218">
        <v>94</v>
      </c>
      <c r="I14" s="218">
        <f t="shared" ref="I14:I15" si="10">C14/3</f>
        <v>4</v>
      </c>
      <c r="J14" s="527"/>
      <c r="K14" s="504"/>
      <c r="L14" s="506"/>
    </row>
    <row r="15" spans="1:12" x14ac:dyDescent="0.2">
      <c r="A15" s="528"/>
      <c r="B15" s="529" t="s">
        <v>125</v>
      </c>
      <c r="C15" s="530">
        <v>12</v>
      </c>
      <c r="D15" s="218">
        <f t="shared" si="8"/>
        <v>4</v>
      </c>
      <c r="E15" s="218">
        <f t="shared" si="9"/>
        <v>4</v>
      </c>
      <c r="F15" s="218"/>
      <c r="G15" s="218">
        <v>8</v>
      </c>
      <c r="H15" s="218">
        <v>24</v>
      </c>
      <c r="I15" s="218">
        <f t="shared" si="10"/>
        <v>4</v>
      </c>
      <c r="J15" s="527"/>
      <c r="K15" s="504"/>
      <c r="L15" s="506"/>
    </row>
    <row r="16" spans="1:12" x14ac:dyDescent="0.2">
      <c r="B16" s="529" t="s">
        <v>126</v>
      </c>
      <c r="C16" s="530">
        <v>12</v>
      </c>
      <c r="D16" s="218">
        <f>C16/3</f>
        <v>4</v>
      </c>
      <c r="E16" s="218">
        <f>C16/3</f>
        <v>4</v>
      </c>
      <c r="F16" s="259"/>
      <c r="G16" s="218">
        <v>8</v>
      </c>
      <c r="H16" s="219">
        <v>76</v>
      </c>
      <c r="I16" s="218">
        <f>C16/3</f>
        <v>4</v>
      </c>
      <c r="J16" s="527"/>
      <c r="K16" s="504"/>
      <c r="L16" s="506"/>
    </row>
    <row r="17" spans="1:12" x14ac:dyDescent="0.2">
      <c r="B17" s="529" t="s">
        <v>127</v>
      </c>
      <c r="C17" s="530">
        <v>12</v>
      </c>
      <c r="D17" s="218">
        <f t="shared" ref="D17:D20" si="11">C17/3</f>
        <v>4</v>
      </c>
      <c r="E17" s="218">
        <f t="shared" ref="E17:E20" si="12">C17/3</f>
        <v>4</v>
      </c>
      <c r="F17" s="259"/>
      <c r="G17" s="218">
        <v>8</v>
      </c>
      <c r="H17" s="219">
        <v>110</v>
      </c>
      <c r="I17" s="218">
        <f t="shared" ref="I17:I20" si="13">C17/3</f>
        <v>4</v>
      </c>
      <c r="J17" s="527"/>
      <c r="K17" s="504"/>
      <c r="L17" s="506"/>
    </row>
    <row r="18" spans="1:12" x14ac:dyDescent="0.2">
      <c r="B18" s="529" t="s">
        <v>128</v>
      </c>
      <c r="C18" s="530">
        <v>12</v>
      </c>
      <c r="D18" s="218">
        <f t="shared" si="11"/>
        <v>4</v>
      </c>
      <c r="E18" s="218">
        <f t="shared" si="12"/>
        <v>4</v>
      </c>
      <c r="F18" s="259"/>
      <c r="G18" s="218">
        <v>8</v>
      </c>
      <c r="H18" s="219">
        <v>74</v>
      </c>
      <c r="I18" s="218">
        <f t="shared" si="13"/>
        <v>4</v>
      </c>
      <c r="J18" s="527"/>
      <c r="K18" s="504"/>
      <c r="L18" s="506"/>
    </row>
    <row r="19" spans="1:12" x14ac:dyDescent="0.2">
      <c r="B19" s="529" t="s">
        <v>129</v>
      </c>
      <c r="C19" s="530">
        <v>12</v>
      </c>
      <c r="D19" s="218">
        <f t="shared" si="11"/>
        <v>4</v>
      </c>
      <c r="E19" s="218">
        <f t="shared" si="12"/>
        <v>4</v>
      </c>
      <c r="F19" s="259"/>
      <c r="G19" s="218">
        <v>8</v>
      </c>
      <c r="H19" s="219">
        <v>92</v>
      </c>
      <c r="I19" s="218">
        <f t="shared" si="13"/>
        <v>4</v>
      </c>
      <c r="J19" s="527"/>
      <c r="K19" s="504"/>
      <c r="L19" s="506"/>
    </row>
    <row r="20" spans="1:12" x14ac:dyDescent="0.2">
      <c r="B20" s="529" t="s">
        <v>130</v>
      </c>
      <c r="C20" s="530">
        <v>12</v>
      </c>
      <c r="D20" s="218">
        <f t="shared" si="11"/>
        <v>4</v>
      </c>
      <c r="E20" s="218">
        <f t="shared" si="12"/>
        <v>4</v>
      </c>
      <c r="F20" s="259"/>
      <c r="G20" s="218">
        <v>8</v>
      </c>
      <c r="H20" s="219">
        <v>54</v>
      </c>
      <c r="I20" s="218">
        <f t="shared" si="13"/>
        <v>4</v>
      </c>
      <c r="J20" s="527"/>
      <c r="K20" s="504"/>
      <c r="L20" s="506"/>
    </row>
    <row r="21" spans="1:12" x14ac:dyDescent="0.2">
      <c r="A21" s="503">
        <v>44200</v>
      </c>
      <c r="B21" s="526" t="s">
        <v>123</v>
      </c>
      <c r="C21" s="219">
        <f>SUM(C22:C28)</f>
        <v>84</v>
      </c>
      <c r="D21" s="218">
        <f>SUM(D22:D28)</f>
        <v>28</v>
      </c>
      <c r="E21" s="219">
        <f t="shared" ref="E21:I21" si="14">SUM(E22:E28)</f>
        <v>28</v>
      </c>
      <c r="F21" s="219">
        <f t="shared" si="14"/>
        <v>0</v>
      </c>
      <c r="G21" s="219">
        <f t="shared" si="14"/>
        <v>56</v>
      </c>
      <c r="H21" s="219">
        <f t="shared" si="14"/>
        <v>1156</v>
      </c>
      <c r="I21" s="219">
        <f t="shared" si="14"/>
        <v>28</v>
      </c>
      <c r="J21" s="527"/>
      <c r="K21" s="504"/>
      <c r="L21" s="506"/>
    </row>
    <row r="22" spans="1:12" x14ac:dyDescent="0.2">
      <c r="A22" s="528"/>
      <c r="B22" s="529" t="s">
        <v>124</v>
      </c>
      <c r="C22" s="530">
        <v>12</v>
      </c>
      <c r="D22" s="218">
        <f t="shared" ref="D22:D23" si="15">C22/3</f>
        <v>4</v>
      </c>
      <c r="E22" s="218">
        <f t="shared" ref="E22:E23" si="16">C22/3</f>
        <v>4</v>
      </c>
      <c r="F22" s="218"/>
      <c r="G22" s="218">
        <v>8</v>
      </c>
      <c r="H22" s="218">
        <v>176</v>
      </c>
      <c r="I22" s="218">
        <f t="shared" ref="I22:I23" si="17">C22/3</f>
        <v>4</v>
      </c>
      <c r="J22" s="527"/>
      <c r="K22" s="504"/>
      <c r="L22" s="506"/>
    </row>
    <row r="23" spans="1:12" x14ac:dyDescent="0.2">
      <c r="A23" s="528"/>
      <c r="B23" s="529" t="s">
        <v>125</v>
      </c>
      <c r="C23" s="530">
        <v>12</v>
      </c>
      <c r="D23" s="218">
        <f t="shared" si="15"/>
        <v>4</v>
      </c>
      <c r="E23" s="218">
        <f t="shared" si="16"/>
        <v>4</v>
      </c>
      <c r="F23" s="218"/>
      <c r="G23" s="218">
        <v>8</v>
      </c>
      <c r="H23" s="218">
        <v>142</v>
      </c>
      <c r="I23" s="218">
        <f t="shared" si="17"/>
        <v>4</v>
      </c>
      <c r="J23" s="527"/>
      <c r="K23" s="504"/>
      <c r="L23" s="506"/>
    </row>
    <row r="24" spans="1:12" x14ac:dyDescent="0.2">
      <c r="B24" s="529" t="s">
        <v>126</v>
      </c>
      <c r="C24" s="530">
        <v>12</v>
      </c>
      <c r="D24" s="218">
        <f>C24/3</f>
        <v>4</v>
      </c>
      <c r="E24" s="218">
        <f>C24/3</f>
        <v>4</v>
      </c>
      <c r="F24" s="259"/>
      <c r="G24" s="218">
        <v>8</v>
      </c>
      <c r="H24" s="219">
        <v>162</v>
      </c>
      <c r="I24" s="218">
        <f>C24/3</f>
        <v>4</v>
      </c>
      <c r="J24" s="527"/>
      <c r="K24" s="504"/>
      <c r="L24" s="506"/>
    </row>
    <row r="25" spans="1:12" x14ac:dyDescent="0.2">
      <c r="B25" s="529" t="s">
        <v>127</v>
      </c>
      <c r="C25" s="530">
        <v>12</v>
      </c>
      <c r="D25" s="218">
        <f t="shared" ref="D25:D28" si="18">C25/3</f>
        <v>4</v>
      </c>
      <c r="E25" s="218">
        <f t="shared" ref="E25:E28" si="19">C25/3</f>
        <v>4</v>
      </c>
      <c r="F25" s="259"/>
      <c r="G25" s="218">
        <v>8</v>
      </c>
      <c r="H25" s="219">
        <v>252</v>
      </c>
      <c r="I25" s="218">
        <f t="shared" ref="I25:I28" si="20">C25/3</f>
        <v>4</v>
      </c>
      <c r="J25" s="527"/>
      <c r="K25" s="504"/>
      <c r="L25" s="506"/>
    </row>
    <row r="26" spans="1:12" x14ac:dyDescent="0.2">
      <c r="B26" s="529" t="s">
        <v>128</v>
      </c>
      <c r="C26" s="530">
        <v>12</v>
      </c>
      <c r="D26" s="218">
        <f t="shared" si="18"/>
        <v>4</v>
      </c>
      <c r="E26" s="218">
        <f t="shared" si="19"/>
        <v>4</v>
      </c>
      <c r="F26" s="259"/>
      <c r="G26" s="218">
        <v>8</v>
      </c>
      <c r="H26" s="219">
        <v>136</v>
      </c>
      <c r="I26" s="218">
        <f t="shared" si="20"/>
        <v>4</v>
      </c>
      <c r="J26" s="527"/>
      <c r="K26" s="504"/>
      <c r="L26" s="506"/>
    </row>
    <row r="27" spans="1:12" x14ac:dyDescent="0.2">
      <c r="B27" s="529" t="s">
        <v>129</v>
      </c>
      <c r="C27" s="530">
        <v>12</v>
      </c>
      <c r="D27" s="218">
        <f t="shared" si="18"/>
        <v>4</v>
      </c>
      <c r="E27" s="218">
        <f t="shared" si="19"/>
        <v>4</v>
      </c>
      <c r="F27" s="259"/>
      <c r="G27" s="218">
        <v>8</v>
      </c>
      <c r="H27" s="219">
        <v>164</v>
      </c>
      <c r="I27" s="218">
        <f t="shared" si="20"/>
        <v>4</v>
      </c>
      <c r="J27" s="527"/>
      <c r="K27" s="504"/>
      <c r="L27" s="506"/>
    </row>
    <row r="28" spans="1:12" x14ac:dyDescent="0.2">
      <c r="B28" s="529" t="s">
        <v>130</v>
      </c>
      <c r="C28" s="530">
        <v>12</v>
      </c>
      <c r="D28" s="218">
        <f t="shared" si="18"/>
        <v>4</v>
      </c>
      <c r="E28" s="218">
        <f t="shared" si="19"/>
        <v>4</v>
      </c>
      <c r="F28" s="259"/>
      <c r="G28" s="218">
        <v>8</v>
      </c>
      <c r="H28" s="219">
        <v>124</v>
      </c>
      <c r="I28" s="218">
        <f t="shared" si="20"/>
        <v>4</v>
      </c>
      <c r="J28" s="527"/>
      <c r="K28" s="504"/>
      <c r="L28" s="506"/>
    </row>
    <row r="29" spans="1:12" x14ac:dyDescent="0.2">
      <c r="A29" s="503">
        <v>44201</v>
      </c>
      <c r="B29" s="526" t="s">
        <v>123</v>
      </c>
      <c r="C29" s="219">
        <f>SUM(C30:C36)</f>
        <v>84</v>
      </c>
      <c r="D29" s="218">
        <f>SUM(D30:D36)</f>
        <v>28</v>
      </c>
      <c r="E29" s="219">
        <f t="shared" ref="E29:I29" si="21">SUM(E30:E36)</f>
        <v>28</v>
      </c>
      <c r="F29" s="219">
        <f t="shared" si="21"/>
        <v>0</v>
      </c>
      <c r="G29" s="219">
        <f t="shared" si="21"/>
        <v>56</v>
      </c>
      <c r="H29" s="219">
        <f t="shared" si="21"/>
        <v>1064</v>
      </c>
      <c r="I29" s="219">
        <f t="shared" si="21"/>
        <v>28</v>
      </c>
      <c r="J29" s="527"/>
      <c r="K29" s="504"/>
      <c r="L29" s="506"/>
    </row>
    <row r="30" spans="1:12" x14ac:dyDescent="0.2">
      <c r="A30" s="528"/>
      <c r="B30" s="529" t="s">
        <v>124</v>
      </c>
      <c r="C30" s="530">
        <v>12</v>
      </c>
      <c r="D30" s="218">
        <f t="shared" ref="D30:D31" si="22">C30/3</f>
        <v>4</v>
      </c>
      <c r="E30" s="218">
        <f t="shared" ref="E30:E31" si="23">C30/3</f>
        <v>4</v>
      </c>
      <c r="F30" s="218"/>
      <c r="G30" s="218">
        <v>8</v>
      </c>
      <c r="H30" s="218">
        <v>158</v>
      </c>
      <c r="I30" s="218">
        <f t="shared" ref="I30:I31" si="24">C30/3</f>
        <v>4</v>
      </c>
      <c r="J30" s="527"/>
      <c r="K30" s="504"/>
      <c r="L30" s="506"/>
    </row>
    <row r="31" spans="1:12" x14ac:dyDescent="0.2">
      <c r="A31" s="528"/>
      <c r="B31" s="529" t="s">
        <v>125</v>
      </c>
      <c r="C31" s="530">
        <v>12</v>
      </c>
      <c r="D31" s="218">
        <f t="shared" si="22"/>
        <v>4</v>
      </c>
      <c r="E31" s="218">
        <f t="shared" si="23"/>
        <v>4</v>
      </c>
      <c r="F31" s="218"/>
      <c r="G31" s="218">
        <v>8</v>
      </c>
      <c r="H31" s="218">
        <v>140</v>
      </c>
      <c r="I31" s="218">
        <f t="shared" si="24"/>
        <v>4</v>
      </c>
      <c r="J31" s="527"/>
      <c r="K31" s="504"/>
      <c r="L31" s="506"/>
    </row>
    <row r="32" spans="1:12" x14ac:dyDescent="0.2">
      <c r="B32" s="529" t="s">
        <v>126</v>
      </c>
      <c r="C32" s="530">
        <v>12</v>
      </c>
      <c r="D32" s="218">
        <f>C32/3</f>
        <v>4</v>
      </c>
      <c r="E32" s="218">
        <f>C32/3</f>
        <v>4</v>
      </c>
      <c r="F32" s="259"/>
      <c r="G32" s="218">
        <v>8</v>
      </c>
      <c r="H32" s="219">
        <v>166</v>
      </c>
      <c r="I32" s="218">
        <f>C32/3</f>
        <v>4</v>
      </c>
      <c r="J32" s="527"/>
      <c r="K32" s="504"/>
      <c r="L32" s="506"/>
    </row>
    <row r="33" spans="1:12" x14ac:dyDescent="0.2">
      <c r="B33" s="529" t="s">
        <v>127</v>
      </c>
      <c r="C33" s="530">
        <v>12</v>
      </c>
      <c r="D33" s="218">
        <f t="shared" ref="D33:D36" si="25">C33/3</f>
        <v>4</v>
      </c>
      <c r="E33" s="218">
        <f t="shared" ref="E33:E36" si="26">C33/3</f>
        <v>4</v>
      </c>
      <c r="F33" s="259"/>
      <c r="G33" s="218">
        <v>8</v>
      </c>
      <c r="H33" s="219">
        <v>186</v>
      </c>
      <c r="I33" s="218">
        <f t="shared" ref="I33:I36" si="27">C33/3</f>
        <v>4</v>
      </c>
      <c r="J33" s="527"/>
      <c r="K33" s="504"/>
      <c r="L33" s="506"/>
    </row>
    <row r="34" spans="1:12" x14ac:dyDescent="0.2">
      <c r="B34" s="529" t="s">
        <v>128</v>
      </c>
      <c r="C34" s="530">
        <v>12</v>
      </c>
      <c r="D34" s="218">
        <f t="shared" si="25"/>
        <v>4</v>
      </c>
      <c r="E34" s="218">
        <f t="shared" si="26"/>
        <v>4</v>
      </c>
      <c r="F34" s="259"/>
      <c r="G34" s="218">
        <v>8</v>
      </c>
      <c r="H34" s="219">
        <v>160</v>
      </c>
      <c r="I34" s="218">
        <f t="shared" si="27"/>
        <v>4</v>
      </c>
      <c r="J34" s="527"/>
      <c r="K34" s="504"/>
      <c r="L34" s="506"/>
    </row>
    <row r="35" spans="1:12" x14ac:dyDescent="0.2">
      <c r="B35" s="529" t="s">
        <v>129</v>
      </c>
      <c r="C35" s="530">
        <v>12</v>
      </c>
      <c r="D35" s="218">
        <f t="shared" si="25"/>
        <v>4</v>
      </c>
      <c r="E35" s="218">
        <f t="shared" si="26"/>
        <v>4</v>
      </c>
      <c r="F35" s="259"/>
      <c r="G35" s="218">
        <v>8</v>
      </c>
      <c r="H35" s="219">
        <v>158</v>
      </c>
      <c r="I35" s="218">
        <f t="shared" si="27"/>
        <v>4</v>
      </c>
      <c r="J35" s="527"/>
      <c r="K35" s="504"/>
      <c r="L35" s="506"/>
    </row>
    <row r="36" spans="1:12" x14ac:dyDescent="0.2">
      <c r="B36" s="529" t="s">
        <v>130</v>
      </c>
      <c r="C36" s="530">
        <v>12</v>
      </c>
      <c r="D36" s="218">
        <f t="shared" si="25"/>
        <v>4</v>
      </c>
      <c r="E36" s="218">
        <f t="shared" si="26"/>
        <v>4</v>
      </c>
      <c r="F36" s="259"/>
      <c r="G36" s="218">
        <v>8</v>
      </c>
      <c r="H36" s="219">
        <v>96</v>
      </c>
      <c r="I36" s="218">
        <f t="shared" si="27"/>
        <v>4</v>
      </c>
      <c r="J36" s="527"/>
      <c r="K36" s="504"/>
      <c r="L36" s="506"/>
    </row>
    <row r="37" spans="1:12" x14ac:dyDescent="0.2">
      <c r="A37" s="503">
        <v>44202</v>
      </c>
      <c r="B37" s="526" t="s">
        <v>123</v>
      </c>
      <c r="C37" s="219">
        <f>SUM(C38:C44)</f>
        <v>84</v>
      </c>
      <c r="D37" s="218">
        <f>SUM(D38:D44)</f>
        <v>28</v>
      </c>
      <c r="E37" s="219">
        <f t="shared" ref="E37:I37" si="28">SUM(E38:E44)</f>
        <v>28</v>
      </c>
      <c r="F37" s="219">
        <f t="shared" si="28"/>
        <v>0</v>
      </c>
      <c r="G37" s="219">
        <f t="shared" si="28"/>
        <v>56</v>
      </c>
      <c r="H37" s="219">
        <f t="shared" si="28"/>
        <v>998</v>
      </c>
      <c r="I37" s="219">
        <f t="shared" si="28"/>
        <v>28</v>
      </c>
      <c r="J37" s="527"/>
      <c r="K37" s="504"/>
      <c r="L37" s="506"/>
    </row>
    <row r="38" spans="1:12" x14ac:dyDescent="0.2">
      <c r="A38" s="528"/>
      <c r="B38" s="529" t="s">
        <v>124</v>
      </c>
      <c r="C38" s="530">
        <v>12</v>
      </c>
      <c r="D38" s="218">
        <f t="shared" ref="D38:D39" si="29">C38/3</f>
        <v>4</v>
      </c>
      <c r="E38" s="218">
        <f t="shared" ref="E38:E39" si="30">C38/3</f>
        <v>4</v>
      </c>
      <c r="F38" s="218"/>
      <c r="G38" s="218">
        <v>8</v>
      </c>
      <c r="H38" s="218">
        <v>126</v>
      </c>
      <c r="I38" s="218">
        <f t="shared" ref="I38:I39" si="31">C38/3</f>
        <v>4</v>
      </c>
      <c r="J38" s="527"/>
      <c r="K38" s="504"/>
      <c r="L38" s="506"/>
    </row>
    <row r="39" spans="1:12" x14ac:dyDescent="0.2">
      <c r="A39" s="528"/>
      <c r="B39" s="529" t="s">
        <v>125</v>
      </c>
      <c r="C39" s="530">
        <v>12</v>
      </c>
      <c r="D39" s="218">
        <f t="shared" si="29"/>
        <v>4</v>
      </c>
      <c r="E39" s="218">
        <f t="shared" si="30"/>
        <v>4</v>
      </c>
      <c r="F39" s="218"/>
      <c r="G39" s="218">
        <v>8</v>
      </c>
      <c r="H39" s="218">
        <v>138</v>
      </c>
      <c r="I39" s="218">
        <f t="shared" si="31"/>
        <v>4</v>
      </c>
      <c r="J39" s="527"/>
      <c r="K39" s="504"/>
      <c r="L39" s="506"/>
    </row>
    <row r="40" spans="1:12" x14ac:dyDescent="0.2">
      <c r="B40" s="529" t="s">
        <v>126</v>
      </c>
      <c r="C40" s="530">
        <v>12</v>
      </c>
      <c r="D40" s="218">
        <f>C40/3</f>
        <v>4</v>
      </c>
      <c r="E40" s="218">
        <f>C40/3</f>
        <v>4</v>
      </c>
      <c r="F40" s="259"/>
      <c r="G40" s="218">
        <v>8</v>
      </c>
      <c r="H40" s="219">
        <v>156</v>
      </c>
      <c r="I40" s="218">
        <f>C40/3</f>
        <v>4</v>
      </c>
      <c r="J40" s="527"/>
      <c r="K40" s="504"/>
      <c r="L40" s="506"/>
    </row>
    <row r="41" spans="1:12" x14ac:dyDescent="0.2">
      <c r="B41" s="529" t="s">
        <v>127</v>
      </c>
      <c r="C41" s="530">
        <v>12</v>
      </c>
      <c r="D41" s="218">
        <f t="shared" ref="D41:D44" si="32">C41/3</f>
        <v>4</v>
      </c>
      <c r="E41" s="218">
        <f t="shared" ref="E41:E44" si="33">C41/3</f>
        <v>4</v>
      </c>
      <c r="F41" s="259"/>
      <c r="G41" s="218">
        <v>8</v>
      </c>
      <c r="H41" s="219">
        <v>156</v>
      </c>
      <c r="I41" s="218">
        <f t="shared" ref="I41:I44" si="34">C41/3</f>
        <v>4</v>
      </c>
      <c r="J41" s="527"/>
      <c r="K41" s="504"/>
      <c r="L41" s="506"/>
    </row>
    <row r="42" spans="1:12" x14ac:dyDescent="0.2">
      <c r="B42" s="529" t="s">
        <v>128</v>
      </c>
      <c r="C42" s="530">
        <v>12</v>
      </c>
      <c r="D42" s="218">
        <f t="shared" si="32"/>
        <v>4</v>
      </c>
      <c r="E42" s="218">
        <f t="shared" si="33"/>
        <v>4</v>
      </c>
      <c r="F42" s="259"/>
      <c r="G42" s="218">
        <v>8</v>
      </c>
      <c r="H42" s="219">
        <v>160</v>
      </c>
      <c r="I42" s="218">
        <f t="shared" si="34"/>
        <v>4</v>
      </c>
      <c r="J42" s="527"/>
      <c r="K42" s="504"/>
      <c r="L42" s="506"/>
    </row>
    <row r="43" spans="1:12" x14ac:dyDescent="0.2">
      <c r="B43" s="529" t="s">
        <v>129</v>
      </c>
      <c r="C43" s="530">
        <v>12</v>
      </c>
      <c r="D43" s="218">
        <f t="shared" si="32"/>
        <v>4</v>
      </c>
      <c r="E43" s="218">
        <f t="shared" si="33"/>
        <v>4</v>
      </c>
      <c r="F43" s="259"/>
      <c r="G43" s="218">
        <v>8</v>
      </c>
      <c r="H43" s="219">
        <v>166</v>
      </c>
      <c r="I43" s="218">
        <f t="shared" si="34"/>
        <v>4</v>
      </c>
      <c r="J43" s="527"/>
      <c r="K43" s="504"/>
      <c r="L43" s="506"/>
    </row>
    <row r="44" spans="1:12" x14ac:dyDescent="0.2">
      <c r="B44" s="529" t="s">
        <v>130</v>
      </c>
      <c r="C44" s="530">
        <v>12</v>
      </c>
      <c r="D44" s="218">
        <f t="shared" si="32"/>
        <v>4</v>
      </c>
      <c r="E44" s="218">
        <f t="shared" si="33"/>
        <v>4</v>
      </c>
      <c r="F44" s="259"/>
      <c r="G44" s="218">
        <v>8</v>
      </c>
      <c r="H44" s="219">
        <v>96</v>
      </c>
      <c r="I44" s="218">
        <f t="shared" si="34"/>
        <v>4</v>
      </c>
      <c r="J44" s="527"/>
      <c r="K44" s="504"/>
      <c r="L44" s="506"/>
    </row>
    <row r="45" spans="1:12" x14ac:dyDescent="0.2">
      <c r="A45" s="503">
        <v>44203</v>
      </c>
      <c r="B45" s="526" t="s">
        <v>123</v>
      </c>
      <c r="C45" s="219">
        <f>SUM(C46:C52)</f>
        <v>84</v>
      </c>
      <c r="D45" s="218">
        <f>SUM(D46:D52)</f>
        <v>28</v>
      </c>
      <c r="E45" s="219">
        <f t="shared" ref="E45:I45" si="35">SUM(E46:E52)</f>
        <v>28</v>
      </c>
      <c r="F45" s="219">
        <f t="shared" si="35"/>
        <v>0</v>
      </c>
      <c r="G45" s="219">
        <f t="shared" si="35"/>
        <v>56</v>
      </c>
      <c r="H45" s="219">
        <f t="shared" si="35"/>
        <v>1010</v>
      </c>
      <c r="I45" s="219">
        <f t="shared" si="35"/>
        <v>28</v>
      </c>
      <c r="J45" s="527"/>
      <c r="K45" s="504"/>
      <c r="L45" s="506"/>
    </row>
    <row r="46" spans="1:12" x14ac:dyDescent="0.2">
      <c r="A46" s="528"/>
      <c r="B46" s="529" t="s">
        <v>124</v>
      </c>
      <c r="C46" s="530">
        <v>12</v>
      </c>
      <c r="D46" s="218">
        <f t="shared" ref="D46:D47" si="36">C46/3</f>
        <v>4</v>
      </c>
      <c r="E46" s="218">
        <f t="shared" ref="E46:E47" si="37">C46/3</f>
        <v>4</v>
      </c>
      <c r="F46" s="218"/>
      <c r="G46" s="218">
        <v>8</v>
      </c>
      <c r="H46" s="218">
        <v>94</v>
      </c>
      <c r="I46" s="218">
        <f t="shared" ref="I46:I47" si="38">C46/3</f>
        <v>4</v>
      </c>
      <c r="J46" s="527"/>
      <c r="K46" s="504"/>
      <c r="L46" s="506"/>
    </row>
    <row r="47" spans="1:12" x14ac:dyDescent="0.2">
      <c r="A47" s="528"/>
      <c r="B47" s="529" t="s">
        <v>125</v>
      </c>
      <c r="C47" s="530">
        <v>12</v>
      </c>
      <c r="D47" s="218">
        <f t="shared" si="36"/>
        <v>4</v>
      </c>
      <c r="E47" s="218">
        <f t="shared" si="37"/>
        <v>4</v>
      </c>
      <c r="F47" s="218"/>
      <c r="G47" s="218">
        <v>8</v>
      </c>
      <c r="H47" s="218">
        <v>132</v>
      </c>
      <c r="I47" s="218">
        <f t="shared" si="38"/>
        <v>4</v>
      </c>
      <c r="J47" s="527"/>
      <c r="K47" s="504"/>
      <c r="L47" s="506"/>
    </row>
    <row r="48" spans="1:12" x14ac:dyDescent="0.2">
      <c r="B48" s="529" t="s">
        <v>126</v>
      </c>
      <c r="C48" s="530">
        <v>12</v>
      </c>
      <c r="D48" s="218">
        <f>C48/3</f>
        <v>4</v>
      </c>
      <c r="E48" s="218">
        <f>C48/3</f>
        <v>4</v>
      </c>
      <c r="F48" s="259"/>
      <c r="G48" s="218">
        <v>8</v>
      </c>
      <c r="H48" s="219">
        <v>146</v>
      </c>
      <c r="I48" s="218">
        <f>C48/3</f>
        <v>4</v>
      </c>
      <c r="J48" s="527"/>
      <c r="K48" s="504"/>
      <c r="L48" s="506"/>
    </row>
    <row r="49" spans="1:12" x14ac:dyDescent="0.2">
      <c r="B49" s="529" t="s">
        <v>127</v>
      </c>
      <c r="C49" s="530">
        <v>12</v>
      </c>
      <c r="D49" s="218">
        <f t="shared" ref="D49:D52" si="39">C49/3</f>
        <v>4</v>
      </c>
      <c r="E49" s="218">
        <f t="shared" ref="E49:E52" si="40">C49/3</f>
        <v>4</v>
      </c>
      <c r="F49" s="259"/>
      <c r="G49" s="218">
        <v>8</v>
      </c>
      <c r="H49" s="219">
        <v>174</v>
      </c>
      <c r="I49" s="218">
        <f t="shared" ref="I49:I52" si="41">C49/3</f>
        <v>4</v>
      </c>
      <c r="J49" s="527"/>
      <c r="K49" s="504"/>
      <c r="L49" s="506"/>
    </row>
    <row r="50" spans="1:12" x14ac:dyDescent="0.2">
      <c r="B50" s="529" t="s">
        <v>128</v>
      </c>
      <c r="C50" s="530">
        <v>12</v>
      </c>
      <c r="D50" s="218">
        <f t="shared" si="39"/>
        <v>4</v>
      </c>
      <c r="E50" s="218">
        <f t="shared" si="40"/>
        <v>4</v>
      </c>
      <c r="F50" s="259"/>
      <c r="G50" s="218">
        <v>8</v>
      </c>
      <c r="H50" s="219">
        <v>190</v>
      </c>
      <c r="I50" s="218">
        <f t="shared" si="41"/>
        <v>4</v>
      </c>
      <c r="J50" s="527"/>
      <c r="K50" s="504"/>
      <c r="L50" s="506"/>
    </row>
    <row r="51" spans="1:12" x14ac:dyDescent="0.2">
      <c r="B51" s="529" t="s">
        <v>129</v>
      </c>
      <c r="C51" s="530">
        <v>12</v>
      </c>
      <c r="D51" s="218">
        <f t="shared" si="39"/>
        <v>4</v>
      </c>
      <c r="E51" s="218">
        <f t="shared" si="40"/>
        <v>4</v>
      </c>
      <c r="F51" s="259"/>
      <c r="G51" s="218">
        <v>8</v>
      </c>
      <c r="H51" s="219">
        <v>158</v>
      </c>
      <c r="I51" s="218">
        <f t="shared" si="41"/>
        <v>4</v>
      </c>
      <c r="J51" s="527"/>
      <c r="K51" s="504"/>
      <c r="L51" s="506"/>
    </row>
    <row r="52" spans="1:12" x14ac:dyDescent="0.2">
      <c r="B52" s="529" t="s">
        <v>130</v>
      </c>
      <c r="C52" s="530">
        <v>12</v>
      </c>
      <c r="D52" s="218">
        <f t="shared" si="39"/>
        <v>4</v>
      </c>
      <c r="E52" s="218">
        <f t="shared" si="40"/>
        <v>4</v>
      </c>
      <c r="F52" s="259"/>
      <c r="G52" s="218">
        <v>8</v>
      </c>
      <c r="H52" s="219">
        <v>116</v>
      </c>
      <c r="I52" s="218">
        <f t="shared" si="41"/>
        <v>4</v>
      </c>
      <c r="J52" s="527"/>
      <c r="K52" s="504"/>
      <c r="L52" s="506"/>
    </row>
    <row r="53" spans="1:12" x14ac:dyDescent="0.2">
      <c r="A53" s="503">
        <v>44204</v>
      </c>
      <c r="B53" s="526" t="s">
        <v>123</v>
      </c>
      <c r="C53" s="219">
        <f>SUM(C54:C60)</f>
        <v>84</v>
      </c>
      <c r="D53" s="218">
        <f>SUM(D54:D60)</f>
        <v>28</v>
      </c>
      <c r="E53" s="219">
        <f t="shared" ref="E53:I53" si="42">SUM(E54:E60)</f>
        <v>28</v>
      </c>
      <c r="F53" s="219">
        <f t="shared" si="42"/>
        <v>21</v>
      </c>
      <c r="G53" s="219">
        <f t="shared" si="42"/>
        <v>56</v>
      </c>
      <c r="H53" s="219">
        <f t="shared" si="42"/>
        <v>1038</v>
      </c>
      <c r="I53" s="219">
        <f t="shared" si="42"/>
        <v>28</v>
      </c>
      <c r="J53" s="527"/>
      <c r="K53" s="504"/>
      <c r="L53" s="506"/>
    </row>
    <row r="54" spans="1:12" x14ac:dyDescent="0.2">
      <c r="A54" s="528"/>
      <c r="B54" s="529" t="s">
        <v>124</v>
      </c>
      <c r="C54" s="530">
        <v>12</v>
      </c>
      <c r="D54" s="218">
        <f t="shared" ref="D54:D55" si="43">C54/3</f>
        <v>4</v>
      </c>
      <c r="E54" s="218">
        <f t="shared" ref="E54:E55" si="44">C54/3</f>
        <v>4</v>
      </c>
      <c r="F54" s="218">
        <v>3</v>
      </c>
      <c r="G54" s="218">
        <v>8</v>
      </c>
      <c r="H54" s="218">
        <v>136</v>
      </c>
      <c r="I54" s="218">
        <f t="shared" ref="I54:I55" si="45">C54/3</f>
        <v>4</v>
      </c>
      <c r="J54" s="527"/>
      <c r="K54" s="504"/>
      <c r="L54" s="506"/>
    </row>
    <row r="55" spans="1:12" x14ac:dyDescent="0.2">
      <c r="A55" s="528"/>
      <c r="B55" s="529" t="s">
        <v>125</v>
      </c>
      <c r="C55" s="530">
        <v>12</v>
      </c>
      <c r="D55" s="218">
        <f t="shared" si="43"/>
        <v>4</v>
      </c>
      <c r="E55" s="218">
        <f t="shared" si="44"/>
        <v>4</v>
      </c>
      <c r="F55" s="218">
        <v>3</v>
      </c>
      <c r="G55" s="218">
        <v>8</v>
      </c>
      <c r="H55" s="218">
        <v>114</v>
      </c>
      <c r="I55" s="218">
        <f t="shared" si="45"/>
        <v>4</v>
      </c>
      <c r="J55" s="527"/>
      <c r="K55" s="504"/>
      <c r="L55" s="506"/>
    </row>
    <row r="56" spans="1:12" x14ac:dyDescent="0.2">
      <c r="B56" s="529" t="s">
        <v>126</v>
      </c>
      <c r="C56" s="530">
        <v>12</v>
      </c>
      <c r="D56" s="218">
        <f>C56/3</f>
        <v>4</v>
      </c>
      <c r="E56" s="218">
        <f>C56/3</f>
        <v>4</v>
      </c>
      <c r="F56" s="259">
        <v>3</v>
      </c>
      <c r="G56" s="218">
        <v>8</v>
      </c>
      <c r="H56" s="219">
        <v>164</v>
      </c>
      <c r="I56" s="218">
        <f>C56/3</f>
        <v>4</v>
      </c>
      <c r="J56" s="527"/>
      <c r="K56" s="504"/>
      <c r="L56" s="506"/>
    </row>
    <row r="57" spans="1:12" x14ac:dyDescent="0.2">
      <c r="B57" s="529" t="s">
        <v>127</v>
      </c>
      <c r="C57" s="530">
        <v>12</v>
      </c>
      <c r="D57" s="218">
        <f t="shared" ref="D57:D60" si="46">C57/3</f>
        <v>4</v>
      </c>
      <c r="E57" s="218">
        <f t="shared" ref="E57:E60" si="47">C57/3</f>
        <v>4</v>
      </c>
      <c r="F57" s="259">
        <v>3</v>
      </c>
      <c r="G57" s="218">
        <v>8</v>
      </c>
      <c r="H57" s="219">
        <v>150</v>
      </c>
      <c r="I57" s="218">
        <f t="shared" ref="I57:I60" si="48">C57/3</f>
        <v>4</v>
      </c>
      <c r="J57" s="527"/>
      <c r="K57" s="504"/>
      <c r="L57" s="506"/>
    </row>
    <row r="58" spans="1:12" x14ac:dyDescent="0.2">
      <c r="B58" s="529" t="s">
        <v>128</v>
      </c>
      <c r="C58" s="530">
        <v>12</v>
      </c>
      <c r="D58" s="218">
        <f t="shared" si="46"/>
        <v>4</v>
      </c>
      <c r="E58" s="218">
        <f t="shared" si="47"/>
        <v>4</v>
      </c>
      <c r="F58" s="259">
        <v>3</v>
      </c>
      <c r="G58" s="218">
        <v>8</v>
      </c>
      <c r="H58" s="219">
        <v>184</v>
      </c>
      <c r="I58" s="218">
        <f t="shared" si="48"/>
        <v>4</v>
      </c>
      <c r="J58" s="527"/>
      <c r="K58" s="504"/>
      <c r="L58" s="506"/>
    </row>
    <row r="59" spans="1:12" x14ac:dyDescent="0.2">
      <c r="B59" s="529" t="s">
        <v>129</v>
      </c>
      <c r="C59" s="530">
        <v>12</v>
      </c>
      <c r="D59" s="218">
        <f t="shared" si="46"/>
        <v>4</v>
      </c>
      <c r="E59" s="218">
        <f t="shared" si="47"/>
        <v>4</v>
      </c>
      <c r="F59" s="259">
        <v>3</v>
      </c>
      <c r="G59" s="218">
        <v>8</v>
      </c>
      <c r="H59" s="219">
        <v>166</v>
      </c>
      <c r="I59" s="218">
        <f t="shared" si="48"/>
        <v>4</v>
      </c>
      <c r="J59" s="527"/>
      <c r="K59" s="504"/>
      <c r="L59" s="506"/>
    </row>
    <row r="60" spans="1:12" x14ac:dyDescent="0.2">
      <c r="B60" s="529" t="s">
        <v>130</v>
      </c>
      <c r="C60" s="530">
        <v>12</v>
      </c>
      <c r="D60" s="218">
        <f t="shared" si="46"/>
        <v>4</v>
      </c>
      <c r="E60" s="218">
        <f t="shared" si="47"/>
        <v>4</v>
      </c>
      <c r="F60" s="259">
        <v>3</v>
      </c>
      <c r="G60" s="218">
        <v>8</v>
      </c>
      <c r="H60" s="219">
        <v>124</v>
      </c>
      <c r="I60" s="218">
        <f t="shared" si="48"/>
        <v>4</v>
      </c>
      <c r="J60" s="527"/>
      <c r="K60" s="504"/>
      <c r="L60" s="506"/>
    </row>
    <row r="61" spans="1:12" x14ac:dyDescent="0.2">
      <c r="A61" s="503">
        <v>44205</v>
      </c>
      <c r="B61" s="526" t="s">
        <v>123</v>
      </c>
      <c r="C61" s="219">
        <f>SUM(C62:C68)</f>
        <v>84</v>
      </c>
      <c r="D61" s="218">
        <f>SUM(D62:D68)</f>
        <v>28</v>
      </c>
      <c r="E61" s="219">
        <f t="shared" ref="E61:I61" si="49">SUM(E62:E68)</f>
        <v>28</v>
      </c>
      <c r="F61" s="219">
        <f t="shared" si="49"/>
        <v>0</v>
      </c>
      <c r="G61" s="219">
        <f t="shared" si="49"/>
        <v>56</v>
      </c>
      <c r="H61" s="219">
        <f t="shared" si="49"/>
        <v>740</v>
      </c>
      <c r="I61" s="219">
        <f t="shared" si="49"/>
        <v>28</v>
      </c>
      <c r="J61" s="527"/>
      <c r="K61" s="504"/>
      <c r="L61" s="506"/>
    </row>
    <row r="62" spans="1:12" x14ac:dyDescent="0.2">
      <c r="A62" s="528"/>
      <c r="B62" s="529" t="s">
        <v>124</v>
      </c>
      <c r="C62" s="530">
        <v>12</v>
      </c>
      <c r="D62" s="218">
        <f t="shared" ref="D62:D63" si="50">C62/3</f>
        <v>4</v>
      </c>
      <c r="E62" s="218">
        <f t="shared" ref="E62:E63" si="51">C62/3</f>
        <v>4</v>
      </c>
      <c r="F62" s="218"/>
      <c r="G62" s="218">
        <v>8</v>
      </c>
      <c r="H62" s="218">
        <v>126</v>
      </c>
      <c r="I62" s="218">
        <f t="shared" ref="I62:I63" si="52">C62/3</f>
        <v>4</v>
      </c>
      <c r="J62" s="527"/>
      <c r="K62" s="504"/>
      <c r="L62" s="506"/>
    </row>
    <row r="63" spans="1:12" x14ac:dyDescent="0.2">
      <c r="A63" s="528"/>
      <c r="B63" s="529" t="s">
        <v>125</v>
      </c>
      <c r="C63" s="530">
        <v>12</v>
      </c>
      <c r="D63" s="218">
        <f t="shared" si="50"/>
        <v>4</v>
      </c>
      <c r="E63" s="218">
        <f t="shared" si="51"/>
        <v>4</v>
      </c>
      <c r="F63" s="218"/>
      <c r="G63" s="218">
        <v>8</v>
      </c>
      <c r="H63" s="218">
        <v>30</v>
      </c>
      <c r="I63" s="218">
        <f t="shared" si="52"/>
        <v>4</v>
      </c>
      <c r="J63" s="527"/>
      <c r="K63" s="504"/>
      <c r="L63" s="506"/>
    </row>
    <row r="64" spans="1:12" x14ac:dyDescent="0.2">
      <c r="B64" s="529" t="s">
        <v>126</v>
      </c>
      <c r="C64" s="530">
        <v>12</v>
      </c>
      <c r="D64" s="218">
        <f>C64/3</f>
        <v>4</v>
      </c>
      <c r="E64" s="218">
        <f>C64/3</f>
        <v>4</v>
      </c>
      <c r="F64" s="259"/>
      <c r="G64" s="218">
        <v>8</v>
      </c>
      <c r="H64" s="219">
        <v>122</v>
      </c>
      <c r="I64" s="218">
        <f>C64/3</f>
        <v>4</v>
      </c>
      <c r="J64" s="527"/>
      <c r="K64" s="504"/>
      <c r="L64" s="506"/>
    </row>
    <row r="65" spans="1:12" x14ac:dyDescent="0.2">
      <c r="B65" s="529" t="s">
        <v>127</v>
      </c>
      <c r="C65" s="530">
        <v>12</v>
      </c>
      <c r="D65" s="218">
        <f t="shared" ref="D65:D68" si="53">C65/3</f>
        <v>4</v>
      </c>
      <c r="E65" s="218">
        <f t="shared" ref="E65:E68" si="54">C65/3</f>
        <v>4</v>
      </c>
      <c r="F65" s="259"/>
      <c r="G65" s="218">
        <v>8</v>
      </c>
      <c r="H65" s="219">
        <v>116</v>
      </c>
      <c r="I65" s="218">
        <f t="shared" ref="I65:I68" si="55">C65/3</f>
        <v>4</v>
      </c>
      <c r="J65" s="527"/>
      <c r="K65" s="504"/>
      <c r="L65" s="506"/>
    </row>
    <row r="66" spans="1:12" x14ac:dyDescent="0.2">
      <c r="B66" s="529" t="s">
        <v>128</v>
      </c>
      <c r="C66" s="530">
        <v>12</v>
      </c>
      <c r="D66" s="218">
        <f t="shared" si="53"/>
        <v>4</v>
      </c>
      <c r="E66" s="218">
        <f t="shared" si="54"/>
        <v>4</v>
      </c>
      <c r="F66" s="259"/>
      <c r="G66" s="218">
        <v>8</v>
      </c>
      <c r="H66" s="219">
        <v>134</v>
      </c>
      <c r="I66" s="218">
        <f t="shared" si="55"/>
        <v>4</v>
      </c>
      <c r="J66" s="527"/>
      <c r="K66" s="504"/>
      <c r="L66" s="506"/>
    </row>
    <row r="67" spans="1:12" x14ac:dyDescent="0.2">
      <c r="B67" s="529" t="s">
        <v>129</v>
      </c>
      <c r="C67" s="530">
        <v>12</v>
      </c>
      <c r="D67" s="218">
        <f t="shared" si="53"/>
        <v>4</v>
      </c>
      <c r="E67" s="218">
        <f t="shared" si="54"/>
        <v>4</v>
      </c>
      <c r="F67" s="259"/>
      <c r="G67" s="218">
        <v>8</v>
      </c>
      <c r="H67" s="219">
        <v>122</v>
      </c>
      <c r="I67" s="218">
        <f t="shared" si="55"/>
        <v>4</v>
      </c>
      <c r="J67" s="527"/>
      <c r="K67" s="504"/>
      <c r="L67" s="506"/>
    </row>
    <row r="68" spans="1:12" x14ac:dyDescent="0.2">
      <c r="B68" s="529" t="s">
        <v>130</v>
      </c>
      <c r="C68" s="530">
        <v>12</v>
      </c>
      <c r="D68" s="218">
        <f t="shared" si="53"/>
        <v>4</v>
      </c>
      <c r="E68" s="218">
        <f t="shared" si="54"/>
        <v>4</v>
      </c>
      <c r="F68" s="259"/>
      <c r="G68" s="218">
        <v>8</v>
      </c>
      <c r="H68" s="219">
        <v>90</v>
      </c>
      <c r="I68" s="218">
        <f t="shared" si="55"/>
        <v>4</v>
      </c>
      <c r="J68" s="527"/>
      <c r="K68" s="504"/>
      <c r="L68" s="506"/>
    </row>
    <row r="69" spans="1:12" x14ac:dyDescent="0.2">
      <c r="A69" s="503">
        <v>44206</v>
      </c>
      <c r="B69" s="526" t="s">
        <v>123</v>
      </c>
      <c r="C69" s="219">
        <f>SUM(C70:C76)</f>
        <v>84</v>
      </c>
      <c r="D69" s="218">
        <f>SUM(D70:D76)</f>
        <v>28</v>
      </c>
      <c r="E69" s="219">
        <f t="shared" ref="E69:I69" si="56">SUM(E70:E76)</f>
        <v>28</v>
      </c>
      <c r="F69" s="219">
        <f t="shared" si="56"/>
        <v>0</v>
      </c>
      <c r="G69" s="219">
        <f t="shared" si="56"/>
        <v>56</v>
      </c>
      <c r="H69" s="219">
        <f t="shared" si="56"/>
        <v>584</v>
      </c>
      <c r="I69" s="219">
        <f t="shared" si="56"/>
        <v>28</v>
      </c>
      <c r="J69" s="527"/>
      <c r="K69" s="504"/>
      <c r="L69" s="506"/>
    </row>
    <row r="70" spans="1:12" x14ac:dyDescent="0.2">
      <c r="A70" s="528"/>
      <c r="B70" s="529" t="s">
        <v>124</v>
      </c>
      <c r="C70" s="530">
        <v>12</v>
      </c>
      <c r="D70" s="218">
        <f t="shared" ref="D70:D71" si="57">C70/3</f>
        <v>4</v>
      </c>
      <c r="E70" s="218">
        <f t="shared" ref="E70:E71" si="58">C70/3</f>
        <v>4</v>
      </c>
      <c r="F70" s="218"/>
      <c r="G70" s="218">
        <v>8</v>
      </c>
      <c r="H70" s="218">
        <v>98</v>
      </c>
      <c r="I70" s="218">
        <f t="shared" ref="I70:I71" si="59">C70/3</f>
        <v>4</v>
      </c>
      <c r="J70" s="527"/>
      <c r="K70" s="504"/>
      <c r="L70" s="506"/>
    </row>
    <row r="71" spans="1:12" x14ac:dyDescent="0.2">
      <c r="A71" s="528"/>
      <c r="B71" s="529" t="s">
        <v>125</v>
      </c>
      <c r="C71" s="530">
        <v>12</v>
      </c>
      <c r="D71" s="218">
        <f t="shared" si="57"/>
        <v>4</v>
      </c>
      <c r="E71" s="218">
        <f t="shared" si="58"/>
        <v>4</v>
      </c>
      <c r="F71" s="218"/>
      <c r="G71" s="218">
        <v>8</v>
      </c>
      <c r="H71" s="218">
        <v>74</v>
      </c>
      <c r="I71" s="218">
        <f t="shared" si="59"/>
        <v>4</v>
      </c>
      <c r="J71" s="527"/>
      <c r="K71" s="504"/>
      <c r="L71" s="506"/>
    </row>
    <row r="72" spans="1:12" x14ac:dyDescent="0.2">
      <c r="B72" s="529" t="s">
        <v>126</v>
      </c>
      <c r="C72" s="530">
        <v>12</v>
      </c>
      <c r="D72" s="218">
        <f>C72/3</f>
        <v>4</v>
      </c>
      <c r="E72" s="218">
        <f>C72/3</f>
        <v>4</v>
      </c>
      <c r="F72" s="259"/>
      <c r="G72" s="218">
        <v>8</v>
      </c>
      <c r="H72" s="219">
        <v>54</v>
      </c>
      <c r="I72" s="218">
        <f>C72/3</f>
        <v>4</v>
      </c>
      <c r="J72" s="527"/>
      <c r="K72" s="504"/>
      <c r="L72" s="506"/>
    </row>
    <row r="73" spans="1:12" x14ac:dyDescent="0.2">
      <c r="B73" s="529" t="s">
        <v>127</v>
      </c>
      <c r="C73" s="530">
        <v>12</v>
      </c>
      <c r="D73" s="218">
        <f t="shared" ref="D73:D76" si="60">C73/3</f>
        <v>4</v>
      </c>
      <c r="E73" s="218">
        <f t="shared" ref="E73:E76" si="61">C73/3</f>
        <v>4</v>
      </c>
      <c r="F73" s="259"/>
      <c r="G73" s="218">
        <v>8</v>
      </c>
      <c r="H73" s="219">
        <v>98</v>
      </c>
      <c r="I73" s="218">
        <f t="shared" ref="I73:I76" si="62">C73/3</f>
        <v>4</v>
      </c>
      <c r="J73" s="527"/>
      <c r="K73" s="504"/>
      <c r="L73" s="506"/>
    </row>
    <row r="74" spans="1:12" x14ac:dyDescent="0.2">
      <c r="B74" s="529" t="s">
        <v>128</v>
      </c>
      <c r="C74" s="530">
        <v>12</v>
      </c>
      <c r="D74" s="218">
        <f t="shared" si="60"/>
        <v>4</v>
      </c>
      <c r="E74" s="218">
        <f t="shared" si="61"/>
        <v>4</v>
      </c>
      <c r="F74" s="259"/>
      <c r="G74" s="218">
        <v>8</v>
      </c>
      <c r="H74" s="219">
        <v>82</v>
      </c>
      <c r="I74" s="218">
        <f t="shared" si="62"/>
        <v>4</v>
      </c>
      <c r="J74" s="527"/>
      <c r="K74" s="504"/>
      <c r="L74" s="506"/>
    </row>
    <row r="75" spans="1:12" x14ac:dyDescent="0.2">
      <c r="B75" s="529" t="s">
        <v>129</v>
      </c>
      <c r="C75" s="530">
        <v>12</v>
      </c>
      <c r="D75" s="218">
        <f t="shared" si="60"/>
        <v>4</v>
      </c>
      <c r="E75" s="218">
        <f t="shared" si="61"/>
        <v>4</v>
      </c>
      <c r="F75" s="259"/>
      <c r="G75" s="218">
        <v>8</v>
      </c>
      <c r="H75" s="219">
        <v>88</v>
      </c>
      <c r="I75" s="218">
        <f t="shared" si="62"/>
        <v>4</v>
      </c>
      <c r="J75" s="527"/>
      <c r="K75" s="504"/>
      <c r="L75" s="506"/>
    </row>
    <row r="76" spans="1:12" x14ac:dyDescent="0.2">
      <c r="B76" s="529" t="s">
        <v>130</v>
      </c>
      <c r="C76" s="530">
        <v>12</v>
      </c>
      <c r="D76" s="218">
        <f t="shared" si="60"/>
        <v>4</v>
      </c>
      <c r="E76" s="218">
        <f t="shared" si="61"/>
        <v>4</v>
      </c>
      <c r="F76" s="259"/>
      <c r="G76" s="218">
        <v>8</v>
      </c>
      <c r="H76" s="219">
        <v>90</v>
      </c>
      <c r="I76" s="218">
        <f t="shared" si="62"/>
        <v>4</v>
      </c>
      <c r="J76" s="527"/>
      <c r="K76" s="504"/>
      <c r="L76" s="506"/>
    </row>
    <row r="77" spans="1:12" x14ac:dyDescent="0.2">
      <c r="A77" s="503">
        <v>44207</v>
      </c>
      <c r="B77" s="526" t="s">
        <v>123</v>
      </c>
      <c r="C77" s="219">
        <f>SUM(C78:C84)</f>
        <v>84</v>
      </c>
      <c r="D77" s="218">
        <f>SUM(D78:D84)</f>
        <v>28</v>
      </c>
      <c r="E77" s="219">
        <f t="shared" ref="E77:I77" si="63">SUM(E78:E84)</f>
        <v>28</v>
      </c>
      <c r="F77" s="219">
        <f t="shared" si="63"/>
        <v>0</v>
      </c>
      <c r="G77" s="219">
        <f t="shared" si="63"/>
        <v>56</v>
      </c>
      <c r="H77" s="219">
        <f t="shared" si="63"/>
        <v>1062</v>
      </c>
      <c r="I77" s="219">
        <f t="shared" si="63"/>
        <v>28</v>
      </c>
      <c r="J77" s="527"/>
      <c r="K77" s="504"/>
      <c r="L77" s="506"/>
    </row>
    <row r="78" spans="1:12" x14ac:dyDescent="0.2">
      <c r="A78" s="528"/>
      <c r="B78" s="529" t="s">
        <v>124</v>
      </c>
      <c r="C78" s="530">
        <v>12</v>
      </c>
      <c r="D78" s="218">
        <f t="shared" ref="D78:D79" si="64">C78/3</f>
        <v>4</v>
      </c>
      <c r="E78" s="218">
        <f t="shared" ref="E78:E79" si="65">C78/3</f>
        <v>4</v>
      </c>
      <c r="F78" s="218"/>
      <c r="G78" s="218">
        <v>8</v>
      </c>
      <c r="H78" s="218">
        <v>98</v>
      </c>
      <c r="I78" s="218">
        <f t="shared" ref="I78:I79" si="66">C78/3</f>
        <v>4</v>
      </c>
      <c r="J78" s="527"/>
      <c r="K78" s="504"/>
      <c r="L78" s="506"/>
    </row>
    <row r="79" spans="1:12" x14ac:dyDescent="0.2">
      <c r="A79" s="528"/>
      <c r="B79" s="529" t="s">
        <v>125</v>
      </c>
      <c r="C79" s="530">
        <v>12</v>
      </c>
      <c r="D79" s="218">
        <f t="shared" si="64"/>
        <v>4</v>
      </c>
      <c r="E79" s="218">
        <f t="shared" si="65"/>
        <v>4</v>
      </c>
      <c r="F79" s="218"/>
      <c r="G79" s="218">
        <v>8</v>
      </c>
      <c r="H79" s="218">
        <v>78</v>
      </c>
      <c r="I79" s="218">
        <f t="shared" si="66"/>
        <v>4</v>
      </c>
      <c r="J79" s="527"/>
      <c r="K79" s="504"/>
      <c r="L79" s="506"/>
    </row>
    <row r="80" spans="1:12" x14ac:dyDescent="0.2">
      <c r="B80" s="529" t="s">
        <v>126</v>
      </c>
      <c r="C80" s="530">
        <v>12</v>
      </c>
      <c r="D80" s="218">
        <f>C80/3</f>
        <v>4</v>
      </c>
      <c r="E80" s="218">
        <f>C80/3</f>
        <v>4</v>
      </c>
      <c r="F80" s="259"/>
      <c r="G80" s="218">
        <v>8</v>
      </c>
      <c r="H80" s="219">
        <v>108</v>
      </c>
      <c r="I80" s="218">
        <f>C80/3</f>
        <v>4</v>
      </c>
      <c r="J80" s="527"/>
      <c r="K80" s="504"/>
      <c r="L80" s="506"/>
    </row>
    <row r="81" spans="1:12" x14ac:dyDescent="0.2">
      <c r="B81" s="529" t="s">
        <v>127</v>
      </c>
      <c r="C81" s="530">
        <v>12</v>
      </c>
      <c r="D81" s="218">
        <f t="shared" ref="D81:D84" si="67">C81/3</f>
        <v>4</v>
      </c>
      <c r="E81" s="218">
        <f t="shared" ref="E81:E84" si="68">C81/3</f>
        <v>4</v>
      </c>
      <c r="F81" s="259"/>
      <c r="G81" s="218">
        <v>8</v>
      </c>
      <c r="H81" s="219">
        <v>230</v>
      </c>
      <c r="I81" s="218">
        <f t="shared" ref="I81:I84" si="69">C81/3</f>
        <v>4</v>
      </c>
      <c r="J81" s="527"/>
      <c r="K81" s="504"/>
      <c r="L81" s="506"/>
    </row>
    <row r="82" spans="1:12" x14ac:dyDescent="0.2">
      <c r="B82" s="529" t="s">
        <v>128</v>
      </c>
      <c r="C82" s="530">
        <v>12</v>
      </c>
      <c r="D82" s="218">
        <f t="shared" si="67"/>
        <v>4</v>
      </c>
      <c r="E82" s="218">
        <f t="shared" si="68"/>
        <v>4</v>
      </c>
      <c r="F82" s="259"/>
      <c r="G82" s="218">
        <v>8</v>
      </c>
      <c r="H82" s="219">
        <v>306</v>
      </c>
      <c r="I82" s="218">
        <f t="shared" si="69"/>
        <v>4</v>
      </c>
      <c r="J82" s="527"/>
      <c r="K82" s="504"/>
      <c r="L82" s="506"/>
    </row>
    <row r="83" spans="1:12" x14ac:dyDescent="0.2">
      <c r="B83" s="529" t="s">
        <v>129</v>
      </c>
      <c r="C83" s="530">
        <v>12</v>
      </c>
      <c r="D83" s="218">
        <f t="shared" si="67"/>
        <v>4</v>
      </c>
      <c r="E83" s="218">
        <f t="shared" si="68"/>
        <v>4</v>
      </c>
      <c r="F83" s="259"/>
      <c r="G83" s="218">
        <v>8</v>
      </c>
      <c r="H83" s="219">
        <v>162</v>
      </c>
      <c r="I83" s="218">
        <f t="shared" si="69"/>
        <v>4</v>
      </c>
      <c r="J83" s="527"/>
      <c r="K83" s="504"/>
      <c r="L83" s="506"/>
    </row>
    <row r="84" spans="1:12" x14ac:dyDescent="0.2">
      <c r="B84" s="529" t="s">
        <v>130</v>
      </c>
      <c r="C84" s="530">
        <v>12</v>
      </c>
      <c r="D84" s="218">
        <f t="shared" si="67"/>
        <v>4</v>
      </c>
      <c r="E84" s="218">
        <f t="shared" si="68"/>
        <v>4</v>
      </c>
      <c r="F84" s="259"/>
      <c r="G84" s="218">
        <v>8</v>
      </c>
      <c r="H84" s="219">
        <v>80</v>
      </c>
      <c r="I84" s="218">
        <f t="shared" si="69"/>
        <v>4</v>
      </c>
      <c r="J84" s="527"/>
      <c r="K84" s="504"/>
      <c r="L84" s="506"/>
    </row>
    <row r="85" spans="1:12" x14ac:dyDescent="0.2">
      <c r="A85" s="503">
        <v>44208</v>
      </c>
      <c r="B85" s="526" t="s">
        <v>123</v>
      </c>
      <c r="C85" s="219">
        <f>SUM(C86:C92)</f>
        <v>84</v>
      </c>
      <c r="D85" s="218">
        <f>SUM(D86:D92)</f>
        <v>28</v>
      </c>
      <c r="E85" s="218">
        <f>SUM(E86:E92)</f>
        <v>28</v>
      </c>
      <c r="F85" s="219">
        <f t="shared" ref="F85:I85" si="70">SUM(F86:F92)</f>
        <v>0</v>
      </c>
      <c r="G85" s="219">
        <f t="shared" si="70"/>
        <v>56</v>
      </c>
      <c r="H85" s="219">
        <f t="shared" si="70"/>
        <v>714</v>
      </c>
      <c r="I85" s="219">
        <f t="shared" si="70"/>
        <v>28</v>
      </c>
      <c r="J85" s="527"/>
      <c r="K85" s="504"/>
      <c r="L85" s="506"/>
    </row>
    <row r="86" spans="1:12" x14ac:dyDescent="0.2">
      <c r="A86" s="528"/>
      <c r="B86" s="529" t="s">
        <v>124</v>
      </c>
      <c r="C86" s="530">
        <v>12</v>
      </c>
      <c r="D86" s="218">
        <f t="shared" ref="D86:D87" si="71">C86/3</f>
        <v>4</v>
      </c>
      <c r="E86" s="218">
        <f t="shared" ref="E86:E87" si="72">C86/3</f>
        <v>4</v>
      </c>
      <c r="F86" s="218"/>
      <c r="G86" s="218">
        <v>8</v>
      </c>
      <c r="H86" s="218">
        <v>90</v>
      </c>
      <c r="I86" s="218">
        <f t="shared" ref="I86:I87" si="73">C86/3</f>
        <v>4</v>
      </c>
      <c r="J86" s="527"/>
      <c r="K86" s="504"/>
      <c r="L86" s="506"/>
    </row>
    <row r="87" spans="1:12" x14ac:dyDescent="0.2">
      <c r="A87" s="528"/>
      <c r="B87" s="529" t="s">
        <v>125</v>
      </c>
      <c r="C87" s="530">
        <v>12</v>
      </c>
      <c r="D87" s="218">
        <f t="shared" si="71"/>
        <v>4</v>
      </c>
      <c r="E87" s="218">
        <f t="shared" si="72"/>
        <v>4</v>
      </c>
      <c r="F87" s="218"/>
      <c r="G87" s="218">
        <v>8</v>
      </c>
      <c r="H87" s="218">
        <v>72</v>
      </c>
      <c r="I87" s="218">
        <f t="shared" si="73"/>
        <v>4</v>
      </c>
      <c r="J87" s="527"/>
      <c r="K87" s="504"/>
      <c r="L87" s="506"/>
    </row>
    <row r="88" spans="1:12" x14ac:dyDescent="0.2">
      <c r="B88" s="529" t="s">
        <v>126</v>
      </c>
      <c r="C88" s="530">
        <v>12</v>
      </c>
      <c r="D88" s="218">
        <f>C88/3</f>
        <v>4</v>
      </c>
      <c r="E88" s="218">
        <f>C88/3</f>
        <v>4</v>
      </c>
      <c r="F88" s="259"/>
      <c r="G88" s="218">
        <v>8</v>
      </c>
      <c r="H88" s="219">
        <v>50</v>
      </c>
      <c r="I88" s="218">
        <f>C88/3</f>
        <v>4</v>
      </c>
      <c r="J88" s="527"/>
      <c r="K88" s="504"/>
      <c r="L88" s="506"/>
    </row>
    <row r="89" spans="1:12" x14ac:dyDescent="0.2">
      <c r="B89" s="529" t="s">
        <v>127</v>
      </c>
      <c r="C89" s="530">
        <v>12</v>
      </c>
      <c r="D89" s="218">
        <f t="shared" ref="D89:D92" si="74">C89/3</f>
        <v>4</v>
      </c>
      <c r="E89" s="218">
        <f t="shared" ref="E89:E92" si="75">C89/3</f>
        <v>4</v>
      </c>
      <c r="F89" s="259"/>
      <c r="G89" s="218">
        <v>8</v>
      </c>
      <c r="H89" s="219">
        <v>142</v>
      </c>
      <c r="I89" s="218">
        <f t="shared" ref="I89:I92" si="76">C89/3</f>
        <v>4</v>
      </c>
      <c r="J89" s="527"/>
      <c r="K89" s="504"/>
      <c r="L89" s="506"/>
    </row>
    <row r="90" spans="1:12" x14ac:dyDescent="0.2">
      <c r="B90" s="529" t="s">
        <v>128</v>
      </c>
      <c r="C90" s="530">
        <v>12</v>
      </c>
      <c r="D90" s="218">
        <f t="shared" si="74"/>
        <v>4</v>
      </c>
      <c r="E90" s="218">
        <f t="shared" si="75"/>
        <v>4</v>
      </c>
      <c r="F90" s="259"/>
      <c r="G90" s="218">
        <v>8</v>
      </c>
      <c r="H90" s="219">
        <v>102</v>
      </c>
      <c r="I90" s="218">
        <f t="shared" si="76"/>
        <v>4</v>
      </c>
      <c r="J90" s="527"/>
      <c r="K90" s="504"/>
      <c r="L90" s="506"/>
    </row>
    <row r="91" spans="1:12" x14ac:dyDescent="0.2">
      <c r="B91" s="529" t="s">
        <v>129</v>
      </c>
      <c r="C91" s="530">
        <v>12</v>
      </c>
      <c r="D91" s="218">
        <f t="shared" si="74"/>
        <v>4</v>
      </c>
      <c r="E91" s="218">
        <f t="shared" si="75"/>
        <v>4</v>
      </c>
      <c r="F91" s="259"/>
      <c r="G91" s="218">
        <v>8</v>
      </c>
      <c r="H91" s="219">
        <v>156</v>
      </c>
      <c r="I91" s="218">
        <f t="shared" si="76"/>
        <v>4</v>
      </c>
      <c r="J91" s="527"/>
      <c r="K91" s="504"/>
      <c r="L91" s="506"/>
    </row>
    <row r="92" spans="1:12" x14ac:dyDescent="0.2">
      <c r="B92" s="529" t="s">
        <v>130</v>
      </c>
      <c r="C92" s="530">
        <v>12</v>
      </c>
      <c r="D92" s="218">
        <f t="shared" si="74"/>
        <v>4</v>
      </c>
      <c r="E92" s="218">
        <f t="shared" si="75"/>
        <v>4</v>
      </c>
      <c r="F92" s="259"/>
      <c r="G92" s="218">
        <v>8</v>
      </c>
      <c r="H92" s="219">
        <v>102</v>
      </c>
      <c r="I92" s="218">
        <f t="shared" si="76"/>
        <v>4</v>
      </c>
      <c r="J92" s="527"/>
      <c r="K92" s="504"/>
      <c r="L92" s="506"/>
    </row>
    <row r="93" spans="1:12" x14ac:dyDescent="0.2">
      <c r="A93" s="503">
        <v>44209</v>
      </c>
      <c r="B93" s="526" t="s">
        <v>123</v>
      </c>
      <c r="C93" s="219">
        <f>SUM(C94:C101)</f>
        <v>96</v>
      </c>
      <c r="D93" s="219">
        <f t="shared" ref="D93:I93" si="77">SUM(D94:D101)</f>
        <v>32</v>
      </c>
      <c r="E93" s="219">
        <f t="shared" si="77"/>
        <v>32</v>
      </c>
      <c r="F93" s="219">
        <f t="shared" si="77"/>
        <v>0</v>
      </c>
      <c r="G93" s="219">
        <f t="shared" si="77"/>
        <v>64</v>
      </c>
      <c r="H93" s="219">
        <f t="shared" si="77"/>
        <v>852</v>
      </c>
      <c r="I93" s="219">
        <f t="shared" si="77"/>
        <v>32</v>
      </c>
      <c r="J93" s="527"/>
      <c r="K93" s="504"/>
      <c r="L93" s="506"/>
    </row>
    <row r="94" spans="1:12" x14ac:dyDescent="0.2">
      <c r="A94" s="528"/>
      <c r="B94" s="529" t="s">
        <v>124</v>
      </c>
      <c r="C94" s="530">
        <v>12</v>
      </c>
      <c r="D94" s="218">
        <f t="shared" ref="D94:D95" si="78">C94/3</f>
        <v>4</v>
      </c>
      <c r="E94" s="218">
        <f t="shared" ref="E94:E95" si="79">C94/3</f>
        <v>4</v>
      </c>
      <c r="F94" s="218"/>
      <c r="G94" s="218">
        <v>8</v>
      </c>
      <c r="H94" s="218">
        <v>138</v>
      </c>
      <c r="I94" s="218">
        <f t="shared" ref="I94:I95" si="80">C94/3</f>
        <v>4</v>
      </c>
      <c r="J94" s="527"/>
      <c r="K94" s="504"/>
      <c r="L94" s="506"/>
    </row>
    <row r="95" spans="1:12" x14ac:dyDescent="0.2">
      <c r="A95" s="528"/>
      <c r="B95" s="529" t="s">
        <v>125</v>
      </c>
      <c r="C95" s="530">
        <v>12</v>
      </c>
      <c r="D95" s="218">
        <f t="shared" si="78"/>
        <v>4</v>
      </c>
      <c r="E95" s="218">
        <f t="shared" si="79"/>
        <v>4</v>
      </c>
      <c r="F95" s="218"/>
      <c r="G95" s="218">
        <v>8</v>
      </c>
      <c r="H95" s="218">
        <v>72</v>
      </c>
      <c r="I95" s="218">
        <f t="shared" si="80"/>
        <v>4</v>
      </c>
      <c r="J95" s="527"/>
      <c r="K95" s="504"/>
      <c r="L95" s="506"/>
    </row>
    <row r="96" spans="1:12" x14ac:dyDescent="0.2">
      <c r="B96" s="529" t="s">
        <v>126</v>
      </c>
      <c r="C96" s="530">
        <v>12</v>
      </c>
      <c r="D96" s="218">
        <f>C96/3</f>
        <v>4</v>
      </c>
      <c r="E96" s="218">
        <f>C96/3</f>
        <v>4</v>
      </c>
      <c r="F96" s="259"/>
      <c r="G96" s="218">
        <v>8</v>
      </c>
      <c r="H96" s="219">
        <v>122</v>
      </c>
      <c r="I96" s="218">
        <f>C96/3</f>
        <v>4</v>
      </c>
      <c r="J96" s="527"/>
      <c r="K96" s="504"/>
      <c r="L96" s="506"/>
    </row>
    <row r="97" spans="1:12" x14ac:dyDescent="0.2">
      <c r="B97" s="529" t="s">
        <v>127</v>
      </c>
      <c r="C97" s="530">
        <v>12</v>
      </c>
      <c r="D97" s="218">
        <f t="shared" ref="D97:D101" si="81">C97/3</f>
        <v>4</v>
      </c>
      <c r="E97" s="218">
        <f t="shared" ref="E97:E101" si="82">C97/3</f>
        <v>4</v>
      </c>
      <c r="F97" s="259"/>
      <c r="G97" s="218">
        <v>8</v>
      </c>
      <c r="H97" s="219">
        <v>134</v>
      </c>
      <c r="I97" s="218">
        <f t="shared" ref="I97:I101" si="83">C97/3</f>
        <v>4</v>
      </c>
      <c r="J97" s="527"/>
      <c r="K97" s="504"/>
      <c r="L97" s="506"/>
    </row>
    <row r="98" spans="1:12" x14ac:dyDescent="0.2">
      <c r="B98" s="529" t="s">
        <v>128</v>
      </c>
      <c r="C98" s="530">
        <v>12</v>
      </c>
      <c r="D98" s="218">
        <f t="shared" si="81"/>
        <v>4</v>
      </c>
      <c r="E98" s="218">
        <f t="shared" si="82"/>
        <v>4</v>
      </c>
      <c r="F98" s="259"/>
      <c r="G98" s="218">
        <v>8</v>
      </c>
      <c r="H98" s="219">
        <v>96</v>
      </c>
      <c r="I98" s="218">
        <f t="shared" si="83"/>
        <v>4</v>
      </c>
      <c r="J98" s="527"/>
      <c r="K98" s="504"/>
      <c r="L98" s="506"/>
    </row>
    <row r="99" spans="1:12" x14ac:dyDescent="0.2">
      <c r="B99" s="529" t="s">
        <v>129</v>
      </c>
      <c r="C99" s="530">
        <v>12</v>
      </c>
      <c r="D99" s="218">
        <f t="shared" si="81"/>
        <v>4</v>
      </c>
      <c r="E99" s="218">
        <f t="shared" si="82"/>
        <v>4</v>
      </c>
      <c r="F99" s="259"/>
      <c r="G99" s="218">
        <v>8</v>
      </c>
      <c r="H99" s="219">
        <v>162</v>
      </c>
      <c r="I99" s="218">
        <f t="shared" si="83"/>
        <v>4</v>
      </c>
      <c r="J99" s="527"/>
      <c r="K99" s="504"/>
      <c r="L99" s="506"/>
    </row>
    <row r="100" spans="1:12" x14ac:dyDescent="0.2">
      <c r="B100" s="529" t="s">
        <v>130</v>
      </c>
      <c r="C100" s="530">
        <v>12</v>
      </c>
      <c r="D100" s="218">
        <f t="shared" si="81"/>
        <v>4</v>
      </c>
      <c r="E100" s="218">
        <f t="shared" si="82"/>
        <v>4</v>
      </c>
      <c r="F100" s="259"/>
      <c r="G100" s="218">
        <v>8</v>
      </c>
      <c r="H100" s="219">
        <v>64</v>
      </c>
      <c r="I100" s="218">
        <f t="shared" si="83"/>
        <v>4</v>
      </c>
      <c r="J100" s="527"/>
      <c r="K100" s="504"/>
      <c r="L100" s="506"/>
    </row>
    <row r="101" spans="1:12" x14ac:dyDescent="0.2">
      <c r="B101" s="529" t="s">
        <v>129</v>
      </c>
      <c r="C101" s="530">
        <v>12</v>
      </c>
      <c r="D101" s="218">
        <f t="shared" si="81"/>
        <v>4</v>
      </c>
      <c r="E101" s="218">
        <f t="shared" si="82"/>
        <v>4</v>
      </c>
      <c r="F101" s="259"/>
      <c r="G101" s="218">
        <v>8</v>
      </c>
      <c r="H101" s="219">
        <v>64</v>
      </c>
      <c r="I101" s="218">
        <f t="shared" si="83"/>
        <v>4</v>
      </c>
      <c r="J101" s="527"/>
      <c r="K101" s="504"/>
      <c r="L101" s="506"/>
    </row>
    <row r="102" spans="1:12" x14ac:dyDescent="0.2">
      <c r="A102" s="503">
        <v>44210</v>
      </c>
      <c r="B102" s="526" t="s">
        <v>123</v>
      </c>
      <c r="C102" s="531">
        <f>SUM(C103:C110)</f>
        <v>96</v>
      </c>
      <c r="D102" s="531">
        <f t="shared" ref="D102:I102" si="84">SUM(D103:D110)</f>
        <v>32</v>
      </c>
      <c r="E102" s="531">
        <f>SUM(E103:E110)</f>
        <v>32</v>
      </c>
      <c r="F102" s="531">
        <f t="shared" si="84"/>
        <v>0</v>
      </c>
      <c r="G102" s="531">
        <f t="shared" si="84"/>
        <v>64</v>
      </c>
      <c r="H102" s="531">
        <f t="shared" si="84"/>
        <v>698</v>
      </c>
      <c r="I102" s="531">
        <f t="shared" si="84"/>
        <v>32</v>
      </c>
      <c r="J102" s="527"/>
      <c r="K102" s="504"/>
      <c r="L102" s="506"/>
    </row>
    <row r="103" spans="1:12" x14ac:dyDescent="0.2">
      <c r="A103" s="528"/>
      <c r="B103" s="529" t="s">
        <v>124</v>
      </c>
      <c r="C103" s="530">
        <v>12</v>
      </c>
      <c r="D103" s="218">
        <f t="shared" ref="D103:D104" si="85">C103/3</f>
        <v>4</v>
      </c>
      <c r="E103" s="218">
        <f t="shared" ref="E103:E104" si="86">C103/3</f>
        <v>4</v>
      </c>
      <c r="F103" s="218"/>
      <c r="G103" s="218">
        <v>8</v>
      </c>
      <c r="H103" s="218">
        <v>92</v>
      </c>
      <c r="I103" s="218">
        <f t="shared" ref="I103:I104" si="87">C103/3</f>
        <v>4</v>
      </c>
      <c r="J103" s="527"/>
      <c r="K103" s="504"/>
      <c r="L103" s="506"/>
    </row>
    <row r="104" spans="1:12" x14ac:dyDescent="0.2">
      <c r="A104" s="528"/>
      <c r="B104" s="529" t="s">
        <v>125</v>
      </c>
      <c r="C104" s="530">
        <v>12</v>
      </c>
      <c r="D104" s="218">
        <f t="shared" si="85"/>
        <v>4</v>
      </c>
      <c r="E104" s="218">
        <f t="shared" si="86"/>
        <v>4</v>
      </c>
      <c r="F104" s="218"/>
      <c r="G104" s="218">
        <v>8</v>
      </c>
      <c r="H104" s="218">
        <v>46</v>
      </c>
      <c r="I104" s="218">
        <f t="shared" si="87"/>
        <v>4</v>
      </c>
      <c r="J104" s="527"/>
      <c r="K104" s="504"/>
      <c r="L104" s="506"/>
    </row>
    <row r="105" spans="1:12" x14ac:dyDescent="0.2">
      <c r="A105" s="528"/>
      <c r="B105" s="529" t="s">
        <v>131</v>
      </c>
      <c r="C105" s="530">
        <v>12</v>
      </c>
      <c r="D105" s="218">
        <f>C105/3</f>
        <v>4</v>
      </c>
      <c r="E105" s="218">
        <f>C105/3</f>
        <v>4</v>
      </c>
      <c r="F105" s="259"/>
      <c r="G105" s="218">
        <v>8</v>
      </c>
      <c r="H105" s="219">
        <v>68</v>
      </c>
      <c r="I105" s="218">
        <f>C105/3</f>
        <v>4</v>
      </c>
      <c r="J105" s="527"/>
      <c r="K105" s="504"/>
      <c r="L105" s="506"/>
    </row>
    <row r="106" spans="1:12" x14ac:dyDescent="0.2">
      <c r="B106" s="529" t="s">
        <v>132</v>
      </c>
      <c r="C106" s="530">
        <v>12</v>
      </c>
      <c r="D106" s="218">
        <f t="shared" ref="D106:D110" si="88">C106/3</f>
        <v>4</v>
      </c>
      <c r="E106" s="218">
        <f t="shared" ref="E106:E110" si="89">C106/3</f>
        <v>4</v>
      </c>
      <c r="F106" s="259"/>
      <c r="G106" s="218">
        <v>8</v>
      </c>
      <c r="H106" s="219">
        <v>58</v>
      </c>
      <c r="I106" s="218">
        <f t="shared" ref="I106:I110" si="90">C106/3</f>
        <v>4</v>
      </c>
      <c r="J106" s="527"/>
      <c r="K106" s="504"/>
      <c r="L106" s="506"/>
    </row>
    <row r="107" spans="1:12" x14ac:dyDescent="0.2">
      <c r="B107" s="529" t="s">
        <v>127</v>
      </c>
      <c r="C107" s="530">
        <v>12</v>
      </c>
      <c r="D107" s="218">
        <f t="shared" si="88"/>
        <v>4</v>
      </c>
      <c r="E107" s="218">
        <f t="shared" si="89"/>
        <v>4</v>
      </c>
      <c r="F107" s="259"/>
      <c r="G107" s="218">
        <v>8</v>
      </c>
      <c r="H107" s="219">
        <v>106</v>
      </c>
      <c r="I107" s="218">
        <f t="shared" si="90"/>
        <v>4</v>
      </c>
      <c r="J107" s="527"/>
      <c r="K107" s="504"/>
      <c r="L107" s="506"/>
    </row>
    <row r="108" spans="1:12" x14ac:dyDescent="0.2">
      <c r="B108" s="529" t="s">
        <v>128</v>
      </c>
      <c r="C108" s="530">
        <v>12</v>
      </c>
      <c r="D108" s="218">
        <f t="shared" si="88"/>
        <v>4</v>
      </c>
      <c r="E108" s="218">
        <f t="shared" si="89"/>
        <v>4</v>
      </c>
      <c r="F108" s="259"/>
      <c r="G108" s="218">
        <v>8</v>
      </c>
      <c r="H108" s="219">
        <v>110</v>
      </c>
      <c r="I108" s="218">
        <f t="shared" si="90"/>
        <v>4</v>
      </c>
      <c r="J108" s="527"/>
      <c r="K108" s="504"/>
      <c r="L108" s="506"/>
    </row>
    <row r="109" spans="1:12" x14ac:dyDescent="0.2">
      <c r="B109" s="529" t="s">
        <v>129</v>
      </c>
      <c r="C109" s="530">
        <v>12</v>
      </c>
      <c r="D109" s="218">
        <f t="shared" si="88"/>
        <v>4</v>
      </c>
      <c r="E109" s="218">
        <f t="shared" si="89"/>
        <v>4</v>
      </c>
      <c r="F109" s="259"/>
      <c r="G109" s="218">
        <v>8</v>
      </c>
      <c r="H109" s="219">
        <v>136</v>
      </c>
      <c r="I109" s="218">
        <f t="shared" si="90"/>
        <v>4</v>
      </c>
      <c r="J109" s="527"/>
      <c r="K109" s="504"/>
      <c r="L109" s="506"/>
    </row>
    <row r="110" spans="1:12" x14ac:dyDescent="0.2">
      <c r="B110" s="529" t="s">
        <v>130</v>
      </c>
      <c r="C110" s="530">
        <v>12</v>
      </c>
      <c r="D110" s="218">
        <f t="shared" si="88"/>
        <v>4</v>
      </c>
      <c r="E110" s="218">
        <f t="shared" si="89"/>
        <v>4</v>
      </c>
      <c r="F110" s="259"/>
      <c r="G110" s="218">
        <v>8</v>
      </c>
      <c r="H110" s="219">
        <v>82</v>
      </c>
      <c r="I110" s="218">
        <f t="shared" si="90"/>
        <v>4</v>
      </c>
      <c r="J110" s="527"/>
      <c r="K110" s="504"/>
      <c r="L110" s="506"/>
    </row>
    <row r="111" spans="1:12" x14ac:dyDescent="0.2">
      <c r="A111" s="503">
        <v>44211</v>
      </c>
      <c r="B111" s="526" t="s">
        <v>123</v>
      </c>
      <c r="C111" s="531">
        <f>SUM(C112:C119)</f>
        <v>96</v>
      </c>
      <c r="D111" s="531">
        <f t="shared" ref="D111" si="91">SUM(D112:D119)</f>
        <v>32</v>
      </c>
      <c r="E111" s="531">
        <f>SUM(E112:E119)</f>
        <v>32</v>
      </c>
      <c r="F111" s="531">
        <f t="shared" ref="F111:I111" si="92">SUM(F112:F119)</f>
        <v>24</v>
      </c>
      <c r="G111" s="531">
        <f t="shared" si="92"/>
        <v>64</v>
      </c>
      <c r="H111" s="531">
        <f t="shared" si="92"/>
        <v>764</v>
      </c>
      <c r="I111" s="531">
        <f t="shared" si="92"/>
        <v>32</v>
      </c>
      <c r="J111" s="527"/>
      <c r="K111" s="504"/>
      <c r="L111" s="506"/>
    </row>
    <row r="112" spans="1:12" x14ac:dyDescent="0.2">
      <c r="A112" s="528"/>
      <c r="B112" s="529" t="s">
        <v>124</v>
      </c>
      <c r="C112" s="530">
        <v>12</v>
      </c>
      <c r="D112" s="218">
        <f t="shared" ref="D112:D113" si="93">C112/3</f>
        <v>4</v>
      </c>
      <c r="E112" s="218">
        <f t="shared" ref="E112:E113" si="94">C112/3</f>
        <v>4</v>
      </c>
      <c r="F112" s="218">
        <v>3</v>
      </c>
      <c r="G112" s="218">
        <v>8</v>
      </c>
      <c r="H112" s="218">
        <v>92</v>
      </c>
      <c r="I112" s="218">
        <f t="shared" ref="I112:I113" si="95">C112/3</f>
        <v>4</v>
      </c>
      <c r="J112" s="527"/>
      <c r="K112" s="504"/>
      <c r="L112" s="506"/>
    </row>
    <row r="113" spans="1:12" x14ac:dyDescent="0.2">
      <c r="A113" s="528"/>
      <c r="B113" s="529" t="s">
        <v>125</v>
      </c>
      <c r="C113" s="530">
        <v>12</v>
      </c>
      <c r="D113" s="218">
        <f t="shared" si="93"/>
        <v>4</v>
      </c>
      <c r="E113" s="218">
        <f t="shared" si="94"/>
        <v>4</v>
      </c>
      <c r="F113" s="218">
        <v>3</v>
      </c>
      <c r="G113" s="218">
        <v>8</v>
      </c>
      <c r="H113" s="218">
        <v>60</v>
      </c>
      <c r="I113" s="218">
        <f t="shared" si="95"/>
        <v>4</v>
      </c>
      <c r="J113" s="527"/>
      <c r="K113" s="504"/>
      <c r="L113" s="506"/>
    </row>
    <row r="114" spans="1:12" x14ac:dyDescent="0.2">
      <c r="A114" s="528"/>
      <c r="B114" s="529" t="s">
        <v>131</v>
      </c>
      <c r="C114" s="530">
        <v>12</v>
      </c>
      <c r="D114" s="218">
        <f>C114/3</f>
        <v>4</v>
      </c>
      <c r="E114" s="218">
        <f>C114/3</f>
        <v>4</v>
      </c>
      <c r="F114" s="259">
        <v>3</v>
      </c>
      <c r="G114" s="218">
        <v>8</v>
      </c>
      <c r="H114" s="219">
        <v>90</v>
      </c>
      <c r="I114" s="218">
        <f>C114/3</f>
        <v>4</v>
      </c>
      <c r="J114" s="527"/>
      <c r="K114" s="504"/>
      <c r="L114" s="506"/>
    </row>
    <row r="115" spans="1:12" x14ac:dyDescent="0.2">
      <c r="B115" s="529" t="s">
        <v>132</v>
      </c>
      <c r="C115" s="530">
        <v>12</v>
      </c>
      <c r="D115" s="218">
        <f t="shared" ref="D115:D119" si="96">C115/3</f>
        <v>4</v>
      </c>
      <c r="E115" s="218">
        <f t="shared" ref="E115:E119" si="97">C115/3</f>
        <v>4</v>
      </c>
      <c r="F115" s="259">
        <v>3</v>
      </c>
      <c r="G115" s="218">
        <v>8</v>
      </c>
      <c r="H115" s="219">
        <v>78</v>
      </c>
      <c r="I115" s="218">
        <f t="shared" ref="I115:I119" si="98">C115/3</f>
        <v>4</v>
      </c>
      <c r="J115" s="527"/>
      <c r="K115" s="504"/>
      <c r="L115" s="506"/>
    </row>
    <row r="116" spans="1:12" x14ac:dyDescent="0.2">
      <c r="B116" s="529" t="s">
        <v>127</v>
      </c>
      <c r="C116" s="530">
        <v>12</v>
      </c>
      <c r="D116" s="218">
        <f t="shared" si="96"/>
        <v>4</v>
      </c>
      <c r="E116" s="218">
        <f t="shared" si="97"/>
        <v>4</v>
      </c>
      <c r="F116" s="259">
        <v>3</v>
      </c>
      <c r="G116" s="218">
        <v>8</v>
      </c>
      <c r="H116" s="219">
        <v>134</v>
      </c>
      <c r="I116" s="218">
        <f t="shared" si="98"/>
        <v>4</v>
      </c>
      <c r="J116" s="527"/>
      <c r="K116" s="504"/>
      <c r="L116" s="506"/>
    </row>
    <row r="117" spans="1:12" x14ac:dyDescent="0.2">
      <c r="B117" s="529" t="s">
        <v>128</v>
      </c>
      <c r="C117" s="530">
        <v>12</v>
      </c>
      <c r="D117" s="218">
        <f t="shared" si="96"/>
        <v>4</v>
      </c>
      <c r="E117" s="218">
        <f t="shared" si="97"/>
        <v>4</v>
      </c>
      <c r="F117" s="259">
        <v>3</v>
      </c>
      <c r="G117" s="218">
        <v>8</v>
      </c>
      <c r="H117" s="219">
        <v>82</v>
      </c>
      <c r="I117" s="218">
        <f t="shared" si="98"/>
        <v>4</v>
      </c>
      <c r="J117" s="527"/>
      <c r="K117" s="504"/>
      <c r="L117" s="506"/>
    </row>
    <row r="118" spans="1:12" x14ac:dyDescent="0.2">
      <c r="B118" s="529" t="s">
        <v>129</v>
      </c>
      <c r="C118" s="530">
        <v>12</v>
      </c>
      <c r="D118" s="218">
        <f t="shared" si="96"/>
        <v>4</v>
      </c>
      <c r="E118" s="218">
        <f t="shared" si="97"/>
        <v>4</v>
      </c>
      <c r="F118" s="259">
        <v>3</v>
      </c>
      <c r="G118" s="218">
        <v>8</v>
      </c>
      <c r="H118" s="219">
        <v>160</v>
      </c>
      <c r="I118" s="218">
        <f t="shared" si="98"/>
        <v>4</v>
      </c>
      <c r="J118" s="527"/>
      <c r="K118" s="504"/>
      <c r="L118" s="506"/>
    </row>
    <row r="119" spans="1:12" x14ac:dyDescent="0.2">
      <c r="B119" s="529" t="s">
        <v>130</v>
      </c>
      <c r="C119" s="530">
        <v>12</v>
      </c>
      <c r="D119" s="218">
        <f t="shared" si="96"/>
        <v>4</v>
      </c>
      <c r="E119" s="218">
        <f t="shared" si="97"/>
        <v>4</v>
      </c>
      <c r="F119" s="259">
        <v>3</v>
      </c>
      <c r="G119" s="218">
        <v>8</v>
      </c>
      <c r="H119" s="219">
        <v>68</v>
      </c>
      <c r="I119" s="218">
        <f t="shared" si="98"/>
        <v>4</v>
      </c>
      <c r="J119" s="527"/>
      <c r="K119" s="504"/>
      <c r="L119" s="506"/>
    </row>
    <row r="120" spans="1:12" x14ac:dyDescent="0.2">
      <c r="A120" s="503">
        <v>44212</v>
      </c>
      <c r="B120" s="526" t="s">
        <v>123</v>
      </c>
      <c r="C120" s="531">
        <f>SUM(C121:C128)</f>
        <v>96</v>
      </c>
      <c r="D120" s="531">
        <f t="shared" ref="D120:I120" si="99">SUM(D121:D128)</f>
        <v>32</v>
      </c>
      <c r="E120" s="531">
        <f t="shared" si="99"/>
        <v>32</v>
      </c>
      <c r="F120" s="531">
        <f t="shared" si="99"/>
        <v>0</v>
      </c>
      <c r="G120" s="531">
        <f t="shared" si="99"/>
        <v>64</v>
      </c>
      <c r="H120" s="531">
        <f t="shared" si="99"/>
        <v>874</v>
      </c>
      <c r="I120" s="531">
        <f t="shared" si="99"/>
        <v>32</v>
      </c>
      <c r="J120" s="527"/>
      <c r="K120" s="504"/>
      <c r="L120" s="506"/>
    </row>
    <row r="121" spans="1:12" x14ac:dyDescent="0.2">
      <c r="A121" s="528"/>
      <c r="B121" s="529" t="s">
        <v>124</v>
      </c>
      <c r="C121" s="530">
        <v>12</v>
      </c>
      <c r="D121" s="218">
        <f t="shared" ref="D121:D122" si="100">C121/3</f>
        <v>4</v>
      </c>
      <c r="E121" s="218">
        <f t="shared" ref="E121:E122" si="101">C121/3</f>
        <v>4</v>
      </c>
      <c r="F121" s="218"/>
      <c r="G121" s="218">
        <v>8</v>
      </c>
      <c r="H121" s="218">
        <v>124</v>
      </c>
      <c r="I121" s="218">
        <f t="shared" ref="I121:I122" si="102">C121/3</f>
        <v>4</v>
      </c>
      <c r="J121" s="527"/>
      <c r="K121" s="504"/>
      <c r="L121" s="506"/>
    </row>
    <row r="122" spans="1:12" x14ac:dyDescent="0.2">
      <c r="A122" s="528"/>
      <c r="B122" s="529" t="s">
        <v>125</v>
      </c>
      <c r="C122" s="530">
        <v>12</v>
      </c>
      <c r="D122" s="218">
        <f t="shared" si="100"/>
        <v>4</v>
      </c>
      <c r="E122" s="218">
        <f t="shared" si="101"/>
        <v>4</v>
      </c>
      <c r="F122" s="218"/>
      <c r="G122" s="218">
        <v>8</v>
      </c>
      <c r="H122" s="218">
        <v>106</v>
      </c>
      <c r="I122" s="218">
        <f t="shared" si="102"/>
        <v>4</v>
      </c>
      <c r="J122" s="527"/>
      <c r="K122" s="504"/>
      <c r="L122" s="506"/>
    </row>
    <row r="123" spans="1:12" x14ac:dyDescent="0.2">
      <c r="B123" s="529" t="s">
        <v>131</v>
      </c>
      <c r="C123" s="530">
        <v>12</v>
      </c>
      <c r="D123" s="218">
        <f>C123/3</f>
        <v>4</v>
      </c>
      <c r="E123" s="218">
        <f>C123/3</f>
        <v>4</v>
      </c>
      <c r="F123" s="259"/>
      <c r="G123" s="218">
        <v>8</v>
      </c>
      <c r="H123" s="219">
        <v>84</v>
      </c>
      <c r="I123" s="218">
        <f>C123/3</f>
        <v>4</v>
      </c>
      <c r="J123" s="527"/>
      <c r="K123" s="504"/>
      <c r="L123" s="506"/>
    </row>
    <row r="124" spans="1:12" x14ac:dyDescent="0.2">
      <c r="B124" s="529" t="s">
        <v>132</v>
      </c>
      <c r="C124" s="530">
        <v>12</v>
      </c>
      <c r="D124" s="218">
        <f t="shared" ref="D124:D128" si="103">C124/3</f>
        <v>4</v>
      </c>
      <c r="E124" s="218">
        <f t="shared" ref="E124:E128" si="104">C124/3</f>
        <v>4</v>
      </c>
      <c r="F124" s="259"/>
      <c r="G124" s="218">
        <v>8</v>
      </c>
      <c r="H124" s="219">
        <v>122</v>
      </c>
      <c r="I124" s="218">
        <f t="shared" ref="I124:I128" si="105">C124/3</f>
        <v>4</v>
      </c>
      <c r="J124" s="527"/>
      <c r="K124" s="504"/>
      <c r="L124" s="506"/>
    </row>
    <row r="125" spans="1:12" x14ac:dyDescent="0.2">
      <c r="B125" s="529" t="s">
        <v>127</v>
      </c>
      <c r="C125" s="530">
        <v>12</v>
      </c>
      <c r="D125" s="218">
        <f t="shared" si="103"/>
        <v>4</v>
      </c>
      <c r="E125" s="218">
        <f t="shared" si="104"/>
        <v>4</v>
      </c>
      <c r="F125" s="259"/>
      <c r="G125" s="218">
        <v>8</v>
      </c>
      <c r="H125" s="219">
        <v>126</v>
      </c>
      <c r="I125" s="218">
        <f t="shared" si="105"/>
        <v>4</v>
      </c>
      <c r="J125" s="527"/>
      <c r="K125" s="504"/>
      <c r="L125" s="506"/>
    </row>
    <row r="126" spans="1:12" x14ac:dyDescent="0.2">
      <c r="B126" s="529" t="s">
        <v>128</v>
      </c>
      <c r="C126" s="530">
        <v>12</v>
      </c>
      <c r="D126" s="218">
        <f t="shared" si="103"/>
        <v>4</v>
      </c>
      <c r="E126" s="218">
        <f t="shared" si="104"/>
        <v>4</v>
      </c>
      <c r="F126" s="259"/>
      <c r="G126" s="218">
        <v>8</v>
      </c>
      <c r="H126" s="219">
        <v>114</v>
      </c>
      <c r="I126" s="218">
        <f t="shared" si="105"/>
        <v>4</v>
      </c>
      <c r="J126" s="527"/>
      <c r="K126" s="504"/>
      <c r="L126" s="506"/>
    </row>
    <row r="127" spans="1:12" x14ac:dyDescent="0.2">
      <c r="B127" s="529" t="s">
        <v>129</v>
      </c>
      <c r="C127" s="530">
        <v>12</v>
      </c>
      <c r="D127" s="218">
        <f t="shared" si="103"/>
        <v>4</v>
      </c>
      <c r="E127" s="218">
        <f t="shared" si="104"/>
        <v>4</v>
      </c>
      <c r="F127" s="259"/>
      <c r="G127" s="218">
        <v>8</v>
      </c>
      <c r="H127" s="219">
        <v>118</v>
      </c>
      <c r="I127" s="218">
        <f t="shared" si="105"/>
        <v>4</v>
      </c>
      <c r="J127" s="527"/>
      <c r="K127" s="504"/>
      <c r="L127" s="506"/>
    </row>
    <row r="128" spans="1:12" x14ac:dyDescent="0.2">
      <c r="B128" s="529" t="s">
        <v>130</v>
      </c>
      <c r="C128" s="530">
        <v>12</v>
      </c>
      <c r="D128" s="218">
        <f t="shared" si="103"/>
        <v>4</v>
      </c>
      <c r="E128" s="218">
        <f t="shared" si="104"/>
        <v>4</v>
      </c>
      <c r="F128" s="259"/>
      <c r="G128" s="218">
        <v>8</v>
      </c>
      <c r="H128" s="219">
        <v>80</v>
      </c>
      <c r="I128" s="218">
        <f t="shared" si="105"/>
        <v>4</v>
      </c>
      <c r="J128" s="527"/>
      <c r="K128" s="504"/>
      <c r="L128" s="506"/>
    </row>
    <row r="129" spans="1:12" x14ac:dyDescent="0.2">
      <c r="A129" s="503">
        <v>44213</v>
      </c>
      <c r="B129" s="526" t="s">
        <v>123</v>
      </c>
      <c r="C129" s="531">
        <f>SUM(C130:C137)</f>
        <v>96</v>
      </c>
      <c r="D129" s="531">
        <f t="shared" ref="D129:I129" si="106">SUM(D130:D137)</f>
        <v>32</v>
      </c>
      <c r="E129" s="531">
        <f t="shared" si="106"/>
        <v>32</v>
      </c>
      <c r="F129" s="531">
        <f t="shared" si="106"/>
        <v>0</v>
      </c>
      <c r="G129" s="531">
        <f t="shared" si="106"/>
        <v>64</v>
      </c>
      <c r="H129" s="531">
        <f t="shared" si="106"/>
        <v>560</v>
      </c>
      <c r="I129" s="531">
        <f t="shared" si="106"/>
        <v>32</v>
      </c>
      <c r="J129" s="527"/>
      <c r="K129" s="504"/>
      <c r="L129" s="506"/>
    </row>
    <row r="130" spans="1:12" x14ac:dyDescent="0.2">
      <c r="A130" s="528"/>
      <c r="B130" s="529" t="s">
        <v>124</v>
      </c>
      <c r="C130" s="530">
        <v>12</v>
      </c>
      <c r="D130" s="218">
        <f t="shared" ref="D130:D131" si="107">C130/3</f>
        <v>4</v>
      </c>
      <c r="E130" s="218">
        <f t="shared" ref="E130:E131" si="108">C130/3</f>
        <v>4</v>
      </c>
      <c r="F130" s="218"/>
      <c r="G130" s="218">
        <v>8</v>
      </c>
      <c r="H130" s="218">
        <v>96</v>
      </c>
      <c r="I130" s="218">
        <f t="shared" ref="I130:I131" si="109">C130/3</f>
        <v>4</v>
      </c>
      <c r="J130" s="527"/>
      <c r="K130" s="504"/>
      <c r="L130" s="506"/>
    </row>
    <row r="131" spans="1:12" x14ac:dyDescent="0.2">
      <c r="A131" s="528"/>
      <c r="B131" s="529" t="s">
        <v>125</v>
      </c>
      <c r="C131" s="530">
        <v>12</v>
      </c>
      <c r="D131" s="218">
        <f t="shared" si="107"/>
        <v>4</v>
      </c>
      <c r="E131" s="218">
        <f t="shared" si="108"/>
        <v>4</v>
      </c>
      <c r="F131" s="218"/>
      <c r="G131" s="218">
        <v>8</v>
      </c>
      <c r="H131" s="218">
        <v>82</v>
      </c>
      <c r="I131" s="218">
        <f t="shared" si="109"/>
        <v>4</v>
      </c>
      <c r="J131" s="527"/>
      <c r="K131" s="504"/>
      <c r="L131" s="506"/>
    </row>
    <row r="132" spans="1:12" x14ac:dyDescent="0.2">
      <c r="B132" s="529" t="s">
        <v>131</v>
      </c>
      <c r="C132" s="530">
        <v>12</v>
      </c>
      <c r="D132" s="218">
        <f>C132/3</f>
        <v>4</v>
      </c>
      <c r="E132" s="218">
        <f>C132/3</f>
        <v>4</v>
      </c>
      <c r="F132" s="259"/>
      <c r="G132" s="218">
        <v>8</v>
      </c>
      <c r="H132" s="219">
        <v>66</v>
      </c>
      <c r="I132" s="218">
        <f>C132/3</f>
        <v>4</v>
      </c>
      <c r="J132" s="527"/>
      <c r="K132" s="504"/>
      <c r="L132" s="506"/>
    </row>
    <row r="133" spans="1:12" x14ac:dyDescent="0.2">
      <c r="B133" s="529" t="s">
        <v>132</v>
      </c>
      <c r="C133" s="530">
        <v>12</v>
      </c>
      <c r="D133" s="218">
        <f t="shared" ref="D133:D137" si="110">C133/3</f>
        <v>4</v>
      </c>
      <c r="E133" s="218">
        <f t="shared" ref="E133:E137" si="111">C133/3</f>
        <v>4</v>
      </c>
      <c r="F133" s="259"/>
      <c r="G133" s="218">
        <v>8</v>
      </c>
      <c r="H133" s="219">
        <v>54</v>
      </c>
      <c r="I133" s="218">
        <f t="shared" ref="I133:I137" si="112">C133/3</f>
        <v>4</v>
      </c>
      <c r="J133" s="527"/>
      <c r="K133" s="504"/>
      <c r="L133" s="506"/>
    </row>
    <row r="134" spans="1:12" x14ac:dyDescent="0.2">
      <c r="B134" s="529" t="s">
        <v>127</v>
      </c>
      <c r="C134" s="530">
        <v>12</v>
      </c>
      <c r="D134" s="218">
        <f t="shared" si="110"/>
        <v>4</v>
      </c>
      <c r="E134" s="218">
        <f t="shared" si="111"/>
        <v>4</v>
      </c>
      <c r="F134" s="259"/>
      <c r="G134" s="218">
        <v>8</v>
      </c>
      <c r="H134" s="219">
        <v>62</v>
      </c>
      <c r="I134" s="218">
        <f t="shared" si="112"/>
        <v>4</v>
      </c>
      <c r="J134" s="527"/>
      <c r="K134" s="504"/>
      <c r="L134" s="506"/>
    </row>
    <row r="135" spans="1:12" x14ac:dyDescent="0.2">
      <c r="B135" s="529" t="s">
        <v>128</v>
      </c>
      <c r="C135" s="530">
        <v>12</v>
      </c>
      <c r="D135" s="218">
        <f t="shared" si="110"/>
        <v>4</v>
      </c>
      <c r="E135" s="218">
        <f t="shared" si="111"/>
        <v>4</v>
      </c>
      <c r="F135" s="259"/>
      <c r="G135" s="218">
        <v>8</v>
      </c>
      <c r="H135" s="219">
        <v>56</v>
      </c>
      <c r="I135" s="218">
        <f t="shared" si="112"/>
        <v>4</v>
      </c>
      <c r="J135" s="527"/>
      <c r="K135" s="504"/>
      <c r="L135" s="506"/>
    </row>
    <row r="136" spans="1:12" x14ac:dyDescent="0.2">
      <c r="B136" s="529" t="s">
        <v>129</v>
      </c>
      <c r="C136" s="530">
        <v>12</v>
      </c>
      <c r="D136" s="218">
        <f t="shared" si="110"/>
        <v>4</v>
      </c>
      <c r="E136" s="218">
        <f t="shared" si="111"/>
        <v>4</v>
      </c>
      <c r="F136" s="259"/>
      <c r="G136" s="218">
        <v>8</v>
      </c>
      <c r="H136" s="219">
        <v>90</v>
      </c>
      <c r="I136" s="218">
        <f t="shared" si="112"/>
        <v>4</v>
      </c>
      <c r="J136" s="527"/>
      <c r="K136" s="504"/>
      <c r="L136" s="506"/>
    </row>
    <row r="137" spans="1:12" x14ac:dyDescent="0.2">
      <c r="B137" s="529" t="s">
        <v>130</v>
      </c>
      <c r="C137" s="530">
        <v>12</v>
      </c>
      <c r="D137" s="218">
        <f t="shared" si="110"/>
        <v>4</v>
      </c>
      <c r="E137" s="218">
        <f t="shared" si="111"/>
        <v>4</v>
      </c>
      <c r="F137" s="259"/>
      <c r="G137" s="218">
        <v>8</v>
      </c>
      <c r="H137" s="219">
        <v>54</v>
      </c>
      <c r="I137" s="218">
        <f t="shared" si="112"/>
        <v>4</v>
      </c>
      <c r="J137" s="527"/>
      <c r="K137" s="504"/>
      <c r="L137" s="506"/>
    </row>
    <row r="138" spans="1:12" x14ac:dyDescent="0.2">
      <c r="A138" s="503">
        <v>44214</v>
      </c>
      <c r="B138" s="526" t="s">
        <v>123</v>
      </c>
      <c r="C138" s="531">
        <f>SUM(C139:C146)</f>
        <v>96</v>
      </c>
      <c r="D138" s="531">
        <f t="shared" ref="D138:I138" si="113">SUM(D139:D146)</f>
        <v>32</v>
      </c>
      <c r="E138" s="531">
        <f t="shared" si="113"/>
        <v>32</v>
      </c>
      <c r="F138" s="531">
        <f t="shared" si="113"/>
        <v>0</v>
      </c>
      <c r="G138" s="531">
        <f t="shared" si="113"/>
        <v>64</v>
      </c>
      <c r="H138" s="531">
        <f t="shared" si="113"/>
        <v>876</v>
      </c>
      <c r="I138" s="531">
        <f t="shared" si="113"/>
        <v>32</v>
      </c>
      <c r="J138" s="527"/>
      <c r="K138" s="504"/>
      <c r="L138" s="506"/>
    </row>
    <row r="139" spans="1:12" x14ac:dyDescent="0.2">
      <c r="A139" s="528"/>
      <c r="B139" s="529" t="s">
        <v>124</v>
      </c>
      <c r="C139" s="530">
        <v>12</v>
      </c>
      <c r="D139" s="218">
        <f t="shared" ref="D139:D140" si="114">C139/3</f>
        <v>4</v>
      </c>
      <c r="E139" s="218">
        <f t="shared" ref="E139:E140" si="115">C139/3</f>
        <v>4</v>
      </c>
      <c r="F139" s="218"/>
      <c r="G139" s="218">
        <v>8</v>
      </c>
      <c r="H139" s="218">
        <v>124</v>
      </c>
      <c r="I139" s="218">
        <f t="shared" ref="I139:I140" si="116">C139/3</f>
        <v>4</v>
      </c>
      <c r="J139" s="527"/>
      <c r="K139" s="504"/>
      <c r="L139" s="506"/>
    </row>
    <row r="140" spans="1:12" x14ac:dyDescent="0.2">
      <c r="A140" s="528"/>
      <c r="B140" s="529" t="s">
        <v>125</v>
      </c>
      <c r="C140" s="530">
        <v>12</v>
      </c>
      <c r="D140" s="218">
        <f t="shared" si="114"/>
        <v>4</v>
      </c>
      <c r="E140" s="218">
        <f t="shared" si="115"/>
        <v>4</v>
      </c>
      <c r="F140" s="218"/>
      <c r="G140" s="218">
        <v>8</v>
      </c>
      <c r="H140" s="218">
        <v>102</v>
      </c>
      <c r="I140" s="218">
        <f t="shared" si="116"/>
        <v>4</v>
      </c>
      <c r="J140" s="527"/>
      <c r="K140" s="504"/>
      <c r="L140" s="506"/>
    </row>
    <row r="141" spans="1:12" x14ac:dyDescent="0.2">
      <c r="B141" s="529" t="s">
        <v>131</v>
      </c>
      <c r="C141" s="530">
        <v>12</v>
      </c>
      <c r="D141" s="218">
        <f>C141/3</f>
        <v>4</v>
      </c>
      <c r="E141" s="218">
        <f>C141/3</f>
        <v>4</v>
      </c>
      <c r="F141" s="259"/>
      <c r="G141" s="218">
        <v>8</v>
      </c>
      <c r="H141" s="219">
        <v>94</v>
      </c>
      <c r="I141" s="218">
        <f>C141/3</f>
        <v>4</v>
      </c>
      <c r="J141" s="527"/>
      <c r="K141" s="504"/>
      <c r="L141" s="506"/>
    </row>
    <row r="142" spans="1:12" x14ac:dyDescent="0.2">
      <c r="B142" s="529" t="s">
        <v>132</v>
      </c>
      <c r="C142" s="530">
        <v>12</v>
      </c>
      <c r="D142" s="218">
        <f t="shared" ref="D142:D146" si="117">C142/3</f>
        <v>4</v>
      </c>
      <c r="E142" s="218">
        <f t="shared" ref="E142:E146" si="118">C142/3</f>
        <v>4</v>
      </c>
      <c r="F142" s="259"/>
      <c r="G142" s="218">
        <v>8</v>
      </c>
      <c r="H142" s="219">
        <v>96</v>
      </c>
      <c r="I142" s="218">
        <f t="shared" ref="I142:I146" si="119">C142/3</f>
        <v>4</v>
      </c>
      <c r="J142" s="527"/>
      <c r="K142" s="504"/>
      <c r="L142" s="506"/>
    </row>
    <row r="143" spans="1:12" x14ac:dyDescent="0.2">
      <c r="B143" s="529" t="s">
        <v>127</v>
      </c>
      <c r="C143" s="530">
        <v>12</v>
      </c>
      <c r="D143" s="218">
        <f t="shared" si="117"/>
        <v>4</v>
      </c>
      <c r="E143" s="218">
        <f t="shared" si="118"/>
        <v>4</v>
      </c>
      <c r="F143" s="259"/>
      <c r="G143" s="218">
        <v>8</v>
      </c>
      <c r="H143" s="219">
        <v>110</v>
      </c>
      <c r="I143" s="218">
        <f t="shared" si="119"/>
        <v>4</v>
      </c>
      <c r="J143" s="527"/>
      <c r="K143" s="504"/>
      <c r="L143" s="506"/>
    </row>
    <row r="144" spans="1:12" x14ac:dyDescent="0.2">
      <c r="B144" s="529" t="s">
        <v>128</v>
      </c>
      <c r="C144" s="530">
        <v>12</v>
      </c>
      <c r="D144" s="218">
        <f t="shared" si="117"/>
        <v>4</v>
      </c>
      <c r="E144" s="218">
        <f t="shared" si="118"/>
        <v>4</v>
      </c>
      <c r="F144" s="259"/>
      <c r="G144" s="218">
        <v>8</v>
      </c>
      <c r="H144" s="219">
        <v>110</v>
      </c>
      <c r="I144" s="218">
        <f t="shared" si="119"/>
        <v>4</v>
      </c>
      <c r="J144" s="527"/>
      <c r="K144" s="504"/>
      <c r="L144" s="506"/>
    </row>
    <row r="145" spans="1:12" x14ac:dyDescent="0.2">
      <c r="B145" s="529" t="s">
        <v>129</v>
      </c>
      <c r="C145" s="530">
        <v>12</v>
      </c>
      <c r="D145" s="218">
        <f t="shared" si="117"/>
        <v>4</v>
      </c>
      <c r="E145" s="218">
        <f t="shared" si="118"/>
        <v>4</v>
      </c>
      <c r="F145" s="259"/>
      <c r="G145" s="218">
        <v>8</v>
      </c>
      <c r="H145" s="219">
        <v>158</v>
      </c>
      <c r="I145" s="218">
        <f t="shared" si="119"/>
        <v>4</v>
      </c>
      <c r="J145" s="527"/>
      <c r="K145" s="504"/>
      <c r="L145" s="506"/>
    </row>
    <row r="146" spans="1:12" x14ac:dyDescent="0.2">
      <c r="B146" s="529" t="s">
        <v>130</v>
      </c>
      <c r="C146" s="530">
        <v>12</v>
      </c>
      <c r="D146" s="218">
        <f t="shared" si="117"/>
        <v>4</v>
      </c>
      <c r="E146" s="218">
        <f t="shared" si="118"/>
        <v>4</v>
      </c>
      <c r="F146" s="259"/>
      <c r="G146" s="218">
        <v>8</v>
      </c>
      <c r="H146" s="219">
        <v>82</v>
      </c>
      <c r="I146" s="218">
        <f t="shared" si="119"/>
        <v>4</v>
      </c>
      <c r="J146" s="527"/>
      <c r="K146" s="504"/>
      <c r="L146" s="506"/>
    </row>
    <row r="147" spans="1:12" x14ac:dyDescent="0.2">
      <c r="A147" s="503">
        <v>44215</v>
      </c>
      <c r="B147" s="526" t="s">
        <v>123</v>
      </c>
      <c r="C147" s="531">
        <f>SUM(C148:C155)</f>
        <v>96</v>
      </c>
      <c r="D147" s="531">
        <f t="shared" ref="D147:I147" si="120">SUM(D148:D155)</f>
        <v>32</v>
      </c>
      <c r="E147" s="531">
        <f t="shared" si="120"/>
        <v>32</v>
      </c>
      <c r="F147" s="531">
        <f t="shared" si="120"/>
        <v>0</v>
      </c>
      <c r="G147" s="531">
        <f t="shared" si="120"/>
        <v>64</v>
      </c>
      <c r="H147" s="531">
        <f t="shared" si="120"/>
        <v>938</v>
      </c>
      <c r="I147" s="531">
        <f t="shared" si="120"/>
        <v>32</v>
      </c>
      <c r="J147" s="527"/>
      <c r="K147" s="504"/>
      <c r="L147" s="506"/>
    </row>
    <row r="148" spans="1:12" x14ac:dyDescent="0.2">
      <c r="A148" s="528"/>
      <c r="B148" s="529" t="s">
        <v>124</v>
      </c>
      <c r="C148" s="530">
        <v>12</v>
      </c>
      <c r="D148" s="218">
        <f t="shared" ref="D148:D149" si="121">C148/3</f>
        <v>4</v>
      </c>
      <c r="E148" s="218">
        <f t="shared" ref="E148:E149" si="122">C148/3</f>
        <v>4</v>
      </c>
      <c r="F148" s="218"/>
      <c r="G148" s="218">
        <v>8</v>
      </c>
      <c r="H148" s="218">
        <v>100</v>
      </c>
      <c r="I148" s="218">
        <f t="shared" ref="I148:I149" si="123">C148/3</f>
        <v>4</v>
      </c>
      <c r="J148" s="527"/>
      <c r="K148" s="504"/>
      <c r="L148" s="506"/>
    </row>
    <row r="149" spans="1:12" x14ac:dyDescent="0.2">
      <c r="A149" s="528"/>
      <c r="B149" s="529" t="s">
        <v>125</v>
      </c>
      <c r="C149" s="530">
        <v>12</v>
      </c>
      <c r="D149" s="218">
        <f t="shared" si="121"/>
        <v>4</v>
      </c>
      <c r="E149" s="218">
        <f t="shared" si="122"/>
        <v>4</v>
      </c>
      <c r="F149" s="218"/>
      <c r="G149" s="218">
        <v>8</v>
      </c>
      <c r="H149" s="218">
        <v>116</v>
      </c>
      <c r="I149" s="218">
        <f t="shared" si="123"/>
        <v>4</v>
      </c>
      <c r="J149" s="527"/>
      <c r="K149" s="504"/>
      <c r="L149" s="506"/>
    </row>
    <row r="150" spans="1:12" x14ac:dyDescent="0.2">
      <c r="B150" s="529" t="s">
        <v>131</v>
      </c>
      <c r="C150" s="530">
        <v>12</v>
      </c>
      <c r="D150" s="218">
        <f>C150/3</f>
        <v>4</v>
      </c>
      <c r="E150" s="218">
        <f>C150/3</f>
        <v>4</v>
      </c>
      <c r="F150" s="259"/>
      <c r="G150" s="218">
        <v>8</v>
      </c>
      <c r="H150" s="219">
        <v>84</v>
      </c>
      <c r="I150" s="218">
        <f>C150/3</f>
        <v>4</v>
      </c>
      <c r="J150" s="527"/>
      <c r="K150" s="504"/>
      <c r="L150" s="506"/>
    </row>
    <row r="151" spans="1:12" x14ac:dyDescent="0.2">
      <c r="B151" s="529" t="s">
        <v>132</v>
      </c>
      <c r="C151" s="530">
        <v>12</v>
      </c>
      <c r="D151" s="218">
        <f t="shared" ref="D151:D155" si="124">C151/3</f>
        <v>4</v>
      </c>
      <c r="E151" s="218">
        <f t="shared" ref="E151:E155" si="125">C151/3</f>
        <v>4</v>
      </c>
      <c r="F151" s="259"/>
      <c r="G151" s="218">
        <v>8</v>
      </c>
      <c r="H151" s="219">
        <v>76</v>
      </c>
      <c r="I151" s="218">
        <f t="shared" ref="I151:I155" si="126">C151/3</f>
        <v>4</v>
      </c>
      <c r="J151" s="527"/>
      <c r="K151" s="504"/>
      <c r="L151" s="506"/>
    </row>
    <row r="152" spans="1:12" x14ac:dyDescent="0.2">
      <c r="B152" s="529" t="s">
        <v>127</v>
      </c>
      <c r="C152" s="530">
        <v>12</v>
      </c>
      <c r="D152" s="218">
        <f t="shared" si="124"/>
        <v>4</v>
      </c>
      <c r="E152" s="218">
        <f t="shared" si="125"/>
        <v>4</v>
      </c>
      <c r="F152" s="259"/>
      <c r="G152" s="218">
        <v>8</v>
      </c>
      <c r="H152" s="219">
        <v>146</v>
      </c>
      <c r="I152" s="218">
        <f t="shared" si="126"/>
        <v>4</v>
      </c>
      <c r="J152" s="527"/>
      <c r="K152" s="504"/>
      <c r="L152" s="506"/>
    </row>
    <row r="153" spans="1:12" x14ac:dyDescent="0.2">
      <c r="B153" s="529" t="s">
        <v>128</v>
      </c>
      <c r="C153" s="530">
        <v>12</v>
      </c>
      <c r="D153" s="218">
        <f t="shared" si="124"/>
        <v>4</v>
      </c>
      <c r="E153" s="218">
        <f t="shared" si="125"/>
        <v>4</v>
      </c>
      <c r="F153" s="259"/>
      <c r="G153" s="218">
        <v>8</v>
      </c>
      <c r="H153" s="219">
        <v>118</v>
      </c>
      <c r="I153" s="218">
        <f t="shared" si="126"/>
        <v>4</v>
      </c>
      <c r="J153" s="527"/>
      <c r="K153" s="504"/>
      <c r="L153" s="506"/>
    </row>
    <row r="154" spans="1:12" x14ac:dyDescent="0.2">
      <c r="B154" s="529" t="s">
        <v>129</v>
      </c>
      <c r="C154" s="530">
        <v>12</v>
      </c>
      <c r="D154" s="218">
        <f t="shared" si="124"/>
        <v>4</v>
      </c>
      <c r="E154" s="218">
        <f t="shared" si="125"/>
        <v>4</v>
      </c>
      <c r="F154" s="259"/>
      <c r="G154" s="218">
        <v>8</v>
      </c>
      <c r="H154" s="219">
        <v>186</v>
      </c>
      <c r="I154" s="218">
        <f t="shared" si="126"/>
        <v>4</v>
      </c>
      <c r="J154" s="527"/>
      <c r="K154" s="504"/>
      <c r="L154" s="506"/>
    </row>
    <row r="155" spans="1:12" x14ac:dyDescent="0.2">
      <c r="B155" s="529" t="s">
        <v>130</v>
      </c>
      <c r="C155" s="530">
        <v>12</v>
      </c>
      <c r="D155" s="218">
        <f t="shared" si="124"/>
        <v>4</v>
      </c>
      <c r="E155" s="218">
        <f t="shared" si="125"/>
        <v>4</v>
      </c>
      <c r="F155" s="259"/>
      <c r="G155" s="218">
        <v>8</v>
      </c>
      <c r="H155" s="219">
        <v>112</v>
      </c>
      <c r="I155" s="218">
        <f t="shared" si="126"/>
        <v>4</v>
      </c>
      <c r="J155" s="527"/>
      <c r="K155" s="504"/>
      <c r="L155" s="506"/>
    </row>
    <row r="156" spans="1:12" x14ac:dyDescent="0.2">
      <c r="A156" s="503">
        <v>44216</v>
      </c>
      <c r="B156" s="526" t="s">
        <v>123</v>
      </c>
      <c r="C156" s="531">
        <f>SUM(C157:C164)</f>
        <v>96</v>
      </c>
      <c r="D156" s="531">
        <f t="shared" ref="D156:I156" si="127">SUM(D157:D164)</f>
        <v>32</v>
      </c>
      <c r="E156" s="531">
        <f t="shared" si="127"/>
        <v>32</v>
      </c>
      <c r="F156" s="531">
        <f t="shared" si="127"/>
        <v>0</v>
      </c>
      <c r="G156" s="531">
        <f t="shared" si="127"/>
        <v>64</v>
      </c>
      <c r="H156" s="531">
        <f t="shared" si="127"/>
        <v>794</v>
      </c>
      <c r="I156" s="531">
        <f t="shared" si="127"/>
        <v>32</v>
      </c>
      <c r="J156" s="527"/>
      <c r="K156" s="504"/>
      <c r="L156" s="506"/>
    </row>
    <row r="157" spans="1:12" x14ac:dyDescent="0.2">
      <c r="A157" s="528"/>
      <c r="B157" s="529" t="s">
        <v>124</v>
      </c>
      <c r="C157" s="530">
        <v>12</v>
      </c>
      <c r="D157" s="218">
        <f t="shared" ref="D157:D158" si="128">C157/3</f>
        <v>4</v>
      </c>
      <c r="E157" s="218">
        <f t="shared" ref="E157:E158" si="129">C157/3</f>
        <v>4</v>
      </c>
      <c r="F157" s="218"/>
      <c r="G157" s="218">
        <v>8</v>
      </c>
      <c r="H157" s="218">
        <v>96</v>
      </c>
      <c r="I157" s="218">
        <f t="shared" ref="I157:I158" si="130">C157/3</f>
        <v>4</v>
      </c>
      <c r="J157" s="527"/>
      <c r="K157" s="504"/>
      <c r="L157" s="506"/>
    </row>
    <row r="158" spans="1:12" x14ac:dyDescent="0.2">
      <c r="A158" s="528"/>
      <c r="B158" s="529" t="s">
        <v>125</v>
      </c>
      <c r="C158" s="530">
        <v>12</v>
      </c>
      <c r="D158" s="218">
        <f t="shared" si="128"/>
        <v>4</v>
      </c>
      <c r="E158" s="218">
        <f t="shared" si="129"/>
        <v>4</v>
      </c>
      <c r="F158" s="218"/>
      <c r="G158" s="218">
        <v>8</v>
      </c>
      <c r="H158" s="218">
        <v>96</v>
      </c>
      <c r="I158" s="218">
        <f t="shared" si="130"/>
        <v>4</v>
      </c>
      <c r="J158" s="527"/>
      <c r="K158" s="504"/>
      <c r="L158" s="506"/>
    </row>
    <row r="159" spans="1:12" x14ac:dyDescent="0.2">
      <c r="B159" s="529" t="s">
        <v>131</v>
      </c>
      <c r="C159" s="530">
        <v>12</v>
      </c>
      <c r="D159" s="218">
        <f>C159/3</f>
        <v>4</v>
      </c>
      <c r="E159" s="218">
        <f>C159/3</f>
        <v>4</v>
      </c>
      <c r="F159" s="259"/>
      <c r="G159" s="218">
        <v>8</v>
      </c>
      <c r="H159" s="219">
        <v>88</v>
      </c>
      <c r="I159" s="218">
        <f>C159/3</f>
        <v>4</v>
      </c>
      <c r="J159" s="527"/>
      <c r="K159" s="504"/>
      <c r="L159" s="506"/>
    </row>
    <row r="160" spans="1:12" x14ac:dyDescent="0.2">
      <c r="B160" s="529" t="s">
        <v>132</v>
      </c>
      <c r="C160" s="530">
        <v>12</v>
      </c>
      <c r="D160" s="218">
        <f t="shared" ref="D160:D164" si="131">C160/3</f>
        <v>4</v>
      </c>
      <c r="E160" s="218">
        <f t="shared" ref="E160:E164" si="132">C160/3</f>
        <v>4</v>
      </c>
      <c r="F160" s="259"/>
      <c r="G160" s="218">
        <v>8</v>
      </c>
      <c r="H160" s="219">
        <v>46</v>
      </c>
      <c r="I160" s="218">
        <f t="shared" ref="I160:I164" si="133">C160/3</f>
        <v>4</v>
      </c>
      <c r="J160" s="527"/>
      <c r="K160" s="504"/>
      <c r="L160" s="506"/>
    </row>
    <row r="161" spans="1:12" x14ac:dyDescent="0.2">
      <c r="B161" s="529" t="s">
        <v>127</v>
      </c>
      <c r="C161" s="530">
        <v>12</v>
      </c>
      <c r="D161" s="218">
        <f t="shared" si="131"/>
        <v>4</v>
      </c>
      <c r="E161" s="218">
        <f t="shared" si="132"/>
        <v>4</v>
      </c>
      <c r="F161" s="259"/>
      <c r="G161" s="218">
        <v>8</v>
      </c>
      <c r="H161" s="219">
        <v>146</v>
      </c>
      <c r="I161" s="218">
        <f t="shared" si="133"/>
        <v>4</v>
      </c>
      <c r="J161" s="527"/>
      <c r="K161" s="504"/>
      <c r="L161" s="506"/>
    </row>
    <row r="162" spans="1:12" x14ac:dyDescent="0.2">
      <c r="B162" s="529" t="s">
        <v>128</v>
      </c>
      <c r="C162" s="530">
        <v>12</v>
      </c>
      <c r="D162" s="218">
        <f t="shared" si="131"/>
        <v>4</v>
      </c>
      <c r="E162" s="218">
        <f t="shared" si="132"/>
        <v>4</v>
      </c>
      <c r="F162" s="259"/>
      <c r="G162" s="218">
        <v>8</v>
      </c>
      <c r="H162" s="219">
        <v>106</v>
      </c>
      <c r="I162" s="218">
        <f t="shared" si="133"/>
        <v>4</v>
      </c>
      <c r="J162" s="527"/>
      <c r="K162" s="504"/>
      <c r="L162" s="506"/>
    </row>
    <row r="163" spans="1:12" x14ac:dyDescent="0.2">
      <c r="B163" s="529" t="s">
        <v>129</v>
      </c>
      <c r="C163" s="530">
        <v>12</v>
      </c>
      <c r="D163" s="218">
        <f t="shared" si="131"/>
        <v>4</v>
      </c>
      <c r="E163" s="218">
        <f t="shared" si="132"/>
        <v>4</v>
      </c>
      <c r="F163" s="259"/>
      <c r="G163" s="218">
        <v>8</v>
      </c>
      <c r="H163" s="219">
        <v>154</v>
      </c>
      <c r="I163" s="218">
        <f t="shared" si="133"/>
        <v>4</v>
      </c>
      <c r="J163" s="527"/>
      <c r="K163" s="504"/>
      <c r="L163" s="506"/>
    </row>
    <row r="164" spans="1:12" x14ac:dyDescent="0.2">
      <c r="B164" s="529" t="s">
        <v>130</v>
      </c>
      <c r="C164" s="530">
        <v>12</v>
      </c>
      <c r="D164" s="218">
        <f t="shared" si="131"/>
        <v>4</v>
      </c>
      <c r="E164" s="218">
        <f t="shared" si="132"/>
        <v>4</v>
      </c>
      <c r="F164" s="259"/>
      <c r="G164" s="218">
        <v>8</v>
      </c>
      <c r="H164" s="219">
        <v>62</v>
      </c>
      <c r="I164" s="218">
        <f t="shared" si="133"/>
        <v>4</v>
      </c>
      <c r="J164" s="527"/>
      <c r="K164" s="504"/>
      <c r="L164" s="506"/>
    </row>
    <row r="165" spans="1:12" x14ac:dyDescent="0.2">
      <c r="A165" s="503">
        <v>44217</v>
      </c>
      <c r="B165" s="526" t="s">
        <v>123</v>
      </c>
      <c r="C165" s="531">
        <f>SUM(C166:C173)</f>
        <v>96</v>
      </c>
      <c r="D165" s="531">
        <f t="shared" ref="D165:I165" si="134">SUM(D166:D173)</f>
        <v>32</v>
      </c>
      <c r="E165" s="531">
        <f t="shared" si="134"/>
        <v>32</v>
      </c>
      <c r="F165" s="531">
        <f t="shared" si="134"/>
        <v>0</v>
      </c>
      <c r="G165" s="531">
        <f t="shared" si="134"/>
        <v>64</v>
      </c>
      <c r="H165" s="531">
        <f t="shared" si="134"/>
        <v>740</v>
      </c>
      <c r="I165" s="531">
        <f t="shared" si="134"/>
        <v>32</v>
      </c>
      <c r="J165" s="527"/>
      <c r="K165" s="504"/>
      <c r="L165" s="506"/>
    </row>
    <row r="166" spans="1:12" x14ac:dyDescent="0.2">
      <c r="A166" s="528"/>
      <c r="B166" s="529" t="s">
        <v>124</v>
      </c>
      <c r="C166" s="530">
        <v>12</v>
      </c>
      <c r="D166" s="218">
        <f t="shared" ref="D166:D167" si="135">C166/3</f>
        <v>4</v>
      </c>
      <c r="E166" s="218">
        <f t="shared" ref="E166:E167" si="136">C166/3</f>
        <v>4</v>
      </c>
      <c r="F166" s="218"/>
      <c r="G166" s="218">
        <v>8</v>
      </c>
      <c r="H166" s="218">
        <v>116</v>
      </c>
      <c r="I166" s="218">
        <f t="shared" ref="I166:I167" si="137">C166/3</f>
        <v>4</v>
      </c>
      <c r="J166" s="527"/>
      <c r="K166" s="504"/>
      <c r="L166" s="506"/>
    </row>
    <row r="167" spans="1:12" x14ac:dyDescent="0.2">
      <c r="A167" s="528"/>
      <c r="B167" s="529" t="s">
        <v>125</v>
      </c>
      <c r="C167" s="530">
        <v>12</v>
      </c>
      <c r="D167" s="218">
        <f t="shared" si="135"/>
        <v>4</v>
      </c>
      <c r="E167" s="218">
        <f t="shared" si="136"/>
        <v>4</v>
      </c>
      <c r="F167" s="218"/>
      <c r="G167" s="218">
        <v>8</v>
      </c>
      <c r="H167" s="218">
        <v>56</v>
      </c>
      <c r="I167" s="218">
        <f t="shared" si="137"/>
        <v>4</v>
      </c>
      <c r="J167" s="527"/>
      <c r="K167" s="504"/>
      <c r="L167" s="506"/>
    </row>
    <row r="168" spans="1:12" x14ac:dyDescent="0.2">
      <c r="B168" s="529" t="s">
        <v>131</v>
      </c>
      <c r="C168" s="530">
        <v>12</v>
      </c>
      <c r="D168" s="218">
        <f>C168/3</f>
        <v>4</v>
      </c>
      <c r="E168" s="218">
        <f>C168/3</f>
        <v>4</v>
      </c>
      <c r="F168" s="259"/>
      <c r="G168" s="218">
        <v>8</v>
      </c>
      <c r="H168" s="219">
        <v>90</v>
      </c>
      <c r="I168" s="218">
        <f>C168/3</f>
        <v>4</v>
      </c>
      <c r="J168" s="527"/>
      <c r="K168" s="504"/>
      <c r="L168" s="506"/>
    </row>
    <row r="169" spans="1:12" x14ac:dyDescent="0.2">
      <c r="B169" s="529" t="s">
        <v>132</v>
      </c>
      <c r="C169" s="530">
        <v>12</v>
      </c>
      <c r="D169" s="218">
        <f t="shared" ref="D169:D173" si="138">C169/3</f>
        <v>4</v>
      </c>
      <c r="E169" s="218">
        <f t="shared" ref="E169:E173" si="139">C169/3</f>
        <v>4</v>
      </c>
      <c r="F169" s="259"/>
      <c r="G169" s="218">
        <v>8</v>
      </c>
      <c r="H169" s="219">
        <v>38</v>
      </c>
      <c r="I169" s="218">
        <f t="shared" ref="I169:I173" si="140">C169/3</f>
        <v>4</v>
      </c>
      <c r="J169" s="527"/>
      <c r="K169" s="504"/>
      <c r="L169" s="506"/>
    </row>
    <row r="170" spans="1:12" x14ac:dyDescent="0.2">
      <c r="B170" s="529" t="s">
        <v>127</v>
      </c>
      <c r="C170" s="530">
        <v>12</v>
      </c>
      <c r="D170" s="218">
        <f t="shared" si="138"/>
        <v>4</v>
      </c>
      <c r="E170" s="218">
        <f t="shared" si="139"/>
        <v>4</v>
      </c>
      <c r="F170" s="259"/>
      <c r="G170" s="218">
        <v>8</v>
      </c>
      <c r="H170" s="219">
        <v>134</v>
      </c>
      <c r="I170" s="218">
        <f t="shared" si="140"/>
        <v>4</v>
      </c>
      <c r="J170" s="527"/>
      <c r="K170" s="504"/>
      <c r="L170" s="506"/>
    </row>
    <row r="171" spans="1:12" x14ac:dyDescent="0.2">
      <c r="B171" s="529" t="s">
        <v>128</v>
      </c>
      <c r="C171" s="530">
        <v>12</v>
      </c>
      <c r="D171" s="218">
        <f t="shared" si="138"/>
        <v>4</v>
      </c>
      <c r="E171" s="218">
        <f t="shared" si="139"/>
        <v>4</v>
      </c>
      <c r="F171" s="259"/>
      <c r="G171" s="218">
        <v>8</v>
      </c>
      <c r="H171" s="219">
        <v>82</v>
      </c>
      <c r="I171" s="218">
        <f t="shared" si="140"/>
        <v>4</v>
      </c>
      <c r="J171" s="527"/>
      <c r="K171" s="504"/>
      <c r="L171" s="506"/>
    </row>
    <row r="172" spans="1:12" x14ac:dyDescent="0.2">
      <c r="B172" s="529" t="s">
        <v>129</v>
      </c>
      <c r="C172" s="530">
        <v>12</v>
      </c>
      <c r="D172" s="218">
        <f t="shared" si="138"/>
        <v>4</v>
      </c>
      <c r="E172" s="218">
        <f t="shared" si="139"/>
        <v>4</v>
      </c>
      <c r="F172" s="259"/>
      <c r="G172" s="218">
        <v>8</v>
      </c>
      <c r="H172" s="219">
        <v>120</v>
      </c>
      <c r="I172" s="218">
        <f t="shared" si="140"/>
        <v>4</v>
      </c>
      <c r="J172" s="527"/>
      <c r="K172" s="504"/>
      <c r="L172" s="506"/>
    </row>
    <row r="173" spans="1:12" x14ac:dyDescent="0.2">
      <c r="B173" s="529" t="s">
        <v>130</v>
      </c>
      <c r="C173" s="530">
        <v>12</v>
      </c>
      <c r="D173" s="218">
        <f t="shared" si="138"/>
        <v>4</v>
      </c>
      <c r="E173" s="218">
        <f t="shared" si="139"/>
        <v>4</v>
      </c>
      <c r="F173" s="259"/>
      <c r="G173" s="218">
        <v>8</v>
      </c>
      <c r="H173" s="219">
        <v>104</v>
      </c>
      <c r="I173" s="218">
        <f t="shared" si="140"/>
        <v>4</v>
      </c>
      <c r="J173" s="527"/>
      <c r="K173" s="504"/>
      <c r="L173" s="506"/>
    </row>
    <row r="174" spans="1:12" x14ac:dyDescent="0.2">
      <c r="A174" s="503">
        <v>44218</v>
      </c>
      <c r="B174" s="526" t="s">
        <v>123</v>
      </c>
      <c r="C174" s="531">
        <f>SUM(C175:C182)</f>
        <v>96</v>
      </c>
      <c r="D174" s="531">
        <f t="shared" ref="D174:I174" si="141">SUM(D175:D182)</f>
        <v>32</v>
      </c>
      <c r="E174" s="531">
        <f t="shared" si="141"/>
        <v>32</v>
      </c>
      <c r="F174" s="531">
        <f t="shared" si="141"/>
        <v>24</v>
      </c>
      <c r="G174" s="531">
        <f t="shared" si="141"/>
        <v>64</v>
      </c>
      <c r="H174" s="531">
        <f t="shared" si="141"/>
        <v>866</v>
      </c>
      <c r="I174" s="531">
        <f t="shared" si="141"/>
        <v>32</v>
      </c>
      <c r="J174" s="527"/>
      <c r="K174" s="504"/>
      <c r="L174" s="506"/>
    </row>
    <row r="175" spans="1:12" x14ac:dyDescent="0.2">
      <c r="A175" s="528"/>
      <c r="B175" s="529" t="s">
        <v>124</v>
      </c>
      <c r="C175" s="530">
        <v>12</v>
      </c>
      <c r="D175" s="218">
        <f t="shared" ref="D175:D176" si="142">C175/3</f>
        <v>4</v>
      </c>
      <c r="E175" s="218">
        <f t="shared" ref="E175:E176" si="143">C175/3</f>
        <v>4</v>
      </c>
      <c r="F175" s="218">
        <v>3</v>
      </c>
      <c r="G175" s="218">
        <v>8</v>
      </c>
      <c r="H175" s="218">
        <v>136</v>
      </c>
      <c r="I175" s="218">
        <f t="shared" ref="I175:I176" si="144">C175/3</f>
        <v>4</v>
      </c>
      <c r="J175" s="527"/>
      <c r="K175" s="504"/>
      <c r="L175" s="506"/>
    </row>
    <row r="176" spans="1:12" x14ac:dyDescent="0.2">
      <c r="A176" s="528"/>
      <c r="B176" s="529" t="s">
        <v>125</v>
      </c>
      <c r="C176" s="530">
        <v>12</v>
      </c>
      <c r="D176" s="218">
        <f t="shared" si="142"/>
        <v>4</v>
      </c>
      <c r="E176" s="218">
        <f t="shared" si="143"/>
        <v>4</v>
      </c>
      <c r="F176" s="218">
        <v>3</v>
      </c>
      <c r="G176" s="218">
        <v>8</v>
      </c>
      <c r="H176" s="218">
        <v>72</v>
      </c>
      <c r="I176" s="218">
        <f t="shared" si="144"/>
        <v>4</v>
      </c>
      <c r="J176" s="527"/>
      <c r="K176" s="504"/>
      <c r="L176" s="506"/>
    </row>
    <row r="177" spans="1:12" x14ac:dyDescent="0.2">
      <c r="B177" s="529" t="s">
        <v>131</v>
      </c>
      <c r="C177" s="530">
        <v>12</v>
      </c>
      <c r="D177" s="218">
        <f>C177/3</f>
        <v>4</v>
      </c>
      <c r="E177" s="218">
        <f>C177/3</f>
        <v>4</v>
      </c>
      <c r="F177" s="259">
        <v>3</v>
      </c>
      <c r="G177" s="218">
        <v>8</v>
      </c>
      <c r="H177" s="219">
        <v>104</v>
      </c>
      <c r="I177" s="218">
        <f>C177/3</f>
        <v>4</v>
      </c>
      <c r="J177" s="527"/>
      <c r="K177" s="504"/>
      <c r="L177" s="506"/>
    </row>
    <row r="178" spans="1:12" x14ac:dyDescent="0.2">
      <c r="B178" s="529" t="s">
        <v>132</v>
      </c>
      <c r="C178" s="530">
        <v>12</v>
      </c>
      <c r="D178" s="218">
        <f t="shared" ref="D178:D182" si="145">C178/3</f>
        <v>4</v>
      </c>
      <c r="E178" s="218">
        <f t="shared" ref="E178:E182" si="146">C178/3</f>
        <v>4</v>
      </c>
      <c r="F178" s="259">
        <v>3</v>
      </c>
      <c r="G178" s="218">
        <v>8</v>
      </c>
      <c r="H178" s="219">
        <v>66</v>
      </c>
      <c r="I178" s="218">
        <f t="shared" ref="I178:I182" si="147">C178/3</f>
        <v>4</v>
      </c>
      <c r="J178" s="527"/>
      <c r="K178" s="504"/>
      <c r="L178" s="506"/>
    </row>
    <row r="179" spans="1:12" x14ac:dyDescent="0.2">
      <c r="B179" s="529" t="s">
        <v>127</v>
      </c>
      <c r="C179" s="530">
        <v>12</v>
      </c>
      <c r="D179" s="218">
        <f t="shared" si="145"/>
        <v>4</v>
      </c>
      <c r="E179" s="218">
        <f t="shared" si="146"/>
        <v>4</v>
      </c>
      <c r="F179" s="259">
        <v>3</v>
      </c>
      <c r="G179" s="218">
        <v>8</v>
      </c>
      <c r="H179" s="219">
        <v>112</v>
      </c>
      <c r="I179" s="218">
        <f t="shared" si="147"/>
        <v>4</v>
      </c>
      <c r="J179" s="527"/>
      <c r="K179" s="504"/>
      <c r="L179" s="506"/>
    </row>
    <row r="180" spans="1:12" x14ac:dyDescent="0.2">
      <c r="B180" s="529" t="s">
        <v>128</v>
      </c>
      <c r="C180" s="530">
        <v>12</v>
      </c>
      <c r="D180" s="218">
        <f t="shared" si="145"/>
        <v>4</v>
      </c>
      <c r="E180" s="218">
        <f t="shared" si="146"/>
        <v>4</v>
      </c>
      <c r="F180" s="259">
        <v>3</v>
      </c>
      <c r="G180" s="218">
        <v>8</v>
      </c>
      <c r="H180" s="219">
        <v>68</v>
      </c>
      <c r="I180" s="218">
        <f t="shared" si="147"/>
        <v>4</v>
      </c>
      <c r="J180" s="527"/>
      <c r="K180" s="504"/>
      <c r="L180" s="506"/>
    </row>
    <row r="181" spans="1:12" x14ac:dyDescent="0.2">
      <c r="B181" s="529" t="s">
        <v>129</v>
      </c>
      <c r="C181" s="530">
        <v>12</v>
      </c>
      <c r="D181" s="218">
        <f t="shared" si="145"/>
        <v>4</v>
      </c>
      <c r="E181" s="218">
        <f t="shared" si="146"/>
        <v>4</v>
      </c>
      <c r="F181" s="259">
        <v>3</v>
      </c>
      <c r="G181" s="218">
        <v>8</v>
      </c>
      <c r="H181" s="219">
        <v>170</v>
      </c>
      <c r="I181" s="218">
        <f t="shared" si="147"/>
        <v>4</v>
      </c>
      <c r="J181" s="527"/>
      <c r="K181" s="504"/>
      <c r="L181" s="506"/>
    </row>
    <row r="182" spans="1:12" x14ac:dyDescent="0.2">
      <c r="B182" s="529" t="s">
        <v>130</v>
      </c>
      <c r="C182" s="530">
        <v>12</v>
      </c>
      <c r="D182" s="218">
        <f t="shared" si="145"/>
        <v>4</v>
      </c>
      <c r="E182" s="218">
        <f t="shared" si="146"/>
        <v>4</v>
      </c>
      <c r="F182" s="259">
        <v>3</v>
      </c>
      <c r="G182" s="218">
        <v>8</v>
      </c>
      <c r="H182" s="219">
        <v>138</v>
      </c>
      <c r="I182" s="218">
        <f t="shared" si="147"/>
        <v>4</v>
      </c>
      <c r="J182" s="527"/>
      <c r="K182" s="504"/>
      <c r="L182" s="506"/>
    </row>
    <row r="183" spans="1:12" x14ac:dyDescent="0.2">
      <c r="A183" s="503">
        <v>44219</v>
      </c>
      <c r="B183" s="526" t="s">
        <v>123</v>
      </c>
      <c r="C183" s="531">
        <f>SUM(C184:C192)</f>
        <v>108</v>
      </c>
      <c r="D183" s="531">
        <f t="shared" ref="D183:I183" si="148">SUM(D184:D192)</f>
        <v>36</v>
      </c>
      <c r="E183" s="531">
        <f t="shared" si="148"/>
        <v>36</v>
      </c>
      <c r="F183" s="531">
        <f t="shared" si="148"/>
        <v>0</v>
      </c>
      <c r="G183" s="531">
        <f t="shared" si="148"/>
        <v>72</v>
      </c>
      <c r="H183" s="531">
        <f t="shared" si="148"/>
        <v>970</v>
      </c>
      <c r="I183" s="531">
        <f t="shared" si="148"/>
        <v>36</v>
      </c>
      <c r="J183" s="527"/>
      <c r="K183" s="504"/>
      <c r="L183" s="506"/>
    </row>
    <row r="184" spans="1:12" x14ac:dyDescent="0.2">
      <c r="A184" s="528"/>
      <c r="B184" s="529" t="s">
        <v>124</v>
      </c>
      <c r="C184" s="530">
        <v>12</v>
      </c>
      <c r="D184" s="218">
        <f t="shared" ref="D184:D185" si="149">C184/3</f>
        <v>4</v>
      </c>
      <c r="E184" s="218">
        <f t="shared" ref="E184:E185" si="150">C184/3</f>
        <v>4</v>
      </c>
      <c r="F184" s="218"/>
      <c r="G184" s="218">
        <v>8</v>
      </c>
      <c r="H184" s="218">
        <v>116</v>
      </c>
      <c r="I184" s="218">
        <f t="shared" ref="I184:I185" si="151">C184/3</f>
        <v>4</v>
      </c>
      <c r="J184" s="527"/>
      <c r="K184" s="504"/>
      <c r="L184" s="506"/>
    </row>
    <row r="185" spans="1:12" x14ac:dyDescent="0.2">
      <c r="A185" s="528"/>
      <c r="B185" s="529" t="s">
        <v>125</v>
      </c>
      <c r="C185" s="530">
        <v>12</v>
      </c>
      <c r="D185" s="218">
        <f t="shared" si="149"/>
        <v>4</v>
      </c>
      <c r="E185" s="218">
        <f t="shared" si="150"/>
        <v>4</v>
      </c>
      <c r="F185" s="218"/>
      <c r="G185" s="218">
        <v>8</v>
      </c>
      <c r="H185" s="218">
        <v>136</v>
      </c>
      <c r="I185" s="218">
        <f t="shared" si="151"/>
        <v>4</v>
      </c>
      <c r="J185" s="527"/>
      <c r="K185" s="504"/>
      <c r="L185" s="506"/>
    </row>
    <row r="186" spans="1:12" x14ac:dyDescent="0.2">
      <c r="A186" s="528"/>
      <c r="B186" s="529" t="s">
        <v>131</v>
      </c>
      <c r="C186" s="530">
        <v>12</v>
      </c>
      <c r="D186" s="218">
        <f>C186/3</f>
        <v>4</v>
      </c>
      <c r="E186" s="218">
        <f>C186/3</f>
        <v>4</v>
      </c>
      <c r="F186" s="259"/>
      <c r="G186" s="218">
        <v>8</v>
      </c>
      <c r="H186" s="219">
        <v>120</v>
      </c>
      <c r="I186" s="218">
        <f>C186/3</f>
        <v>4</v>
      </c>
      <c r="J186" s="527"/>
      <c r="K186" s="504"/>
      <c r="L186" s="506"/>
    </row>
    <row r="187" spans="1:12" x14ac:dyDescent="0.2">
      <c r="B187" s="529" t="s">
        <v>132</v>
      </c>
      <c r="C187" s="530">
        <v>12</v>
      </c>
      <c r="D187" s="218">
        <f t="shared" ref="D187:D192" si="152">C187/3</f>
        <v>4</v>
      </c>
      <c r="E187" s="218">
        <f t="shared" ref="E187:E192" si="153">C187/3</f>
        <v>4</v>
      </c>
      <c r="F187" s="259"/>
      <c r="G187" s="218">
        <v>8</v>
      </c>
      <c r="H187" s="219">
        <v>54</v>
      </c>
      <c r="I187" s="218">
        <f t="shared" ref="I187:I191" si="154">C187/3</f>
        <v>4</v>
      </c>
      <c r="J187" s="527"/>
      <c r="K187" s="504"/>
      <c r="L187" s="506"/>
    </row>
    <row r="188" spans="1:12" x14ac:dyDescent="0.2">
      <c r="B188" s="529" t="s">
        <v>127</v>
      </c>
      <c r="C188" s="530">
        <v>12</v>
      </c>
      <c r="D188" s="218">
        <f t="shared" si="152"/>
        <v>4</v>
      </c>
      <c r="E188" s="218">
        <f t="shared" si="153"/>
        <v>4</v>
      </c>
      <c r="F188" s="259"/>
      <c r="G188" s="218">
        <v>8</v>
      </c>
      <c r="H188" s="219">
        <v>108</v>
      </c>
      <c r="I188" s="218">
        <f t="shared" si="154"/>
        <v>4</v>
      </c>
      <c r="J188" s="527"/>
      <c r="K188" s="504"/>
      <c r="L188" s="506"/>
    </row>
    <row r="189" spans="1:12" x14ac:dyDescent="0.2">
      <c r="B189" s="529" t="s">
        <v>128</v>
      </c>
      <c r="C189" s="530">
        <v>12</v>
      </c>
      <c r="D189" s="218">
        <f t="shared" si="152"/>
        <v>4</v>
      </c>
      <c r="E189" s="218">
        <f t="shared" si="153"/>
        <v>4</v>
      </c>
      <c r="F189" s="259"/>
      <c r="G189" s="218">
        <v>8</v>
      </c>
      <c r="H189" s="219">
        <v>84</v>
      </c>
      <c r="I189" s="218">
        <f t="shared" si="154"/>
        <v>4</v>
      </c>
      <c r="J189" s="527"/>
      <c r="K189" s="504"/>
      <c r="L189" s="506"/>
    </row>
    <row r="190" spans="1:12" x14ac:dyDescent="0.2">
      <c r="B190" s="532" t="s">
        <v>133</v>
      </c>
      <c r="C190" s="530">
        <v>12</v>
      </c>
      <c r="D190" s="218">
        <f t="shared" si="152"/>
        <v>4</v>
      </c>
      <c r="E190" s="218">
        <f t="shared" si="153"/>
        <v>4</v>
      </c>
      <c r="F190" s="259"/>
      <c r="G190" s="218">
        <v>8</v>
      </c>
      <c r="H190" s="219">
        <v>164</v>
      </c>
      <c r="I190" s="218">
        <f t="shared" si="154"/>
        <v>4</v>
      </c>
      <c r="J190" s="527"/>
      <c r="K190" s="504"/>
      <c r="L190" s="506"/>
    </row>
    <row r="191" spans="1:12" x14ac:dyDescent="0.2">
      <c r="B191" s="529" t="s">
        <v>129</v>
      </c>
      <c r="C191" s="530">
        <v>12</v>
      </c>
      <c r="D191" s="218">
        <f t="shared" si="152"/>
        <v>4</v>
      </c>
      <c r="E191" s="218">
        <f t="shared" si="153"/>
        <v>4</v>
      </c>
      <c r="F191" s="259"/>
      <c r="G191" s="218">
        <v>8</v>
      </c>
      <c r="H191" s="219">
        <v>102</v>
      </c>
      <c r="I191" s="218">
        <f t="shared" si="154"/>
        <v>4</v>
      </c>
      <c r="J191" s="527"/>
      <c r="K191" s="504"/>
      <c r="L191" s="506"/>
    </row>
    <row r="192" spans="1:12" x14ac:dyDescent="0.2">
      <c r="B192" s="529" t="s">
        <v>130</v>
      </c>
      <c r="C192" s="530">
        <v>12</v>
      </c>
      <c r="D192" s="218">
        <f t="shared" si="152"/>
        <v>4</v>
      </c>
      <c r="E192" s="218">
        <f t="shared" si="153"/>
        <v>4</v>
      </c>
      <c r="F192" s="259"/>
      <c r="G192" s="218">
        <v>8</v>
      </c>
      <c r="H192" s="219">
        <v>86</v>
      </c>
      <c r="I192" s="218">
        <v>4</v>
      </c>
      <c r="J192" s="527"/>
      <c r="K192" s="504"/>
      <c r="L192" s="506"/>
    </row>
    <row r="193" spans="1:12" x14ac:dyDescent="0.2">
      <c r="A193" s="503">
        <v>44220</v>
      </c>
      <c r="B193" s="526" t="s">
        <v>123</v>
      </c>
      <c r="C193" s="531">
        <f>SUM(C194:C202)</f>
        <v>108</v>
      </c>
      <c r="D193" s="531">
        <f t="shared" ref="D193:I193" si="155">SUM(D194:D202)</f>
        <v>36</v>
      </c>
      <c r="E193" s="531">
        <f t="shared" si="155"/>
        <v>36</v>
      </c>
      <c r="F193" s="531">
        <f t="shared" si="155"/>
        <v>0</v>
      </c>
      <c r="G193" s="531">
        <f t="shared" si="155"/>
        <v>72</v>
      </c>
      <c r="H193" s="531">
        <f t="shared" si="155"/>
        <v>862</v>
      </c>
      <c r="I193" s="531">
        <f t="shared" si="155"/>
        <v>36</v>
      </c>
      <c r="J193" s="527"/>
      <c r="K193" s="504"/>
      <c r="L193" s="506"/>
    </row>
    <row r="194" spans="1:12" x14ac:dyDescent="0.2">
      <c r="A194" s="528"/>
      <c r="B194" s="529" t="s">
        <v>124</v>
      </c>
      <c r="C194" s="530">
        <v>12</v>
      </c>
      <c r="D194" s="218">
        <f t="shared" ref="D194:D195" si="156">C194/3</f>
        <v>4</v>
      </c>
      <c r="E194" s="218">
        <f t="shared" ref="E194:E195" si="157">C194/3</f>
        <v>4</v>
      </c>
      <c r="F194" s="218"/>
      <c r="G194" s="218">
        <v>8</v>
      </c>
      <c r="H194" s="218">
        <v>102</v>
      </c>
      <c r="I194" s="218">
        <f t="shared" ref="I194:I195" si="158">C194/3</f>
        <v>4</v>
      </c>
      <c r="J194" s="527"/>
      <c r="K194" s="504"/>
      <c r="L194" s="506"/>
    </row>
    <row r="195" spans="1:12" x14ac:dyDescent="0.2">
      <c r="A195" s="528"/>
      <c r="B195" s="529" t="s">
        <v>125</v>
      </c>
      <c r="C195" s="530">
        <v>12</v>
      </c>
      <c r="D195" s="218">
        <f t="shared" si="156"/>
        <v>4</v>
      </c>
      <c r="E195" s="218">
        <f t="shared" si="157"/>
        <v>4</v>
      </c>
      <c r="F195" s="218"/>
      <c r="G195" s="218">
        <v>8</v>
      </c>
      <c r="H195" s="218">
        <v>122</v>
      </c>
      <c r="I195" s="218">
        <f t="shared" si="158"/>
        <v>4</v>
      </c>
      <c r="J195" s="527"/>
      <c r="K195" s="504"/>
      <c r="L195" s="506"/>
    </row>
    <row r="196" spans="1:12" x14ac:dyDescent="0.2">
      <c r="B196" s="529" t="s">
        <v>131</v>
      </c>
      <c r="C196" s="530">
        <v>12</v>
      </c>
      <c r="D196" s="218">
        <f>C196/3</f>
        <v>4</v>
      </c>
      <c r="E196" s="218">
        <f>C196/3</f>
        <v>4</v>
      </c>
      <c r="F196" s="259"/>
      <c r="G196" s="218">
        <v>8</v>
      </c>
      <c r="H196" s="219">
        <v>88</v>
      </c>
      <c r="I196" s="218">
        <f>C196/3</f>
        <v>4</v>
      </c>
      <c r="J196" s="527"/>
      <c r="K196" s="504"/>
      <c r="L196" s="506"/>
    </row>
    <row r="197" spans="1:12" x14ac:dyDescent="0.2">
      <c r="B197" s="529" t="s">
        <v>132</v>
      </c>
      <c r="C197" s="530">
        <v>12</v>
      </c>
      <c r="D197" s="218">
        <f t="shared" ref="D197:D202" si="159">C197/3</f>
        <v>4</v>
      </c>
      <c r="E197" s="218">
        <f t="shared" ref="E197:E202" si="160">C197/3</f>
        <v>4</v>
      </c>
      <c r="F197" s="259"/>
      <c r="G197" s="218">
        <v>8</v>
      </c>
      <c r="H197" s="219">
        <v>54</v>
      </c>
      <c r="I197" s="218">
        <f t="shared" ref="I197:I201" si="161">C197/3</f>
        <v>4</v>
      </c>
      <c r="J197" s="527"/>
      <c r="K197" s="504"/>
      <c r="L197" s="506"/>
    </row>
    <row r="198" spans="1:12" x14ac:dyDescent="0.2">
      <c r="B198" s="529" t="s">
        <v>127</v>
      </c>
      <c r="C198" s="530">
        <v>12</v>
      </c>
      <c r="D198" s="218">
        <f t="shared" si="159"/>
        <v>4</v>
      </c>
      <c r="E198" s="218">
        <f t="shared" si="160"/>
        <v>4</v>
      </c>
      <c r="F198" s="259"/>
      <c r="G198" s="218">
        <v>8</v>
      </c>
      <c r="H198" s="219">
        <v>108</v>
      </c>
      <c r="I198" s="218">
        <f t="shared" si="161"/>
        <v>4</v>
      </c>
      <c r="J198" s="527"/>
      <c r="K198" s="504"/>
      <c r="L198" s="506"/>
    </row>
    <row r="199" spans="1:12" x14ac:dyDescent="0.2">
      <c r="B199" s="529" t="s">
        <v>128</v>
      </c>
      <c r="C199" s="530">
        <v>12</v>
      </c>
      <c r="D199" s="218">
        <f t="shared" si="159"/>
        <v>4</v>
      </c>
      <c r="E199" s="218">
        <f t="shared" si="160"/>
        <v>4</v>
      </c>
      <c r="F199" s="259"/>
      <c r="G199" s="218">
        <v>8</v>
      </c>
      <c r="H199" s="219">
        <v>76</v>
      </c>
      <c r="I199" s="218">
        <f t="shared" si="161"/>
        <v>4</v>
      </c>
      <c r="J199" s="527"/>
      <c r="K199" s="504"/>
      <c r="L199" s="506"/>
    </row>
    <row r="200" spans="1:12" x14ac:dyDescent="0.2">
      <c r="B200" s="532" t="s">
        <v>133</v>
      </c>
      <c r="C200" s="530">
        <v>12</v>
      </c>
      <c r="D200" s="218">
        <f t="shared" si="159"/>
        <v>4</v>
      </c>
      <c r="E200" s="218">
        <f t="shared" si="160"/>
        <v>4</v>
      </c>
      <c r="F200" s="259"/>
      <c r="G200" s="218">
        <v>8</v>
      </c>
      <c r="H200" s="219">
        <v>150</v>
      </c>
      <c r="I200" s="218">
        <f t="shared" si="161"/>
        <v>4</v>
      </c>
      <c r="J200" s="527"/>
      <c r="K200" s="504"/>
      <c r="L200" s="506"/>
    </row>
    <row r="201" spans="1:12" x14ac:dyDescent="0.2">
      <c r="B201" s="529" t="s">
        <v>129</v>
      </c>
      <c r="C201" s="530">
        <v>12</v>
      </c>
      <c r="D201" s="218">
        <f t="shared" si="159"/>
        <v>4</v>
      </c>
      <c r="E201" s="218">
        <f t="shared" si="160"/>
        <v>4</v>
      </c>
      <c r="F201" s="259"/>
      <c r="G201" s="218">
        <v>8</v>
      </c>
      <c r="H201" s="219">
        <v>84</v>
      </c>
      <c r="I201" s="218">
        <f t="shared" si="161"/>
        <v>4</v>
      </c>
      <c r="J201" s="527"/>
      <c r="K201" s="504"/>
      <c r="L201" s="506"/>
    </row>
    <row r="202" spans="1:12" x14ac:dyDescent="0.2">
      <c r="B202" s="529" t="s">
        <v>130</v>
      </c>
      <c r="C202" s="530">
        <v>12</v>
      </c>
      <c r="D202" s="218">
        <f t="shared" si="159"/>
        <v>4</v>
      </c>
      <c r="E202" s="218">
        <f t="shared" si="160"/>
        <v>4</v>
      </c>
      <c r="F202" s="259"/>
      <c r="G202" s="218">
        <v>8</v>
      </c>
      <c r="H202" s="219">
        <v>78</v>
      </c>
      <c r="I202" s="218">
        <v>4</v>
      </c>
      <c r="J202" s="527"/>
      <c r="K202" s="504"/>
      <c r="L202" s="506"/>
    </row>
    <row r="203" spans="1:12" x14ac:dyDescent="0.2">
      <c r="A203" s="503">
        <v>44221</v>
      </c>
      <c r="B203" s="526" t="s">
        <v>123</v>
      </c>
      <c r="C203" s="531">
        <f>SUM(C204:C212)</f>
        <v>108</v>
      </c>
      <c r="D203" s="531">
        <f t="shared" ref="D203:I203" si="162">SUM(D204:D212)</f>
        <v>36</v>
      </c>
      <c r="E203" s="531">
        <f t="shared" si="162"/>
        <v>36</v>
      </c>
      <c r="F203" s="531">
        <f t="shared" si="162"/>
        <v>0</v>
      </c>
      <c r="G203" s="531">
        <f t="shared" si="162"/>
        <v>72</v>
      </c>
      <c r="H203" s="531">
        <f t="shared" si="162"/>
        <v>914</v>
      </c>
      <c r="I203" s="531">
        <f t="shared" si="162"/>
        <v>36</v>
      </c>
      <c r="J203" s="527"/>
      <c r="K203" s="504"/>
      <c r="L203" s="506"/>
    </row>
    <row r="204" spans="1:12" x14ac:dyDescent="0.2">
      <c r="A204" s="528"/>
      <c r="B204" s="529" t="s">
        <v>124</v>
      </c>
      <c r="C204" s="530">
        <v>12</v>
      </c>
      <c r="D204" s="218">
        <f t="shared" ref="D204:D205" si="163">C204/3</f>
        <v>4</v>
      </c>
      <c r="E204" s="218">
        <f t="shared" ref="E204:E205" si="164">C204/3</f>
        <v>4</v>
      </c>
      <c r="F204" s="218"/>
      <c r="G204" s="218">
        <v>8</v>
      </c>
      <c r="H204" s="218">
        <v>86</v>
      </c>
      <c r="I204" s="218">
        <f t="shared" ref="I204:I205" si="165">C204/3</f>
        <v>4</v>
      </c>
      <c r="J204" s="527"/>
      <c r="K204" s="504"/>
      <c r="L204" s="506"/>
    </row>
    <row r="205" spans="1:12" x14ac:dyDescent="0.2">
      <c r="A205" s="528"/>
      <c r="B205" s="529" t="s">
        <v>125</v>
      </c>
      <c r="C205" s="530">
        <v>12</v>
      </c>
      <c r="D205" s="218">
        <f t="shared" si="163"/>
        <v>4</v>
      </c>
      <c r="E205" s="218">
        <f t="shared" si="164"/>
        <v>4</v>
      </c>
      <c r="F205" s="218"/>
      <c r="G205" s="218">
        <v>8</v>
      </c>
      <c r="H205" s="218">
        <v>106</v>
      </c>
      <c r="I205" s="218">
        <f t="shared" si="165"/>
        <v>4</v>
      </c>
      <c r="J205" s="527"/>
      <c r="K205" s="504"/>
      <c r="L205" s="506"/>
    </row>
    <row r="206" spans="1:12" x14ac:dyDescent="0.2">
      <c r="B206" s="529" t="s">
        <v>131</v>
      </c>
      <c r="C206" s="530">
        <v>12</v>
      </c>
      <c r="D206" s="218">
        <f>C206/3</f>
        <v>4</v>
      </c>
      <c r="E206" s="218">
        <f>C206/3</f>
        <v>4</v>
      </c>
      <c r="F206" s="259"/>
      <c r="G206" s="218">
        <v>8</v>
      </c>
      <c r="H206" s="219">
        <v>122</v>
      </c>
      <c r="I206" s="218">
        <f>C206/3</f>
        <v>4</v>
      </c>
      <c r="J206" s="527"/>
      <c r="K206" s="504"/>
      <c r="L206" s="506"/>
    </row>
    <row r="207" spans="1:12" x14ac:dyDescent="0.2">
      <c r="B207" s="529" t="s">
        <v>132</v>
      </c>
      <c r="C207" s="530">
        <v>12</v>
      </c>
      <c r="D207" s="218">
        <f t="shared" ref="D207:D212" si="166">C207/3</f>
        <v>4</v>
      </c>
      <c r="E207" s="218">
        <f t="shared" ref="E207:E212" si="167">C207/3</f>
        <v>4</v>
      </c>
      <c r="F207" s="259"/>
      <c r="G207" s="218">
        <v>8</v>
      </c>
      <c r="H207" s="219">
        <v>92</v>
      </c>
      <c r="I207" s="218">
        <f t="shared" ref="I207:I211" si="168">C207/3</f>
        <v>4</v>
      </c>
      <c r="J207" s="527"/>
      <c r="K207" s="504"/>
      <c r="L207" s="506"/>
    </row>
    <row r="208" spans="1:12" x14ac:dyDescent="0.2">
      <c r="B208" s="529" t="s">
        <v>127</v>
      </c>
      <c r="C208" s="530">
        <v>12</v>
      </c>
      <c r="D208" s="218">
        <f t="shared" si="166"/>
        <v>4</v>
      </c>
      <c r="E208" s="218">
        <f t="shared" si="167"/>
        <v>4</v>
      </c>
      <c r="F208" s="259"/>
      <c r="G208" s="218">
        <v>8</v>
      </c>
      <c r="H208" s="219">
        <v>112</v>
      </c>
      <c r="I208" s="218">
        <f t="shared" si="168"/>
        <v>4</v>
      </c>
      <c r="J208" s="527"/>
      <c r="K208" s="504"/>
      <c r="L208" s="506"/>
    </row>
    <row r="209" spans="1:12" x14ac:dyDescent="0.2">
      <c r="B209" s="529" t="s">
        <v>128</v>
      </c>
      <c r="C209" s="530">
        <v>12</v>
      </c>
      <c r="D209" s="218">
        <f t="shared" si="166"/>
        <v>4</v>
      </c>
      <c r="E209" s="218">
        <f t="shared" si="167"/>
        <v>4</v>
      </c>
      <c r="F209" s="259"/>
      <c r="G209" s="218">
        <v>8</v>
      </c>
      <c r="H209" s="219">
        <v>98</v>
      </c>
      <c r="I209" s="218">
        <f t="shared" si="168"/>
        <v>4</v>
      </c>
      <c r="J209" s="527"/>
      <c r="K209" s="504"/>
      <c r="L209" s="506"/>
    </row>
    <row r="210" spans="1:12" x14ac:dyDescent="0.2">
      <c r="B210" s="532" t="s">
        <v>133</v>
      </c>
      <c r="C210" s="530">
        <v>12</v>
      </c>
      <c r="D210" s="218">
        <f t="shared" si="166"/>
        <v>4</v>
      </c>
      <c r="E210" s="218">
        <f t="shared" si="167"/>
        <v>4</v>
      </c>
      <c r="F210" s="259"/>
      <c r="G210" s="218">
        <v>8</v>
      </c>
      <c r="H210" s="219">
        <v>162</v>
      </c>
      <c r="I210" s="218">
        <f t="shared" si="168"/>
        <v>4</v>
      </c>
      <c r="J210" s="527"/>
      <c r="K210" s="504"/>
      <c r="L210" s="506"/>
    </row>
    <row r="211" spans="1:12" x14ac:dyDescent="0.2">
      <c r="B211" s="529" t="s">
        <v>129</v>
      </c>
      <c r="C211" s="530">
        <v>12</v>
      </c>
      <c r="D211" s="218">
        <f t="shared" si="166"/>
        <v>4</v>
      </c>
      <c r="E211" s="218">
        <f t="shared" si="167"/>
        <v>4</v>
      </c>
      <c r="F211" s="259"/>
      <c r="G211" s="218">
        <v>8</v>
      </c>
      <c r="H211" s="219">
        <v>50</v>
      </c>
      <c r="I211" s="218">
        <f t="shared" si="168"/>
        <v>4</v>
      </c>
      <c r="J211" s="527"/>
      <c r="K211" s="504"/>
      <c r="L211" s="506"/>
    </row>
    <row r="212" spans="1:12" x14ac:dyDescent="0.2">
      <c r="B212" s="529" t="s">
        <v>130</v>
      </c>
      <c r="C212" s="530">
        <v>12</v>
      </c>
      <c r="D212" s="218">
        <f t="shared" si="166"/>
        <v>4</v>
      </c>
      <c r="E212" s="218">
        <f t="shared" si="167"/>
        <v>4</v>
      </c>
      <c r="F212" s="259"/>
      <c r="G212" s="218">
        <v>8</v>
      </c>
      <c r="H212" s="219">
        <v>86</v>
      </c>
      <c r="I212" s="218">
        <v>4</v>
      </c>
      <c r="J212" s="527"/>
      <c r="K212" s="504"/>
      <c r="L212" s="506"/>
    </row>
    <row r="213" spans="1:12" x14ac:dyDescent="0.2">
      <c r="A213" s="503">
        <v>44222</v>
      </c>
      <c r="B213" s="526" t="s">
        <v>123</v>
      </c>
      <c r="C213" s="531">
        <f>SUM(C214:C222)</f>
        <v>108</v>
      </c>
      <c r="D213" s="531">
        <f t="shared" ref="D213:I213" si="169">SUM(D214:D222)</f>
        <v>36</v>
      </c>
      <c r="E213" s="531">
        <f t="shared" si="169"/>
        <v>36</v>
      </c>
      <c r="F213" s="531">
        <f t="shared" si="169"/>
        <v>0</v>
      </c>
      <c r="G213" s="531">
        <f t="shared" si="169"/>
        <v>72</v>
      </c>
      <c r="H213" s="531">
        <f t="shared" si="169"/>
        <v>886</v>
      </c>
      <c r="I213" s="531">
        <f t="shared" si="169"/>
        <v>36</v>
      </c>
      <c r="J213" s="527"/>
      <c r="K213" s="504"/>
      <c r="L213" s="506"/>
    </row>
    <row r="214" spans="1:12" x14ac:dyDescent="0.2">
      <c r="A214" s="528"/>
      <c r="B214" s="529" t="s">
        <v>124</v>
      </c>
      <c r="C214" s="530">
        <v>12</v>
      </c>
      <c r="D214" s="218">
        <f t="shared" ref="D214:D215" si="170">C214/3</f>
        <v>4</v>
      </c>
      <c r="E214" s="218">
        <f t="shared" ref="E214:E215" si="171">C214/3</f>
        <v>4</v>
      </c>
      <c r="F214" s="218"/>
      <c r="G214" s="218">
        <v>8</v>
      </c>
      <c r="H214" s="218">
        <v>136</v>
      </c>
      <c r="I214" s="218">
        <f t="shared" ref="I214:I215" si="172">C214/3</f>
        <v>4</v>
      </c>
      <c r="J214" s="527"/>
      <c r="K214" s="504"/>
      <c r="L214" s="506"/>
    </row>
    <row r="215" spans="1:12" x14ac:dyDescent="0.2">
      <c r="A215" s="528"/>
      <c r="B215" s="529" t="s">
        <v>125</v>
      </c>
      <c r="C215" s="530">
        <v>12</v>
      </c>
      <c r="D215" s="218">
        <f t="shared" si="170"/>
        <v>4</v>
      </c>
      <c r="E215" s="218">
        <f t="shared" si="171"/>
        <v>4</v>
      </c>
      <c r="F215" s="218"/>
      <c r="G215" s="218">
        <v>8</v>
      </c>
      <c r="H215" s="218">
        <v>114</v>
      </c>
      <c r="I215" s="218">
        <f t="shared" si="172"/>
        <v>4</v>
      </c>
      <c r="J215" s="527"/>
      <c r="K215" s="504"/>
      <c r="L215" s="506"/>
    </row>
    <row r="216" spans="1:12" x14ac:dyDescent="0.2">
      <c r="B216" s="529" t="s">
        <v>131</v>
      </c>
      <c r="C216" s="530">
        <v>12</v>
      </c>
      <c r="D216" s="218">
        <f>C216/3</f>
        <v>4</v>
      </c>
      <c r="E216" s="218">
        <f>C216/3</f>
        <v>4</v>
      </c>
      <c r="F216" s="259"/>
      <c r="G216" s="218">
        <v>8</v>
      </c>
      <c r="H216" s="219">
        <v>92</v>
      </c>
      <c r="I216" s="218">
        <f>C216/3</f>
        <v>4</v>
      </c>
      <c r="J216" s="527"/>
      <c r="K216" s="504"/>
      <c r="L216" s="506"/>
    </row>
    <row r="217" spans="1:12" x14ac:dyDescent="0.2">
      <c r="B217" s="529" t="s">
        <v>132</v>
      </c>
      <c r="C217" s="530">
        <v>12</v>
      </c>
      <c r="D217" s="218">
        <f t="shared" ref="D217:D222" si="173">C217/3</f>
        <v>4</v>
      </c>
      <c r="E217" s="218">
        <f t="shared" ref="E217:E222" si="174">C217/3</f>
        <v>4</v>
      </c>
      <c r="F217" s="259"/>
      <c r="G217" s="218">
        <v>8</v>
      </c>
      <c r="H217" s="219">
        <v>80</v>
      </c>
      <c r="I217" s="218">
        <f t="shared" ref="I217:I221" si="175">C217/3</f>
        <v>4</v>
      </c>
      <c r="J217" s="527"/>
      <c r="K217" s="504"/>
      <c r="L217" s="506"/>
    </row>
    <row r="218" spans="1:12" x14ac:dyDescent="0.2">
      <c r="B218" s="529" t="s">
        <v>127</v>
      </c>
      <c r="C218" s="530">
        <v>12</v>
      </c>
      <c r="D218" s="218">
        <f t="shared" si="173"/>
        <v>4</v>
      </c>
      <c r="E218" s="218">
        <f t="shared" si="174"/>
        <v>4</v>
      </c>
      <c r="F218" s="259"/>
      <c r="G218" s="218">
        <v>8</v>
      </c>
      <c r="H218" s="219">
        <v>122</v>
      </c>
      <c r="I218" s="218">
        <f t="shared" si="175"/>
        <v>4</v>
      </c>
      <c r="J218" s="527"/>
      <c r="K218" s="504"/>
      <c r="L218" s="506"/>
    </row>
    <row r="219" spans="1:12" x14ac:dyDescent="0.2">
      <c r="B219" s="529" t="s">
        <v>128</v>
      </c>
      <c r="C219" s="530">
        <v>12</v>
      </c>
      <c r="D219" s="218">
        <f t="shared" si="173"/>
        <v>4</v>
      </c>
      <c r="E219" s="218">
        <f t="shared" si="174"/>
        <v>4</v>
      </c>
      <c r="F219" s="259"/>
      <c r="G219" s="218">
        <v>8</v>
      </c>
      <c r="H219" s="219">
        <v>76</v>
      </c>
      <c r="I219" s="218">
        <f t="shared" si="175"/>
        <v>4</v>
      </c>
      <c r="J219" s="527"/>
      <c r="K219" s="504"/>
      <c r="L219" s="506"/>
    </row>
    <row r="220" spans="1:12" x14ac:dyDescent="0.2">
      <c r="B220" s="532" t="s">
        <v>133</v>
      </c>
      <c r="C220" s="530">
        <v>12</v>
      </c>
      <c r="D220" s="218">
        <f t="shared" si="173"/>
        <v>4</v>
      </c>
      <c r="E220" s="218">
        <f t="shared" si="174"/>
        <v>4</v>
      </c>
      <c r="F220" s="259"/>
      <c r="G220" s="218">
        <v>8</v>
      </c>
      <c r="H220" s="219">
        <v>144</v>
      </c>
      <c r="I220" s="218">
        <f t="shared" si="175"/>
        <v>4</v>
      </c>
      <c r="J220" s="527"/>
      <c r="K220" s="504"/>
      <c r="L220" s="506"/>
    </row>
    <row r="221" spans="1:12" x14ac:dyDescent="0.2">
      <c r="B221" s="529" t="s">
        <v>129</v>
      </c>
      <c r="C221" s="530">
        <v>12</v>
      </c>
      <c r="D221" s="218">
        <f t="shared" si="173"/>
        <v>4</v>
      </c>
      <c r="E221" s="218">
        <f t="shared" si="174"/>
        <v>4</v>
      </c>
      <c r="F221" s="259"/>
      <c r="G221" s="218">
        <v>8</v>
      </c>
      <c r="H221" s="219">
        <v>50</v>
      </c>
      <c r="I221" s="218">
        <f t="shared" si="175"/>
        <v>4</v>
      </c>
      <c r="J221" s="527"/>
      <c r="K221" s="504"/>
      <c r="L221" s="506"/>
    </row>
    <row r="222" spans="1:12" x14ac:dyDescent="0.2">
      <c r="B222" s="529" t="s">
        <v>130</v>
      </c>
      <c r="C222" s="530">
        <v>12</v>
      </c>
      <c r="D222" s="218">
        <f t="shared" si="173"/>
        <v>4</v>
      </c>
      <c r="E222" s="218">
        <f t="shared" si="174"/>
        <v>4</v>
      </c>
      <c r="F222" s="259"/>
      <c r="G222" s="218">
        <v>8</v>
      </c>
      <c r="H222" s="219">
        <v>72</v>
      </c>
      <c r="I222" s="218">
        <v>4</v>
      </c>
      <c r="J222" s="527"/>
      <c r="K222" s="504"/>
      <c r="L222" s="506"/>
    </row>
    <row r="223" spans="1:12" x14ac:dyDescent="0.2">
      <c r="A223" s="503">
        <v>44223</v>
      </c>
      <c r="B223" s="526" t="s">
        <v>123</v>
      </c>
      <c r="C223" s="531">
        <f>SUM(C224:C232)</f>
        <v>108</v>
      </c>
      <c r="D223" s="531">
        <f t="shared" ref="D223:I223" si="176">SUM(D224:D232)</f>
        <v>36</v>
      </c>
      <c r="E223" s="531">
        <f t="shared" si="176"/>
        <v>36</v>
      </c>
      <c r="F223" s="531">
        <f t="shared" si="176"/>
        <v>0</v>
      </c>
      <c r="G223" s="531">
        <f t="shared" si="176"/>
        <v>72</v>
      </c>
      <c r="H223" s="531">
        <f t="shared" si="176"/>
        <v>752</v>
      </c>
      <c r="I223" s="531">
        <f t="shared" si="176"/>
        <v>36</v>
      </c>
      <c r="J223" s="527"/>
      <c r="K223" s="504"/>
      <c r="L223" s="506"/>
    </row>
    <row r="224" spans="1:12" x14ac:dyDescent="0.2">
      <c r="A224" s="528"/>
      <c r="B224" s="529" t="s">
        <v>124</v>
      </c>
      <c r="C224" s="530">
        <v>12</v>
      </c>
      <c r="D224" s="218">
        <f t="shared" ref="D224:D225" si="177">C224/3</f>
        <v>4</v>
      </c>
      <c r="E224" s="218">
        <f t="shared" ref="E224:E225" si="178">C224/3</f>
        <v>4</v>
      </c>
      <c r="F224" s="218"/>
      <c r="G224" s="218">
        <v>8</v>
      </c>
      <c r="H224" s="218">
        <v>122</v>
      </c>
      <c r="I224" s="218">
        <f t="shared" ref="I224:I225" si="179">C224/3</f>
        <v>4</v>
      </c>
      <c r="J224" s="527"/>
      <c r="K224" s="504"/>
      <c r="L224" s="506"/>
    </row>
    <row r="225" spans="1:12" x14ac:dyDescent="0.2">
      <c r="A225" s="528"/>
      <c r="B225" s="529" t="s">
        <v>125</v>
      </c>
      <c r="C225" s="530">
        <v>12</v>
      </c>
      <c r="D225" s="218">
        <f t="shared" si="177"/>
        <v>4</v>
      </c>
      <c r="E225" s="218">
        <f t="shared" si="178"/>
        <v>4</v>
      </c>
      <c r="F225" s="218"/>
      <c r="G225" s="218">
        <v>8</v>
      </c>
      <c r="H225" s="218">
        <v>82</v>
      </c>
      <c r="I225" s="218">
        <f t="shared" si="179"/>
        <v>4</v>
      </c>
      <c r="J225" s="527"/>
      <c r="K225" s="504"/>
      <c r="L225" s="506"/>
    </row>
    <row r="226" spans="1:12" x14ac:dyDescent="0.2">
      <c r="B226" s="529" t="s">
        <v>131</v>
      </c>
      <c r="C226" s="530">
        <v>12</v>
      </c>
      <c r="D226" s="218">
        <f>C226/3</f>
        <v>4</v>
      </c>
      <c r="E226" s="218">
        <f>C226/3</f>
        <v>4</v>
      </c>
      <c r="F226" s="259"/>
      <c r="G226" s="218">
        <v>8</v>
      </c>
      <c r="H226" s="219">
        <v>88</v>
      </c>
      <c r="I226" s="218">
        <f>C226/3</f>
        <v>4</v>
      </c>
      <c r="J226" s="527"/>
      <c r="K226" s="504"/>
      <c r="L226" s="506"/>
    </row>
    <row r="227" spans="1:12" x14ac:dyDescent="0.2">
      <c r="B227" s="529" t="s">
        <v>132</v>
      </c>
      <c r="C227" s="530">
        <v>12</v>
      </c>
      <c r="D227" s="218">
        <f t="shared" ref="D227:D232" si="180">C227/3</f>
        <v>4</v>
      </c>
      <c r="E227" s="218">
        <f t="shared" ref="E227:E232" si="181">C227/3</f>
        <v>4</v>
      </c>
      <c r="F227" s="259"/>
      <c r="G227" s="218">
        <v>8</v>
      </c>
      <c r="H227" s="219">
        <v>66</v>
      </c>
      <c r="I227" s="218">
        <f t="shared" ref="I227:I231" si="182">C227/3</f>
        <v>4</v>
      </c>
      <c r="J227" s="527"/>
      <c r="K227" s="504"/>
      <c r="L227" s="506"/>
    </row>
    <row r="228" spans="1:12" x14ac:dyDescent="0.2">
      <c r="B228" s="529" t="s">
        <v>127</v>
      </c>
      <c r="C228" s="530">
        <v>12</v>
      </c>
      <c r="D228" s="218">
        <f t="shared" si="180"/>
        <v>4</v>
      </c>
      <c r="E228" s="218">
        <f t="shared" si="181"/>
        <v>4</v>
      </c>
      <c r="F228" s="259"/>
      <c r="G228" s="218">
        <v>8</v>
      </c>
      <c r="H228" s="219">
        <v>50</v>
      </c>
      <c r="I228" s="218">
        <f t="shared" si="182"/>
        <v>4</v>
      </c>
      <c r="J228" s="527"/>
      <c r="K228" s="504"/>
      <c r="L228" s="506"/>
    </row>
    <row r="229" spans="1:12" x14ac:dyDescent="0.2">
      <c r="B229" s="529" t="s">
        <v>128</v>
      </c>
      <c r="C229" s="530">
        <v>12</v>
      </c>
      <c r="D229" s="218">
        <f t="shared" si="180"/>
        <v>4</v>
      </c>
      <c r="E229" s="218">
        <f t="shared" si="181"/>
        <v>4</v>
      </c>
      <c r="F229" s="259"/>
      <c r="G229" s="218">
        <v>8</v>
      </c>
      <c r="H229" s="219">
        <v>84</v>
      </c>
      <c r="I229" s="218">
        <f t="shared" si="182"/>
        <v>4</v>
      </c>
      <c r="J229" s="527"/>
      <c r="K229" s="504"/>
      <c r="L229" s="506"/>
    </row>
    <row r="230" spans="1:12" x14ac:dyDescent="0.2">
      <c r="B230" s="532" t="s">
        <v>133</v>
      </c>
      <c r="C230" s="530">
        <v>12</v>
      </c>
      <c r="D230" s="218">
        <f t="shared" si="180"/>
        <v>4</v>
      </c>
      <c r="E230" s="218">
        <f t="shared" si="181"/>
        <v>4</v>
      </c>
      <c r="F230" s="259"/>
      <c r="G230" s="218">
        <v>8</v>
      </c>
      <c r="H230" s="219">
        <v>136</v>
      </c>
      <c r="I230" s="218">
        <f t="shared" si="182"/>
        <v>4</v>
      </c>
      <c r="J230" s="527"/>
      <c r="K230" s="504"/>
      <c r="L230" s="506"/>
    </row>
    <row r="231" spans="1:12" x14ac:dyDescent="0.2">
      <c r="B231" s="529" t="s">
        <v>129</v>
      </c>
      <c r="C231" s="530">
        <v>12</v>
      </c>
      <c r="D231" s="218">
        <f t="shared" si="180"/>
        <v>4</v>
      </c>
      <c r="E231" s="218">
        <f t="shared" si="181"/>
        <v>4</v>
      </c>
      <c r="F231" s="259"/>
      <c r="G231" s="218">
        <v>8</v>
      </c>
      <c r="H231" s="219">
        <v>58</v>
      </c>
      <c r="I231" s="218">
        <f t="shared" si="182"/>
        <v>4</v>
      </c>
      <c r="J231" s="527"/>
      <c r="K231" s="504"/>
      <c r="L231" s="506"/>
    </row>
    <row r="232" spans="1:12" x14ac:dyDescent="0.2">
      <c r="B232" s="529" t="s">
        <v>130</v>
      </c>
      <c r="C232" s="530">
        <v>12</v>
      </c>
      <c r="D232" s="218">
        <f t="shared" si="180"/>
        <v>4</v>
      </c>
      <c r="E232" s="218">
        <f t="shared" si="181"/>
        <v>4</v>
      </c>
      <c r="F232" s="259"/>
      <c r="G232" s="218">
        <v>8</v>
      </c>
      <c r="H232" s="219">
        <v>66</v>
      </c>
      <c r="I232" s="218">
        <v>4</v>
      </c>
      <c r="J232" s="527"/>
      <c r="K232" s="504"/>
      <c r="L232" s="506"/>
    </row>
    <row r="233" spans="1:12" x14ac:dyDescent="0.2">
      <c r="A233" s="503">
        <v>44224</v>
      </c>
      <c r="B233" s="526" t="s">
        <v>123</v>
      </c>
      <c r="C233" s="531">
        <f>SUM(C234:C242)</f>
        <v>108</v>
      </c>
      <c r="D233" s="531">
        <f t="shared" ref="D233:I233" si="183">SUM(D234:D242)</f>
        <v>36</v>
      </c>
      <c r="E233" s="531">
        <f t="shared" si="183"/>
        <v>36</v>
      </c>
      <c r="F233" s="531">
        <f t="shared" si="183"/>
        <v>0</v>
      </c>
      <c r="G233" s="531">
        <f t="shared" si="183"/>
        <v>72</v>
      </c>
      <c r="H233" s="531">
        <f t="shared" si="183"/>
        <v>740</v>
      </c>
      <c r="I233" s="531">
        <f t="shared" si="183"/>
        <v>36</v>
      </c>
      <c r="J233" s="527"/>
      <c r="K233" s="504"/>
      <c r="L233" s="506"/>
    </row>
    <row r="234" spans="1:12" x14ac:dyDescent="0.2">
      <c r="A234" s="528"/>
      <c r="B234" s="529" t="s">
        <v>124</v>
      </c>
      <c r="C234" s="530">
        <v>12</v>
      </c>
      <c r="D234" s="218">
        <f t="shared" ref="D234:D235" si="184">C234/3</f>
        <v>4</v>
      </c>
      <c r="E234" s="218">
        <f t="shared" ref="E234:E235" si="185">C234/3</f>
        <v>4</v>
      </c>
      <c r="F234" s="218"/>
      <c r="G234" s="218">
        <v>8</v>
      </c>
      <c r="H234" s="218">
        <v>84</v>
      </c>
      <c r="I234" s="218">
        <f t="shared" ref="I234:I235" si="186">C234/3</f>
        <v>4</v>
      </c>
      <c r="J234" s="527"/>
      <c r="K234" s="504"/>
      <c r="L234" s="506"/>
    </row>
    <row r="235" spans="1:12" x14ac:dyDescent="0.2">
      <c r="A235" s="528"/>
      <c r="B235" s="529" t="s">
        <v>125</v>
      </c>
      <c r="C235" s="530">
        <v>12</v>
      </c>
      <c r="D235" s="218">
        <f t="shared" si="184"/>
        <v>4</v>
      </c>
      <c r="E235" s="218">
        <f t="shared" si="185"/>
        <v>4</v>
      </c>
      <c r="F235" s="218"/>
      <c r="G235" s="218">
        <v>8</v>
      </c>
      <c r="H235" s="218">
        <v>56</v>
      </c>
      <c r="I235" s="218">
        <f t="shared" si="186"/>
        <v>4</v>
      </c>
      <c r="J235" s="527"/>
      <c r="K235" s="504"/>
      <c r="L235" s="506"/>
    </row>
    <row r="236" spans="1:12" x14ac:dyDescent="0.2">
      <c r="B236" s="529" t="s">
        <v>131</v>
      </c>
      <c r="C236" s="530">
        <v>12</v>
      </c>
      <c r="D236" s="218">
        <f>C236/3</f>
        <v>4</v>
      </c>
      <c r="E236" s="218">
        <f>C236/3</f>
        <v>4</v>
      </c>
      <c r="F236" s="259"/>
      <c r="G236" s="218">
        <v>8</v>
      </c>
      <c r="H236" s="219">
        <v>106</v>
      </c>
      <c r="I236" s="218">
        <f>C236/3</f>
        <v>4</v>
      </c>
      <c r="J236" s="527"/>
      <c r="K236" s="504"/>
      <c r="L236" s="506"/>
    </row>
    <row r="237" spans="1:12" x14ac:dyDescent="0.2">
      <c r="B237" s="529" t="s">
        <v>132</v>
      </c>
      <c r="C237" s="530">
        <v>12</v>
      </c>
      <c r="D237" s="218">
        <f t="shared" ref="D237:D242" si="187">C237/3</f>
        <v>4</v>
      </c>
      <c r="E237" s="218">
        <f t="shared" ref="E237:E242" si="188">C237/3</f>
        <v>4</v>
      </c>
      <c r="F237" s="259"/>
      <c r="G237" s="218">
        <v>8</v>
      </c>
      <c r="H237" s="219">
        <v>54</v>
      </c>
      <c r="I237" s="218">
        <f t="shared" ref="I237:I241" si="189">C237/3</f>
        <v>4</v>
      </c>
      <c r="J237" s="527"/>
      <c r="K237" s="504"/>
      <c r="L237" s="506"/>
    </row>
    <row r="238" spans="1:12" x14ac:dyDescent="0.2">
      <c r="B238" s="529" t="s">
        <v>127</v>
      </c>
      <c r="C238" s="530">
        <v>12</v>
      </c>
      <c r="D238" s="218">
        <f t="shared" si="187"/>
        <v>4</v>
      </c>
      <c r="E238" s="218">
        <f t="shared" si="188"/>
        <v>4</v>
      </c>
      <c r="F238" s="259"/>
      <c r="G238" s="218">
        <v>8</v>
      </c>
      <c r="H238" s="219">
        <v>106</v>
      </c>
      <c r="I238" s="218">
        <f t="shared" si="189"/>
        <v>4</v>
      </c>
      <c r="J238" s="527"/>
      <c r="K238" s="504"/>
      <c r="L238" s="506"/>
    </row>
    <row r="239" spans="1:12" x14ac:dyDescent="0.2">
      <c r="B239" s="529" t="s">
        <v>128</v>
      </c>
      <c r="C239" s="530">
        <v>12</v>
      </c>
      <c r="D239" s="218">
        <f t="shared" si="187"/>
        <v>4</v>
      </c>
      <c r="E239" s="218">
        <f t="shared" si="188"/>
        <v>4</v>
      </c>
      <c r="F239" s="259"/>
      <c r="G239" s="218">
        <v>8</v>
      </c>
      <c r="H239" s="219">
        <v>84</v>
      </c>
      <c r="I239" s="218">
        <f t="shared" si="189"/>
        <v>4</v>
      </c>
      <c r="J239" s="527"/>
      <c r="K239" s="504"/>
      <c r="L239" s="506"/>
    </row>
    <row r="240" spans="1:12" x14ac:dyDescent="0.2">
      <c r="B240" s="532" t="s">
        <v>133</v>
      </c>
      <c r="C240" s="530">
        <v>12</v>
      </c>
      <c r="D240" s="218">
        <f t="shared" si="187"/>
        <v>4</v>
      </c>
      <c r="E240" s="218">
        <f t="shared" si="188"/>
        <v>4</v>
      </c>
      <c r="F240" s="259"/>
      <c r="G240" s="218">
        <v>8</v>
      </c>
      <c r="H240" s="219">
        <v>124</v>
      </c>
      <c r="I240" s="218">
        <f t="shared" si="189"/>
        <v>4</v>
      </c>
      <c r="J240" s="527"/>
      <c r="K240" s="504"/>
      <c r="L240" s="506"/>
    </row>
    <row r="241" spans="1:12" x14ac:dyDescent="0.2">
      <c r="B241" s="529" t="s">
        <v>129</v>
      </c>
      <c r="C241" s="530">
        <v>12</v>
      </c>
      <c r="D241" s="218">
        <f t="shared" si="187"/>
        <v>4</v>
      </c>
      <c r="E241" s="218">
        <f t="shared" si="188"/>
        <v>4</v>
      </c>
      <c r="F241" s="259"/>
      <c r="G241" s="218">
        <v>8</v>
      </c>
      <c r="H241" s="219">
        <v>68</v>
      </c>
      <c r="I241" s="218">
        <f t="shared" si="189"/>
        <v>4</v>
      </c>
      <c r="J241" s="527"/>
      <c r="K241" s="504"/>
      <c r="L241" s="506"/>
    </row>
    <row r="242" spans="1:12" x14ac:dyDescent="0.2">
      <c r="B242" s="529" t="s">
        <v>130</v>
      </c>
      <c r="C242" s="530">
        <v>12</v>
      </c>
      <c r="D242" s="218">
        <f t="shared" si="187"/>
        <v>4</v>
      </c>
      <c r="E242" s="218">
        <f t="shared" si="188"/>
        <v>4</v>
      </c>
      <c r="F242" s="259"/>
      <c r="G242" s="218">
        <v>8</v>
      </c>
      <c r="H242" s="219">
        <v>58</v>
      </c>
      <c r="I242" s="218">
        <v>4</v>
      </c>
      <c r="J242" s="527"/>
      <c r="K242" s="504"/>
      <c r="L242" s="506"/>
    </row>
    <row r="243" spans="1:12" x14ac:dyDescent="0.2">
      <c r="A243" s="503">
        <v>44225</v>
      </c>
      <c r="B243" s="526" t="s">
        <v>123</v>
      </c>
      <c r="C243" s="531">
        <f>SUM(C244:C254)</f>
        <v>132</v>
      </c>
      <c r="D243" s="531">
        <f t="shared" ref="D243:I243" si="190">SUM(D244:D254)</f>
        <v>44</v>
      </c>
      <c r="E243" s="531">
        <f t="shared" si="190"/>
        <v>44</v>
      </c>
      <c r="F243" s="531">
        <f t="shared" si="190"/>
        <v>33</v>
      </c>
      <c r="G243" s="531">
        <f t="shared" si="190"/>
        <v>88</v>
      </c>
      <c r="H243" s="531">
        <f t="shared" si="190"/>
        <v>1032</v>
      </c>
      <c r="I243" s="531">
        <f t="shared" si="190"/>
        <v>44</v>
      </c>
      <c r="J243" s="527"/>
      <c r="K243" s="504"/>
      <c r="L243" s="506"/>
    </row>
    <row r="244" spans="1:12" x14ac:dyDescent="0.2">
      <c r="A244" s="528"/>
      <c r="B244" s="529" t="s">
        <v>124</v>
      </c>
      <c r="C244" s="530">
        <v>12</v>
      </c>
      <c r="D244" s="218">
        <f t="shared" ref="D244:D245" si="191">C244/3</f>
        <v>4</v>
      </c>
      <c r="E244" s="218">
        <f t="shared" ref="E244:E245" si="192">C244/3</f>
        <v>4</v>
      </c>
      <c r="F244" s="218">
        <v>3</v>
      </c>
      <c r="G244" s="218">
        <v>8</v>
      </c>
      <c r="H244" s="218">
        <v>82</v>
      </c>
      <c r="I244" s="218">
        <f t="shared" ref="I244:I245" si="193">C244/3</f>
        <v>4</v>
      </c>
      <c r="J244" s="527"/>
      <c r="K244" s="504"/>
      <c r="L244" s="506"/>
    </row>
    <row r="245" spans="1:12" x14ac:dyDescent="0.2">
      <c r="A245" s="528"/>
      <c r="B245" s="529" t="s">
        <v>125</v>
      </c>
      <c r="C245" s="530">
        <v>12</v>
      </c>
      <c r="D245" s="218">
        <f t="shared" si="191"/>
        <v>4</v>
      </c>
      <c r="E245" s="218">
        <f t="shared" si="192"/>
        <v>4</v>
      </c>
      <c r="F245" s="218">
        <v>3</v>
      </c>
      <c r="G245" s="218">
        <v>8</v>
      </c>
      <c r="H245" s="218">
        <v>84</v>
      </c>
      <c r="I245" s="218">
        <f t="shared" si="193"/>
        <v>4</v>
      </c>
      <c r="J245" s="527"/>
      <c r="K245" s="504"/>
      <c r="L245" s="506"/>
    </row>
    <row r="246" spans="1:12" x14ac:dyDescent="0.2">
      <c r="A246" s="528"/>
      <c r="B246" s="529" t="s">
        <v>131</v>
      </c>
      <c r="C246" s="530">
        <v>12</v>
      </c>
      <c r="D246" s="218">
        <f>C246/3</f>
        <v>4</v>
      </c>
      <c r="E246" s="218">
        <f>C246/3</f>
        <v>4</v>
      </c>
      <c r="F246" s="259">
        <v>3</v>
      </c>
      <c r="G246" s="218">
        <v>8</v>
      </c>
      <c r="H246" s="219">
        <v>52</v>
      </c>
      <c r="I246" s="218">
        <f>C246/3</f>
        <v>4</v>
      </c>
      <c r="J246" s="527"/>
      <c r="K246" s="504"/>
      <c r="L246" s="506"/>
    </row>
    <row r="247" spans="1:12" x14ac:dyDescent="0.2">
      <c r="B247" s="529" t="s">
        <v>132</v>
      </c>
      <c r="C247" s="530">
        <v>12</v>
      </c>
      <c r="D247" s="218">
        <f t="shared" ref="D247:D252" si="194">C247/3</f>
        <v>4</v>
      </c>
      <c r="E247" s="218">
        <f t="shared" ref="E247:E252" si="195">C247/3</f>
        <v>4</v>
      </c>
      <c r="F247" s="259">
        <v>3</v>
      </c>
      <c r="G247" s="218">
        <v>8</v>
      </c>
      <c r="H247" s="219">
        <v>56</v>
      </c>
      <c r="I247" s="218">
        <f t="shared" ref="I247:I251" si="196">C247/3</f>
        <v>4</v>
      </c>
      <c r="J247" s="527"/>
      <c r="K247" s="504"/>
      <c r="L247" s="506"/>
    </row>
    <row r="248" spans="1:12" x14ac:dyDescent="0.2">
      <c r="B248" s="529" t="s">
        <v>127</v>
      </c>
      <c r="C248" s="530">
        <v>12</v>
      </c>
      <c r="D248" s="218">
        <f t="shared" si="194"/>
        <v>4</v>
      </c>
      <c r="E248" s="218">
        <f t="shared" si="195"/>
        <v>4</v>
      </c>
      <c r="F248" s="259">
        <v>3</v>
      </c>
      <c r="G248" s="218">
        <v>8</v>
      </c>
      <c r="H248" s="219">
        <v>106</v>
      </c>
      <c r="I248" s="218">
        <f t="shared" si="196"/>
        <v>4</v>
      </c>
      <c r="J248" s="527"/>
      <c r="K248" s="504"/>
      <c r="L248" s="506"/>
    </row>
    <row r="249" spans="1:12" x14ac:dyDescent="0.2">
      <c r="B249" s="529" t="s">
        <v>128</v>
      </c>
      <c r="C249" s="530">
        <v>12</v>
      </c>
      <c r="D249" s="218">
        <f t="shared" si="194"/>
        <v>4</v>
      </c>
      <c r="E249" s="218">
        <f t="shared" si="195"/>
        <v>4</v>
      </c>
      <c r="F249" s="259">
        <v>3</v>
      </c>
      <c r="G249" s="218">
        <v>8</v>
      </c>
      <c r="H249" s="219">
        <v>76</v>
      </c>
      <c r="I249" s="218">
        <f t="shared" si="196"/>
        <v>4</v>
      </c>
      <c r="J249" s="527"/>
      <c r="K249" s="504"/>
      <c r="L249" s="506"/>
    </row>
    <row r="250" spans="1:12" x14ac:dyDescent="0.2">
      <c r="B250" s="532" t="s">
        <v>133</v>
      </c>
      <c r="C250" s="530">
        <v>12</v>
      </c>
      <c r="D250" s="218">
        <f t="shared" si="194"/>
        <v>4</v>
      </c>
      <c r="E250" s="218">
        <f t="shared" si="195"/>
        <v>4</v>
      </c>
      <c r="F250" s="259">
        <v>3</v>
      </c>
      <c r="G250" s="218">
        <v>8</v>
      </c>
      <c r="H250" s="219">
        <v>142</v>
      </c>
      <c r="I250" s="218">
        <f t="shared" si="196"/>
        <v>4</v>
      </c>
      <c r="J250" s="527"/>
      <c r="K250" s="504"/>
      <c r="L250" s="506"/>
    </row>
    <row r="251" spans="1:12" x14ac:dyDescent="0.2">
      <c r="B251" s="529" t="s">
        <v>129</v>
      </c>
      <c r="C251" s="530">
        <v>12</v>
      </c>
      <c r="D251" s="218">
        <f t="shared" si="194"/>
        <v>4</v>
      </c>
      <c r="E251" s="218">
        <f t="shared" si="195"/>
        <v>4</v>
      </c>
      <c r="F251" s="259">
        <v>3</v>
      </c>
      <c r="G251" s="218">
        <v>8</v>
      </c>
      <c r="H251" s="219">
        <v>74</v>
      </c>
      <c r="I251" s="218">
        <f t="shared" si="196"/>
        <v>4</v>
      </c>
      <c r="J251" s="527"/>
      <c r="K251" s="504"/>
      <c r="L251" s="506"/>
    </row>
    <row r="252" spans="1:12" x14ac:dyDescent="0.2">
      <c r="B252" s="532" t="s">
        <v>134</v>
      </c>
      <c r="C252" s="530">
        <v>12</v>
      </c>
      <c r="D252" s="218">
        <f t="shared" si="194"/>
        <v>4</v>
      </c>
      <c r="E252" s="218">
        <f t="shared" si="195"/>
        <v>4</v>
      </c>
      <c r="F252" s="259">
        <v>3</v>
      </c>
      <c r="G252" s="218">
        <v>8</v>
      </c>
      <c r="H252" s="219">
        <v>40</v>
      </c>
      <c r="I252" s="218">
        <v>4</v>
      </c>
      <c r="J252" s="527"/>
      <c r="K252" s="504"/>
      <c r="L252" s="506"/>
    </row>
    <row r="253" spans="1:12" x14ac:dyDescent="0.2">
      <c r="B253" s="529" t="s">
        <v>130</v>
      </c>
      <c r="C253" s="530">
        <v>12</v>
      </c>
      <c r="D253" s="218">
        <v>4</v>
      </c>
      <c r="E253" s="218">
        <v>4</v>
      </c>
      <c r="F253" s="259">
        <v>3</v>
      </c>
      <c r="G253" s="218">
        <v>8</v>
      </c>
      <c r="H253" s="219">
        <v>160</v>
      </c>
      <c r="I253" s="218">
        <v>4</v>
      </c>
      <c r="J253" s="527"/>
      <c r="K253" s="504"/>
      <c r="L253" s="506"/>
    </row>
    <row r="254" spans="1:12" x14ac:dyDescent="0.2">
      <c r="B254" s="529" t="s">
        <v>135</v>
      </c>
      <c r="C254" s="530">
        <v>12</v>
      </c>
      <c r="D254" s="218">
        <v>4</v>
      </c>
      <c r="E254" s="218">
        <v>4</v>
      </c>
      <c r="F254" s="259">
        <v>3</v>
      </c>
      <c r="G254" s="218">
        <v>8</v>
      </c>
      <c r="H254" s="219">
        <v>160</v>
      </c>
      <c r="I254" s="218">
        <v>4</v>
      </c>
      <c r="J254" s="527"/>
      <c r="K254" s="504"/>
      <c r="L254" s="506"/>
    </row>
    <row r="255" spans="1:12" x14ac:dyDescent="0.2">
      <c r="A255" s="503">
        <v>44226</v>
      </c>
      <c r="B255" s="526" t="s">
        <v>123</v>
      </c>
      <c r="C255" s="219">
        <f>SUM(C256:C266)</f>
        <v>132</v>
      </c>
      <c r="D255" s="219">
        <f t="shared" ref="D255:I255" si="197">SUM(D256:D266)</f>
        <v>44</v>
      </c>
      <c r="E255" s="219">
        <f t="shared" si="197"/>
        <v>44</v>
      </c>
      <c r="F255" s="219">
        <f t="shared" si="197"/>
        <v>0</v>
      </c>
      <c r="G255" s="219">
        <f t="shared" si="197"/>
        <v>88</v>
      </c>
      <c r="H255" s="219">
        <f t="shared" si="197"/>
        <v>986</v>
      </c>
      <c r="I255" s="219">
        <f t="shared" si="197"/>
        <v>44</v>
      </c>
      <c r="J255" s="527"/>
      <c r="K255" s="504"/>
      <c r="L255" s="506"/>
    </row>
    <row r="256" spans="1:12" x14ac:dyDescent="0.2">
      <c r="B256" s="529" t="s">
        <v>124</v>
      </c>
      <c r="C256" s="530">
        <v>12</v>
      </c>
      <c r="D256" s="218">
        <f>C256/3</f>
        <v>4</v>
      </c>
      <c r="E256" s="218">
        <f>C256/3</f>
        <v>4</v>
      </c>
      <c r="F256" s="259"/>
      <c r="G256" s="218">
        <v>8</v>
      </c>
      <c r="H256" s="219">
        <v>90</v>
      </c>
      <c r="I256" s="218">
        <f>C256/3</f>
        <v>4</v>
      </c>
      <c r="J256" s="527"/>
      <c r="K256" s="504"/>
      <c r="L256" s="506"/>
    </row>
    <row r="257" spans="1:12" x14ac:dyDescent="0.2">
      <c r="B257" s="529" t="s">
        <v>125</v>
      </c>
      <c r="C257" s="530">
        <v>12</v>
      </c>
      <c r="D257" s="218">
        <f t="shared" ref="D257:D264" si="198">C257/3</f>
        <v>4</v>
      </c>
      <c r="E257" s="218">
        <f t="shared" ref="E257:E264" si="199">C257/3</f>
        <v>4</v>
      </c>
      <c r="F257" s="259"/>
      <c r="G257" s="218">
        <v>8</v>
      </c>
      <c r="H257" s="219">
        <v>146</v>
      </c>
      <c r="I257" s="218">
        <f t="shared" ref="I257:I263" si="200">C257/3</f>
        <v>4</v>
      </c>
      <c r="J257" s="527"/>
      <c r="K257" s="504"/>
      <c r="L257" s="506"/>
    </row>
    <row r="258" spans="1:12" x14ac:dyDescent="0.2">
      <c r="B258" s="529" t="s">
        <v>131</v>
      </c>
      <c r="C258" s="530">
        <v>12</v>
      </c>
      <c r="D258" s="218">
        <f t="shared" si="198"/>
        <v>4</v>
      </c>
      <c r="E258" s="218">
        <f t="shared" si="199"/>
        <v>4</v>
      </c>
      <c r="F258" s="259"/>
      <c r="G258" s="218">
        <v>8</v>
      </c>
      <c r="H258" s="219">
        <v>90</v>
      </c>
      <c r="I258" s="218">
        <f t="shared" si="200"/>
        <v>4</v>
      </c>
      <c r="J258" s="527"/>
      <c r="K258" s="504"/>
      <c r="L258" s="506"/>
    </row>
    <row r="259" spans="1:12" x14ac:dyDescent="0.2">
      <c r="B259" s="529" t="s">
        <v>132</v>
      </c>
      <c r="C259" s="530">
        <v>12</v>
      </c>
      <c r="D259" s="218">
        <f t="shared" si="198"/>
        <v>4</v>
      </c>
      <c r="E259" s="218">
        <f t="shared" si="199"/>
        <v>4</v>
      </c>
      <c r="F259" s="259"/>
      <c r="G259" s="218">
        <v>8</v>
      </c>
      <c r="H259" s="219">
        <v>44</v>
      </c>
      <c r="I259" s="218">
        <f t="shared" si="200"/>
        <v>4</v>
      </c>
      <c r="J259" s="527"/>
      <c r="K259" s="504"/>
      <c r="L259" s="506"/>
    </row>
    <row r="260" spans="1:12" x14ac:dyDescent="0.2">
      <c r="B260" s="529" t="s">
        <v>127</v>
      </c>
      <c r="C260" s="530">
        <v>12</v>
      </c>
      <c r="D260" s="218">
        <f t="shared" si="198"/>
        <v>4</v>
      </c>
      <c r="E260" s="218">
        <f t="shared" si="199"/>
        <v>4</v>
      </c>
      <c r="F260" s="259"/>
      <c r="G260" s="218">
        <v>8</v>
      </c>
      <c r="H260" s="219">
        <v>86</v>
      </c>
      <c r="I260" s="218">
        <f t="shared" si="200"/>
        <v>4</v>
      </c>
      <c r="J260" s="527"/>
      <c r="K260" s="504"/>
      <c r="L260" s="506"/>
    </row>
    <row r="261" spans="1:12" x14ac:dyDescent="0.2">
      <c r="B261" s="529" t="s">
        <v>128</v>
      </c>
      <c r="C261" s="530">
        <v>12</v>
      </c>
      <c r="D261" s="218">
        <f t="shared" si="198"/>
        <v>4</v>
      </c>
      <c r="E261" s="218">
        <f t="shared" si="199"/>
        <v>4</v>
      </c>
      <c r="F261" s="259"/>
      <c r="G261" s="218">
        <v>8</v>
      </c>
      <c r="H261" s="219">
        <v>70</v>
      </c>
      <c r="I261" s="218">
        <f t="shared" si="200"/>
        <v>4</v>
      </c>
      <c r="J261" s="527"/>
      <c r="K261" s="504"/>
      <c r="L261" s="506"/>
    </row>
    <row r="262" spans="1:12" x14ac:dyDescent="0.2">
      <c r="B262" s="532" t="s">
        <v>133</v>
      </c>
      <c r="C262" s="530">
        <v>12</v>
      </c>
      <c r="D262" s="218">
        <f t="shared" si="198"/>
        <v>4</v>
      </c>
      <c r="E262" s="218">
        <f t="shared" si="199"/>
        <v>4</v>
      </c>
      <c r="F262" s="259"/>
      <c r="G262" s="218">
        <v>8</v>
      </c>
      <c r="H262" s="219">
        <v>142</v>
      </c>
      <c r="I262" s="218">
        <f t="shared" si="200"/>
        <v>4</v>
      </c>
      <c r="J262" s="527"/>
      <c r="K262" s="504"/>
      <c r="L262" s="506"/>
    </row>
    <row r="263" spans="1:12" x14ac:dyDescent="0.2">
      <c r="B263" s="529" t="s">
        <v>129</v>
      </c>
      <c r="C263" s="530">
        <v>12</v>
      </c>
      <c r="D263" s="218">
        <f t="shared" si="198"/>
        <v>4</v>
      </c>
      <c r="E263" s="218">
        <f t="shared" si="199"/>
        <v>4</v>
      </c>
      <c r="F263" s="259"/>
      <c r="G263" s="218">
        <v>8</v>
      </c>
      <c r="H263" s="219">
        <v>102</v>
      </c>
      <c r="I263" s="218">
        <f t="shared" si="200"/>
        <v>4</v>
      </c>
      <c r="J263" s="527"/>
      <c r="K263" s="504"/>
      <c r="L263" s="506"/>
    </row>
    <row r="264" spans="1:12" x14ac:dyDescent="0.2">
      <c r="B264" s="532" t="s">
        <v>134</v>
      </c>
      <c r="C264" s="530">
        <v>12</v>
      </c>
      <c r="D264" s="218">
        <f t="shared" si="198"/>
        <v>4</v>
      </c>
      <c r="E264" s="218">
        <f t="shared" si="199"/>
        <v>4</v>
      </c>
      <c r="F264" s="259"/>
      <c r="G264" s="218">
        <v>8</v>
      </c>
      <c r="H264" s="219">
        <v>54</v>
      </c>
      <c r="I264" s="218">
        <v>4</v>
      </c>
      <c r="J264" s="527"/>
      <c r="K264" s="504"/>
      <c r="L264" s="506"/>
    </row>
    <row r="265" spans="1:12" x14ac:dyDescent="0.2">
      <c r="B265" s="529" t="s">
        <v>130</v>
      </c>
      <c r="C265" s="530">
        <v>12</v>
      </c>
      <c r="D265" s="218">
        <v>4</v>
      </c>
      <c r="E265" s="218">
        <v>4</v>
      </c>
      <c r="F265" s="259"/>
      <c r="G265" s="218">
        <v>8</v>
      </c>
      <c r="H265" s="219">
        <v>76</v>
      </c>
      <c r="I265" s="218">
        <v>4</v>
      </c>
      <c r="J265" s="527"/>
      <c r="K265" s="504"/>
      <c r="L265" s="506"/>
    </row>
    <row r="266" spans="1:12" x14ac:dyDescent="0.2">
      <c r="B266" s="529" t="s">
        <v>135</v>
      </c>
      <c r="C266" s="530">
        <v>12</v>
      </c>
      <c r="D266" s="218">
        <v>4</v>
      </c>
      <c r="E266" s="218">
        <v>4</v>
      </c>
      <c r="F266" s="259"/>
      <c r="G266" s="218">
        <v>8</v>
      </c>
      <c r="H266" s="219">
        <v>86</v>
      </c>
      <c r="I266" s="218">
        <v>4</v>
      </c>
      <c r="J266" s="527"/>
      <c r="K266" s="504"/>
      <c r="L266" s="506"/>
    </row>
    <row r="267" spans="1:12" x14ac:dyDescent="0.2">
      <c r="A267" s="503">
        <v>44227</v>
      </c>
      <c r="B267" s="526" t="s">
        <v>123</v>
      </c>
      <c r="C267" s="219">
        <f>SUM(C268:C278)</f>
        <v>132</v>
      </c>
      <c r="D267" s="219">
        <f t="shared" ref="D267:I267" si="201">SUM(D268:D278)</f>
        <v>44</v>
      </c>
      <c r="E267" s="219">
        <f t="shared" si="201"/>
        <v>44</v>
      </c>
      <c r="F267" s="219">
        <f t="shared" si="201"/>
        <v>0</v>
      </c>
      <c r="G267" s="219">
        <f t="shared" si="201"/>
        <v>88</v>
      </c>
      <c r="H267" s="219">
        <f t="shared" si="201"/>
        <v>764</v>
      </c>
      <c r="I267" s="219">
        <f t="shared" si="201"/>
        <v>44</v>
      </c>
      <c r="J267" s="527"/>
      <c r="K267" s="504"/>
      <c r="L267" s="506"/>
    </row>
    <row r="268" spans="1:12" x14ac:dyDescent="0.2">
      <c r="A268" s="528"/>
      <c r="B268" s="529" t="s">
        <v>124</v>
      </c>
      <c r="C268" s="530">
        <v>12</v>
      </c>
      <c r="D268" s="218">
        <f>C268/3</f>
        <v>4</v>
      </c>
      <c r="E268" s="218">
        <f>C268/3</f>
        <v>4</v>
      </c>
      <c r="F268" s="259"/>
      <c r="G268" s="218">
        <v>8</v>
      </c>
      <c r="H268" s="219">
        <v>30</v>
      </c>
      <c r="I268" s="218">
        <f>C268/3</f>
        <v>4</v>
      </c>
      <c r="J268" s="527"/>
      <c r="K268" s="504"/>
      <c r="L268" s="506"/>
    </row>
    <row r="269" spans="1:12" x14ac:dyDescent="0.2">
      <c r="A269" s="528"/>
      <c r="B269" s="529" t="s">
        <v>125</v>
      </c>
      <c r="C269" s="530">
        <v>12</v>
      </c>
      <c r="D269" s="218">
        <f t="shared" ref="D269:D277" si="202">C269/3</f>
        <v>4</v>
      </c>
      <c r="E269" s="218">
        <f t="shared" ref="E269:E277" si="203">C269/3</f>
        <v>4</v>
      </c>
      <c r="F269" s="259"/>
      <c r="G269" s="218">
        <v>8</v>
      </c>
      <c r="H269" s="219">
        <v>120</v>
      </c>
      <c r="I269" s="218">
        <f t="shared" ref="I269:I275" si="204">C269/3</f>
        <v>4</v>
      </c>
      <c r="J269" s="527"/>
      <c r="K269" s="504"/>
      <c r="L269" s="506"/>
    </row>
    <row r="270" spans="1:12" x14ac:dyDescent="0.2">
      <c r="A270" s="528"/>
      <c r="B270" s="529" t="s">
        <v>131</v>
      </c>
      <c r="C270" s="530">
        <v>12</v>
      </c>
      <c r="D270" s="218">
        <f t="shared" si="202"/>
        <v>4</v>
      </c>
      <c r="E270" s="218">
        <f t="shared" si="203"/>
        <v>4</v>
      </c>
      <c r="F270" s="259"/>
      <c r="G270" s="218">
        <v>8</v>
      </c>
      <c r="H270" s="219">
        <v>78</v>
      </c>
      <c r="I270" s="218">
        <f t="shared" si="204"/>
        <v>4</v>
      </c>
      <c r="J270" s="527"/>
      <c r="K270" s="504"/>
      <c r="L270" s="506"/>
    </row>
    <row r="271" spans="1:12" x14ac:dyDescent="0.2">
      <c r="B271" s="529" t="s">
        <v>132</v>
      </c>
      <c r="C271" s="530">
        <v>12</v>
      </c>
      <c r="D271" s="218">
        <f t="shared" si="202"/>
        <v>4</v>
      </c>
      <c r="E271" s="218">
        <f t="shared" si="203"/>
        <v>4</v>
      </c>
      <c r="F271" s="259"/>
      <c r="G271" s="218">
        <v>8</v>
      </c>
      <c r="H271" s="219">
        <v>40</v>
      </c>
      <c r="I271" s="218">
        <f t="shared" si="204"/>
        <v>4</v>
      </c>
      <c r="J271" s="527"/>
      <c r="K271" s="504"/>
      <c r="L271" s="506"/>
    </row>
    <row r="272" spans="1:12" x14ac:dyDescent="0.2">
      <c r="B272" s="529" t="s">
        <v>127</v>
      </c>
      <c r="C272" s="530">
        <v>12</v>
      </c>
      <c r="D272" s="218">
        <f t="shared" si="202"/>
        <v>4</v>
      </c>
      <c r="E272" s="218">
        <f t="shared" si="203"/>
        <v>4</v>
      </c>
      <c r="F272" s="259"/>
      <c r="G272" s="218">
        <v>8</v>
      </c>
      <c r="H272" s="219">
        <v>80</v>
      </c>
      <c r="I272" s="218">
        <f t="shared" si="204"/>
        <v>4</v>
      </c>
      <c r="J272" s="527"/>
      <c r="K272" s="504"/>
      <c r="L272" s="506"/>
    </row>
    <row r="273" spans="2:20" x14ac:dyDescent="0.2">
      <c r="B273" s="529" t="s">
        <v>128</v>
      </c>
      <c r="C273" s="530">
        <v>12</v>
      </c>
      <c r="D273" s="218">
        <f t="shared" si="202"/>
        <v>4</v>
      </c>
      <c r="E273" s="218">
        <f t="shared" si="203"/>
        <v>4</v>
      </c>
      <c r="F273" s="259"/>
      <c r="G273" s="218">
        <v>8</v>
      </c>
      <c r="H273" s="219">
        <v>56</v>
      </c>
      <c r="I273" s="218">
        <f t="shared" si="204"/>
        <v>4</v>
      </c>
      <c r="J273" s="527"/>
      <c r="K273" s="504"/>
      <c r="L273" s="506"/>
    </row>
    <row r="274" spans="2:20" x14ac:dyDescent="0.2">
      <c r="B274" s="532" t="s">
        <v>133</v>
      </c>
      <c r="C274" s="530">
        <v>12</v>
      </c>
      <c r="D274" s="218">
        <f t="shared" si="202"/>
        <v>4</v>
      </c>
      <c r="E274" s="218">
        <f t="shared" si="203"/>
        <v>4</v>
      </c>
      <c r="F274" s="259"/>
      <c r="G274" s="218">
        <v>8</v>
      </c>
      <c r="H274" s="219">
        <v>158</v>
      </c>
      <c r="I274" s="218">
        <f t="shared" si="204"/>
        <v>4</v>
      </c>
      <c r="J274" s="527"/>
      <c r="K274" s="504"/>
      <c r="L274" s="506"/>
    </row>
    <row r="275" spans="2:20" x14ac:dyDescent="0.2">
      <c r="B275" s="529" t="s">
        <v>129</v>
      </c>
      <c r="C275" s="530">
        <v>12</v>
      </c>
      <c r="D275" s="218">
        <f t="shared" si="202"/>
        <v>4</v>
      </c>
      <c r="E275" s="218">
        <f t="shared" si="203"/>
        <v>4</v>
      </c>
      <c r="F275" s="259"/>
      <c r="G275" s="218">
        <v>8</v>
      </c>
      <c r="H275" s="219">
        <v>38</v>
      </c>
      <c r="I275" s="218">
        <f t="shared" si="204"/>
        <v>4</v>
      </c>
      <c r="J275" s="527"/>
      <c r="K275" s="504"/>
      <c r="L275" s="506"/>
    </row>
    <row r="276" spans="2:20" x14ac:dyDescent="0.2">
      <c r="B276" s="532" t="s">
        <v>134</v>
      </c>
      <c r="C276" s="530">
        <v>12</v>
      </c>
      <c r="D276" s="218">
        <f t="shared" si="202"/>
        <v>4</v>
      </c>
      <c r="E276" s="218">
        <f t="shared" si="203"/>
        <v>4</v>
      </c>
      <c r="F276" s="259"/>
      <c r="G276" s="218">
        <v>8</v>
      </c>
      <c r="H276" s="219">
        <v>22</v>
      </c>
      <c r="I276" s="218">
        <v>4</v>
      </c>
      <c r="J276" s="527"/>
      <c r="K276" s="504"/>
      <c r="L276" s="506"/>
    </row>
    <row r="277" spans="2:20" x14ac:dyDescent="0.2">
      <c r="B277" s="532" t="s">
        <v>135</v>
      </c>
      <c r="C277" s="530">
        <v>12</v>
      </c>
      <c r="D277" s="218">
        <f t="shared" si="202"/>
        <v>4</v>
      </c>
      <c r="E277" s="218">
        <f t="shared" si="203"/>
        <v>4</v>
      </c>
      <c r="F277" s="259"/>
      <c r="G277" s="218">
        <v>8</v>
      </c>
      <c r="H277" s="219">
        <v>88</v>
      </c>
      <c r="I277" s="218">
        <v>4</v>
      </c>
      <c r="J277" s="527"/>
      <c r="K277" s="504"/>
      <c r="L277" s="506"/>
    </row>
    <row r="278" spans="2:20" x14ac:dyDescent="0.2">
      <c r="B278" s="529" t="s">
        <v>130</v>
      </c>
      <c r="C278" s="530">
        <v>12</v>
      </c>
      <c r="D278" s="218">
        <v>4</v>
      </c>
      <c r="E278" s="218">
        <v>4</v>
      </c>
      <c r="F278" s="259"/>
      <c r="G278" s="218">
        <v>8</v>
      </c>
      <c r="H278" s="219">
        <v>54</v>
      </c>
      <c r="I278" s="218">
        <v>4</v>
      </c>
      <c r="J278" s="527"/>
      <c r="K278" s="504"/>
      <c r="L278" s="506"/>
    </row>
    <row r="279" spans="2:20" x14ac:dyDescent="0.2">
      <c r="B279" s="533" t="s">
        <v>142</v>
      </c>
      <c r="C279" s="534">
        <f>C5+C13+C21+C29+C37+C45+C53+C61+C69+C77+C85+C93+C102+C111+C120+C129+C138+C147+C156+C165+C174+C183+C193+C203+C213+C223+C233+C243+C255+C267</f>
        <v>2928</v>
      </c>
      <c r="D279" s="534">
        <f>D5+D13+D21+D29+D37+D45+D53+D61+D69+D77+D85+D93+D102+D111+D120+D129+D138+D147+D156+D165+D174+D183+D193+D203+D213+D223+D233+D243+D255+D267</f>
        <v>976</v>
      </c>
      <c r="E279" s="534">
        <f t="shared" ref="E279:I279" si="205">E5+E13+E21+E29+E37+E45+E53+E61+E69+E77+E85+E93+E102+E111+E120+E129+E138+E147+E156+E165+E174+E183+E193+E203+E213+E223+E233+E243+E255+E267</f>
        <v>976</v>
      </c>
      <c r="F279" s="534">
        <f t="shared" si="205"/>
        <v>123</v>
      </c>
      <c r="G279" s="534">
        <f t="shared" si="205"/>
        <v>1952</v>
      </c>
      <c r="H279" s="534">
        <f t="shared" si="205"/>
        <v>25484</v>
      </c>
      <c r="I279" s="534">
        <f t="shared" si="205"/>
        <v>976</v>
      </c>
      <c r="O279" s="268"/>
      <c r="P279" s="268"/>
      <c r="Q279" s="268"/>
      <c r="R279" s="268"/>
      <c r="S279" s="268"/>
      <c r="T279" s="268"/>
    </row>
    <row r="280" spans="2:20" x14ac:dyDescent="0.2">
      <c r="B280" s="535" t="s">
        <v>46</v>
      </c>
      <c r="C280" s="260"/>
      <c r="D280" s="536">
        <f>G291</f>
        <v>8.6</v>
      </c>
      <c r="E280" s="536">
        <f>G287</f>
        <v>4.2</v>
      </c>
      <c r="F280" s="536">
        <f>G288</f>
        <v>14.52</v>
      </c>
      <c r="G280" s="537">
        <f>G292</f>
        <v>0.16800000000000001</v>
      </c>
      <c r="H280" s="536">
        <f>G292</f>
        <v>0.16800000000000001</v>
      </c>
      <c r="I280" s="536">
        <f>G289+G290</f>
        <v>3.72</v>
      </c>
      <c r="J280" s="538"/>
    </row>
    <row r="281" spans="2:20" x14ac:dyDescent="0.2">
      <c r="B281" s="311" t="s">
        <v>108</v>
      </c>
      <c r="C281" s="557">
        <f>C279*C280</f>
        <v>0</v>
      </c>
      <c r="D281" s="558">
        <f>D279*D280</f>
        <v>8393.6</v>
      </c>
      <c r="E281" s="558">
        <f>E279*E280</f>
        <v>4099.2</v>
      </c>
      <c r="F281" s="558">
        <f>F279*F280</f>
        <v>1785.96</v>
      </c>
      <c r="G281" s="557">
        <f>G279*G280</f>
        <v>327.93600000000004</v>
      </c>
      <c r="H281" s="557">
        <f>H280*H279</f>
        <v>4281.3119999999999</v>
      </c>
      <c r="I281" s="558">
        <f>I279*I280</f>
        <v>3630.7200000000003</v>
      </c>
      <c r="K281" s="268"/>
      <c r="L281" s="268"/>
      <c r="M281" s="268"/>
      <c r="N281" s="268"/>
      <c r="O281" s="268"/>
    </row>
    <row r="282" spans="2:20" x14ac:dyDescent="0.2">
      <c r="B282" s="253"/>
      <c r="C282" s="539"/>
      <c r="D282" s="540"/>
      <c r="E282" s="540"/>
      <c r="F282" s="540"/>
      <c r="G282" s="540"/>
      <c r="H282" s="540"/>
      <c r="I282" s="540"/>
    </row>
    <row r="283" spans="2:20" x14ac:dyDescent="0.2">
      <c r="E283" s="268"/>
      <c r="F283" s="268"/>
      <c r="G283" s="267"/>
      <c r="H283" s="541" t="s">
        <v>143</v>
      </c>
      <c r="I283" s="524">
        <f>SUM(D281:I281)</f>
        <v>22518.727999999999</v>
      </c>
      <c r="M283" s="542" t="s">
        <v>10</v>
      </c>
      <c r="N283" s="542" t="s">
        <v>11</v>
      </c>
      <c r="O283" s="542" t="s">
        <v>12</v>
      </c>
      <c r="P283" s="268"/>
      <c r="Q283" s="268"/>
    </row>
    <row r="284" spans="2:20" x14ac:dyDescent="0.2">
      <c r="E284" s="268"/>
      <c r="F284" s="268"/>
      <c r="G284" s="267"/>
      <c r="H284" s="541"/>
      <c r="I284" s="543"/>
      <c r="J284" s="544"/>
      <c r="K284" s="268"/>
      <c r="M284" s="545" t="s">
        <v>13</v>
      </c>
      <c r="N284" s="546">
        <v>104</v>
      </c>
      <c r="O284" s="547">
        <f>N284/N286</f>
        <v>6.2238180730101733E-3</v>
      </c>
      <c r="P284" s="268"/>
      <c r="Q284" s="268"/>
    </row>
    <row r="285" spans="2:20" x14ac:dyDescent="0.2">
      <c r="E285" s="268"/>
      <c r="F285" s="268"/>
      <c r="G285" s="267"/>
      <c r="H285" s="541"/>
      <c r="I285" s="543"/>
      <c r="J285" s="548">
        <f>O285</f>
        <v>0.9937761819269898</v>
      </c>
      <c r="K285" s="357">
        <f>I283*O285</f>
        <v>22378.575533692398</v>
      </c>
      <c r="M285" s="549" t="s">
        <v>14</v>
      </c>
      <c r="N285" s="550">
        <v>16606</v>
      </c>
      <c r="O285" s="551">
        <f>N285/N286</f>
        <v>0.9937761819269898</v>
      </c>
      <c r="P285" s="552"/>
      <c r="Q285" s="268"/>
    </row>
    <row r="286" spans="2:20" x14ac:dyDescent="0.2">
      <c r="D286" s="1462"/>
      <c r="E286" s="1463"/>
      <c r="F286" s="553" t="s">
        <v>37</v>
      </c>
      <c r="G286" s="554" t="s">
        <v>136</v>
      </c>
      <c r="K286" s="559">
        <f>ROUNDUP(K285,0)</f>
        <v>22379</v>
      </c>
      <c r="M286" s="545" t="s">
        <v>3</v>
      </c>
      <c r="N286" s="550">
        <f>N285+N284</f>
        <v>16710</v>
      </c>
      <c r="O286" s="555">
        <v>1</v>
      </c>
      <c r="P286" s="268"/>
      <c r="Q286" s="268"/>
    </row>
    <row r="287" spans="2:20" x14ac:dyDescent="0.2">
      <c r="D287" s="1460" t="s">
        <v>137</v>
      </c>
      <c r="E287" s="1461"/>
      <c r="F287" s="502">
        <v>3.75</v>
      </c>
      <c r="G287" s="502">
        <v>4.2</v>
      </c>
      <c r="M287" s="268"/>
      <c r="N287" s="268"/>
      <c r="O287" s="268"/>
      <c r="P287" s="268"/>
      <c r="Q287" s="268"/>
    </row>
    <row r="288" spans="2:20" x14ac:dyDescent="0.2">
      <c r="D288" s="1460" t="s">
        <v>121</v>
      </c>
      <c r="E288" s="1461"/>
      <c r="F288" s="502" t="s">
        <v>138</v>
      </c>
      <c r="G288" s="502">
        <v>14.52</v>
      </c>
      <c r="H288" s="556"/>
    </row>
    <row r="289" spans="2:11" x14ac:dyDescent="0.2">
      <c r="D289" s="1460" t="s">
        <v>41</v>
      </c>
      <c r="E289" s="1461"/>
      <c r="F289" s="502">
        <v>3.23</v>
      </c>
      <c r="G289" s="502">
        <v>3.62</v>
      </c>
    </row>
    <row r="290" spans="2:11" x14ac:dyDescent="0.2">
      <c r="D290" s="1315" t="s">
        <v>122</v>
      </c>
      <c r="E290" s="1316"/>
      <c r="F290" s="502"/>
      <c r="G290" s="502">
        <v>0.1</v>
      </c>
    </row>
    <row r="291" spans="2:11" x14ac:dyDescent="0.2">
      <c r="D291" s="1460" t="s">
        <v>42</v>
      </c>
      <c r="E291" s="1461"/>
      <c r="F291" s="519">
        <v>7.68</v>
      </c>
      <c r="G291" s="519">
        <v>8.6</v>
      </c>
    </row>
    <row r="292" spans="2:11" x14ac:dyDescent="0.2">
      <c r="D292" s="1460" t="s">
        <v>43</v>
      </c>
      <c r="E292" s="1461"/>
      <c r="F292" s="520">
        <v>0.15</v>
      </c>
      <c r="G292" s="502">
        <v>0.16800000000000001</v>
      </c>
      <c r="K292" s="245"/>
    </row>
    <row r="293" spans="2:11" x14ac:dyDescent="0.2">
      <c r="B293" s="268"/>
      <c r="F293" s="111" t="s">
        <v>44</v>
      </c>
      <c r="G293" s="518">
        <f>SUM(G287:G292)</f>
        <v>31.207999999999998</v>
      </c>
    </row>
    <row r="294" spans="2:11" x14ac:dyDescent="0.2">
      <c r="B294" s="268"/>
    </row>
    <row r="295" spans="2:11" x14ac:dyDescent="0.2">
      <c r="G295" s="111"/>
    </row>
    <row r="296" spans="2:11" x14ac:dyDescent="0.2">
      <c r="G296" s="111"/>
    </row>
    <row r="297" spans="2:11" x14ac:dyDescent="0.2">
      <c r="G297" s="111"/>
    </row>
    <row r="298" spans="2:11" x14ac:dyDescent="0.2">
      <c r="G298" s="111"/>
    </row>
    <row r="299" spans="2:11" x14ac:dyDescent="0.2">
      <c r="G299" s="111"/>
      <c r="I299" s="268"/>
    </row>
    <row r="300" spans="2:11" x14ac:dyDescent="0.2">
      <c r="G300" s="111"/>
    </row>
    <row r="301" spans="2:11" x14ac:dyDescent="0.2">
      <c r="D301" s="511"/>
      <c r="G301" s="111"/>
    </row>
  </sheetData>
  <mergeCells count="7">
    <mergeCell ref="G1:I1"/>
    <mergeCell ref="D292:E292"/>
    <mergeCell ref="D286:E286"/>
    <mergeCell ref="D287:E287"/>
    <mergeCell ref="D288:E288"/>
    <mergeCell ref="D289:E289"/>
    <mergeCell ref="D291:E291"/>
  </mergeCells>
  <pageMargins left="0.31496062992125984" right="0.31496062992125984" top="0.35433070866141736" bottom="0.15748031496062992" header="0.31496062992125984" footer="0.31496062992125984"/>
  <pageSetup paperSize="9" scale="60"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542D-6376-4D82-8D60-B83716040C1B}">
  <sheetPr>
    <tabColor theme="9" tint="0.39997558519241921"/>
  </sheetPr>
  <dimension ref="A1:T416"/>
  <sheetViews>
    <sheetView topLeftCell="A356" zoomScale="71" zoomScaleNormal="71" workbookViewId="0">
      <selection activeCell="I395" sqref="I395"/>
    </sheetView>
  </sheetViews>
  <sheetFormatPr defaultColWidth="16.42578125" defaultRowHeight="12.75" x14ac:dyDescent="0.2"/>
  <cols>
    <col min="1" max="6" width="16.42578125" style="111"/>
    <col min="7" max="7" width="16.42578125" style="326"/>
    <col min="8" max="9" width="16.42578125" style="111"/>
    <col min="10" max="10" width="16.42578125" style="215"/>
    <col min="11" max="12" width="16.42578125" style="111"/>
    <col min="13" max="13" width="22.28515625" style="111" customWidth="1"/>
    <col min="14" max="16384" width="16.42578125" style="111"/>
  </cols>
  <sheetData>
    <row r="1" spans="1:12" ht="55.5" customHeight="1" x14ac:dyDescent="0.2">
      <c r="G1" s="1459" t="s">
        <v>5412</v>
      </c>
      <c r="H1" s="1459"/>
      <c r="I1" s="1459"/>
    </row>
    <row r="2" spans="1:12" x14ac:dyDescent="0.2">
      <c r="B2" s="323" t="s">
        <v>5384</v>
      </c>
      <c r="C2" s="324"/>
      <c r="D2" s="324"/>
      <c r="E2" s="324"/>
      <c r="F2" s="324"/>
      <c r="G2" s="325"/>
    </row>
    <row r="4" spans="1:12" ht="76.5" x14ac:dyDescent="0.2">
      <c r="B4" s="526" t="s">
        <v>5066</v>
      </c>
      <c r="C4" s="219" t="s">
        <v>65</v>
      </c>
      <c r="D4" s="219" t="s">
        <v>51</v>
      </c>
      <c r="E4" s="219" t="s">
        <v>52</v>
      </c>
      <c r="F4" s="259" t="s">
        <v>53</v>
      </c>
      <c r="G4" s="218" t="s">
        <v>54</v>
      </c>
      <c r="H4" s="219" t="s">
        <v>66</v>
      </c>
      <c r="I4" s="219" t="s">
        <v>56</v>
      </c>
      <c r="K4" s="504"/>
      <c r="L4" s="505"/>
    </row>
    <row r="5" spans="1:12" x14ac:dyDescent="0.2">
      <c r="A5" s="503">
        <v>44228</v>
      </c>
      <c r="B5" s="526" t="s">
        <v>123</v>
      </c>
      <c r="C5" s="219">
        <f t="shared" ref="C5:I5" si="0">SUM(C6:C17)</f>
        <v>144</v>
      </c>
      <c r="D5" s="219">
        <f t="shared" si="0"/>
        <v>48</v>
      </c>
      <c r="E5" s="218">
        <f t="shared" si="0"/>
        <v>48</v>
      </c>
      <c r="F5" s="219">
        <f t="shared" si="0"/>
        <v>36</v>
      </c>
      <c r="G5" s="218">
        <f t="shared" si="0"/>
        <v>96</v>
      </c>
      <c r="H5" s="219">
        <f t="shared" si="0"/>
        <v>1146</v>
      </c>
      <c r="I5" s="218">
        <f t="shared" si="0"/>
        <v>48</v>
      </c>
      <c r="K5" s="504"/>
      <c r="L5" s="505"/>
    </row>
    <row r="6" spans="1:12" x14ac:dyDescent="0.2">
      <c r="A6" s="528"/>
      <c r="B6" s="529" t="s">
        <v>124</v>
      </c>
      <c r="C6" s="219">
        <v>12</v>
      </c>
      <c r="D6" s="218">
        <f t="shared" ref="D6:D7" si="1">C6/3</f>
        <v>4</v>
      </c>
      <c r="E6" s="218">
        <f t="shared" ref="E6:E7" si="2">C6/3</f>
        <v>4</v>
      </c>
      <c r="F6" s="259">
        <v>3</v>
      </c>
      <c r="G6" s="218">
        <v>8</v>
      </c>
      <c r="H6" s="219">
        <v>114</v>
      </c>
      <c r="I6" s="218">
        <v>4</v>
      </c>
      <c r="K6" s="504"/>
      <c r="L6" s="505"/>
    </row>
    <row r="7" spans="1:12" x14ac:dyDescent="0.2">
      <c r="A7" s="528"/>
      <c r="B7" s="529" t="s">
        <v>125</v>
      </c>
      <c r="C7" s="219">
        <v>12</v>
      </c>
      <c r="D7" s="218">
        <f t="shared" si="1"/>
        <v>4</v>
      </c>
      <c r="E7" s="218">
        <f t="shared" si="2"/>
        <v>4</v>
      </c>
      <c r="F7" s="259">
        <v>3</v>
      </c>
      <c r="G7" s="218">
        <v>8</v>
      </c>
      <c r="H7" s="219">
        <v>96</v>
      </c>
      <c r="I7" s="218">
        <v>4</v>
      </c>
      <c r="K7" s="504"/>
      <c r="L7" s="505"/>
    </row>
    <row r="8" spans="1:12" x14ac:dyDescent="0.2">
      <c r="A8" s="528"/>
      <c r="B8" s="529" t="s">
        <v>131</v>
      </c>
      <c r="C8" s="219">
        <v>12</v>
      </c>
      <c r="D8" s="218">
        <f>C8/3</f>
        <v>4</v>
      </c>
      <c r="E8" s="218">
        <f>C8/3</f>
        <v>4</v>
      </c>
      <c r="F8" s="259">
        <v>3</v>
      </c>
      <c r="G8" s="218">
        <v>8</v>
      </c>
      <c r="H8" s="219">
        <v>60</v>
      </c>
      <c r="I8" s="218">
        <v>4</v>
      </c>
      <c r="K8" s="504"/>
      <c r="L8" s="505"/>
    </row>
    <row r="9" spans="1:12" x14ac:dyDescent="0.2">
      <c r="B9" s="529" t="s">
        <v>132</v>
      </c>
      <c r="C9" s="219">
        <v>12</v>
      </c>
      <c r="D9" s="218">
        <f t="shared" ref="D9:D17" si="3">C9/3</f>
        <v>4</v>
      </c>
      <c r="E9" s="218">
        <f t="shared" ref="E9:E17" si="4">C9/3</f>
        <v>4</v>
      </c>
      <c r="F9" s="259">
        <v>3</v>
      </c>
      <c r="G9" s="218">
        <v>8</v>
      </c>
      <c r="H9" s="219">
        <v>104</v>
      </c>
      <c r="I9" s="218">
        <v>4</v>
      </c>
      <c r="K9" s="504"/>
      <c r="L9" s="505"/>
    </row>
    <row r="10" spans="1:12" x14ac:dyDescent="0.2">
      <c r="B10" s="529" t="s">
        <v>127</v>
      </c>
      <c r="C10" s="219">
        <v>12</v>
      </c>
      <c r="D10" s="218">
        <f t="shared" si="3"/>
        <v>4</v>
      </c>
      <c r="E10" s="218">
        <f t="shared" si="4"/>
        <v>4</v>
      </c>
      <c r="F10" s="259">
        <v>3</v>
      </c>
      <c r="G10" s="218">
        <v>8</v>
      </c>
      <c r="H10" s="219">
        <v>118</v>
      </c>
      <c r="I10" s="218">
        <v>4</v>
      </c>
      <c r="K10" s="504"/>
      <c r="L10" s="505"/>
    </row>
    <row r="11" spans="1:12" x14ac:dyDescent="0.2">
      <c r="B11" s="529" t="s">
        <v>128</v>
      </c>
      <c r="C11" s="219">
        <v>12</v>
      </c>
      <c r="D11" s="218">
        <f t="shared" si="3"/>
        <v>4</v>
      </c>
      <c r="E11" s="218">
        <f t="shared" si="4"/>
        <v>4</v>
      </c>
      <c r="F11" s="259">
        <v>3</v>
      </c>
      <c r="G11" s="218">
        <v>8</v>
      </c>
      <c r="H11" s="219">
        <v>80</v>
      </c>
      <c r="I11" s="218">
        <v>4</v>
      </c>
      <c r="K11" s="504"/>
      <c r="L11" s="505"/>
    </row>
    <row r="12" spans="1:12" x14ac:dyDescent="0.2">
      <c r="B12" s="532" t="s">
        <v>133</v>
      </c>
      <c r="C12" s="219">
        <v>12</v>
      </c>
      <c r="D12" s="218">
        <f t="shared" si="3"/>
        <v>4</v>
      </c>
      <c r="E12" s="218">
        <f t="shared" si="4"/>
        <v>4</v>
      </c>
      <c r="F12" s="259">
        <v>3</v>
      </c>
      <c r="G12" s="218">
        <v>8</v>
      </c>
      <c r="H12" s="219">
        <v>162</v>
      </c>
      <c r="I12" s="218">
        <v>4</v>
      </c>
      <c r="K12" s="504"/>
      <c r="L12" s="505"/>
    </row>
    <row r="13" spans="1:12" x14ac:dyDescent="0.2">
      <c r="B13" s="529" t="s">
        <v>129</v>
      </c>
      <c r="C13" s="219">
        <v>12</v>
      </c>
      <c r="D13" s="218">
        <f t="shared" si="3"/>
        <v>4</v>
      </c>
      <c r="E13" s="218">
        <f t="shared" si="4"/>
        <v>4</v>
      </c>
      <c r="F13" s="259">
        <v>3</v>
      </c>
      <c r="G13" s="218">
        <v>8</v>
      </c>
      <c r="H13" s="219">
        <v>68</v>
      </c>
      <c r="I13" s="218">
        <v>4</v>
      </c>
      <c r="K13" s="504"/>
      <c r="L13" s="505"/>
    </row>
    <row r="14" spans="1:12" x14ac:dyDescent="0.2">
      <c r="B14" s="529" t="s">
        <v>134</v>
      </c>
      <c r="C14" s="219">
        <v>12</v>
      </c>
      <c r="D14" s="218">
        <f t="shared" si="3"/>
        <v>4</v>
      </c>
      <c r="E14" s="218">
        <f t="shared" si="4"/>
        <v>4</v>
      </c>
      <c r="F14" s="259">
        <v>3</v>
      </c>
      <c r="G14" s="218">
        <v>8</v>
      </c>
      <c r="H14" s="219">
        <v>96</v>
      </c>
      <c r="I14" s="218">
        <v>4</v>
      </c>
      <c r="K14" s="504"/>
      <c r="L14" s="505"/>
    </row>
    <row r="15" spans="1:12" x14ac:dyDescent="0.2">
      <c r="B15" s="529" t="s">
        <v>5379</v>
      </c>
      <c r="C15" s="219">
        <v>12</v>
      </c>
      <c r="D15" s="218">
        <f t="shared" si="3"/>
        <v>4</v>
      </c>
      <c r="E15" s="218">
        <f t="shared" si="4"/>
        <v>4</v>
      </c>
      <c r="F15" s="259">
        <v>3</v>
      </c>
      <c r="G15" s="218">
        <v>8</v>
      </c>
      <c r="H15" s="219">
        <v>36</v>
      </c>
      <c r="I15" s="218">
        <v>4</v>
      </c>
      <c r="K15" s="504"/>
      <c r="L15" s="505"/>
    </row>
    <row r="16" spans="1:12" x14ac:dyDescent="0.2">
      <c r="B16" s="529" t="s">
        <v>135</v>
      </c>
      <c r="C16" s="219">
        <v>12</v>
      </c>
      <c r="D16" s="218">
        <f t="shared" si="3"/>
        <v>4</v>
      </c>
      <c r="E16" s="218">
        <f t="shared" si="4"/>
        <v>4</v>
      </c>
      <c r="F16" s="259">
        <v>3</v>
      </c>
      <c r="G16" s="218">
        <v>8</v>
      </c>
      <c r="H16" s="219">
        <v>82</v>
      </c>
      <c r="I16" s="218">
        <v>4</v>
      </c>
      <c r="K16" s="504"/>
      <c r="L16" s="505"/>
    </row>
    <row r="17" spans="1:12" x14ac:dyDescent="0.2">
      <c r="B17" s="529" t="s">
        <v>130</v>
      </c>
      <c r="C17" s="219">
        <v>12</v>
      </c>
      <c r="D17" s="218">
        <f t="shared" si="3"/>
        <v>4</v>
      </c>
      <c r="E17" s="218">
        <f t="shared" si="4"/>
        <v>4</v>
      </c>
      <c r="F17" s="259">
        <v>3</v>
      </c>
      <c r="G17" s="218">
        <v>8</v>
      </c>
      <c r="H17" s="219">
        <v>130</v>
      </c>
      <c r="I17" s="218">
        <v>4</v>
      </c>
      <c r="K17" s="504"/>
      <c r="L17" s="505"/>
    </row>
    <row r="18" spans="1:12" x14ac:dyDescent="0.2">
      <c r="A18" s="503">
        <v>44229</v>
      </c>
      <c r="B18" s="526" t="s">
        <v>123</v>
      </c>
      <c r="C18" s="219">
        <f t="shared" ref="C18:I18" si="5">SUM(C19:C30)</f>
        <v>144</v>
      </c>
      <c r="D18" s="219">
        <f t="shared" si="5"/>
        <v>48</v>
      </c>
      <c r="E18" s="218">
        <f t="shared" si="5"/>
        <v>48</v>
      </c>
      <c r="F18" s="219">
        <f t="shared" si="5"/>
        <v>0</v>
      </c>
      <c r="G18" s="218">
        <f t="shared" si="5"/>
        <v>96</v>
      </c>
      <c r="H18" s="219">
        <f t="shared" si="5"/>
        <v>1120</v>
      </c>
      <c r="I18" s="218">
        <f t="shared" si="5"/>
        <v>48</v>
      </c>
      <c r="J18" s="527"/>
      <c r="K18" s="504"/>
      <c r="L18" s="506"/>
    </row>
    <row r="19" spans="1:12" x14ac:dyDescent="0.2">
      <c r="A19" s="528"/>
      <c r="B19" s="529" t="s">
        <v>124</v>
      </c>
      <c r="C19" s="219">
        <v>12</v>
      </c>
      <c r="D19" s="218">
        <f t="shared" ref="D19:D20" si="6">C19/3</f>
        <v>4</v>
      </c>
      <c r="E19" s="218">
        <f t="shared" ref="E19:E20" si="7">C19/3</f>
        <v>4</v>
      </c>
      <c r="F19" s="259"/>
      <c r="G19" s="218">
        <v>8</v>
      </c>
      <c r="H19" s="219">
        <v>92</v>
      </c>
      <c r="I19" s="218">
        <v>4</v>
      </c>
      <c r="J19" s="527"/>
      <c r="K19" s="504"/>
      <c r="L19" s="506"/>
    </row>
    <row r="20" spans="1:12" x14ac:dyDescent="0.2">
      <c r="A20" s="528"/>
      <c r="B20" s="529" t="s">
        <v>125</v>
      </c>
      <c r="C20" s="219">
        <v>12</v>
      </c>
      <c r="D20" s="218">
        <f t="shared" si="6"/>
        <v>4</v>
      </c>
      <c r="E20" s="218">
        <f t="shared" si="7"/>
        <v>4</v>
      </c>
      <c r="F20" s="259"/>
      <c r="G20" s="218">
        <v>8</v>
      </c>
      <c r="H20" s="219">
        <v>76</v>
      </c>
      <c r="I20" s="218">
        <v>4</v>
      </c>
      <c r="J20" s="527"/>
      <c r="K20" s="504"/>
      <c r="L20" s="506"/>
    </row>
    <row r="21" spans="1:12" x14ac:dyDescent="0.2">
      <c r="A21" s="528"/>
      <c r="B21" s="529" t="s">
        <v>131</v>
      </c>
      <c r="C21" s="219">
        <v>12</v>
      </c>
      <c r="D21" s="218">
        <f>C21/3</f>
        <v>4</v>
      </c>
      <c r="E21" s="218">
        <f>C21/3</f>
        <v>4</v>
      </c>
      <c r="F21" s="259"/>
      <c r="G21" s="218">
        <v>8</v>
      </c>
      <c r="H21" s="219">
        <v>96</v>
      </c>
      <c r="I21" s="218">
        <v>4</v>
      </c>
      <c r="J21" s="527"/>
      <c r="K21" s="504"/>
      <c r="L21" s="506"/>
    </row>
    <row r="22" spans="1:12" x14ac:dyDescent="0.2">
      <c r="A22" s="528"/>
      <c r="B22" s="529" t="s">
        <v>132</v>
      </c>
      <c r="C22" s="219">
        <v>12</v>
      </c>
      <c r="D22" s="218">
        <f t="shared" ref="D22:D30" si="8">C22/3</f>
        <v>4</v>
      </c>
      <c r="E22" s="218">
        <f t="shared" ref="E22:E30" si="9">C22/3</f>
        <v>4</v>
      </c>
      <c r="F22" s="259"/>
      <c r="G22" s="218">
        <v>8</v>
      </c>
      <c r="H22" s="219">
        <v>68</v>
      </c>
      <c r="I22" s="218">
        <v>4</v>
      </c>
      <c r="J22" s="527"/>
      <c r="K22" s="504"/>
      <c r="L22" s="506"/>
    </row>
    <row r="23" spans="1:12" x14ac:dyDescent="0.2">
      <c r="A23" s="528"/>
      <c r="B23" s="529" t="s">
        <v>127</v>
      </c>
      <c r="C23" s="219">
        <v>12</v>
      </c>
      <c r="D23" s="218">
        <f t="shared" si="8"/>
        <v>4</v>
      </c>
      <c r="E23" s="218">
        <f t="shared" si="9"/>
        <v>4</v>
      </c>
      <c r="F23" s="259"/>
      <c r="G23" s="218">
        <v>8</v>
      </c>
      <c r="H23" s="219">
        <v>138</v>
      </c>
      <c r="I23" s="218">
        <v>4</v>
      </c>
      <c r="J23" s="527"/>
      <c r="K23" s="504"/>
      <c r="L23" s="506"/>
    </row>
    <row r="24" spans="1:12" x14ac:dyDescent="0.2">
      <c r="A24" s="528"/>
      <c r="B24" s="529" t="s">
        <v>128</v>
      </c>
      <c r="C24" s="219">
        <v>12</v>
      </c>
      <c r="D24" s="218">
        <f t="shared" si="8"/>
        <v>4</v>
      </c>
      <c r="E24" s="218">
        <f t="shared" si="9"/>
        <v>4</v>
      </c>
      <c r="F24" s="259"/>
      <c r="G24" s="218">
        <v>8</v>
      </c>
      <c r="H24" s="219">
        <v>80</v>
      </c>
      <c r="I24" s="218">
        <v>4</v>
      </c>
      <c r="J24" s="527"/>
      <c r="K24" s="504"/>
      <c r="L24" s="506"/>
    </row>
    <row r="25" spans="1:12" x14ac:dyDescent="0.2">
      <c r="A25" s="528"/>
      <c r="B25" s="532" t="s">
        <v>133</v>
      </c>
      <c r="C25" s="219">
        <v>12</v>
      </c>
      <c r="D25" s="218">
        <f t="shared" si="8"/>
        <v>4</v>
      </c>
      <c r="E25" s="218">
        <f t="shared" si="9"/>
        <v>4</v>
      </c>
      <c r="F25" s="259"/>
      <c r="G25" s="218">
        <v>8</v>
      </c>
      <c r="H25" s="219">
        <v>166</v>
      </c>
      <c r="I25" s="218">
        <v>4</v>
      </c>
      <c r="J25" s="527"/>
      <c r="K25" s="504"/>
      <c r="L25" s="506"/>
    </row>
    <row r="26" spans="1:12" x14ac:dyDescent="0.2">
      <c r="A26" s="528"/>
      <c r="B26" s="529" t="s">
        <v>129</v>
      </c>
      <c r="C26" s="219">
        <v>12</v>
      </c>
      <c r="D26" s="218">
        <f t="shared" si="8"/>
        <v>4</v>
      </c>
      <c r="E26" s="218">
        <f t="shared" si="9"/>
        <v>4</v>
      </c>
      <c r="F26" s="259"/>
      <c r="G26" s="218">
        <v>8</v>
      </c>
      <c r="H26" s="219">
        <v>90</v>
      </c>
      <c r="I26" s="218">
        <v>4</v>
      </c>
      <c r="J26" s="527"/>
      <c r="K26" s="504"/>
      <c r="L26" s="506"/>
    </row>
    <row r="27" spans="1:12" x14ac:dyDescent="0.2">
      <c r="A27" s="528"/>
      <c r="B27" s="529" t="s">
        <v>134</v>
      </c>
      <c r="C27" s="219">
        <v>12</v>
      </c>
      <c r="D27" s="218">
        <f t="shared" si="8"/>
        <v>4</v>
      </c>
      <c r="E27" s="218">
        <f t="shared" si="9"/>
        <v>4</v>
      </c>
      <c r="F27" s="259"/>
      <c r="G27" s="218">
        <v>8</v>
      </c>
      <c r="H27" s="219">
        <v>92</v>
      </c>
      <c r="I27" s="218">
        <v>4</v>
      </c>
      <c r="J27" s="527"/>
      <c r="K27" s="504"/>
      <c r="L27" s="506"/>
    </row>
    <row r="28" spans="1:12" x14ac:dyDescent="0.2">
      <c r="B28" s="529" t="s">
        <v>5379</v>
      </c>
      <c r="C28" s="219">
        <v>12</v>
      </c>
      <c r="D28" s="218">
        <f t="shared" si="8"/>
        <v>4</v>
      </c>
      <c r="E28" s="218">
        <f t="shared" si="9"/>
        <v>4</v>
      </c>
      <c r="F28" s="259"/>
      <c r="G28" s="218">
        <v>8</v>
      </c>
      <c r="H28" s="219">
        <v>40</v>
      </c>
      <c r="I28" s="218">
        <v>4</v>
      </c>
      <c r="J28" s="527"/>
      <c r="K28" s="504"/>
      <c r="L28" s="506"/>
    </row>
    <row r="29" spans="1:12" x14ac:dyDescent="0.2">
      <c r="B29" s="529" t="s">
        <v>135</v>
      </c>
      <c r="C29" s="219">
        <v>12</v>
      </c>
      <c r="D29" s="218">
        <f t="shared" si="8"/>
        <v>4</v>
      </c>
      <c r="E29" s="218">
        <f t="shared" si="9"/>
        <v>4</v>
      </c>
      <c r="F29" s="259"/>
      <c r="G29" s="218">
        <v>8</v>
      </c>
      <c r="H29" s="219">
        <v>72</v>
      </c>
      <c r="I29" s="218">
        <v>4</v>
      </c>
      <c r="J29" s="527"/>
      <c r="K29" s="504"/>
      <c r="L29" s="506"/>
    </row>
    <row r="30" spans="1:12" x14ac:dyDescent="0.2">
      <c r="B30" s="529" t="s">
        <v>130</v>
      </c>
      <c r="C30" s="219">
        <v>12</v>
      </c>
      <c r="D30" s="218">
        <f t="shared" si="8"/>
        <v>4</v>
      </c>
      <c r="E30" s="218">
        <f t="shared" si="9"/>
        <v>4</v>
      </c>
      <c r="F30" s="259"/>
      <c r="G30" s="218">
        <v>8</v>
      </c>
      <c r="H30" s="219">
        <v>110</v>
      </c>
      <c r="I30" s="218">
        <v>4</v>
      </c>
      <c r="J30" s="527"/>
      <c r="K30" s="504"/>
      <c r="L30" s="506"/>
    </row>
    <row r="31" spans="1:12" x14ac:dyDescent="0.2">
      <c r="A31" s="503">
        <v>44230</v>
      </c>
      <c r="B31" s="526" t="s">
        <v>123</v>
      </c>
      <c r="C31" s="219">
        <f t="shared" ref="C31:I31" si="10">SUM(C32:C43)</f>
        <v>144</v>
      </c>
      <c r="D31" s="219">
        <f t="shared" si="10"/>
        <v>48</v>
      </c>
      <c r="E31" s="218">
        <f t="shared" si="10"/>
        <v>48</v>
      </c>
      <c r="F31" s="219">
        <f t="shared" si="10"/>
        <v>0</v>
      </c>
      <c r="G31" s="218">
        <f t="shared" si="10"/>
        <v>96</v>
      </c>
      <c r="H31" s="219">
        <f t="shared" si="10"/>
        <v>1110</v>
      </c>
      <c r="I31" s="218">
        <f t="shared" si="10"/>
        <v>48</v>
      </c>
      <c r="J31" s="527"/>
      <c r="K31" s="504"/>
      <c r="L31" s="506"/>
    </row>
    <row r="32" spans="1:12" x14ac:dyDescent="0.2">
      <c r="A32" s="528"/>
      <c r="B32" s="529" t="s">
        <v>124</v>
      </c>
      <c r="C32" s="219">
        <v>12</v>
      </c>
      <c r="D32" s="218">
        <f t="shared" ref="D32:D33" si="11">C32/3</f>
        <v>4</v>
      </c>
      <c r="E32" s="218">
        <f t="shared" ref="E32:E33" si="12">C32/3</f>
        <v>4</v>
      </c>
      <c r="F32" s="259"/>
      <c r="G32" s="218">
        <v>8</v>
      </c>
      <c r="H32" s="219">
        <v>100</v>
      </c>
      <c r="I32" s="218">
        <v>4</v>
      </c>
      <c r="J32" s="527"/>
      <c r="K32" s="504"/>
      <c r="L32" s="506"/>
    </row>
    <row r="33" spans="1:12" x14ac:dyDescent="0.2">
      <c r="A33" s="528"/>
      <c r="B33" s="529" t="s">
        <v>125</v>
      </c>
      <c r="C33" s="219">
        <v>12</v>
      </c>
      <c r="D33" s="218">
        <f t="shared" si="11"/>
        <v>4</v>
      </c>
      <c r="E33" s="218">
        <f t="shared" si="12"/>
        <v>4</v>
      </c>
      <c r="F33" s="259"/>
      <c r="G33" s="218">
        <v>8</v>
      </c>
      <c r="H33" s="219">
        <v>54</v>
      </c>
      <c r="I33" s="218">
        <v>4</v>
      </c>
      <c r="J33" s="527"/>
      <c r="K33" s="504"/>
      <c r="L33" s="506"/>
    </row>
    <row r="34" spans="1:12" x14ac:dyDescent="0.2">
      <c r="A34" s="528"/>
      <c r="B34" s="529" t="s">
        <v>131</v>
      </c>
      <c r="C34" s="219">
        <v>12</v>
      </c>
      <c r="D34" s="218">
        <f>C34/3</f>
        <v>4</v>
      </c>
      <c r="E34" s="218">
        <f>C34/3</f>
        <v>4</v>
      </c>
      <c r="F34" s="259"/>
      <c r="G34" s="218">
        <v>8</v>
      </c>
      <c r="H34" s="219">
        <v>104</v>
      </c>
      <c r="I34" s="218">
        <v>4</v>
      </c>
      <c r="J34" s="527"/>
      <c r="K34" s="504"/>
      <c r="L34" s="506"/>
    </row>
    <row r="35" spans="1:12" x14ac:dyDescent="0.2">
      <c r="A35" s="528"/>
      <c r="B35" s="529" t="s">
        <v>132</v>
      </c>
      <c r="C35" s="219">
        <v>12</v>
      </c>
      <c r="D35" s="218">
        <f t="shared" ref="D35:D43" si="13">C35/3</f>
        <v>4</v>
      </c>
      <c r="E35" s="218">
        <f t="shared" ref="E35:E43" si="14">C35/3</f>
        <v>4</v>
      </c>
      <c r="F35" s="259"/>
      <c r="G35" s="218">
        <v>8</v>
      </c>
      <c r="H35" s="219">
        <v>54</v>
      </c>
      <c r="I35" s="218">
        <v>4</v>
      </c>
      <c r="J35" s="527"/>
      <c r="K35" s="504"/>
      <c r="L35" s="506"/>
    </row>
    <row r="36" spans="1:12" x14ac:dyDescent="0.2">
      <c r="A36" s="528"/>
      <c r="B36" s="529" t="s">
        <v>127</v>
      </c>
      <c r="C36" s="219">
        <v>12</v>
      </c>
      <c r="D36" s="218">
        <f t="shared" si="13"/>
        <v>4</v>
      </c>
      <c r="E36" s="218">
        <f t="shared" si="14"/>
        <v>4</v>
      </c>
      <c r="F36" s="259"/>
      <c r="G36" s="218">
        <v>8</v>
      </c>
      <c r="H36" s="219">
        <v>136</v>
      </c>
      <c r="I36" s="218">
        <v>4</v>
      </c>
      <c r="J36" s="527"/>
      <c r="K36" s="504"/>
      <c r="L36" s="506"/>
    </row>
    <row r="37" spans="1:12" x14ac:dyDescent="0.2">
      <c r="A37" s="528"/>
      <c r="B37" s="529" t="s">
        <v>128</v>
      </c>
      <c r="C37" s="219">
        <v>12</v>
      </c>
      <c r="D37" s="218">
        <f t="shared" si="13"/>
        <v>4</v>
      </c>
      <c r="E37" s="218">
        <f t="shared" si="14"/>
        <v>4</v>
      </c>
      <c r="F37" s="259"/>
      <c r="G37" s="218">
        <v>8</v>
      </c>
      <c r="H37" s="219">
        <v>104</v>
      </c>
      <c r="I37" s="218">
        <v>4</v>
      </c>
      <c r="J37" s="527"/>
      <c r="K37" s="504"/>
      <c r="L37" s="506"/>
    </row>
    <row r="38" spans="1:12" x14ac:dyDescent="0.2">
      <c r="A38" s="528"/>
      <c r="B38" s="532" t="s">
        <v>133</v>
      </c>
      <c r="C38" s="219">
        <v>12</v>
      </c>
      <c r="D38" s="218">
        <f t="shared" si="13"/>
        <v>4</v>
      </c>
      <c r="E38" s="218">
        <f t="shared" si="14"/>
        <v>4</v>
      </c>
      <c r="F38" s="259"/>
      <c r="G38" s="218">
        <v>8</v>
      </c>
      <c r="H38" s="219">
        <v>156</v>
      </c>
      <c r="I38" s="218">
        <v>4</v>
      </c>
      <c r="J38" s="527"/>
      <c r="K38" s="504"/>
      <c r="L38" s="506"/>
    </row>
    <row r="39" spans="1:12" x14ac:dyDescent="0.2">
      <c r="A39" s="528"/>
      <c r="B39" s="529" t="s">
        <v>129</v>
      </c>
      <c r="C39" s="219">
        <v>12</v>
      </c>
      <c r="D39" s="218">
        <f t="shared" si="13"/>
        <v>4</v>
      </c>
      <c r="E39" s="218">
        <f t="shared" si="14"/>
        <v>4</v>
      </c>
      <c r="F39" s="259"/>
      <c r="G39" s="218">
        <v>8</v>
      </c>
      <c r="H39" s="219">
        <v>74</v>
      </c>
      <c r="I39" s="218">
        <v>4</v>
      </c>
      <c r="J39" s="527"/>
      <c r="K39" s="504"/>
      <c r="L39" s="506"/>
    </row>
    <row r="40" spans="1:12" x14ac:dyDescent="0.2">
      <c r="A40" s="528"/>
      <c r="B40" s="529" t="s">
        <v>134</v>
      </c>
      <c r="C40" s="219">
        <v>12</v>
      </c>
      <c r="D40" s="218">
        <f t="shared" si="13"/>
        <v>4</v>
      </c>
      <c r="E40" s="218">
        <f t="shared" si="14"/>
        <v>4</v>
      </c>
      <c r="F40" s="259"/>
      <c r="G40" s="218">
        <v>8</v>
      </c>
      <c r="H40" s="219">
        <v>92</v>
      </c>
      <c r="I40" s="218">
        <v>4</v>
      </c>
      <c r="J40" s="527"/>
      <c r="K40" s="504"/>
      <c r="L40" s="506"/>
    </row>
    <row r="41" spans="1:12" x14ac:dyDescent="0.2">
      <c r="B41" s="529" t="s">
        <v>5379</v>
      </c>
      <c r="C41" s="219">
        <v>12</v>
      </c>
      <c r="D41" s="218">
        <f t="shared" si="13"/>
        <v>4</v>
      </c>
      <c r="E41" s="218">
        <f t="shared" si="14"/>
        <v>4</v>
      </c>
      <c r="F41" s="259"/>
      <c r="G41" s="218">
        <v>8</v>
      </c>
      <c r="H41" s="219">
        <v>48</v>
      </c>
      <c r="I41" s="218">
        <v>4</v>
      </c>
      <c r="J41" s="527"/>
      <c r="K41" s="504"/>
      <c r="L41" s="506"/>
    </row>
    <row r="42" spans="1:12" x14ac:dyDescent="0.2">
      <c r="B42" s="529" t="s">
        <v>135</v>
      </c>
      <c r="C42" s="219">
        <v>12</v>
      </c>
      <c r="D42" s="218">
        <f t="shared" si="13"/>
        <v>4</v>
      </c>
      <c r="E42" s="218">
        <f t="shared" si="14"/>
        <v>4</v>
      </c>
      <c r="F42" s="259"/>
      <c r="G42" s="218">
        <v>8</v>
      </c>
      <c r="H42" s="219">
        <v>82</v>
      </c>
      <c r="I42" s="218">
        <v>4</v>
      </c>
      <c r="J42" s="527"/>
      <c r="K42" s="504"/>
      <c r="L42" s="506"/>
    </row>
    <row r="43" spans="1:12" x14ac:dyDescent="0.2">
      <c r="B43" s="529" t="s">
        <v>130</v>
      </c>
      <c r="C43" s="219">
        <v>12</v>
      </c>
      <c r="D43" s="218">
        <f t="shared" si="13"/>
        <v>4</v>
      </c>
      <c r="E43" s="218">
        <f t="shared" si="14"/>
        <v>4</v>
      </c>
      <c r="F43" s="259"/>
      <c r="G43" s="218">
        <v>8</v>
      </c>
      <c r="H43" s="219">
        <v>106</v>
      </c>
      <c r="I43" s="218">
        <v>4</v>
      </c>
      <c r="J43" s="527"/>
      <c r="K43" s="504"/>
      <c r="L43" s="506"/>
    </row>
    <row r="44" spans="1:12" x14ac:dyDescent="0.2">
      <c r="A44" s="503">
        <v>44231</v>
      </c>
      <c r="B44" s="526" t="s">
        <v>123</v>
      </c>
      <c r="C44" s="219">
        <f t="shared" ref="C44:I44" si="15">SUM(C45:C56)</f>
        <v>144</v>
      </c>
      <c r="D44" s="219">
        <f t="shared" si="15"/>
        <v>48</v>
      </c>
      <c r="E44" s="218">
        <f t="shared" si="15"/>
        <v>48</v>
      </c>
      <c r="F44" s="219">
        <f t="shared" si="15"/>
        <v>0</v>
      </c>
      <c r="G44" s="218">
        <f t="shared" si="15"/>
        <v>96</v>
      </c>
      <c r="H44" s="219">
        <f t="shared" si="15"/>
        <v>978</v>
      </c>
      <c r="I44" s="218">
        <f t="shared" si="15"/>
        <v>48</v>
      </c>
      <c r="J44" s="527"/>
      <c r="K44" s="504"/>
      <c r="L44" s="506"/>
    </row>
    <row r="45" spans="1:12" x14ac:dyDescent="0.2">
      <c r="A45" s="528"/>
      <c r="B45" s="529" t="s">
        <v>124</v>
      </c>
      <c r="C45" s="219">
        <v>12</v>
      </c>
      <c r="D45" s="218">
        <f t="shared" ref="D45:D46" si="16">C45/3</f>
        <v>4</v>
      </c>
      <c r="E45" s="218">
        <f t="shared" ref="E45:E46" si="17">C45/3</f>
        <v>4</v>
      </c>
      <c r="F45" s="259"/>
      <c r="G45" s="218">
        <v>8</v>
      </c>
      <c r="H45" s="219">
        <v>82</v>
      </c>
      <c r="I45" s="218">
        <v>4</v>
      </c>
      <c r="J45" s="527"/>
      <c r="K45" s="504"/>
      <c r="L45" s="506"/>
    </row>
    <row r="46" spans="1:12" x14ac:dyDescent="0.2">
      <c r="A46" s="528"/>
      <c r="B46" s="529" t="s">
        <v>125</v>
      </c>
      <c r="C46" s="219">
        <v>12</v>
      </c>
      <c r="D46" s="218">
        <f t="shared" si="16"/>
        <v>4</v>
      </c>
      <c r="E46" s="218">
        <f t="shared" si="17"/>
        <v>4</v>
      </c>
      <c r="F46" s="259"/>
      <c r="G46" s="218">
        <v>8</v>
      </c>
      <c r="H46" s="219">
        <v>64</v>
      </c>
      <c r="I46" s="218">
        <v>4</v>
      </c>
      <c r="J46" s="527"/>
      <c r="K46" s="504"/>
      <c r="L46" s="506"/>
    </row>
    <row r="47" spans="1:12" x14ac:dyDescent="0.2">
      <c r="A47" s="528"/>
      <c r="B47" s="529" t="s">
        <v>131</v>
      </c>
      <c r="C47" s="219">
        <v>12</v>
      </c>
      <c r="D47" s="218">
        <f>C47/3</f>
        <v>4</v>
      </c>
      <c r="E47" s="218">
        <f>C47/3</f>
        <v>4</v>
      </c>
      <c r="F47" s="259"/>
      <c r="G47" s="218">
        <v>8</v>
      </c>
      <c r="H47" s="219">
        <v>46</v>
      </c>
      <c r="I47" s="218">
        <v>4</v>
      </c>
      <c r="J47" s="527"/>
      <c r="K47" s="504"/>
      <c r="L47" s="506"/>
    </row>
    <row r="48" spans="1:12" x14ac:dyDescent="0.2">
      <c r="A48" s="528"/>
      <c r="B48" s="529" t="s">
        <v>132</v>
      </c>
      <c r="C48" s="219">
        <v>12</v>
      </c>
      <c r="D48" s="218">
        <f t="shared" ref="D48:D56" si="18">C48/3</f>
        <v>4</v>
      </c>
      <c r="E48" s="218">
        <f t="shared" ref="E48:E56" si="19">C48/3</f>
        <v>4</v>
      </c>
      <c r="F48" s="259"/>
      <c r="G48" s="218">
        <v>8</v>
      </c>
      <c r="H48" s="219">
        <v>48</v>
      </c>
      <c r="I48" s="218">
        <v>4</v>
      </c>
      <c r="J48" s="527"/>
      <c r="K48" s="504"/>
      <c r="L48" s="506"/>
    </row>
    <row r="49" spans="1:12" x14ac:dyDescent="0.2">
      <c r="A49" s="528"/>
      <c r="B49" s="529" t="s">
        <v>127</v>
      </c>
      <c r="C49" s="219">
        <v>12</v>
      </c>
      <c r="D49" s="218">
        <f t="shared" si="18"/>
        <v>4</v>
      </c>
      <c r="E49" s="218">
        <f t="shared" si="19"/>
        <v>4</v>
      </c>
      <c r="F49" s="259"/>
      <c r="G49" s="218">
        <v>8</v>
      </c>
      <c r="H49" s="219">
        <v>118</v>
      </c>
      <c r="I49" s="218">
        <v>4</v>
      </c>
      <c r="J49" s="527"/>
      <c r="K49" s="504"/>
      <c r="L49" s="506"/>
    </row>
    <row r="50" spans="1:12" x14ac:dyDescent="0.2">
      <c r="A50" s="528"/>
      <c r="B50" s="529" t="s">
        <v>128</v>
      </c>
      <c r="C50" s="219">
        <v>12</v>
      </c>
      <c r="D50" s="218">
        <f t="shared" si="18"/>
        <v>4</v>
      </c>
      <c r="E50" s="218">
        <f t="shared" si="19"/>
        <v>4</v>
      </c>
      <c r="F50" s="259"/>
      <c r="G50" s="218">
        <v>8</v>
      </c>
      <c r="H50" s="219">
        <v>82</v>
      </c>
      <c r="I50" s="218">
        <v>4</v>
      </c>
      <c r="J50" s="527"/>
      <c r="K50" s="504"/>
      <c r="L50" s="506"/>
    </row>
    <row r="51" spans="1:12" x14ac:dyDescent="0.2">
      <c r="A51" s="528"/>
      <c r="B51" s="532" t="s">
        <v>133</v>
      </c>
      <c r="C51" s="219">
        <v>12</v>
      </c>
      <c r="D51" s="218">
        <f t="shared" si="18"/>
        <v>4</v>
      </c>
      <c r="E51" s="218">
        <f t="shared" si="19"/>
        <v>4</v>
      </c>
      <c r="F51" s="259"/>
      <c r="G51" s="218">
        <v>8</v>
      </c>
      <c r="H51" s="219">
        <v>160</v>
      </c>
      <c r="I51" s="218">
        <v>4</v>
      </c>
      <c r="J51" s="527"/>
      <c r="K51" s="504"/>
      <c r="L51" s="506"/>
    </row>
    <row r="52" spans="1:12" x14ac:dyDescent="0.2">
      <c r="A52" s="528"/>
      <c r="B52" s="529" t="s">
        <v>129</v>
      </c>
      <c r="C52" s="219">
        <v>12</v>
      </c>
      <c r="D52" s="218">
        <f t="shared" si="18"/>
        <v>4</v>
      </c>
      <c r="E52" s="218">
        <f t="shared" si="19"/>
        <v>4</v>
      </c>
      <c r="F52" s="259"/>
      <c r="G52" s="218">
        <v>8</v>
      </c>
      <c r="H52" s="219">
        <v>70</v>
      </c>
      <c r="I52" s="218">
        <v>4</v>
      </c>
      <c r="J52" s="527"/>
      <c r="K52" s="504"/>
      <c r="L52" s="506"/>
    </row>
    <row r="53" spans="1:12" x14ac:dyDescent="0.2">
      <c r="A53" s="528"/>
      <c r="B53" s="529" t="s">
        <v>134</v>
      </c>
      <c r="C53" s="219">
        <v>12</v>
      </c>
      <c r="D53" s="218">
        <f t="shared" si="18"/>
        <v>4</v>
      </c>
      <c r="E53" s="218">
        <f t="shared" si="19"/>
        <v>4</v>
      </c>
      <c r="F53" s="259"/>
      <c r="G53" s="218">
        <v>8</v>
      </c>
      <c r="H53" s="219">
        <v>96</v>
      </c>
      <c r="I53" s="218">
        <v>4</v>
      </c>
      <c r="J53" s="527"/>
      <c r="K53" s="504"/>
      <c r="L53" s="506"/>
    </row>
    <row r="54" spans="1:12" x14ac:dyDescent="0.2">
      <c r="B54" s="529" t="s">
        <v>5379</v>
      </c>
      <c r="C54" s="219">
        <v>12</v>
      </c>
      <c r="D54" s="218">
        <f t="shared" si="18"/>
        <v>4</v>
      </c>
      <c r="E54" s="218">
        <f t="shared" si="19"/>
        <v>4</v>
      </c>
      <c r="F54" s="259"/>
      <c r="G54" s="218">
        <v>8</v>
      </c>
      <c r="H54" s="219">
        <v>26</v>
      </c>
      <c r="I54" s="218">
        <v>4</v>
      </c>
      <c r="J54" s="527"/>
      <c r="K54" s="504"/>
      <c r="L54" s="506"/>
    </row>
    <row r="55" spans="1:12" x14ac:dyDescent="0.2">
      <c r="B55" s="529" t="s">
        <v>135</v>
      </c>
      <c r="C55" s="219">
        <v>12</v>
      </c>
      <c r="D55" s="218">
        <f t="shared" si="18"/>
        <v>4</v>
      </c>
      <c r="E55" s="218">
        <f t="shared" si="19"/>
        <v>4</v>
      </c>
      <c r="F55" s="259"/>
      <c r="G55" s="218">
        <v>8</v>
      </c>
      <c r="H55" s="219">
        <v>68</v>
      </c>
      <c r="I55" s="218">
        <v>4</v>
      </c>
      <c r="J55" s="527"/>
      <c r="K55" s="504"/>
      <c r="L55" s="506"/>
    </row>
    <row r="56" spans="1:12" x14ac:dyDescent="0.2">
      <c r="B56" s="529" t="s">
        <v>130</v>
      </c>
      <c r="C56" s="219">
        <v>12</v>
      </c>
      <c r="D56" s="218">
        <f t="shared" si="18"/>
        <v>4</v>
      </c>
      <c r="E56" s="218">
        <f t="shared" si="19"/>
        <v>4</v>
      </c>
      <c r="F56" s="259"/>
      <c r="G56" s="218">
        <v>8</v>
      </c>
      <c r="H56" s="219">
        <v>118</v>
      </c>
      <c r="I56" s="218">
        <v>4</v>
      </c>
      <c r="J56" s="527"/>
      <c r="K56" s="504"/>
      <c r="L56" s="506"/>
    </row>
    <row r="57" spans="1:12" x14ac:dyDescent="0.2">
      <c r="A57" s="503">
        <v>44232</v>
      </c>
      <c r="B57" s="526" t="s">
        <v>123</v>
      </c>
      <c r="C57" s="219">
        <f t="shared" ref="C57:I57" si="20">SUM(C58:C69)</f>
        <v>144</v>
      </c>
      <c r="D57" s="219">
        <f t="shared" si="20"/>
        <v>48</v>
      </c>
      <c r="E57" s="218">
        <f t="shared" si="20"/>
        <v>48</v>
      </c>
      <c r="F57" s="219">
        <f t="shared" si="20"/>
        <v>0</v>
      </c>
      <c r="G57" s="218">
        <f t="shared" si="20"/>
        <v>96</v>
      </c>
      <c r="H57" s="219">
        <f t="shared" si="20"/>
        <v>958</v>
      </c>
      <c r="I57" s="218">
        <f t="shared" si="20"/>
        <v>48</v>
      </c>
      <c r="J57" s="527"/>
      <c r="K57" s="504"/>
      <c r="L57" s="506"/>
    </row>
    <row r="58" spans="1:12" x14ac:dyDescent="0.2">
      <c r="A58" s="528"/>
      <c r="B58" s="529" t="s">
        <v>124</v>
      </c>
      <c r="C58" s="219">
        <v>12</v>
      </c>
      <c r="D58" s="218">
        <f t="shared" ref="D58:D59" si="21">C58/3</f>
        <v>4</v>
      </c>
      <c r="E58" s="218">
        <f t="shared" ref="E58:E59" si="22">C58/3</f>
        <v>4</v>
      </c>
      <c r="F58" s="259"/>
      <c r="G58" s="218">
        <v>8</v>
      </c>
      <c r="H58" s="219">
        <v>78</v>
      </c>
      <c r="I58" s="218">
        <v>4</v>
      </c>
      <c r="J58" s="527"/>
      <c r="K58" s="504"/>
      <c r="L58" s="506"/>
    </row>
    <row r="59" spans="1:12" x14ac:dyDescent="0.2">
      <c r="A59" s="528"/>
      <c r="B59" s="529" t="s">
        <v>125</v>
      </c>
      <c r="C59" s="219">
        <v>12</v>
      </c>
      <c r="D59" s="218">
        <f t="shared" si="21"/>
        <v>4</v>
      </c>
      <c r="E59" s="218">
        <f t="shared" si="22"/>
        <v>4</v>
      </c>
      <c r="F59" s="259"/>
      <c r="G59" s="218">
        <v>8</v>
      </c>
      <c r="H59" s="219">
        <v>72</v>
      </c>
      <c r="I59" s="218">
        <v>4</v>
      </c>
      <c r="J59" s="527"/>
      <c r="K59" s="504"/>
      <c r="L59" s="506"/>
    </row>
    <row r="60" spans="1:12" x14ac:dyDescent="0.2">
      <c r="A60" s="528"/>
      <c r="B60" s="529" t="s">
        <v>131</v>
      </c>
      <c r="C60" s="219">
        <v>12</v>
      </c>
      <c r="D60" s="218">
        <f>C60/3</f>
        <v>4</v>
      </c>
      <c r="E60" s="218">
        <f>C60/3</f>
        <v>4</v>
      </c>
      <c r="F60" s="259"/>
      <c r="G60" s="218">
        <v>8</v>
      </c>
      <c r="H60" s="219">
        <v>80</v>
      </c>
      <c r="I60" s="218">
        <v>4</v>
      </c>
      <c r="J60" s="527"/>
      <c r="K60" s="504"/>
      <c r="L60" s="506"/>
    </row>
    <row r="61" spans="1:12" x14ac:dyDescent="0.2">
      <c r="A61" s="528"/>
      <c r="B61" s="529" t="s">
        <v>132</v>
      </c>
      <c r="C61" s="219">
        <v>12</v>
      </c>
      <c r="D61" s="218">
        <f t="shared" ref="D61:D69" si="23">C61/3</f>
        <v>4</v>
      </c>
      <c r="E61" s="218">
        <f t="shared" ref="E61:E69" si="24">C61/3</f>
        <v>4</v>
      </c>
      <c r="F61" s="259"/>
      <c r="G61" s="218">
        <v>8</v>
      </c>
      <c r="H61" s="219">
        <v>56</v>
      </c>
      <c r="I61" s="218">
        <v>4</v>
      </c>
      <c r="J61" s="527"/>
      <c r="K61" s="504"/>
      <c r="L61" s="506"/>
    </row>
    <row r="62" spans="1:12" x14ac:dyDescent="0.2">
      <c r="A62" s="528"/>
      <c r="B62" s="529" t="s">
        <v>127</v>
      </c>
      <c r="C62" s="219">
        <v>12</v>
      </c>
      <c r="D62" s="218">
        <f t="shared" si="23"/>
        <v>4</v>
      </c>
      <c r="E62" s="218">
        <f t="shared" si="24"/>
        <v>4</v>
      </c>
      <c r="F62" s="259"/>
      <c r="G62" s="218">
        <v>8</v>
      </c>
      <c r="H62" s="219">
        <v>92</v>
      </c>
      <c r="I62" s="218">
        <v>4</v>
      </c>
      <c r="J62" s="527"/>
      <c r="K62" s="504"/>
      <c r="L62" s="506"/>
    </row>
    <row r="63" spans="1:12" x14ac:dyDescent="0.2">
      <c r="A63" s="528"/>
      <c r="B63" s="529" t="s">
        <v>128</v>
      </c>
      <c r="C63" s="219">
        <v>12</v>
      </c>
      <c r="D63" s="218">
        <f t="shared" si="23"/>
        <v>4</v>
      </c>
      <c r="E63" s="218">
        <f t="shared" si="24"/>
        <v>4</v>
      </c>
      <c r="F63" s="259"/>
      <c r="G63" s="218">
        <v>8</v>
      </c>
      <c r="H63" s="219">
        <v>54</v>
      </c>
      <c r="I63" s="218">
        <v>4</v>
      </c>
      <c r="J63" s="527"/>
      <c r="K63" s="504"/>
      <c r="L63" s="506"/>
    </row>
    <row r="64" spans="1:12" x14ac:dyDescent="0.2">
      <c r="A64" s="528"/>
      <c r="B64" s="532" t="s">
        <v>133</v>
      </c>
      <c r="C64" s="219">
        <v>12</v>
      </c>
      <c r="D64" s="218">
        <f t="shared" si="23"/>
        <v>4</v>
      </c>
      <c r="E64" s="218">
        <f t="shared" si="24"/>
        <v>4</v>
      </c>
      <c r="F64" s="259"/>
      <c r="G64" s="218">
        <v>8</v>
      </c>
      <c r="H64" s="219">
        <v>140</v>
      </c>
      <c r="I64" s="218">
        <v>4</v>
      </c>
      <c r="J64" s="527"/>
      <c r="K64" s="504"/>
      <c r="L64" s="506"/>
    </row>
    <row r="65" spans="1:12" x14ac:dyDescent="0.2">
      <c r="A65" s="528"/>
      <c r="B65" s="529" t="s">
        <v>129</v>
      </c>
      <c r="C65" s="219">
        <v>12</v>
      </c>
      <c r="D65" s="218">
        <f t="shared" si="23"/>
        <v>4</v>
      </c>
      <c r="E65" s="218">
        <f t="shared" si="24"/>
        <v>4</v>
      </c>
      <c r="F65" s="259"/>
      <c r="G65" s="218">
        <v>8</v>
      </c>
      <c r="H65" s="219">
        <v>58</v>
      </c>
      <c r="I65" s="218">
        <v>4</v>
      </c>
      <c r="J65" s="527"/>
      <c r="K65" s="504"/>
      <c r="L65" s="506"/>
    </row>
    <row r="66" spans="1:12" x14ac:dyDescent="0.2">
      <c r="A66" s="528"/>
      <c r="B66" s="529" t="s">
        <v>134</v>
      </c>
      <c r="C66" s="219">
        <v>12</v>
      </c>
      <c r="D66" s="218">
        <f t="shared" si="23"/>
        <v>4</v>
      </c>
      <c r="E66" s="218">
        <f t="shared" si="24"/>
        <v>4</v>
      </c>
      <c r="F66" s="259"/>
      <c r="G66" s="218">
        <v>8</v>
      </c>
      <c r="H66" s="219">
        <v>92</v>
      </c>
      <c r="I66" s="218">
        <v>4</v>
      </c>
      <c r="J66" s="527"/>
      <c r="K66" s="504"/>
      <c r="L66" s="506"/>
    </row>
    <row r="67" spans="1:12" x14ac:dyDescent="0.2">
      <c r="B67" s="529" t="s">
        <v>5379</v>
      </c>
      <c r="C67" s="219">
        <v>12</v>
      </c>
      <c r="D67" s="218">
        <f t="shared" si="23"/>
        <v>4</v>
      </c>
      <c r="E67" s="218">
        <f t="shared" si="24"/>
        <v>4</v>
      </c>
      <c r="F67" s="259"/>
      <c r="G67" s="218">
        <v>8</v>
      </c>
      <c r="H67" s="219">
        <v>38</v>
      </c>
      <c r="I67" s="218">
        <v>4</v>
      </c>
      <c r="J67" s="527"/>
      <c r="K67" s="504"/>
      <c r="L67" s="506"/>
    </row>
    <row r="68" spans="1:12" x14ac:dyDescent="0.2">
      <c r="B68" s="529" t="s">
        <v>135</v>
      </c>
      <c r="C68" s="219">
        <v>12</v>
      </c>
      <c r="D68" s="218">
        <f t="shared" si="23"/>
        <v>4</v>
      </c>
      <c r="E68" s="218">
        <f t="shared" si="24"/>
        <v>4</v>
      </c>
      <c r="F68" s="259"/>
      <c r="G68" s="218">
        <v>8</v>
      </c>
      <c r="H68" s="219">
        <v>88</v>
      </c>
      <c r="I68" s="218">
        <v>4</v>
      </c>
      <c r="J68" s="527"/>
      <c r="K68" s="504"/>
      <c r="L68" s="506"/>
    </row>
    <row r="69" spans="1:12" x14ac:dyDescent="0.2">
      <c r="B69" s="529" t="s">
        <v>130</v>
      </c>
      <c r="C69" s="219">
        <v>12</v>
      </c>
      <c r="D69" s="218">
        <f t="shared" si="23"/>
        <v>4</v>
      </c>
      <c r="E69" s="218">
        <f t="shared" si="24"/>
        <v>4</v>
      </c>
      <c r="F69" s="259"/>
      <c r="G69" s="218">
        <v>8</v>
      </c>
      <c r="H69" s="219">
        <v>110</v>
      </c>
      <c r="I69" s="218">
        <v>4</v>
      </c>
      <c r="J69" s="527"/>
      <c r="K69" s="504"/>
      <c r="L69" s="506"/>
    </row>
    <row r="70" spans="1:12" x14ac:dyDescent="0.2">
      <c r="A70" s="503">
        <v>44233</v>
      </c>
      <c r="B70" s="526" t="s">
        <v>123</v>
      </c>
      <c r="C70" s="219">
        <f t="shared" ref="C70:I70" si="25">SUM(C71:C82)</f>
        <v>144</v>
      </c>
      <c r="D70" s="219">
        <f t="shared" si="25"/>
        <v>48</v>
      </c>
      <c r="E70" s="218">
        <f t="shared" si="25"/>
        <v>48</v>
      </c>
      <c r="F70" s="219">
        <f t="shared" si="25"/>
        <v>0</v>
      </c>
      <c r="G70" s="218">
        <f t="shared" si="25"/>
        <v>96</v>
      </c>
      <c r="H70" s="219">
        <f t="shared" si="25"/>
        <v>1226</v>
      </c>
      <c r="I70" s="218">
        <f t="shared" si="25"/>
        <v>48</v>
      </c>
      <c r="J70" s="527"/>
      <c r="K70" s="504"/>
      <c r="L70" s="506"/>
    </row>
    <row r="71" spans="1:12" x14ac:dyDescent="0.2">
      <c r="A71" s="528"/>
      <c r="B71" s="529" t="s">
        <v>124</v>
      </c>
      <c r="C71" s="219">
        <v>12</v>
      </c>
      <c r="D71" s="218">
        <f t="shared" ref="D71:D72" si="26">C71/3</f>
        <v>4</v>
      </c>
      <c r="E71" s="218">
        <f t="shared" ref="E71:E72" si="27">C71/3</f>
        <v>4</v>
      </c>
      <c r="F71" s="259"/>
      <c r="G71" s="218">
        <v>8</v>
      </c>
      <c r="H71" s="219">
        <v>92</v>
      </c>
      <c r="I71" s="218">
        <v>4</v>
      </c>
      <c r="J71" s="527"/>
      <c r="K71" s="504"/>
      <c r="L71" s="506"/>
    </row>
    <row r="72" spans="1:12" x14ac:dyDescent="0.2">
      <c r="A72" s="528"/>
      <c r="B72" s="529" t="s">
        <v>125</v>
      </c>
      <c r="C72" s="219">
        <v>12</v>
      </c>
      <c r="D72" s="218">
        <f t="shared" si="26"/>
        <v>4</v>
      </c>
      <c r="E72" s="218">
        <f t="shared" si="27"/>
        <v>4</v>
      </c>
      <c r="F72" s="259"/>
      <c r="G72" s="218">
        <v>8</v>
      </c>
      <c r="H72" s="219">
        <v>110</v>
      </c>
      <c r="I72" s="218">
        <v>4</v>
      </c>
      <c r="J72" s="527"/>
      <c r="K72" s="504"/>
      <c r="L72" s="506"/>
    </row>
    <row r="73" spans="1:12" x14ac:dyDescent="0.2">
      <c r="A73" s="528"/>
      <c r="B73" s="529" t="s">
        <v>131</v>
      </c>
      <c r="C73" s="219">
        <v>12</v>
      </c>
      <c r="D73" s="218">
        <f>C73/3</f>
        <v>4</v>
      </c>
      <c r="E73" s="218">
        <f>C73/3</f>
        <v>4</v>
      </c>
      <c r="F73" s="259"/>
      <c r="G73" s="218">
        <v>8</v>
      </c>
      <c r="H73" s="219">
        <v>84</v>
      </c>
      <c r="I73" s="218">
        <v>4</v>
      </c>
      <c r="J73" s="527"/>
      <c r="K73" s="504"/>
      <c r="L73" s="506"/>
    </row>
    <row r="74" spans="1:12" x14ac:dyDescent="0.2">
      <c r="A74" s="528"/>
      <c r="B74" s="529" t="s">
        <v>132</v>
      </c>
      <c r="C74" s="219">
        <v>12</v>
      </c>
      <c r="D74" s="218">
        <f t="shared" ref="D74:D82" si="28">C74/3</f>
        <v>4</v>
      </c>
      <c r="E74" s="218">
        <f t="shared" ref="E74:E82" si="29">C74/3</f>
        <v>4</v>
      </c>
      <c r="F74" s="259"/>
      <c r="G74" s="218">
        <v>8</v>
      </c>
      <c r="H74" s="219">
        <v>66</v>
      </c>
      <c r="I74" s="218">
        <v>4</v>
      </c>
      <c r="J74" s="527"/>
      <c r="K74" s="504"/>
      <c r="L74" s="506"/>
    </row>
    <row r="75" spans="1:12" x14ac:dyDescent="0.2">
      <c r="A75" s="528"/>
      <c r="B75" s="529" t="s">
        <v>127</v>
      </c>
      <c r="C75" s="219">
        <v>12</v>
      </c>
      <c r="D75" s="218">
        <f t="shared" si="28"/>
        <v>4</v>
      </c>
      <c r="E75" s="218">
        <f t="shared" si="29"/>
        <v>4</v>
      </c>
      <c r="F75" s="259"/>
      <c r="G75" s="218">
        <v>8</v>
      </c>
      <c r="H75" s="219">
        <v>94</v>
      </c>
      <c r="I75" s="218">
        <v>4</v>
      </c>
      <c r="J75" s="527"/>
      <c r="K75" s="504"/>
      <c r="L75" s="506"/>
    </row>
    <row r="76" spans="1:12" x14ac:dyDescent="0.2">
      <c r="A76" s="528"/>
      <c r="B76" s="529" t="s">
        <v>128</v>
      </c>
      <c r="C76" s="219">
        <v>12</v>
      </c>
      <c r="D76" s="218">
        <f t="shared" si="28"/>
        <v>4</v>
      </c>
      <c r="E76" s="218">
        <f t="shared" si="29"/>
        <v>4</v>
      </c>
      <c r="F76" s="259"/>
      <c r="G76" s="218">
        <v>8</v>
      </c>
      <c r="H76" s="219">
        <v>92</v>
      </c>
      <c r="I76" s="218">
        <v>4</v>
      </c>
      <c r="J76" s="527"/>
      <c r="K76" s="504"/>
      <c r="L76" s="506"/>
    </row>
    <row r="77" spans="1:12" x14ac:dyDescent="0.2">
      <c r="A77" s="528"/>
      <c r="B77" s="532" t="s">
        <v>133</v>
      </c>
      <c r="C77" s="219">
        <v>12</v>
      </c>
      <c r="D77" s="218">
        <f t="shared" si="28"/>
        <v>4</v>
      </c>
      <c r="E77" s="218">
        <f t="shared" si="29"/>
        <v>4</v>
      </c>
      <c r="F77" s="259"/>
      <c r="G77" s="218">
        <v>8</v>
      </c>
      <c r="H77" s="219">
        <v>144</v>
      </c>
      <c r="I77" s="218">
        <v>4</v>
      </c>
      <c r="J77" s="527"/>
      <c r="K77" s="504"/>
      <c r="L77" s="506"/>
    </row>
    <row r="78" spans="1:12" x14ac:dyDescent="0.2">
      <c r="A78" s="528"/>
      <c r="B78" s="529" t="s">
        <v>129</v>
      </c>
      <c r="C78" s="219">
        <v>12</v>
      </c>
      <c r="D78" s="218">
        <f t="shared" si="28"/>
        <v>4</v>
      </c>
      <c r="E78" s="218">
        <f t="shared" si="29"/>
        <v>4</v>
      </c>
      <c r="F78" s="259"/>
      <c r="G78" s="218">
        <v>8</v>
      </c>
      <c r="H78" s="219">
        <v>100</v>
      </c>
      <c r="I78" s="218">
        <v>4</v>
      </c>
      <c r="J78" s="527"/>
      <c r="K78" s="504"/>
      <c r="L78" s="506"/>
    </row>
    <row r="79" spans="1:12" x14ac:dyDescent="0.2">
      <c r="A79" s="528"/>
      <c r="B79" s="529" t="s">
        <v>134</v>
      </c>
      <c r="C79" s="219">
        <v>12</v>
      </c>
      <c r="D79" s="218">
        <f t="shared" si="28"/>
        <v>4</v>
      </c>
      <c r="E79" s="218">
        <f t="shared" si="29"/>
        <v>4</v>
      </c>
      <c r="F79" s="259"/>
      <c r="G79" s="218">
        <v>8</v>
      </c>
      <c r="H79" s="219">
        <v>110</v>
      </c>
      <c r="I79" s="218">
        <v>4</v>
      </c>
      <c r="J79" s="527"/>
      <c r="K79" s="504"/>
      <c r="L79" s="506"/>
    </row>
    <row r="80" spans="1:12" x14ac:dyDescent="0.2">
      <c r="B80" s="529" t="s">
        <v>5379</v>
      </c>
      <c r="C80" s="219">
        <v>12</v>
      </c>
      <c r="D80" s="218">
        <f t="shared" si="28"/>
        <v>4</v>
      </c>
      <c r="E80" s="218">
        <f t="shared" si="29"/>
        <v>4</v>
      </c>
      <c r="F80" s="259"/>
      <c r="G80" s="218">
        <v>8</v>
      </c>
      <c r="H80" s="219">
        <v>126</v>
      </c>
      <c r="I80" s="218">
        <v>4</v>
      </c>
      <c r="J80" s="527"/>
      <c r="K80" s="504"/>
      <c r="L80" s="506"/>
    </row>
    <row r="81" spans="1:12" x14ac:dyDescent="0.2">
      <c r="B81" s="529" t="s">
        <v>135</v>
      </c>
      <c r="C81" s="219">
        <v>12</v>
      </c>
      <c r="D81" s="218">
        <f t="shared" si="28"/>
        <v>4</v>
      </c>
      <c r="E81" s="218">
        <f t="shared" si="29"/>
        <v>4</v>
      </c>
      <c r="F81" s="259"/>
      <c r="G81" s="218">
        <v>8</v>
      </c>
      <c r="H81" s="219">
        <v>70</v>
      </c>
      <c r="I81" s="218">
        <v>4</v>
      </c>
      <c r="J81" s="527"/>
      <c r="K81" s="504"/>
      <c r="L81" s="506"/>
    </row>
    <row r="82" spans="1:12" x14ac:dyDescent="0.2">
      <c r="B82" s="529" t="s">
        <v>130</v>
      </c>
      <c r="C82" s="219">
        <v>12</v>
      </c>
      <c r="D82" s="218">
        <f t="shared" si="28"/>
        <v>4</v>
      </c>
      <c r="E82" s="218">
        <f t="shared" si="29"/>
        <v>4</v>
      </c>
      <c r="F82" s="259"/>
      <c r="G82" s="218">
        <v>8</v>
      </c>
      <c r="H82" s="219">
        <v>138</v>
      </c>
      <c r="I82" s="218">
        <v>4</v>
      </c>
      <c r="J82" s="527"/>
      <c r="K82" s="504"/>
      <c r="L82" s="506"/>
    </row>
    <row r="83" spans="1:12" x14ac:dyDescent="0.2">
      <c r="A83" s="503">
        <v>44234</v>
      </c>
      <c r="B83" s="526" t="s">
        <v>123</v>
      </c>
      <c r="C83" s="219">
        <f t="shared" ref="C83:I83" si="30">SUM(C84:C95)</f>
        <v>144</v>
      </c>
      <c r="D83" s="219">
        <f t="shared" si="30"/>
        <v>48</v>
      </c>
      <c r="E83" s="218">
        <f t="shared" si="30"/>
        <v>48</v>
      </c>
      <c r="F83" s="219">
        <f t="shared" si="30"/>
        <v>0</v>
      </c>
      <c r="G83" s="218">
        <f t="shared" si="30"/>
        <v>96</v>
      </c>
      <c r="H83" s="219">
        <f t="shared" si="30"/>
        <v>916</v>
      </c>
      <c r="I83" s="218">
        <f t="shared" si="30"/>
        <v>48</v>
      </c>
      <c r="J83" s="527"/>
      <c r="K83" s="504"/>
      <c r="L83" s="506"/>
    </row>
    <row r="84" spans="1:12" x14ac:dyDescent="0.2">
      <c r="A84" s="528"/>
      <c r="B84" s="529" t="s">
        <v>124</v>
      </c>
      <c r="C84" s="219">
        <v>12</v>
      </c>
      <c r="D84" s="218">
        <f t="shared" ref="D84:D85" si="31">C84/3</f>
        <v>4</v>
      </c>
      <c r="E84" s="218">
        <f t="shared" ref="E84:E85" si="32">C84/3</f>
        <v>4</v>
      </c>
      <c r="F84" s="259"/>
      <c r="G84" s="218">
        <v>8</v>
      </c>
      <c r="H84" s="219">
        <v>70</v>
      </c>
      <c r="I84" s="218">
        <v>4</v>
      </c>
      <c r="J84" s="527"/>
      <c r="K84" s="504"/>
      <c r="L84" s="506"/>
    </row>
    <row r="85" spans="1:12" x14ac:dyDescent="0.2">
      <c r="A85" s="528"/>
      <c r="B85" s="529" t="s">
        <v>125</v>
      </c>
      <c r="C85" s="219">
        <v>12</v>
      </c>
      <c r="D85" s="218">
        <f t="shared" si="31"/>
        <v>4</v>
      </c>
      <c r="E85" s="218">
        <f t="shared" si="32"/>
        <v>4</v>
      </c>
      <c r="F85" s="259"/>
      <c r="G85" s="218">
        <v>8</v>
      </c>
      <c r="H85" s="219">
        <v>72</v>
      </c>
      <c r="I85" s="218">
        <v>4</v>
      </c>
      <c r="J85" s="527"/>
      <c r="K85" s="504"/>
      <c r="L85" s="506"/>
    </row>
    <row r="86" spans="1:12" x14ac:dyDescent="0.2">
      <c r="A86" s="528"/>
      <c r="B86" s="529" t="s">
        <v>131</v>
      </c>
      <c r="C86" s="219">
        <v>12</v>
      </c>
      <c r="D86" s="218">
        <f>C86/3</f>
        <v>4</v>
      </c>
      <c r="E86" s="218">
        <f>C86/3</f>
        <v>4</v>
      </c>
      <c r="F86" s="259"/>
      <c r="G86" s="218">
        <v>8</v>
      </c>
      <c r="H86" s="219">
        <v>76</v>
      </c>
      <c r="I86" s="218">
        <v>4</v>
      </c>
      <c r="J86" s="527"/>
      <c r="K86" s="504"/>
      <c r="L86" s="506"/>
    </row>
    <row r="87" spans="1:12" x14ac:dyDescent="0.2">
      <c r="A87" s="528"/>
      <c r="B87" s="529" t="s">
        <v>132</v>
      </c>
      <c r="C87" s="219">
        <v>12</v>
      </c>
      <c r="D87" s="218">
        <f t="shared" ref="D87:D95" si="33">C87/3</f>
        <v>4</v>
      </c>
      <c r="E87" s="218">
        <f t="shared" ref="E87:E95" si="34">C87/3</f>
        <v>4</v>
      </c>
      <c r="F87" s="259"/>
      <c r="G87" s="218">
        <v>8</v>
      </c>
      <c r="H87" s="219">
        <v>44</v>
      </c>
      <c r="I87" s="218">
        <v>4</v>
      </c>
      <c r="J87" s="527"/>
      <c r="K87" s="504"/>
      <c r="L87" s="506"/>
    </row>
    <row r="88" spans="1:12" x14ac:dyDescent="0.2">
      <c r="A88" s="528"/>
      <c r="B88" s="529" t="s">
        <v>127</v>
      </c>
      <c r="C88" s="219">
        <v>12</v>
      </c>
      <c r="D88" s="218">
        <f t="shared" si="33"/>
        <v>4</v>
      </c>
      <c r="E88" s="218">
        <f t="shared" si="34"/>
        <v>4</v>
      </c>
      <c r="F88" s="259"/>
      <c r="G88" s="218">
        <v>8</v>
      </c>
      <c r="H88" s="219">
        <v>100</v>
      </c>
      <c r="I88" s="218">
        <v>4</v>
      </c>
      <c r="J88" s="527"/>
      <c r="K88" s="504"/>
      <c r="L88" s="506"/>
    </row>
    <row r="89" spans="1:12" x14ac:dyDescent="0.2">
      <c r="A89" s="528"/>
      <c r="B89" s="529" t="s">
        <v>128</v>
      </c>
      <c r="C89" s="219">
        <v>12</v>
      </c>
      <c r="D89" s="218">
        <f t="shared" si="33"/>
        <v>4</v>
      </c>
      <c r="E89" s="218">
        <f t="shared" si="34"/>
        <v>4</v>
      </c>
      <c r="F89" s="259"/>
      <c r="G89" s="218">
        <v>8</v>
      </c>
      <c r="H89" s="219">
        <v>38</v>
      </c>
      <c r="I89" s="218">
        <v>4</v>
      </c>
      <c r="J89" s="527"/>
      <c r="K89" s="504"/>
      <c r="L89" s="506"/>
    </row>
    <row r="90" spans="1:12" x14ac:dyDescent="0.2">
      <c r="A90" s="528"/>
      <c r="B90" s="532" t="s">
        <v>133</v>
      </c>
      <c r="C90" s="219">
        <v>12</v>
      </c>
      <c r="D90" s="218">
        <f t="shared" si="33"/>
        <v>4</v>
      </c>
      <c r="E90" s="218">
        <f t="shared" si="34"/>
        <v>4</v>
      </c>
      <c r="F90" s="259"/>
      <c r="G90" s="218">
        <v>8</v>
      </c>
      <c r="H90" s="219">
        <v>148</v>
      </c>
      <c r="I90" s="218">
        <v>4</v>
      </c>
      <c r="J90" s="527"/>
      <c r="K90" s="504"/>
      <c r="L90" s="506"/>
    </row>
    <row r="91" spans="1:12" x14ac:dyDescent="0.2">
      <c r="A91" s="528"/>
      <c r="B91" s="529" t="s">
        <v>129</v>
      </c>
      <c r="C91" s="219">
        <v>12</v>
      </c>
      <c r="D91" s="218">
        <f t="shared" si="33"/>
        <v>4</v>
      </c>
      <c r="E91" s="218">
        <f t="shared" si="34"/>
        <v>4</v>
      </c>
      <c r="F91" s="259"/>
      <c r="G91" s="218">
        <v>8</v>
      </c>
      <c r="H91" s="219">
        <v>72</v>
      </c>
      <c r="I91" s="218">
        <v>4</v>
      </c>
      <c r="J91" s="527"/>
      <c r="K91" s="504"/>
      <c r="L91" s="506"/>
    </row>
    <row r="92" spans="1:12" x14ac:dyDescent="0.2">
      <c r="A92" s="528"/>
      <c r="B92" s="529" t="s">
        <v>134</v>
      </c>
      <c r="C92" s="219">
        <v>12</v>
      </c>
      <c r="D92" s="218">
        <f t="shared" si="33"/>
        <v>4</v>
      </c>
      <c r="E92" s="218">
        <f t="shared" si="34"/>
        <v>4</v>
      </c>
      <c r="F92" s="259"/>
      <c r="G92" s="218">
        <v>8</v>
      </c>
      <c r="H92" s="219">
        <v>74</v>
      </c>
      <c r="I92" s="218">
        <v>4</v>
      </c>
      <c r="J92" s="527"/>
      <c r="K92" s="504"/>
      <c r="L92" s="506"/>
    </row>
    <row r="93" spans="1:12" x14ac:dyDescent="0.2">
      <c r="B93" s="529" t="s">
        <v>5379</v>
      </c>
      <c r="C93" s="219">
        <v>12</v>
      </c>
      <c r="D93" s="218">
        <f t="shared" si="33"/>
        <v>4</v>
      </c>
      <c r="E93" s="218">
        <f t="shared" si="34"/>
        <v>4</v>
      </c>
      <c r="F93" s="259"/>
      <c r="G93" s="218">
        <v>8</v>
      </c>
      <c r="H93" s="219">
        <v>98</v>
      </c>
      <c r="I93" s="218">
        <v>4</v>
      </c>
      <c r="J93" s="527"/>
      <c r="K93" s="504"/>
      <c r="L93" s="506"/>
    </row>
    <row r="94" spans="1:12" x14ac:dyDescent="0.2">
      <c r="B94" s="529" t="s">
        <v>135</v>
      </c>
      <c r="C94" s="219">
        <v>12</v>
      </c>
      <c r="D94" s="218">
        <f t="shared" si="33"/>
        <v>4</v>
      </c>
      <c r="E94" s="218">
        <f t="shared" si="34"/>
        <v>4</v>
      </c>
      <c r="F94" s="259"/>
      <c r="G94" s="218">
        <v>8</v>
      </c>
      <c r="H94" s="219">
        <v>58</v>
      </c>
      <c r="I94" s="218">
        <v>4</v>
      </c>
      <c r="J94" s="527"/>
      <c r="K94" s="504"/>
      <c r="L94" s="506"/>
    </row>
    <row r="95" spans="1:12" x14ac:dyDescent="0.2">
      <c r="B95" s="529" t="s">
        <v>130</v>
      </c>
      <c r="C95" s="219">
        <v>12</v>
      </c>
      <c r="D95" s="218">
        <f t="shared" si="33"/>
        <v>4</v>
      </c>
      <c r="E95" s="218">
        <f t="shared" si="34"/>
        <v>4</v>
      </c>
      <c r="F95" s="259"/>
      <c r="G95" s="218">
        <v>8</v>
      </c>
      <c r="H95" s="219">
        <v>66</v>
      </c>
      <c r="I95" s="218">
        <v>4</v>
      </c>
      <c r="J95" s="527"/>
      <c r="K95" s="504"/>
      <c r="L95" s="506"/>
    </row>
    <row r="96" spans="1:12" x14ac:dyDescent="0.2">
      <c r="A96" s="503">
        <v>44235</v>
      </c>
      <c r="B96" s="526" t="s">
        <v>123</v>
      </c>
      <c r="C96" s="219">
        <f t="shared" ref="C96:I96" si="35">SUM(C97:C108)</f>
        <v>144</v>
      </c>
      <c r="D96" s="219">
        <f t="shared" si="35"/>
        <v>48</v>
      </c>
      <c r="E96" s="218">
        <f t="shared" si="35"/>
        <v>48</v>
      </c>
      <c r="F96" s="219">
        <f t="shared" si="35"/>
        <v>36</v>
      </c>
      <c r="G96" s="218">
        <f t="shared" si="35"/>
        <v>96</v>
      </c>
      <c r="H96" s="219">
        <f t="shared" si="35"/>
        <v>1076</v>
      </c>
      <c r="I96" s="218">
        <f t="shared" si="35"/>
        <v>48</v>
      </c>
      <c r="J96" s="527"/>
      <c r="K96" s="504"/>
      <c r="L96" s="506"/>
    </row>
    <row r="97" spans="1:12" x14ac:dyDescent="0.2">
      <c r="A97" s="528"/>
      <c r="B97" s="529" t="s">
        <v>124</v>
      </c>
      <c r="C97" s="219">
        <v>12</v>
      </c>
      <c r="D97" s="218">
        <f t="shared" ref="D97:D98" si="36">C97/3</f>
        <v>4</v>
      </c>
      <c r="E97" s="218">
        <f t="shared" ref="E97:E98" si="37">C97/3</f>
        <v>4</v>
      </c>
      <c r="F97" s="259">
        <v>3</v>
      </c>
      <c r="G97" s="218">
        <v>8</v>
      </c>
      <c r="H97" s="219">
        <v>90</v>
      </c>
      <c r="I97" s="218">
        <v>4</v>
      </c>
      <c r="J97" s="527"/>
      <c r="K97" s="504"/>
      <c r="L97" s="506"/>
    </row>
    <row r="98" spans="1:12" x14ac:dyDescent="0.2">
      <c r="A98" s="528"/>
      <c r="B98" s="529" t="s">
        <v>125</v>
      </c>
      <c r="C98" s="219">
        <v>12</v>
      </c>
      <c r="D98" s="218">
        <f t="shared" si="36"/>
        <v>4</v>
      </c>
      <c r="E98" s="218">
        <f t="shared" si="37"/>
        <v>4</v>
      </c>
      <c r="F98" s="259">
        <v>3</v>
      </c>
      <c r="G98" s="218">
        <v>8</v>
      </c>
      <c r="H98" s="219">
        <v>68</v>
      </c>
      <c r="I98" s="218">
        <v>4</v>
      </c>
      <c r="J98" s="527"/>
      <c r="K98" s="504"/>
      <c r="L98" s="506"/>
    </row>
    <row r="99" spans="1:12" x14ac:dyDescent="0.2">
      <c r="A99" s="528"/>
      <c r="B99" s="529" t="s">
        <v>131</v>
      </c>
      <c r="C99" s="219">
        <v>12</v>
      </c>
      <c r="D99" s="218">
        <f>C99/3</f>
        <v>4</v>
      </c>
      <c r="E99" s="218">
        <f>C99/3</f>
        <v>4</v>
      </c>
      <c r="F99" s="259">
        <v>3</v>
      </c>
      <c r="G99" s="218">
        <v>8</v>
      </c>
      <c r="H99" s="219">
        <v>100</v>
      </c>
      <c r="I99" s="218">
        <v>4</v>
      </c>
      <c r="J99" s="527"/>
      <c r="K99" s="504"/>
      <c r="L99" s="506"/>
    </row>
    <row r="100" spans="1:12" x14ac:dyDescent="0.2">
      <c r="A100" s="528"/>
      <c r="B100" s="529" t="s">
        <v>132</v>
      </c>
      <c r="C100" s="219">
        <v>12</v>
      </c>
      <c r="D100" s="218">
        <f t="shared" ref="D100:D108" si="38">C100/3</f>
        <v>4</v>
      </c>
      <c r="E100" s="218">
        <f t="shared" ref="E100:E108" si="39">C100/3</f>
        <v>4</v>
      </c>
      <c r="F100" s="259">
        <v>3</v>
      </c>
      <c r="G100" s="218">
        <v>8</v>
      </c>
      <c r="H100" s="219">
        <v>66</v>
      </c>
      <c r="I100" s="218">
        <v>4</v>
      </c>
      <c r="J100" s="527"/>
      <c r="K100" s="504"/>
      <c r="L100" s="506"/>
    </row>
    <row r="101" spans="1:12" x14ac:dyDescent="0.2">
      <c r="A101" s="528"/>
      <c r="B101" s="529" t="s">
        <v>127</v>
      </c>
      <c r="C101" s="219">
        <v>12</v>
      </c>
      <c r="D101" s="218">
        <f t="shared" si="38"/>
        <v>4</v>
      </c>
      <c r="E101" s="218">
        <f t="shared" si="39"/>
        <v>4</v>
      </c>
      <c r="F101" s="259">
        <v>3</v>
      </c>
      <c r="G101" s="218">
        <v>8</v>
      </c>
      <c r="H101" s="219">
        <v>114</v>
      </c>
      <c r="I101" s="218">
        <v>4</v>
      </c>
      <c r="J101" s="527"/>
      <c r="K101" s="504"/>
      <c r="L101" s="506"/>
    </row>
    <row r="102" spans="1:12" x14ac:dyDescent="0.2">
      <c r="A102" s="528"/>
      <c r="B102" s="529" t="s">
        <v>128</v>
      </c>
      <c r="C102" s="219">
        <v>12</v>
      </c>
      <c r="D102" s="218">
        <f t="shared" si="38"/>
        <v>4</v>
      </c>
      <c r="E102" s="218">
        <f t="shared" si="39"/>
        <v>4</v>
      </c>
      <c r="F102" s="259">
        <v>3</v>
      </c>
      <c r="G102" s="218">
        <v>8</v>
      </c>
      <c r="H102" s="219">
        <v>84</v>
      </c>
      <c r="I102" s="218">
        <v>4</v>
      </c>
      <c r="J102" s="527"/>
      <c r="K102" s="504"/>
      <c r="L102" s="506"/>
    </row>
    <row r="103" spans="1:12" x14ac:dyDescent="0.2">
      <c r="A103" s="528"/>
      <c r="B103" s="532" t="s">
        <v>133</v>
      </c>
      <c r="C103" s="219">
        <v>12</v>
      </c>
      <c r="D103" s="218">
        <f t="shared" si="38"/>
        <v>4</v>
      </c>
      <c r="E103" s="218">
        <f t="shared" si="39"/>
        <v>4</v>
      </c>
      <c r="F103" s="259">
        <v>3</v>
      </c>
      <c r="G103" s="218">
        <v>8</v>
      </c>
      <c r="H103" s="219">
        <v>138</v>
      </c>
      <c r="I103" s="218">
        <v>4</v>
      </c>
      <c r="J103" s="527"/>
      <c r="K103" s="504"/>
      <c r="L103" s="506"/>
    </row>
    <row r="104" spans="1:12" x14ac:dyDescent="0.2">
      <c r="A104" s="528"/>
      <c r="B104" s="529" t="s">
        <v>129</v>
      </c>
      <c r="C104" s="219">
        <v>12</v>
      </c>
      <c r="D104" s="218">
        <f t="shared" si="38"/>
        <v>4</v>
      </c>
      <c r="E104" s="218">
        <f t="shared" si="39"/>
        <v>4</v>
      </c>
      <c r="F104" s="259">
        <v>3</v>
      </c>
      <c r="G104" s="218">
        <v>8</v>
      </c>
      <c r="H104" s="219">
        <v>42</v>
      </c>
      <c r="I104" s="218">
        <v>4</v>
      </c>
      <c r="J104" s="527"/>
      <c r="K104" s="504"/>
      <c r="L104" s="506"/>
    </row>
    <row r="105" spans="1:12" x14ac:dyDescent="0.2">
      <c r="A105" s="528"/>
      <c r="B105" s="529" t="s">
        <v>134</v>
      </c>
      <c r="C105" s="219">
        <v>12</v>
      </c>
      <c r="D105" s="218">
        <f t="shared" si="38"/>
        <v>4</v>
      </c>
      <c r="E105" s="218">
        <f t="shared" si="39"/>
        <v>4</v>
      </c>
      <c r="F105" s="259">
        <v>3</v>
      </c>
      <c r="G105" s="218">
        <v>8</v>
      </c>
      <c r="H105" s="219">
        <v>108</v>
      </c>
      <c r="I105" s="218">
        <v>4</v>
      </c>
      <c r="J105" s="527"/>
      <c r="K105" s="504"/>
      <c r="L105" s="506"/>
    </row>
    <row r="106" spans="1:12" x14ac:dyDescent="0.2">
      <c r="B106" s="529" t="s">
        <v>5379</v>
      </c>
      <c r="C106" s="219">
        <v>12</v>
      </c>
      <c r="D106" s="218">
        <f t="shared" si="38"/>
        <v>4</v>
      </c>
      <c r="E106" s="218">
        <f t="shared" si="39"/>
        <v>4</v>
      </c>
      <c r="F106" s="259">
        <v>3</v>
      </c>
      <c r="G106" s="218">
        <v>8</v>
      </c>
      <c r="H106" s="219">
        <v>56</v>
      </c>
      <c r="I106" s="218">
        <v>4</v>
      </c>
      <c r="J106" s="527"/>
      <c r="K106" s="504"/>
      <c r="L106" s="506"/>
    </row>
    <row r="107" spans="1:12" x14ac:dyDescent="0.2">
      <c r="B107" s="529" t="s">
        <v>135</v>
      </c>
      <c r="C107" s="219">
        <v>12</v>
      </c>
      <c r="D107" s="218">
        <f t="shared" si="38"/>
        <v>4</v>
      </c>
      <c r="E107" s="218">
        <f t="shared" si="39"/>
        <v>4</v>
      </c>
      <c r="F107" s="259">
        <v>3</v>
      </c>
      <c r="G107" s="218">
        <v>8</v>
      </c>
      <c r="H107" s="219">
        <v>92</v>
      </c>
      <c r="I107" s="218">
        <v>4</v>
      </c>
      <c r="J107" s="527"/>
      <c r="K107" s="504"/>
      <c r="L107" s="506"/>
    </row>
    <row r="108" spans="1:12" x14ac:dyDescent="0.2">
      <c r="B108" s="529" t="s">
        <v>130</v>
      </c>
      <c r="C108" s="219">
        <v>12</v>
      </c>
      <c r="D108" s="218">
        <f t="shared" si="38"/>
        <v>4</v>
      </c>
      <c r="E108" s="218">
        <f t="shared" si="39"/>
        <v>4</v>
      </c>
      <c r="F108" s="259">
        <v>3</v>
      </c>
      <c r="G108" s="218">
        <v>8</v>
      </c>
      <c r="H108" s="219">
        <v>118</v>
      </c>
      <c r="I108" s="218">
        <v>4</v>
      </c>
      <c r="J108" s="527"/>
      <c r="K108" s="504"/>
      <c r="L108" s="506"/>
    </row>
    <row r="109" spans="1:12" x14ac:dyDescent="0.2">
      <c r="A109" s="503">
        <v>44236</v>
      </c>
      <c r="B109" s="526" t="s">
        <v>123</v>
      </c>
      <c r="C109" s="219">
        <f t="shared" ref="C109:I109" si="40">SUM(C110:C121)</f>
        <v>144</v>
      </c>
      <c r="D109" s="219">
        <f t="shared" si="40"/>
        <v>48</v>
      </c>
      <c r="E109" s="218">
        <f t="shared" si="40"/>
        <v>48</v>
      </c>
      <c r="F109" s="219">
        <f t="shared" si="40"/>
        <v>0</v>
      </c>
      <c r="G109" s="218">
        <f t="shared" si="40"/>
        <v>96</v>
      </c>
      <c r="H109" s="219">
        <f t="shared" si="40"/>
        <v>1112</v>
      </c>
      <c r="I109" s="218">
        <f t="shared" si="40"/>
        <v>48</v>
      </c>
      <c r="J109" s="527"/>
      <c r="K109" s="504"/>
      <c r="L109" s="506"/>
    </row>
    <row r="110" spans="1:12" x14ac:dyDescent="0.2">
      <c r="A110" s="528"/>
      <c r="B110" s="529" t="s">
        <v>124</v>
      </c>
      <c r="C110" s="219">
        <v>12</v>
      </c>
      <c r="D110" s="218">
        <f t="shared" ref="D110:D111" si="41">C110/3</f>
        <v>4</v>
      </c>
      <c r="E110" s="218">
        <f t="shared" ref="E110:E111" si="42">C110/3</f>
        <v>4</v>
      </c>
      <c r="F110" s="259"/>
      <c r="G110" s="218">
        <v>8</v>
      </c>
      <c r="H110" s="219">
        <v>78</v>
      </c>
      <c r="I110" s="218">
        <v>4</v>
      </c>
      <c r="J110" s="527"/>
      <c r="K110" s="504"/>
      <c r="L110" s="506"/>
    </row>
    <row r="111" spans="1:12" x14ac:dyDescent="0.2">
      <c r="A111" s="528"/>
      <c r="B111" s="529" t="s">
        <v>125</v>
      </c>
      <c r="C111" s="219">
        <v>12</v>
      </c>
      <c r="D111" s="218">
        <f t="shared" si="41"/>
        <v>4</v>
      </c>
      <c r="E111" s="218">
        <f t="shared" si="42"/>
        <v>4</v>
      </c>
      <c r="F111" s="259"/>
      <c r="G111" s="218">
        <v>8</v>
      </c>
      <c r="H111" s="219">
        <v>76</v>
      </c>
      <c r="I111" s="218">
        <v>4</v>
      </c>
      <c r="J111" s="527"/>
      <c r="K111" s="504"/>
      <c r="L111" s="506"/>
    </row>
    <row r="112" spans="1:12" x14ac:dyDescent="0.2">
      <c r="A112" s="528"/>
      <c r="B112" s="529" t="s">
        <v>131</v>
      </c>
      <c r="C112" s="219">
        <v>12</v>
      </c>
      <c r="D112" s="218">
        <f>C112/3</f>
        <v>4</v>
      </c>
      <c r="E112" s="218">
        <f>C112/3</f>
        <v>4</v>
      </c>
      <c r="F112" s="259"/>
      <c r="G112" s="218">
        <v>8</v>
      </c>
      <c r="H112" s="219">
        <v>94</v>
      </c>
      <c r="I112" s="218">
        <v>4</v>
      </c>
      <c r="J112" s="527"/>
      <c r="K112" s="504"/>
      <c r="L112" s="506"/>
    </row>
    <row r="113" spans="1:12" x14ac:dyDescent="0.2">
      <c r="A113" s="528"/>
      <c r="B113" s="529" t="s">
        <v>132</v>
      </c>
      <c r="C113" s="219">
        <v>12</v>
      </c>
      <c r="D113" s="218">
        <f t="shared" ref="D113:D121" si="43">C113/3</f>
        <v>4</v>
      </c>
      <c r="E113" s="218">
        <f t="shared" ref="E113:E121" si="44">C113/3</f>
        <v>4</v>
      </c>
      <c r="F113" s="259"/>
      <c r="G113" s="218">
        <v>8</v>
      </c>
      <c r="H113" s="219">
        <v>50</v>
      </c>
      <c r="I113" s="218">
        <v>4</v>
      </c>
      <c r="J113" s="527"/>
      <c r="K113" s="504"/>
      <c r="L113" s="506"/>
    </row>
    <row r="114" spans="1:12" x14ac:dyDescent="0.2">
      <c r="A114" s="528"/>
      <c r="B114" s="529" t="s">
        <v>127</v>
      </c>
      <c r="C114" s="219">
        <v>12</v>
      </c>
      <c r="D114" s="218">
        <f t="shared" si="43"/>
        <v>4</v>
      </c>
      <c r="E114" s="218">
        <f t="shared" si="44"/>
        <v>4</v>
      </c>
      <c r="F114" s="259"/>
      <c r="G114" s="218">
        <v>8</v>
      </c>
      <c r="H114" s="219">
        <v>114</v>
      </c>
      <c r="I114" s="218">
        <v>4</v>
      </c>
      <c r="J114" s="527"/>
      <c r="K114" s="504"/>
      <c r="L114" s="506"/>
    </row>
    <row r="115" spans="1:12" x14ac:dyDescent="0.2">
      <c r="A115" s="528"/>
      <c r="B115" s="529" t="s">
        <v>128</v>
      </c>
      <c r="C115" s="219">
        <v>12</v>
      </c>
      <c r="D115" s="218">
        <f t="shared" si="43"/>
        <v>4</v>
      </c>
      <c r="E115" s="218">
        <f t="shared" si="44"/>
        <v>4</v>
      </c>
      <c r="F115" s="259"/>
      <c r="G115" s="218">
        <v>8</v>
      </c>
      <c r="H115" s="219">
        <v>92</v>
      </c>
      <c r="I115" s="218">
        <v>4</v>
      </c>
      <c r="J115" s="527"/>
      <c r="K115" s="504"/>
      <c r="L115" s="506"/>
    </row>
    <row r="116" spans="1:12" x14ac:dyDescent="0.2">
      <c r="A116" s="528"/>
      <c r="B116" s="532" t="s">
        <v>133</v>
      </c>
      <c r="C116" s="219">
        <v>12</v>
      </c>
      <c r="D116" s="218">
        <f t="shared" si="43"/>
        <v>4</v>
      </c>
      <c r="E116" s="218">
        <f t="shared" si="44"/>
        <v>4</v>
      </c>
      <c r="F116" s="259"/>
      <c r="G116" s="218">
        <v>8</v>
      </c>
      <c r="H116" s="219">
        <v>144</v>
      </c>
      <c r="I116" s="218">
        <v>4</v>
      </c>
      <c r="J116" s="527"/>
      <c r="K116" s="504"/>
      <c r="L116" s="506"/>
    </row>
    <row r="117" spans="1:12" x14ac:dyDescent="0.2">
      <c r="A117" s="528"/>
      <c r="B117" s="529" t="s">
        <v>129</v>
      </c>
      <c r="C117" s="219">
        <v>12</v>
      </c>
      <c r="D117" s="218">
        <f t="shared" si="43"/>
        <v>4</v>
      </c>
      <c r="E117" s="218">
        <f t="shared" si="44"/>
        <v>4</v>
      </c>
      <c r="F117" s="259"/>
      <c r="G117" s="218">
        <v>8</v>
      </c>
      <c r="H117" s="219">
        <v>68</v>
      </c>
      <c r="I117" s="218">
        <v>4</v>
      </c>
      <c r="J117" s="527"/>
      <c r="K117" s="504"/>
      <c r="L117" s="506"/>
    </row>
    <row r="118" spans="1:12" x14ac:dyDescent="0.2">
      <c r="A118" s="528"/>
      <c r="B118" s="529" t="s">
        <v>134</v>
      </c>
      <c r="C118" s="219">
        <v>12</v>
      </c>
      <c r="D118" s="218">
        <f t="shared" si="43"/>
        <v>4</v>
      </c>
      <c r="E118" s="218">
        <f t="shared" si="44"/>
        <v>4</v>
      </c>
      <c r="F118" s="259"/>
      <c r="G118" s="218">
        <v>8</v>
      </c>
      <c r="H118" s="219">
        <v>120</v>
      </c>
      <c r="I118" s="218">
        <v>4</v>
      </c>
      <c r="J118" s="527"/>
      <c r="K118" s="504"/>
      <c r="L118" s="506"/>
    </row>
    <row r="119" spans="1:12" x14ac:dyDescent="0.2">
      <c r="B119" s="529" t="s">
        <v>5379</v>
      </c>
      <c r="C119" s="219">
        <v>12</v>
      </c>
      <c r="D119" s="218">
        <f t="shared" si="43"/>
        <v>4</v>
      </c>
      <c r="E119" s="218">
        <f t="shared" si="44"/>
        <v>4</v>
      </c>
      <c r="F119" s="259"/>
      <c r="G119" s="218">
        <v>8</v>
      </c>
      <c r="H119" s="219">
        <v>68</v>
      </c>
      <c r="I119" s="218">
        <v>4</v>
      </c>
      <c r="J119" s="527"/>
      <c r="K119" s="504"/>
      <c r="L119" s="506"/>
    </row>
    <row r="120" spans="1:12" x14ac:dyDescent="0.2">
      <c r="B120" s="529" t="s">
        <v>135</v>
      </c>
      <c r="C120" s="219">
        <v>12</v>
      </c>
      <c r="D120" s="218">
        <f t="shared" si="43"/>
        <v>4</v>
      </c>
      <c r="E120" s="218">
        <f t="shared" si="44"/>
        <v>4</v>
      </c>
      <c r="F120" s="259"/>
      <c r="G120" s="218">
        <v>8</v>
      </c>
      <c r="H120" s="219">
        <v>74</v>
      </c>
      <c r="I120" s="218">
        <v>4</v>
      </c>
      <c r="J120" s="527"/>
      <c r="K120" s="504"/>
      <c r="L120" s="506"/>
    </row>
    <row r="121" spans="1:12" x14ac:dyDescent="0.2">
      <c r="B121" s="529" t="s">
        <v>130</v>
      </c>
      <c r="C121" s="219">
        <v>12</v>
      </c>
      <c r="D121" s="218">
        <f t="shared" si="43"/>
        <v>4</v>
      </c>
      <c r="E121" s="218">
        <f t="shared" si="44"/>
        <v>4</v>
      </c>
      <c r="F121" s="259"/>
      <c r="G121" s="218">
        <v>8</v>
      </c>
      <c r="H121" s="219">
        <v>134</v>
      </c>
      <c r="I121" s="218">
        <v>4</v>
      </c>
      <c r="J121" s="527"/>
      <c r="K121" s="504"/>
      <c r="L121" s="506"/>
    </row>
    <row r="122" spans="1:12" x14ac:dyDescent="0.2">
      <c r="A122" s="503">
        <v>44237</v>
      </c>
      <c r="B122" s="526" t="s">
        <v>123</v>
      </c>
      <c r="C122" s="219">
        <f>SUM(C123:C135)</f>
        <v>156</v>
      </c>
      <c r="D122" s="218">
        <f>SUM(D123:D135)</f>
        <v>52</v>
      </c>
      <c r="E122" s="219">
        <f t="shared" ref="E122:H122" si="45">SUM(E123:E135)</f>
        <v>52</v>
      </c>
      <c r="F122" s="219">
        <f t="shared" si="45"/>
        <v>0</v>
      </c>
      <c r="G122" s="219">
        <f t="shared" si="45"/>
        <v>104</v>
      </c>
      <c r="H122" s="219">
        <f t="shared" si="45"/>
        <v>1124</v>
      </c>
      <c r="I122" s="218">
        <f>SUM(I123:I135)</f>
        <v>52</v>
      </c>
      <c r="J122" s="527"/>
      <c r="K122" s="504"/>
      <c r="L122" s="506"/>
    </row>
    <row r="123" spans="1:12" x14ac:dyDescent="0.2">
      <c r="A123" s="528"/>
      <c r="B123" s="529" t="s">
        <v>124</v>
      </c>
      <c r="C123" s="219">
        <v>12</v>
      </c>
      <c r="D123" s="218">
        <f t="shared" ref="D123:D124" si="46">C123/3</f>
        <v>4</v>
      </c>
      <c r="E123" s="218">
        <f t="shared" ref="E123:E124" si="47">C123/3</f>
        <v>4</v>
      </c>
      <c r="F123" s="259"/>
      <c r="G123" s="218">
        <v>8</v>
      </c>
      <c r="H123" s="219">
        <v>130</v>
      </c>
      <c r="I123" s="218">
        <v>4</v>
      </c>
      <c r="J123" s="527"/>
      <c r="K123" s="504"/>
      <c r="L123" s="506"/>
    </row>
    <row r="124" spans="1:12" x14ac:dyDescent="0.2">
      <c r="A124" s="528"/>
      <c r="B124" s="529" t="s">
        <v>125</v>
      </c>
      <c r="C124" s="219">
        <v>12</v>
      </c>
      <c r="D124" s="218">
        <f t="shared" si="46"/>
        <v>4</v>
      </c>
      <c r="E124" s="218">
        <f t="shared" si="47"/>
        <v>4</v>
      </c>
      <c r="F124" s="259"/>
      <c r="G124" s="218">
        <v>8</v>
      </c>
      <c r="H124" s="219">
        <v>110</v>
      </c>
      <c r="I124" s="218">
        <v>4</v>
      </c>
      <c r="J124" s="527"/>
      <c r="K124" s="504"/>
      <c r="L124" s="506"/>
    </row>
    <row r="125" spans="1:12" x14ac:dyDescent="0.2">
      <c r="A125" s="528"/>
      <c r="B125" s="529" t="s">
        <v>131</v>
      </c>
      <c r="C125" s="219">
        <v>12</v>
      </c>
      <c r="D125" s="218">
        <f>C125/3</f>
        <v>4</v>
      </c>
      <c r="E125" s="218">
        <f>C125/3</f>
        <v>4</v>
      </c>
      <c r="F125" s="259"/>
      <c r="G125" s="218">
        <v>8</v>
      </c>
      <c r="H125" s="219">
        <v>72</v>
      </c>
      <c r="I125" s="218">
        <v>4</v>
      </c>
      <c r="J125" s="527"/>
      <c r="K125" s="504"/>
      <c r="L125" s="506"/>
    </row>
    <row r="126" spans="1:12" x14ac:dyDescent="0.2">
      <c r="A126" s="528"/>
      <c r="B126" s="529" t="s">
        <v>132</v>
      </c>
      <c r="C126" s="219">
        <v>12</v>
      </c>
      <c r="D126" s="218">
        <f t="shared" ref="D126:D135" si="48">C126/3</f>
        <v>4</v>
      </c>
      <c r="E126" s="218">
        <f t="shared" ref="E126:E135" si="49">C126/3</f>
        <v>4</v>
      </c>
      <c r="F126" s="259"/>
      <c r="G126" s="218">
        <v>8</v>
      </c>
      <c r="H126" s="219">
        <v>38</v>
      </c>
      <c r="I126" s="218">
        <v>4</v>
      </c>
      <c r="J126" s="527"/>
      <c r="K126" s="504"/>
      <c r="L126" s="506"/>
    </row>
    <row r="127" spans="1:12" x14ac:dyDescent="0.2">
      <c r="A127" s="528"/>
      <c r="B127" s="529" t="s">
        <v>127</v>
      </c>
      <c r="C127" s="219">
        <v>12</v>
      </c>
      <c r="D127" s="218">
        <f t="shared" si="48"/>
        <v>4</v>
      </c>
      <c r="E127" s="218">
        <f t="shared" si="49"/>
        <v>4</v>
      </c>
      <c r="F127" s="259"/>
      <c r="G127" s="218">
        <v>8</v>
      </c>
      <c r="H127" s="219">
        <v>90</v>
      </c>
      <c r="I127" s="218">
        <v>4</v>
      </c>
      <c r="J127" s="527"/>
      <c r="K127" s="504"/>
      <c r="L127" s="506"/>
    </row>
    <row r="128" spans="1:12" x14ac:dyDescent="0.2">
      <c r="A128" s="528"/>
      <c r="B128" s="529" t="s">
        <v>128</v>
      </c>
      <c r="C128" s="219">
        <v>12</v>
      </c>
      <c r="D128" s="218">
        <f t="shared" si="48"/>
        <v>4</v>
      </c>
      <c r="E128" s="218">
        <f t="shared" si="49"/>
        <v>4</v>
      </c>
      <c r="F128" s="259"/>
      <c r="G128" s="218">
        <v>8</v>
      </c>
      <c r="H128" s="219">
        <v>90</v>
      </c>
      <c r="I128" s="218">
        <v>4</v>
      </c>
      <c r="J128" s="527"/>
      <c r="K128" s="504"/>
      <c r="L128" s="506"/>
    </row>
    <row r="129" spans="1:12" x14ac:dyDescent="0.2">
      <c r="A129" s="528"/>
      <c r="B129" s="532" t="s">
        <v>133</v>
      </c>
      <c r="C129" s="219">
        <v>12</v>
      </c>
      <c r="D129" s="218">
        <f t="shared" si="48"/>
        <v>4</v>
      </c>
      <c r="E129" s="218">
        <f t="shared" si="49"/>
        <v>4</v>
      </c>
      <c r="F129" s="259"/>
      <c r="G129" s="218">
        <v>8</v>
      </c>
      <c r="H129" s="219">
        <v>164</v>
      </c>
      <c r="I129" s="218">
        <v>4</v>
      </c>
      <c r="J129" s="527"/>
      <c r="K129" s="504"/>
      <c r="L129" s="506"/>
    </row>
    <row r="130" spans="1:12" x14ac:dyDescent="0.2">
      <c r="A130" s="528"/>
      <c r="B130" s="529" t="s">
        <v>129</v>
      </c>
      <c r="C130" s="219">
        <v>12</v>
      </c>
      <c r="D130" s="218">
        <f t="shared" si="48"/>
        <v>4</v>
      </c>
      <c r="E130" s="218">
        <f t="shared" si="49"/>
        <v>4</v>
      </c>
      <c r="F130" s="259"/>
      <c r="G130" s="218">
        <v>8</v>
      </c>
      <c r="H130" s="219">
        <v>54</v>
      </c>
      <c r="I130" s="218">
        <v>4</v>
      </c>
      <c r="J130" s="527"/>
      <c r="K130" s="504"/>
      <c r="L130" s="506"/>
    </row>
    <row r="131" spans="1:12" x14ac:dyDescent="0.2">
      <c r="A131" s="528"/>
      <c r="B131" s="529" t="s">
        <v>134</v>
      </c>
      <c r="C131" s="219">
        <v>12</v>
      </c>
      <c r="D131" s="218">
        <f t="shared" si="48"/>
        <v>4</v>
      </c>
      <c r="E131" s="218">
        <f t="shared" si="49"/>
        <v>4</v>
      </c>
      <c r="F131" s="259"/>
      <c r="G131" s="218">
        <v>8</v>
      </c>
      <c r="H131" s="219">
        <v>98</v>
      </c>
      <c r="I131" s="218">
        <v>4</v>
      </c>
      <c r="J131" s="527"/>
      <c r="K131" s="504"/>
      <c r="L131" s="506"/>
    </row>
    <row r="132" spans="1:12" x14ac:dyDescent="0.2">
      <c r="A132" s="528"/>
      <c r="B132" s="529" t="s">
        <v>5380</v>
      </c>
      <c r="C132" s="219">
        <v>12</v>
      </c>
      <c r="D132" s="218">
        <f t="shared" si="48"/>
        <v>4</v>
      </c>
      <c r="E132" s="218">
        <f t="shared" si="49"/>
        <v>4</v>
      </c>
      <c r="F132" s="259"/>
      <c r="G132" s="218">
        <v>8</v>
      </c>
      <c r="H132" s="219">
        <v>30</v>
      </c>
      <c r="I132" s="218">
        <v>4</v>
      </c>
      <c r="J132" s="527"/>
      <c r="K132" s="504"/>
      <c r="L132" s="506"/>
    </row>
    <row r="133" spans="1:12" x14ac:dyDescent="0.2">
      <c r="B133" s="529" t="s">
        <v>5379</v>
      </c>
      <c r="C133" s="219">
        <v>12</v>
      </c>
      <c r="D133" s="218">
        <f t="shared" si="48"/>
        <v>4</v>
      </c>
      <c r="E133" s="218">
        <f t="shared" si="49"/>
        <v>4</v>
      </c>
      <c r="F133" s="259"/>
      <c r="G133" s="218">
        <v>8</v>
      </c>
      <c r="H133" s="219">
        <v>52</v>
      </c>
      <c r="I133" s="218">
        <v>4</v>
      </c>
      <c r="J133" s="527"/>
      <c r="K133" s="504"/>
      <c r="L133" s="506"/>
    </row>
    <row r="134" spans="1:12" x14ac:dyDescent="0.2">
      <c r="B134" s="529" t="s">
        <v>135</v>
      </c>
      <c r="C134" s="219">
        <v>12</v>
      </c>
      <c r="D134" s="218">
        <f t="shared" si="48"/>
        <v>4</v>
      </c>
      <c r="E134" s="218">
        <f t="shared" si="49"/>
        <v>4</v>
      </c>
      <c r="F134" s="259"/>
      <c r="G134" s="218">
        <v>8</v>
      </c>
      <c r="H134" s="219">
        <v>98</v>
      </c>
      <c r="I134" s="218">
        <v>4</v>
      </c>
      <c r="J134" s="527"/>
      <c r="K134" s="504"/>
      <c r="L134" s="506"/>
    </row>
    <row r="135" spans="1:12" x14ac:dyDescent="0.2">
      <c r="B135" s="529" t="s">
        <v>130</v>
      </c>
      <c r="C135" s="530">
        <v>12</v>
      </c>
      <c r="D135" s="218">
        <f t="shared" si="48"/>
        <v>4</v>
      </c>
      <c r="E135" s="218">
        <f t="shared" si="49"/>
        <v>4</v>
      </c>
      <c r="F135" s="219"/>
      <c r="G135" s="218">
        <v>8</v>
      </c>
      <c r="H135" s="219">
        <v>98</v>
      </c>
      <c r="I135" s="218">
        <f t="shared" ref="I135" si="50">C135/3</f>
        <v>4</v>
      </c>
      <c r="J135" s="527"/>
      <c r="K135" s="504"/>
      <c r="L135" s="506"/>
    </row>
    <row r="136" spans="1:12" x14ac:dyDescent="0.2">
      <c r="A136" s="503">
        <v>44238</v>
      </c>
      <c r="B136" s="526" t="s">
        <v>123</v>
      </c>
      <c r="C136" s="219">
        <f>SUM(C137:C149)</f>
        <v>156</v>
      </c>
      <c r="D136" s="218">
        <f>SUM(D137:D149)</f>
        <v>52</v>
      </c>
      <c r="E136" s="219">
        <f t="shared" ref="E136:I136" si="51">SUM(E137:E149)</f>
        <v>52</v>
      </c>
      <c r="F136" s="219">
        <f t="shared" si="51"/>
        <v>0</v>
      </c>
      <c r="G136" s="219">
        <f t="shared" si="51"/>
        <v>104</v>
      </c>
      <c r="H136" s="219">
        <f t="shared" si="51"/>
        <v>1024</v>
      </c>
      <c r="I136" s="219">
        <f t="shared" si="51"/>
        <v>52</v>
      </c>
      <c r="J136" s="527"/>
      <c r="K136" s="504"/>
      <c r="L136" s="506"/>
    </row>
    <row r="137" spans="1:12" x14ac:dyDescent="0.2">
      <c r="A137" s="528"/>
      <c r="B137" s="529" t="s">
        <v>124</v>
      </c>
      <c r="C137" s="530">
        <v>12</v>
      </c>
      <c r="D137" s="218">
        <f t="shared" ref="D137:D145" si="52">C137/3</f>
        <v>4</v>
      </c>
      <c r="E137" s="218">
        <f t="shared" ref="E137:E145" si="53">C137/3</f>
        <v>4</v>
      </c>
      <c r="F137" s="219"/>
      <c r="G137" s="218">
        <v>8</v>
      </c>
      <c r="H137" s="219">
        <v>110</v>
      </c>
      <c r="I137" s="218">
        <f t="shared" ref="I137:I145" si="54">C137/3</f>
        <v>4</v>
      </c>
      <c r="J137" s="527"/>
      <c r="K137" s="504"/>
      <c r="L137" s="506"/>
    </row>
    <row r="138" spans="1:12" x14ac:dyDescent="0.2">
      <c r="A138" s="528"/>
      <c r="B138" s="529" t="s">
        <v>125</v>
      </c>
      <c r="C138" s="530">
        <v>12</v>
      </c>
      <c r="D138" s="218">
        <f t="shared" si="52"/>
        <v>4</v>
      </c>
      <c r="E138" s="218">
        <f t="shared" si="53"/>
        <v>4</v>
      </c>
      <c r="F138" s="219"/>
      <c r="G138" s="218">
        <v>8</v>
      </c>
      <c r="H138" s="219">
        <v>78</v>
      </c>
      <c r="I138" s="218">
        <f t="shared" si="54"/>
        <v>4</v>
      </c>
      <c r="J138" s="527"/>
      <c r="K138" s="504"/>
      <c r="L138" s="506"/>
    </row>
    <row r="139" spans="1:12" x14ac:dyDescent="0.2">
      <c r="A139" s="528"/>
      <c r="B139" s="529" t="s">
        <v>131</v>
      </c>
      <c r="C139" s="530">
        <v>12</v>
      </c>
      <c r="D139" s="218">
        <f t="shared" si="52"/>
        <v>4</v>
      </c>
      <c r="E139" s="218">
        <f t="shared" si="53"/>
        <v>4</v>
      </c>
      <c r="F139" s="219"/>
      <c r="G139" s="218">
        <v>8</v>
      </c>
      <c r="H139" s="219">
        <v>84</v>
      </c>
      <c r="I139" s="218">
        <f t="shared" si="54"/>
        <v>4</v>
      </c>
      <c r="J139" s="527"/>
      <c r="K139" s="504"/>
      <c r="L139" s="506"/>
    </row>
    <row r="140" spans="1:12" x14ac:dyDescent="0.2">
      <c r="A140" s="528"/>
      <c r="B140" s="529" t="s">
        <v>132</v>
      </c>
      <c r="C140" s="530">
        <v>12</v>
      </c>
      <c r="D140" s="218">
        <f t="shared" si="52"/>
        <v>4</v>
      </c>
      <c r="E140" s="218">
        <f t="shared" si="53"/>
        <v>4</v>
      </c>
      <c r="F140" s="219"/>
      <c r="G140" s="218">
        <v>8</v>
      </c>
      <c r="H140" s="219">
        <v>44</v>
      </c>
      <c r="I140" s="218">
        <f t="shared" si="54"/>
        <v>4</v>
      </c>
      <c r="J140" s="527"/>
      <c r="K140" s="504"/>
      <c r="L140" s="506"/>
    </row>
    <row r="141" spans="1:12" x14ac:dyDescent="0.2">
      <c r="A141" s="528"/>
      <c r="B141" s="529" t="s">
        <v>127</v>
      </c>
      <c r="C141" s="530">
        <v>12</v>
      </c>
      <c r="D141" s="218">
        <f t="shared" si="52"/>
        <v>4</v>
      </c>
      <c r="E141" s="218">
        <f t="shared" si="53"/>
        <v>4</v>
      </c>
      <c r="F141" s="219"/>
      <c r="G141" s="218">
        <v>8</v>
      </c>
      <c r="H141" s="219">
        <v>94</v>
      </c>
      <c r="I141" s="218">
        <f t="shared" si="54"/>
        <v>4</v>
      </c>
      <c r="J141" s="527"/>
      <c r="K141" s="504"/>
      <c r="L141" s="506"/>
    </row>
    <row r="142" spans="1:12" x14ac:dyDescent="0.2">
      <c r="A142" s="528"/>
      <c r="B142" s="529" t="s">
        <v>128</v>
      </c>
      <c r="C142" s="530">
        <v>12</v>
      </c>
      <c r="D142" s="218">
        <f t="shared" si="52"/>
        <v>4</v>
      </c>
      <c r="E142" s="218">
        <f t="shared" si="53"/>
        <v>4</v>
      </c>
      <c r="F142" s="219"/>
      <c r="G142" s="218">
        <v>8</v>
      </c>
      <c r="H142" s="219">
        <v>56</v>
      </c>
      <c r="I142" s="218">
        <f t="shared" si="54"/>
        <v>4</v>
      </c>
      <c r="J142" s="527"/>
      <c r="K142" s="504"/>
      <c r="L142" s="506"/>
    </row>
    <row r="143" spans="1:12" x14ac:dyDescent="0.2">
      <c r="A143" s="528"/>
      <c r="B143" s="532" t="s">
        <v>133</v>
      </c>
      <c r="C143" s="530">
        <v>12</v>
      </c>
      <c r="D143" s="218">
        <f t="shared" si="52"/>
        <v>4</v>
      </c>
      <c r="E143" s="218">
        <f t="shared" si="53"/>
        <v>4</v>
      </c>
      <c r="F143" s="219"/>
      <c r="G143" s="218">
        <v>8</v>
      </c>
      <c r="H143" s="219">
        <v>124</v>
      </c>
      <c r="I143" s="218">
        <f t="shared" si="54"/>
        <v>4</v>
      </c>
      <c r="J143" s="527"/>
      <c r="K143" s="504"/>
      <c r="L143" s="506"/>
    </row>
    <row r="144" spans="1:12" x14ac:dyDescent="0.2">
      <c r="A144" s="528"/>
      <c r="B144" s="529" t="s">
        <v>129</v>
      </c>
      <c r="C144" s="530">
        <v>12</v>
      </c>
      <c r="D144" s="218">
        <f t="shared" si="52"/>
        <v>4</v>
      </c>
      <c r="E144" s="218">
        <f t="shared" si="53"/>
        <v>4</v>
      </c>
      <c r="F144" s="218"/>
      <c r="G144" s="218">
        <v>8</v>
      </c>
      <c r="H144" s="218">
        <v>68</v>
      </c>
      <c r="I144" s="218">
        <f t="shared" si="54"/>
        <v>4</v>
      </c>
      <c r="J144" s="527"/>
      <c r="K144" s="504"/>
      <c r="L144" s="506"/>
    </row>
    <row r="145" spans="1:12" x14ac:dyDescent="0.2">
      <c r="A145" s="528"/>
      <c r="B145" s="529" t="s">
        <v>134</v>
      </c>
      <c r="C145" s="530">
        <v>12</v>
      </c>
      <c r="D145" s="218">
        <f t="shared" si="52"/>
        <v>4</v>
      </c>
      <c r="E145" s="218">
        <f t="shared" si="53"/>
        <v>4</v>
      </c>
      <c r="F145" s="218"/>
      <c r="G145" s="218">
        <v>8</v>
      </c>
      <c r="H145" s="218">
        <v>102</v>
      </c>
      <c r="I145" s="218">
        <f t="shared" si="54"/>
        <v>4</v>
      </c>
      <c r="J145" s="527"/>
      <c r="K145" s="504"/>
      <c r="L145" s="506"/>
    </row>
    <row r="146" spans="1:12" x14ac:dyDescent="0.2">
      <c r="B146" s="529" t="s">
        <v>5380</v>
      </c>
      <c r="C146" s="530">
        <v>12</v>
      </c>
      <c r="D146" s="218">
        <f>C146/3</f>
        <v>4</v>
      </c>
      <c r="E146" s="218">
        <f>C146/3</f>
        <v>4</v>
      </c>
      <c r="F146" s="259"/>
      <c r="G146" s="218">
        <v>8</v>
      </c>
      <c r="H146" s="219">
        <v>24</v>
      </c>
      <c r="I146" s="218">
        <f>C146/3</f>
        <v>4</v>
      </c>
      <c r="J146" s="527"/>
      <c r="K146" s="504"/>
      <c r="L146" s="506"/>
    </row>
    <row r="147" spans="1:12" x14ac:dyDescent="0.2">
      <c r="B147" s="529" t="s">
        <v>5379</v>
      </c>
      <c r="C147" s="530">
        <v>12</v>
      </c>
      <c r="D147" s="218">
        <f t="shared" ref="D147:D149" si="55">C147/3</f>
        <v>4</v>
      </c>
      <c r="E147" s="218">
        <f t="shared" ref="E147:E149" si="56">C147/3</f>
        <v>4</v>
      </c>
      <c r="F147" s="259"/>
      <c r="G147" s="218">
        <v>8</v>
      </c>
      <c r="H147" s="219">
        <v>58</v>
      </c>
      <c r="I147" s="218">
        <f t="shared" ref="I147:I149" si="57">C147/3</f>
        <v>4</v>
      </c>
      <c r="J147" s="527"/>
      <c r="K147" s="504"/>
      <c r="L147" s="506"/>
    </row>
    <row r="148" spans="1:12" x14ac:dyDescent="0.2">
      <c r="B148" s="529" t="s">
        <v>135</v>
      </c>
      <c r="C148" s="530">
        <v>12</v>
      </c>
      <c r="D148" s="218">
        <f t="shared" si="55"/>
        <v>4</v>
      </c>
      <c r="E148" s="218">
        <f t="shared" si="56"/>
        <v>4</v>
      </c>
      <c r="F148" s="259"/>
      <c r="G148" s="218">
        <v>8</v>
      </c>
      <c r="H148" s="219">
        <v>102</v>
      </c>
      <c r="I148" s="218">
        <f t="shared" si="57"/>
        <v>4</v>
      </c>
      <c r="J148" s="527"/>
      <c r="K148" s="504"/>
      <c r="L148" s="506"/>
    </row>
    <row r="149" spans="1:12" x14ac:dyDescent="0.2">
      <c r="B149" s="529" t="s">
        <v>130</v>
      </c>
      <c r="C149" s="530">
        <v>12</v>
      </c>
      <c r="D149" s="218">
        <f t="shared" si="55"/>
        <v>4</v>
      </c>
      <c r="E149" s="218">
        <f t="shared" si="56"/>
        <v>4</v>
      </c>
      <c r="F149" s="259"/>
      <c r="G149" s="218">
        <v>8</v>
      </c>
      <c r="H149" s="219">
        <v>80</v>
      </c>
      <c r="I149" s="218">
        <f t="shared" si="57"/>
        <v>4</v>
      </c>
      <c r="J149" s="527"/>
      <c r="K149" s="504"/>
      <c r="L149" s="506"/>
    </row>
    <row r="150" spans="1:12" x14ac:dyDescent="0.2">
      <c r="A150" s="503">
        <v>44239</v>
      </c>
      <c r="B150" s="526" t="s">
        <v>123</v>
      </c>
      <c r="C150" s="219">
        <f>SUM(C151:C163)</f>
        <v>156</v>
      </c>
      <c r="D150" s="218">
        <f>SUM(D151:D163)</f>
        <v>52</v>
      </c>
      <c r="E150" s="219">
        <f t="shared" ref="E150:I150" si="58">SUM(E151:E163)</f>
        <v>52</v>
      </c>
      <c r="F150" s="219">
        <f t="shared" si="58"/>
        <v>0</v>
      </c>
      <c r="G150" s="219">
        <f t="shared" si="58"/>
        <v>104</v>
      </c>
      <c r="H150" s="219">
        <f t="shared" si="58"/>
        <v>1038</v>
      </c>
      <c r="I150" s="219">
        <f t="shared" si="58"/>
        <v>52</v>
      </c>
      <c r="J150" s="527"/>
      <c r="K150" s="504"/>
      <c r="L150" s="506"/>
    </row>
    <row r="151" spans="1:12" x14ac:dyDescent="0.2">
      <c r="A151" s="528"/>
      <c r="B151" s="529" t="s">
        <v>124</v>
      </c>
      <c r="C151" s="530">
        <v>12</v>
      </c>
      <c r="D151" s="218">
        <f t="shared" ref="D151:D159" si="59">C151/3</f>
        <v>4</v>
      </c>
      <c r="E151" s="218">
        <f t="shared" ref="E151:E159" si="60">C151/3</f>
        <v>4</v>
      </c>
      <c r="F151" s="219"/>
      <c r="G151" s="218">
        <v>8</v>
      </c>
      <c r="H151" s="219">
        <v>108</v>
      </c>
      <c r="I151" s="218">
        <f t="shared" ref="I151:I159" si="61">C151/3</f>
        <v>4</v>
      </c>
      <c r="J151" s="527"/>
      <c r="K151" s="504"/>
      <c r="L151" s="506"/>
    </row>
    <row r="152" spans="1:12" x14ac:dyDescent="0.2">
      <c r="A152" s="528"/>
      <c r="B152" s="529" t="s">
        <v>125</v>
      </c>
      <c r="C152" s="530">
        <v>12</v>
      </c>
      <c r="D152" s="218">
        <f t="shared" si="59"/>
        <v>4</v>
      </c>
      <c r="E152" s="218">
        <f t="shared" si="60"/>
        <v>4</v>
      </c>
      <c r="F152" s="219"/>
      <c r="G152" s="218">
        <v>8</v>
      </c>
      <c r="H152" s="219">
        <v>80</v>
      </c>
      <c r="I152" s="218">
        <f t="shared" si="61"/>
        <v>4</v>
      </c>
      <c r="J152" s="527"/>
      <c r="K152" s="504"/>
      <c r="L152" s="506"/>
    </row>
    <row r="153" spans="1:12" x14ac:dyDescent="0.2">
      <c r="A153" s="528"/>
      <c r="B153" s="529" t="s">
        <v>131</v>
      </c>
      <c r="C153" s="530">
        <v>12</v>
      </c>
      <c r="D153" s="218">
        <f t="shared" si="59"/>
        <v>4</v>
      </c>
      <c r="E153" s="218">
        <f t="shared" si="60"/>
        <v>4</v>
      </c>
      <c r="F153" s="219"/>
      <c r="G153" s="218">
        <v>8</v>
      </c>
      <c r="H153" s="219">
        <v>66</v>
      </c>
      <c r="I153" s="218">
        <f t="shared" si="61"/>
        <v>4</v>
      </c>
      <c r="J153" s="527"/>
      <c r="K153" s="504"/>
      <c r="L153" s="506"/>
    </row>
    <row r="154" spans="1:12" x14ac:dyDescent="0.2">
      <c r="A154" s="528"/>
      <c r="B154" s="529" t="s">
        <v>132</v>
      </c>
      <c r="C154" s="530">
        <v>12</v>
      </c>
      <c r="D154" s="218">
        <f t="shared" si="59"/>
        <v>4</v>
      </c>
      <c r="E154" s="218">
        <f t="shared" si="60"/>
        <v>4</v>
      </c>
      <c r="F154" s="219"/>
      <c r="G154" s="218">
        <v>8</v>
      </c>
      <c r="H154" s="219">
        <v>18</v>
      </c>
      <c r="I154" s="218">
        <f t="shared" si="61"/>
        <v>4</v>
      </c>
      <c r="J154" s="527"/>
      <c r="K154" s="504"/>
      <c r="L154" s="506"/>
    </row>
    <row r="155" spans="1:12" x14ac:dyDescent="0.2">
      <c r="A155" s="528"/>
      <c r="B155" s="529" t="s">
        <v>127</v>
      </c>
      <c r="C155" s="530">
        <v>12</v>
      </c>
      <c r="D155" s="218">
        <f t="shared" si="59"/>
        <v>4</v>
      </c>
      <c r="E155" s="218">
        <f t="shared" si="60"/>
        <v>4</v>
      </c>
      <c r="F155" s="219"/>
      <c r="G155" s="218">
        <v>8</v>
      </c>
      <c r="H155" s="219">
        <v>70</v>
      </c>
      <c r="I155" s="218">
        <f t="shared" si="61"/>
        <v>4</v>
      </c>
      <c r="J155" s="527"/>
      <c r="K155" s="504"/>
      <c r="L155" s="506"/>
    </row>
    <row r="156" spans="1:12" x14ac:dyDescent="0.2">
      <c r="A156" s="528"/>
      <c r="B156" s="529" t="s">
        <v>128</v>
      </c>
      <c r="C156" s="530">
        <v>12</v>
      </c>
      <c r="D156" s="218">
        <f t="shared" si="59"/>
        <v>4</v>
      </c>
      <c r="E156" s="218">
        <f t="shared" si="60"/>
        <v>4</v>
      </c>
      <c r="F156" s="219"/>
      <c r="G156" s="218">
        <v>8</v>
      </c>
      <c r="H156" s="219">
        <v>68</v>
      </c>
      <c r="I156" s="218">
        <f t="shared" si="61"/>
        <v>4</v>
      </c>
      <c r="J156" s="527"/>
      <c r="K156" s="504"/>
      <c r="L156" s="506"/>
    </row>
    <row r="157" spans="1:12" x14ac:dyDescent="0.2">
      <c r="A157" s="528"/>
      <c r="B157" s="532" t="s">
        <v>133</v>
      </c>
      <c r="C157" s="530">
        <v>12</v>
      </c>
      <c r="D157" s="218">
        <f t="shared" si="59"/>
        <v>4</v>
      </c>
      <c r="E157" s="218">
        <f t="shared" si="60"/>
        <v>4</v>
      </c>
      <c r="F157" s="219"/>
      <c r="G157" s="218">
        <v>8</v>
      </c>
      <c r="H157" s="219">
        <v>134</v>
      </c>
      <c r="I157" s="218">
        <f t="shared" si="61"/>
        <v>4</v>
      </c>
      <c r="J157" s="527"/>
      <c r="K157" s="504"/>
      <c r="L157" s="506"/>
    </row>
    <row r="158" spans="1:12" x14ac:dyDescent="0.2">
      <c r="A158" s="528"/>
      <c r="B158" s="529" t="s">
        <v>129</v>
      </c>
      <c r="C158" s="530">
        <v>12</v>
      </c>
      <c r="D158" s="218">
        <f t="shared" si="59"/>
        <v>4</v>
      </c>
      <c r="E158" s="218">
        <f t="shared" si="60"/>
        <v>4</v>
      </c>
      <c r="F158" s="218"/>
      <c r="G158" s="218">
        <v>8</v>
      </c>
      <c r="H158" s="218">
        <v>54</v>
      </c>
      <c r="I158" s="218">
        <f t="shared" si="61"/>
        <v>4</v>
      </c>
      <c r="J158" s="527"/>
      <c r="K158" s="504"/>
      <c r="L158" s="506"/>
    </row>
    <row r="159" spans="1:12" x14ac:dyDescent="0.2">
      <c r="A159" s="528"/>
      <c r="B159" s="529" t="s">
        <v>134</v>
      </c>
      <c r="C159" s="530">
        <v>12</v>
      </c>
      <c r="D159" s="218">
        <f t="shared" si="59"/>
        <v>4</v>
      </c>
      <c r="E159" s="218">
        <f t="shared" si="60"/>
        <v>4</v>
      </c>
      <c r="F159" s="218"/>
      <c r="G159" s="218">
        <v>8</v>
      </c>
      <c r="H159" s="218">
        <v>100</v>
      </c>
      <c r="I159" s="218">
        <f t="shared" si="61"/>
        <v>4</v>
      </c>
      <c r="J159" s="527"/>
      <c r="K159" s="504"/>
      <c r="L159" s="506"/>
    </row>
    <row r="160" spans="1:12" x14ac:dyDescent="0.2">
      <c r="B160" s="529" t="s">
        <v>5380</v>
      </c>
      <c r="C160" s="530">
        <v>12</v>
      </c>
      <c r="D160" s="218">
        <f>C160/3</f>
        <v>4</v>
      </c>
      <c r="E160" s="218">
        <f>C160/3</f>
        <v>4</v>
      </c>
      <c r="F160" s="259"/>
      <c r="G160" s="218">
        <v>8</v>
      </c>
      <c r="H160" s="219">
        <v>44</v>
      </c>
      <c r="I160" s="218">
        <f>C160/3</f>
        <v>4</v>
      </c>
      <c r="J160" s="527"/>
      <c r="K160" s="504"/>
      <c r="L160" s="506"/>
    </row>
    <row r="161" spans="1:12" x14ac:dyDescent="0.2">
      <c r="B161" s="529" t="s">
        <v>5379</v>
      </c>
      <c r="C161" s="530">
        <v>12</v>
      </c>
      <c r="D161" s="218">
        <f t="shared" ref="D161:D163" si="62">C161/3</f>
        <v>4</v>
      </c>
      <c r="E161" s="218">
        <f t="shared" ref="E161:E163" si="63">C161/3</f>
        <v>4</v>
      </c>
      <c r="F161" s="259"/>
      <c r="G161" s="218">
        <v>8</v>
      </c>
      <c r="H161" s="219">
        <v>72</v>
      </c>
      <c r="I161" s="218">
        <f t="shared" ref="I161:I163" si="64">C161/3</f>
        <v>4</v>
      </c>
      <c r="J161" s="527"/>
      <c r="K161" s="504"/>
      <c r="L161" s="506"/>
    </row>
    <row r="162" spans="1:12" x14ac:dyDescent="0.2">
      <c r="B162" s="529" t="s">
        <v>135</v>
      </c>
      <c r="C162" s="530">
        <v>12</v>
      </c>
      <c r="D162" s="218">
        <f t="shared" si="62"/>
        <v>4</v>
      </c>
      <c r="E162" s="218">
        <f t="shared" si="63"/>
        <v>4</v>
      </c>
      <c r="F162" s="259"/>
      <c r="G162" s="218">
        <v>8</v>
      </c>
      <c r="H162" s="219">
        <v>140</v>
      </c>
      <c r="I162" s="218">
        <f t="shared" si="64"/>
        <v>4</v>
      </c>
      <c r="J162" s="527"/>
      <c r="K162" s="504"/>
      <c r="L162" s="506"/>
    </row>
    <row r="163" spans="1:12" x14ac:dyDescent="0.2">
      <c r="B163" s="529" t="s">
        <v>130</v>
      </c>
      <c r="C163" s="530">
        <v>12</v>
      </c>
      <c r="D163" s="218">
        <f t="shared" si="62"/>
        <v>4</v>
      </c>
      <c r="E163" s="218">
        <f t="shared" si="63"/>
        <v>4</v>
      </c>
      <c r="F163" s="259"/>
      <c r="G163" s="218">
        <v>8</v>
      </c>
      <c r="H163" s="219">
        <v>84</v>
      </c>
      <c r="I163" s="218">
        <f t="shared" si="64"/>
        <v>4</v>
      </c>
      <c r="J163" s="527"/>
      <c r="K163" s="504"/>
      <c r="L163" s="506"/>
    </row>
    <row r="164" spans="1:12" x14ac:dyDescent="0.2">
      <c r="A164" s="503">
        <v>44240</v>
      </c>
      <c r="B164" s="526" t="s">
        <v>123</v>
      </c>
      <c r="C164" s="219">
        <f>SUM(C165:C177)</f>
        <v>156</v>
      </c>
      <c r="D164" s="218">
        <f>SUM(D165:D177)</f>
        <v>52</v>
      </c>
      <c r="E164" s="219">
        <f t="shared" ref="E164:I164" si="65">SUM(E165:E177)</f>
        <v>52</v>
      </c>
      <c r="F164" s="219">
        <f t="shared" si="65"/>
        <v>0</v>
      </c>
      <c r="G164" s="219">
        <f t="shared" si="65"/>
        <v>104</v>
      </c>
      <c r="H164" s="219">
        <f t="shared" si="65"/>
        <v>1168</v>
      </c>
      <c r="I164" s="219">
        <f t="shared" si="65"/>
        <v>52</v>
      </c>
      <c r="J164" s="527"/>
      <c r="K164" s="504"/>
      <c r="L164" s="506"/>
    </row>
    <row r="165" spans="1:12" x14ac:dyDescent="0.2">
      <c r="A165" s="528"/>
      <c r="B165" s="529" t="s">
        <v>124</v>
      </c>
      <c r="C165" s="530">
        <v>12</v>
      </c>
      <c r="D165" s="218">
        <f t="shared" ref="D165:D173" si="66">C165/3</f>
        <v>4</v>
      </c>
      <c r="E165" s="218">
        <f t="shared" ref="E165:E173" si="67">C165/3</f>
        <v>4</v>
      </c>
      <c r="F165" s="219"/>
      <c r="G165" s="218">
        <v>8</v>
      </c>
      <c r="H165" s="219">
        <v>104</v>
      </c>
      <c r="I165" s="218">
        <f t="shared" ref="I165:I173" si="68">C165/3</f>
        <v>4</v>
      </c>
      <c r="J165" s="527"/>
      <c r="K165" s="504"/>
      <c r="L165" s="506"/>
    </row>
    <row r="166" spans="1:12" x14ac:dyDescent="0.2">
      <c r="A166" s="528"/>
      <c r="B166" s="529" t="s">
        <v>125</v>
      </c>
      <c r="C166" s="530">
        <v>12</v>
      </c>
      <c r="D166" s="218">
        <f t="shared" si="66"/>
        <v>4</v>
      </c>
      <c r="E166" s="218">
        <f t="shared" si="67"/>
        <v>4</v>
      </c>
      <c r="F166" s="219"/>
      <c r="G166" s="218">
        <v>8</v>
      </c>
      <c r="H166" s="219">
        <v>100</v>
      </c>
      <c r="I166" s="218">
        <f t="shared" si="68"/>
        <v>4</v>
      </c>
      <c r="J166" s="527"/>
      <c r="K166" s="504"/>
      <c r="L166" s="506"/>
    </row>
    <row r="167" spans="1:12" x14ac:dyDescent="0.2">
      <c r="A167" s="528"/>
      <c r="B167" s="529" t="s">
        <v>131</v>
      </c>
      <c r="C167" s="530">
        <v>12</v>
      </c>
      <c r="D167" s="218">
        <f t="shared" si="66"/>
        <v>4</v>
      </c>
      <c r="E167" s="218">
        <f t="shared" si="67"/>
        <v>4</v>
      </c>
      <c r="F167" s="219"/>
      <c r="G167" s="218">
        <v>8</v>
      </c>
      <c r="H167" s="219">
        <v>80</v>
      </c>
      <c r="I167" s="218">
        <f t="shared" si="68"/>
        <v>4</v>
      </c>
      <c r="J167" s="527"/>
      <c r="K167" s="504"/>
      <c r="L167" s="506"/>
    </row>
    <row r="168" spans="1:12" x14ac:dyDescent="0.2">
      <c r="A168" s="528"/>
      <c r="B168" s="529" t="s">
        <v>132</v>
      </c>
      <c r="C168" s="530">
        <v>12</v>
      </c>
      <c r="D168" s="218">
        <f t="shared" si="66"/>
        <v>4</v>
      </c>
      <c r="E168" s="218">
        <f t="shared" si="67"/>
        <v>4</v>
      </c>
      <c r="F168" s="219"/>
      <c r="G168" s="218">
        <v>8</v>
      </c>
      <c r="H168" s="219">
        <v>40</v>
      </c>
      <c r="I168" s="218">
        <f t="shared" si="68"/>
        <v>4</v>
      </c>
      <c r="J168" s="527"/>
      <c r="K168" s="504"/>
      <c r="L168" s="506"/>
    </row>
    <row r="169" spans="1:12" x14ac:dyDescent="0.2">
      <c r="A169" s="528"/>
      <c r="B169" s="529" t="s">
        <v>127</v>
      </c>
      <c r="C169" s="530">
        <v>12</v>
      </c>
      <c r="D169" s="218">
        <f t="shared" si="66"/>
        <v>4</v>
      </c>
      <c r="E169" s="218">
        <f t="shared" si="67"/>
        <v>4</v>
      </c>
      <c r="F169" s="219"/>
      <c r="G169" s="218">
        <v>8</v>
      </c>
      <c r="H169" s="219">
        <v>76</v>
      </c>
      <c r="I169" s="218">
        <f t="shared" si="68"/>
        <v>4</v>
      </c>
      <c r="J169" s="527"/>
      <c r="K169" s="504"/>
      <c r="L169" s="506"/>
    </row>
    <row r="170" spans="1:12" x14ac:dyDescent="0.2">
      <c r="A170" s="528"/>
      <c r="B170" s="529" t="s">
        <v>128</v>
      </c>
      <c r="C170" s="530">
        <v>12</v>
      </c>
      <c r="D170" s="218">
        <f t="shared" si="66"/>
        <v>4</v>
      </c>
      <c r="E170" s="218">
        <f t="shared" si="67"/>
        <v>4</v>
      </c>
      <c r="F170" s="219"/>
      <c r="G170" s="218">
        <v>8</v>
      </c>
      <c r="H170" s="219">
        <v>54</v>
      </c>
      <c r="I170" s="218">
        <f t="shared" si="68"/>
        <v>4</v>
      </c>
      <c r="J170" s="527"/>
      <c r="K170" s="504"/>
      <c r="L170" s="506"/>
    </row>
    <row r="171" spans="1:12" x14ac:dyDescent="0.2">
      <c r="A171" s="528"/>
      <c r="B171" s="532" t="s">
        <v>133</v>
      </c>
      <c r="C171" s="530">
        <v>12</v>
      </c>
      <c r="D171" s="218">
        <f t="shared" si="66"/>
        <v>4</v>
      </c>
      <c r="E171" s="218">
        <f t="shared" si="67"/>
        <v>4</v>
      </c>
      <c r="F171" s="219"/>
      <c r="G171" s="218">
        <v>8</v>
      </c>
      <c r="H171" s="219">
        <v>146</v>
      </c>
      <c r="I171" s="218">
        <f t="shared" si="68"/>
        <v>4</v>
      </c>
      <c r="J171" s="527"/>
      <c r="K171" s="504"/>
      <c r="L171" s="506"/>
    </row>
    <row r="172" spans="1:12" x14ac:dyDescent="0.2">
      <c r="A172" s="528"/>
      <c r="B172" s="529" t="s">
        <v>129</v>
      </c>
      <c r="C172" s="530">
        <v>12</v>
      </c>
      <c r="D172" s="218">
        <f t="shared" si="66"/>
        <v>4</v>
      </c>
      <c r="E172" s="218">
        <f t="shared" si="67"/>
        <v>4</v>
      </c>
      <c r="F172" s="218"/>
      <c r="G172" s="218">
        <v>8</v>
      </c>
      <c r="H172" s="218">
        <v>82</v>
      </c>
      <c r="I172" s="218">
        <f t="shared" si="68"/>
        <v>4</v>
      </c>
      <c r="J172" s="527"/>
      <c r="K172" s="504"/>
      <c r="L172" s="506"/>
    </row>
    <row r="173" spans="1:12" x14ac:dyDescent="0.2">
      <c r="A173" s="528"/>
      <c r="B173" s="529" t="s">
        <v>134</v>
      </c>
      <c r="C173" s="530">
        <v>12</v>
      </c>
      <c r="D173" s="218">
        <f t="shared" si="66"/>
        <v>4</v>
      </c>
      <c r="E173" s="218">
        <f t="shared" si="67"/>
        <v>4</v>
      </c>
      <c r="F173" s="218"/>
      <c r="G173" s="218">
        <v>8</v>
      </c>
      <c r="H173" s="218">
        <v>126</v>
      </c>
      <c r="I173" s="218">
        <f t="shared" si="68"/>
        <v>4</v>
      </c>
      <c r="J173" s="527"/>
      <c r="K173" s="504"/>
      <c r="L173" s="506"/>
    </row>
    <row r="174" spans="1:12" x14ac:dyDescent="0.2">
      <c r="A174" s="528"/>
      <c r="B174" s="529" t="s">
        <v>5380</v>
      </c>
      <c r="C174" s="530">
        <v>12</v>
      </c>
      <c r="D174" s="218">
        <f>C174/3</f>
        <v>4</v>
      </c>
      <c r="E174" s="218">
        <f>C174/3</f>
        <v>4</v>
      </c>
      <c r="F174" s="259"/>
      <c r="G174" s="218">
        <v>8</v>
      </c>
      <c r="H174" s="219">
        <v>70</v>
      </c>
      <c r="I174" s="218">
        <f>C174/3</f>
        <v>4</v>
      </c>
      <c r="J174" s="527"/>
      <c r="K174" s="504"/>
      <c r="L174" s="506"/>
    </row>
    <row r="175" spans="1:12" x14ac:dyDescent="0.2">
      <c r="B175" s="529" t="s">
        <v>5379</v>
      </c>
      <c r="C175" s="530">
        <v>12</v>
      </c>
      <c r="D175" s="218">
        <f t="shared" ref="D175:D177" si="69">C175/3</f>
        <v>4</v>
      </c>
      <c r="E175" s="218">
        <f t="shared" ref="E175:E177" si="70">C175/3</f>
        <v>4</v>
      </c>
      <c r="F175" s="259"/>
      <c r="G175" s="218">
        <v>8</v>
      </c>
      <c r="H175" s="219">
        <v>126</v>
      </c>
      <c r="I175" s="218">
        <f t="shared" ref="I175:I177" si="71">C175/3</f>
        <v>4</v>
      </c>
      <c r="J175" s="527"/>
      <c r="K175" s="504"/>
      <c r="L175" s="506"/>
    </row>
    <row r="176" spans="1:12" x14ac:dyDescent="0.2">
      <c r="B176" s="529" t="s">
        <v>135</v>
      </c>
      <c r="C176" s="530">
        <v>12</v>
      </c>
      <c r="D176" s="218">
        <f t="shared" si="69"/>
        <v>4</v>
      </c>
      <c r="E176" s="218">
        <f t="shared" si="70"/>
        <v>4</v>
      </c>
      <c r="F176" s="259"/>
      <c r="G176" s="218">
        <v>8</v>
      </c>
      <c r="H176" s="219">
        <v>80</v>
      </c>
      <c r="I176" s="218">
        <f t="shared" si="71"/>
        <v>4</v>
      </c>
      <c r="J176" s="527"/>
      <c r="K176" s="504"/>
      <c r="L176" s="506"/>
    </row>
    <row r="177" spans="1:12" x14ac:dyDescent="0.2">
      <c r="B177" s="529" t="s">
        <v>130</v>
      </c>
      <c r="C177" s="530">
        <v>12</v>
      </c>
      <c r="D177" s="218">
        <f t="shared" si="69"/>
        <v>4</v>
      </c>
      <c r="E177" s="218">
        <f t="shared" si="70"/>
        <v>4</v>
      </c>
      <c r="F177" s="259"/>
      <c r="G177" s="218">
        <v>8</v>
      </c>
      <c r="H177" s="219">
        <v>84</v>
      </c>
      <c r="I177" s="218">
        <f t="shared" si="71"/>
        <v>4</v>
      </c>
      <c r="J177" s="527"/>
      <c r="K177" s="504"/>
      <c r="L177" s="506"/>
    </row>
    <row r="178" spans="1:12" x14ac:dyDescent="0.2">
      <c r="A178" s="503">
        <v>44241</v>
      </c>
      <c r="B178" s="526" t="s">
        <v>123</v>
      </c>
      <c r="C178" s="219">
        <f>SUM(C179:C191)</f>
        <v>156</v>
      </c>
      <c r="D178" s="218">
        <f>SUM(D179:D191)</f>
        <v>52</v>
      </c>
      <c r="E178" s="219">
        <f t="shared" ref="E178:I178" si="72">SUM(E179:E191)</f>
        <v>52</v>
      </c>
      <c r="F178" s="219">
        <f t="shared" si="72"/>
        <v>0</v>
      </c>
      <c r="G178" s="219">
        <f t="shared" si="72"/>
        <v>104</v>
      </c>
      <c r="H178" s="219">
        <f t="shared" si="72"/>
        <v>940</v>
      </c>
      <c r="I178" s="219">
        <f t="shared" si="72"/>
        <v>52</v>
      </c>
      <c r="J178" s="527"/>
      <c r="K178" s="504"/>
      <c r="L178" s="506"/>
    </row>
    <row r="179" spans="1:12" x14ac:dyDescent="0.2">
      <c r="A179" s="528"/>
      <c r="B179" s="529" t="s">
        <v>124</v>
      </c>
      <c r="C179" s="530">
        <v>12</v>
      </c>
      <c r="D179" s="218">
        <f t="shared" ref="D179:D187" si="73">C179/3</f>
        <v>4</v>
      </c>
      <c r="E179" s="218">
        <f t="shared" ref="E179:E187" si="74">C179/3</f>
        <v>4</v>
      </c>
      <c r="F179" s="219"/>
      <c r="G179" s="218">
        <v>8</v>
      </c>
      <c r="H179" s="219">
        <v>76</v>
      </c>
      <c r="I179" s="218">
        <f t="shared" ref="I179:I187" si="75">C179/3</f>
        <v>4</v>
      </c>
      <c r="J179" s="527"/>
      <c r="K179" s="504"/>
      <c r="L179" s="506"/>
    </row>
    <row r="180" spans="1:12" x14ac:dyDescent="0.2">
      <c r="A180" s="528"/>
      <c r="B180" s="529" t="s">
        <v>125</v>
      </c>
      <c r="C180" s="530">
        <v>12</v>
      </c>
      <c r="D180" s="218">
        <f t="shared" si="73"/>
        <v>4</v>
      </c>
      <c r="E180" s="218">
        <f t="shared" si="74"/>
        <v>4</v>
      </c>
      <c r="F180" s="219"/>
      <c r="G180" s="218">
        <v>8</v>
      </c>
      <c r="H180" s="219">
        <v>90</v>
      </c>
      <c r="I180" s="218">
        <f t="shared" si="75"/>
        <v>4</v>
      </c>
      <c r="J180" s="527"/>
      <c r="K180" s="504"/>
      <c r="L180" s="506"/>
    </row>
    <row r="181" spans="1:12" x14ac:dyDescent="0.2">
      <c r="A181" s="528"/>
      <c r="B181" s="529" t="s">
        <v>131</v>
      </c>
      <c r="C181" s="530">
        <v>12</v>
      </c>
      <c r="D181" s="218">
        <f t="shared" si="73"/>
        <v>4</v>
      </c>
      <c r="E181" s="218">
        <f t="shared" si="74"/>
        <v>4</v>
      </c>
      <c r="F181" s="219"/>
      <c r="G181" s="218">
        <v>8</v>
      </c>
      <c r="H181" s="219">
        <v>54</v>
      </c>
      <c r="I181" s="218">
        <f t="shared" si="75"/>
        <v>4</v>
      </c>
      <c r="J181" s="527"/>
      <c r="K181" s="504"/>
      <c r="L181" s="506"/>
    </row>
    <row r="182" spans="1:12" x14ac:dyDescent="0.2">
      <c r="A182" s="528"/>
      <c r="B182" s="529" t="s">
        <v>132</v>
      </c>
      <c r="C182" s="530">
        <v>12</v>
      </c>
      <c r="D182" s="218">
        <f t="shared" si="73"/>
        <v>4</v>
      </c>
      <c r="E182" s="218">
        <f t="shared" si="74"/>
        <v>4</v>
      </c>
      <c r="F182" s="219"/>
      <c r="G182" s="218">
        <v>8</v>
      </c>
      <c r="H182" s="219">
        <v>32</v>
      </c>
      <c r="I182" s="218">
        <f t="shared" si="75"/>
        <v>4</v>
      </c>
      <c r="J182" s="527"/>
      <c r="K182" s="504"/>
      <c r="L182" s="506"/>
    </row>
    <row r="183" spans="1:12" x14ac:dyDescent="0.2">
      <c r="A183" s="528"/>
      <c r="B183" s="529" t="s">
        <v>127</v>
      </c>
      <c r="C183" s="530">
        <v>12</v>
      </c>
      <c r="D183" s="218">
        <f t="shared" si="73"/>
        <v>4</v>
      </c>
      <c r="E183" s="218">
        <f t="shared" si="74"/>
        <v>4</v>
      </c>
      <c r="F183" s="219"/>
      <c r="G183" s="218">
        <v>8</v>
      </c>
      <c r="H183" s="219">
        <v>44</v>
      </c>
      <c r="I183" s="218">
        <f t="shared" si="75"/>
        <v>4</v>
      </c>
      <c r="J183" s="527"/>
      <c r="K183" s="504"/>
      <c r="L183" s="506"/>
    </row>
    <row r="184" spans="1:12" x14ac:dyDescent="0.2">
      <c r="A184" s="528"/>
      <c r="B184" s="529" t="s">
        <v>128</v>
      </c>
      <c r="C184" s="530">
        <v>12</v>
      </c>
      <c r="D184" s="218">
        <f t="shared" si="73"/>
        <v>4</v>
      </c>
      <c r="E184" s="218">
        <f t="shared" si="74"/>
        <v>4</v>
      </c>
      <c r="F184" s="219"/>
      <c r="G184" s="218">
        <v>8</v>
      </c>
      <c r="H184" s="219">
        <v>56</v>
      </c>
      <c r="I184" s="218">
        <f t="shared" si="75"/>
        <v>4</v>
      </c>
      <c r="J184" s="527"/>
      <c r="K184" s="504"/>
      <c r="L184" s="506"/>
    </row>
    <row r="185" spans="1:12" x14ac:dyDescent="0.2">
      <c r="A185" s="528"/>
      <c r="B185" s="532" t="s">
        <v>133</v>
      </c>
      <c r="C185" s="530">
        <v>12</v>
      </c>
      <c r="D185" s="218">
        <f t="shared" si="73"/>
        <v>4</v>
      </c>
      <c r="E185" s="218">
        <f t="shared" si="74"/>
        <v>4</v>
      </c>
      <c r="F185" s="219"/>
      <c r="G185" s="218">
        <v>8</v>
      </c>
      <c r="H185" s="219">
        <v>138</v>
      </c>
      <c r="I185" s="218">
        <f t="shared" si="75"/>
        <v>4</v>
      </c>
      <c r="J185" s="527"/>
      <c r="K185" s="504"/>
      <c r="L185" s="506"/>
    </row>
    <row r="186" spans="1:12" x14ac:dyDescent="0.2">
      <c r="A186" s="528"/>
      <c r="B186" s="529" t="s">
        <v>129</v>
      </c>
      <c r="C186" s="530">
        <v>12</v>
      </c>
      <c r="D186" s="218">
        <f t="shared" si="73"/>
        <v>4</v>
      </c>
      <c r="E186" s="218">
        <f t="shared" si="74"/>
        <v>4</v>
      </c>
      <c r="F186" s="218"/>
      <c r="G186" s="218">
        <v>8</v>
      </c>
      <c r="H186" s="218">
        <v>74</v>
      </c>
      <c r="I186" s="218">
        <f t="shared" si="75"/>
        <v>4</v>
      </c>
      <c r="J186" s="527"/>
      <c r="K186" s="504"/>
      <c r="L186" s="506"/>
    </row>
    <row r="187" spans="1:12" x14ac:dyDescent="0.2">
      <c r="A187" s="528"/>
      <c r="B187" s="529" t="s">
        <v>134</v>
      </c>
      <c r="C187" s="530">
        <v>12</v>
      </c>
      <c r="D187" s="218">
        <f t="shared" si="73"/>
        <v>4</v>
      </c>
      <c r="E187" s="218">
        <f t="shared" si="74"/>
        <v>4</v>
      </c>
      <c r="F187" s="218"/>
      <c r="G187" s="218">
        <v>8</v>
      </c>
      <c r="H187" s="218">
        <v>86</v>
      </c>
      <c r="I187" s="218">
        <f t="shared" si="75"/>
        <v>4</v>
      </c>
      <c r="J187" s="527"/>
      <c r="K187" s="504"/>
      <c r="L187" s="506"/>
    </row>
    <row r="188" spans="1:12" x14ac:dyDescent="0.2">
      <c r="A188" s="528"/>
      <c r="B188" s="529" t="s">
        <v>5380</v>
      </c>
      <c r="C188" s="530">
        <v>12</v>
      </c>
      <c r="D188" s="218">
        <f>C188/3</f>
        <v>4</v>
      </c>
      <c r="E188" s="218">
        <f>C188/3</f>
        <v>4</v>
      </c>
      <c r="F188" s="259"/>
      <c r="G188" s="218">
        <v>8</v>
      </c>
      <c r="H188" s="219">
        <v>30</v>
      </c>
      <c r="I188" s="218">
        <f>C188/3</f>
        <v>4</v>
      </c>
      <c r="J188" s="527"/>
      <c r="K188" s="504"/>
      <c r="L188" s="506"/>
    </row>
    <row r="189" spans="1:12" x14ac:dyDescent="0.2">
      <c r="A189" s="528"/>
      <c r="B189" s="529" t="s">
        <v>5379</v>
      </c>
      <c r="C189" s="530">
        <v>12</v>
      </c>
      <c r="D189" s="218">
        <f t="shared" ref="D189:D191" si="76">C189/3</f>
        <v>4</v>
      </c>
      <c r="E189" s="218">
        <f t="shared" ref="E189:E191" si="77">C189/3</f>
        <v>4</v>
      </c>
      <c r="F189" s="259"/>
      <c r="G189" s="218">
        <v>8</v>
      </c>
      <c r="H189" s="219">
        <v>118</v>
      </c>
      <c r="I189" s="218">
        <f t="shared" ref="I189:I191" si="78">C189/3</f>
        <v>4</v>
      </c>
      <c r="J189" s="527"/>
      <c r="K189" s="504"/>
      <c r="L189" s="506"/>
    </row>
    <row r="190" spans="1:12" x14ac:dyDescent="0.2">
      <c r="B190" s="529" t="s">
        <v>135</v>
      </c>
      <c r="C190" s="530">
        <v>12</v>
      </c>
      <c r="D190" s="218">
        <f t="shared" si="76"/>
        <v>4</v>
      </c>
      <c r="E190" s="218">
        <f t="shared" si="77"/>
        <v>4</v>
      </c>
      <c r="F190" s="259"/>
      <c r="G190" s="218">
        <v>8</v>
      </c>
      <c r="H190" s="219">
        <v>92</v>
      </c>
      <c r="I190" s="218">
        <f t="shared" si="78"/>
        <v>4</v>
      </c>
      <c r="J190" s="527"/>
      <c r="K190" s="504"/>
      <c r="L190" s="506"/>
    </row>
    <row r="191" spans="1:12" x14ac:dyDescent="0.2">
      <c r="B191" s="529" t="s">
        <v>130</v>
      </c>
      <c r="C191" s="530">
        <v>12</v>
      </c>
      <c r="D191" s="218">
        <f t="shared" si="76"/>
        <v>4</v>
      </c>
      <c r="E191" s="218">
        <f t="shared" si="77"/>
        <v>4</v>
      </c>
      <c r="F191" s="259"/>
      <c r="G191" s="218">
        <v>8</v>
      </c>
      <c r="H191" s="219">
        <v>50</v>
      </c>
      <c r="I191" s="218">
        <f t="shared" si="78"/>
        <v>4</v>
      </c>
      <c r="J191" s="527"/>
      <c r="K191" s="504"/>
      <c r="L191" s="506"/>
    </row>
    <row r="192" spans="1:12" x14ac:dyDescent="0.2">
      <c r="A192" s="503">
        <v>44242</v>
      </c>
      <c r="B192" s="526" t="s">
        <v>123</v>
      </c>
      <c r="C192" s="219">
        <f>SUM(C193:C205)</f>
        <v>156</v>
      </c>
      <c r="D192" s="218">
        <f>SUM(D193:D205)</f>
        <v>52</v>
      </c>
      <c r="E192" s="219">
        <f t="shared" ref="E192:I192" si="79">SUM(E193:E205)</f>
        <v>52</v>
      </c>
      <c r="F192" s="219">
        <f t="shared" si="79"/>
        <v>39</v>
      </c>
      <c r="G192" s="219">
        <f t="shared" si="79"/>
        <v>104</v>
      </c>
      <c r="H192" s="219">
        <f t="shared" si="79"/>
        <v>1276</v>
      </c>
      <c r="I192" s="219">
        <f t="shared" si="79"/>
        <v>52</v>
      </c>
      <c r="J192" s="527"/>
      <c r="K192" s="504"/>
      <c r="L192" s="506"/>
    </row>
    <row r="193" spans="1:12" x14ac:dyDescent="0.2">
      <c r="A193" s="528"/>
      <c r="B193" s="529" t="s">
        <v>124</v>
      </c>
      <c r="C193" s="530">
        <v>12</v>
      </c>
      <c r="D193" s="218">
        <f t="shared" ref="D193:D201" si="80">C193/3</f>
        <v>4</v>
      </c>
      <c r="E193" s="218">
        <f t="shared" ref="E193:E201" si="81">C193/3</f>
        <v>4</v>
      </c>
      <c r="F193" s="219">
        <v>3</v>
      </c>
      <c r="G193" s="218">
        <v>8</v>
      </c>
      <c r="H193" s="219">
        <v>108</v>
      </c>
      <c r="I193" s="218">
        <f t="shared" ref="I193:I201" si="82">C193/3</f>
        <v>4</v>
      </c>
      <c r="J193" s="527"/>
      <c r="K193" s="504"/>
      <c r="L193" s="506"/>
    </row>
    <row r="194" spans="1:12" x14ac:dyDescent="0.2">
      <c r="A194" s="528"/>
      <c r="B194" s="529" t="s">
        <v>125</v>
      </c>
      <c r="C194" s="530">
        <v>12</v>
      </c>
      <c r="D194" s="218">
        <f t="shared" si="80"/>
        <v>4</v>
      </c>
      <c r="E194" s="218">
        <f t="shared" si="81"/>
        <v>4</v>
      </c>
      <c r="F194" s="219">
        <v>3</v>
      </c>
      <c r="G194" s="218">
        <v>8</v>
      </c>
      <c r="H194" s="219">
        <v>120</v>
      </c>
      <c r="I194" s="218">
        <f t="shared" si="82"/>
        <v>4</v>
      </c>
      <c r="J194" s="527"/>
      <c r="K194" s="504"/>
      <c r="L194" s="506"/>
    </row>
    <row r="195" spans="1:12" x14ac:dyDescent="0.2">
      <c r="A195" s="528"/>
      <c r="B195" s="529" t="s">
        <v>131</v>
      </c>
      <c r="C195" s="530">
        <v>12</v>
      </c>
      <c r="D195" s="218">
        <f t="shared" si="80"/>
        <v>4</v>
      </c>
      <c r="E195" s="218">
        <f t="shared" si="81"/>
        <v>4</v>
      </c>
      <c r="F195" s="219">
        <v>3</v>
      </c>
      <c r="G195" s="218">
        <v>8</v>
      </c>
      <c r="H195" s="219">
        <v>118</v>
      </c>
      <c r="I195" s="218">
        <f t="shared" si="82"/>
        <v>4</v>
      </c>
      <c r="J195" s="527"/>
      <c r="K195" s="504"/>
      <c r="L195" s="506"/>
    </row>
    <row r="196" spans="1:12" x14ac:dyDescent="0.2">
      <c r="A196" s="528"/>
      <c r="B196" s="529" t="s">
        <v>132</v>
      </c>
      <c r="C196" s="530">
        <v>12</v>
      </c>
      <c r="D196" s="218">
        <f t="shared" si="80"/>
        <v>4</v>
      </c>
      <c r="E196" s="218">
        <f t="shared" si="81"/>
        <v>4</v>
      </c>
      <c r="F196" s="219">
        <v>3</v>
      </c>
      <c r="G196" s="218">
        <v>8</v>
      </c>
      <c r="H196" s="219">
        <v>44</v>
      </c>
      <c r="I196" s="218">
        <f t="shared" si="82"/>
        <v>4</v>
      </c>
      <c r="J196" s="527"/>
      <c r="K196" s="504"/>
      <c r="L196" s="506"/>
    </row>
    <row r="197" spans="1:12" x14ac:dyDescent="0.2">
      <c r="A197" s="528"/>
      <c r="B197" s="529" t="s">
        <v>127</v>
      </c>
      <c r="C197" s="530">
        <v>12</v>
      </c>
      <c r="D197" s="218">
        <f t="shared" si="80"/>
        <v>4</v>
      </c>
      <c r="E197" s="218">
        <f t="shared" si="81"/>
        <v>4</v>
      </c>
      <c r="F197" s="219">
        <v>3</v>
      </c>
      <c r="G197" s="218">
        <v>8</v>
      </c>
      <c r="H197" s="219">
        <v>118</v>
      </c>
      <c r="I197" s="218">
        <f t="shared" si="82"/>
        <v>4</v>
      </c>
      <c r="J197" s="527"/>
      <c r="K197" s="504"/>
      <c r="L197" s="506"/>
    </row>
    <row r="198" spans="1:12" x14ac:dyDescent="0.2">
      <c r="A198" s="528"/>
      <c r="B198" s="529" t="s">
        <v>128</v>
      </c>
      <c r="C198" s="530">
        <v>12</v>
      </c>
      <c r="D198" s="218">
        <f t="shared" si="80"/>
        <v>4</v>
      </c>
      <c r="E198" s="218">
        <f t="shared" si="81"/>
        <v>4</v>
      </c>
      <c r="F198" s="219">
        <v>3</v>
      </c>
      <c r="G198" s="218">
        <v>8</v>
      </c>
      <c r="H198" s="219">
        <v>74</v>
      </c>
      <c r="I198" s="218">
        <f t="shared" si="82"/>
        <v>4</v>
      </c>
      <c r="J198" s="527"/>
      <c r="K198" s="504"/>
      <c r="L198" s="506"/>
    </row>
    <row r="199" spans="1:12" x14ac:dyDescent="0.2">
      <c r="A199" s="528"/>
      <c r="B199" s="532" t="s">
        <v>133</v>
      </c>
      <c r="C199" s="530">
        <v>12</v>
      </c>
      <c r="D199" s="218">
        <f t="shared" si="80"/>
        <v>4</v>
      </c>
      <c r="E199" s="218">
        <f t="shared" si="81"/>
        <v>4</v>
      </c>
      <c r="F199" s="219">
        <v>3</v>
      </c>
      <c r="G199" s="218">
        <v>8</v>
      </c>
      <c r="H199" s="219">
        <v>70</v>
      </c>
      <c r="I199" s="218">
        <f t="shared" si="82"/>
        <v>4</v>
      </c>
      <c r="J199" s="527"/>
      <c r="K199" s="504"/>
      <c r="L199" s="506"/>
    </row>
    <row r="200" spans="1:12" x14ac:dyDescent="0.2">
      <c r="A200" s="528"/>
      <c r="B200" s="529" t="s">
        <v>129</v>
      </c>
      <c r="C200" s="530">
        <v>12</v>
      </c>
      <c r="D200" s="218">
        <f t="shared" si="80"/>
        <v>4</v>
      </c>
      <c r="E200" s="218">
        <f t="shared" si="81"/>
        <v>4</v>
      </c>
      <c r="F200" s="218">
        <v>3</v>
      </c>
      <c r="G200" s="218">
        <v>8</v>
      </c>
      <c r="H200" s="218">
        <v>158</v>
      </c>
      <c r="I200" s="218">
        <f t="shared" si="82"/>
        <v>4</v>
      </c>
      <c r="J200" s="527"/>
      <c r="K200" s="504"/>
      <c r="L200" s="506"/>
    </row>
    <row r="201" spans="1:12" x14ac:dyDescent="0.2">
      <c r="A201" s="528"/>
      <c r="B201" s="529" t="s">
        <v>134</v>
      </c>
      <c r="C201" s="530">
        <v>12</v>
      </c>
      <c r="D201" s="218">
        <f t="shared" si="80"/>
        <v>4</v>
      </c>
      <c r="E201" s="218">
        <f t="shared" si="81"/>
        <v>4</v>
      </c>
      <c r="F201" s="218">
        <v>3</v>
      </c>
      <c r="G201" s="218">
        <v>8</v>
      </c>
      <c r="H201" s="218">
        <v>144</v>
      </c>
      <c r="I201" s="218">
        <f t="shared" si="82"/>
        <v>4</v>
      </c>
      <c r="J201" s="527"/>
      <c r="K201" s="504"/>
      <c r="L201" s="506"/>
    </row>
    <row r="202" spans="1:12" x14ac:dyDescent="0.2">
      <c r="A202" s="528"/>
      <c r="B202" s="529" t="s">
        <v>5380</v>
      </c>
      <c r="C202" s="530">
        <v>12</v>
      </c>
      <c r="D202" s="218">
        <f>C202/3</f>
        <v>4</v>
      </c>
      <c r="E202" s="218">
        <f>C202/3</f>
        <v>4</v>
      </c>
      <c r="F202" s="259">
        <v>3</v>
      </c>
      <c r="G202" s="218">
        <v>8</v>
      </c>
      <c r="H202" s="219">
        <v>22</v>
      </c>
      <c r="I202" s="218">
        <f>C202/3</f>
        <v>4</v>
      </c>
      <c r="J202" s="527"/>
      <c r="K202" s="504"/>
      <c r="L202" s="506"/>
    </row>
    <row r="203" spans="1:12" x14ac:dyDescent="0.2">
      <c r="A203" s="528"/>
      <c r="B203" s="529" t="s">
        <v>5379</v>
      </c>
      <c r="C203" s="530">
        <v>12</v>
      </c>
      <c r="D203" s="218">
        <f t="shared" ref="D203:D205" si="83">C203/3</f>
        <v>4</v>
      </c>
      <c r="E203" s="218">
        <f t="shared" ref="E203:E205" si="84">C203/3</f>
        <v>4</v>
      </c>
      <c r="F203" s="259">
        <v>3</v>
      </c>
      <c r="G203" s="218">
        <v>8</v>
      </c>
      <c r="H203" s="219">
        <v>96</v>
      </c>
      <c r="I203" s="218">
        <f t="shared" ref="I203:I205" si="85">C203/3</f>
        <v>4</v>
      </c>
      <c r="J203" s="527"/>
      <c r="K203" s="504"/>
      <c r="L203" s="506"/>
    </row>
    <row r="204" spans="1:12" x14ac:dyDescent="0.2">
      <c r="B204" s="529" t="s">
        <v>135</v>
      </c>
      <c r="C204" s="530">
        <v>12</v>
      </c>
      <c r="D204" s="218">
        <f t="shared" si="83"/>
        <v>4</v>
      </c>
      <c r="E204" s="218">
        <f t="shared" si="84"/>
        <v>4</v>
      </c>
      <c r="F204" s="259">
        <v>3</v>
      </c>
      <c r="G204" s="218">
        <v>8</v>
      </c>
      <c r="H204" s="219">
        <v>98</v>
      </c>
      <c r="I204" s="218">
        <f t="shared" si="85"/>
        <v>4</v>
      </c>
      <c r="J204" s="527"/>
      <c r="K204" s="504"/>
      <c r="L204" s="506"/>
    </row>
    <row r="205" spans="1:12" x14ac:dyDescent="0.2">
      <c r="B205" s="529" t="s">
        <v>130</v>
      </c>
      <c r="C205" s="530">
        <v>12</v>
      </c>
      <c r="D205" s="218">
        <f t="shared" si="83"/>
        <v>4</v>
      </c>
      <c r="E205" s="218">
        <f t="shared" si="84"/>
        <v>4</v>
      </c>
      <c r="F205" s="259">
        <v>3</v>
      </c>
      <c r="G205" s="218">
        <v>8</v>
      </c>
      <c r="H205" s="219">
        <v>106</v>
      </c>
      <c r="I205" s="218">
        <f t="shared" si="85"/>
        <v>4</v>
      </c>
      <c r="J205" s="527"/>
      <c r="K205" s="504"/>
      <c r="L205" s="506"/>
    </row>
    <row r="206" spans="1:12" x14ac:dyDescent="0.2">
      <c r="A206" s="503">
        <v>44243</v>
      </c>
      <c r="B206" s="526" t="s">
        <v>123</v>
      </c>
      <c r="C206" s="219">
        <f>SUM(C207:C219)</f>
        <v>156</v>
      </c>
      <c r="D206" s="218">
        <f>SUM(D207:D219)</f>
        <v>52</v>
      </c>
      <c r="E206" s="219">
        <f t="shared" ref="E206:I206" si="86">SUM(E207:E219)</f>
        <v>52</v>
      </c>
      <c r="F206" s="219">
        <f t="shared" si="86"/>
        <v>0</v>
      </c>
      <c r="G206" s="219">
        <f t="shared" si="86"/>
        <v>104</v>
      </c>
      <c r="H206" s="219">
        <f t="shared" si="86"/>
        <v>1130</v>
      </c>
      <c r="I206" s="219">
        <f t="shared" si="86"/>
        <v>52</v>
      </c>
      <c r="J206" s="527"/>
      <c r="K206" s="504"/>
      <c r="L206" s="506"/>
    </row>
    <row r="207" spans="1:12" x14ac:dyDescent="0.2">
      <c r="A207" s="528"/>
      <c r="B207" s="529" t="s">
        <v>124</v>
      </c>
      <c r="C207" s="530">
        <v>12</v>
      </c>
      <c r="D207" s="218">
        <f t="shared" ref="D207:D215" si="87">C207/3</f>
        <v>4</v>
      </c>
      <c r="E207" s="218">
        <f t="shared" ref="E207:E215" si="88">C207/3</f>
        <v>4</v>
      </c>
      <c r="F207" s="219"/>
      <c r="G207" s="218">
        <v>8</v>
      </c>
      <c r="H207" s="219">
        <v>104</v>
      </c>
      <c r="I207" s="218">
        <f t="shared" ref="I207:I215" si="89">C207/3</f>
        <v>4</v>
      </c>
      <c r="J207" s="527"/>
      <c r="K207" s="504"/>
      <c r="L207" s="506"/>
    </row>
    <row r="208" spans="1:12" x14ac:dyDescent="0.2">
      <c r="A208" s="528"/>
      <c r="B208" s="529" t="s">
        <v>125</v>
      </c>
      <c r="C208" s="530">
        <v>12</v>
      </c>
      <c r="D208" s="218">
        <f t="shared" si="87"/>
        <v>4</v>
      </c>
      <c r="E208" s="218">
        <f t="shared" si="88"/>
        <v>4</v>
      </c>
      <c r="F208" s="219"/>
      <c r="G208" s="218">
        <v>8</v>
      </c>
      <c r="H208" s="219">
        <v>102</v>
      </c>
      <c r="I208" s="218">
        <f t="shared" si="89"/>
        <v>4</v>
      </c>
      <c r="J208" s="527"/>
      <c r="K208" s="504"/>
      <c r="L208" s="506"/>
    </row>
    <row r="209" spans="1:12" x14ac:dyDescent="0.2">
      <c r="A209" s="528"/>
      <c r="B209" s="529" t="s">
        <v>131</v>
      </c>
      <c r="C209" s="530">
        <v>12</v>
      </c>
      <c r="D209" s="218">
        <f t="shared" si="87"/>
        <v>4</v>
      </c>
      <c r="E209" s="218">
        <f t="shared" si="88"/>
        <v>4</v>
      </c>
      <c r="F209" s="219"/>
      <c r="G209" s="218">
        <v>8</v>
      </c>
      <c r="H209" s="219">
        <v>80</v>
      </c>
      <c r="I209" s="218">
        <f t="shared" si="89"/>
        <v>4</v>
      </c>
      <c r="J209" s="527"/>
      <c r="K209" s="504"/>
      <c r="L209" s="506"/>
    </row>
    <row r="210" spans="1:12" x14ac:dyDescent="0.2">
      <c r="A210" s="528"/>
      <c r="B210" s="529" t="s">
        <v>132</v>
      </c>
      <c r="C210" s="530">
        <v>12</v>
      </c>
      <c r="D210" s="218">
        <f t="shared" si="87"/>
        <v>4</v>
      </c>
      <c r="E210" s="218">
        <f t="shared" si="88"/>
        <v>4</v>
      </c>
      <c r="F210" s="219"/>
      <c r="G210" s="218">
        <v>8</v>
      </c>
      <c r="H210" s="219">
        <v>44</v>
      </c>
      <c r="I210" s="218">
        <f t="shared" si="89"/>
        <v>4</v>
      </c>
      <c r="J210" s="527"/>
      <c r="K210" s="504"/>
      <c r="L210" s="506"/>
    </row>
    <row r="211" spans="1:12" x14ac:dyDescent="0.2">
      <c r="A211" s="528"/>
      <c r="B211" s="529" t="s">
        <v>127</v>
      </c>
      <c r="C211" s="530">
        <v>12</v>
      </c>
      <c r="D211" s="218">
        <f t="shared" si="87"/>
        <v>4</v>
      </c>
      <c r="E211" s="218">
        <f t="shared" si="88"/>
        <v>4</v>
      </c>
      <c r="F211" s="219"/>
      <c r="G211" s="218">
        <v>8</v>
      </c>
      <c r="H211" s="219">
        <v>110</v>
      </c>
      <c r="I211" s="218">
        <f t="shared" si="89"/>
        <v>4</v>
      </c>
      <c r="J211" s="527"/>
      <c r="K211" s="504"/>
      <c r="L211" s="506"/>
    </row>
    <row r="212" spans="1:12" x14ac:dyDescent="0.2">
      <c r="A212" s="528"/>
      <c r="B212" s="529" t="s">
        <v>128</v>
      </c>
      <c r="C212" s="530">
        <v>12</v>
      </c>
      <c r="D212" s="218">
        <f t="shared" si="87"/>
        <v>4</v>
      </c>
      <c r="E212" s="218">
        <f t="shared" si="88"/>
        <v>4</v>
      </c>
      <c r="F212" s="219"/>
      <c r="G212" s="218">
        <v>8</v>
      </c>
      <c r="H212" s="219">
        <v>58</v>
      </c>
      <c r="I212" s="218">
        <f t="shared" si="89"/>
        <v>4</v>
      </c>
      <c r="J212" s="527"/>
      <c r="K212" s="504"/>
      <c r="L212" s="506"/>
    </row>
    <row r="213" spans="1:12" x14ac:dyDescent="0.2">
      <c r="A213" s="528"/>
      <c r="B213" s="532" t="s">
        <v>133</v>
      </c>
      <c r="C213" s="530">
        <v>12</v>
      </c>
      <c r="D213" s="218">
        <f t="shared" si="87"/>
        <v>4</v>
      </c>
      <c r="E213" s="218">
        <f t="shared" si="88"/>
        <v>4</v>
      </c>
      <c r="F213" s="219"/>
      <c r="G213" s="218">
        <v>8</v>
      </c>
      <c r="H213" s="219">
        <v>146</v>
      </c>
      <c r="I213" s="218">
        <f t="shared" si="89"/>
        <v>4</v>
      </c>
      <c r="J213" s="527"/>
      <c r="K213" s="504"/>
      <c r="L213" s="506"/>
    </row>
    <row r="214" spans="1:12" x14ac:dyDescent="0.2">
      <c r="A214" s="528"/>
      <c r="B214" s="529" t="s">
        <v>129</v>
      </c>
      <c r="C214" s="530">
        <v>12</v>
      </c>
      <c r="D214" s="218">
        <f t="shared" si="87"/>
        <v>4</v>
      </c>
      <c r="E214" s="218">
        <f t="shared" si="88"/>
        <v>4</v>
      </c>
      <c r="F214" s="218"/>
      <c r="G214" s="218">
        <v>8</v>
      </c>
      <c r="H214" s="218">
        <v>56</v>
      </c>
      <c r="I214" s="218">
        <f t="shared" si="89"/>
        <v>4</v>
      </c>
      <c r="J214" s="527"/>
      <c r="K214" s="504"/>
      <c r="L214" s="506"/>
    </row>
    <row r="215" spans="1:12" x14ac:dyDescent="0.2">
      <c r="A215" s="528"/>
      <c r="B215" s="529" t="s">
        <v>134</v>
      </c>
      <c r="C215" s="530">
        <v>12</v>
      </c>
      <c r="D215" s="218">
        <f t="shared" si="87"/>
        <v>4</v>
      </c>
      <c r="E215" s="218">
        <f t="shared" si="88"/>
        <v>4</v>
      </c>
      <c r="F215" s="218"/>
      <c r="G215" s="218">
        <v>8</v>
      </c>
      <c r="H215" s="218">
        <v>114</v>
      </c>
      <c r="I215" s="218">
        <f t="shared" si="89"/>
        <v>4</v>
      </c>
      <c r="J215" s="527"/>
      <c r="K215" s="504"/>
      <c r="L215" s="506"/>
    </row>
    <row r="216" spans="1:12" x14ac:dyDescent="0.2">
      <c r="A216" s="528"/>
      <c r="B216" s="529" t="s">
        <v>5380</v>
      </c>
      <c r="C216" s="530">
        <v>12</v>
      </c>
      <c r="D216" s="218">
        <f>C216/3</f>
        <v>4</v>
      </c>
      <c r="E216" s="218">
        <f>C216/3</f>
        <v>4</v>
      </c>
      <c r="F216" s="259"/>
      <c r="G216" s="218">
        <v>8</v>
      </c>
      <c r="H216" s="219">
        <v>56</v>
      </c>
      <c r="I216" s="218">
        <f>C216/3</f>
        <v>4</v>
      </c>
      <c r="J216" s="527"/>
      <c r="K216" s="504"/>
      <c r="L216" s="506"/>
    </row>
    <row r="217" spans="1:12" x14ac:dyDescent="0.2">
      <c r="B217" s="529" t="s">
        <v>5379</v>
      </c>
      <c r="C217" s="530">
        <v>12</v>
      </c>
      <c r="D217" s="218">
        <f t="shared" ref="D217:D219" si="90">C217/3</f>
        <v>4</v>
      </c>
      <c r="E217" s="218">
        <f t="shared" ref="E217:E219" si="91">C217/3</f>
        <v>4</v>
      </c>
      <c r="F217" s="259"/>
      <c r="G217" s="218">
        <v>8</v>
      </c>
      <c r="H217" s="219">
        <v>48</v>
      </c>
      <c r="I217" s="218">
        <f t="shared" ref="I217:I219" si="92">C217/3</f>
        <v>4</v>
      </c>
      <c r="J217" s="527"/>
      <c r="K217" s="504"/>
      <c r="L217" s="506"/>
    </row>
    <row r="218" spans="1:12" x14ac:dyDescent="0.2">
      <c r="B218" s="529" t="s">
        <v>135</v>
      </c>
      <c r="C218" s="530">
        <v>12</v>
      </c>
      <c r="D218" s="218">
        <f t="shared" si="90"/>
        <v>4</v>
      </c>
      <c r="E218" s="218">
        <f t="shared" si="91"/>
        <v>4</v>
      </c>
      <c r="F218" s="259"/>
      <c r="G218" s="218">
        <v>8</v>
      </c>
      <c r="H218" s="219">
        <v>94</v>
      </c>
      <c r="I218" s="218">
        <f t="shared" si="92"/>
        <v>4</v>
      </c>
      <c r="J218" s="527"/>
      <c r="K218" s="504"/>
      <c r="L218" s="506"/>
    </row>
    <row r="219" spans="1:12" x14ac:dyDescent="0.2">
      <c r="B219" s="529" t="s">
        <v>130</v>
      </c>
      <c r="C219" s="530">
        <v>12</v>
      </c>
      <c r="D219" s="218">
        <f t="shared" si="90"/>
        <v>4</v>
      </c>
      <c r="E219" s="218">
        <f t="shared" si="91"/>
        <v>4</v>
      </c>
      <c r="F219" s="259"/>
      <c r="G219" s="218">
        <v>8</v>
      </c>
      <c r="H219" s="219">
        <v>118</v>
      </c>
      <c r="I219" s="218">
        <f t="shared" si="92"/>
        <v>4</v>
      </c>
      <c r="J219" s="527"/>
      <c r="K219" s="504"/>
      <c r="L219" s="506"/>
    </row>
    <row r="220" spans="1:12" x14ac:dyDescent="0.2">
      <c r="A220" s="503">
        <v>44244</v>
      </c>
      <c r="B220" s="526" t="s">
        <v>123</v>
      </c>
      <c r="C220" s="219">
        <f>SUM(C221:C233)</f>
        <v>156</v>
      </c>
      <c r="D220" s="218">
        <f>SUM(D221:D233)</f>
        <v>52</v>
      </c>
      <c r="E220" s="219">
        <f t="shared" ref="E220:I220" si="93">SUM(E221:E233)</f>
        <v>52</v>
      </c>
      <c r="F220" s="219">
        <f t="shared" si="93"/>
        <v>0</v>
      </c>
      <c r="G220" s="219">
        <f t="shared" si="93"/>
        <v>104</v>
      </c>
      <c r="H220" s="219">
        <f t="shared" si="93"/>
        <v>1106</v>
      </c>
      <c r="I220" s="219">
        <f t="shared" si="93"/>
        <v>52</v>
      </c>
      <c r="J220" s="527"/>
      <c r="K220" s="504"/>
      <c r="L220" s="506"/>
    </row>
    <row r="221" spans="1:12" x14ac:dyDescent="0.2">
      <c r="A221" s="528"/>
      <c r="B221" s="529" t="s">
        <v>124</v>
      </c>
      <c r="C221" s="530">
        <v>12</v>
      </c>
      <c r="D221" s="218">
        <f t="shared" ref="D221:D229" si="94">C221/3</f>
        <v>4</v>
      </c>
      <c r="E221" s="218">
        <f t="shared" ref="E221:E229" si="95">C221/3</f>
        <v>4</v>
      </c>
      <c r="F221" s="219"/>
      <c r="G221" s="218">
        <v>8</v>
      </c>
      <c r="H221" s="219">
        <v>100</v>
      </c>
      <c r="I221" s="218">
        <f t="shared" ref="I221:I229" si="96">C221/3</f>
        <v>4</v>
      </c>
      <c r="J221" s="527"/>
      <c r="K221" s="504"/>
      <c r="L221" s="506"/>
    </row>
    <row r="222" spans="1:12" x14ac:dyDescent="0.2">
      <c r="A222" s="528"/>
      <c r="B222" s="529" t="s">
        <v>125</v>
      </c>
      <c r="C222" s="530">
        <v>12</v>
      </c>
      <c r="D222" s="218">
        <f t="shared" si="94"/>
        <v>4</v>
      </c>
      <c r="E222" s="218">
        <f t="shared" si="95"/>
        <v>4</v>
      </c>
      <c r="F222" s="219"/>
      <c r="G222" s="218">
        <v>8</v>
      </c>
      <c r="H222" s="219">
        <v>76</v>
      </c>
      <c r="I222" s="218">
        <f t="shared" si="96"/>
        <v>4</v>
      </c>
      <c r="J222" s="527"/>
      <c r="K222" s="504"/>
      <c r="L222" s="506"/>
    </row>
    <row r="223" spans="1:12" x14ac:dyDescent="0.2">
      <c r="A223" s="528"/>
      <c r="B223" s="529" t="s">
        <v>131</v>
      </c>
      <c r="C223" s="530">
        <v>12</v>
      </c>
      <c r="D223" s="218">
        <f t="shared" si="94"/>
        <v>4</v>
      </c>
      <c r="E223" s="218">
        <f t="shared" si="95"/>
        <v>4</v>
      </c>
      <c r="F223" s="219"/>
      <c r="G223" s="218">
        <v>8</v>
      </c>
      <c r="H223" s="219">
        <v>62</v>
      </c>
      <c r="I223" s="218">
        <f t="shared" si="96"/>
        <v>4</v>
      </c>
      <c r="J223" s="527"/>
      <c r="K223" s="504"/>
      <c r="L223" s="506"/>
    </row>
    <row r="224" spans="1:12" x14ac:dyDescent="0.2">
      <c r="A224" s="528"/>
      <c r="B224" s="529" t="s">
        <v>132</v>
      </c>
      <c r="C224" s="530">
        <v>12</v>
      </c>
      <c r="D224" s="218">
        <f t="shared" si="94"/>
        <v>4</v>
      </c>
      <c r="E224" s="218">
        <f t="shared" si="95"/>
        <v>4</v>
      </c>
      <c r="F224" s="219"/>
      <c r="G224" s="218">
        <v>8</v>
      </c>
      <c r="H224" s="219">
        <v>58</v>
      </c>
      <c r="I224" s="218">
        <f t="shared" si="96"/>
        <v>4</v>
      </c>
      <c r="J224" s="527"/>
      <c r="K224" s="504"/>
      <c r="L224" s="506"/>
    </row>
    <row r="225" spans="1:12" x14ac:dyDescent="0.2">
      <c r="A225" s="528"/>
      <c r="B225" s="529" t="s">
        <v>127</v>
      </c>
      <c r="C225" s="530">
        <v>12</v>
      </c>
      <c r="D225" s="218">
        <f t="shared" si="94"/>
        <v>4</v>
      </c>
      <c r="E225" s="218">
        <f t="shared" si="95"/>
        <v>4</v>
      </c>
      <c r="F225" s="219"/>
      <c r="G225" s="218">
        <v>8</v>
      </c>
      <c r="H225" s="219">
        <v>86</v>
      </c>
      <c r="I225" s="218">
        <f t="shared" si="96"/>
        <v>4</v>
      </c>
      <c r="J225" s="527"/>
      <c r="K225" s="504"/>
      <c r="L225" s="506"/>
    </row>
    <row r="226" spans="1:12" x14ac:dyDescent="0.2">
      <c r="A226" s="528"/>
      <c r="B226" s="529" t="s">
        <v>128</v>
      </c>
      <c r="C226" s="530">
        <v>12</v>
      </c>
      <c r="D226" s="218">
        <f t="shared" si="94"/>
        <v>4</v>
      </c>
      <c r="E226" s="218">
        <f t="shared" si="95"/>
        <v>4</v>
      </c>
      <c r="F226" s="219"/>
      <c r="G226" s="218">
        <v>8</v>
      </c>
      <c r="H226" s="219">
        <v>66</v>
      </c>
      <c r="I226" s="218">
        <f t="shared" si="96"/>
        <v>4</v>
      </c>
      <c r="J226" s="527"/>
      <c r="K226" s="504"/>
      <c r="L226" s="506"/>
    </row>
    <row r="227" spans="1:12" x14ac:dyDescent="0.2">
      <c r="A227" s="528"/>
      <c r="B227" s="532" t="s">
        <v>133</v>
      </c>
      <c r="C227" s="530">
        <v>12</v>
      </c>
      <c r="D227" s="218">
        <f t="shared" si="94"/>
        <v>4</v>
      </c>
      <c r="E227" s="218">
        <f t="shared" si="95"/>
        <v>4</v>
      </c>
      <c r="F227" s="219"/>
      <c r="G227" s="218">
        <v>8</v>
      </c>
      <c r="H227" s="219">
        <v>132</v>
      </c>
      <c r="I227" s="218">
        <f t="shared" si="96"/>
        <v>4</v>
      </c>
      <c r="J227" s="527"/>
      <c r="K227" s="504"/>
      <c r="L227" s="506"/>
    </row>
    <row r="228" spans="1:12" x14ac:dyDescent="0.2">
      <c r="A228" s="528"/>
      <c r="B228" s="529" t="s">
        <v>129</v>
      </c>
      <c r="C228" s="530">
        <v>12</v>
      </c>
      <c r="D228" s="218">
        <f t="shared" si="94"/>
        <v>4</v>
      </c>
      <c r="E228" s="218">
        <f t="shared" si="95"/>
        <v>4</v>
      </c>
      <c r="F228" s="218"/>
      <c r="G228" s="218">
        <v>8</v>
      </c>
      <c r="H228" s="218">
        <v>54</v>
      </c>
      <c r="I228" s="218">
        <f t="shared" si="96"/>
        <v>4</v>
      </c>
      <c r="J228" s="527"/>
      <c r="K228" s="504"/>
      <c r="L228" s="506"/>
    </row>
    <row r="229" spans="1:12" x14ac:dyDescent="0.2">
      <c r="A229" s="528"/>
      <c r="B229" s="529" t="s">
        <v>134</v>
      </c>
      <c r="C229" s="530">
        <v>12</v>
      </c>
      <c r="D229" s="218">
        <f t="shared" si="94"/>
        <v>4</v>
      </c>
      <c r="E229" s="218">
        <f t="shared" si="95"/>
        <v>4</v>
      </c>
      <c r="F229" s="218"/>
      <c r="G229" s="218">
        <v>8</v>
      </c>
      <c r="H229" s="218">
        <v>126</v>
      </c>
      <c r="I229" s="218">
        <f t="shared" si="96"/>
        <v>4</v>
      </c>
      <c r="J229" s="527"/>
      <c r="K229" s="504"/>
      <c r="L229" s="506"/>
    </row>
    <row r="230" spans="1:12" x14ac:dyDescent="0.2">
      <c r="A230" s="528"/>
      <c r="B230" s="529" t="s">
        <v>5380</v>
      </c>
      <c r="C230" s="530">
        <v>12</v>
      </c>
      <c r="D230" s="218">
        <f>C230/3</f>
        <v>4</v>
      </c>
      <c r="E230" s="218">
        <f>C230/3</f>
        <v>4</v>
      </c>
      <c r="F230" s="259"/>
      <c r="G230" s="218">
        <v>8</v>
      </c>
      <c r="H230" s="219">
        <v>122</v>
      </c>
      <c r="I230" s="218">
        <f>C230/3</f>
        <v>4</v>
      </c>
      <c r="J230" s="527"/>
      <c r="K230" s="504"/>
      <c r="L230" s="506"/>
    </row>
    <row r="231" spans="1:12" x14ac:dyDescent="0.2">
      <c r="B231" s="529" t="s">
        <v>5379</v>
      </c>
      <c r="C231" s="530">
        <v>12</v>
      </c>
      <c r="D231" s="218">
        <f t="shared" ref="D231:D233" si="97">C231/3</f>
        <v>4</v>
      </c>
      <c r="E231" s="218">
        <f t="shared" ref="E231:E233" si="98">C231/3</f>
        <v>4</v>
      </c>
      <c r="F231" s="259"/>
      <c r="G231" s="218">
        <v>8</v>
      </c>
      <c r="H231" s="219">
        <v>62</v>
      </c>
      <c r="I231" s="218">
        <f t="shared" ref="I231:I233" si="99">C231/3</f>
        <v>4</v>
      </c>
      <c r="J231" s="527"/>
      <c r="K231" s="504"/>
      <c r="L231" s="506"/>
    </row>
    <row r="232" spans="1:12" x14ac:dyDescent="0.2">
      <c r="B232" s="529" t="s">
        <v>135</v>
      </c>
      <c r="C232" s="530">
        <v>12</v>
      </c>
      <c r="D232" s="218">
        <f t="shared" si="97"/>
        <v>4</v>
      </c>
      <c r="E232" s="218">
        <f t="shared" si="98"/>
        <v>4</v>
      </c>
      <c r="F232" s="259"/>
      <c r="G232" s="218">
        <v>8</v>
      </c>
      <c r="H232" s="219">
        <v>86</v>
      </c>
      <c r="I232" s="218">
        <f t="shared" si="99"/>
        <v>4</v>
      </c>
      <c r="J232" s="527"/>
      <c r="K232" s="504"/>
      <c r="L232" s="506"/>
    </row>
    <row r="233" spans="1:12" x14ac:dyDescent="0.2">
      <c r="B233" s="529" t="s">
        <v>130</v>
      </c>
      <c r="C233" s="530">
        <v>12</v>
      </c>
      <c r="D233" s="218">
        <f t="shared" si="97"/>
        <v>4</v>
      </c>
      <c r="E233" s="218">
        <f t="shared" si="98"/>
        <v>4</v>
      </c>
      <c r="F233" s="259"/>
      <c r="G233" s="218">
        <v>8</v>
      </c>
      <c r="H233" s="219">
        <v>76</v>
      </c>
      <c r="I233" s="218">
        <f t="shared" si="99"/>
        <v>4</v>
      </c>
      <c r="J233" s="527"/>
      <c r="K233" s="504"/>
      <c r="L233" s="506"/>
    </row>
    <row r="234" spans="1:12" x14ac:dyDescent="0.2">
      <c r="A234" s="503">
        <v>44245</v>
      </c>
      <c r="B234" s="526" t="s">
        <v>123</v>
      </c>
      <c r="C234" s="219">
        <f>SUM(C235:C247)</f>
        <v>156</v>
      </c>
      <c r="D234" s="218">
        <f>SUM(D235:D247)</f>
        <v>52</v>
      </c>
      <c r="E234" s="219">
        <f t="shared" ref="E234:I234" si="100">SUM(E235:E247)</f>
        <v>52</v>
      </c>
      <c r="F234" s="219">
        <f t="shared" si="100"/>
        <v>0</v>
      </c>
      <c r="G234" s="219">
        <f t="shared" si="100"/>
        <v>104</v>
      </c>
      <c r="H234" s="219">
        <f t="shared" si="100"/>
        <v>1016</v>
      </c>
      <c r="I234" s="219">
        <f t="shared" si="100"/>
        <v>52</v>
      </c>
      <c r="J234" s="527"/>
      <c r="K234" s="504"/>
      <c r="L234" s="506"/>
    </row>
    <row r="235" spans="1:12" x14ac:dyDescent="0.2">
      <c r="A235" s="528"/>
      <c r="B235" s="529" t="s">
        <v>124</v>
      </c>
      <c r="C235" s="530">
        <v>12</v>
      </c>
      <c r="D235" s="218">
        <f t="shared" ref="D235:D243" si="101">C235/3</f>
        <v>4</v>
      </c>
      <c r="E235" s="218">
        <f t="shared" ref="E235:E243" si="102">C235/3</f>
        <v>4</v>
      </c>
      <c r="F235" s="219"/>
      <c r="G235" s="218">
        <v>8</v>
      </c>
      <c r="H235" s="219">
        <v>110</v>
      </c>
      <c r="I235" s="218">
        <f t="shared" ref="I235:I243" si="103">C235/3</f>
        <v>4</v>
      </c>
      <c r="J235" s="527"/>
      <c r="K235" s="504"/>
      <c r="L235" s="506"/>
    </row>
    <row r="236" spans="1:12" x14ac:dyDescent="0.2">
      <c r="A236" s="528"/>
      <c r="B236" s="529" t="s">
        <v>125</v>
      </c>
      <c r="C236" s="530">
        <v>12</v>
      </c>
      <c r="D236" s="218">
        <f t="shared" si="101"/>
        <v>4</v>
      </c>
      <c r="E236" s="218">
        <f t="shared" si="102"/>
        <v>4</v>
      </c>
      <c r="F236" s="219"/>
      <c r="G236" s="218">
        <v>8</v>
      </c>
      <c r="H236" s="219">
        <v>72</v>
      </c>
      <c r="I236" s="218">
        <f t="shared" si="103"/>
        <v>4</v>
      </c>
      <c r="J236" s="527"/>
      <c r="K236" s="504"/>
      <c r="L236" s="506"/>
    </row>
    <row r="237" spans="1:12" x14ac:dyDescent="0.2">
      <c r="A237" s="528"/>
      <c r="B237" s="529" t="s">
        <v>131</v>
      </c>
      <c r="C237" s="530">
        <v>12</v>
      </c>
      <c r="D237" s="218">
        <f t="shared" si="101"/>
        <v>4</v>
      </c>
      <c r="E237" s="218">
        <f t="shared" si="102"/>
        <v>4</v>
      </c>
      <c r="F237" s="219"/>
      <c r="G237" s="218">
        <v>8</v>
      </c>
      <c r="H237" s="219">
        <v>98</v>
      </c>
      <c r="I237" s="218">
        <f t="shared" si="103"/>
        <v>4</v>
      </c>
      <c r="J237" s="527"/>
      <c r="K237" s="504"/>
      <c r="L237" s="506"/>
    </row>
    <row r="238" spans="1:12" x14ac:dyDescent="0.2">
      <c r="A238" s="528"/>
      <c r="B238" s="529" t="s">
        <v>132</v>
      </c>
      <c r="C238" s="530">
        <v>12</v>
      </c>
      <c r="D238" s="218">
        <f t="shared" si="101"/>
        <v>4</v>
      </c>
      <c r="E238" s="218">
        <f t="shared" si="102"/>
        <v>4</v>
      </c>
      <c r="F238" s="219"/>
      <c r="G238" s="218">
        <v>8</v>
      </c>
      <c r="H238" s="219">
        <v>34</v>
      </c>
      <c r="I238" s="218">
        <f t="shared" si="103"/>
        <v>4</v>
      </c>
      <c r="J238" s="527"/>
      <c r="K238" s="504"/>
      <c r="L238" s="506"/>
    </row>
    <row r="239" spans="1:12" x14ac:dyDescent="0.2">
      <c r="A239" s="528"/>
      <c r="B239" s="529" t="s">
        <v>127</v>
      </c>
      <c r="C239" s="530">
        <v>12</v>
      </c>
      <c r="D239" s="218">
        <f t="shared" si="101"/>
        <v>4</v>
      </c>
      <c r="E239" s="218">
        <f t="shared" si="102"/>
        <v>4</v>
      </c>
      <c r="F239" s="219"/>
      <c r="G239" s="218">
        <v>8</v>
      </c>
      <c r="H239" s="219">
        <v>84</v>
      </c>
      <c r="I239" s="218">
        <f t="shared" si="103"/>
        <v>4</v>
      </c>
      <c r="J239" s="527"/>
      <c r="K239" s="504"/>
      <c r="L239" s="506"/>
    </row>
    <row r="240" spans="1:12" x14ac:dyDescent="0.2">
      <c r="A240" s="528"/>
      <c r="B240" s="529" t="s">
        <v>128</v>
      </c>
      <c r="C240" s="530">
        <v>12</v>
      </c>
      <c r="D240" s="218">
        <f t="shared" si="101"/>
        <v>4</v>
      </c>
      <c r="E240" s="218">
        <f t="shared" si="102"/>
        <v>4</v>
      </c>
      <c r="F240" s="219"/>
      <c r="G240" s="218">
        <v>8</v>
      </c>
      <c r="H240" s="219">
        <v>44</v>
      </c>
      <c r="I240" s="218">
        <f t="shared" si="103"/>
        <v>4</v>
      </c>
      <c r="J240" s="527"/>
      <c r="K240" s="504"/>
      <c r="L240" s="506"/>
    </row>
    <row r="241" spans="1:12" x14ac:dyDescent="0.2">
      <c r="A241" s="528"/>
      <c r="B241" s="532" t="s">
        <v>133</v>
      </c>
      <c r="C241" s="530">
        <v>12</v>
      </c>
      <c r="D241" s="218">
        <f t="shared" si="101"/>
        <v>4</v>
      </c>
      <c r="E241" s="218">
        <f t="shared" si="102"/>
        <v>4</v>
      </c>
      <c r="F241" s="219"/>
      <c r="G241" s="218">
        <v>8</v>
      </c>
      <c r="H241" s="219">
        <v>142</v>
      </c>
      <c r="I241" s="218">
        <f t="shared" si="103"/>
        <v>4</v>
      </c>
      <c r="J241" s="527"/>
      <c r="K241" s="504"/>
      <c r="L241" s="506"/>
    </row>
    <row r="242" spans="1:12" x14ac:dyDescent="0.2">
      <c r="A242" s="528"/>
      <c r="B242" s="529" t="s">
        <v>129</v>
      </c>
      <c r="C242" s="530">
        <v>12</v>
      </c>
      <c r="D242" s="218">
        <f t="shared" si="101"/>
        <v>4</v>
      </c>
      <c r="E242" s="218">
        <f t="shared" si="102"/>
        <v>4</v>
      </c>
      <c r="F242" s="218"/>
      <c r="G242" s="218">
        <v>8</v>
      </c>
      <c r="H242" s="218">
        <v>46</v>
      </c>
      <c r="I242" s="218">
        <f t="shared" si="103"/>
        <v>4</v>
      </c>
      <c r="J242" s="527"/>
      <c r="K242" s="504"/>
      <c r="L242" s="506"/>
    </row>
    <row r="243" spans="1:12" x14ac:dyDescent="0.2">
      <c r="A243" s="528"/>
      <c r="B243" s="529" t="s">
        <v>134</v>
      </c>
      <c r="C243" s="530">
        <v>12</v>
      </c>
      <c r="D243" s="218">
        <f t="shared" si="101"/>
        <v>4</v>
      </c>
      <c r="E243" s="218">
        <f t="shared" si="102"/>
        <v>4</v>
      </c>
      <c r="F243" s="218"/>
      <c r="G243" s="218">
        <v>8</v>
      </c>
      <c r="H243" s="218">
        <v>94</v>
      </c>
      <c r="I243" s="218">
        <f t="shared" si="103"/>
        <v>4</v>
      </c>
      <c r="J243" s="527"/>
      <c r="K243" s="504"/>
      <c r="L243" s="506"/>
    </row>
    <row r="244" spans="1:12" x14ac:dyDescent="0.2">
      <c r="A244" s="528"/>
      <c r="B244" s="529" t="s">
        <v>5380</v>
      </c>
      <c r="C244" s="530">
        <v>12</v>
      </c>
      <c r="D244" s="218">
        <f>C244/3</f>
        <v>4</v>
      </c>
      <c r="E244" s="218">
        <f>C244/3</f>
        <v>4</v>
      </c>
      <c r="F244" s="259"/>
      <c r="G244" s="218">
        <v>8</v>
      </c>
      <c r="H244" s="219">
        <v>16</v>
      </c>
      <c r="I244" s="218">
        <f>C244/3</f>
        <v>4</v>
      </c>
      <c r="J244" s="527"/>
      <c r="K244" s="504"/>
      <c r="L244" s="506"/>
    </row>
    <row r="245" spans="1:12" x14ac:dyDescent="0.2">
      <c r="B245" s="529" t="s">
        <v>5379</v>
      </c>
      <c r="C245" s="530">
        <v>12</v>
      </c>
      <c r="D245" s="218">
        <f t="shared" ref="D245:D247" si="104">C245/3</f>
        <v>4</v>
      </c>
      <c r="E245" s="218">
        <f t="shared" ref="E245:E247" si="105">C245/3</f>
        <v>4</v>
      </c>
      <c r="F245" s="259"/>
      <c r="G245" s="218">
        <v>8</v>
      </c>
      <c r="H245" s="219">
        <v>70</v>
      </c>
      <c r="I245" s="218">
        <f t="shared" ref="I245:I247" si="106">C245/3</f>
        <v>4</v>
      </c>
      <c r="J245" s="527"/>
      <c r="K245" s="504"/>
      <c r="L245" s="506"/>
    </row>
    <row r="246" spans="1:12" x14ac:dyDescent="0.2">
      <c r="B246" s="529" t="s">
        <v>135</v>
      </c>
      <c r="C246" s="530">
        <v>12</v>
      </c>
      <c r="D246" s="218">
        <f t="shared" si="104"/>
        <v>4</v>
      </c>
      <c r="E246" s="218">
        <f t="shared" si="105"/>
        <v>4</v>
      </c>
      <c r="F246" s="259"/>
      <c r="G246" s="218">
        <v>8</v>
      </c>
      <c r="H246" s="219">
        <v>102</v>
      </c>
      <c r="I246" s="218">
        <f t="shared" si="106"/>
        <v>4</v>
      </c>
      <c r="J246" s="527"/>
      <c r="K246" s="504"/>
      <c r="L246" s="506"/>
    </row>
    <row r="247" spans="1:12" x14ac:dyDescent="0.2">
      <c r="B247" s="529" t="s">
        <v>130</v>
      </c>
      <c r="C247" s="530">
        <v>12</v>
      </c>
      <c r="D247" s="218">
        <f t="shared" si="104"/>
        <v>4</v>
      </c>
      <c r="E247" s="218">
        <f t="shared" si="105"/>
        <v>4</v>
      </c>
      <c r="F247" s="259"/>
      <c r="G247" s="218">
        <v>8</v>
      </c>
      <c r="H247" s="219">
        <v>104</v>
      </c>
      <c r="I247" s="218">
        <f t="shared" si="106"/>
        <v>4</v>
      </c>
      <c r="J247" s="527"/>
      <c r="K247" s="504"/>
      <c r="L247" s="506"/>
    </row>
    <row r="248" spans="1:12" x14ac:dyDescent="0.2">
      <c r="A248" s="503">
        <v>44246</v>
      </c>
      <c r="B248" s="526" t="s">
        <v>123</v>
      </c>
      <c r="C248" s="219">
        <f>SUM(C249:C261)</f>
        <v>156</v>
      </c>
      <c r="D248" s="218">
        <f>SUM(D249:D261)</f>
        <v>52</v>
      </c>
      <c r="E248" s="219">
        <f t="shared" ref="E248:I248" si="107">SUM(E249:E261)</f>
        <v>52</v>
      </c>
      <c r="F248" s="219">
        <f t="shared" si="107"/>
        <v>0</v>
      </c>
      <c r="G248" s="219">
        <f t="shared" si="107"/>
        <v>104</v>
      </c>
      <c r="H248" s="219">
        <f t="shared" si="107"/>
        <v>980</v>
      </c>
      <c r="I248" s="219">
        <f t="shared" si="107"/>
        <v>52</v>
      </c>
      <c r="J248" s="527"/>
      <c r="K248" s="504"/>
      <c r="L248" s="506"/>
    </row>
    <row r="249" spans="1:12" x14ac:dyDescent="0.2">
      <c r="A249" s="528"/>
      <c r="B249" s="529" t="s">
        <v>124</v>
      </c>
      <c r="C249" s="530">
        <v>12</v>
      </c>
      <c r="D249" s="218">
        <f t="shared" ref="D249:D257" si="108">C249/3</f>
        <v>4</v>
      </c>
      <c r="E249" s="218">
        <f t="shared" ref="E249:E257" si="109">C249/3</f>
        <v>4</v>
      </c>
      <c r="F249" s="219"/>
      <c r="G249" s="218">
        <v>8</v>
      </c>
      <c r="H249" s="219">
        <v>82</v>
      </c>
      <c r="I249" s="218">
        <f t="shared" ref="I249:I257" si="110">C249/3</f>
        <v>4</v>
      </c>
      <c r="J249" s="527"/>
      <c r="K249" s="504"/>
      <c r="L249" s="506"/>
    </row>
    <row r="250" spans="1:12" x14ac:dyDescent="0.2">
      <c r="A250" s="528"/>
      <c r="B250" s="529" t="s">
        <v>125</v>
      </c>
      <c r="C250" s="530">
        <v>12</v>
      </c>
      <c r="D250" s="218">
        <f t="shared" si="108"/>
        <v>4</v>
      </c>
      <c r="E250" s="218">
        <f t="shared" si="109"/>
        <v>4</v>
      </c>
      <c r="F250" s="219"/>
      <c r="G250" s="218">
        <v>8</v>
      </c>
      <c r="H250" s="219">
        <v>74</v>
      </c>
      <c r="I250" s="218">
        <f t="shared" si="110"/>
        <v>4</v>
      </c>
      <c r="J250" s="527"/>
      <c r="K250" s="504"/>
      <c r="L250" s="506"/>
    </row>
    <row r="251" spans="1:12" x14ac:dyDescent="0.2">
      <c r="A251" s="528"/>
      <c r="B251" s="529" t="s">
        <v>131</v>
      </c>
      <c r="C251" s="530">
        <v>12</v>
      </c>
      <c r="D251" s="218">
        <f t="shared" si="108"/>
        <v>4</v>
      </c>
      <c r="E251" s="218">
        <f t="shared" si="109"/>
        <v>4</v>
      </c>
      <c r="F251" s="219"/>
      <c r="G251" s="218">
        <v>8</v>
      </c>
      <c r="H251" s="219">
        <v>60</v>
      </c>
      <c r="I251" s="218">
        <f t="shared" si="110"/>
        <v>4</v>
      </c>
      <c r="J251" s="527"/>
      <c r="K251" s="504"/>
      <c r="L251" s="506"/>
    </row>
    <row r="252" spans="1:12" x14ac:dyDescent="0.2">
      <c r="A252" s="528"/>
      <c r="B252" s="529" t="s">
        <v>132</v>
      </c>
      <c r="C252" s="530">
        <v>12</v>
      </c>
      <c r="D252" s="218">
        <f t="shared" si="108"/>
        <v>4</v>
      </c>
      <c r="E252" s="218">
        <f t="shared" si="109"/>
        <v>4</v>
      </c>
      <c r="F252" s="219"/>
      <c r="G252" s="218">
        <v>8</v>
      </c>
      <c r="H252" s="219">
        <v>44</v>
      </c>
      <c r="I252" s="218">
        <f t="shared" si="110"/>
        <v>4</v>
      </c>
      <c r="J252" s="527"/>
      <c r="K252" s="504"/>
      <c r="L252" s="506"/>
    </row>
    <row r="253" spans="1:12" x14ac:dyDescent="0.2">
      <c r="A253" s="528"/>
      <c r="B253" s="529" t="s">
        <v>127</v>
      </c>
      <c r="C253" s="530">
        <v>12</v>
      </c>
      <c r="D253" s="218">
        <f t="shared" si="108"/>
        <v>4</v>
      </c>
      <c r="E253" s="218">
        <f t="shared" si="109"/>
        <v>4</v>
      </c>
      <c r="F253" s="219"/>
      <c r="G253" s="218">
        <v>8</v>
      </c>
      <c r="H253" s="219">
        <v>78</v>
      </c>
      <c r="I253" s="218">
        <f t="shared" si="110"/>
        <v>4</v>
      </c>
      <c r="J253" s="527"/>
      <c r="K253" s="504"/>
      <c r="L253" s="506"/>
    </row>
    <row r="254" spans="1:12" x14ac:dyDescent="0.2">
      <c r="A254" s="528"/>
      <c r="B254" s="529" t="s">
        <v>128</v>
      </c>
      <c r="C254" s="530">
        <v>12</v>
      </c>
      <c r="D254" s="218">
        <f t="shared" si="108"/>
        <v>4</v>
      </c>
      <c r="E254" s="218">
        <f t="shared" si="109"/>
        <v>4</v>
      </c>
      <c r="F254" s="219"/>
      <c r="G254" s="218">
        <v>8</v>
      </c>
      <c r="H254" s="219">
        <v>54</v>
      </c>
      <c r="I254" s="218">
        <f t="shared" si="110"/>
        <v>4</v>
      </c>
      <c r="J254" s="527"/>
      <c r="K254" s="504"/>
      <c r="L254" s="506"/>
    </row>
    <row r="255" spans="1:12" x14ac:dyDescent="0.2">
      <c r="A255" s="528"/>
      <c r="B255" s="532" t="s">
        <v>133</v>
      </c>
      <c r="C255" s="530">
        <v>12</v>
      </c>
      <c r="D255" s="218">
        <f t="shared" si="108"/>
        <v>4</v>
      </c>
      <c r="E255" s="218">
        <f t="shared" si="109"/>
        <v>4</v>
      </c>
      <c r="F255" s="219"/>
      <c r="G255" s="218">
        <v>8</v>
      </c>
      <c r="H255" s="219">
        <v>120</v>
      </c>
      <c r="I255" s="218">
        <f t="shared" si="110"/>
        <v>4</v>
      </c>
      <c r="J255" s="527"/>
      <c r="K255" s="504"/>
      <c r="L255" s="506"/>
    </row>
    <row r="256" spans="1:12" x14ac:dyDescent="0.2">
      <c r="A256" s="528"/>
      <c r="B256" s="529" t="s">
        <v>129</v>
      </c>
      <c r="C256" s="530">
        <v>12</v>
      </c>
      <c r="D256" s="218">
        <f t="shared" si="108"/>
        <v>4</v>
      </c>
      <c r="E256" s="218">
        <f t="shared" si="109"/>
        <v>4</v>
      </c>
      <c r="F256" s="218"/>
      <c r="G256" s="218">
        <v>8</v>
      </c>
      <c r="H256" s="218">
        <v>62</v>
      </c>
      <c r="I256" s="218">
        <f t="shared" si="110"/>
        <v>4</v>
      </c>
      <c r="J256" s="527"/>
      <c r="K256" s="504"/>
      <c r="L256" s="506"/>
    </row>
    <row r="257" spans="1:12" x14ac:dyDescent="0.2">
      <c r="A257" s="528"/>
      <c r="B257" s="529" t="s">
        <v>134</v>
      </c>
      <c r="C257" s="530">
        <v>12</v>
      </c>
      <c r="D257" s="218">
        <f t="shared" si="108"/>
        <v>4</v>
      </c>
      <c r="E257" s="218">
        <f t="shared" si="109"/>
        <v>4</v>
      </c>
      <c r="F257" s="218"/>
      <c r="G257" s="218">
        <v>8</v>
      </c>
      <c r="H257" s="218">
        <v>96</v>
      </c>
      <c r="I257" s="218">
        <f t="shared" si="110"/>
        <v>4</v>
      </c>
      <c r="J257" s="527"/>
      <c r="K257" s="504"/>
      <c r="L257" s="506"/>
    </row>
    <row r="258" spans="1:12" x14ac:dyDescent="0.2">
      <c r="A258" s="528"/>
      <c r="B258" s="529" t="s">
        <v>5380</v>
      </c>
      <c r="C258" s="530">
        <v>12</v>
      </c>
      <c r="D258" s="218">
        <f>C258/3</f>
        <v>4</v>
      </c>
      <c r="E258" s="218">
        <f>C258/3</f>
        <v>4</v>
      </c>
      <c r="F258" s="259"/>
      <c r="G258" s="218">
        <v>8</v>
      </c>
      <c r="H258" s="219">
        <v>44</v>
      </c>
      <c r="I258" s="218">
        <f>C258/3</f>
        <v>4</v>
      </c>
      <c r="J258" s="527"/>
      <c r="K258" s="504"/>
      <c r="L258" s="506"/>
    </row>
    <row r="259" spans="1:12" x14ac:dyDescent="0.2">
      <c r="B259" s="529" t="s">
        <v>5379</v>
      </c>
      <c r="C259" s="530">
        <v>12</v>
      </c>
      <c r="D259" s="218">
        <f t="shared" ref="D259:D261" si="111">C259/3</f>
        <v>4</v>
      </c>
      <c r="E259" s="218">
        <f t="shared" ref="E259:E261" si="112">C259/3</f>
        <v>4</v>
      </c>
      <c r="F259" s="259"/>
      <c r="G259" s="218">
        <v>8</v>
      </c>
      <c r="H259" s="219">
        <v>80</v>
      </c>
      <c r="I259" s="218">
        <f t="shared" ref="I259:I261" si="113">C259/3</f>
        <v>4</v>
      </c>
      <c r="J259" s="527"/>
      <c r="K259" s="504"/>
      <c r="L259" s="506"/>
    </row>
    <row r="260" spans="1:12" x14ac:dyDescent="0.2">
      <c r="B260" s="529" t="s">
        <v>135</v>
      </c>
      <c r="C260" s="530">
        <v>12</v>
      </c>
      <c r="D260" s="218">
        <f t="shared" si="111"/>
        <v>4</v>
      </c>
      <c r="E260" s="218">
        <f t="shared" si="112"/>
        <v>4</v>
      </c>
      <c r="F260" s="259"/>
      <c r="G260" s="218">
        <v>8</v>
      </c>
      <c r="H260" s="219">
        <v>102</v>
      </c>
      <c r="I260" s="218">
        <f t="shared" si="113"/>
        <v>4</v>
      </c>
      <c r="J260" s="527"/>
      <c r="K260" s="504"/>
      <c r="L260" s="506"/>
    </row>
    <row r="261" spans="1:12" x14ac:dyDescent="0.2">
      <c r="B261" s="529" t="s">
        <v>130</v>
      </c>
      <c r="C261" s="530">
        <v>12</v>
      </c>
      <c r="D261" s="218">
        <f t="shared" si="111"/>
        <v>4</v>
      </c>
      <c r="E261" s="218">
        <f t="shared" si="112"/>
        <v>4</v>
      </c>
      <c r="F261" s="259"/>
      <c r="G261" s="218">
        <v>8</v>
      </c>
      <c r="H261" s="219">
        <v>84</v>
      </c>
      <c r="I261" s="218">
        <f t="shared" si="113"/>
        <v>4</v>
      </c>
      <c r="J261" s="527"/>
      <c r="K261" s="504"/>
      <c r="L261" s="506"/>
    </row>
    <row r="262" spans="1:12" x14ac:dyDescent="0.2">
      <c r="A262" s="503">
        <v>44247</v>
      </c>
      <c r="B262" s="526" t="s">
        <v>123</v>
      </c>
      <c r="C262" s="219">
        <f>SUM(C263:C275)</f>
        <v>156</v>
      </c>
      <c r="D262" s="218">
        <f>SUM(D263:D275)</f>
        <v>52</v>
      </c>
      <c r="E262" s="219">
        <f t="shared" ref="E262:I262" si="114">SUM(E263:E275)</f>
        <v>52</v>
      </c>
      <c r="F262" s="219">
        <f t="shared" si="114"/>
        <v>0</v>
      </c>
      <c r="G262" s="219">
        <f t="shared" si="114"/>
        <v>104</v>
      </c>
      <c r="H262" s="219">
        <f t="shared" si="114"/>
        <v>1270</v>
      </c>
      <c r="I262" s="219">
        <f t="shared" si="114"/>
        <v>52</v>
      </c>
      <c r="J262" s="527"/>
      <c r="K262" s="504"/>
      <c r="L262" s="506"/>
    </row>
    <row r="263" spans="1:12" x14ac:dyDescent="0.2">
      <c r="A263" s="528"/>
      <c r="B263" s="529" t="s">
        <v>124</v>
      </c>
      <c r="C263" s="530">
        <v>12</v>
      </c>
      <c r="D263" s="218">
        <f t="shared" ref="D263:D271" si="115">C263/3</f>
        <v>4</v>
      </c>
      <c r="E263" s="218">
        <f t="shared" ref="E263:E271" si="116">C263/3</f>
        <v>4</v>
      </c>
      <c r="F263" s="219"/>
      <c r="G263" s="218">
        <v>8</v>
      </c>
      <c r="H263" s="219">
        <v>102</v>
      </c>
      <c r="I263" s="218">
        <f t="shared" ref="I263:I271" si="117">C263/3</f>
        <v>4</v>
      </c>
      <c r="J263" s="527"/>
      <c r="K263" s="504"/>
      <c r="L263" s="506"/>
    </row>
    <row r="264" spans="1:12" x14ac:dyDescent="0.2">
      <c r="A264" s="528"/>
      <c r="B264" s="529" t="s">
        <v>125</v>
      </c>
      <c r="C264" s="530">
        <v>12</v>
      </c>
      <c r="D264" s="218">
        <f t="shared" si="115"/>
        <v>4</v>
      </c>
      <c r="E264" s="218">
        <f t="shared" si="116"/>
        <v>4</v>
      </c>
      <c r="F264" s="219"/>
      <c r="G264" s="218">
        <v>8</v>
      </c>
      <c r="H264" s="219">
        <v>142</v>
      </c>
      <c r="I264" s="218">
        <f t="shared" si="117"/>
        <v>4</v>
      </c>
      <c r="J264" s="527"/>
      <c r="K264" s="504"/>
      <c r="L264" s="506"/>
    </row>
    <row r="265" spans="1:12" x14ac:dyDescent="0.2">
      <c r="A265" s="528"/>
      <c r="B265" s="529" t="s">
        <v>131</v>
      </c>
      <c r="C265" s="530">
        <v>12</v>
      </c>
      <c r="D265" s="218">
        <f t="shared" si="115"/>
        <v>4</v>
      </c>
      <c r="E265" s="218">
        <f t="shared" si="116"/>
        <v>4</v>
      </c>
      <c r="F265" s="219"/>
      <c r="G265" s="218">
        <v>8</v>
      </c>
      <c r="H265" s="219">
        <v>56</v>
      </c>
      <c r="I265" s="218">
        <f t="shared" si="117"/>
        <v>4</v>
      </c>
      <c r="J265" s="527"/>
      <c r="K265" s="504"/>
      <c r="L265" s="506"/>
    </row>
    <row r="266" spans="1:12" x14ac:dyDescent="0.2">
      <c r="A266" s="528"/>
      <c r="B266" s="529" t="s">
        <v>132</v>
      </c>
      <c r="C266" s="530">
        <v>12</v>
      </c>
      <c r="D266" s="218">
        <f t="shared" si="115"/>
        <v>4</v>
      </c>
      <c r="E266" s="218">
        <f t="shared" si="116"/>
        <v>4</v>
      </c>
      <c r="F266" s="219"/>
      <c r="G266" s="218">
        <v>8</v>
      </c>
      <c r="H266" s="219">
        <v>40</v>
      </c>
      <c r="I266" s="218">
        <f t="shared" si="117"/>
        <v>4</v>
      </c>
      <c r="J266" s="527"/>
      <c r="K266" s="504"/>
      <c r="L266" s="506"/>
    </row>
    <row r="267" spans="1:12" x14ac:dyDescent="0.2">
      <c r="A267" s="528"/>
      <c r="B267" s="529" t="s">
        <v>127</v>
      </c>
      <c r="C267" s="530">
        <v>12</v>
      </c>
      <c r="D267" s="218">
        <f t="shared" si="115"/>
        <v>4</v>
      </c>
      <c r="E267" s="218">
        <f t="shared" si="116"/>
        <v>4</v>
      </c>
      <c r="F267" s="219"/>
      <c r="G267" s="218">
        <v>8</v>
      </c>
      <c r="H267" s="219">
        <v>78</v>
      </c>
      <c r="I267" s="218">
        <f t="shared" si="117"/>
        <v>4</v>
      </c>
      <c r="J267" s="527"/>
      <c r="K267" s="504"/>
      <c r="L267" s="506"/>
    </row>
    <row r="268" spans="1:12" x14ac:dyDescent="0.2">
      <c r="A268" s="528"/>
      <c r="B268" s="529" t="s">
        <v>128</v>
      </c>
      <c r="C268" s="530">
        <v>12</v>
      </c>
      <c r="D268" s="218">
        <f t="shared" si="115"/>
        <v>4</v>
      </c>
      <c r="E268" s="218">
        <f t="shared" si="116"/>
        <v>4</v>
      </c>
      <c r="F268" s="219"/>
      <c r="G268" s="218">
        <v>8</v>
      </c>
      <c r="H268" s="219">
        <v>96</v>
      </c>
      <c r="I268" s="218">
        <f t="shared" si="117"/>
        <v>4</v>
      </c>
      <c r="J268" s="527"/>
      <c r="K268" s="504"/>
      <c r="L268" s="506"/>
    </row>
    <row r="269" spans="1:12" x14ac:dyDescent="0.2">
      <c r="A269" s="528"/>
      <c r="B269" s="532" t="s">
        <v>133</v>
      </c>
      <c r="C269" s="530">
        <v>12</v>
      </c>
      <c r="D269" s="218">
        <f t="shared" si="115"/>
        <v>4</v>
      </c>
      <c r="E269" s="218">
        <f t="shared" si="116"/>
        <v>4</v>
      </c>
      <c r="F269" s="219"/>
      <c r="G269" s="218">
        <v>8</v>
      </c>
      <c r="H269" s="219">
        <v>176</v>
      </c>
      <c r="I269" s="218">
        <f t="shared" si="117"/>
        <v>4</v>
      </c>
      <c r="J269" s="527"/>
      <c r="K269" s="504"/>
      <c r="L269" s="506"/>
    </row>
    <row r="270" spans="1:12" x14ac:dyDescent="0.2">
      <c r="A270" s="528"/>
      <c r="B270" s="529" t="s">
        <v>129</v>
      </c>
      <c r="C270" s="530">
        <v>12</v>
      </c>
      <c r="D270" s="218">
        <f t="shared" si="115"/>
        <v>4</v>
      </c>
      <c r="E270" s="218">
        <f t="shared" si="116"/>
        <v>4</v>
      </c>
      <c r="F270" s="218"/>
      <c r="G270" s="218">
        <v>8</v>
      </c>
      <c r="H270" s="218">
        <v>100</v>
      </c>
      <c r="I270" s="218">
        <f t="shared" si="117"/>
        <v>4</v>
      </c>
      <c r="J270" s="527"/>
      <c r="K270" s="504"/>
      <c r="L270" s="506"/>
    </row>
    <row r="271" spans="1:12" x14ac:dyDescent="0.2">
      <c r="A271" s="528"/>
      <c r="B271" s="529" t="s">
        <v>134</v>
      </c>
      <c r="C271" s="530">
        <v>12</v>
      </c>
      <c r="D271" s="218">
        <f t="shared" si="115"/>
        <v>4</v>
      </c>
      <c r="E271" s="218">
        <f t="shared" si="116"/>
        <v>4</v>
      </c>
      <c r="F271" s="218"/>
      <c r="G271" s="218">
        <v>8</v>
      </c>
      <c r="H271" s="218">
        <v>106</v>
      </c>
      <c r="I271" s="218">
        <f t="shared" si="117"/>
        <v>4</v>
      </c>
      <c r="J271" s="527"/>
      <c r="K271" s="504"/>
      <c r="L271" s="506"/>
    </row>
    <row r="272" spans="1:12" x14ac:dyDescent="0.2">
      <c r="A272" s="528"/>
      <c r="B272" s="529" t="s">
        <v>5380</v>
      </c>
      <c r="C272" s="530">
        <v>12</v>
      </c>
      <c r="D272" s="218">
        <f>C272/3</f>
        <v>4</v>
      </c>
      <c r="E272" s="218">
        <f>C272/3</f>
        <v>4</v>
      </c>
      <c r="F272" s="259"/>
      <c r="G272" s="218">
        <v>8</v>
      </c>
      <c r="H272" s="219">
        <v>66</v>
      </c>
      <c r="I272" s="218">
        <f>C272/3</f>
        <v>4</v>
      </c>
      <c r="J272" s="527"/>
      <c r="K272" s="504"/>
      <c r="L272" s="506"/>
    </row>
    <row r="273" spans="1:12" x14ac:dyDescent="0.2">
      <c r="B273" s="529" t="s">
        <v>5379</v>
      </c>
      <c r="C273" s="530">
        <v>12</v>
      </c>
      <c r="D273" s="218">
        <f t="shared" ref="D273:D275" si="118">C273/3</f>
        <v>4</v>
      </c>
      <c r="E273" s="218">
        <f t="shared" ref="E273:E275" si="119">C273/3</f>
        <v>4</v>
      </c>
      <c r="F273" s="259"/>
      <c r="G273" s="218">
        <v>8</v>
      </c>
      <c r="H273" s="219">
        <v>130</v>
      </c>
      <c r="I273" s="218">
        <f t="shared" ref="I273:I275" si="120">C273/3</f>
        <v>4</v>
      </c>
      <c r="J273" s="527"/>
      <c r="K273" s="504"/>
      <c r="L273" s="506"/>
    </row>
    <row r="274" spans="1:12" x14ac:dyDescent="0.2">
      <c r="B274" s="529" t="s">
        <v>135</v>
      </c>
      <c r="C274" s="530">
        <v>12</v>
      </c>
      <c r="D274" s="218">
        <f t="shared" si="118"/>
        <v>4</v>
      </c>
      <c r="E274" s="218">
        <f t="shared" si="119"/>
        <v>4</v>
      </c>
      <c r="F274" s="259"/>
      <c r="G274" s="218">
        <v>8</v>
      </c>
      <c r="H274" s="219">
        <v>84</v>
      </c>
      <c r="I274" s="218">
        <f t="shared" si="120"/>
        <v>4</v>
      </c>
      <c r="J274" s="527"/>
      <c r="K274" s="504"/>
      <c r="L274" s="506"/>
    </row>
    <row r="275" spans="1:12" x14ac:dyDescent="0.2">
      <c r="B275" s="529" t="s">
        <v>130</v>
      </c>
      <c r="C275" s="530">
        <v>12</v>
      </c>
      <c r="D275" s="218">
        <f t="shared" si="118"/>
        <v>4</v>
      </c>
      <c r="E275" s="218">
        <f t="shared" si="119"/>
        <v>4</v>
      </c>
      <c r="F275" s="259"/>
      <c r="G275" s="218">
        <v>8</v>
      </c>
      <c r="H275" s="219">
        <v>94</v>
      </c>
      <c r="I275" s="218">
        <f t="shared" si="120"/>
        <v>4</v>
      </c>
      <c r="J275" s="527"/>
      <c r="K275" s="504"/>
      <c r="L275" s="506"/>
    </row>
    <row r="276" spans="1:12" x14ac:dyDescent="0.2">
      <c r="A276" s="503">
        <v>44248</v>
      </c>
      <c r="B276" s="526" t="s">
        <v>123</v>
      </c>
      <c r="C276" s="219">
        <f>SUM(C277:C289)</f>
        <v>156</v>
      </c>
      <c r="D276" s="218">
        <f>SUM(D277:D289)</f>
        <v>52</v>
      </c>
      <c r="E276" s="219">
        <f t="shared" ref="E276:I276" si="121">SUM(E277:E289)</f>
        <v>52</v>
      </c>
      <c r="F276" s="219">
        <f t="shared" si="121"/>
        <v>0</v>
      </c>
      <c r="G276" s="219">
        <f t="shared" si="121"/>
        <v>104</v>
      </c>
      <c r="H276" s="219">
        <f t="shared" si="121"/>
        <v>1018</v>
      </c>
      <c r="I276" s="219">
        <f t="shared" si="121"/>
        <v>52</v>
      </c>
      <c r="J276" s="527"/>
      <c r="K276" s="504"/>
      <c r="L276" s="506"/>
    </row>
    <row r="277" spans="1:12" x14ac:dyDescent="0.2">
      <c r="A277" s="528"/>
      <c r="B277" s="529" t="s">
        <v>124</v>
      </c>
      <c r="C277" s="530">
        <v>12</v>
      </c>
      <c r="D277" s="218">
        <f t="shared" ref="D277:D285" si="122">C277/3</f>
        <v>4</v>
      </c>
      <c r="E277" s="218">
        <f t="shared" ref="E277:E285" si="123">C277/3</f>
        <v>4</v>
      </c>
      <c r="F277" s="219"/>
      <c r="G277" s="218">
        <v>8</v>
      </c>
      <c r="H277" s="219">
        <v>78</v>
      </c>
      <c r="I277" s="218">
        <f t="shared" ref="I277:I285" si="124">C277/3</f>
        <v>4</v>
      </c>
      <c r="J277" s="527"/>
      <c r="K277" s="504"/>
      <c r="L277" s="506"/>
    </row>
    <row r="278" spans="1:12" x14ac:dyDescent="0.2">
      <c r="A278" s="528"/>
      <c r="B278" s="529" t="s">
        <v>125</v>
      </c>
      <c r="C278" s="530">
        <v>12</v>
      </c>
      <c r="D278" s="218">
        <f t="shared" si="122"/>
        <v>4</v>
      </c>
      <c r="E278" s="218">
        <f t="shared" si="123"/>
        <v>4</v>
      </c>
      <c r="F278" s="219"/>
      <c r="G278" s="218">
        <v>8</v>
      </c>
      <c r="H278" s="219">
        <v>70</v>
      </c>
      <c r="I278" s="218">
        <f t="shared" si="124"/>
        <v>4</v>
      </c>
      <c r="J278" s="527"/>
      <c r="K278" s="504"/>
      <c r="L278" s="506"/>
    </row>
    <row r="279" spans="1:12" x14ac:dyDescent="0.2">
      <c r="A279" s="528"/>
      <c r="B279" s="529" t="s">
        <v>131</v>
      </c>
      <c r="C279" s="530">
        <v>12</v>
      </c>
      <c r="D279" s="218">
        <f t="shared" si="122"/>
        <v>4</v>
      </c>
      <c r="E279" s="218">
        <f t="shared" si="123"/>
        <v>4</v>
      </c>
      <c r="F279" s="219"/>
      <c r="G279" s="218">
        <v>8</v>
      </c>
      <c r="H279" s="219">
        <v>58</v>
      </c>
      <c r="I279" s="218">
        <f t="shared" si="124"/>
        <v>4</v>
      </c>
      <c r="J279" s="527"/>
      <c r="K279" s="504"/>
      <c r="L279" s="506"/>
    </row>
    <row r="280" spans="1:12" x14ac:dyDescent="0.2">
      <c r="A280" s="528"/>
      <c r="B280" s="529" t="s">
        <v>132</v>
      </c>
      <c r="C280" s="530">
        <v>12</v>
      </c>
      <c r="D280" s="218">
        <f t="shared" si="122"/>
        <v>4</v>
      </c>
      <c r="E280" s="218">
        <f t="shared" si="123"/>
        <v>4</v>
      </c>
      <c r="F280" s="219"/>
      <c r="G280" s="218">
        <v>8</v>
      </c>
      <c r="H280" s="219">
        <v>36</v>
      </c>
      <c r="I280" s="218">
        <f t="shared" si="124"/>
        <v>4</v>
      </c>
      <c r="J280" s="527"/>
      <c r="K280" s="504"/>
      <c r="L280" s="506"/>
    </row>
    <row r="281" spans="1:12" x14ac:dyDescent="0.2">
      <c r="A281" s="528"/>
      <c r="B281" s="529" t="s">
        <v>127</v>
      </c>
      <c r="C281" s="530">
        <v>12</v>
      </c>
      <c r="D281" s="218">
        <f t="shared" si="122"/>
        <v>4</v>
      </c>
      <c r="E281" s="218">
        <f t="shared" si="123"/>
        <v>4</v>
      </c>
      <c r="F281" s="219"/>
      <c r="G281" s="218">
        <v>8</v>
      </c>
      <c r="H281" s="219">
        <v>86</v>
      </c>
      <c r="I281" s="218">
        <f t="shared" si="124"/>
        <v>4</v>
      </c>
      <c r="J281" s="527"/>
      <c r="K281" s="504"/>
      <c r="L281" s="506"/>
    </row>
    <row r="282" spans="1:12" x14ac:dyDescent="0.2">
      <c r="A282" s="528"/>
      <c r="B282" s="529" t="s">
        <v>128</v>
      </c>
      <c r="C282" s="530">
        <v>12</v>
      </c>
      <c r="D282" s="218">
        <f t="shared" si="122"/>
        <v>4</v>
      </c>
      <c r="E282" s="218">
        <f t="shared" si="123"/>
        <v>4</v>
      </c>
      <c r="F282" s="219"/>
      <c r="G282" s="218">
        <v>8</v>
      </c>
      <c r="H282" s="219">
        <v>60</v>
      </c>
      <c r="I282" s="218">
        <f t="shared" si="124"/>
        <v>4</v>
      </c>
      <c r="J282" s="527"/>
      <c r="K282" s="504"/>
      <c r="L282" s="506"/>
    </row>
    <row r="283" spans="1:12" x14ac:dyDescent="0.2">
      <c r="A283" s="528"/>
      <c r="B283" s="532" t="s">
        <v>133</v>
      </c>
      <c r="C283" s="530">
        <v>12</v>
      </c>
      <c r="D283" s="218">
        <f t="shared" si="122"/>
        <v>4</v>
      </c>
      <c r="E283" s="218">
        <f t="shared" si="123"/>
        <v>4</v>
      </c>
      <c r="F283" s="219"/>
      <c r="G283" s="218">
        <v>8</v>
      </c>
      <c r="H283" s="219">
        <v>120</v>
      </c>
      <c r="I283" s="218">
        <f t="shared" si="124"/>
        <v>4</v>
      </c>
      <c r="J283" s="527"/>
      <c r="K283" s="504"/>
      <c r="L283" s="506"/>
    </row>
    <row r="284" spans="1:12" x14ac:dyDescent="0.2">
      <c r="A284" s="528"/>
      <c r="B284" s="529" t="s">
        <v>129</v>
      </c>
      <c r="C284" s="530">
        <v>12</v>
      </c>
      <c r="D284" s="218">
        <f t="shared" si="122"/>
        <v>4</v>
      </c>
      <c r="E284" s="218">
        <f t="shared" si="123"/>
        <v>4</v>
      </c>
      <c r="F284" s="218"/>
      <c r="G284" s="218">
        <v>8</v>
      </c>
      <c r="H284" s="218">
        <v>70</v>
      </c>
      <c r="I284" s="218">
        <f t="shared" si="124"/>
        <v>4</v>
      </c>
      <c r="J284" s="527"/>
      <c r="K284" s="504"/>
      <c r="L284" s="506"/>
    </row>
    <row r="285" spans="1:12" x14ac:dyDescent="0.2">
      <c r="A285" s="528"/>
      <c r="B285" s="529" t="s">
        <v>134</v>
      </c>
      <c r="C285" s="530">
        <v>12</v>
      </c>
      <c r="D285" s="218">
        <f t="shared" si="122"/>
        <v>4</v>
      </c>
      <c r="E285" s="218">
        <f t="shared" si="123"/>
        <v>4</v>
      </c>
      <c r="F285" s="218"/>
      <c r="G285" s="218">
        <v>8</v>
      </c>
      <c r="H285" s="218">
        <v>84</v>
      </c>
      <c r="I285" s="218">
        <f t="shared" si="124"/>
        <v>4</v>
      </c>
      <c r="J285" s="527"/>
      <c r="K285" s="504"/>
      <c r="L285" s="506"/>
    </row>
    <row r="286" spans="1:12" x14ac:dyDescent="0.2">
      <c r="A286" s="528"/>
      <c r="B286" s="529" t="s">
        <v>5380</v>
      </c>
      <c r="C286" s="530">
        <v>12</v>
      </c>
      <c r="D286" s="218">
        <f>C286/3</f>
        <v>4</v>
      </c>
      <c r="E286" s="218">
        <f>C286/3</f>
        <v>4</v>
      </c>
      <c r="F286" s="259"/>
      <c r="G286" s="218">
        <v>8</v>
      </c>
      <c r="H286" s="219">
        <v>74</v>
      </c>
      <c r="I286" s="218">
        <f>C286/3</f>
        <v>4</v>
      </c>
      <c r="J286" s="527"/>
      <c r="K286" s="504"/>
      <c r="L286" s="506"/>
    </row>
    <row r="287" spans="1:12" x14ac:dyDescent="0.2">
      <c r="B287" s="529" t="s">
        <v>5379</v>
      </c>
      <c r="C287" s="530">
        <v>12</v>
      </c>
      <c r="D287" s="218">
        <f t="shared" ref="D287:D289" si="125">C287/3</f>
        <v>4</v>
      </c>
      <c r="E287" s="218">
        <f t="shared" ref="E287:E289" si="126">C287/3</f>
        <v>4</v>
      </c>
      <c r="F287" s="259"/>
      <c r="G287" s="218">
        <v>8</v>
      </c>
      <c r="H287" s="219">
        <v>156</v>
      </c>
      <c r="I287" s="218">
        <f t="shared" ref="I287:I289" si="127">C287/3</f>
        <v>4</v>
      </c>
      <c r="J287" s="527"/>
      <c r="K287" s="504"/>
      <c r="L287" s="506"/>
    </row>
    <row r="288" spans="1:12" x14ac:dyDescent="0.2">
      <c r="B288" s="529" t="s">
        <v>135</v>
      </c>
      <c r="C288" s="530">
        <v>12</v>
      </c>
      <c r="D288" s="218">
        <f t="shared" si="125"/>
        <v>4</v>
      </c>
      <c r="E288" s="218">
        <f t="shared" si="126"/>
        <v>4</v>
      </c>
      <c r="F288" s="259"/>
      <c r="G288" s="218">
        <v>8</v>
      </c>
      <c r="H288" s="219">
        <v>72</v>
      </c>
      <c r="I288" s="218">
        <f t="shared" si="127"/>
        <v>4</v>
      </c>
      <c r="J288" s="527"/>
      <c r="K288" s="504"/>
      <c r="L288" s="506"/>
    </row>
    <row r="289" spans="1:12" x14ac:dyDescent="0.2">
      <c r="B289" s="529" t="s">
        <v>130</v>
      </c>
      <c r="C289" s="530">
        <v>12</v>
      </c>
      <c r="D289" s="218">
        <f t="shared" si="125"/>
        <v>4</v>
      </c>
      <c r="E289" s="218">
        <f t="shared" si="126"/>
        <v>4</v>
      </c>
      <c r="F289" s="259"/>
      <c r="G289" s="218">
        <v>8</v>
      </c>
      <c r="H289" s="219">
        <v>54</v>
      </c>
      <c r="I289" s="218">
        <f t="shared" si="127"/>
        <v>4</v>
      </c>
      <c r="J289" s="527"/>
      <c r="K289" s="504"/>
      <c r="L289" s="506"/>
    </row>
    <row r="290" spans="1:12" x14ac:dyDescent="0.2">
      <c r="A290" s="503">
        <v>44249</v>
      </c>
      <c r="B290" s="526" t="s">
        <v>123</v>
      </c>
      <c r="C290" s="219">
        <f>SUM(C291:C303)</f>
        <v>156</v>
      </c>
      <c r="D290" s="218">
        <f>SUM(D291:D303)</f>
        <v>52</v>
      </c>
      <c r="E290" s="219">
        <f t="shared" ref="E290:I290" si="128">SUM(E291:E303)</f>
        <v>52</v>
      </c>
      <c r="F290" s="219">
        <f t="shared" si="128"/>
        <v>39</v>
      </c>
      <c r="G290" s="219">
        <f t="shared" si="128"/>
        <v>104</v>
      </c>
      <c r="H290" s="219">
        <f t="shared" si="128"/>
        <v>1370</v>
      </c>
      <c r="I290" s="219">
        <f t="shared" si="128"/>
        <v>52</v>
      </c>
      <c r="J290" s="527"/>
      <c r="K290" s="504"/>
      <c r="L290" s="506"/>
    </row>
    <row r="291" spans="1:12" x14ac:dyDescent="0.2">
      <c r="A291" s="528"/>
      <c r="B291" s="529" t="s">
        <v>124</v>
      </c>
      <c r="C291" s="530">
        <v>12</v>
      </c>
      <c r="D291" s="218">
        <f t="shared" ref="D291:D299" si="129">C291/3</f>
        <v>4</v>
      </c>
      <c r="E291" s="218">
        <f t="shared" ref="E291:E299" si="130">C291/3</f>
        <v>4</v>
      </c>
      <c r="F291" s="219">
        <v>3</v>
      </c>
      <c r="G291" s="218">
        <v>8</v>
      </c>
      <c r="H291" s="219">
        <v>120</v>
      </c>
      <c r="I291" s="218">
        <f t="shared" ref="I291:I299" si="131">C291/3</f>
        <v>4</v>
      </c>
      <c r="J291" s="527"/>
      <c r="K291" s="504"/>
      <c r="L291" s="506"/>
    </row>
    <row r="292" spans="1:12" x14ac:dyDescent="0.2">
      <c r="A292" s="528"/>
      <c r="B292" s="529" t="s">
        <v>125</v>
      </c>
      <c r="C292" s="530">
        <v>12</v>
      </c>
      <c r="D292" s="218">
        <f t="shared" si="129"/>
        <v>4</v>
      </c>
      <c r="E292" s="218">
        <f t="shared" si="130"/>
        <v>4</v>
      </c>
      <c r="F292" s="219">
        <v>3</v>
      </c>
      <c r="G292" s="218">
        <v>8</v>
      </c>
      <c r="H292" s="219">
        <v>92</v>
      </c>
      <c r="I292" s="218">
        <f t="shared" si="131"/>
        <v>4</v>
      </c>
      <c r="J292" s="527"/>
      <c r="K292" s="504"/>
      <c r="L292" s="506"/>
    </row>
    <row r="293" spans="1:12" x14ac:dyDescent="0.2">
      <c r="A293" s="528"/>
      <c r="B293" s="529" t="s">
        <v>131</v>
      </c>
      <c r="C293" s="530">
        <v>12</v>
      </c>
      <c r="D293" s="218">
        <f t="shared" si="129"/>
        <v>4</v>
      </c>
      <c r="E293" s="218">
        <f t="shared" si="130"/>
        <v>4</v>
      </c>
      <c r="F293" s="219">
        <v>3</v>
      </c>
      <c r="G293" s="218">
        <v>8</v>
      </c>
      <c r="H293" s="219">
        <v>90</v>
      </c>
      <c r="I293" s="218">
        <f t="shared" si="131"/>
        <v>4</v>
      </c>
      <c r="J293" s="527"/>
      <c r="K293" s="504"/>
      <c r="L293" s="506"/>
    </row>
    <row r="294" spans="1:12" x14ac:dyDescent="0.2">
      <c r="A294" s="528"/>
      <c r="B294" s="529" t="s">
        <v>132</v>
      </c>
      <c r="C294" s="530">
        <v>12</v>
      </c>
      <c r="D294" s="218">
        <f t="shared" si="129"/>
        <v>4</v>
      </c>
      <c r="E294" s="218">
        <f t="shared" si="130"/>
        <v>4</v>
      </c>
      <c r="F294" s="219">
        <v>3</v>
      </c>
      <c r="G294" s="218">
        <v>8</v>
      </c>
      <c r="H294" s="219">
        <v>72</v>
      </c>
      <c r="I294" s="218">
        <f t="shared" si="131"/>
        <v>4</v>
      </c>
      <c r="J294" s="527"/>
      <c r="K294" s="504"/>
      <c r="L294" s="506"/>
    </row>
    <row r="295" spans="1:12" x14ac:dyDescent="0.2">
      <c r="A295" s="528"/>
      <c r="B295" s="529" t="s">
        <v>127</v>
      </c>
      <c r="C295" s="530">
        <v>12</v>
      </c>
      <c r="D295" s="218">
        <f t="shared" si="129"/>
        <v>4</v>
      </c>
      <c r="E295" s="218">
        <f t="shared" si="130"/>
        <v>4</v>
      </c>
      <c r="F295" s="219">
        <v>3</v>
      </c>
      <c r="G295" s="218">
        <v>8</v>
      </c>
      <c r="H295" s="219">
        <v>122</v>
      </c>
      <c r="I295" s="218">
        <f t="shared" si="131"/>
        <v>4</v>
      </c>
      <c r="J295" s="527"/>
      <c r="K295" s="504"/>
      <c r="L295" s="506"/>
    </row>
    <row r="296" spans="1:12" x14ac:dyDescent="0.2">
      <c r="A296" s="528"/>
      <c r="B296" s="529" t="s">
        <v>128</v>
      </c>
      <c r="C296" s="530">
        <v>12</v>
      </c>
      <c r="D296" s="218">
        <f t="shared" si="129"/>
        <v>4</v>
      </c>
      <c r="E296" s="218">
        <f t="shared" si="130"/>
        <v>4</v>
      </c>
      <c r="F296" s="219">
        <v>3</v>
      </c>
      <c r="G296" s="218">
        <v>8</v>
      </c>
      <c r="H296" s="219">
        <v>66</v>
      </c>
      <c r="I296" s="218">
        <f t="shared" si="131"/>
        <v>4</v>
      </c>
      <c r="J296" s="527"/>
      <c r="K296" s="504"/>
      <c r="L296" s="506"/>
    </row>
    <row r="297" spans="1:12" x14ac:dyDescent="0.2">
      <c r="A297" s="528"/>
      <c r="B297" s="532" t="s">
        <v>133</v>
      </c>
      <c r="C297" s="530">
        <v>12</v>
      </c>
      <c r="D297" s="218">
        <f t="shared" si="129"/>
        <v>4</v>
      </c>
      <c r="E297" s="218">
        <f t="shared" si="130"/>
        <v>4</v>
      </c>
      <c r="F297" s="219">
        <v>3</v>
      </c>
      <c r="G297" s="218">
        <v>8</v>
      </c>
      <c r="H297" s="219">
        <v>156</v>
      </c>
      <c r="I297" s="218">
        <f t="shared" si="131"/>
        <v>4</v>
      </c>
      <c r="J297" s="527"/>
      <c r="K297" s="504"/>
      <c r="L297" s="506"/>
    </row>
    <row r="298" spans="1:12" x14ac:dyDescent="0.2">
      <c r="A298" s="528"/>
      <c r="B298" s="529" t="s">
        <v>129</v>
      </c>
      <c r="C298" s="530">
        <v>12</v>
      </c>
      <c r="D298" s="218">
        <f t="shared" si="129"/>
        <v>4</v>
      </c>
      <c r="E298" s="218">
        <f t="shared" si="130"/>
        <v>4</v>
      </c>
      <c r="F298" s="218">
        <v>3</v>
      </c>
      <c r="G298" s="218">
        <v>8</v>
      </c>
      <c r="H298" s="218">
        <v>100</v>
      </c>
      <c r="I298" s="218">
        <f t="shared" si="131"/>
        <v>4</v>
      </c>
      <c r="J298" s="527"/>
      <c r="K298" s="504"/>
      <c r="L298" s="506"/>
    </row>
    <row r="299" spans="1:12" x14ac:dyDescent="0.2">
      <c r="A299" s="528"/>
      <c r="B299" s="529" t="s">
        <v>134</v>
      </c>
      <c r="C299" s="530">
        <v>12</v>
      </c>
      <c r="D299" s="218">
        <f t="shared" si="129"/>
        <v>4</v>
      </c>
      <c r="E299" s="218">
        <f t="shared" si="130"/>
        <v>4</v>
      </c>
      <c r="F299" s="218">
        <v>3</v>
      </c>
      <c r="G299" s="218">
        <v>8</v>
      </c>
      <c r="H299" s="218">
        <v>110</v>
      </c>
      <c r="I299" s="218">
        <f t="shared" si="131"/>
        <v>4</v>
      </c>
      <c r="J299" s="527"/>
      <c r="K299" s="504"/>
      <c r="L299" s="506"/>
    </row>
    <row r="300" spans="1:12" x14ac:dyDescent="0.2">
      <c r="A300" s="528"/>
      <c r="B300" s="529" t="s">
        <v>5380</v>
      </c>
      <c r="C300" s="530">
        <v>12</v>
      </c>
      <c r="D300" s="218">
        <f>C300/3</f>
        <v>4</v>
      </c>
      <c r="E300" s="218">
        <f>C300/3</f>
        <v>4</v>
      </c>
      <c r="F300" s="259">
        <v>3</v>
      </c>
      <c r="G300" s="218">
        <v>8</v>
      </c>
      <c r="H300" s="219">
        <v>108</v>
      </c>
      <c r="I300" s="218">
        <f>C300/3</f>
        <v>4</v>
      </c>
      <c r="J300" s="527"/>
      <c r="K300" s="504"/>
      <c r="L300" s="506"/>
    </row>
    <row r="301" spans="1:12" x14ac:dyDescent="0.2">
      <c r="B301" s="529" t="s">
        <v>5379</v>
      </c>
      <c r="C301" s="530">
        <v>12</v>
      </c>
      <c r="D301" s="218">
        <f t="shared" ref="D301:D303" si="132">C301/3</f>
        <v>4</v>
      </c>
      <c r="E301" s="218">
        <f t="shared" ref="E301:E303" si="133">C301/3</f>
        <v>4</v>
      </c>
      <c r="F301" s="259">
        <v>3</v>
      </c>
      <c r="G301" s="218">
        <v>8</v>
      </c>
      <c r="H301" s="219">
        <v>110</v>
      </c>
      <c r="I301" s="218">
        <f t="shared" ref="I301:I303" si="134">C301/3</f>
        <v>4</v>
      </c>
      <c r="J301" s="527"/>
      <c r="K301" s="504"/>
      <c r="L301" s="506"/>
    </row>
    <row r="302" spans="1:12" x14ac:dyDescent="0.2">
      <c r="B302" s="529" t="s">
        <v>135</v>
      </c>
      <c r="C302" s="530">
        <v>12</v>
      </c>
      <c r="D302" s="218">
        <f t="shared" si="132"/>
        <v>4</v>
      </c>
      <c r="E302" s="218">
        <f t="shared" si="133"/>
        <v>4</v>
      </c>
      <c r="F302" s="259">
        <v>3</v>
      </c>
      <c r="G302" s="218">
        <v>8</v>
      </c>
      <c r="H302" s="219">
        <v>112</v>
      </c>
      <c r="I302" s="218">
        <f t="shared" si="134"/>
        <v>4</v>
      </c>
      <c r="J302" s="527"/>
      <c r="K302" s="504"/>
      <c r="L302" s="506"/>
    </row>
    <row r="303" spans="1:12" x14ac:dyDescent="0.2">
      <c r="B303" s="529" t="s">
        <v>130</v>
      </c>
      <c r="C303" s="530">
        <v>12</v>
      </c>
      <c r="D303" s="218">
        <f t="shared" si="132"/>
        <v>4</v>
      </c>
      <c r="E303" s="218">
        <f t="shared" si="133"/>
        <v>4</v>
      </c>
      <c r="F303" s="259">
        <v>3</v>
      </c>
      <c r="G303" s="218">
        <v>8</v>
      </c>
      <c r="H303" s="219">
        <v>112</v>
      </c>
      <c r="I303" s="218">
        <f t="shared" si="134"/>
        <v>4</v>
      </c>
      <c r="J303" s="527"/>
      <c r="K303" s="504"/>
      <c r="L303" s="506"/>
    </row>
    <row r="304" spans="1:12" x14ac:dyDescent="0.2">
      <c r="A304" s="503">
        <v>44250</v>
      </c>
      <c r="B304" s="526" t="s">
        <v>123</v>
      </c>
      <c r="C304" s="219">
        <f>SUM(C305:C318)</f>
        <v>168</v>
      </c>
      <c r="D304" s="219">
        <f t="shared" ref="D304:I304" si="135">SUM(D305:D318)</f>
        <v>56</v>
      </c>
      <c r="E304" s="219">
        <f t="shared" si="135"/>
        <v>56</v>
      </c>
      <c r="F304" s="219">
        <f t="shared" si="135"/>
        <v>0</v>
      </c>
      <c r="G304" s="219">
        <f t="shared" si="135"/>
        <v>112</v>
      </c>
      <c r="H304" s="219">
        <f t="shared" si="135"/>
        <v>1232</v>
      </c>
      <c r="I304" s="219">
        <f t="shared" si="135"/>
        <v>56</v>
      </c>
      <c r="J304" s="527"/>
      <c r="K304" s="504"/>
      <c r="L304" s="506"/>
    </row>
    <row r="305" spans="1:12" x14ac:dyDescent="0.2">
      <c r="A305" s="528"/>
      <c r="B305" s="529" t="s">
        <v>124</v>
      </c>
      <c r="C305" s="530">
        <v>12</v>
      </c>
      <c r="D305" s="218">
        <f t="shared" ref="D305:D313" si="136">C305/3</f>
        <v>4</v>
      </c>
      <c r="E305" s="218">
        <f t="shared" ref="E305:E313" si="137">C305/3</f>
        <v>4</v>
      </c>
      <c r="F305" s="219"/>
      <c r="G305" s="218">
        <v>8</v>
      </c>
      <c r="H305" s="219">
        <v>106</v>
      </c>
      <c r="I305" s="218">
        <f t="shared" ref="I305:I313" si="138">C305/3</f>
        <v>4</v>
      </c>
      <c r="J305" s="527"/>
      <c r="K305" s="504"/>
      <c r="L305" s="506"/>
    </row>
    <row r="306" spans="1:12" x14ac:dyDescent="0.2">
      <c r="A306" s="528"/>
      <c r="B306" s="529" t="s">
        <v>125</v>
      </c>
      <c r="C306" s="530">
        <v>12</v>
      </c>
      <c r="D306" s="218">
        <f t="shared" si="136"/>
        <v>4</v>
      </c>
      <c r="E306" s="218">
        <f t="shared" si="137"/>
        <v>4</v>
      </c>
      <c r="F306" s="219"/>
      <c r="G306" s="218">
        <v>8</v>
      </c>
      <c r="H306" s="219">
        <v>72</v>
      </c>
      <c r="I306" s="218">
        <f t="shared" si="138"/>
        <v>4</v>
      </c>
      <c r="J306" s="527"/>
      <c r="K306" s="504"/>
      <c r="L306" s="506"/>
    </row>
    <row r="307" spans="1:12" x14ac:dyDescent="0.2">
      <c r="A307" s="528"/>
      <c r="B307" s="529" t="s">
        <v>131</v>
      </c>
      <c r="C307" s="530">
        <v>12</v>
      </c>
      <c r="D307" s="218">
        <f t="shared" si="136"/>
        <v>4</v>
      </c>
      <c r="E307" s="218">
        <f t="shared" si="137"/>
        <v>4</v>
      </c>
      <c r="F307" s="219"/>
      <c r="G307" s="218">
        <v>8</v>
      </c>
      <c r="H307" s="219">
        <v>70</v>
      </c>
      <c r="I307" s="218">
        <f t="shared" si="138"/>
        <v>4</v>
      </c>
      <c r="J307" s="527"/>
      <c r="K307" s="504"/>
      <c r="L307" s="506"/>
    </row>
    <row r="308" spans="1:12" x14ac:dyDescent="0.2">
      <c r="A308" s="528"/>
      <c r="B308" s="529" t="s">
        <v>132</v>
      </c>
      <c r="C308" s="530">
        <v>12</v>
      </c>
      <c r="D308" s="218">
        <f t="shared" si="136"/>
        <v>4</v>
      </c>
      <c r="E308" s="218">
        <f t="shared" si="137"/>
        <v>4</v>
      </c>
      <c r="F308" s="219"/>
      <c r="G308" s="218">
        <v>8</v>
      </c>
      <c r="H308" s="219">
        <v>100</v>
      </c>
      <c r="I308" s="218">
        <f t="shared" si="138"/>
        <v>4</v>
      </c>
      <c r="J308" s="527"/>
      <c r="K308" s="504"/>
      <c r="L308" s="506"/>
    </row>
    <row r="309" spans="1:12" x14ac:dyDescent="0.2">
      <c r="A309" s="528"/>
      <c r="B309" s="529" t="s">
        <v>127</v>
      </c>
      <c r="C309" s="530">
        <v>12</v>
      </c>
      <c r="D309" s="218">
        <f t="shared" si="136"/>
        <v>4</v>
      </c>
      <c r="E309" s="218">
        <f t="shared" si="137"/>
        <v>4</v>
      </c>
      <c r="F309" s="219"/>
      <c r="G309" s="218">
        <v>8</v>
      </c>
      <c r="H309" s="219">
        <v>112</v>
      </c>
      <c r="I309" s="218">
        <f t="shared" si="138"/>
        <v>4</v>
      </c>
      <c r="J309" s="527"/>
      <c r="K309" s="504"/>
      <c r="L309" s="506"/>
    </row>
    <row r="310" spans="1:12" x14ac:dyDescent="0.2">
      <c r="A310" s="528"/>
      <c r="B310" s="529" t="s">
        <v>128</v>
      </c>
      <c r="C310" s="530">
        <v>12</v>
      </c>
      <c r="D310" s="218">
        <f t="shared" si="136"/>
        <v>4</v>
      </c>
      <c r="E310" s="218">
        <f t="shared" si="137"/>
        <v>4</v>
      </c>
      <c r="F310" s="219"/>
      <c r="G310" s="218">
        <v>8</v>
      </c>
      <c r="H310" s="219">
        <v>62</v>
      </c>
      <c r="I310" s="218">
        <f t="shared" si="138"/>
        <v>4</v>
      </c>
      <c r="J310" s="527"/>
      <c r="K310" s="504"/>
      <c r="L310" s="506"/>
    </row>
    <row r="311" spans="1:12" x14ac:dyDescent="0.2">
      <c r="A311" s="528"/>
      <c r="B311" s="532" t="s">
        <v>133</v>
      </c>
      <c r="C311" s="530">
        <v>12</v>
      </c>
      <c r="D311" s="218">
        <f t="shared" si="136"/>
        <v>4</v>
      </c>
      <c r="E311" s="218">
        <f t="shared" si="137"/>
        <v>4</v>
      </c>
      <c r="F311" s="219"/>
      <c r="G311" s="218">
        <v>8</v>
      </c>
      <c r="H311" s="219">
        <v>148</v>
      </c>
      <c r="I311" s="218">
        <f t="shared" si="138"/>
        <v>4</v>
      </c>
      <c r="J311" s="527"/>
      <c r="K311" s="504"/>
      <c r="L311" s="506"/>
    </row>
    <row r="312" spans="1:12" x14ac:dyDescent="0.2">
      <c r="A312" s="528"/>
      <c r="B312" s="529" t="s">
        <v>129</v>
      </c>
      <c r="C312" s="530">
        <v>12</v>
      </c>
      <c r="D312" s="218">
        <f t="shared" si="136"/>
        <v>4</v>
      </c>
      <c r="E312" s="218">
        <f t="shared" si="137"/>
        <v>4</v>
      </c>
      <c r="F312" s="218"/>
      <c r="G312" s="218">
        <v>8</v>
      </c>
      <c r="H312" s="218">
        <v>74</v>
      </c>
      <c r="I312" s="218">
        <f t="shared" si="138"/>
        <v>4</v>
      </c>
      <c r="J312" s="527"/>
      <c r="K312" s="504"/>
      <c r="L312" s="506"/>
    </row>
    <row r="313" spans="1:12" x14ac:dyDescent="0.2">
      <c r="A313" s="528"/>
      <c r="B313" s="529" t="s">
        <v>134</v>
      </c>
      <c r="C313" s="530">
        <v>12</v>
      </c>
      <c r="D313" s="218">
        <f t="shared" si="136"/>
        <v>4</v>
      </c>
      <c r="E313" s="218">
        <f t="shared" si="137"/>
        <v>4</v>
      </c>
      <c r="F313" s="218"/>
      <c r="G313" s="218">
        <v>8</v>
      </c>
      <c r="H313" s="218">
        <v>124</v>
      </c>
      <c r="I313" s="218">
        <f t="shared" si="138"/>
        <v>4</v>
      </c>
      <c r="J313" s="527"/>
      <c r="K313" s="504"/>
      <c r="L313" s="506"/>
    </row>
    <row r="314" spans="1:12" x14ac:dyDescent="0.2">
      <c r="A314" s="528"/>
      <c r="B314" s="529" t="s">
        <v>5380</v>
      </c>
      <c r="C314" s="530">
        <v>12</v>
      </c>
      <c r="D314" s="218">
        <f>C314/3</f>
        <v>4</v>
      </c>
      <c r="E314" s="218">
        <f>C314/3</f>
        <v>4</v>
      </c>
      <c r="F314" s="259"/>
      <c r="G314" s="218">
        <v>8</v>
      </c>
      <c r="H314" s="219">
        <v>72</v>
      </c>
      <c r="I314" s="218">
        <f>C314/3</f>
        <v>4</v>
      </c>
      <c r="J314" s="527"/>
      <c r="K314" s="504"/>
      <c r="L314" s="506"/>
    </row>
    <row r="315" spans="1:12" x14ac:dyDescent="0.2">
      <c r="A315" s="528"/>
      <c r="B315" s="529" t="s">
        <v>5379</v>
      </c>
      <c r="C315" s="530">
        <v>12</v>
      </c>
      <c r="D315" s="218">
        <f t="shared" ref="D315:D318" si="139">C315/3</f>
        <v>4</v>
      </c>
      <c r="E315" s="218">
        <f t="shared" ref="E315:E318" si="140">C315/3</f>
        <v>4</v>
      </c>
      <c r="F315" s="259"/>
      <c r="G315" s="218">
        <v>8</v>
      </c>
      <c r="H315" s="219">
        <v>64</v>
      </c>
      <c r="I315" s="218">
        <f t="shared" ref="I315:I318" si="141">C315/3</f>
        <v>4</v>
      </c>
      <c r="J315" s="527"/>
      <c r="K315" s="504"/>
      <c r="L315" s="506"/>
    </row>
    <row r="316" spans="1:12" x14ac:dyDescent="0.2">
      <c r="A316" s="528"/>
      <c r="B316" s="529" t="s">
        <v>5381</v>
      </c>
      <c r="C316" s="530">
        <v>12</v>
      </c>
      <c r="D316" s="218">
        <f t="shared" si="139"/>
        <v>4</v>
      </c>
      <c r="E316" s="218">
        <f t="shared" si="140"/>
        <v>4</v>
      </c>
      <c r="F316" s="259"/>
      <c r="G316" s="218">
        <v>8</v>
      </c>
      <c r="H316" s="219">
        <v>12</v>
      </c>
      <c r="I316" s="218">
        <f t="shared" si="141"/>
        <v>4</v>
      </c>
      <c r="J316" s="527"/>
      <c r="K316" s="504"/>
      <c r="L316" s="506"/>
    </row>
    <row r="317" spans="1:12" x14ac:dyDescent="0.2">
      <c r="B317" s="529" t="s">
        <v>135</v>
      </c>
      <c r="C317" s="530">
        <v>12</v>
      </c>
      <c r="D317" s="218">
        <f t="shared" si="139"/>
        <v>4</v>
      </c>
      <c r="E317" s="218">
        <f t="shared" si="140"/>
        <v>4</v>
      </c>
      <c r="F317" s="259"/>
      <c r="G317" s="218">
        <v>8</v>
      </c>
      <c r="H317" s="219">
        <v>100</v>
      </c>
      <c r="I317" s="218">
        <f t="shared" si="141"/>
        <v>4</v>
      </c>
      <c r="J317" s="527"/>
      <c r="K317" s="504"/>
      <c r="L317" s="506"/>
    </row>
    <row r="318" spans="1:12" x14ac:dyDescent="0.2">
      <c r="B318" s="529" t="s">
        <v>130</v>
      </c>
      <c r="C318" s="530">
        <v>12</v>
      </c>
      <c r="D318" s="218">
        <f t="shared" si="139"/>
        <v>4</v>
      </c>
      <c r="E318" s="218">
        <f t="shared" si="140"/>
        <v>4</v>
      </c>
      <c r="F318" s="259"/>
      <c r="G318" s="218">
        <v>8</v>
      </c>
      <c r="H318" s="219">
        <v>116</v>
      </c>
      <c r="I318" s="218">
        <f t="shared" si="141"/>
        <v>4</v>
      </c>
      <c r="J318" s="527"/>
      <c r="K318" s="504"/>
      <c r="L318" s="506"/>
    </row>
    <row r="319" spans="1:12" x14ac:dyDescent="0.2">
      <c r="A319" s="503">
        <v>44251</v>
      </c>
      <c r="B319" s="526" t="s">
        <v>123</v>
      </c>
      <c r="C319" s="219">
        <f>SUM(C320:C333)</f>
        <v>168</v>
      </c>
      <c r="D319" s="219">
        <f t="shared" ref="D319:I319" si="142">SUM(D320:D333)</f>
        <v>56</v>
      </c>
      <c r="E319" s="219">
        <f t="shared" si="142"/>
        <v>56</v>
      </c>
      <c r="F319" s="219">
        <f t="shared" si="142"/>
        <v>0</v>
      </c>
      <c r="G319" s="219">
        <f t="shared" si="142"/>
        <v>112</v>
      </c>
      <c r="H319" s="219">
        <f t="shared" si="142"/>
        <v>1290</v>
      </c>
      <c r="I319" s="219">
        <f t="shared" si="142"/>
        <v>56</v>
      </c>
      <c r="J319" s="527"/>
      <c r="K319" s="504"/>
      <c r="L319" s="506"/>
    </row>
    <row r="320" spans="1:12" x14ac:dyDescent="0.2">
      <c r="A320" s="528"/>
      <c r="B320" s="529" t="s">
        <v>124</v>
      </c>
      <c r="C320" s="530">
        <v>12</v>
      </c>
      <c r="D320" s="218">
        <f t="shared" ref="D320:D328" si="143">C320/3</f>
        <v>4</v>
      </c>
      <c r="E320" s="218">
        <f t="shared" ref="E320:E328" si="144">C320/3</f>
        <v>4</v>
      </c>
      <c r="F320" s="219"/>
      <c r="G320" s="218">
        <v>8</v>
      </c>
      <c r="H320" s="219">
        <v>142</v>
      </c>
      <c r="I320" s="218">
        <f t="shared" ref="I320:I328" si="145">C320/3</f>
        <v>4</v>
      </c>
      <c r="J320" s="527"/>
      <c r="K320" s="504"/>
      <c r="L320" s="506"/>
    </row>
    <row r="321" spans="1:12" x14ac:dyDescent="0.2">
      <c r="A321" s="528"/>
      <c r="B321" s="529" t="s">
        <v>125</v>
      </c>
      <c r="C321" s="530">
        <v>12</v>
      </c>
      <c r="D321" s="218">
        <f t="shared" si="143"/>
        <v>4</v>
      </c>
      <c r="E321" s="218">
        <f t="shared" si="144"/>
        <v>4</v>
      </c>
      <c r="F321" s="219"/>
      <c r="G321" s="218">
        <v>8</v>
      </c>
      <c r="H321" s="219">
        <v>94</v>
      </c>
      <c r="I321" s="218">
        <f t="shared" si="145"/>
        <v>4</v>
      </c>
      <c r="J321" s="527"/>
      <c r="K321" s="504"/>
      <c r="L321" s="506"/>
    </row>
    <row r="322" spans="1:12" x14ac:dyDescent="0.2">
      <c r="A322" s="528"/>
      <c r="B322" s="529" t="s">
        <v>131</v>
      </c>
      <c r="C322" s="530">
        <v>12</v>
      </c>
      <c r="D322" s="218">
        <f t="shared" si="143"/>
        <v>4</v>
      </c>
      <c r="E322" s="218">
        <f t="shared" si="144"/>
        <v>4</v>
      </c>
      <c r="F322" s="219"/>
      <c r="G322" s="218">
        <v>8</v>
      </c>
      <c r="H322" s="219">
        <v>80</v>
      </c>
      <c r="I322" s="218">
        <f t="shared" si="145"/>
        <v>4</v>
      </c>
      <c r="J322" s="527"/>
      <c r="K322" s="504"/>
      <c r="L322" s="506"/>
    </row>
    <row r="323" spans="1:12" x14ac:dyDescent="0.2">
      <c r="A323" s="528"/>
      <c r="B323" s="529" t="s">
        <v>132</v>
      </c>
      <c r="C323" s="530">
        <v>12</v>
      </c>
      <c r="D323" s="218">
        <f t="shared" si="143"/>
        <v>4</v>
      </c>
      <c r="E323" s="218">
        <f t="shared" si="144"/>
        <v>4</v>
      </c>
      <c r="F323" s="219"/>
      <c r="G323" s="218">
        <v>8</v>
      </c>
      <c r="H323" s="219">
        <v>46</v>
      </c>
      <c r="I323" s="218">
        <f t="shared" si="145"/>
        <v>4</v>
      </c>
      <c r="J323" s="527"/>
      <c r="K323" s="504"/>
      <c r="L323" s="506"/>
    </row>
    <row r="324" spans="1:12" x14ac:dyDescent="0.2">
      <c r="A324" s="528"/>
      <c r="B324" s="529" t="s">
        <v>127</v>
      </c>
      <c r="C324" s="530">
        <v>12</v>
      </c>
      <c r="D324" s="218">
        <f t="shared" si="143"/>
        <v>4</v>
      </c>
      <c r="E324" s="218">
        <f t="shared" si="144"/>
        <v>4</v>
      </c>
      <c r="F324" s="219"/>
      <c r="G324" s="218">
        <v>8</v>
      </c>
      <c r="H324" s="219">
        <v>110</v>
      </c>
      <c r="I324" s="218">
        <f t="shared" si="145"/>
        <v>4</v>
      </c>
      <c r="J324" s="527"/>
      <c r="K324" s="504"/>
      <c r="L324" s="506"/>
    </row>
    <row r="325" spans="1:12" x14ac:dyDescent="0.2">
      <c r="A325" s="528"/>
      <c r="B325" s="529" t="s">
        <v>128</v>
      </c>
      <c r="C325" s="530">
        <v>12</v>
      </c>
      <c r="D325" s="218">
        <f t="shared" si="143"/>
        <v>4</v>
      </c>
      <c r="E325" s="218">
        <f t="shared" si="144"/>
        <v>4</v>
      </c>
      <c r="F325" s="219"/>
      <c r="G325" s="218">
        <v>8</v>
      </c>
      <c r="H325" s="219">
        <v>62</v>
      </c>
      <c r="I325" s="218">
        <f t="shared" si="145"/>
        <v>4</v>
      </c>
      <c r="J325" s="527"/>
      <c r="K325" s="504"/>
      <c r="L325" s="506"/>
    </row>
    <row r="326" spans="1:12" x14ac:dyDescent="0.2">
      <c r="A326" s="528"/>
      <c r="B326" s="532" t="s">
        <v>133</v>
      </c>
      <c r="C326" s="530">
        <v>12</v>
      </c>
      <c r="D326" s="218">
        <f t="shared" si="143"/>
        <v>4</v>
      </c>
      <c r="E326" s="218">
        <f t="shared" si="144"/>
        <v>4</v>
      </c>
      <c r="F326" s="219"/>
      <c r="G326" s="218">
        <v>8</v>
      </c>
      <c r="H326" s="219">
        <v>166</v>
      </c>
      <c r="I326" s="218">
        <f t="shared" si="145"/>
        <v>4</v>
      </c>
      <c r="J326" s="527"/>
      <c r="K326" s="504"/>
      <c r="L326" s="506"/>
    </row>
    <row r="327" spans="1:12" x14ac:dyDescent="0.2">
      <c r="A327" s="528"/>
      <c r="B327" s="529" t="s">
        <v>129</v>
      </c>
      <c r="C327" s="530">
        <v>12</v>
      </c>
      <c r="D327" s="218">
        <f t="shared" si="143"/>
        <v>4</v>
      </c>
      <c r="E327" s="218">
        <f t="shared" si="144"/>
        <v>4</v>
      </c>
      <c r="F327" s="218"/>
      <c r="G327" s="218">
        <v>8</v>
      </c>
      <c r="H327" s="218">
        <v>56</v>
      </c>
      <c r="I327" s="218">
        <f t="shared" si="145"/>
        <v>4</v>
      </c>
      <c r="J327" s="527"/>
      <c r="K327" s="504"/>
      <c r="L327" s="506"/>
    </row>
    <row r="328" spans="1:12" x14ac:dyDescent="0.2">
      <c r="A328" s="528"/>
      <c r="B328" s="529" t="s">
        <v>134</v>
      </c>
      <c r="C328" s="530">
        <v>12</v>
      </c>
      <c r="D328" s="218">
        <f t="shared" si="143"/>
        <v>4</v>
      </c>
      <c r="E328" s="218">
        <f t="shared" si="144"/>
        <v>4</v>
      </c>
      <c r="F328" s="218"/>
      <c r="G328" s="218">
        <v>8</v>
      </c>
      <c r="H328" s="218">
        <v>148</v>
      </c>
      <c r="I328" s="218">
        <f t="shared" si="145"/>
        <v>4</v>
      </c>
      <c r="J328" s="527"/>
      <c r="K328" s="504"/>
      <c r="L328" s="506"/>
    </row>
    <row r="329" spans="1:12" x14ac:dyDescent="0.2">
      <c r="A329" s="528"/>
      <c r="B329" s="529" t="s">
        <v>5380</v>
      </c>
      <c r="C329" s="530">
        <v>12</v>
      </c>
      <c r="D329" s="218">
        <f>C329/3</f>
        <v>4</v>
      </c>
      <c r="E329" s="218">
        <f>C329/3</f>
        <v>4</v>
      </c>
      <c r="F329" s="259"/>
      <c r="G329" s="218">
        <v>8</v>
      </c>
      <c r="H329" s="219">
        <v>72</v>
      </c>
      <c r="I329" s="218">
        <f>C329/3</f>
        <v>4</v>
      </c>
      <c r="J329" s="527"/>
      <c r="K329" s="504"/>
      <c r="L329" s="506"/>
    </row>
    <row r="330" spans="1:12" x14ac:dyDescent="0.2">
      <c r="A330" s="528"/>
      <c r="B330" s="529" t="s">
        <v>5379</v>
      </c>
      <c r="C330" s="530">
        <v>12</v>
      </c>
      <c r="D330" s="218">
        <f t="shared" ref="D330:D333" si="146">C330/3</f>
        <v>4</v>
      </c>
      <c r="E330" s="218">
        <f t="shared" ref="E330:E333" si="147">C330/3</f>
        <v>4</v>
      </c>
      <c r="F330" s="259"/>
      <c r="G330" s="218">
        <v>8</v>
      </c>
      <c r="H330" s="219">
        <v>56</v>
      </c>
      <c r="I330" s="218">
        <f t="shared" ref="I330:I333" si="148">C330/3</f>
        <v>4</v>
      </c>
      <c r="J330" s="527"/>
      <c r="K330" s="504"/>
      <c r="L330" s="506"/>
    </row>
    <row r="331" spans="1:12" x14ac:dyDescent="0.2">
      <c r="B331" s="529" t="s">
        <v>5381</v>
      </c>
      <c r="C331" s="530">
        <v>12</v>
      </c>
      <c r="D331" s="218">
        <f t="shared" si="146"/>
        <v>4</v>
      </c>
      <c r="E331" s="218">
        <f t="shared" si="147"/>
        <v>4</v>
      </c>
      <c r="F331" s="259"/>
      <c r="G331" s="218">
        <v>8</v>
      </c>
      <c r="H331" s="219">
        <v>32</v>
      </c>
      <c r="I331" s="218">
        <f t="shared" si="148"/>
        <v>4</v>
      </c>
      <c r="J331" s="527"/>
      <c r="K331" s="504"/>
      <c r="L331" s="506"/>
    </row>
    <row r="332" spans="1:12" x14ac:dyDescent="0.2">
      <c r="B332" s="529" t="s">
        <v>135</v>
      </c>
      <c r="C332" s="530">
        <v>12</v>
      </c>
      <c r="D332" s="218">
        <f t="shared" si="146"/>
        <v>4</v>
      </c>
      <c r="E332" s="218">
        <f t="shared" si="147"/>
        <v>4</v>
      </c>
      <c r="F332" s="259"/>
      <c r="G332" s="218">
        <v>8</v>
      </c>
      <c r="H332" s="219">
        <v>114</v>
      </c>
      <c r="I332" s="218">
        <f t="shared" si="148"/>
        <v>4</v>
      </c>
      <c r="J332" s="527"/>
      <c r="K332" s="504"/>
      <c r="L332" s="506"/>
    </row>
    <row r="333" spans="1:12" x14ac:dyDescent="0.2">
      <c r="B333" s="529" t="s">
        <v>130</v>
      </c>
      <c r="C333" s="530">
        <v>12</v>
      </c>
      <c r="D333" s="218">
        <f t="shared" si="146"/>
        <v>4</v>
      </c>
      <c r="E333" s="218">
        <f t="shared" si="147"/>
        <v>4</v>
      </c>
      <c r="F333" s="259"/>
      <c r="G333" s="218">
        <v>8</v>
      </c>
      <c r="H333" s="219">
        <v>112</v>
      </c>
      <c r="I333" s="218">
        <f t="shared" si="148"/>
        <v>4</v>
      </c>
      <c r="J333" s="527"/>
      <c r="K333" s="504"/>
      <c r="L333" s="506"/>
    </row>
    <row r="334" spans="1:12" x14ac:dyDescent="0.2">
      <c r="A334" s="503">
        <v>44252</v>
      </c>
      <c r="B334" s="526" t="s">
        <v>123</v>
      </c>
      <c r="C334" s="219">
        <f>SUM(C335:C348)</f>
        <v>168</v>
      </c>
      <c r="D334" s="219">
        <f t="shared" ref="D334:I334" si="149">SUM(D335:D348)</f>
        <v>56</v>
      </c>
      <c r="E334" s="219">
        <f t="shared" si="149"/>
        <v>56</v>
      </c>
      <c r="F334" s="219">
        <f t="shared" si="149"/>
        <v>0</v>
      </c>
      <c r="G334" s="219">
        <f t="shared" si="149"/>
        <v>112</v>
      </c>
      <c r="H334" s="219">
        <f t="shared" si="149"/>
        <v>1040</v>
      </c>
      <c r="I334" s="219">
        <f t="shared" si="149"/>
        <v>56</v>
      </c>
      <c r="J334" s="527"/>
      <c r="K334" s="504"/>
      <c r="L334" s="506"/>
    </row>
    <row r="335" spans="1:12" x14ac:dyDescent="0.2">
      <c r="A335" s="528"/>
      <c r="B335" s="529" t="s">
        <v>124</v>
      </c>
      <c r="C335" s="530">
        <v>12</v>
      </c>
      <c r="D335" s="218">
        <f t="shared" ref="D335:D343" si="150">C335/3</f>
        <v>4</v>
      </c>
      <c r="E335" s="218">
        <f t="shared" ref="E335:E343" si="151">C335/3</f>
        <v>4</v>
      </c>
      <c r="F335" s="219"/>
      <c r="G335" s="218">
        <v>8</v>
      </c>
      <c r="H335" s="219">
        <v>104</v>
      </c>
      <c r="I335" s="218">
        <f t="shared" ref="I335:I343" si="152">C335/3</f>
        <v>4</v>
      </c>
      <c r="J335" s="527"/>
      <c r="K335" s="504"/>
      <c r="L335" s="506"/>
    </row>
    <row r="336" spans="1:12" x14ac:dyDescent="0.2">
      <c r="A336" s="528"/>
      <c r="B336" s="529" t="s">
        <v>125</v>
      </c>
      <c r="C336" s="530">
        <v>12</v>
      </c>
      <c r="D336" s="218">
        <f t="shared" si="150"/>
        <v>4</v>
      </c>
      <c r="E336" s="218">
        <f t="shared" si="151"/>
        <v>4</v>
      </c>
      <c r="F336" s="219"/>
      <c r="G336" s="218">
        <v>8</v>
      </c>
      <c r="H336" s="219">
        <v>86</v>
      </c>
      <c r="I336" s="218">
        <f t="shared" si="152"/>
        <v>4</v>
      </c>
      <c r="J336" s="527"/>
      <c r="K336" s="504"/>
      <c r="L336" s="506"/>
    </row>
    <row r="337" spans="1:12" x14ac:dyDescent="0.2">
      <c r="A337" s="528"/>
      <c r="B337" s="529" t="s">
        <v>131</v>
      </c>
      <c r="C337" s="530">
        <v>12</v>
      </c>
      <c r="D337" s="218">
        <f t="shared" si="150"/>
        <v>4</v>
      </c>
      <c r="E337" s="218">
        <f t="shared" si="151"/>
        <v>4</v>
      </c>
      <c r="F337" s="219"/>
      <c r="G337" s="218">
        <v>8</v>
      </c>
      <c r="H337" s="219">
        <v>44</v>
      </c>
      <c r="I337" s="218">
        <f t="shared" si="152"/>
        <v>4</v>
      </c>
      <c r="J337" s="527"/>
      <c r="K337" s="504"/>
      <c r="L337" s="506"/>
    </row>
    <row r="338" spans="1:12" x14ac:dyDescent="0.2">
      <c r="A338" s="528"/>
      <c r="B338" s="529" t="s">
        <v>132</v>
      </c>
      <c r="C338" s="530">
        <v>12</v>
      </c>
      <c r="D338" s="218">
        <f t="shared" si="150"/>
        <v>4</v>
      </c>
      <c r="E338" s="218">
        <f t="shared" si="151"/>
        <v>4</v>
      </c>
      <c r="F338" s="219"/>
      <c r="G338" s="218">
        <v>8</v>
      </c>
      <c r="H338" s="219">
        <v>40</v>
      </c>
      <c r="I338" s="218">
        <f t="shared" si="152"/>
        <v>4</v>
      </c>
      <c r="J338" s="527"/>
      <c r="K338" s="504"/>
      <c r="L338" s="506"/>
    </row>
    <row r="339" spans="1:12" x14ac:dyDescent="0.2">
      <c r="A339" s="528"/>
      <c r="B339" s="529" t="s">
        <v>127</v>
      </c>
      <c r="C339" s="530">
        <v>12</v>
      </c>
      <c r="D339" s="218">
        <f t="shared" si="150"/>
        <v>4</v>
      </c>
      <c r="E339" s="218">
        <f t="shared" si="151"/>
        <v>4</v>
      </c>
      <c r="F339" s="219"/>
      <c r="G339" s="218">
        <v>8</v>
      </c>
      <c r="H339" s="219">
        <v>70</v>
      </c>
      <c r="I339" s="218">
        <f t="shared" si="152"/>
        <v>4</v>
      </c>
      <c r="J339" s="527"/>
      <c r="K339" s="504"/>
      <c r="L339" s="506"/>
    </row>
    <row r="340" spans="1:12" x14ac:dyDescent="0.2">
      <c r="A340" s="528"/>
      <c r="B340" s="529" t="s">
        <v>128</v>
      </c>
      <c r="C340" s="530">
        <v>12</v>
      </c>
      <c r="D340" s="218">
        <f t="shared" si="150"/>
        <v>4</v>
      </c>
      <c r="E340" s="218">
        <f t="shared" si="151"/>
        <v>4</v>
      </c>
      <c r="F340" s="219"/>
      <c r="G340" s="218">
        <v>8</v>
      </c>
      <c r="H340" s="219">
        <v>78</v>
      </c>
      <c r="I340" s="218">
        <f t="shared" si="152"/>
        <v>4</v>
      </c>
      <c r="J340" s="527"/>
      <c r="K340" s="504"/>
      <c r="L340" s="506"/>
    </row>
    <row r="341" spans="1:12" x14ac:dyDescent="0.2">
      <c r="A341" s="528"/>
      <c r="B341" s="532" t="s">
        <v>133</v>
      </c>
      <c r="C341" s="530">
        <v>12</v>
      </c>
      <c r="D341" s="218">
        <f t="shared" si="150"/>
        <v>4</v>
      </c>
      <c r="E341" s="218">
        <f t="shared" si="151"/>
        <v>4</v>
      </c>
      <c r="F341" s="219"/>
      <c r="G341" s="218">
        <v>8</v>
      </c>
      <c r="H341" s="219">
        <v>144</v>
      </c>
      <c r="I341" s="218">
        <f t="shared" si="152"/>
        <v>4</v>
      </c>
      <c r="J341" s="527"/>
      <c r="K341" s="504"/>
      <c r="L341" s="506"/>
    </row>
    <row r="342" spans="1:12" x14ac:dyDescent="0.2">
      <c r="A342" s="528"/>
      <c r="B342" s="529" t="s">
        <v>129</v>
      </c>
      <c r="C342" s="530">
        <v>12</v>
      </c>
      <c r="D342" s="218">
        <f t="shared" si="150"/>
        <v>4</v>
      </c>
      <c r="E342" s="218">
        <f t="shared" si="151"/>
        <v>4</v>
      </c>
      <c r="F342" s="218"/>
      <c r="G342" s="218">
        <v>8</v>
      </c>
      <c r="H342" s="218">
        <v>50</v>
      </c>
      <c r="I342" s="218">
        <f t="shared" si="152"/>
        <v>4</v>
      </c>
      <c r="J342" s="527"/>
      <c r="K342" s="504"/>
      <c r="L342" s="506"/>
    </row>
    <row r="343" spans="1:12" x14ac:dyDescent="0.2">
      <c r="A343" s="528"/>
      <c r="B343" s="529" t="s">
        <v>134</v>
      </c>
      <c r="C343" s="530">
        <v>12</v>
      </c>
      <c r="D343" s="218">
        <f t="shared" si="150"/>
        <v>4</v>
      </c>
      <c r="E343" s="218">
        <f t="shared" si="151"/>
        <v>4</v>
      </c>
      <c r="F343" s="218"/>
      <c r="G343" s="218">
        <v>8</v>
      </c>
      <c r="H343" s="218">
        <v>92</v>
      </c>
      <c r="I343" s="218">
        <f t="shared" si="152"/>
        <v>4</v>
      </c>
      <c r="J343" s="527"/>
      <c r="K343" s="504"/>
      <c r="L343" s="506"/>
    </row>
    <row r="344" spans="1:12" x14ac:dyDescent="0.2">
      <c r="A344" s="528"/>
      <c r="B344" s="529" t="s">
        <v>5380</v>
      </c>
      <c r="C344" s="530">
        <v>12</v>
      </c>
      <c r="D344" s="218">
        <f>C344/3</f>
        <v>4</v>
      </c>
      <c r="E344" s="218">
        <f>C344/3</f>
        <v>4</v>
      </c>
      <c r="F344" s="259"/>
      <c r="G344" s="218">
        <v>8</v>
      </c>
      <c r="H344" s="219">
        <v>46</v>
      </c>
      <c r="I344" s="218">
        <f>C344/3</f>
        <v>4</v>
      </c>
      <c r="J344" s="527"/>
      <c r="K344" s="504"/>
      <c r="L344" s="506"/>
    </row>
    <row r="345" spans="1:12" x14ac:dyDescent="0.2">
      <c r="A345" s="528"/>
      <c r="B345" s="529" t="s">
        <v>5379</v>
      </c>
      <c r="C345" s="530">
        <v>12</v>
      </c>
      <c r="D345" s="218">
        <f t="shared" ref="D345:D348" si="153">C345/3</f>
        <v>4</v>
      </c>
      <c r="E345" s="218">
        <f t="shared" ref="E345:E348" si="154">C345/3</f>
        <v>4</v>
      </c>
      <c r="F345" s="259"/>
      <c r="G345" s="218">
        <v>8</v>
      </c>
      <c r="H345" s="219">
        <v>82</v>
      </c>
      <c r="I345" s="218">
        <f t="shared" ref="I345:I348" si="155">C345/3</f>
        <v>4</v>
      </c>
      <c r="J345" s="527"/>
      <c r="K345" s="504"/>
      <c r="L345" s="506"/>
    </row>
    <row r="346" spans="1:12" x14ac:dyDescent="0.2">
      <c r="B346" s="529" t="s">
        <v>5381</v>
      </c>
      <c r="C346" s="530">
        <v>12</v>
      </c>
      <c r="D346" s="218">
        <f t="shared" si="153"/>
        <v>4</v>
      </c>
      <c r="E346" s="218">
        <f t="shared" si="154"/>
        <v>4</v>
      </c>
      <c r="F346" s="259"/>
      <c r="G346" s="218">
        <v>8</v>
      </c>
      <c r="H346" s="219">
        <v>20</v>
      </c>
      <c r="I346" s="218">
        <f t="shared" si="155"/>
        <v>4</v>
      </c>
      <c r="J346" s="527"/>
      <c r="K346" s="504"/>
      <c r="L346" s="506"/>
    </row>
    <row r="347" spans="1:12" x14ac:dyDescent="0.2">
      <c r="B347" s="529" t="s">
        <v>135</v>
      </c>
      <c r="C347" s="530">
        <v>12</v>
      </c>
      <c r="D347" s="218">
        <f t="shared" si="153"/>
        <v>4</v>
      </c>
      <c r="E347" s="218">
        <f t="shared" si="154"/>
        <v>4</v>
      </c>
      <c r="F347" s="259"/>
      <c r="G347" s="218">
        <v>8</v>
      </c>
      <c r="H347" s="219">
        <v>94</v>
      </c>
      <c r="I347" s="218">
        <f t="shared" si="155"/>
        <v>4</v>
      </c>
      <c r="J347" s="527"/>
      <c r="K347" s="504"/>
      <c r="L347" s="506"/>
    </row>
    <row r="348" spans="1:12" x14ac:dyDescent="0.2">
      <c r="B348" s="529" t="s">
        <v>130</v>
      </c>
      <c r="C348" s="530">
        <v>12</v>
      </c>
      <c r="D348" s="218">
        <f t="shared" si="153"/>
        <v>4</v>
      </c>
      <c r="E348" s="218">
        <f t="shared" si="154"/>
        <v>4</v>
      </c>
      <c r="F348" s="259"/>
      <c r="G348" s="218">
        <v>8</v>
      </c>
      <c r="H348" s="219">
        <v>90</v>
      </c>
      <c r="I348" s="218">
        <f t="shared" si="155"/>
        <v>4</v>
      </c>
      <c r="J348" s="527"/>
      <c r="K348" s="504"/>
      <c r="L348" s="506"/>
    </row>
    <row r="349" spans="1:12" x14ac:dyDescent="0.2">
      <c r="A349" s="503">
        <v>44253</v>
      </c>
      <c r="B349" s="526" t="s">
        <v>123</v>
      </c>
      <c r="C349" s="219">
        <f>SUM(C350:C363)</f>
        <v>168</v>
      </c>
      <c r="D349" s="219">
        <f t="shared" ref="D349:I349" si="156">SUM(D350:D363)</f>
        <v>56</v>
      </c>
      <c r="E349" s="219">
        <f t="shared" si="156"/>
        <v>56</v>
      </c>
      <c r="F349" s="219">
        <f t="shared" si="156"/>
        <v>0</v>
      </c>
      <c r="G349" s="219">
        <f t="shared" si="156"/>
        <v>112</v>
      </c>
      <c r="H349" s="219">
        <f t="shared" si="156"/>
        <v>996</v>
      </c>
      <c r="I349" s="219">
        <f t="shared" si="156"/>
        <v>56</v>
      </c>
      <c r="J349" s="527"/>
      <c r="K349" s="504"/>
      <c r="L349" s="506"/>
    </row>
    <row r="350" spans="1:12" x14ac:dyDescent="0.2">
      <c r="A350" s="528"/>
      <c r="B350" s="529" t="s">
        <v>124</v>
      </c>
      <c r="C350" s="530">
        <v>12</v>
      </c>
      <c r="D350" s="218">
        <f t="shared" ref="D350:D358" si="157">C350/3</f>
        <v>4</v>
      </c>
      <c r="E350" s="218">
        <f t="shared" ref="E350:E358" si="158">C350/3</f>
        <v>4</v>
      </c>
      <c r="F350" s="219"/>
      <c r="G350" s="218">
        <v>8</v>
      </c>
      <c r="H350" s="219">
        <v>92</v>
      </c>
      <c r="I350" s="218">
        <f t="shared" ref="I350:I358" si="159">C350/3</f>
        <v>4</v>
      </c>
      <c r="J350" s="527"/>
      <c r="K350" s="504"/>
      <c r="L350" s="506"/>
    </row>
    <row r="351" spans="1:12" x14ac:dyDescent="0.2">
      <c r="A351" s="528"/>
      <c r="B351" s="529" t="s">
        <v>125</v>
      </c>
      <c r="C351" s="530">
        <v>12</v>
      </c>
      <c r="D351" s="218">
        <f t="shared" si="157"/>
        <v>4</v>
      </c>
      <c r="E351" s="218">
        <f t="shared" si="158"/>
        <v>4</v>
      </c>
      <c r="F351" s="219"/>
      <c r="G351" s="218">
        <v>8</v>
      </c>
      <c r="H351" s="219">
        <v>60</v>
      </c>
      <c r="I351" s="218">
        <f t="shared" si="159"/>
        <v>4</v>
      </c>
      <c r="J351" s="527"/>
      <c r="K351" s="504"/>
      <c r="L351" s="506"/>
    </row>
    <row r="352" spans="1:12" x14ac:dyDescent="0.2">
      <c r="A352" s="528"/>
      <c r="B352" s="529" t="s">
        <v>131</v>
      </c>
      <c r="C352" s="530">
        <v>12</v>
      </c>
      <c r="D352" s="218">
        <f t="shared" si="157"/>
        <v>4</v>
      </c>
      <c r="E352" s="218">
        <f t="shared" si="158"/>
        <v>4</v>
      </c>
      <c r="F352" s="219"/>
      <c r="G352" s="218">
        <v>8</v>
      </c>
      <c r="H352" s="219">
        <v>68</v>
      </c>
      <c r="I352" s="218">
        <f t="shared" si="159"/>
        <v>4</v>
      </c>
      <c r="J352" s="527"/>
      <c r="K352" s="504"/>
      <c r="L352" s="506"/>
    </row>
    <row r="353" spans="1:12" x14ac:dyDescent="0.2">
      <c r="A353" s="528"/>
      <c r="B353" s="529" t="s">
        <v>132</v>
      </c>
      <c r="C353" s="530">
        <v>12</v>
      </c>
      <c r="D353" s="218">
        <f t="shared" si="157"/>
        <v>4</v>
      </c>
      <c r="E353" s="218">
        <f t="shared" si="158"/>
        <v>4</v>
      </c>
      <c r="F353" s="219"/>
      <c r="G353" s="218">
        <v>8</v>
      </c>
      <c r="H353" s="219">
        <v>34</v>
      </c>
      <c r="I353" s="218">
        <f t="shared" si="159"/>
        <v>4</v>
      </c>
      <c r="J353" s="527"/>
      <c r="K353" s="504"/>
      <c r="L353" s="506"/>
    </row>
    <row r="354" spans="1:12" x14ac:dyDescent="0.2">
      <c r="A354" s="528"/>
      <c r="B354" s="529" t="s">
        <v>127</v>
      </c>
      <c r="C354" s="530">
        <v>12</v>
      </c>
      <c r="D354" s="218">
        <f t="shared" si="157"/>
        <v>4</v>
      </c>
      <c r="E354" s="218">
        <f t="shared" si="158"/>
        <v>4</v>
      </c>
      <c r="F354" s="219"/>
      <c r="G354" s="218">
        <v>8</v>
      </c>
      <c r="H354" s="219">
        <v>78</v>
      </c>
      <c r="I354" s="218">
        <f t="shared" si="159"/>
        <v>4</v>
      </c>
      <c r="J354" s="527"/>
      <c r="K354" s="504"/>
      <c r="L354" s="506"/>
    </row>
    <row r="355" spans="1:12" x14ac:dyDescent="0.2">
      <c r="A355" s="528"/>
      <c r="B355" s="529" t="s">
        <v>128</v>
      </c>
      <c r="C355" s="530">
        <v>12</v>
      </c>
      <c r="D355" s="218">
        <f t="shared" si="157"/>
        <v>4</v>
      </c>
      <c r="E355" s="218">
        <f t="shared" si="158"/>
        <v>4</v>
      </c>
      <c r="F355" s="219"/>
      <c r="G355" s="218">
        <v>8</v>
      </c>
      <c r="H355" s="219">
        <v>44</v>
      </c>
      <c r="I355" s="218">
        <f t="shared" si="159"/>
        <v>4</v>
      </c>
      <c r="J355" s="527"/>
      <c r="K355" s="504"/>
      <c r="L355" s="506"/>
    </row>
    <row r="356" spans="1:12" x14ac:dyDescent="0.2">
      <c r="A356" s="528"/>
      <c r="B356" s="532" t="s">
        <v>133</v>
      </c>
      <c r="C356" s="530">
        <v>12</v>
      </c>
      <c r="D356" s="218">
        <f t="shared" si="157"/>
        <v>4</v>
      </c>
      <c r="E356" s="218">
        <f t="shared" si="158"/>
        <v>4</v>
      </c>
      <c r="F356" s="219"/>
      <c r="G356" s="218">
        <v>8</v>
      </c>
      <c r="H356" s="219">
        <v>114</v>
      </c>
      <c r="I356" s="218">
        <f t="shared" si="159"/>
        <v>4</v>
      </c>
      <c r="J356" s="527"/>
      <c r="K356" s="504"/>
      <c r="L356" s="506"/>
    </row>
    <row r="357" spans="1:12" x14ac:dyDescent="0.2">
      <c r="A357" s="528"/>
      <c r="B357" s="529" t="s">
        <v>129</v>
      </c>
      <c r="C357" s="530">
        <v>12</v>
      </c>
      <c r="D357" s="218">
        <f t="shared" si="157"/>
        <v>4</v>
      </c>
      <c r="E357" s="218">
        <f t="shared" si="158"/>
        <v>4</v>
      </c>
      <c r="F357" s="218"/>
      <c r="G357" s="218">
        <v>8</v>
      </c>
      <c r="H357" s="218">
        <v>46</v>
      </c>
      <c r="I357" s="218">
        <f t="shared" si="159"/>
        <v>4</v>
      </c>
      <c r="J357" s="527"/>
      <c r="K357" s="504"/>
      <c r="L357" s="506"/>
    </row>
    <row r="358" spans="1:12" x14ac:dyDescent="0.2">
      <c r="A358" s="528"/>
      <c r="B358" s="529" t="s">
        <v>134</v>
      </c>
      <c r="C358" s="530">
        <v>12</v>
      </c>
      <c r="D358" s="218">
        <f t="shared" si="157"/>
        <v>4</v>
      </c>
      <c r="E358" s="218">
        <f t="shared" si="158"/>
        <v>4</v>
      </c>
      <c r="F358" s="218"/>
      <c r="G358" s="218">
        <v>8</v>
      </c>
      <c r="H358" s="218">
        <v>106</v>
      </c>
      <c r="I358" s="218">
        <f t="shared" si="159"/>
        <v>4</v>
      </c>
      <c r="J358" s="527"/>
      <c r="K358" s="504"/>
      <c r="L358" s="506"/>
    </row>
    <row r="359" spans="1:12" x14ac:dyDescent="0.2">
      <c r="A359" s="528"/>
      <c r="B359" s="529" t="s">
        <v>5380</v>
      </c>
      <c r="C359" s="530">
        <v>12</v>
      </c>
      <c r="D359" s="218">
        <f>C359/3</f>
        <v>4</v>
      </c>
      <c r="E359" s="218">
        <f>C359/3</f>
        <v>4</v>
      </c>
      <c r="F359" s="259"/>
      <c r="G359" s="218">
        <v>8</v>
      </c>
      <c r="H359" s="219">
        <v>56</v>
      </c>
      <c r="I359" s="218">
        <f>C359/3</f>
        <v>4</v>
      </c>
      <c r="J359" s="527"/>
      <c r="K359" s="504"/>
      <c r="L359" s="506"/>
    </row>
    <row r="360" spans="1:12" x14ac:dyDescent="0.2">
      <c r="A360" s="528"/>
      <c r="B360" s="529" t="s">
        <v>5379</v>
      </c>
      <c r="C360" s="530">
        <v>12</v>
      </c>
      <c r="D360" s="218">
        <f t="shared" ref="D360:D363" si="160">C360/3</f>
        <v>4</v>
      </c>
      <c r="E360" s="218">
        <f t="shared" ref="E360:E363" si="161">C360/3</f>
        <v>4</v>
      </c>
      <c r="F360" s="259"/>
      <c r="G360" s="218">
        <v>8</v>
      </c>
      <c r="H360" s="219">
        <v>78</v>
      </c>
      <c r="I360" s="218">
        <f t="shared" ref="I360:I363" si="162">C360/3</f>
        <v>4</v>
      </c>
      <c r="J360" s="527"/>
      <c r="K360" s="504"/>
      <c r="L360" s="506"/>
    </row>
    <row r="361" spans="1:12" x14ac:dyDescent="0.2">
      <c r="B361" s="529" t="s">
        <v>5381</v>
      </c>
      <c r="C361" s="530">
        <v>12</v>
      </c>
      <c r="D361" s="218">
        <f t="shared" si="160"/>
        <v>4</v>
      </c>
      <c r="E361" s="218">
        <f t="shared" si="161"/>
        <v>4</v>
      </c>
      <c r="F361" s="259"/>
      <c r="G361" s="218">
        <v>8</v>
      </c>
      <c r="H361" s="219">
        <v>28</v>
      </c>
      <c r="I361" s="218">
        <f t="shared" si="162"/>
        <v>4</v>
      </c>
      <c r="J361" s="527"/>
      <c r="K361" s="504"/>
      <c r="L361" s="506"/>
    </row>
    <row r="362" spans="1:12" x14ac:dyDescent="0.2">
      <c r="B362" s="529" t="s">
        <v>135</v>
      </c>
      <c r="C362" s="530">
        <v>12</v>
      </c>
      <c r="D362" s="218">
        <f t="shared" si="160"/>
        <v>4</v>
      </c>
      <c r="E362" s="218">
        <f t="shared" si="161"/>
        <v>4</v>
      </c>
      <c r="F362" s="259"/>
      <c r="G362" s="218">
        <v>8</v>
      </c>
      <c r="H362" s="219">
        <v>108</v>
      </c>
      <c r="I362" s="218">
        <f t="shared" si="162"/>
        <v>4</v>
      </c>
      <c r="J362" s="527"/>
      <c r="K362" s="504"/>
      <c r="L362" s="506"/>
    </row>
    <row r="363" spans="1:12" x14ac:dyDescent="0.2">
      <c r="B363" s="529" t="s">
        <v>130</v>
      </c>
      <c r="C363" s="530">
        <v>12</v>
      </c>
      <c r="D363" s="218">
        <f t="shared" si="160"/>
        <v>4</v>
      </c>
      <c r="E363" s="218">
        <f t="shared" si="161"/>
        <v>4</v>
      </c>
      <c r="F363" s="259"/>
      <c r="G363" s="218">
        <v>8</v>
      </c>
      <c r="H363" s="219">
        <v>84</v>
      </c>
      <c r="I363" s="218">
        <f t="shared" si="162"/>
        <v>4</v>
      </c>
      <c r="J363" s="527"/>
      <c r="K363" s="504"/>
      <c r="L363" s="506"/>
    </row>
    <row r="364" spans="1:12" x14ac:dyDescent="0.2">
      <c r="A364" s="503">
        <v>44254</v>
      </c>
      <c r="B364" s="526" t="s">
        <v>123</v>
      </c>
      <c r="C364" s="219">
        <f>SUM(C365:C378)</f>
        <v>168</v>
      </c>
      <c r="D364" s="219">
        <f t="shared" ref="D364:I364" si="163">SUM(D365:D378)</f>
        <v>56</v>
      </c>
      <c r="E364" s="219">
        <f t="shared" si="163"/>
        <v>56</v>
      </c>
      <c r="F364" s="219">
        <f t="shared" si="163"/>
        <v>0</v>
      </c>
      <c r="G364" s="219">
        <f t="shared" si="163"/>
        <v>112</v>
      </c>
      <c r="H364" s="219">
        <f t="shared" si="163"/>
        <v>1212</v>
      </c>
      <c r="I364" s="219">
        <f t="shared" si="163"/>
        <v>56</v>
      </c>
      <c r="J364" s="527"/>
      <c r="K364" s="504"/>
      <c r="L364" s="506"/>
    </row>
    <row r="365" spans="1:12" x14ac:dyDescent="0.2">
      <c r="A365" s="528"/>
      <c r="B365" s="529" t="s">
        <v>124</v>
      </c>
      <c r="C365" s="530">
        <v>12</v>
      </c>
      <c r="D365" s="218">
        <f t="shared" ref="D365:D373" si="164">C365/3</f>
        <v>4</v>
      </c>
      <c r="E365" s="218">
        <f t="shared" ref="E365:E373" si="165">C365/3</f>
        <v>4</v>
      </c>
      <c r="F365" s="219"/>
      <c r="G365" s="218">
        <v>8</v>
      </c>
      <c r="H365" s="219">
        <v>68</v>
      </c>
      <c r="I365" s="218">
        <f t="shared" ref="I365:I373" si="166">C365/3</f>
        <v>4</v>
      </c>
      <c r="J365" s="527"/>
      <c r="K365" s="504"/>
      <c r="L365" s="506"/>
    </row>
    <row r="366" spans="1:12" x14ac:dyDescent="0.2">
      <c r="A366" s="528"/>
      <c r="B366" s="529" t="s">
        <v>125</v>
      </c>
      <c r="C366" s="530">
        <v>12</v>
      </c>
      <c r="D366" s="218">
        <f t="shared" si="164"/>
        <v>4</v>
      </c>
      <c r="E366" s="218">
        <f t="shared" si="165"/>
        <v>4</v>
      </c>
      <c r="F366" s="219"/>
      <c r="G366" s="218">
        <v>8</v>
      </c>
      <c r="H366" s="219">
        <v>110</v>
      </c>
      <c r="I366" s="218">
        <f t="shared" si="166"/>
        <v>4</v>
      </c>
      <c r="J366" s="527"/>
      <c r="K366" s="504"/>
      <c r="L366" s="506"/>
    </row>
    <row r="367" spans="1:12" x14ac:dyDescent="0.2">
      <c r="A367" s="528"/>
      <c r="B367" s="529" t="s">
        <v>131</v>
      </c>
      <c r="C367" s="530">
        <v>12</v>
      </c>
      <c r="D367" s="218">
        <f t="shared" si="164"/>
        <v>4</v>
      </c>
      <c r="E367" s="218">
        <f t="shared" si="165"/>
        <v>4</v>
      </c>
      <c r="F367" s="219"/>
      <c r="G367" s="218">
        <v>8</v>
      </c>
      <c r="H367" s="219">
        <v>74</v>
      </c>
      <c r="I367" s="218">
        <f t="shared" si="166"/>
        <v>4</v>
      </c>
      <c r="J367" s="527"/>
      <c r="K367" s="504"/>
      <c r="L367" s="506"/>
    </row>
    <row r="368" spans="1:12" x14ac:dyDescent="0.2">
      <c r="A368" s="528"/>
      <c r="B368" s="529" t="s">
        <v>132</v>
      </c>
      <c r="C368" s="530">
        <v>12</v>
      </c>
      <c r="D368" s="218">
        <f t="shared" si="164"/>
        <v>4</v>
      </c>
      <c r="E368" s="218">
        <f t="shared" si="165"/>
        <v>4</v>
      </c>
      <c r="F368" s="219"/>
      <c r="G368" s="218">
        <v>8</v>
      </c>
      <c r="H368" s="219">
        <v>40</v>
      </c>
      <c r="I368" s="218">
        <f t="shared" si="166"/>
        <v>4</v>
      </c>
      <c r="J368" s="527"/>
      <c r="K368" s="504"/>
      <c r="L368" s="506"/>
    </row>
    <row r="369" spans="1:13" x14ac:dyDescent="0.2">
      <c r="A369" s="528"/>
      <c r="B369" s="529" t="s">
        <v>127</v>
      </c>
      <c r="C369" s="530">
        <v>12</v>
      </c>
      <c r="D369" s="218">
        <f t="shared" si="164"/>
        <v>4</v>
      </c>
      <c r="E369" s="218">
        <f t="shared" si="165"/>
        <v>4</v>
      </c>
      <c r="F369" s="219"/>
      <c r="G369" s="218">
        <v>8</v>
      </c>
      <c r="H369" s="219">
        <v>68</v>
      </c>
      <c r="I369" s="218">
        <f t="shared" si="166"/>
        <v>4</v>
      </c>
      <c r="J369" s="527"/>
      <c r="K369" s="504"/>
      <c r="L369" s="506"/>
    </row>
    <row r="370" spans="1:13" x14ac:dyDescent="0.2">
      <c r="A370" s="528"/>
      <c r="B370" s="529" t="s">
        <v>128</v>
      </c>
      <c r="C370" s="530">
        <v>12</v>
      </c>
      <c r="D370" s="218">
        <f t="shared" si="164"/>
        <v>4</v>
      </c>
      <c r="E370" s="218">
        <f t="shared" si="165"/>
        <v>4</v>
      </c>
      <c r="F370" s="219"/>
      <c r="G370" s="218">
        <v>8</v>
      </c>
      <c r="H370" s="219">
        <v>96</v>
      </c>
      <c r="I370" s="218">
        <f t="shared" si="166"/>
        <v>4</v>
      </c>
      <c r="J370" s="527"/>
      <c r="K370" s="504"/>
      <c r="L370" s="506"/>
    </row>
    <row r="371" spans="1:13" x14ac:dyDescent="0.2">
      <c r="A371" s="528"/>
      <c r="B371" s="532" t="s">
        <v>133</v>
      </c>
      <c r="C371" s="530">
        <v>12</v>
      </c>
      <c r="D371" s="218">
        <f t="shared" si="164"/>
        <v>4</v>
      </c>
      <c r="E371" s="218">
        <f t="shared" si="165"/>
        <v>4</v>
      </c>
      <c r="F371" s="219"/>
      <c r="G371" s="218">
        <v>8</v>
      </c>
      <c r="H371" s="219">
        <v>160</v>
      </c>
      <c r="I371" s="218">
        <f t="shared" si="166"/>
        <v>4</v>
      </c>
      <c r="J371" s="527"/>
      <c r="K371" s="504"/>
      <c r="L371" s="506"/>
    </row>
    <row r="372" spans="1:13" x14ac:dyDescent="0.2">
      <c r="A372" s="528"/>
      <c r="B372" s="529" t="s">
        <v>129</v>
      </c>
      <c r="C372" s="530">
        <v>12</v>
      </c>
      <c r="D372" s="218">
        <f t="shared" si="164"/>
        <v>4</v>
      </c>
      <c r="E372" s="218">
        <f t="shared" si="165"/>
        <v>4</v>
      </c>
      <c r="F372" s="218"/>
      <c r="G372" s="218">
        <v>8</v>
      </c>
      <c r="H372" s="218">
        <v>102</v>
      </c>
      <c r="I372" s="218">
        <f t="shared" si="166"/>
        <v>4</v>
      </c>
      <c r="J372" s="527"/>
      <c r="K372" s="504"/>
      <c r="L372" s="506"/>
    </row>
    <row r="373" spans="1:13" x14ac:dyDescent="0.2">
      <c r="A373" s="528"/>
      <c r="B373" s="529" t="s">
        <v>134</v>
      </c>
      <c r="C373" s="530">
        <v>12</v>
      </c>
      <c r="D373" s="218">
        <f t="shared" si="164"/>
        <v>4</v>
      </c>
      <c r="E373" s="218">
        <f t="shared" si="165"/>
        <v>4</v>
      </c>
      <c r="F373" s="218"/>
      <c r="G373" s="218">
        <v>8</v>
      </c>
      <c r="H373" s="218">
        <v>90</v>
      </c>
      <c r="I373" s="218">
        <f t="shared" si="166"/>
        <v>4</v>
      </c>
      <c r="J373" s="527"/>
      <c r="K373" s="504"/>
      <c r="L373" s="506"/>
    </row>
    <row r="374" spans="1:13" x14ac:dyDescent="0.2">
      <c r="A374" s="528"/>
      <c r="B374" s="529" t="s">
        <v>5380</v>
      </c>
      <c r="C374" s="530">
        <v>12</v>
      </c>
      <c r="D374" s="218">
        <f>C374/3</f>
        <v>4</v>
      </c>
      <c r="E374" s="218">
        <f>C374/3</f>
        <v>4</v>
      </c>
      <c r="F374" s="259"/>
      <c r="G374" s="218">
        <v>8</v>
      </c>
      <c r="H374" s="219">
        <v>46</v>
      </c>
      <c r="I374" s="218">
        <f>C374/3</f>
        <v>4</v>
      </c>
      <c r="J374" s="527"/>
      <c r="K374" s="504"/>
      <c r="L374" s="506"/>
    </row>
    <row r="375" spans="1:13" x14ac:dyDescent="0.2">
      <c r="A375" s="528"/>
      <c r="B375" s="529" t="s">
        <v>5379</v>
      </c>
      <c r="C375" s="530">
        <v>12</v>
      </c>
      <c r="D375" s="218">
        <f t="shared" ref="D375:D378" si="167">C375/3</f>
        <v>4</v>
      </c>
      <c r="E375" s="218">
        <f t="shared" ref="E375:E378" si="168">C375/3</f>
        <v>4</v>
      </c>
      <c r="F375" s="259"/>
      <c r="G375" s="218">
        <v>8</v>
      </c>
      <c r="H375" s="219">
        <v>140</v>
      </c>
      <c r="I375" s="218">
        <f t="shared" ref="I375:I378" si="169">C375/3</f>
        <v>4</v>
      </c>
      <c r="J375" s="527"/>
      <c r="K375" s="504"/>
      <c r="L375" s="506"/>
    </row>
    <row r="376" spans="1:13" x14ac:dyDescent="0.2">
      <c r="B376" s="529" t="s">
        <v>5381</v>
      </c>
      <c r="C376" s="530">
        <v>12</v>
      </c>
      <c r="D376" s="218">
        <f t="shared" si="167"/>
        <v>4</v>
      </c>
      <c r="E376" s="218">
        <f t="shared" si="168"/>
        <v>4</v>
      </c>
      <c r="F376" s="259"/>
      <c r="G376" s="218">
        <v>8</v>
      </c>
      <c r="H376" s="219">
        <v>32</v>
      </c>
      <c r="I376" s="218">
        <f t="shared" si="169"/>
        <v>4</v>
      </c>
      <c r="J376" s="527"/>
      <c r="K376" s="504"/>
      <c r="L376" s="506"/>
    </row>
    <row r="377" spans="1:13" x14ac:dyDescent="0.2">
      <c r="B377" s="529" t="s">
        <v>135</v>
      </c>
      <c r="C377" s="530">
        <v>12</v>
      </c>
      <c r="D377" s="218">
        <f t="shared" si="167"/>
        <v>4</v>
      </c>
      <c r="E377" s="218">
        <f t="shared" si="168"/>
        <v>4</v>
      </c>
      <c r="F377" s="259"/>
      <c r="G377" s="218">
        <v>8</v>
      </c>
      <c r="H377" s="219">
        <v>72</v>
      </c>
      <c r="I377" s="218">
        <f t="shared" si="169"/>
        <v>4</v>
      </c>
      <c r="J377" s="527"/>
      <c r="K377" s="504"/>
      <c r="L377" s="506"/>
    </row>
    <row r="378" spans="1:13" x14ac:dyDescent="0.2">
      <c r="B378" s="529" t="s">
        <v>130</v>
      </c>
      <c r="C378" s="530">
        <v>12</v>
      </c>
      <c r="D378" s="218">
        <f t="shared" si="167"/>
        <v>4</v>
      </c>
      <c r="E378" s="218">
        <f t="shared" si="168"/>
        <v>4</v>
      </c>
      <c r="F378" s="259"/>
      <c r="G378" s="218">
        <v>8</v>
      </c>
      <c r="H378" s="219">
        <v>114</v>
      </c>
      <c r="I378" s="218">
        <f t="shared" si="169"/>
        <v>4</v>
      </c>
      <c r="J378" s="527"/>
      <c r="K378" s="504"/>
      <c r="L378" s="506"/>
    </row>
    <row r="379" spans="1:13" x14ac:dyDescent="0.2">
      <c r="A379" s="503">
        <v>44255</v>
      </c>
      <c r="B379" s="526" t="s">
        <v>123</v>
      </c>
      <c r="C379" s="219">
        <f>SUM(C380:C393)</f>
        <v>168</v>
      </c>
      <c r="D379" s="219">
        <f t="shared" ref="D379:I379" si="170">SUM(D380:D393)</f>
        <v>56</v>
      </c>
      <c r="E379" s="219">
        <f t="shared" si="170"/>
        <v>56</v>
      </c>
      <c r="F379" s="219">
        <f t="shared" si="170"/>
        <v>0</v>
      </c>
      <c r="G379" s="219">
        <f t="shared" si="170"/>
        <v>112</v>
      </c>
      <c r="H379" s="219">
        <f t="shared" si="170"/>
        <v>1146</v>
      </c>
      <c r="I379" s="219">
        <f t="shared" si="170"/>
        <v>56</v>
      </c>
      <c r="J379" s="527"/>
      <c r="K379" s="504"/>
      <c r="L379" s="506"/>
    </row>
    <row r="380" spans="1:13" x14ac:dyDescent="0.2">
      <c r="A380" s="528"/>
      <c r="B380" s="529" t="s">
        <v>124</v>
      </c>
      <c r="C380" s="530">
        <v>12</v>
      </c>
      <c r="D380" s="218">
        <f t="shared" ref="D380:D388" si="171">C380/3</f>
        <v>4</v>
      </c>
      <c r="E380" s="218">
        <f t="shared" ref="E380:E388" si="172">C380/3</f>
        <v>4</v>
      </c>
      <c r="F380" s="219"/>
      <c r="G380" s="218">
        <v>8</v>
      </c>
      <c r="H380" s="219">
        <v>96</v>
      </c>
      <c r="I380" s="218">
        <f t="shared" ref="I380:I388" si="173">C380/3</f>
        <v>4</v>
      </c>
      <c r="J380" s="527"/>
      <c r="K380" s="504"/>
      <c r="L380" s="506"/>
    </row>
    <row r="381" spans="1:13" x14ac:dyDescent="0.2">
      <c r="A381" s="528"/>
      <c r="B381" s="529" t="s">
        <v>125</v>
      </c>
      <c r="C381" s="530">
        <v>12</v>
      </c>
      <c r="D381" s="218">
        <f t="shared" si="171"/>
        <v>4</v>
      </c>
      <c r="E381" s="218">
        <f t="shared" si="172"/>
        <v>4</v>
      </c>
      <c r="F381" s="219"/>
      <c r="G381" s="218">
        <v>8</v>
      </c>
      <c r="H381" s="219">
        <v>124</v>
      </c>
      <c r="I381" s="218">
        <f t="shared" si="173"/>
        <v>4</v>
      </c>
      <c r="J381" s="527"/>
      <c r="K381" s="504"/>
      <c r="L381" s="506"/>
      <c r="M381" s="1314" t="s">
        <v>5518</v>
      </c>
    </row>
    <row r="382" spans="1:13" x14ac:dyDescent="0.2">
      <c r="A382" s="528"/>
      <c r="B382" s="529" t="s">
        <v>131</v>
      </c>
      <c r="C382" s="530">
        <v>12</v>
      </c>
      <c r="D382" s="218">
        <f t="shared" si="171"/>
        <v>4</v>
      </c>
      <c r="E382" s="218">
        <f t="shared" si="172"/>
        <v>4</v>
      </c>
      <c r="F382" s="219"/>
      <c r="G382" s="218">
        <v>8</v>
      </c>
      <c r="H382" s="219">
        <v>60</v>
      </c>
      <c r="I382" s="218">
        <f t="shared" si="173"/>
        <v>4</v>
      </c>
      <c r="J382" s="527"/>
      <c r="K382" s="504"/>
      <c r="L382" s="506"/>
    </row>
    <row r="383" spans="1:13" x14ac:dyDescent="0.2">
      <c r="A383" s="528"/>
      <c r="B383" s="529" t="s">
        <v>132</v>
      </c>
      <c r="C383" s="530">
        <v>12</v>
      </c>
      <c r="D383" s="218">
        <f t="shared" si="171"/>
        <v>4</v>
      </c>
      <c r="E383" s="218">
        <f t="shared" si="172"/>
        <v>4</v>
      </c>
      <c r="F383" s="219"/>
      <c r="G383" s="218">
        <v>8</v>
      </c>
      <c r="H383" s="219">
        <v>28</v>
      </c>
      <c r="I383" s="218">
        <f t="shared" si="173"/>
        <v>4</v>
      </c>
      <c r="J383" s="527"/>
      <c r="K383" s="504"/>
      <c r="L383" s="506"/>
    </row>
    <row r="384" spans="1:13" x14ac:dyDescent="0.2">
      <c r="A384" s="528"/>
      <c r="B384" s="529" t="s">
        <v>127</v>
      </c>
      <c r="C384" s="530">
        <v>12</v>
      </c>
      <c r="D384" s="218">
        <f t="shared" si="171"/>
        <v>4</v>
      </c>
      <c r="E384" s="218">
        <f t="shared" si="172"/>
        <v>4</v>
      </c>
      <c r="F384" s="219"/>
      <c r="G384" s="218">
        <v>8</v>
      </c>
      <c r="H384" s="219">
        <v>82</v>
      </c>
      <c r="I384" s="218">
        <f t="shared" si="173"/>
        <v>4</v>
      </c>
      <c r="J384" s="527"/>
      <c r="K384" s="504"/>
      <c r="L384" s="506"/>
    </row>
    <row r="385" spans="1:20" x14ac:dyDescent="0.2">
      <c r="A385" s="528"/>
      <c r="B385" s="529" t="s">
        <v>128</v>
      </c>
      <c r="C385" s="530">
        <v>12</v>
      </c>
      <c r="D385" s="218">
        <f t="shared" si="171"/>
        <v>4</v>
      </c>
      <c r="E385" s="218">
        <f t="shared" si="172"/>
        <v>4</v>
      </c>
      <c r="F385" s="219"/>
      <c r="G385" s="218">
        <v>8</v>
      </c>
      <c r="H385" s="219">
        <v>58</v>
      </c>
      <c r="I385" s="218">
        <f t="shared" si="173"/>
        <v>4</v>
      </c>
      <c r="J385" s="527"/>
      <c r="K385" s="504"/>
      <c r="L385" s="506"/>
    </row>
    <row r="386" spans="1:20" x14ac:dyDescent="0.2">
      <c r="A386" s="528"/>
      <c r="B386" s="532" t="s">
        <v>133</v>
      </c>
      <c r="C386" s="530">
        <v>12</v>
      </c>
      <c r="D386" s="218">
        <f t="shared" si="171"/>
        <v>4</v>
      </c>
      <c r="E386" s="218">
        <f t="shared" si="172"/>
        <v>4</v>
      </c>
      <c r="F386" s="219"/>
      <c r="G386" s="218">
        <v>8</v>
      </c>
      <c r="H386" s="219">
        <v>142</v>
      </c>
      <c r="I386" s="218">
        <f t="shared" si="173"/>
        <v>4</v>
      </c>
      <c r="J386" s="527"/>
      <c r="K386" s="504"/>
      <c r="L386" s="506"/>
    </row>
    <row r="387" spans="1:20" x14ac:dyDescent="0.2">
      <c r="A387" s="528"/>
      <c r="B387" s="529" t="s">
        <v>129</v>
      </c>
      <c r="C387" s="530">
        <v>12</v>
      </c>
      <c r="D387" s="218">
        <f t="shared" si="171"/>
        <v>4</v>
      </c>
      <c r="E387" s="218">
        <f t="shared" si="172"/>
        <v>4</v>
      </c>
      <c r="F387" s="218"/>
      <c r="G387" s="218">
        <v>8</v>
      </c>
      <c r="H387" s="218">
        <v>70</v>
      </c>
      <c r="I387" s="218">
        <f t="shared" si="173"/>
        <v>4</v>
      </c>
      <c r="J387" s="527"/>
      <c r="K387" s="504"/>
      <c r="L387" s="506"/>
    </row>
    <row r="388" spans="1:20" x14ac:dyDescent="0.2">
      <c r="A388" s="528"/>
      <c r="B388" s="529" t="s">
        <v>134</v>
      </c>
      <c r="C388" s="530">
        <v>12</v>
      </c>
      <c r="D388" s="218">
        <f t="shared" si="171"/>
        <v>4</v>
      </c>
      <c r="E388" s="218">
        <f t="shared" si="172"/>
        <v>4</v>
      </c>
      <c r="F388" s="218"/>
      <c r="G388" s="218">
        <v>8</v>
      </c>
      <c r="H388" s="218">
        <v>106</v>
      </c>
      <c r="I388" s="218">
        <f t="shared" si="173"/>
        <v>4</v>
      </c>
      <c r="J388" s="527"/>
      <c r="K388" s="504"/>
      <c r="L388" s="506"/>
    </row>
    <row r="389" spans="1:20" x14ac:dyDescent="0.2">
      <c r="A389" s="528"/>
      <c r="B389" s="529" t="s">
        <v>5380</v>
      </c>
      <c r="C389" s="530">
        <v>12</v>
      </c>
      <c r="D389" s="218">
        <f>C389/3</f>
        <v>4</v>
      </c>
      <c r="E389" s="218">
        <f>C389/3</f>
        <v>4</v>
      </c>
      <c r="F389" s="259"/>
      <c r="G389" s="218">
        <v>8</v>
      </c>
      <c r="H389" s="219">
        <v>50</v>
      </c>
      <c r="I389" s="218">
        <f>C389/3</f>
        <v>4</v>
      </c>
      <c r="J389" s="527"/>
      <c r="K389" s="504"/>
      <c r="L389" s="506"/>
    </row>
    <row r="390" spans="1:20" x14ac:dyDescent="0.2">
      <c r="A390" s="528"/>
      <c r="B390" s="529" t="s">
        <v>5379</v>
      </c>
      <c r="C390" s="530">
        <v>12</v>
      </c>
      <c r="D390" s="218">
        <f t="shared" ref="D390:D393" si="174">C390/3</f>
        <v>4</v>
      </c>
      <c r="E390" s="218">
        <f t="shared" ref="E390:E393" si="175">C390/3</f>
        <v>4</v>
      </c>
      <c r="F390" s="259"/>
      <c r="G390" s="218">
        <v>8</v>
      </c>
      <c r="H390" s="219">
        <v>138</v>
      </c>
      <c r="I390" s="218">
        <f t="shared" ref="I390:I393" si="176">C390/3</f>
        <v>4</v>
      </c>
      <c r="J390" s="527"/>
      <c r="K390" s="504"/>
      <c r="L390" s="506"/>
    </row>
    <row r="391" spans="1:20" x14ac:dyDescent="0.2">
      <c r="B391" s="529" t="s">
        <v>5381</v>
      </c>
      <c r="C391" s="530">
        <v>12</v>
      </c>
      <c r="D391" s="218">
        <f t="shared" si="174"/>
        <v>4</v>
      </c>
      <c r="E391" s="218">
        <f t="shared" si="175"/>
        <v>4</v>
      </c>
      <c r="F391" s="259"/>
      <c r="G391" s="218">
        <v>8</v>
      </c>
      <c r="H391" s="219">
        <v>38</v>
      </c>
      <c r="I391" s="218">
        <f t="shared" si="176"/>
        <v>4</v>
      </c>
      <c r="J391" s="527"/>
      <c r="K391" s="504"/>
      <c r="L391" s="506"/>
    </row>
    <row r="392" spans="1:20" x14ac:dyDescent="0.2">
      <c r="B392" s="529" t="s">
        <v>135</v>
      </c>
      <c r="C392" s="530">
        <v>12</v>
      </c>
      <c r="D392" s="218">
        <f t="shared" si="174"/>
        <v>4</v>
      </c>
      <c r="E392" s="218">
        <f t="shared" si="175"/>
        <v>4</v>
      </c>
      <c r="F392" s="259"/>
      <c r="G392" s="218">
        <v>8</v>
      </c>
      <c r="H392" s="219">
        <v>72</v>
      </c>
      <c r="I392" s="218">
        <f t="shared" si="176"/>
        <v>4</v>
      </c>
      <c r="J392" s="527"/>
      <c r="K392" s="504"/>
      <c r="L392" s="506"/>
    </row>
    <row r="393" spans="1:20" x14ac:dyDescent="0.2">
      <c r="B393" s="529" t="s">
        <v>130</v>
      </c>
      <c r="C393" s="530">
        <v>12</v>
      </c>
      <c r="D393" s="218">
        <f t="shared" si="174"/>
        <v>4</v>
      </c>
      <c r="E393" s="218">
        <f t="shared" si="175"/>
        <v>4</v>
      </c>
      <c r="F393" s="259"/>
      <c r="G393" s="218">
        <v>8</v>
      </c>
      <c r="H393" s="219">
        <v>82</v>
      </c>
      <c r="I393" s="218">
        <f t="shared" si="176"/>
        <v>4</v>
      </c>
      <c r="J393" s="527"/>
      <c r="K393" s="504"/>
      <c r="L393" s="506"/>
    </row>
    <row r="394" spans="1:20" ht="25.5" x14ac:dyDescent="0.2">
      <c r="B394" s="533" t="s">
        <v>5382</v>
      </c>
      <c r="C394" s="534">
        <f>C18+C31+C44+C57+C70+C83+C96+C109+C122+C136+C150+C164+C178+C192+C206+C220+C234+C248+C262+C276+C290+C304+C319+C334+C349+C364+C379+C5</f>
        <v>4332</v>
      </c>
      <c r="D394" s="534">
        <f t="shared" ref="D394:I394" si="177">D18+D31+D44+D57+D70+D83+D96+D109+D122+D136+D150+D164+D178+D192+D206+D220+D234+D248+D262+D276+D290+D304+D319+D334+D349+D364+D379+D5</f>
        <v>1444</v>
      </c>
      <c r="E394" s="534">
        <f t="shared" si="177"/>
        <v>1444</v>
      </c>
      <c r="F394" s="534">
        <f t="shared" si="177"/>
        <v>150</v>
      </c>
      <c r="G394" s="534">
        <f t="shared" si="177"/>
        <v>2888</v>
      </c>
      <c r="H394" s="534">
        <f t="shared" si="177"/>
        <v>31018</v>
      </c>
      <c r="I394" s="534">
        <f t="shared" si="177"/>
        <v>1444</v>
      </c>
      <c r="O394" s="268"/>
      <c r="P394" s="268"/>
      <c r="Q394" s="268"/>
      <c r="R394" s="268"/>
      <c r="S394" s="268"/>
      <c r="T394" s="268"/>
    </row>
    <row r="395" spans="1:20" x14ac:dyDescent="0.2">
      <c r="B395" s="535" t="s">
        <v>46</v>
      </c>
      <c r="C395" s="260">
        <v>8</v>
      </c>
      <c r="D395" s="536">
        <f>G406</f>
        <v>8.6</v>
      </c>
      <c r="E395" s="536">
        <f>G402</f>
        <v>4.2</v>
      </c>
      <c r="F395" s="536">
        <f>G403</f>
        <v>14.52</v>
      </c>
      <c r="G395" s="537">
        <f>G407</f>
        <v>0.16800000000000001</v>
      </c>
      <c r="H395" s="536">
        <f>G407</f>
        <v>0.16800000000000001</v>
      </c>
      <c r="I395" s="536">
        <f>G404+G405</f>
        <v>3.72</v>
      </c>
      <c r="J395" s="538"/>
    </row>
    <row r="396" spans="1:20" x14ac:dyDescent="0.2">
      <c r="B396" s="311" t="s">
        <v>108</v>
      </c>
      <c r="C396" s="557">
        <f>C394*C395</f>
        <v>34656</v>
      </c>
      <c r="D396" s="558">
        <f>D394*D395</f>
        <v>12418.4</v>
      </c>
      <c r="E396" s="558">
        <f>E394*E395</f>
        <v>6064.8</v>
      </c>
      <c r="F396" s="558">
        <f>F394*F395</f>
        <v>2178</v>
      </c>
      <c r="G396" s="557">
        <f>G394*G395</f>
        <v>485.18400000000003</v>
      </c>
      <c r="H396" s="557">
        <f>H395*H394</f>
        <v>5211.0240000000003</v>
      </c>
      <c r="I396" s="558">
        <f>I394*I395</f>
        <v>5371.68</v>
      </c>
      <c r="K396" s="268"/>
      <c r="L396" s="268"/>
      <c r="M396" s="268"/>
      <c r="N396" s="268"/>
      <c r="O396" s="268"/>
    </row>
    <row r="397" spans="1:20" x14ac:dyDescent="0.2">
      <c r="B397" s="253"/>
      <c r="C397" s="539"/>
      <c r="D397" s="540"/>
      <c r="E397" s="540"/>
      <c r="F397" s="540"/>
      <c r="G397" s="540"/>
      <c r="H397" s="540"/>
      <c r="I397" s="540"/>
    </row>
    <row r="398" spans="1:20" x14ac:dyDescent="0.2">
      <c r="E398" s="268"/>
      <c r="F398" s="268"/>
      <c r="G398" s="267"/>
      <c r="H398" s="541" t="s">
        <v>5383</v>
      </c>
      <c r="I398" s="524">
        <f>SUM(D396:I396)</f>
        <v>31729.088000000003</v>
      </c>
      <c r="M398" s="1134" t="s">
        <v>10</v>
      </c>
      <c r="N398" s="1134" t="s">
        <v>11</v>
      </c>
      <c r="O398" s="1134" t="s">
        <v>12</v>
      </c>
      <c r="P398" s="268"/>
      <c r="Q398" s="268"/>
    </row>
    <row r="399" spans="1:20" x14ac:dyDescent="0.2">
      <c r="E399" s="268"/>
      <c r="F399" s="268"/>
      <c r="G399" s="267"/>
      <c r="H399" s="541"/>
      <c r="I399" s="543"/>
      <c r="J399" s="544"/>
      <c r="K399" s="268"/>
      <c r="M399" s="331" t="s">
        <v>13</v>
      </c>
      <c r="N399" s="226">
        <v>117</v>
      </c>
      <c r="O399" s="332">
        <f>N399/N401</f>
        <v>7.7859852265921344E-3</v>
      </c>
      <c r="P399" s="268"/>
      <c r="Q399" s="268"/>
    </row>
    <row r="400" spans="1:20" x14ac:dyDescent="0.2">
      <c r="E400" s="268"/>
      <c r="F400" s="268"/>
      <c r="G400" s="267"/>
      <c r="H400" s="541"/>
      <c r="I400" s="543"/>
      <c r="J400" s="548">
        <f>O400</f>
        <v>0.99221401477340787</v>
      </c>
      <c r="K400" s="357">
        <f>I398*O400</f>
        <v>31482.045789578762</v>
      </c>
      <c r="M400" s="333" t="s">
        <v>14</v>
      </c>
      <c r="N400" s="334">
        <v>14910</v>
      </c>
      <c r="O400" s="335">
        <f>N400/N401</f>
        <v>0.99221401477340787</v>
      </c>
      <c r="P400" s="552"/>
      <c r="Q400" s="268"/>
    </row>
    <row r="401" spans="2:17" x14ac:dyDescent="0.2">
      <c r="D401" s="1465"/>
      <c r="E401" s="1465"/>
      <c r="F401" s="1157" t="s">
        <v>37</v>
      </c>
      <c r="G401" s="1158" t="s">
        <v>136</v>
      </c>
      <c r="K401" s="1161">
        <f>ROUNDUP(K400,0)</f>
        <v>31483</v>
      </c>
      <c r="M401" s="331" t="s">
        <v>3</v>
      </c>
      <c r="N401" s="334">
        <f>N400+N399</f>
        <v>15027</v>
      </c>
      <c r="O401" s="336">
        <v>1</v>
      </c>
      <c r="P401" s="268"/>
      <c r="Q401" s="268"/>
    </row>
    <row r="402" spans="2:17" x14ac:dyDescent="0.2">
      <c r="D402" s="1464" t="s">
        <v>137</v>
      </c>
      <c r="E402" s="1464"/>
      <c r="F402" s="346">
        <v>3.75</v>
      </c>
      <c r="G402" s="346">
        <v>4.2</v>
      </c>
      <c r="M402" s="268"/>
      <c r="N402" s="268"/>
      <c r="O402" s="268"/>
      <c r="P402" s="268"/>
      <c r="Q402" s="268"/>
    </row>
    <row r="403" spans="2:17" x14ac:dyDescent="0.2">
      <c r="D403" s="1464" t="s">
        <v>121</v>
      </c>
      <c r="E403" s="1464"/>
      <c r="F403" s="346" t="s">
        <v>138</v>
      </c>
      <c r="G403" s="346">
        <v>14.52</v>
      </c>
      <c r="H403" s="556"/>
    </row>
    <row r="404" spans="2:17" x14ac:dyDescent="0.2">
      <c r="D404" s="1464" t="s">
        <v>41</v>
      </c>
      <c r="E404" s="1464"/>
      <c r="F404" s="346">
        <v>3.23</v>
      </c>
      <c r="G404" s="346">
        <v>3.62</v>
      </c>
    </row>
    <row r="405" spans="2:17" x14ac:dyDescent="0.2">
      <c r="D405" s="1317" t="s">
        <v>122</v>
      </c>
      <c r="E405" s="1317"/>
      <c r="F405" s="346"/>
      <c r="G405" s="346">
        <v>0.1</v>
      </c>
    </row>
    <row r="406" spans="2:17" x14ac:dyDescent="0.2">
      <c r="D406" s="1464" t="s">
        <v>42</v>
      </c>
      <c r="E406" s="1464"/>
      <c r="F406" s="343">
        <v>7.68</v>
      </c>
      <c r="G406" s="343">
        <v>8.6</v>
      </c>
    </row>
    <row r="407" spans="2:17" x14ac:dyDescent="0.2">
      <c r="D407" s="1464" t="s">
        <v>43</v>
      </c>
      <c r="E407" s="1464"/>
      <c r="F407" s="1159">
        <v>0.15</v>
      </c>
      <c r="G407" s="346">
        <v>0.16800000000000001</v>
      </c>
    </row>
    <row r="408" spans="2:17" x14ac:dyDescent="0.2">
      <c r="B408" s="268"/>
      <c r="D408" s="276"/>
      <c r="E408" s="276"/>
      <c r="F408" s="276" t="s">
        <v>44</v>
      </c>
      <c r="G408" s="1160">
        <f>SUM(G402:G407)</f>
        <v>31.207999999999998</v>
      </c>
    </row>
    <row r="409" spans="2:17" x14ac:dyDescent="0.2">
      <c r="B409" s="268"/>
    </row>
    <row r="410" spans="2:17" x14ac:dyDescent="0.2">
      <c r="G410" s="111"/>
    </row>
    <row r="411" spans="2:17" x14ac:dyDescent="0.2">
      <c r="G411" s="111"/>
    </row>
    <row r="412" spans="2:17" x14ac:dyDescent="0.2">
      <c r="G412" s="111"/>
    </row>
    <row r="413" spans="2:17" x14ac:dyDescent="0.2">
      <c r="G413" s="111"/>
    </row>
    <row r="414" spans="2:17" x14ac:dyDescent="0.2">
      <c r="G414" s="111"/>
      <c r="I414" s="268"/>
    </row>
    <row r="415" spans="2:17" x14ac:dyDescent="0.2">
      <c r="G415" s="111"/>
    </row>
    <row r="416" spans="2:17" x14ac:dyDescent="0.2">
      <c r="D416" s="511"/>
      <c r="G416" s="111"/>
    </row>
  </sheetData>
  <mergeCells count="7">
    <mergeCell ref="D406:E406"/>
    <mergeCell ref="D407:E407"/>
    <mergeCell ref="G1:I1"/>
    <mergeCell ref="D401:E401"/>
    <mergeCell ref="D402:E402"/>
    <mergeCell ref="D403:E403"/>
    <mergeCell ref="D404:E404"/>
  </mergeCells>
  <pageMargins left="0.11811023622047245" right="0.11811023622047245" top="0.19685039370078741" bottom="0.15748031496062992" header="0.31496062992125984" footer="0.31496062992125984"/>
  <pageSetup paperSize="9" scale="60"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81988-751D-4CBA-9E2D-999AA7B74AC1}">
  <sheetPr>
    <tabColor theme="9" tint="0.79998168889431442"/>
  </sheetPr>
  <dimension ref="B1:U56"/>
  <sheetViews>
    <sheetView showGridLines="0" zoomScale="82" zoomScaleNormal="82" workbookViewId="0">
      <selection activeCell="G1" sqref="G1:I1"/>
    </sheetView>
  </sheetViews>
  <sheetFormatPr defaultRowHeight="12.75" x14ac:dyDescent="0.2"/>
  <cols>
    <col min="1" max="1" width="1.42578125" style="19" customWidth="1"/>
    <col min="2" max="2" width="31.5703125" style="19" customWidth="1"/>
    <col min="3" max="3" width="15.7109375" style="19" customWidth="1"/>
    <col min="4" max="4" width="17.42578125" style="19" customWidth="1"/>
    <col min="5" max="5" width="13.42578125" style="19" customWidth="1"/>
    <col min="6" max="6" width="19.5703125" style="19" customWidth="1"/>
    <col min="7" max="7" width="16" style="216" customWidth="1"/>
    <col min="8" max="8" width="15.28515625" style="19" customWidth="1"/>
    <col min="9" max="9" width="13.7109375" style="19" customWidth="1"/>
    <col min="10" max="11" width="23.28515625" style="19" customWidth="1"/>
    <col min="12" max="16384" width="9.140625" style="19"/>
  </cols>
  <sheetData>
    <row r="1" spans="2:21" ht="70.5" customHeight="1" x14ac:dyDescent="0.2">
      <c r="G1" s="1466" t="s">
        <v>5413</v>
      </c>
      <c r="H1" s="1466"/>
      <c r="I1" s="1466"/>
    </row>
    <row r="2" spans="2:21" x14ac:dyDescent="0.2">
      <c r="B2" s="212" t="s">
        <v>5088</v>
      </c>
      <c r="C2" s="213"/>
      <c r="D2" s="213"/>
      <c r="E2" s="213"/>
      <c r="F2" s="213"/>
      <c r="G2" s="214"/>
    </row>
    <row r="4" spans="2:21" ht="63.75" x14ac:dyDescent="0.2">
      <c r="B4" s="308" t="s">
        <v>5066</v>
      </c>
      <c r="C4" s="265" t="s">
        <v>144</v>
      </c>
      <c r="D4" s="265" t="s">
        <v>51</v>
      </c>
      <c r="E4" s="265" t="s">
        <v>52</v>
      </c>
      <c r="F4" s="265" t="s">
        <v>53</v>
      </c>
      <c r="G4" s="264" t="s">
        <v>54</v>
      </c>
      <c r="H4" s="265" t="s">
        <v>66</v>
      </c>
      <c r="I4" s="265" t="s">
        <v>56</v>
      </c>
    </row>
    <row r="5" spans="2:21" x14ac:dyDescent="0.2">
      <c r="B5" s="272" t="s">
        <v>145</v>
      </c>
      <c r="C5" s="279">
        <v>6.5</v>
      </c>
      <c r="D5" s="218">
        <v>40</v>
      </c>
      <c r="E5" s="218">
        <v>40</v>
      </c>
      <c r="F5" s="259">
        <v>4</v>
      </c>
      <c r="G5" s="560">
        <v>0.8</v>
      </c>
      <c r="H5" s="219">
        <v>17.52</v>
      </c>
      <c r="I5" s="218">
        <v>80</v>
      </c>
      <c r="J5" s="274"/>
    </row>
    <row r="6" spans="2:21" x14ac:dyDescent="0.2">
      <c r="B6" s="272" t="s">
        <v>146</v>
      </c>
      <c r="C6" s="280">
        <v>3.5</v>
      </c>
      <c r="D6" s="218">
        <v>20</v>
      </c>
      <c r="E6" s="218">
        <v>20</v>
      </c>
      <c r="F6" s="259">
        <v>4</v>
      </c>
      <c r="G6" s="560">
        <v>0.4</v>
      </c>
      <c r="H6" s="219">
        <v>12.74</v>
      </c>
      <c r="I6" s="218">
        <v>40</v>
      </c>
      <c r="J6" s="274"/>
    </row>
    <row r="7" spans="2:21" x14ac:dyDescent="0.2">
      <c r="B7" s="272" t="s">
        <v>147</v>
      </c>
      <c r="C7" s="280">
        <v>2</v>
      </c>
      <c r="D7" s="218">
        <v>20</v>
      </c>
      <c r="E7" s="218">
        <v>20</v>
      </c>
      <c r="F7" s="259">
        <v>4</v>
      </c>
      <c r="G7" s="560">
        <v>0.4</v>
      </c>
      <c r="H7" s="219">
        <v>10.34</v>
      </c>
      <c r="I7" s="218">
        <v>40</v>
      </c>
      <c r="J7" s="274"/>
    </row>
    <row r="8" spans="2:21" x14ac:dyDescent="0.2">
      <c r="B8" s="272" t="s">
        <v>148</v>
      </c>
      <c r="C8" s="280">
        <v>3</v>
      </c>
      <c r="D8" s="218">
        <v>20</v>
      </c>
      <c r="E8" s="218">
        <v>20</v>
      </c>
      <c r="F8" s="259">
        <v>4</v>
      </c>
      <c r="G8" s="560">
        <v>0.4</v>
      </c>
      <c r="H8" s="219">
        <v>7.64</v>
      </c>
      <c r="I8" s="218">
        <v>40</v>
      </c>
      <c r="J8" s="274"/>
    </row>
    <row r="9" spans="2:21" x14ac:dyDescent="0.2">
      <c r="B9" s="272" t="s">
        <v>149</v>
      </c>
      <c r="C9" s="280">
        <v>1.5</v>
      </c>
      <c r="D9" s="218">
        <v>20</v>
      </c>
      <c r="E9" s="218">
        <v>20</v>
      </c>
      <c r="F9" s="259">
        <v>4</v>
      </c>
      <c r="G9" s="560">
        <v>0.4</v>
      </c>
      <c r="H9" s="219">
        <v>2.76</v>
      </c>
      <c r="I9" s="218">
        <v>40</v>
      </c>
      <c r="J9" s="274"/>
    </row>
    <row r="10" spans="2:21" x14ac:dyDescent="0.2">
      <c r="B10" s="272" t="s">
        <v>150</v>
      </c>
      <c r="C10" s="280">
        <v>1.5</v>
      </c>
      <c r="D10" s="218">
        <v>20</v>
      </c>
      <c r="E10" s="218">
        <v>20</v>
      </c>
      <c r="F10" s="259">
        <v>4</v>
      </c>
      <c r="G10" s="560">
        <v>0.4</v>
      </c>
      <c r="H10" s="219">
        <v>0.82</v>
      </c>
      <c r="I10" s="218">
        <v>40</v>
      </c>
      <c r="J10" s="274"/>
    </row>
    <row r="11" spans="2:21" x14ac:dyDescent="0.2">
      <c r="B11" s="272" t="s">
        <v>151</v>
      </c>
      <c r="C11" s="280">
        <v>2</v>
      </c>
      <c r="D11" s="218">
        <v>20</v>
      </c>
      <c r="E11" s="218">
        <v>20</v>
      </c>
      <c r="F11" s="259">
        <v>4</v>
      </c>
      <c r="G11" s="560">
        <v>0.4</v>
      </c>
      <c r="H11" s="219">
        <v>3.28</v>
      </c>
      <c r="I11" s="218">
        <v>40</v>
      </c>
      <c r="J11" s="274"/>
    </row>
    <row r="12" spans="2:21" x14ac:dyDescent="0.2">
      <c r="B12" s="561" t="s">
        <v>45</v>
      </c>
      <c r="C12" s="562">
        <f>SUM(C5:C11)</f>
        <v>20</v>
      </c>
      <c r="D12" s="562">
        <f t="shared" ref="D12:I12" si="0">SUM(D5:D11)</f>
        <v>160</v>
      </c>
      <c r="E12" s="562">
        <f t="shared" si="0"/>
        <v>160</v>
      </c>
      <c r="F12" s="562">
        <f t="shared" si="0"/>
        <v>28</v>
      </c>
      <c r="G12" s="562">
        <f>SUM(G5:G11)</f>
        <v>3.1999999999999997</v>
      </c>
      <c r="H12" s="562">
        <f t="shared" si="0"/>
        <v>55.099999999999994</v>
      </c>
      <c r="I12" s="562">
        <f t="shared" si="0"/>
        <v>320</v>
      </c>
      <c r="K12" s="217"/>
      <c r="L12" s="217"/>
      <c r="M12" s="217"/>
      <c r="N12" s="217"/>
      <c r="O12" s="217"/>
      <c r="P12" s="217"/>
      <c r="Q12" s="217"/>
      <c r="R12" s="217"/>
      <c r="S12" s="217"/>
      <c r="T12" s="217"/>
      <c r="U12" s="217"/>
    </row>
    <row r="13" spans="2:21" x14ac:dyDescent="0.2">
      <c r="B13" s="535" t="s">
        <v>46</v>
      </c>
      <c r="C13" s="278" t="s">
        <v>152</v>
      </c>
      <c r="D13" s="536">
        <f>G23</f>
        <v>10.98</v>
      </c>
      <c r="E13" s="563">
        <f>G20</f>
        <v>3.51</v>
      </c>
      <c r="F13" s="563">
        <f>G21</f>
        <v>9</v>
      </c>
      <c r="G13" s="564">
        <f>G24</f>
        <v>12.32</v>
      </c>
      <c r="H13" s="563">
        <f>G24</f>
        <v>12.32</v>
      </c>
      <c r="I13" s="563">
        <f>G22</f>
        <v>1.62</v>
      </c>
      <c r="J13" s="565"/>
    </row>
    <row r="14" spans="2:21" x14ac:dyDescent="0.2">
      <c r="B14" s="566" t="s">
        <v>108</v>
      </c>
      <c r="C14" s="568">
        <v>0</v>
      </c>
      <c r="D14" s="558">
        <f t="shared" ref="D14:I14" si="1">D12*D13</f>
        <v>1756.8000000000002</v>
      </c>
      <c r="E14" s="558">
        <f>E12*E13</f>
        <v>561.59999999999991</v>
      </c>
      <c r="F14" s="558">
        <f t="shared" si="1"/>
        <v>252</v>
      </c>
      <c r="G14" s="557">
        <f t="shared" si="1"/>
        <v>39.423999999999999</v>
      </c>
      <c r="H14" s="557">
        <f>H12*H13</f>
        <v>678.83199999999999</v>
      </c>
      <c r="I14" s="558">
        <f t="shared" si="1"/>
        <v>518.40000000000009</v>
      </c>
      <c r="K14" s="217"/>
      <c r="L14" s="217"/>
      <c r="M14" s="217"/>
      <c r="N14" s="286"/>
      <c r="O14" s="217"/>
    </row>
    <row r="15" spans="2:21" ht="13.5" thickBot="1" x14ac:dyDescent="0.25">
      <c r="B15" s="253"/>
      <c r="C15" s="287"/>
      <c r="D15" s="287"/>
      <c r="E15" s="287"/>
      <c r="F15" s="287"/>
      <c r="G15" s="287"/>
      <c r="H15" s="287"/>
      <c r="I15" s="287"/>
    </row>
    <row r="16" spans="2:21" ht="13.5" thickBot="1" x14ac:dyDescent="0.25">
      <c r="E16" s="268"/>
      <c r="F16" s="217"/>
      <c r="G16" s="251"/>
      <c r="H16" s="541" t="s">
        <v>109</v>
      </c>
      <c r="I16" s="569">
        <f>SUM(D14:I14)</f>
        <v>3807.056</v>
      </c>
      <c r="M16" s="290" t="s">
        <v>10</v>
      </c>
      <c r="N16" s="291" t="s">
        <v>11</v>
      </c>
      <c r="O16" s="291" t="s">
        <v>12</v>
      </c>
    </row>
    <row r="17" spans="2:16" ht="13.5" thickBot="1" x14ac:dyDescent="0.25">
      <c r="E17" s="217"/>
      <c r="F17" s="217"/>
      <c r="G17" s="251"/>
      <c r="H17" s="288"/>
      <c r="I17" s="292"/>
      <c r="J17" s="217"/>
      <c r="K17" s="217"/>
      <c r="M17" s="293" t="s">
        <v>13</v>
      </c>
      <c r="N17" s="567">
        <v>115</v>
      </c>
      <c r="O17" s="295">
        <f>N17/N19</f>
        <v>4.1742286751361164E-2</v>
      </c>
    </row>
    <row r="18" spans="2:16" ht="13.5" thickBot="1" x14ac:dyDescent="0.25">
      <c r="E18" s="217"/>
      <c r="F18" s="217"/>
      <c r="G18" s="251"/>
      <c r="H18" s="288"/>
      <c r="I18" s="292"/>
      <c r="J18" s="296">
        <f>O18</f>
        <v>0.95825771324863884</v>
      </c>
      <c r="K18" s="252">
        <f>I16*O18</f>
        <v>3648.14077676951</v>
      </c>
      <c r="M18" s="297" t="s">
        <v>14</v>
      </c>
      <c r="N18" s="298">
        <v>2640</v>
      </c>
      <c r="O18" s="299">
        <f>N18/N19</f>
        <v>0.95825771324863884</v>
      </c>
      <c r="P18" s="201" t="s">
        <v>110</v>
      </c>
    </row>
    <row r="19" spans="2:16" ht="13.5" thickBot="1" x14ac:dyDescent="0.25">
      <c r="E19" s="300" t="s">
        <v>111</v>
      </c>
      <c r="F19" s="301" t="s">
        <v>37</v>
      </c>
      <c r="G19" s="302" t="s">
        <v>38</v>
      </c>
      <c r="K19" s="322">
        <f>ROUNDUP(K18,0)</f>
        <v>3649</v>
      </c>
      <c r="M19" s="293" t="s">
        <v>3</v>
      </c>
      <c r="N19" s="298">
        <f>N18+N17</f>
        <v>2755</v>
      </c>
      <c r="O19" s="303">
        <v>1</v>
      </c>
    </row>
    <row r="20" spans="2:16" x14ac:dyDescent="0.2">
      <c r="D20" s="21"/>
      <c r="E20" s="304" t="s">
        <v>153</v>
      </c>
      <c r="F20" s="305">
        <v>3.13</v>
      </c>
      <c r="G20" s="306">
        <v>3.51</v>
      </c>
    </row>
    <row r="21" spans="2:16" x14ac:dyDescent="0.2">
      <c r="D21" s="21"/>
      <c r="E21" s="304" t="s">
        <v>121</v>
      </c>
      <c r="F21" s="305">
        <v>7.44</v>
      </c>
      <c r="G21" s="306">
        <v>9</v>
      </c>
    </row>
    <row r="22" spans="2:16" x14ac:dyDescent="0.2">
      <c r="D22" s="21"/>
      <c r="E22" s="304" t="s">
        <v>41</v>
      </c>
      <c r="F22" s="305">
        <v>1.45</v>
      </c>
      <c r="G22" s="306">
        <v>1.62</v>
      </c>
    </row>
    <row r="23" spans="2:16" x14ac:dyDescent="0.2">
      <c r="D23" s="21"/>
      <c r="E23" s="304" t="s">
        <v>42</v>
      </c>
      <c r="F23" s="244">
        <v>9.8000000000000007</v>
      </c>
      <c r="G23" s="239">
        <v>10.98</v>
      </c>
      <c r="K23" s="245"/>
    </row>
    <row r="24" spans="2:16" x14ac:dyDescent="0.2">
      <c r="D24" s="21"/>
      <c r="E24" s="304" t="s">
        <v>154</v>
      </c>
      <c r="F24" s="305">
        <v>11</v>
      </c>
      <c r="G24" s="307">
        <v>12.32</v>
      </c>
    </row>
    <row r="25" spans="2:16" x14ac:dyDescent="0.2">
      <c r="B25" s="217"/>
      <c r="F25" s="19" t="s">
        <v>44</v>
      </c>
      <c r="G25" s="236">
        <f>SUM(G20:G24)</f>
        <v>37.43</v>
      </c>
    </row>
    <row r="26" spans="2:16" x14ac:dyDescent="0.2">
      <c r="B26" s="217"/>
    </row>
    <row r="27" spans="2:16" x14ac:dyDescent="0.2">
      <c r="G27" s="19"/>
    </row>
    <row r="28" spans="2:16" x14ac:dyDescent="0.2">
      <c r="G28" s="19"/>
    </row>
    <row r="29" spans="2:16" x14ac:dyDescent="0.2">
      <c r="G29" s="19"/>
    </row>
    <row r="30" spans="2:16" x14ac:dyDescent="0.2">
      <c r="B30" s="212" t="s">
        <v>5391</v>
      </c>
      <c r="C30" s="213"/>
      <c r="D30" s="213"/>
      <c r="E30" s="213"/>
      <c r="F30" s="213"/>
      <c r="G30" s="214"/>
    </row>
    <row r="32" spans="2:16" ht="63.75" x14ac:dyDescent="0.2">
      <c r="B32" s="308" t="s">
        <v>5066</v>
      </c>
      <c r="C32" s="265" t="s">
        <v>144</v>
      </c>
      <c r="D32" s="265" t="s">
        <v>51</v>
      </c>
      <c r="E32" s="265" t="s">
        <v>52</v>
      </c>
      <c r="F32" s="265" t="s">
        <v>53</v>
      </c>
      <c r="G32" s="264" t="s">
        <v>54</v>
      </c>
      <c r="H32" s="265" t="s">
        <v>66</v>
      </c>
      <c r="I32" s="265" t="s">
        <v>56</v>
      </c>
    </row>
    <row r="33" spans="2:20" x14ac:dyDescent="0.2">
      <c r="B33" s="529" t="s">
        <v>145</v>
      </c>
      <c r="C33" s="1165">
        <v>6.5</v>
      </c>
      <c r="D33" s="218">
        <v>40</v>
      </c>
      <c r="E33" s="218">
        <v>40</v>
      </c>
      <c r="F33" s="259">
        <v>4</v>
      </c>
      <c r="G33" s="560">
        <v>0.8</v>
      </c>
      <c r="H33" s="219">
        <v>13.16</v>
      </c>
      <c r="I33" s="218">
        <v>80</v>
      </c>
      <c r="J33" s="274"/>
    </row>
    <row r="34" spans="2:20" x14ac:dyDescent="0.2">
      <c r="B34" s="529" t="s">
        <v>146</v>
      </c>
      <c r="C34" s="530">
        <v>3.5</v>
      </c>
      <c r="D34" s="218">
        <v>20</v>
      </c>
      <c r="E34" s="218">
        <v>20</v>
      </c>
      <c r="F34" s="259">
        <v>4</v>
      </c>
      <c r="G34" s="560">
        <v>0.4</v>
      </c>
      <c r="H34" s="219">
        <v>11.56</v>
      </c>
      <c r="I34" s="218">
        <v>40</v>
      </c>
      <c r="J34" s="274"/>
    </row>
    <row r="35" spans="2:20" x14ac:dyDescent="0.2">
      <c r="B35" s="529" t="s">
        <v>147</v>
      </c>
      <c r="C35" s="530">
        <v>2</v>
      </c>
      <c r="D35" s="218">
        <v>20</v>
      </c>
      <c r="E35" s="218">
        <v>20</v>
      </c>
      <c r="F35" s="259">
        <v>4</v>
      </c>
      <c r="G35" s="560">
        <v>0.4</v>
      </c>
      <c r="H35" s="219">
        <v>8.6999999999999993</v>
      </c>
      <c r="I35" s="218">
        <v>40</v>
      </c>
      <c r="J35" s="274"/>
    </row>
    <row r="36" spans="2:20" x14ac:dyDescent="0.2">
      <c r="B36" s="529" t="s">
        <v>148</v>
      </c>
      <c r="C36" s="530">
        <v>4</v>
      </c>
      <c r="D36" s="218">
        <v>20</v>
      </c>
      <c r="E36" s="218">
        <v>20</v>
      </c>
      <c r="F36" s="259">
        <v>4</v>
      </c>
      <c r="G36" s="560">
        <v>0.4</v>
      </c>
      <c r="H36" s="219">
        <v>6.74</v>
      </c>
      <c r="I36" s="218">
        <v>40</v>
      </c>
      <c r="J36" s="274"/>
    </row>
    <row r="37" spans="2:20" x14ac:dyDescent="0.2">
      <c r="B37" s="529" t="s">
        <v>149</v>
      </c>
      <c r="C37" s="530">
        <v>2.5</v>
      </c>
      <c r="D37" s="218">
        <v>20</v>
      </c>
      <c r="E37" s="218">
        <v>20</v>
      </c>
      <c r="F37" s="259">
        <v>4</v>
      </c>
      <c r="G37" s="560">
        <v>0.4</v>
      </c>
      <c r="H37" s="219">
        <v>3.2</v>
      </c>
      <c r="I37" s="218">
        <v>40</v>
      </c>
      <c r="J37" s="274"/>
    </row>
    <row r="38" spans="2:20" x14ac:dyDescent="0.2">
      <c r="B38" s="529" t="s">
        <v>150</v>
      </c>
      <c r="C38" s="530">
        <v>1.5</v>
      </c>
      <c r="D38" s="218">
        <v>20</v>
      </c>
      <c r="E38" s="218">
        <v>20</v>
      </c>
      <c r="F38" s="259">
        <v>4</v>
      </c>
      <c r="G38" s="560">
        <v>0.4</v>
      </c>
      <c r="H38" s="219">
        <v>2.04</v>
      </c>
      <c r="I38" s="218">
        <v>40</v>
      </c>
      <c r="J38" s="274"/>
    </row>
    <row r="39" spans="2:20" x14ac:dyDescent="0.2">
      <c r="B39" s="529" t="s">
        <v>5388</v>
      </c>
      <c r="C39" s="530">
        <v>4</v>
      </c>
      <c r="D39" s="218">
        <v>15</v>
      </c>
      <c r="E39" s="218">
        <v>15</v>
      </c>
      <c r="F39" s="259">
        <v>3</v>
      </c>
      <c r="G39" s="560">
        <v>0.3</v>
      </c>
      <c r="H39" s="219">
        <v>7.6</v>
      </c>
      <c r="I39" s="218">
        <v>30</v>
      </c>
      <c r="J39" s="274"/>
    </row>
    <row r="40" spans="2:20" x14ac:dyDescent="0.2">
      <c r="B40" s="529" t="s">
        <v>5389</v>
      </c>
      <c r="C40" s="530">
        <v>2</v>
      </c>
      <c r="D40" s="218">
        <v>20</v>
      </c>
      <c r="E40" s="218">
        <v>20</v>
      </c>
      <c r="F40" s="259">
        <v>4</v>
      </c>
      <c r="G40" s="560">
        <v>0.4</v>
      </c>
      <c r="H40" s="219">
        <v>1.9</v>
      </c>
      <c r="I40" s="218">
        <v>40</v>
      </c>
      <c r="J40" s="274"/>
    </row>
    <row r="41" spans="2:20" x14ac:dyDescent="0.2">
      <c r="B41" s="529" t="s">
        <v>151</v>
      </c>
      <c r="C41" s="530">
        <v>1.5</v>
      </c>
      <c r="D41" s="218">
        <v>20</v>
      </c>
      <c r="E41" s="218">
        <v>20</v>
      </c>
      <c r="F41" s="259">
        <v>4</v>
      </c>
      <c r="G41" s="560">
        <v>0.4</v>
      </c>
      <c r="H41" s="219">
        <v>4.8</v>
      </c>
      <c r="I41" s="218">
        <v>40</v>
      </c>
      <c r="J41" s="274"/>
    </row>
    <row r="42" spans="2:20" x14ac:dyDescent="0.2">
      <c r="B42" s="561" t="s">
        <v>5365</v>
      </c>
      <c r="C42" s="1166">
        <f>SUM(C33:C41)</f>
        <v>27.5</v>
      </c>
      <c r="D42" s="562">
        <f t="shared" ref="D42:I42" si="2">SUM(D33:D41)</f>
        <v>195</v>
      </c>
      <c r="E42" s="562">
        <f t="shared" si="2"/>
        <v>195</v>
      </c>
      <c r="F42" s="562">
        <f t="shared" si="2"/>
        <v>35</v>
      </c>
      <c r="G42" s="562">
        <f>SUM(G33:G41)</f>
        <v>3.8999999999999995</v>
      </c>
      <c r="H42" s="562">
        <f t="shared" si="2"/>
        <v>59.7</v>
      </c>
      <c r="I42" s="562">
        <f t="shared" si="2"/>
        <v>390</v>
      </c>
      <c r="K42" s="217"/>
      <c r="L42" s="217"/>
      <c r="M42" s="217"/>
      <c r="N42" s="217"/>
      <c r="O42" s="217"/>
      <c r="P42" s="217"/>
      <c r="Q42" s="217"/>
      <c r="R42" s="217"/>
      <c r="S42" s="217"/>
      <c r="T42" s="217"/>
    </row>
    <row r="43" spans="2:20" x14ac:dyDescent="0.2">
      <c r="B43" s="535" t="s">
        <v>46</v>
      </c>
      <c r="C43" s="278" t="s">
        <v>5390</v>
      </c>
      <c r="D43" s="536">
        <f>G53</f>
        <v>10.98</v>
      </c>
      <c r="E43" s="563">
        <f>G50</f>
        <v>3.51</v>
      </c>
      <c r="F43" s="563">
        <f>G51</f>
        <v>9</v>
      </c>
      <c r="G43" s="564">
        <f>G54</f>
        <v>12.32</v>
      </c>
      <c r="H43" s="563">
        <f>G54</f>
        <v>12.32</v>
      </c>
      <c r="I43" s="563">
        <f>G52</f>
        <v>1.62</v>
      </c>
      <c r="J43" s="565"/>
    </row>
    <row r="44" spans="2:20" x14ac:dyDescent="0.2">
      <c r="B44" s="566" t="s">
        <v>108</v>
      </c>
      <c r="C44" s="568">
        <v>0</v>
      </c>
      <c r="D44" s="558">
        <f t="shared" ref="D44:I44" si="3">D42*D43</f>
        <v>2141.1</v>
      </c>
      <c r="E44" s="558">
        <f t="shared" si="3"/>
        <v>684.44999999999993</v>
      </c>
      <c r="F44" s="558">
        <f t="shared" si="3"/>
        <v>315</v>
      </c>
      <c r="G44" s="557">
        <f t="shared" si="3"/>
        <v>48.047999999999995</v>
      </c>
      <c r="H44" s="557">
        <f t="shared" si="3"/>
        <v>735.50400000000002</v>
      </c>
      <c r="I44" s="558">
        <f t="shared" si="3"/>
        <v>631.80000000000007</v>
      </c>
      <c r="K44" s="217"/>
      <c r="L44" s="217"/>
      <c r="M44" s="217"/>
      <c r="N44" s="286"/>
      <c r="O44" s="217"/>
    </row>
    <row r="45" spans="2:20" ht="13.5" thickBot="1" x14ac:dyDescent="0.25">
      <c r="B45" s="253"/>
      <c r="C45" s="287"/>
      <c r="D45" s="287"/>
      <c r="E45" s="287"/>
      <c r="F45" s="287"/>
      <c r="G45" s="287"/>
      <c r="H45" s="287"/>
      <c r="I45" s="287"/>
    </row>
    <row r="46" spans="2:20" ht="13.5" thickBot="1" x14ac:dyDescent="0.25">
      <c r="E46" s="268"/>
      <c r="F46" s="217"/>
      <c r="G46" s="251"/>
      <c r="H46" s="541" t="s">
        <v>5366</v>
      </c>
      <c r="I46" s="569">
        <f>SUM(D44:I44)</f>
        <v>4555.9019999999991</v>
      </c>
      <c r="M46" s="290" t="s">
        <v>10</v>
      </c>
      <c r="N46" s="291" t="s">
        <v>11</v>
      </c>
      <c r="O46" s="291" t="s">
        <v>12</v>
      </c>
    </row>
    <row r="47" spans="2:20" ht="13.5" thickBot="1" x14ac:dyDescent="0.25">
      <c r="E47" s="217"/>
      <c r="F47" s="217"/>
      <c r="G47" s="251"/>
      <c r="H47" s="288"/>
      <c r="I47" s="292"/>
      <c r="J47" s="217"/>
      <c r="K47" s="217"/>
      <c r="M47" s="293" t="s">
        <v>13</v>
      </c>
      <c r="N47" s="567">
        <v>180</v>
      </c>
      <c r="O47" s="295">
        <f>N47/N49</f>
        <v>6.030150753768844E-2</v>
      </c>
    </row>
    <row r="48" spans="2:20" ht="13.5" thickBot="1" x14ac:dyDescent="0.25">
      <c r="E48" s="217"/>
      <c r="F48" s="217"/>
      <c r="G48" s="251"/>
      <c r="H48" s="288"/>
      <c r="I48" s="292"/>
      <c r="J48" s="296">
        <f>O48</f>
        <v>0.93969849246231152</v>
      </c>
      <c r="K48" s="252">
        <f>I46*O48</f>
        <v>4281.1742412060294</v>
      </c>
      <c r="M48" s="297" t="s">
        <v>14</v>
      </c>
      <c r="N48" s="298">
        <v>2805</v>
      </c>
      <c r="O48" s="299">
        <f>N48/N49</f>
        <v>0.93969849246231152</v>
      </c>
      <c r="P48" s="201" t="s">
        <v>110</v>
      </c>
    </row>
    <row r="49" spans="2:15" ht="13.5" thickBot="1" x14ac:dyDescent="0.25">
      <c r="E49" s="300" t="s">
        <v>111</v>
      </c>
      <c r="F49" s="301" t="s">
        <v>37</v>
      </c>
      <c r="G49" s="302" t="s">
        <v>38</v>
      </c>
      <c r="K49" s="322">
        <f>ROUNDUP(K48,0)</f>
        <v>4282</v>
      </c>
      <c r="M49" s="293" t="s">
        <v>3</v>
      </c>
      <c r="N49" s="298">
        <f>N48+N47</f>
        <v>2985</v>
      </c>
      <c r="O49" s="303">
        <v>1</v>
      </c>
    </row>
    <row r="50" spans="2:15" x14ac:dyDescent="0.2">
      <c r="D50" s="21"/>
      <c r="E50" s="304" t="s">
        <v>153</v>
      </c>
      <c r="F50" s="305">
        <v>3.13</v>
      </c>
      <c r="G50" s="306">
        <v>3.51</v>
      </c>
    </row>
    <row r="51" spans="2:15" x14ac:dyDescent="0.2">
      <c r="D51" s="21"/>
      <c r="E51" s="304" t="s">
        <v>121</v>
      </c>
      <c r="F51" s="305">
        <v>7.44</v>
      </c>
      <c r="G51" s="306">
        <v>9</v>
      </c>
    </row>
    <row r="52" spans="2:15" x14ac:dyDescent="0.2">
      <c r="D52" s="21"/>
      <c r="E52" s="304" t="s">
        <v>41</v>
      </c>
      <c r="F52" s="305">
        <v>1.45</v>
      </c>
      <c r="G52" s="306">
        <v>1.62</v>
      </c>
    </row>
    <row r="53" spans="2:15" x14ac:dyDescent="0.2">
      <c r="D53" s="21"/>
      <c r="E53" s="304" t="s">
        <v>42</v>
      </c>
      <c r="F53" s="244">
        <v>9.8000000000000007</v>
      </c>
      <c r="G53" s="239">
        <v>10.98</v>
      </c>
    </row>
    <row r="54" spans="2:15" x14ac:dyDescent="0.2">
      <c r="D54" s="21"/>
      <c r="E54" s="304" t="s">
        <v>154</v>
      </c>
      <c r="F54" s="305">
        <v>11</v>
      </c>
      <c r="G54" s="307">
        <v>12.32</v>
      </c>
    </row>
    <row r="55" spans="2:15" x14ac:dyDescent="0.2">
      <c r="B55" s="217"/>
      <c r="F55" s="19" t="s">
        <v>44</v>
      </c>
      <c r="G55" s="236">
        <f>SUM(G50:G54)</f>
        <v>37.43</v>
      </c>
    </row>
    <row r="56" spans="2:15" x14ac:dyDescent="0.2">
      <c r="B56" s="217"/>
    </row>
  </sheetData>
  <mergeCells count="1">
    <mergeCell ref="G1:I1"/>
  </mergeCells>
  <pageMargins left="0.11811023622047245" right="0.11811023622047245" top="0.35433070866141736" bottom="0.35433070866141736" header="0.31496062992125984" footer="0.31496062992125984"/>
  <pageSetup paperSize="9" scale="60"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2348-96BB-4A8F-AD87-3D52BB20E861}">
  <sheetPr>
    <tabColor theme="9" tint="0.79998168889431442"/>
  </sheetPr>
  <dimension ref="A1:I39"/>
  <sheetViews>
    <sheetView zoomScale="86" zoomScaleNormal="86" workbookViewId="0">
      <selection activeCell="G1" sqref="G1:I1"/>
    </sheetView>
  </sheetViews>
  <sheetFormatPr defaultColWidth="8.85546875" defaultRowHeight="12.75" x14ac:dyDescent="0.2"/>
  <cols>
    <col min="1" max="1" width="8.85546875" style="171"/>
    <col min="2" max="2" width="30.7109375" style="171" customWidth="1"/>
    <col min="3" max="3" width="15.42578125" style="171" customWidth="1"/>
    <col min="4" max="4" width="18.42578125" style="171" customWidth="1"/>
    <col min="5" max="5" width="14.28515625" style="171" customWidth="1"/>
    <col min="6" max="6" width="14.7109375" style="171" customWidth="1"/>
    <col min="7" max="7" width="18.28515625" style="171" customWidth="1"/>
    <col min="8" max="8" width="17.85546875" style="171" customWidth="1"/>
    <col min="9" max="9" width="21.140625" style="171" customWidth="1"/>
    <col min="10" max="16384" width="8.85546875" style="171"/>
  </cols>
  <sheetData>
    <row r="1" spans="1:9" ht="51.75" customHeight="1" x14ac:dyDescent="0.2">
      <c r="G1" s="1351" t="s">
        <v>5414</v>
      </c>
      <c r="H1" s="1351"/>
      <c r="I1" s="1351"/>
    </row>
    <row r="2" spans="1:9" x14ac:dyDescent="0.2">
      <c r="A2" s="1467" t="s">
        <v>5396</v>
      </c>
      <c r="B2" s="1467"/>
      <c r="C2" s="1467"/>
      <c r="D2" s="1467"/>
      <c r="E2" s="1467"/>
      <c r="F2" s="1467"/>
      <c r="G2" s="1467"/>
      <c r="H2" s="1467"/>
      <c r="I2" s="1467"/>
    </row>
    <row r="3" spans="1:9" ht="51" x14ac:dyDescent="0.2">
      <c r="A3" s="592" t="s">
        <v>155</v>
      </c>
      <c r="B3" s="593" t="s">
        <v>156</v>
      </c>
      <c r="C3" s="593" t="s">
        <v>157</v>
      </c>
      <c r="D3" s="593" t="s">
        <v>158</v>
      </c>
      <c r="E3" s="593" t="s">
        <v>159</v>
      </c>
      <c r="F3" s="593" t="s">
        <v>160</v>
      </c>
      <c r="G3" s="593" t="s">
        <v>161</v>
      </c>
      <c r="H3" s="593" t="s">
        <v>162</v>
      </c>
      <c r="I3" s="593" t="s">
        <v>163</v>
      </c>
    </row>
    <row r="4" spans="1:9" ht="14.25" x14ac:dyDescent="0.2">
      <c r="A4" s="594">
        <v>1</v>
      </c>
      <c r="B4" s="595">
        <v>2</v>
      </c>
      <c r="C4" s="595">
        <v>3</v>
      </c>
      <c r="D4" s="595">
        <v>4</v>
      </c>
      <c r="E4" s="595">
        <v>5</v>
      </c>
      <c r="F4" s="595">
        <v>6</v>
      </c>
      <c r="G4" s="595">
        <v>7</v>
      </c>
      <c r="H4" s="595">
        <v>8</v>
      </c>
      <c r="I4" s="595">
        <v>9</v>
      </c>
    </row>
    <row r="5" spans="1:9" x14ac:dyDescent="0.2">
      <c r="A5" s="571">
        <v>1</v>
      </c>
      <c r="B5" s="572" t="s">
        <v>164</v>
      </c>
      <c r="C5" s="573">
        <v>0.95</v>
      </c>
      <c r="D5" s="574">
        <v>0</v>
      </c>
      <c r="E5" s="575">
        <f t="shared" ref="E5:E18" si="0">C5*D5</f>
        <v>0</v>
      </c>
      <c r="F5" s="576">
        <v>480</v>
      </c>
      <c r="G5" s="575">
        <f t="shared" ref="G5:G16" si="1">C5*F5</f>
        <v>456</v>
      </c>
      <c r="H5" s="575">
        <f t="shared" ref="H5:H12" si="2">G5*1.21</f>
        <v>551.76</v>
      </c>
      <c r="I5" s="575" t="s">
        <v>165</v>
      </c>
    </row>
    <row r="6" spans="1:9" x14ac:dyDescent="0.2">
      <c r="A6" s="571">
        <v>2</v>
      </c>
      <c r="B6" s="572" t="s">
        <v>166</v>
      </c>
      <c r="C6" s="573">
        <v>32.5</v>
      </c>
      <c r="D6" s="574">
        <v>0</v>
      </c>
      <c r="E6" s="575">
        <f t="shared" si="0"/>
        <v>0</v>
      </c>
      <c r="F6" s="576">
        <v>0</v>
      </c>
      <c r="G6" s="575">
        <f t="shared" si="1"/>
        <v>0</v>
      </c>
      <c r="H6" s="575">
        <f t="shared" si="2"/>
        <v>0</v>
      </c>
      <c r="I6" s="575" t="s">
        <v>167</v>
      </c>
    </row>
    <row r="7" spans="1:9" x14ac:dyDescent="0.2">
      <c r="A7" s="571">
        <v>3</v>
      </c>
      <c r="B7" s="572" t="s">
        <v>168</v>
      </c>
      <c r="C7" s="573">
        <v>42.5</v>
      </c>
      <c r="D7" s="574">
        <v>1</v>
      </c>
      <c r="E7" s="575">
        <f t="shared" si="0"/>
        <v>42.5</v>
      </c>
      <c r="F7" s="576">
        <v>0</v>
      </c>
      <c r="G7" s="575">
        <f t="shared" si="1"/>
        <v>0</v>
      </c>
      <c r="H7" s="575">
        <f t="shared" si="2"/>
        <v>0</v>
      </c>
      <c r="I7" s="575" t="s">
        <v>167</v>
      </c>
    </row>
    <row r="8" spans="1:9" ht="25.5" x14ac:dyDescent="0.2">
      <c r="A8" s="571">
        <v>4</v>
      </c>
      <c r="B8" s="572" t="s">
        <v>169</v>
      </c>
      <c r="C8" s="573">
        <v>12</v>
      </c>
      <c r="D8" s="574">
        <v>0</v>
      </c>
      <c r="E8" s="575">
        <f t="shared" si="0"/>
        <v>0</v>
      </c>
      <c r="F8" s="576">
        <v>25</v>
      </c>
      <c r="G8" s="575">
        <f t="shared" si="1"/>
        <v>300</v>
      </c>
      <c r="H8" s="575">
        <f t="shared" si="2"/>
        <v>363</v>
      </c>
      <c r="I8" s="575" t="s">
        <v>170</v>
      </c>
    </row>
    <row r="9" spans="1:9" ht="25.5" x14ac:dyDescent="0.2">
      <c r="A9" s="571">
        <v>5</v>
      </c>
      <c r="B9" s="572" t="s">
        <v>171</v>
      </c>
      <c r="C9" s="573">
        <v>0.53</v>
      </c>
      <c r="D9" s="574">
        <v>0</v>
      </c>
      <c r="E9" s="575">
        <f t="shared" si="0"/>
        <v>0</v>
      </c>
      <c r="F9" s="577">
        <v>200</v>
      </c>
      <c r="G9" s="575">
        <f t="shared" si="1"/>
        <v>106</v>
      </c>
      <c r="H9" s="575">
        <f t="shared" si="2"/>
        <v>128.26</v>
      </c>
      <c r="I9" s="575" t="s">
        <v>172</v>
      </c>
    </row>
    <row r="10" spans="1:9" x14ac:dyDescent="0.2">
      <c r="A10" s="571">
        <v>6</v>
      </c>
      <c r="B10" s="572" t="s">
        <v>173</v>
      </c>
      <c r="C10" s="573">
        <v>6.15</v>
      </c>
      <c r="D10" s="574">
        <v>0</v>
      </c>
      <c r="E10" s="575">
        <f t="shared" si="0"/>
        <v>0</v>
      </c>
      <c r="F10" s="577">
        <v>25</v>
      </c>
      <c r="G10" s="575">
        <f t="shared" si="1"/>
        <v>153.75</v>
      </c>
      <c r="H10" s="575">
        <f t="shared" si="2"/>
        <v>186.03749999999999</v>
      </c>
      <c r="I10" s="575" t="s">
        <v>174</v>
      </c>
    </row>
    <row r="11" spans="1:9" x14ac:dyDescent="0.2">
      <c r="A11" s="571">
        <v>7</v>
      </c>
      <c r="B11" s="572" t="s">
        <v>175</v>
      </c>
      <c r="C11" s="573">
        <v>8.5500000000000007</v>
      </c>
      <c r="D11" s="574">
        <v>0</v>
      </c>
      <c r="E11" s="575">
        <f t="shared" si="0"/>
        <v>0</v>
      </c>
      <c r="F11" s="577">
        <v>15</v>
      </c>
      <c r="G11" s="575">
        <f t="shared" si="1"/>
        <v>128.25</v>
      </c>
      <c r="H11" s="575">
        <f t="shared" si="2"/>
        <v>155.1825</v>
      </c>
      <c r="I11" s="575" t="s">
        <v>174</v>
      </c>
    </row>
    <row r="12" spans="1:9" x14ac:dyDescent="0.2">
      <c r="A12" s="571">
        <v>8</v>
      </c>
      <c r="B12" s="572" t="s">
        <v>176</v>
      </c>
      <c r="C12" s="573">
        <v>5.0999999999999996</v>
      </c>
      <c r="D12" s="574">
        <v>0</v>
      </c>
      <c r="E12" s="575">
        <f t="shared" si="0"/>
        <v>0</v>
      </c>
      <c r="F12" s="577">
        <v>20</v>
      </c>
      <c r="G12" s="575">
        <f t="shared" si="1"/>
        <v>102</v>
      </c>
      <c r="H12" s="575">
        <f t="shared" si="2"/>
        <v>123.42</v>
      </c>
      <c r="I12" s="575" t="s">
        <v>177</v>
      </c>
    </row>
    <row r="13" spans="1:9" ht="25.5" x14ac:dyDescent="0.2">
      <c r="A13" s="571">
        <v>9</v>
      </c>
      <c r="B13" s="572" t="s">
        <v>178</v>
      </c>
      <c r="C13" s="573">
        <v>0.32</v>
      </c>
      <c r="D13" s="574">
        <v>12000</v>
      </c>
      <c r="E13" s="575">
        <f t="shared" si="0"/>
        <v>3840</v>
      </c>
      <c r="F13" s="576">
        <v>0</v>
      </c>
      <c r="G13" s="575">
        <f t="shared" si="1"/>
        <v>0</v>
      </c>
      <c r="H13" s="575">
        <f>G13*1.12</f>
        <v>0</v>
      </c>
      <c r="I13" s="575" t="s">
        <v>179</v>
      </c>
    </row>
    <row r="14" spans="1:9" ht="25.5" x14ac:dyDescent="0.2">
      <c r="A14" s="571">
        <v>10</v>
      </c>
      <c r="B14" s="572" t="s">
        <v>180</v>
      </c>
      <c r="C14" s="573">
        <v>0.28999999999999998</v>
      </c>
      <c r="D14" s="574">
        <v>12000</v>
      </c>
      <c r="E14" s="575">
        <f t="shared" si="0"/>
        <v>3479.9999999999995</v>
      </c>
      <c r="F14" s="576">
        <v>7550</v>
      </c>
      <c r="G14" s="575">
        <f t="shared" si="1"/>
        <v>2189.5</v>
      </c>
      <c r="H14" s="575">
        <f>G14*1.12</f>
        <v>2452.2400000000002</v>
      </c>
      <c r="I14" s="575" t="s">
        <v>179</v>
      </c>
    </row>
    <row r="15" spans="1:9" x14ac:dyDescent="0.2">
      <c r="A15" s="571">
        <v>11</v>
      </c>
      <c r="B15" s="572" t="s">
        <v>181</v>
      </c>
      <c r="C15" s="573">
        <v>1.6</v>
      </c>
      <c r="D15" s="574">
        <v>0</v>
      </c>
      <c r="E15" s="575">
        <f t="shared" si="0"/>
        <v>0</v>
      </c>
      <c r="F15" s="576">
        <v>37</v>
      </c>
      <c r="G15" s="575">
        <f t="shared" si="1"/>
        <v>59.2</v>
      </c>
      <c r="H15" s="575">
        <f t="shared" ref="H15:H16" si="3">G15*1.21</f>
        <v>71.632000000000005</v>
      </c>
      <c r="I15" s="575" t="s">
        <v>172</v>
      </c>
    </row>
    <row r="16" spans="1:9" x14ac:dyDescent="0.2">
      <c r="A16" s="571">
        <v>12</v>
      </c>
      <c r="B16" s="572" t="s">
        <v>182</v>
      </c>
      <c r="C16" s="573">
        <v>50</v>
      </c>
      <c r="D16" s="574">
        <v>10</v>
      </c>
      <c r="E16" s="575">
        <f t="shared" si="0"/>
        <v>500</v>
      </c>
      <c r="F16" s="578">
        <v>3</v>
      </c>
      <c r="G16" s="575">
        <f t="shared" si="1"/>
        <v>150</v>
      </c>
      <c r="H16" s="575">
        <f t="shared" si="3"/>
        <v>181.5</v>
      </c>
      <c r="I16" s="575" t="s">
        <v>170</v>
      </c>
    </row>
    <row r="17" spans="1:9" x14ac:dyDescent="0.2">
      <c r="A17" s="571">
        <v>13</v>
      </c>
      <c r="B17" s="572" t="s">
        <v>183</v>
      </c>
      <c r="C17" s="573">
        <v>760</v>
      </c>
      <c r="D17" s="574">
        <v>0</v>
      </c>
      <c r="E17" s="575">
        <f t="shared" si="0"/>
        <v>0</v>
      </c>
      <c r="F17" s="579">
        <v>0</v>
      </c>
      <c r="G17" s="575">
        <f>C17*F17</f>
        <v>0</v>
      </c>
      <c r="H17" s="575">
        <f>G17*1.12</f>
        <v>0</v>
      </c>
      <c r="I17" s="575" t="s">
        <v>184</v>
      </c>
    </row>
    <row r="18" spans="1:9" ht="26.25" thickBot="1" x14ac:dyDescent="0.25">
      <c r="A18" s="571">
        <v>14</v>
      </c>
      <c r="B18" s="572" t="s">
        <v>185</v>
      </c>
      <c r="C18" s="573">
        <v>1.1599999999999999</v>
      </c>
      <c r="D18" s="574">
        <v>0</v>
      </c>
      <c r="E18" s="575">
        <f t="shared" si="0"/>
        <v>0</v>
      </c>
      <c r="F18" s="579">
        <v>2200</v>
      </c>
      <c r="G18" s="575">
        <f>C18*F18</f>
        <v>2552</v>
      </c>
      <c r="H18" s="575">
        <f>G18*1.12</f>
        <v>2858.2400000000002</v>
      </c>
      <c r="I18" s="575" t="s">
        <v>186</v>
      </c>
    </row>
    <row r="19" spans="1:9" ht="13.5" thickBot="1" x14ac:dyDescent="0.25">
      <c r="A19" s="580"/>
      <c r="B19" s="581" t="s">
        <v>187</v>
      </c>
      <c r="C19" s="582"/>
      <c r="D19" s="575"/>
      <c r="E19" s="583">
        <f>SUM(E5:E18)</f>
        <v>7862.5</v>
      </c>
      <c r="F19" s="583">
        <f>SUM(F5:F18)</f>
        <v>10555</v>
      </c>
      <c r="G19" s="583">
        <f>SUM(G5:G18)</f>
        <v>6196.7</v>
      </c>
      <c r="H19" s="596">
        <f>ROUNDUP(SUM(H5:H18),0)</f>
        <v>7072</v>
      </c>
      <c r="I19" s="583"/>
    </row>
    <row r="20" spans="1:9" x14ac:dyDescent="0.2">
      <c r="A20" s="570"/>
      <c r="B20" s="570"/>
      <c r="C20" s="570"/>
      <c r="D20" s="570"/>
      <c r="E20" s="570"/>
      <c r="F20" s="570"/>
      <c r="G20" s="570"/>
      <c r="H20" s="584"/>
      <c r="I20" s="570"/>
    </row>
    <row r="21" spans="1:9" ht="25.5" x14ac:dyDescent="0.2">
      <c r="A21" s="585" t="s">
        <v>5089</v>
      </c>
      <c r="B21" s="586" t="s">
        <v>188</v>
      </c>
      <c r="C21" s="587" t="s">
        <v>189</v>
      </c>
      <c r="D21" s="570"/>
      <c r="E21" s="570"/>
      <c r="F21" s="570"/>
      <c r="G21" s="570"/>
      <c r="H21" s="570"/>
      <c r="I21" s="570"/>
    </row>
    <row r="22" spans="1:9" x14ac:dyDescent="0.2">
      <c r="A22" s="405">
        <v>1</v>
      </c>
      <c r="B22" s="406" t="s">
        <v>190</v>
      </c>
      <c r="C22" s="405">
        <v>7665</v>
      </c>
      <c r="D22" s="570"/>
      <c r="E22" s="570"/>
      <c r="F22" s="570"/>
      <c r="G22" s="570"/>
      <c r="H22" s="570"/>
      <c r="I22" s="570"/>
    </row>
    <row r="23" spans="1:9" x14ac:dyDescent="0.2">
      <c r="A23" s="405">
        <v>3</v>
      </c>
      <c r="B23" s="406" t="s">
        <v>191</v>
      </c>
      <c r="C23" s="405">
        <v>1500</v>
      </c>
      <c r="D23" s="570"/>
      <c r="E23" s="570"/>
      <c r="F23" s="570"/>
      <c r="G23" s="570"/>
      <c r="H23" s="588"/>
      <c r="I23" s="570"/>
    </row>
    <row r="24" spans="1:9" x14ac:dyDescent="0.2">
      <c r="A24" s="405">
        <v>4</v>
      </c>
      <c r="B24" s="406" t="s">
        <v>192</v>
      </c>
      <c r="C24" s="405">
        <v>600</v>
      </c>
      <c r="D24" s="570"/>
      <c r="E24" s="570"/>
      <c r="F24" s="570"/>
      <c r="G24" s="570"/>
      <c r="H24" s="570"/>
      <c r="I24" s="570"/>
    </row>
    <row r="25" spans="1:9" x14ac:dyDescent="0.2">
      <c r="A25" s="589">
        <v>5</v>
      </c>
      <c r="B25" s="406" t="s">
        <v>193</v>
      </c>
      <c r="C25" s="405">
        <v>450</v>
      </c>
      <c r="D25" s="570"/>
      <c r="E25" s="570"/>
      <c r="F25" s="570"/>
      <c r="G25" s="570"/>
      <c r="H25" s="570"/>
      <c r="I25" s="570"/>
    </row>
    <row r="26" spans="1:9" x14ac:dyDescent="0.2">
      <c r="A26" s="405">
        <v>6</v>
      </c>
      <c r="B26" s="406" t="s">
        <v>194</v>
      </c>
      <c r="C26" s="405">
        <v>550</v>
      </c>
      <c r="D26" s="570"/>
      <c r="E26" s="570"/>
      <c r="F26" s="570"/>
      <c r="G26" s="570"/>
      <c r="H26" s="570"/>
      <c r="I26" s="570"/>
    </row>
    <row r="27" spans="1:9" x14ac:dyDescent="0.2">
      <c r="A27" s="405">
        <v>7</v>
      </c>
      <c r="B27" s="406" t="s">
        <v>195</v>
      </c>
      <c r="C27" s="405">
        <v>600</v>
      </c>
    </row>
    <row r="28" spans="1:9" x14ac:dyDescent="0.2">
      <c r="A28" s="589">
        <v>8</v>
      </c>
      <c r="B28" s="406" t="s">
        <v>196</v>
      </c>
      <c r="C28" s="405">
        <v>1400</v>
      </c>
    </row>
    <row r="29" spans="1:9" x14ac:dyDescent="0.2">
      <c r="A29" s="405">
        <v>10</v>
      </c>
      <c r="B29" s="406" t="s">
        <v>197</v>
      </c>
      <c r="C29" s="405">
        <v>1100</v>
      </c>
    </row>
    <row r="30" spans="1:9" x14ac:dyDescent="0.2">
      <c r="A30" s="589">
        <v>11</v>
      </c>
      <c r="B30" s="406" t="s">
        <v>198</v>
      </c>
      <c r="C30" s="405">
        <v>800</v>
      </c>
    </row>
    <row r="31" spans="1:9" x14ac:dyDescent="0.2">
      <c r="A31" s="405">
        <v>15</v>
      </c>
      <c r="B31" s="406" t="s">
        <v>199</v>
      </c>
      <c r="C31" s="405">
        <v>400</v>
      </c>
    </row>
    <row r="32" spans="1:9" x14ac:dyDescent="0.2">
      <c r="A32" s="405">
        <v>16</v>
      </c>
      <c r="B32" s="406" t="s">
        <v>200</v>
      </c>
      <c r="C32" s="405">
        <v>200</v>
      </c>
    </row>
    <row r="33" spans="1:3" x14ac:dyDescent="0.2">
      <c r="A33" s="405">
        <v>18</v>
      </c>
      <c r="B33" s="405" t="s">
        <v>201</v>
      </c>
      <c r="C33" s="405">
        <v>400</v>
      </c>
    </row>
    <row r="34" spans="1:3" x14ac:dyDescent="0.2">
      <c r="A34" s="405">
        <v>19</v>
      </c>
      <c r="B34" s="405" t="s">
        <v>202</v>
      </c>
      <c r="C34" s="405">
        <v>70</v>
      </c>
    </row>
    <row r="35" spans="1:3" x14ac:dyDescent="0.2">
      <c r="A35" s="589">
        <v>20</v>
      </c>
      <c r="B35" s="590" t="s">
        <v>203</v>
      </c>
      <c r="C35" s="405">
        <v>150</v>
      </c>
    </row>
    <row r="36" spans="1:3" x14ac:dyDescent="0.2">
      <c r="A36" s="405">
        <v>21</v>
      </c>
      <c r="B36" s="590" t="s">
        <v>204</v>
      </c>
      <c r="C36" s="405">
        <v>600</v>
      </c>
    </row>
    <row r="37" spans="1:3" x14ac:dyDescent="0.2">
      <c r="A37" s="405">
        <v>22</v>
      </c>
      <c r="B37" s="590" t="s">
        <v>205</v>
      </c>
      <c r="C37" s="405">
        <v>200</v>
      </c>
    </row>
    <row r="38" spans="1:3" x14ac:dyDescent="0.2">
      <c r="A38" s="405">
        <v>24</v>
      </c>
      <c r="B38" s="590" t="s">
        <v>206</v>
      </c>
      <c r="C38" s="405">
        <v>500</v>
      </c>
    </row>
    <row r="39" spans="1:3" x14ac:dyDescent="0.2">
      <c r="A39" s="405"/>
      <c r="B39" s="591" t="s">
        <v>207</v>
      </c>
      <c r="C39" s="597">
        <f>SUM(C22:C38)</f>
        <v>17185</v>
      </c>
    </row>
  </sheetData>
  <mergeCells count="2">
    <mergeCell ref="G1:I1"/>
    <mergeCell ref="A2:I2"/>
  </mergeCells>
  <pageMargins left="0.70866141732283472" right="0.70866141732283472" top="0.74803149606299213" bottom="0.74803149606299213" header="0.31496062992125984" footer="0.31496062992125984"/>
  <pageSetup paperSize="9" scale="60"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06EC-D95F-4456-AF9B-D46DD00886D0}">
  <sheetPr>
    <tabColor theme="9" tint="0.39997558519241921"/>
  </sheetPr>
  <dimension ref="A1:I37"/>
  <sheetViews>
    <sheetView zoomScale="78" zoomScaleNormal="78" workbookViewId="0">
      <selection activeCell="G1" sqref="G1:I1"/>
    </sheetView>
  </sheetViews>
  <sheetFormatPr defaultColWidth="9.140625" defaultRowHeight="12.75" x14ac:dyDescent="0.25"/>
  <cols>
    <col min="1" max="1" width="4.42578125" style="1016" customWidth="1"/>
    <col min="2" max="2" width="35.85546875" style="1016" customWidth="1"/>
    <col min="3" max="3" width="11.42578125" style="1016" customWidth="1"/>
    <col min="4" max="4" width="17.140625" style="1016" customWidth="1"/>
    <col min="5" max="5" width="17.5703125" style="1016" customWidth="1"/>
    <col min="6" max="8" width="19.42578125" style="1016" customWidth="1"/>
    <col min="9" max="9" width="24.42578125" style="1016" customWidth="1"/>
    <col min="10" max="16384" width="9.140625" style="1016"/>
  </cols>
  <sheetData>
    <row r="1" spans="1:9" ht="57.75" customHeight="1" x14ac:dyDescent="0.25">
      <c r="A1" s="1167"/>
      <c r="B1" s="1167"/>
      <c r="C1" s="1167"/>
      <c r="D1" s="1167"/>
      <c r="E1" s="1167"/>
      <c r="F1" s="1167"/>
      <c r="G1" s="1351" t="s">
        <v>5415</v>
      </c>
      <c r="H1" s="1351"/>
      <c r="I1" s="1351"/>
    </row>
    <row r="2" spans="1:9" x14ac:dyDescent="0.25">
      <c r="A2" s="1468" t="s">
        <v>5397</v>
      </c>
      <c r="B2" s="1468"/>
      <c r="C2" s="1468"/>
      <c r="D2" s="1468"/>
      <c r="E2" s="1468"/>
      <c r="F2" s="1468"/>
      <c r="G2" s="1468"/>
      <c r="H2" s="1468"/>
      <c r="I2" s="1468"/>
    </row>
    <row r="3" spans="1:9" ht="51" x14ac:dyDescent="0.25">
      <c r="A3" s="592" t="s">
        <v>155</v>
      </c>
      <c r="B3" s="593" t="s">
        <v>156</v>
      </c>
      <c r="C3" s="593" t="s">
        <v>157</v>
      </c>
      <c r="D3" s="593" t="s">
        <v>158</v>
      </c>
      <c r="E3" s="593" t="s">
        <v>159</v>
      </c>
      <c r="F3" s="593" t="s">
        <v>160</v>
      </c>
      <c r="G3" s="593" t="s">
        <v>161</v>
      </c>
      <c r="H3" s="593" t="s">
        <v>162</v>
      </c>
      <c r="I3" s="593" t="s">
        <v>163</v>
      </c>
    </row>
    <row r="4" spans="1:9" ht="14.25" x14ac:dyDescent="0.25">
      <c r="A4" s="594">
        <v>1</v>
      </c>
      <c r="B4" s="595">
        <v>2</v>
      </c>
      <c r="C4" s="595">
        <v>3</v>
      </c>
      <c r="D4" s="595">
        <v>4</v>
      </c>
      <c r="E4" s="595">
        <v>5</v>
      </c>
      <c r="F4" s="595">
        <v>6</v>
      </c>
      <c r="G4" s="595">
        <v>7</v>
      </c>
      <c r="H4" s="595">
        <v>8</v>
      </c>
      <c r="I4" s="595">
        <v>9</v>
      </c>
    </row>
    <row r="5" spans="1:9" x14ac:dyDescent="0.25">
      <c r="A5" s="1168">
        <v>1</v>
      </c>
      <c r="B5" s="572" t="s">
        <v>164</v>
      </c>
      <c r="C5" s="573">
        <v>0.95</v>
      </c>
      <c r="D5" s="1169">
        <v>0</v>
      </c>
      <c r="E5" s="575">
        <f t="shared" ref="E5:E17" si="0">C5*D5</f>
        <v>0</v>
      </c>
      <c r="F5" s="576">
        <v>600</v>
      </c>
      <c r="G5" s="575">
        <f t="shared" ref="G5:G15" si="1">C5*F5</f>
        <v>570</v>
      </c>
      <c r="H5" s="575">
        <f t="shared" ref="H5:H11" si="2">G5*1.21</f>
        <v>689.69999999999993</v>
      </c>
      <c r="I5" s="575" t="s">
        <v>165</v>
      </c>
    </row>
    <row r="6" spans="1:9" x14ac:dyDescent="0.25">
      <c r="A6" s="1168">
        <v>2</v>
      </c>
      <c r="B6" s="572" t="s">
        <v>166</v>
      </c>
      <c r="C6" s="573">
        <v>32.5</v>
      </c>
      <c r="D6" s="1169">
        <v>0</v>
      </c>
      <c r="E6" s="575">
        <f t="shared" si="0"/>
        <v>0</v>
      </c>
      <c r="F6" s="576">
        <v>0</v>
      </c>
      <c r="G6" s="575">
        <f t="shared" si="1"/>
        <v>0</v>
      </c>
      <c r="H6" s="575">
        <f t="shared" si="2"/>
        <v>0</v>
      </c>
      <c r="I6" s="575" t="s">
        <v>167</v>
      </c>
    </row>
    <row r="7" spans="1:9" x14ac:dyDescent="0.25">
      <c r="A7" s="1168">
        <v>3</v>
      </c>
      <c r="B7" s="572" t="s">
        <v>168</v>
      </c>
      <c r="C7" s="573">
        <v>42.5</v>
      </c>
      <c r="D7" s="1169">
        <v>0</v>
      </c>
      <c r="E7" s="575">
        <f t="shared" si="0"/>
        <v>0</v>
      </c>
      <c r="F7" s="576">
        <v>1</v>
      </c>
      <c r="G7" s="575">
        <f t="shared" si="1"/>
        <v>42.5</v>
      </c>
      <c r="H7" s="575">
        <f t="shared" si="2"/>
        <v>51.424999999999997</v>
      </c>
      <c r="I7" s="575" t="s">
        <v>167</v>
      </c>
    </row>
    <row r="8" spans="1:9" ht="25.5" x14ac:dyDescent="0.25">
      <c r="A8" s="1168">
        <v>4</v>
      </c>
      <c r="B8" s="572" t="s">
        <v>169</v>
      </c>
      <c r="C8" s="573">
        <v>12</v>
      </c>
      <c r="D8" s="1169">
        <v>0</v>
      </c>
      <c r="E8" s="575">
        <f t="shared" si="0"/>
        <v>0</v>
      </c>
      <c r="F8" s="576">
        <v>550</v>
      </c>
      <c r="G8" s="575">
        <f t="shared" si="1"/>
        <v>6600</v>
      </c>
      <c r="H8" s="575">
        <f t="shared" si="2"/>
        <v>7986</v>
      </c>
      <c r="I8" s="575" t="s">
        <v>170</v>
      </c>
    </row>
    <row r="9" spans="1:9" x14ac:dyDescent="0.25">
      <c r="A9" s="1168">
        <v>5</v>
      </c>
      <c r="B9" s="572" t="s">
        <v>173</v>
      </c>
      <c r="C9" s="573">
        <v>6.15</v>
      </c>
      <c r="D9" s="1169">
        <v>0</v>
      </c>
      <c r="E9" s="575">
        <f t="shared" si="0"/>
        <v>0</v>
      </c>
      <c r="F9" s="576">
        <v>7</v>
      </c>
      <c r="G9" s="575">
        <f t="shared" si="1"/>
        <v>43.050000000000004</v>
      </c>
      <c r="H9" s="575">
        <f t="shared" si="2"/>
        <v>52.090500000000006</v>
      </c>
      <c r="I9" s="575" t="s">
        <v>174</v>
      </c>
    </row>
    <row r="10" spans="1:9" x14ac:dyDescent="0.25">
      <c r="A10" s="1168">
        <v>6</v>
      </c>
      <c r="B10" s="572" t="s">
        <v>175</v>
      </c>
      <c r="C10" s="573">
        <v>8.5500000000000007</v>
      </c>
      <c r="D10" s="1169">
        <v>0</v>
      </c>
      <c r="E10" s="575">
        <f t="shared" si="0"/>
        <v>0</v>
      </c>
      <c r="F10" s="576">
        <v>26</v>
      </c>
      <c r="G10" s="575">
        <f t="shared" si="1"/>
        <v>222.3</v>
      </c>
      <c r="H10" s="575">
        <f t="shared" si="2"/>
        <v>268.983</v>
      </c>
      <c r="I10" s="575" t="s">
        <v>174</v>
      </c>
    </row>
    <row r="11" spans="1:9" x14ac:dyDescent="0.25">
      <c r="A11" s="1168">
        <v>7</v>
      </c>
      <c r="B11" s="572" t="s">
        <v>176</v>
      </c>
      <c r="C11" s="573">
        <v>5.0999999999999996</v>
      </c>
      <c r="D11" s="1169">
        <v>0</v>
      </c>
      <c r="E11" s="575">
        <f t="shared" si="0"/>
        <v>0</v>
      </c>
      <c r="F11" s="576">
        <v>54</v>
      </c>
      <c r="G11" s="575">
        <f t="shared" si="1"/>
        <v>275.39999999999998</v>
      </c>
      <c r="H11" s="575">
        <f t="shared" si="2"/>
        <v>333.23399999999998</v>
      </c>
      <c r="I11" s="575" t="s">
        <v>177</v>
      </c>
    </row>
    <row r="12" spans="1:9" x14ac:dyDescent="0.25">
      <c r="A12" s="1168">
        <v>8</v>
      </c>
      <c r="B12" s="572" t="s">
        <v>178</v>
      </c>
      <c r="C12" s="573">
        <v>0.32</v>
      </c>
      <c r="D12" s="1169">
        <v>8000</v>
      </c>
      <c r="E12" s="575">
        <f t="shared" si="0"/>
        <v>2560</v>
      </c>
      <c r="F12" s="576">
        <v>3000</v>
      </c>
      <c r="G12" s="575">
        <f t="shared" si="1"/>
        <v>960</v>
      </c>
      <c r="H12" s="575">
        <f>G12*1.12</f>
        <v>1075.2</v>
      </c>
      <c r="I12" s="575" t="s">
        <v>179</v>
      </c>
    </row>
    <row r="13" spans="1:9" x14ac:dyDescent="0.25">
      <c r="A13" s="1168">
        <v>9</v>
      </c>
      <c r="B13" s="572" t="s">
        <v>180</v>
      </c>
      <c r="C13" s="573">
        <v>0.28999999999999998</v>
      </c>
      <c r="D13" s="1169">
        <v>8000</v>
      </c>
      <c r="E13" s="575">
        <f t="shared" si="0"/>
        <v>2320</v>
      </c>
      <c r="F13" s="576">
        <v>5250</v>
      </c>
      <c r="G13" s="575">
        <f t="shared" si="1"/>
        <v>1522.5</v>
      </c>
      <c r="H13" s="575">
        <f>G13*1.12</f>
        <v>1705.2000000000003</v>
      </c>
      <c r="I13" s="575" t="s">
        <v>179</v>
      </c>
    </row>
    <row r="14" spans="1:9" x14ac:dyDescent="0.25">
      <c r="A14" s="1168">
        <v>10</v>
      </c>
      <c r="B14" s="572" t="s">
        <v>181</v>
      </c>
      <c r="C14" s="573">
        <v>1.6</v>
      </c>
      <c r="D14" s="1169">
        <v>0</v>
      </c>
      <c r="E14" s="575">
        <f t="shared" si="0"/>
        <v>0</v>
      </c>
      <c r="F14" s="576">
        <v>36</v>
      </c>
      <c r="G14" s="575">
        <f t="shared" si="1"/>
        <v>57.6</v>
      </c>
      <c r="H14" s="575">
        <f t="shared" ref="H14:H15" si="3">G14*1.21</f>
        <v>69.695999999999998</v>
      </c>
      <c r="I14" s="575" t="s">
        <v>172</v>
      </c>
    </row>
    <row r="15" spans="1:9" x14ac:dyDescent="0.25">
      <c r="A15" s="1168">
        <v>11</v>
      </c>
      <c r="B15" s="572" t="s">
        <v>182</v>
      </c>
      <c r="C15" s="573">
        <v>50</v>
      </c>
      <c r="D15" s="1169">
        <v>10</v>
      </c>
      <c r="E15" s="575">
        <f t="shared" si="0"/>
        <v>500</v>
      </c>
      <c r="F15" s="578">
        <v>2.5</v>
      </c>
      <c r="G15" s="575">
        <f t="shared" si="1"/>
        <v>125</v>
      </c>
      <c r="H15" s="575">
        <f t="shared" si="3"/>
        <v>151.25</v>
      </c>
      <c r="I15" s="575" t="s">
        <v>170</v>
      </c>
    </row>
    <row r="16" spans="1:9" x14ac:dyDescent="0.25">
      <c r="A16" s="1168">
        <v>12</v>
      </c>
      <c r="B16" s="572" t="s">
        <v>183</v>
      </c>
      <c r="C16" s="573">
        <v>760</v>
      </c>
      <c r="D16" s="1169">
        <v>0</v>
      </c>
      <c r="E16" s="575">
        <f t="shared" si="0"/>
        <v>0</v>
      </c>
      <c r="F16" s="576">
        <v>0</v>
      </c>
      <c r="G16" s="575">
        <f>C16*F16</f>
        <v>0</v>
      </c>
      <c r="H16" s="575">
        <f>G16*1.12</f>
        <v>0</v>
      </c>
      <c r="I16" s="575" t="s">
        <v>184</v>
      </c>
    </row>
    <row r="17" spans="1:9" ht="26.25" thickBot="1" x14ac:dyDescent="0.3">
      <c r="A17" s="1168">
        <v>13</v>
      </c>
      <c r="B17" s="572" t="s">
        <v>185</v>
      </c>
      <c r="C17" s="573">
        <v>1.1599999999999999</v>
      </c>
      <c r="D17" s="1169">
        <v>4000</v>
      </c>
      <c r="E17" s="575">
        <f t="shared" si="0"/>
        <v>4640</v>
      </c>
      <c r="F17" s="576">
        <v>0</v>
      </c>
      <c r="G17" s="575">
        <f>C17*F17</f>
        <v>0</v>
      </c>
      <c r="H17" s="575">
        <f>G17*1.12</f>
        <v>0</v>
      </c>
      <c r="I17" s="575" t="s">
        <v>186</v>
      </c>
    </row>
    <row r="18" spans="1:9" ht="13.5" thickBot="1" x14ac:dyDescent="0.25">
      <c r="A18" s="643"/>
      <c r="B18" s="1170" t="s">
        <v>187</v>
      </c>
      <c r="C18" s="582"/>
      <c r="D18" s="1171"/>
      <c r="E18" s="1172">
        <f>SUM(E5:E17)</f>
        <v>10020</v>
      </c>
      <c r="F18" s="1172">
        <f>SUM(F5:F17)</f>
        <v>9526.5</v>
      </c>
      <c r="G18" s="1172">
        <f>SUM(G5:G17)</f>
        <v>10418.35</v>
      </c>
      <c r="H18" s="1175">
        <f>ROUNDUP(SUM(H5:H17),0)</f>
        <v>12383</v>
      </c>
      <c r="I18" s="1172"/>
    </row>
    <row r="19" spans="1:9" x14ac:dyDescent="0.25">
      <c r="B19" s="887"/>
      <c r="C19" s="887"/>
      <c r="D19" s="887"/>
      <c r="E19" s="887"/>
      <c r="F19" s="887"/>
      <c r="G19" s="887"/>
      <c r="H19" s="584"/>
    </row>
    <row r="20" spans="1:9" s="1019" customFormat="1" ht="38.25" x14ac:dyDescent="0.2">
      <c r="A20" s="591" t="s">
        <v>5394</v>
      </c>
      <c r="B20" s="1173" t="s">
        <v>188</v>
      </c>
      <c r="C20" s="1174" t="s">
        <v>189</v>
      </c>
    </row>
    <row r="21" spans="1:9" s="1019" customFormat="1" x14ac:dyDescent="0.2">
      <c r="A21" s="405">
        <v>1</v>
      </c>
      <c r="B21" s="406" t="s">
        <v>190</v>
      </c>
      <c r="C21" s="405">
        <v>11461</v>
      </c>
    </row>
    <row r="22" spans="1:9" s="1019" customFormat="1" x14ac:dyDescent="0.2">
      <c r="A22" s="405">
        <v>2</v>
      </c>
      <c r="B22" s="406" t="s">
        <v>191</v>
      </c>
      <c r="C22" s="405">
        <v>1450</v>
      </c>
    </row>
    <row r="23" spans="1:9" s="1019" customFormat="1" x14ac:dyDescent="0.2">
      <c r="A23" s="405">
        <v>3</v>
      </c>
      <c r="B23" s="406" t="s">
        <v>192</v>
      </c>
      <c r="C23" s="405">
        <v>1000</v>
      </c>
    </row>
    <row r="24" spans="1:9" s="1019" customFormat="1" x14ac:dyDescent="0.2">
      <c r="A24" s="405">
        <v>4</v>
      </c>
      <c r="B24" s="406" t="s">
        <v>193</v>
      </c>
      <c r="C24" s="405">
        <v>250</v>
      </c>
    </row>
    <row r="25" spans="1:9" s="1019" customFormat="1" x14ac:dyDescent="0.2">
      <c r="A25" s="405">
        <v>5</v>
      </c>
      <c r="B25" s="406" t="s">
        <v>194</v>
      </c>
      <c r="C25" s="405">
        <v>350</v>
      </c>
    </row>
    <row r="26" spans="1:9" s="1019" customFormat="1" x14ac:dyDescent="0.2">
      <c r="A26" s="405">
        <v>6</v>
      </c>
      <c r="B26" s="406" t="s">
        <v>195</v>
      </c>
      <c r="C26" s="405">
        <v>300</v>
      </c>
    </row>
    <row r="27" spans="1:9" s="1019" customFormat="1" x14ac:dyDescent="0.2">
      <c r="A27" s="405">
        <v>7</v>
      </c>
      <c r="B27" s="406" t="s">
        <v>196</v>
      </c>
      <c r="C27" s="405">
        <v>100</v>
      </c>
    </row>
    <row r="28" spans="1:9" s="1019" customFormat="1" x14ac:dyDescent="0.2">
      <c r="A28" s="405">
        <v>8</v>
      </c>
      <c r="B28" s="406" t="s">
        <v>197</v>
      </c>
      <c r="C28" s="405">
        <v>800</v>
      </c>
    </row>
    <row r="29" spans="1:9" s="1019" customFormat="1" x14ac:dyDescent="0.2">
      <c r="A29" s="405">
        <v>9</v>
      </c>
      <c r="B29" s="406" t="s">
        <v>198</v>
      </c>
      <c r="C29" s="405">
        <v>800</v>
      </c>
    </row>
    <row r="30" spans="1:9" s="1019" customFormat="1" x14ac:dyDescent="0.2">
      <c r="A30" s="405">
        <v>10</v>
      </c>
      <c r="B30" s="406" t="s">
        <v>199</v>
      </c>
      <c r="C30" s="405">
        <v>200</v>
      </c>
    </row>
    <row r="31" spans="1:9" s="1019" customFormat="1" x14ac:dyDescent="0.2">
      <c r="A31" s="405">
        <v>11</v>
      </c>
      <c r="B31" s="406" t="s">
        <v>192</v>
      </c>
      <c r="C31" s="405">
        <v>300</v>
      </c>
    </row>
    <row r="32" spans="1:9" s="1019" customFormat="1" x14ac:dyDescent="0.2">
      <c r="A32" s="405">
        <v>12</v>
      </c>
      <c r="B32" s="405" t="s">
        <v>201</v>
      </c>
      <c r="C32" s="405">
        <v>300</v>
      </c>
    </row>
    <row r="33" spans="1:8" s="1019" customFormat="1" x14ac:dyDescent="0.2">
      <c r="A33" s="405">
        <v>13</v>
      </c>
      <c r="B33" s="405" t="s">
        <v>5395</v>
      </c>
      <c r="C33" s="405">
        <v>200</v>
      </c>
    </row>
    <row r="34" spans="1:8" s="1019" customFormat="1" x14ac:dyDescent="0.2">
      <c r="A34" s="405">
        <v>14</v>
      </c>
      <c r="B34" s="590" t="s">
        <v>203</v>
      </c>
      <c r="C34" s="405">
        <v>150</v>
      </c>
    </row>
    <row r="35" spans="1:8" s="1019" customFormat="1" x14ac:dyDescent="0.2">
      <c r="A35" s="405">
        <v>15</v>
      </c>
      <c r="B35" s="590" t="s">
        <v>206</v>
      </c>
      <c r="C35" s="405">
        <v>300</v>
      </c>
    </row>
    <row r="36" spans="1:8" s="1019" customFormat="1" x14ac:dyDescent="0.2">
      <c r="A36" s="405"/>
      <c r="B36" s="591" t="s">
        <v>207</v>
      </c>
      <c r="C36" s="597">
        <f>SUM(C21:C35)</f>
        <v>17961</v>
      </c>
    </row>
    <row r="37" spans="1:8" x14ac:dyDescent="0.25">
      <c r="B37" s="887"/>
      <c r="C37" s="887"/>
      <c r="D37" s="887"/>
      <c r="E37" s="887"/>
      <c r="F37" s="887"/>
      <c r="G37" s="887"/>
      <c r="H37" s="887"/>
    </row>
  </sheetData>
  <mergeCells count="2">
    <mergeCell ref="A2:I2"/>
    <mergeCell ref="G1:I1"/>
  </mergeCells>
  <pageMargins left="0.31496062992125984" right="0.31496062992125984" top="0.35433070866141736" bottom="0.35433070866141736" header="0.31496062992125984" footer="0.31496062992125984"/>
  <pageSetup paperSize="9"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1B8B-AE11-4FE6-A1DC-9F816942D0AB}">
  <sheetPr>
    <tabColor theme="9" tint="0.79998168889431442"/>
  </sheetPr>
  <dimension ref="A1:K78"/>
  <sheetViews>
    <sheetView zoomScale="69" zoomScaleNormal="69" workbookViewId="0">
      <selection activeCell="R46" sqref="R46"/>
    </sheetView>
  </sheetViews>
  <sheetFormatPr defaultColWidth="9.140625" defaultRowHeight="12.75" x14ac:dyDescent="0.2"/>
  <cols>
    <col min="1" max="1" width="12.28515625" style="403" customWidth="1"/>
    <col min="2" max="2" width="10.28515625" style="403" customWidth="1"/>
    <col min="3" max="3" width="17.140625" style="403" customWidth="1"/>
    <col min="4" max="4" width="11.28515625" style="407" customWidth="1"/>
    <col min="5" max="5" width="19.140625" style="407" customWidth="1"/>
    <col min="6" max="6" width="38.28515625" style="403" customWidth="1"/>
    <col min="7" max="7" width="10.7109375" style="403" bestFit="1" customWidth="1"/>
    <col min="8" max="8" width="9" style="403" bestFit="1" customWidth="1"/>
    <col min="9" max="9" width="9.28515625" style="411" bestFit="1" customWidth="1"/>
    <col min="10" max="10" width="9" style="403" bestFit="1" customWidth="1"/>
    <col min="11" max="11" width="16.28515625" style="608" customWidth="1"/>
    <col min="12" max="16384" width="9.140625" style="403"/>
  </cols>
  <sheetData>
    <row r="1" spans="1:11" ht="62.25" customHeight="1" x14ac:dyDescent="0.2">
      <c r="A1" s="607"/>
      <c r="G1" s="1396" t="s">
        <v>5416</v>
      </c>
      <c r="H1" s="1396"/>
      <c r="I1" s="1396"/>
      <c r="J1" s="1396"/>
      <c r="K1" s="1396"/>
    </row>
    <row r="2" spans="1:11" ht="15" customHeight="1" x14ac:dyDescent="0.25">
      <c r="A2" s="1469" t="s">
        <v>5116</v>
      </c>
      <c r="B2" s="1469"/>
      <c r="C2" s="1469"/>
      <c r="D2" s="1469"/>
      <c r="E2" s="1469"/>
      <c r="F2" s="1469"/>
      <c r="G2" s="1469"/>
      <c r="H2" s="1469"/>
      <c r="I2" s="1469"/>
      <c r="J2" s="1469"/>
      <c r="K2" s="1469"/>
    </row>
    <row r="3" spans="1:11" s="409" customFormat="1" x14ac:dyDescent="0.2">
      <c r="A3" s="1470" t="s">
        <v>5117</v>
      </c>
      <c r="B3" s="1471" t="s">
        <v>5118</v>
      </c>
      <c r="C3" s="1472" t="s">
        <v>5119</v>
      </c>
      <c r="D3" s="1473" t="s">
        <v>5120</v>
      </c>
      <c r="E3" s="1473"/>
      <c r="F3" s="585" t="s">
        <v>5121</v>
      </c>
      <c r="G3" s="1474" t="s">
        <v>5122</v>
      </c>
      <c r="H3" s="1474"/>
      <c r="I3" s="1474"/>
      <c r="J3" s="1474"/>
      <c r="K3" s="1474"/>
    </row>
    <row r="4" spans="1:11" s="409" customFormat="1" ht="25.5" x14ac:dyDescent="0.2">
      <c r="A4" s="1470"/>
      <c r="B4" s="1471"/>
      <c r="C4" s="1472"/>
      <c r="D4" s="610" t="s">
        <v>5123</v>
      </c>
      <c r="E4" s="611" t="s">
        <v>5124</v>
      </c>
      <c r="F4" s="612" t="s">
        <v>5125</v>
      </c>
      <c r="G4" s="610" t="s">
        <v>5126</v>
      </c>
      <c r="H4" s="610" t="s">
        <v>5127</v>
      </c>
      <c r="I4" s="613" t="s">
        <v>5128</v>
      </c>
      <c r="J4" s="610" t="s">
        <v>5129</v>
      </c>
      <c r="K4" s="614" t="s">
        <v>5130</v>
      </c>
    </row>
    <row r="5" spans="1:11" s="618" customFormat="1" ht="13.5" customHeight="1" x14ac:dyDescent="0.2">
      <c r="A5" s="1475">
        <v>1952</v>
      </c>
      <c r="B5" s="1477">
        <v>44224</v>
      </c>
      <c r="C5" s="1479" t="s">
        <v>5131</v>
      </c>
      <c r="D5" s="1481" t="s">
        <v>5132</v>
      </c>
      <c r="E5" s="1481" t="s">
        <v>5133</v>
      </c>
      <c r="F5" s="615" t="s">
        <v>5134</v>
      </c>
      <c r="G5" s="404">
        <v>93.2</v>
      </c>
      <c r="H5" s="616">
        <v>0.3</v>
      </c>
      <c r="I5" s="616">
        <f>G5*H5</f>
        <v>27.96</v>
      </c>
      <c r="J5" s="617">
        <v>0.21</v>
      </c>
      <c r="K5" s="672">
        <f>I5*1.21</f>
        <v>33.831600000000002</v>
      </c>
    </row>
    <row r="6" spans="1:11" s="618" customFormat="1" x14ac:dyDescent="0.2">
      <c r="A6" s="1476"/>
      <c r="B6" s="1478"/>
      <c r="C6" s="1480"/>
      <c r="D6" s="1482"/>
      <c r="E6" s="1482"/>
      <c r="F6" s="619" t="s">
        <v>5135</v>
      </c>
      <c r="G6" s="404">
        <v>80</v>
      </c>
      <c r="H6" s="620">
        <v>0.25</v>
      </c>
      <c r="I6" s="616">
        <f>G6*H6</f>
        <v>20</v>
      </c>
      <c r="J6" s="617">
        <v>0.21</v>
      </c>
      <c r="K6" s="672">
        <f>I6*1.21</f>
        <v>24.2</v>
      </c>
    </row>
    <row r="7" spans="1:11" s="618" customFormat="1" x14ac:dyDescent="0.2">
      <c r="A7" s="1475">
        <v>1953</v>
      </c>
      <c r="B7" s="1477">
        <v>44224</v>
      </c>
      <c r="C7" s="1479" t="s">
        <v>5131</v>
      </c>
      <c r="D7" s="1481" t="s">
        <v>5132</v>
      </c>
      <c r="E7" s="1481" t="s">
        <v>5133</v>
      </c>
      <c r="F7" s="615" t="s">
        <v>5136</v>
      </c>
      <c r="G7" s="404">
        <v>35.369999999999997</v>
      </c>
      <c r="H7" s="616">
        <v>0.5</v>
      </c>
      <c r="I7" s="616">
        <f>G7*H7</f>
        <v>17.684999999999999</v>
      </c>
      <c r="J7" s="617">
        <v>0.21</v>
      </c>
      <c r="K7" s="672">
        <f>I7*1.21</f>
        <v>21.398849999999999</v>
      </c>
    </row>
    <row r="8" spans="1:11" s="618" customFormat="1" x14ac:dyDescent="0.2">
      <c r="A8" s="1476"/>
      <c r="B8" s="1478"/>
      <c r="C8" s="1480"/>
      <c r="D8" s="1482"/>
      <c r="E8" s="1482"/>
      <c r="F8" s="619" t="s">
        <v>5135</v>
      </c>
      <c r="G8" s="404">
        <v>80</v>
      </c>
      <c r="H8" s="620">
        <v>0.25</v>
      </c>
      <c r="I8" s="616">
        <f>G8*H8</f>
        <v>20</v>
      </c>
      <c r="J8" s="617">
        <v>0.21</v>
      </c>
      <c r="K8" s="672">
        <f>I8*1.21</f>
        <v>24.2</v>
      </c>
    </row>
    <row r="9" spans="1:11" s="618" customFormat="1" x14ac:dyDescent="0.2">
      <c r="A9" s="1475">
        <v>1960</v>
      </c>
      <c r="B9" s="1484">
        <v>44225</v>
      </c>
      <c r="C9" s="1485" t="s">
        <v>5131</v>
      </c>
      <c r="D9" s="1481" t="s">
        <v>5132</v>
      </c>
      <c r="E9" s="1481" t="s">
        <v>5133</v>
      </c>
      <c r="F9" s="615" t="s">
        <v>5137</v>
      </c>
      <c r="G9" s="404">
        <v>100.4</v>
      </c>
      <c r="H9" s="616">
        <v>0.2</v>
      </c>
      <c r="I9" s="616">
        <f t="shared" ref="I9:I42" si="0">G9*H9</f>
        <v>20.080000000000002</v>
      </c>
      <c r="J9" s="617">
        <v>0.21</v>
      </c>
      <c r="K9" s="672">
        <f>I9*1.21</f>
        <v>24.296800000000001</v>
      </c>
    </row>
    <row r="10" spans="1:11" s="618" customFormat="1" x14ac:dyDescent="0.2">
      <c r="A10" s="1483"/>
      <c r="B10" s="1484"/>
      <c r="C10" s="1485"/>
      <c r="D10" s="1486"/>
      <c r="E10" s="1486"/>
      <c r="F10" s="621" t="s">
        <v>5135</v>
      </c>
      <c r="G10" s="404">
        <v>250</v>
      </c>
      <c r="H10" s="404">
        <v>0.24998999999999999</v>
      </c>
      <c r="I10" s="616">
        <f t="shared" si="0"/>
        <v>62.497499999999995</v>
      </c>
      <c r="J10" s="617">
        <v>0.21</v>
      </c>
      <c r="K10" s="672">
        <f t="shared" ref="K10:K42" si="1">I10*1.21</f>
        <v>75.621974999999992</v>
      </c>
    </row>
    <row r="11" spans="1:11" s="618" customFormat="1" x14ac:dyDescent="0.2">
      <c r="A11" s="1476"/>
      <c r="B11" s="1484"/>
      <c r="C11" s="1485"/>
      <c r="D11" s="1482"/>
      <c r="E11" s="1482"/>
      <c r="F11" s="404" t="s">
        <v>5138</v>
      </c>
      <c r="G11" s="404">
        <v>3</v>
      </c>
      <c r="H11" s="404">
        <v>10</v>
      </c>
      <c r="I11" s="616">
        <f t="shared" si="0"/>
        <v>30</v>
      </c>
      <c r="J11" s="617">
        <v>0.21</v>
      </c>
      <c r="K11" s="672">
        <f t="shared" si="1"/>
        <v>36.299999999999997</v>
      </c>
    </row>
    <row r="12" spans="1:11" s="618" customFormat="1" x14ac:dyDescent="0.2">
      <c r="A12" s="1475">
        <v>2037</v>
      </c>
      <c r="B12" s="1477">
        <v>44230</v>
      </c>
      <c r="C12" s="1479" t="s">
        <v>5131</v>
      </c>
      <c r="D12" s="1481" t="s">
        <v>5132</v>
      </c>
      <c r="E12" s="1481" t="s">
        <v>5133</v>
      </c>
      <c r="F12" s="621" t="s">
        <v>5139</v>
      </c>
      <c r="G12" s="404">
        <v>1634.8</v>
      </c>
      <c r="H12" s="622">
        <v>0.120005</v>
      </c>
      <c r="I12" s="616">
        <f t="shared" si="0"/>
        <v>196.18417399999998</v>
      </c>
      <c r="J12" s="617">
        <v>0.21</v>
      </c>
      <c r="K12" s="672">
        <f>I12*1.21</f>
        <v>237.38285053999996</v>
      </c>
    </row>
    <row r="13" spans="1:11" s="618" customFormat="1" x14ac:dyDescent="0.2">
      <c r="A13" s="1476"/>
      <c r="B13" s="1478"/>
      <c r="C13" s="1480"/>
      <c r="D13" s="1482"/>
      <c r="E13" s="1482"/>
      <c r="F13" s="619" t="s">
        <v>5135</v>
      </c>
      <c r="G13" s="404">
        <v>200</v>
      </c>
      <c r="H13" s="404">
        <v>0.25</v>
      </c>
      <c r="I13" s="616">
        <f t="shared" si="0"/>
        <v>50</v>
      </c>
      <c r="J13" s="617">
        <v>0.21</v>
      </c>
      <c r="K13" s="672">
        <f t="shared" si="1"/>
        <v>60.5</v>
      </c>
    </row>
    <row r="14" spans="1:11" s="618" customFormat="1" x14ac:dyDescent="0.2">
      <c r="A14" s="1475">
        <v>2038</v>
      </c>
      <c r="B14" s="1477">
        <v>44231</v>
      </c>
      <c r="C14" s="1479" t="s">
        <v>5131</v>
      </c>
      <c r="D14" s="1481" t="s">
        <v>5132</v>
      </c>
      <c r="E14" s="1481" t="s">
        <v>5133</v>
      </c>
      <c r="F14" s="621" t="s">
        <v>5140</v>
      </c>
      <c r="G14" s="404">
        <v>46.5</v>
      </c>
      <c r="H14" s="404">
        <v>0.4</v>
      </c>
      <c r="I14" s="616">
        <f t="shared" si="0"/>
        <v>18.600000000000001</v>
      </c>
      <c r="J14" s="617">
        <v>0.21</v>
      </c>
      <c r="K14" s="672">
        <f t="shared" si="1"/>
        <v>22.506</v>
      </c>
    </row>
    <row r="15" spans="1:11" s="618" customFormat="1" x14ac:dyDescent="0.2">
      <c r="A15" s="1476"/>
      <c r="B15" s="1478"/>
      <c r="C15" s="1480"/>
      <c r="D15" s="1482"/>
      <c r="E15" s="1482"/>
      <c r="F15" s="619" t="s">
        <v>5135</v>
      </c>
      <c r="G15" s="404">
        <v>30</v>
      </c>
      <c r="H15" s="404">
        <v>0.24998999999999999</v>
      </c>
      <c r="I15" s="616">
        <f t="shared" si="0"/>
        <v>7.4996999999999998</v>
      </c>
      <c r="J15" s="617">
        <v>0.21</v>
      </c>
      <c r="K15" s="672">
        <f t="shared" si="1"/>
        <v>9.0746369999999992</v>
      </c>
    </row>
    <row r="16" spans="1:11" s="623" customFormat="1" x14ac:dyDescent="0.2">
      <c r="A16" s="1475">
        <v>2039</v>
      </c>
      <c r="B16" s="1477">
        <v>44231</v>
      </c>
      <c r="C16" s="1479" t="s">
        <v>5131</v>
      </c>
      <c r="D16" s="1481" t="s">
        <v>5132</v>
      </c>
      <c r="E16" s="1481" t="s">
        <v>5133</v>
      </c>
      <c r="F16" s="621" t="s">
        <v>5141</v>
      </c>
      <c r="G16" s="404">
        <v>214.93</v>
      </c>
      <c r="H16" s="404">
        <v>0.15</v>
      </c>
      <c r="I16" s="616">
        <f t="shared" si="0"/>
        <v>32.2395</v>
      </c>
      <c r="J16" s="617">
        <v>0.21</v>
      </c>
      <c r="K16" s="672">
        <f t="shared" si="1"/>
        <v>39.009794999999997</v>
      </c>
    </row>
    <row r="17" spans="1:11" s="623" customFormat="1" x14ac:dyDescent="0.2">
      <c r="A17" s="1476"/>
      <c r="B17" s="1478"/>
      <c r="C17" s="1480"/>
      <c r="D17" s="1482"/>
      <c r="E17" s="1482"/>
      <c r="F17" s="619" t="s">
        <v>5135</v>
      </c>
      <c r="G17" s="404">
        <v>56</v>
      </c>
      <c r="H17" s="404">
        <v>0.25</v>
      </c>
      <c r="I17" s="616">
        <f t="shared" si="0"/>
        <v>14</v>
      </c>
      <c r="J17" s="617">
        <v>0.21</v>
      </c>
      <c r="K17" s="672">
        <f t="shared" si="1"/>
        <v>16.939999999999998</v>
      </c>
    </row>
    <row r="18" spans="1:11" s="623" customFormat="1" x14ac:dyDescent="0.2">
      <c r="A18" s="1475">
        <v>2042</v>
      </c>
      <c r="B18" s="1477">
        <v>44233</v>
      </c>
      <c r="C18" s="1479" t="s">
        <v>5131</v>
      </c>
      <c r="D18" s="1481" t="s">
        <v>5132</v>
      </c>
      <c r="E18" s="1481" t="s">
        <v>5133</v>
      </c>
      <c r="F18" s="621" t="s">
        <v>5142</v>
      </c>
      <c r="G18" s="404">
        <v>40</v>
      </c>
      <c r="H18" s="404">
        <v>0.5</v>
      </c>
      <c r="I18" s="616">
        <f t="shared" si="0"/>
        <v>20</v>
      </c>
      <c r="J18" s="617">
        <v>0.21</v>
      </c>
      <c r="K18" s="672">
        <f t="shared" si="1"/>
        <v>24.2</v>
      </c>
    </row>
    <row r="19" spans="1:11" s="623" customFormat="1" x14ac:dyDescent="0.2">
      <c r="A19" s="1476"/>
      <c r="B19" s="1478"/>
      <c r="C19" s="1480"/>
      <c r="D19" s="1482"/>
      <c r="E19" s="1482"/>
      <c r="F19" s="619" t="s">
        <v>5135</v>
      </c>
      <c r="G19" s="404">
        <v>340</v>
      </c>
      <c r="H19" s="404">
        <v>0.25</v>
      </c>
      <c r="I19" s="616">
        <f t="shared" si="0"/>
        <v>85</v>
      </c>
      <c r="J19" s="617">
        <v>0.21</v>
      </c>
      <c r="K19" s="672">
        <f t="shared" si="1"/>
        <v>102.85</v>
      </c>
    </row>
    <row r="20" spans="1:11" s="623" customFormat="1" x14ac:dyDescent="0.2">
      <c r="A20" s="1475">
        <v>2043</v>
      </c>
      <c r="B20" s="1477">
        <v>44234</v>
      </c>
      <c r="C20" s="1479" t="s">
        <v>5131</v>
      </c>
      <c r="D20" s="1481" t="s">
        <v>5132</v>
      </c>
      <c r="E20" s="1481" t="s">
        <v>5133</v>
      </c>
      <c r="F20" s="621" t="s">
        <v>5143</v>
      </c>
      <c r="G20" s="404">
        <v>885</v>
      </c>
      <c r="H20" s="404">
        <v>0.12</v>
      </c>
      <c r="I20" s="616">
        <f t="shared" si="0"/>
        <v>106.2</v>
      </c>
      <c r="J20" s="617">
        <v>0.21</v>
      </c>
      <c r="K20" s="672">
        <f t="shared" si="1"/>
        <v>128.50200000000001</v>
      </c>
    </row>
    <row r="21" spans="1:11" s="623" customFormat="1" x14ac:dyDescent="0.2">
      <c r="A21" s="1476"/>
      <c r="B21" s="1478"/>
      <c r="C21" s="1480"/>
      <c r="D21" s="1482"/>
      <c r="E21" s="1482"/>
      <c r="F21" s="619" t="s">
        <v>5135</v>
      </c>
      <c r="G21" s="404">
        <v>100</v>
      </c>
      <c r="H21" s="404">
        <v>0.25</v>
      </c>
      <c r="I21" s="616">
        <f t="shared" si="0"/>
        <v>25</v>
      </c>
      <c r="J21" s="617">
        <v>0.21</v>
      </c>
      <c r="K21" s="672">
        <f t="shared" si="1"/>
        <v>30.25</v>
      </c>
    </row>
    <row r="22" spans="1:11" s="623" customFormat="1" x14ac:dyDescent="0.2">
      <c r="A22" s="1475">
        <v>2073</v>
      </c>
      <c r="B22" s="1477">
        <v>44237</v>
      </c>
      <c r="C22" s="1479" t="s">
        <v>5131</v>
      </c>
      <c r="D22" s="1481" t="s">
        <v>5132</v>
      </c>
      <c r="E22" s="1481" t="s">
        <v>5133</v>
      </c>
      <c r="F22" s="621" t="s">
        <v>5144</v>
      </c>
      <c r="G22" s="404">
        <v>300</v>
      </c>
      <c r="H22" s="404">
        <v>0.15</v>
      </c>
      <c r="I22" s="616">
        <f t="shared" si="0"/>
        <v>45</v>
      </c>
      <c r="J22" s="617">
        <v>0.21</v>
      </c>
      <c r="K22" s="672">
        <f t="shared" si="1"/>
        <v>54.449999999999996</v>
      </c>
    </row>
    <row r="23" spans="1:11" s="623" customFormat="1" x14ac:dyDescent="0.2">
      <c r="A23" s="1476"/>
      <c r="B23" s="1478"/>
      <c r="C23" s="1480"/>
      <c r="D23" s="1482"/>
      <c r="E23" s="1482"/>
      <c r="F23" s="619" t="s">
        <v>5135</v>
      </c>
      <c r="G23" s="404">
        <v>26</v>
      </c>
      <c r="H23" s="404">
        <v>0.04</v>
      </c>
      <c r="I23" s="616">
        <f t="shared" si="0"/>
        <v>1.04</v>
      </c>
      <c r="J23" s="617">
        <v>0.21</v>
      </c>
      <c r="K23" s="672">
        <f t="shared" si="1"/>
        <v>1.2584</v>
      </c>
    </row>
    <row r="24" spans="1:11" s="623" customFormat="1" x14ac:dyDescent="0.2">
      <c r="A24" s="1475">
        <v>2100</v>
      </c>
      <c r="B24" s="1477">
        <v>44238</v>
      </c>
      <c r="C24" s="1479" t="s">
        <v>5131</v>
      </c>
      <c r="D24" s="1481" t="s">
        <v>5132</v>
      </c>
      <c r="E24" s="1481" t="s">
        <v>5133</v>
      </c>
      <c r="F24" s="621" t="s">
        <v>5145</v>
      </c>
      <c r="G24" s="404">
        <v>569.5</v>
      </c>
      <c r="H24" s="404">
        <v>0.15001</v>
      </c>
      <c r="I24" s="616">
        <f t="shared" si="0"/>
        <v>85.430695</v>
      </c>
      <c r="J24" s="617">
        <v>0.21</v>
      </c>
      <c r="K24" s="672">
        <f t="shared" si="1"/>
        <v>103.37114095</v>
      </c>
    </row>
    <row r="25" spans="1:11" s="623" customFormat="1" x14ac:dyDescent="0.2">
      <c r="A25" s="1476"/>
      <c r="B25" s="1478"/>
      <c r="C25" s="1480"/>
      <c r="D25" s="1482"/>
      <c r="E25" s="1482"/>
      <c r="F25" s="619" t="s">
        <v>5135</v>
      </c>
      <c r="G25" s="404">
        <v>390</v>
      </c>
      <c r="H25" s="404">
        <v>0.25</v>
      </c>
      <c r="I25" s="616">
        <f t="shared" si="0"/>
        <v>97.5</v>
      </c>
      <c r="J25" s="617">
        <v>0.21</v>
      </c>
      <c r="K25" s="672">
        <f t="shared" si="1"/>
        <v>117.97499999999999</v>
      </c>
    </row>
    <row r="26" spans="1:11" s="623" customFormat="1" x14ac:dyDescent="0.2">
      <c r="A26" s="1475">
        <v>2109</v>
      </c>
      <c r="B26" s="1477">
        <v>44243</v>
      </c>
      <c r="C26" s="1479" t="s">
        <v>5131</v>
      </c>
      <c r="D26" s="1481" t="s">
        <v>5132</v>
      </c>
      <c r="E26" s="1481" t="s">
        <v>5133</v>
      </c>
      <c r="F26" s="621" t="s">
        <v>5146</v>
      </c>
      <c r="G26" s="404">
        <v>114.7</v>
      </c>
      <c r="H26" s="404">
        <v>0.25006</v>
      </c>
      <c r="I26" s="616">
        <f t="shared" si="0"/>
        <v>28.681882000000002</v>
      </c>
      <c r="J26" s="617">
        <v>0.21</v>
      </c>
      <c r="K26" s="672">
        <f t="shared" si="1"/>
        <v>34.70507722</v>
      </c>
    </row>
    <row r="27" spans="1:11" s="623" customFormat="1" x14ac:dyDescent="0.2">
      <c r="A27" s="1476"/>
      <c r="B27" s="1478"/>
      <c r="C27" s="1480"/>
      <c r="D27" s="1482"/>
      <c r="E27" s="1482"/>
      <c r="F27" s="619" t="s">
        <v>5135</v>
      </c>
      <c r="G27" s="404">
        <v>130</v>
      </c>
      <c r="H27" s="404">
        <v>0.24998999999999999</v>
      </c>
      <c r="I27" s="616">
        <f t="shared" si="0"/>
        <v>32.498699999999999</v>
      </c>
      <c r="J27" s="617">
        <v>0.21</v>
      </c>
      <c r="K27" s="672">
        <f t="shared" si="1"/>
        <v>39.323426999999995</v>
      </c>
    </row>
    <row r="28" spans="1:11" s="623" customFormat="1" x14ac:dyDescent="0.2">
      <c r="A28" s="1475">
        <v>2110</v>
      </c>
      <c r="B28" s="1477">
        <v>44243</v>
      </c>
      <c r="C28" s="1479" t="s">
        <v>5131</v>
      </c>
      <c r="D28" s="1481" t="s">
        <v>5132</v>
      </c>
      <c r="E28" s="1481" t="s">
        <v>5133</v>
      </c>
      <c r="F28" s="621" t="s">
        <v>5147</v>
      </c>
      <c r="G28" s="404">
        <v>137.6</v>
      </c>
      <c r="H28" s="404">
        <v>0.25</v>
      </c>
      <c r="I28" s="616">
        <f t="shared" si="0"/>
        <v>34.4</v>
      </c>
      <c r="J28" s="617">
        <v>0.21</v>
      </c>
      <c r="K28" s="672">
        <f t="shared" si="1"/>
        <v>41.623999999999995</v>
      </c>
    </row>
    <row r="29" spans="1:11" s="623" customFormat="1" x14ac:dyDescent="0.2">
      <c r="A29" s="1476"/>
      <c r="B29" s="1478"/>
      <c r="C29" s="1480"/>
      <c r="D29" s="1482"/>
      <c r="E29" s="1482"/>
      <c r="F29" s="619" t="s">
        <v>5135</v>
      </c>
      <c r="G29" s="404">
        <v>135</v>
      </c>
      <c r="H29" s="404">
        <v>0.25</v>
      </c>
      <c r="I29" s="616">
        <f t="shared" si="0"/>
        <v>33.75</v>
      </c>
      <c r="J29" s="617">
        <v>0.21</v>
      </c>
      <c r="K29" s="672">
        <f t="shared" si="1"/>
        <v>40.837499999999999</v>
      </c>
    </row>
    <row r="30" spans="1:11" s="623" customFormat="1" x14ac:dyDescent="0.2">
      <c r="A30" s="1475">
        <v>2111</v>
      </c>
      <c r="B30" s="1477">
        <v>44243</v>
      </c>
      <c r="C30" s="1479" t="s">
        <v>5131</v>
      </c>
      <c r="D30" s="1481" t="s">
        <v>5132</v>
      </c>
      <c r="E30" s="1481" t="s">
        <v>5133</v>
      </c>
      <c r="F30" s="621" t="s">
        <v>5148</v>
      </c>
      <c r="G30" s="404">
        <v>93.1</v>
      </c>
      <c r="H30" s="404">
        <v>0.25001000000000001</v>
      </c>
      <c r="I30" s="616">
        <f t="shared" si="0"/>
        <v>23.275931</v>
      </c>
      <c r="J30" s="617">
        <v>0.21</v>
      </c>
      <c r="K30" s="672">
        <f t="shared" si="1"/>
        <v>28.163876509999998</v>
      </c>
    </row>
    <row r="31" spans="1:11" s="623" customFormat="1" x14ac:dyDescent="0.2">
      <c r="A31" s="1476"/>
      <c r="B31" s="1478"/>
      <c r="C31" s="1480"/>
      <c r="D31" s="1482"/>
      <c r="E31" s="1482"/>
      <c r="F31" s="619" t="s">
        <v>5135</v>
      </c>
      <c r="G31" s="404">
        <v>205</v>
      </c>
      <c r="H31" s="404">
        <v>0.25</v>
      </c>
      <c r="I31" s="616">
        <f t="shared" si="0"/>
        <v>51.25</v>
      </c>
      <c r="J31" s="617">
        <v>0.21</v>
      </c>
      <c r="K31" s="672">
        <f t="shared" si="1"/>
        <v>62.012499999999996</v>
      </c>
    </row>
    <row r="32" spans="1:11" s="623" customFormat="1" x14ac:dyDescent="0.2">
      <c r="A32" s="1475">
        <v>2112</v>
      </c>
      <c r="B32" s="1477">
        <v>44243</v>
      </c>
      <c r="C32" s="1479" t="s">
        <v>5131</v>
      </c>
      <c r="D32" s="1481" t="s">
        <v>5132</v>
      </c>
      <c r="E32" s="1481" t="s">
        <v>5133</v>
      </c>
      <c r="F32" s="621" t="s">
        <v>5149</v>
      </c>
      <c r="G32" s="404">
        <v>140.80000000000001</v>
      </c>
      <c r="H32" s="404">
        <v>0.25</v>
      </c>
      <c r="I32" s="616">
        <f t="shared" si="0"/>
        <v>35.200000000000003</v>
      </c>
      <c r="J32" s="617">
        <v>0.21</v>
      </c>
      <c r="K32" s="672">
        <f t="shared" si="1"/>
        <v>42.591999999999999</v>
      </c>
    </row>
    <row r="33" spans="1:11" s="623" customFormat="1" x14ac:dyDescent="0.2">
      <c r="A33" s="1476"/>
      <c r="B33" s="1478"/>
      <c r="C33" s="1480"/>
      <c r="D33" s="1482"/>
      <c r="E33" s="1482"/>
      <c r="F33" s="619" t="s">
        <v>5135</v>
      </c>
      <c r="G33" s="404">
        <v>30</v>
      </c>
      <c r="H33" s="404">
        <v>0.25</v>
      </c>
      <c r="I33" s="616">
        <f t="shared" si="0"/>
        <v>7.5</v>
      </c>
      <c r="J33" s="617">
        <v>0.21</v>
      </c>
      <c r="K33" s="672">
        <f t="shared" si="1"/>
        <v>9.0749999999999993</v>
      </c>
    </row>
    <row r="34" spans="1:11" s="618" customFormat="1" x14ac:dyDescent="0.2">
      <c r="A34" s="1475">
        <v>2113</v>
      </c>
      <c r="B34" s="1484">
        <v>44243</v>
      </c>
      <c r="C34" s="1485" t="s">
        <v>5131</v>
      </c>
      <c r="D34" s="1481" t="s">
        <v>5132</v>
      </c>
      <c r="E34" s="1481" t="s">
        <v>5133</v>
      </c>
      <c r="F34" s="615" t="s">
        <v>5150</v>
      </c>
      <c r="G34" s="404">
        <v>61.2</v>
      </c>
      <c r="H34" s="616">
        <v>0.3</v>
      </c>
      <c r="I34" s="616">
        <f t="shared" si="0"/>
        <v>18.36</v>
      </c>
      <c r="J34" s="617">
        <v>0.21</v>
      </c>
      <c r="K34" s="672">
        <f t="shared" si="1"/>
        <v>22.215599999999998</v>
      </c>
    </row>
    <row r="35" spans="1:11" s="618" customFormat="1" x14ac:dyDescent="0.2">
      <c r="A35" s="1483"/>
      <c r="B35" s="1484"/>
      <c r="C35" s="1485"/>
      <c r="D35" s="1486"/>
      <c r="E35" s="1486"/>
      <c r="F35" s="621" t="s">
        <v>5135</v>
      </c>
      <c r="G35" s="404">
        <v>240</v>
      </c>
      <c r="H35" s="404">
        <v>0.25</v>
      </c>
      <c r="I35" s="616">
        <f t="shared" si="0"/>
        <v>60</v>
      </c>
      <c r="J35" s="617">
        <v>0.21</v>
      </c>
      <c r="K35" s="672">
        <f t="shared" si="1"/>
        <v>72.599999999999994</v>
      </c>
    </row>
    <row r="36" spans="1:11" s="618" customFormat="1" x14ac:dyDescent="0.2">
      <c r="A36" s="1476"/>
      <c r="B36" s="1484"/>
      <c r="C36" s="1485"/>
      <c r="D36" s="1482"/>
      <c r="E36" s="1482"/>
      <c r="F36" s="404" t="s">
        <v>5138</v>
      </c>
      <c r="G36" s="404">
        <v>1</v>
      </c>
      <c r="H36" s="404">
        <v>10</v>
      </c>
      <c r="I36" s="616">
        <f t="shared" si="0"/>
        <v>10</v>
      </c>
      <c r="J36" s="617">
        <v>0.21</v>
      </c>
      <c r="K36" s="672">
        <f t="shared" si="1"/>
        <v>12.1</v>
      </c>
    </row>
    <row r="37" spans="1:11" s="618" customFormat="1" ht="15" customHeight="1" x14ac:dyDescent="0.2">
      <c r="A37" s="1475">
        <v>2139</v>
      </c>
      <c r="B37" s="1477">
        <v>44247</v>
      </c>
      <c r="C37" s="1479" t="s">
        <v>5131</v>
      </c>
      <c r="D37" s="1481" t="s">
        <v>5132</v>
      </c>
      <c r="E37" s="1481" t="s">
        <v>5133</v>
      </c>
      <c r="F37" s="615" t="s">
        <v>5151</v>
      </c>
      <c r="G37" s="404">
        <v>78.3</v>
      </c>
      <c r="H37" s="624">
        <v>0.30009999999999998</v>
      </c>
      <c r="I37" s="616">
        <f t="shared" si="0"/>
        <v>23.497829999999997</v>
      </c>
      <c r="J37" s="617">
        <v>0.21</v>
      </c>
      <c r="K37" s="672">
        <f t="shared" si="1"/>
        <v>28.432374299999996</v>
      </c>
    </row>
    <row r="38" spans="1:11" s="618" customFormat="1" x14ac:dyDescent="0.2">
      <c r="A38" s="1476"/>
      <c r="B38" s="1478"/>
      <c r="C38" s="1480"/>
      <c r="D38" s="1482"/>
      <c r="E38" s="1482"/>
      <c r="F38" s="619" t="s">
        <v>5135</v>
      </c>
      <c r="G38" s="404">
        <v>105</v>
      </c>
      <c r="H38" s="616">
        <v>0.25</v>
      </c>
      <c r="I38" s="616">
        <f>G38*H38</f>
        <v>26.25</v>
      </c>
      <c r="J38" s="617">
        <v>0.21</v>
      </c>
      <c r="K38" s="672">
        <f t="shared" si="1"/>
        <v>31.762499999999999</v>
      </c>
    </row>
    <row r="39" spans="1:11" s="618" customFormat="1" x14ac:dyDescent="0.2">
      <c r="A39" s="1475">
        <v>2182</v>
      </c>
      <c r="B39" s="1477">
        <v>44252</v>
      </c>
      <c r="C39" s="1479" t="s">
        <v>5131</v>
      </c>
      <c r="D39" s="1481" t="s">
        <v>5132</v>
      </c>
      <c r="E39" s="1481" t="s">
        <v>5133</v>
      </c>
      <c r="F39" s="621" t="s">
        <v>5134</v>
      </c>
      <c r="G39" s="404">
        <v>93.2</v>
      </c>
      <c r="H39" s="616">
        <v>0.3</v>
      </c>
      <c r="I39" s="616">
        <f t="shared" ref="I39:I40" si="2">G39*H39</f>
        <v>27.96</v>
      </c>
      <c r="J39" s="617">
        <v>0.21</v>
      </c>
      <c r="K39" s="672">
        <f>I39*1.21</f>
        <v>33.831600000000002</v>
      </c>
    </row>
    <row r="40" spans="1:11" s="618" customFormat="1" x14ac:dyDescent="0.2">
      <c r="A40" s="1476"/>
      <c r="B40" s="1478"/>
      <c r="C40" s="1480"/>
      <c r="D40" s="1482"/>
      <c r="E40" s="1482"/>
      <c r="F40" s="619" t="s">
        <v>5135</v>
      </c>
      <c r="G40" s="404">
        <v>100</v>
      </c>
      <c r="H40" s="404">
        <v>0.25</v>
      </c>
      <c r="I40" s="616">
        <f t="shared" si="2"/>
        <v>25</v>
      </c>
      <c r="J40" s="617">
        <v>0.21</v>
      </c>
      <c r="K40" s="672">
        <f>I40*1.21</f>
        <v>30.25</v>
      </c>
    </row>
    <row r="41" spans="1:11" s="623" customFormat="1" ht="25.5" x14ac:dyDescent="0.2">
      <c r="A41" s="1494">
        <v>2248</v>
      </c>
      <c r="B41" s="1484">
        <v>44257</v>
      </c>
      <c r="C41" s="1485" t="s">
        <v>5131</v>
      </c>
      <c r="D41" s="1481" t="s">
        <v>5132</v>
      </c>
      <c r="E41" s="1481" t="s">
        <v>5133</v>
      </c>
      <c r="F41" s="615" t="s">
        <v>5139</v>
      </c>
      <c r="G41" s="404">
        <v>1634.8</v>
      </c>
      <c r="H41" s="404">
        <v>0.120003</v>
      </c>
      <c r="I41" s="616">
        <f t="shared" si="0"/>
        <v>196.1809044</v>
      </c>
      <c r="J41" s="617">
        <v>0.21</v>
      </c>
      <c r="K41" s="672">
        <f t="shared" si="1"/>
        <v>237.37889432399999</v>
      </c>
    </row>
    <row r="42" spans="1:11" s="623" customFormat="1" x14ac:dyDescent="0.2">
      <c r="A42" s="1494"/>
      <c r="B42" s="1484"/>
      <c r="C42" s="1485"/>
      <c r="D42" s="1482"/>
      <c r="E42" s="1482"/>
      <c r="F42" s="621" t="s">
        <v>5135</v>
      </c>
      <c r="G42" s="404">
        <v>325</v>
      </c>
      <c r="H42" s="404">
        <v>0.25</v>
      </c>
      <c r="I42" s="616">
        <f t="shared" si="0"/>
        <v>81.25</v>
      </c>
      <c r="J42" s="617">
        <v>0.21</v>
      </c>
      <c r="K42" s="672">
        <f t="shared" si="1"/>
        <v>98.3125</v>
      </c>
    </row>
    <row r="43" spans="1:11" s="623" customFormat="1" x14ac:dyDescent="0.2">
      <c r="A43" s="625"/>
      <c r="B43" s="625"/>
      <c r="C43" s="625"/>
      <c r="D43" s="626"/>
      <c r="E43" s="626"/>
      <c r="F43" s="627" t="s">
        <v>3</v>
      </c>
      <c r="G43" s="628"/>
      <c r="H43" s="628"/>
      <c r="I43" s="629"/>
      <c r="J43" s="628"/>
      <c r="K43" s="630">
        <f>SUM(K5:K42)</f>
        <v>2053.3358978440001</v>
      </c>
    </row>
    <row r="44" spans="1:11" s="623" customFormat="1" x14ac:dyDescent="0.2">
      <c r="D44" s="631"/>
      <c r="E44" s="631"/>
      <c r="I44" s="632"/>
      <c r="K44" s="633"/>
    </row>
    <row r="45" spans="1:11" s="623" customFormat="1" x14ac:dyDescent="0.2">
      <c r="D45" s="631"/>
      <c r="E45" s="631"/>
      <c r="F45" s="609"/>
      <c r="I45" s="632"/>
      <c r="K45" s="633"/>
    </row>
    <row r="46" spans="1:11" s="635" customFormat="1" x14ac:dyDescent="0.2">
      <c r="A46" s="1470" t="s">
        <v>5117</v>
      </c>
      <c r="B46" s="1470" t="s">
        <v>5118</v>
      </c>
      <c r="C46" s="1472" t="s">
        <v>5119</v>
      </c>
      <c r="D46" s="1493" t="s">
        <v>5120</v>
      </c>
      <c r="E46" s="1493"/>
      <c r="F46" s="634" t="s">
        <v>5152</v>
      </c>
      <c r="G46" s="1490" t="s">
        <v>5122</v>
      </c>
      <c r="H46" s="1491"/>
      <c r="I46" s="1491"/>
      <c r="J46" s="1491"/>
      <c r="K46" s="1492"/>
    </row>
    <row r="47" spans="1:11" s="635" customFormat="1" ht="25.5" x14ac:dyDescent="0.2">
      <c r="A47" s="1470"/>
      <c r="B47" s="1470"/>
      <c r="C47" s="1472"/>
      <c r="D47" s="610" t="s">
        <v>5123</v>
      </c>
      <c r="E47" s="611" t="s">
        <v>5124</v>
      </c>
      <c r="F47" s="634" t="s">
        <v>5125</v>
      </c>
      <c r="G47" s="636" t="s">
        <v>5126</v>
      </c>
      <c r="H47" s="636" t="s">
        <v>5127</v>
      </c>
      <c r="I47" s="636" t="s">
        <v>5128</v>
      </c>
      <c r="J47" s="636" t="s">
        <v>5129</v>
      </c>
      <c r="K47" s="634" t="s">
        <v>5130</v>
      </c>
    </row>
    <row r="48" spans="1:11" s="623" customFormat="1" x14ac:dyDescent="0.2">
      <c r="A48" s="637" t="s">
        <v>5153</v>
      </c>
      <c r="B48" s="638">
        <v>44239</v>
      </c>
      <c r="C48" s="639" t="s">
        <v>5154</v>
      </c>
      <c r="D48" s="640" t="s">
        <v>5155</v>
      </c>
      <c r="E48" s="640" t="s">
        <v>5156</v>
      </c>
      <c r="F48" s="641" t="s">
        <v>5157</v>
      </c>
      <c r="G48" s="404">
        <v>6000</v>
      </c>
      <c r="H48" s="404">
        <v>1.35</v>
      </c>
      <c r="I48" s="616">
        <f t="shared" ref="I48:I56" si="3">G48*H48</f>
        <v>8100.0000000000009</v>
      </c>
      <c r="J48" s="617">
        <v>0.21</v>
      </c>
      <c r="K48" s="672">
        <f t="shared" ref="K48:K56" si="4">I48*1.21</f>
        <v>9801</v>
      </c>
    </row>
    <row r="49" spans="1:11" s="623" customFormat="1" x14ac:dyDescent="0.2">
      <c r="A49" s="637" t="s">
        <v>5158</v>
      </c>
      <c r="B49" s="638">
        <v>44239</v>
      </c>
      <c r="C49" s="639" t="s">
        <v>5154</v>
      </c>
      <c r="D49" s="640" t="s">
        <v>5155</v>
      </c>
      <c r="E49" s="642" t="s">
        <v>5156</v>
      </c>
      <c r="F49" s="643" t="s">
        <v>5157</v>
      </c>
      <c r="G49" s="644">
        <v>6000</v>
      </c>
      <c r="H49" s="644">
        <v>1.35</v>
      </c>
      <c r="I49" s="645">
        <f t="shared" si="3"/>
        <v>8100.0000000000009</v>
      </c>
      <c r="J49" s="617">
        <v>0.21</v>
      </c>
      <c r="K49" s="672">
        <f t="shared" si="4"/>
        <v>9801</v>
      </c>
    </row>
    <row r="50" spans="1:11" s="623" customFormat="1" x14ac:dyDescent="0.2">
      <c r="A50" s="637" t="s">
        <v>5159</v>
      </c>
      <c r="B50" s="638">
        <v>44239</v>
      </c>
      <c r="C50" s="639" t="s">
        <v>5154</v>
      </c>
      <c r="D50" s="646" t="s">
        <v>5155</v>
      </c>
      <c r="E50" s="642" t="s">
        <v>5156</v>
      </c>
      <c r="F50" s="643" t="s">
        <v>5157</v>
      </c>
      <c r="G50" s="644">
        <v>7000</v>
      </c>
      <c r="H50" s="644">
        <v>1.35</v>
      </c>
      <c r="I50" s="645">
        <f t="shared" si="3"/>
        <v>9450</v>
      </c>
      <c r="J50" s="617">
        <v>0.21</v>
      </c>
      <c r="K50" s="672">
        <f t="shared" si="4"/>
        <v>11434.5</v>
      </c>
    </row>
    <row r="51" spans="1:11" s="623" customFormat="1" x14ac:dyDescent="0.2">
      <c r="A51" s="637" t="s">
        <v>5160</v>
      </c>
      <c r="B51" s="638">
        <v>44239</v>
      </c>
      <c r="C51" s="639" t="s">
        <v>5154</v>
      </c>
      <c r="D51" s="646" t="s">
        <v>5155</v>
      </c>
      <c r="E51" s="642" t="s">
        <v>5156</v>
      </c>
      <c r="F51" s="643" t="s">
        <v>5157</v>
      </c>
      <c r="G51" s="644">
        <v>2000</v>
      </c>
      <c r="H51" s="644">
        <v>1.35</v>
      </c>
      <c r="I51" s="645">
        <f t="shared" si="3"/>
        <v>2700</v>
      </c>
      <c r="J51" s="617">
        <v>0.21</v>
      </c>
      <c r="K51" s="672">
        <f t="shared" si="4"/>
        <v>3267</v>
      </c>
    </row>
    <row r="52" spans="1:11" s="623" customFormat="1" x14ac:dyDescent="0.2">
      <c r="A52" s="637" t="s">
        <v>5161</v>
      </c>
      <c r="B52" s="638">
        <v>44256</v>
      </c>
      <c r="C52" s="639" t="s">
        <v>5154</v>
      </c>
      <c r="D52" s="640" t="s">
        <v>5155</v>
      </c>
      <c r="E52" s="640" t="s">
        <v>5156</v>
      </c>
      <c r="F52" s="641" t="s">
        <v>137</v>
      </c>
      <c r="G52" s="404">
        <v>10000</v>
      </c>
      <c r="H52" s="644">
        <v>1.35</v>
      </c>
      <c r="I52" s="645">
        <f t="shared" si="3"/>
        <v>13500</v>
      </c>
      <c r="J52" s="617">
        <v>0.21</v>
      </c>
      <c r="K52" s="672">
        <f t="shared" si="4"/>
        <v>16335</v>
      </c>
    </row>
    <row r="53" spans="1:11" s="623" customFormat="1" x14ac:dyDescent="0.2">
      <c r="A53" s="637" t="s">
        <v>5162</v>
      </c>
      <c r="B53" s="647">
        <v>44260</v>
      </c>
      <c r="C53" s="648" t="s">
        <v>5154</v>
      </c>
      <c r="D53" s="640" t="s">
        <v>5155</v>
      </c>
      <c r="E53" s="640" t="s">
        <v>5156</v>
      </c>
      <c r="F53" s="643" t="s">
        <v>5163</v>
      </c>
      <c r="G53" s="644">
        <v>5000</v>
      </c>
      <c r="H53" s="644">
        <v>1.35</v>
      </c>
      <c r="I53" s="645">
        <f t="shared" si="3"/>
        <v>6750</v>
      </c>
      <c r="J53" s="617">
        <v>0.21</v>
      </c>
      <c r="K53" s="672">
        <f t="shared" si="4"/>
        <v>8167.5</v>
      </c>
    </row>
    <row r="54" spans="1:11" s="623" customFormat="1" x14ac:dyDescent="0.2">
      <c r="A54" s="637" t="s">
        <v>5164</v>
      </c>
      <c r="B54" s="638">
        <v>44264</v>
      </c>
      <c r="C54" s="639" t="s">
        <v>5154</v>
      </c>
      <c r="D54" s="640" t="s">
        <v>5155</v>
      </c>
      <c r="E54" s="640" t="s">
        <v>5156</v>
      </c>
      <c r="F54" s="643" t="s">
        <v>5163</v>
      </c>
      <c r="G54" s="404">
        <v>10000</v>
      </c>
      <c r="H54" s="404">
        <v>1.35</v>
      </c>
      <c r="I54" s="616">
        <f t="shared" si="3"/>
        <v>13500</v>
      </c>
      <c r="J54" s="617">
        <v>0.21</v>
      </c>
      <c r="K54" s="672">
        <f t="shared" si="4"/>
        <v>16335</v>
      </c>
    </row>
    <row r="55" spans="1:11" s="623" customFormat="1" x14ac:dyDescent="0.2">
      <c r="A55" s="637" t="s">
        <v>5165</v>
      </c>
      <c r="B55" s="638">
        <v>44265</v>
      </c>
      <c r="C55" s="639" t="s">
        <v>5154</v>
      </c>
      <c r="D55" s="640" t="s">
        <v>5155</v>
      </c>
      <c r="E55" s="640" t="s">
        <v>5156</v>
      </c>
      <c r="F55" s="643" t="s">
        <v>5163</v>
      </c>
      <c r="G55" s="404">
        <v>10000</v>
      </c>
      <c r="H55" s="404">
        <v>1.35</v>
      </c>
      <c r="I55" s="616">
        <f t="shared" si="3"/>
        <v>13500</v>
      </c>
      <c r="J55" s="617">
        <v>0.21</v>
      </c>
      <c r="K55" s="672">
        <f t="shared" si="4"/>
        <v>16335</v>
      </c>
    </row>
    <row r="56" spans="1:11" s="623" customFormat="1" x14ac:dyDescent="0.2">
      <c r="A56" s="637" t="s">
        <v>5166</v>
      </c>
      <c r="B56" s="638">
        <v>44271</v>
      </c>
      <c r="C56" s="639" t="s">
        <v>5154</v>
      </c>
      <c r="D56" s="640" t="s">
        <v>5155</v>
      </c>
      <c r="E56" s="640" t="s">
        <v>5156</v>
      </c>
      <c r="F56" s="643" t="s">
        <v>5163</v>
      </c>
      <c r="G56" s="404">
        <v>5000</v>
      </c>
      <c r="H56" s="404">
        <v>1.35</v>
      </c>
      <c r="I56" s="616">
        <f t="shared" si="3"/>
        <v>6750</v>
      </c>
      <c r="J56" s="617">
        <v>0.21</v>
      </c>
      <c r="K56" s="672">
        <f t="shared" si="4"/>
        <v>8167.5</v>
      </c>
    </row>
    <row r="57" spans="1:11" s="623" customFormat="1" x14ac:dyDescent="0.2">
      <c r="A57" s="637"/>
      <c r="B57" s="638"/>
      <c r="C57" s="639"/>
      <c r="D57" s="649"/>
      <c r="E57" s="640"/>
      <c r="F57" s="641"/>
      <c r="G57" s="404"/>
      <c r="H57" s="404"/>
      <c r="I57" s="616"/>
      <c r="J57" s="617"/>
      <c r="K57" s="672"/>
    </row>
    <row r="58" spans="1:11" s="623" customFormat="1" x14ac:dyDescent="0.2">
      <c r="A58" s="650" t="s">
        <v>5167</v>
      </c>
      <c r="B58" s="651">
        <v>44256</v>
      </c>
      <c r="C58" s="652" t="s">
        <v>5168</v>
      </c>
      <c r="D58" s="653" t="s">
        <v>5169</v>
      </c>
      <c r="E58" s="654" t="s">
        <v>5170</v>
      </c>
      <c r="F58" s="643" t="s">
        <v>5171</v>
      </c>
      <c r="G58" s="644">
        <v>406</v>
      </c>
      <c r="H58" s="644">
        <v>2.4</v>
      </c>
      <c r="I58" s="655">
        <f>G58*H58</f>
        <v>974.4</v>
      </c>
      <c r="J58" s="656">
        <v>0.21</v>
      </c>
      <c r="K58" s="673">
        <f t="shared" ref="K58" si="5">I58*1.21</f>
        <v>1179.0239999999999</v>
      </c>
    </row>
    <row r="59" spans="1:11" s="623" customFormat="1" x14ac:dyDescent="0.2">
      <c r="A59" s="625"/>
      <c r="B59" s="625"/>
      <c r="C59" s="625"/>
      <c r="D59" s="626"/>
      <c r="E59" s="626"/>
      <c r="F59" s="627" t="s">
        <v>3</v>
      </c>
      <c r="G59" s="657"/>
      <c r="H59" s="628"/>
      <c r="I59" s="629"/>
      <c r="J59" s="628"/>
      <c r="K59" s="630">
        <f>SUM(K48:K58)</f>
        <v>100822.524</v>
      </c>
    </row>
    <row r="60" spans="1:11" s="623" customFormat="1" x14ac:dyDescent="0.2">
      <c r="D60" s="631"/>
      <c r="E60" s="631"/>
      <c r="F60" s="658"/>
      <c r="I60" s="632"/>
      <c r="K60" s="659"/>
    </row>
    <row r="61" spans="1:11" s="623" customFormat="1" x14ac:dyDescent="0.2">
      <c r="D61" s="631"/>
      <c r="E61" s="631"/>
      <c r="F61" s="658"/>
      <c r="I61" s="632"/>
      <c r="K61" s="659"/>
    </row>
    <row r="62" spans="1:11" s="635" customFormat="1" ht="39.75" customHeight="1" x14ac:dyDescent="0.2">
      <c r="A62" s="1470" t="s">
        <v>5117</v>
      </c>
      <c r="B62" s="1470" t="s">
        <v>5118</v>
      </c>
      <c r="C62" s="1472" t="s">
        <v>5119</v>
      </c>
      <c r="D62" s="1493" t="s">
        <v>5120</v>
      </c>
      <c r="E62" s="1493"/>
      <c r="F62" s="639" t="s">
        <v>5172</v>
      </c>
      <c r="G62" s="1490" t="s">
        <v>5122</v>
      </c>
      <c r="H62" s="1491"/>
      <c r="I62" s="1491"/>
      <c r="J62" s="1491"/>
      <c r="K62" s="1492"/>
    </row>
    <row r="63" spans="1:11" s="635" customFormat="1" ht="42.6" customHeight="1" x14ac:dyDescent="0.2">
      <c r="A63" s="1470"/>
      <c r="B63" s="1470"/>
      <c r="C63" s="1472"/>
      <c r="D63" s="610" t="s">
        <v>5123</v>
      </c>
      <c r="E63" s="611" t="s">
        <v>5124</v>
      </c>
      <c r="F63" s="634" t="s">
        <v>5125</v>
      </c>
      <c r="G63" s="636" t="s">
        <v>5126</v>
      </c>
      <c r="H63" s="636" t="s">
        <v>5127</v>
      </c>
      <c r="I63" s="636" t="s">
        <v>5128</v>
      </c>
      <c r="J63" s="636" t="s">
        <v>5129</v>
      </c>
      <c r="K63" s="634" t="s">
        <v>5130</v>
      </c>
    </row>
    <row r="64" spans="1:11" s="618" customFormat="1" x14ac:dyDescent="0.2">
      <c r="A64" s="637" t="s">
        <v>5173</v>
      </c>
      <c r="B64" s="638">
        <v>44263</v>
      </c>
      <c r="C64" s="639" t="s">
        <v>5174</v>
      </c>
      <c r="D64" s="640" t="s">
        <v>5175</v>
      </c>
      <c r="E64" s="661" t="s">
        <v>5176</v>
      </c>
      <c r="F64" s="643" t="s">
        <v>5177</v>
      </c>
      <c r="G64" s="404">
        <v>7</v>
      </c>
      <c r="H64" s="404">
        <v>29.4</v>
      </c>
      <c r="I64" s="404">
        <f t="shared" ref="I64:I65" si="6">G64*H64</f>
        <v>205.79999999999998</v>
      </c>
      <c r="J64" s="617">
        <v>0.12</v>
      </c>
      <c r="K64" s="674">
        <f>I64*1.12</f>
        <v>230.49600000000001</v>
      </c>
    </row>
    <row r="65" spans="1:11" s="618" customFormat="1" x14ac:dyDescent="0.2">
      <c r="A65" s="637" t="s">
        <v>5178</v>
      </c>
      <c r="B65" s="638">
        <v>44264</v>
      </c>
      <c r="C65" s="639" t="s">
        <v>5174</v>
      </c>
      <c r="D65" s="640" t="s">
        <v>5175</v>
      </c>
      <c r="E65" s="661" t="s">
        <v>5176</v>
      </c>
      <c r="F65" s="643" t="s">
        <v>5177</v>
      </c>
      <c r="G65" s="404">
        <v>3</v>
      </c>
      <c r="H65" s="404">
        <v>29.4</v>
      </c>
      <c r="I65" s="404">
        <f t="shared" si="6"/>
        <v>88.199999999999989</v>
      </c>
      <c r="J65" s="617">
        <v>0.12</v>
      </c>
      <c r="K65" s="674">
        <f>I65*1.12</f>
        <v>98.783999999999992</v>
      </c>
    </row>
    <row r="66" spans="1:11" s="618" customFormat="1" ht="25.5" x14ac:dyDescent="0.2">
      <c r="A66" s="637" t="s">
        <v>5179</v>
      </c>
      <c r="B66" s="638">
        <v>44265</v>
      </c>
      <c r="C66" s="662" t="s">
        <v>5180</v>
      </c>
      <c r="D66" s="640" t="s">
        <v>5181</v>
      </c>
      <c r="E66" s="661" t="s">
        <v>5182</v>
      </c>
      <c r="F66" s="580" t="s">
        <v>5183</v>
      </c>
      <c r="G66" s="404">
        <v>12</v>
      </c>
      <c r="H66" s="404">
        <v>56.1999</v>
      </c>
      <c r="I66" s="616">
        <f t="shared" ref="I66:I70" si="7">G66*H66</f>
        <v>674.39879999999994</v>
      </c>
      <c r="J66" s="617">
        <v>0.21</v>
      </c>
      <c r="K66" s="674">
        <f>I66*1.21</f>
        <v>816.02254799999992</v>
      </c>
    </row>
    <row r="67" spans="1:11" s="618" customFormat="1" ht="25.5" x14ac:dyDescent="0.2">
      <c r="A67" s="637" t="s">
        <v>5184</v>
      </c>
      <c r="B67" s="638">
        <v>44266</v>
      </c>
      <c r="C67" s="662" t="s">
        <v>5180</v>
      </c>
      <c r="D67" s="640" t="s">
        <v>5181</v>
      </c>
      <c r="E67" s="661" t="s">
        <v>5182</v>
      </c>
      <c r="F67" s="580" t="s">
        <v>5183</v>
      </c>
      <c r="G67" s="404">
        <v>12</v>
      </c>
      <c r="H67" s="404">
        <v>56.1999</v>
      </c>
      <c r="I67" s="616">
        <f t="shared" si="7"/>
        <v>674.39879999999994</v>
      </c>
      <c r="J67" s="617">
        <v>0.21</v>
      </c>
      <c r="K67" s="674">
        <f>I67*1.21</f>
        <v>816.02254799999992</v>
      </c>
    </row>
    <row r="68" spans="1:11" s="618" customFormat="1" ht="25.5" x14ac:dyDescent="0.2">
      <c r="A68" s="637" t="s">
        <v>5185</v>
      </c>
      <c r="B68" s="638">
        <v>44267</v>
      </c>
      <c r="C68" s="662" t="s">
        <v>5180</v>
      </c>
      <c r="D68" s="640" t="s">
        <v>5181</v>
      </c>
      <c r="E68" s="661" t="s">
        <v>5182</v>
      </c>
      <c r="F68" s="580" t="s">
        <v>5183</v>
      </c>
      <c r="G68" s="404">
        <v>1</v>
      </c>
      <c r="H68" s="404">
        <v>56.1999</v>
      </c>
      <c r="I68" s="404">
        <f t="shared" si="7"/>
        <v>56.1999</v>
      </c>
      <c r="J68" s="617">
        <v>0.21</v>
      </c>
      <c r="K68" s="674">
        <f>I68*1.21</f>
        <v>68.001879000000002</v>
      </c>
    </row>
    <row r="69" spans="1:11" s="618" customFormat="1" x14ac:dyDescent="0.2">
      <c r="A69" s="637"/>
      <c r="B69" s="638"/>
      <c r="C69" s="662"/>
      <c r="D69" s="640"/>
      <c r="E69" s="661"/>
      <c r="F69" s="580"/>
      <c r="G69" s="404"/>
      <c r="H69" s="404"/>
      <c r="I69" s="404"/>
      <c r="J69" s="617"/>
      <c r="K69" s="674"/>
    </row>
    <row r="70" spans="1:11" s="618" customFormat="1" x14ac:dyDescent="0.2">
      <c r="A70" s="637">
        <v>34175</v>
      </c>
      <c r="B70" s="638">
        <v>44277</v>
      </c>
      <c r="C70" s="662" t="s">
        <v>5186</v>
      </c>
      <c r="D70" s="638">
        <v>43901</v>
      </c>
      <c r="E70" s="654" t="s">
        <v>5187</v>
      </c>
      <c r="F70" s="671" t="s">
        <v>5188</v>
      </c>
      <c r="G70" s="404">
        <v>1800</v>
      </c>
      <c r="H70" s="404">
        <v>0.3306</v>
      </c>
      <c r="I70" s="404">
        <f t="shared" si="7"/>
        <v>595.08000000000004</v>
      </c>
      <c r="J70" s="617">
        <v>0.21</v>
      </c>
      <c r="K70" s="674">
        <f>I70*1.21</f>
        <v>720.04680000000008</v>
      </c>
    </row>
    <row r="71" spans="1:11" s="618" customFormat="1" x14ac:dyDescent="0.2">
      <c r="A71" s="404"/>
      <c r="B71" s="404"/>
      <c r="C71" s="404"/>
      <c r="D71" s="663"/>
      <c r="E71" s="663"/>
      <c r="F71" s="627" t="s">
        <v>3</v>
      </c>
      <c r="G71" s="657"/>
      <c r="H71" s="628"/>
      <c r="I71" s="629"/>
      <c r="J71" s="628"/>
      <c r="K71" s="630">
        <f>SUM(K64:K70)</f>
        <v>2749.373775</v>
      </c>
    </row>
    <row r="72" spans="1:11" s="618" customFormat="1" x14ac:dyDescent="0.2">
      <c r="D72" s="664"/>
      <c r="E72" s="664"/>
      <c r="F72" s="665"/>
      <c r="G72" s="666"/>
      <c r="I72" s="667"/>
      <c r="K72" s="668"/>
    </row>
    <row r="73" spans="1:11" s="618" customFormat="1" x14ac:dyDescent="0.2">
      <c r="D73" s="664"/>
      <c r="E73" s="664"/>
      <c r="F73" s="658"/>
      <c r="G73" s="666"/>
      <c r="I73" s="667"/>
      <c r="K73" s="668"/>
    </row>
    <row r="74" spans="1:11" s="618" customFormat="1" x14ac:dyDescent="0.2">
      <c r="B74" s="669"/>
      <c r="C74" s="660"/>
      <c r="D74" s="670"/>
      <c r="E74" s="664"/>
      <c r="F74" s="665"/>
      <c r="G74" s="666"/>
      <c r="I74" s="667"/>
      <c r="K74" s="668"/>
    </row>
    <row r="75" spans="1:11" s="618" customFormat="1" x14ac:dyDescent="0.2">
      <c r="A75" s="1487"/>
      <c r="B75" s="1488"/>
      <c r="C75" s="1488"/>
      <c r="D75" s="1488"/>
      <c r="E75" s="1488"/>
      <c r="F75" s="1488"/>
      <c r="G75" s="1488"/>
      <c r="H75" s="1488"/>
      <c r="I75" s="1489"/>
      <c r="J75" s="627" t="s">
        <v>3</v>
      </c>
      <c r="K75" s="657">
        <f>K71+K59+K43</f>
        <v>105625.233672844</v>
      </c>
    </row>
    <row r="76" spans="1:11" s="618" customFormat="1" x14ac:dyDescent="0.2">
      <c r="B76" s="669"/>
      <c r="C76" s="660"/>
      <c r="D76" s="670"/>
      <c r="E76" s="664"/>
      <c r="F76" s="665"/>
      <c r="G76" s="666"/>
      <c r="I76" s="667"/>
      <c r="K76" s="668"/>
    </row>
    <row r="77" spans="1:11" s="623" customFormat="1" x14ac:dyDescent="0.2">
      <c r="D77" s="631"/>
      <c r="E77" s="631"/>
      <c r="I77" s="632"/>
      <c r="K77" s="633"/>
    </row>
    <row r="78" spans="1:11" s="623" customFormat="1" x14ac:dyDescent="0.2">
      <c r="D78" s="631"/>
      <c r="E78" s="631"/>
      <c r="I78" s="632"/>
      <c r="K78" s="633"/>
    </row>
  </sheetData>
  <mergeCells count="108">
    <mergeCell ref="A75:I75"/>
    <mergeCell ref="G46:K46"/>
    <mergeCell ref="A62:A63"/>
    <mergeCell ref="B62:B63"/>
    <mergeCell ref="C62:C63"/>
    <mergeCell ref="D62:E62"/>
    <mergeCell ref="G62:K62"/>
    <mergeCell ref="A41:A42"/>
    <mergeCell ref="B41:B42"/>
    <mergeCell ref="C41:C42"/>
    <mergeCell ref="D41:D42"/>
    <mergeCell ref="E41:E42"/>
    <mergeCell ref="A46:A47"/>
    <mergeCell ref="B46:B47"/>
    <mergeCell ref="C46:C47"/>
    <mergeCell ref="D46:E46"/>
    <mergeCell ref="A37:A38"/>
    <mergeCell ref="B37:B38"/>
    <mergeCell ref="C37:C38"/>
    <mergeCell ref="D37:D38"/>
    <mergeCell ref="E37:E38"/>
    <mergeCell ref="A39:A40"/>
    <mergeCell ref="B39:B40"/>
    <mergeCell ref="C39:C40"/>
    <mergeCell ref="D39:D40"/>
    <mergeCell ref="E39:E40"/>
    <mergeCell ref="A32:A33"/>
    <mergeCell ref="B32:B33"/>
    <mergeCell ref="C32:C33"/>
    <mergeCell ref="D32:D33"/>
    <mergeCell ref="E32:E33"/>
    <mergeCell ref="A34:A36"/>
    <mergeCell ref="B34:B36"/>
    <mergeCell ref="C34:C36"/>
    <mergeCell ref="D34:D36"/>
    <mergeCell ref="E34:E36"/>
    <mergeCell ref="A28:A29"/>
    <mergeCell ref="B28:B29"/>
    <mergeCell ref="C28:C29"/>
    <mergeCell ref="D28:D29"/>
    <mergeCell ref="E28:E29"/>
    <mergeCell ref="A30:A31"/>
    <mergeCell ref="B30:B31"/>
    <mergeCell ref="C30:C31"/>
    <mergeCell ref="D30:D31"/>
    <mergeCell ref="E30:E31"/>
    <mergeCell ref="A24:A25"/>
    <mergeCell ref="B24:B25"/>
    <mergeCell ref="C24:C25"/>
    <mergeCell ref="D24:D25"/>
    <mergeCell ref="E24:E25"/>
    <mergeCell ref="A26:A27"/>
    <mergeCell ref="B26:B27"/>
    <mergeCell ref="C26:C27"/>
    <mergeCell ref="D26:D27"/>
    <mergeCell ref="E26:E27"/>
    <mergeCell ref="A20:A21"/>
    <mergeCell ref="B20:B21"/>
    <mergeCell ref="C20:C21"/>
    <mergeCell ref="D20:D21"/>
    <mergeCell ref="E20:E21"/>
    <mergeCell ref="A22:A23"/>
    <mergeCell ref="B22:B23"/>
    <mergeCell ref="C22:C23"/>
    <mergeCell ref="D22:D23"/>
    <mergeCell ref="E22:E23"/>
    <mergeCell ref="A16:A17"/>
    <mergeCell ref="B16:B17"/>
    <mergeCell ref="C16:C17"/>
    <mergeCell ref="D16:D17"/>
    <mergeCell ref="E16:E17"/>
    <mergeCell ref="A18:A19"/>
    <mergeCell ref="B18:B19"/>
    <mergeCell ref="C18:C19"/>
    <mergeCell ref="D18:D19"/>
    <mergeCell ref="E18:E19"/>
    <mergeCell ref="A12:A13"/>
    <mergeCell ref="B12:B13"/>
    <mergeCell ref="C12:C13"/>
    <mergeCell ref="D12:D13"/>
    <mergeCell ref="E12:E13"/>
    <mergeCell ref="A14:A15"/>
    <mergeCell ref="B14:B15"/>
    <mergeCell ref="C14:C15"/>
    <mergeCell ref="D14:D15"/>
    <mergeCell ref="E14:E15"/>
    <mergeCell ref="A7:A8"/>
    <mergeCell ref="B7:B8"/>
    <mergeCell ref="C7:C8"/>
    <mergeCell ref="D7:D8"/>
    <mergeCell ref="E7:E8"/>
    <mergeCell ref="A9:A11"/>
    <mergeCell ref="B9:B11"/>
    <mergeCell ref="C9:C11"/>
    <mergeCell ref="D9:D11"/>
    <mergeCell ref="E9:E11"/>
    <mergeCell ref="A2:K2"/>
    <mergeCell ref="A3:A4"/>
    <mergeCell ref="B3:B4"/>
    <mergeCell ref="C3:C4"/>
    <mergeCell ref="D3:E3"/>
    <mergeCell ref="G3:K3"/>
    <mergeCell ref="G1:K1"/>
    <mergeCell ref="A5:A6"/>
    <mergeCell ref="B5:B6"/>
    <mergeCell ref="C5:C6"/>
    <mergeCell ref="D5:D6"/>
    <mergeCell ref="E5:E6"/>
  </mergeCells>
  <pageMargins left="0.11811023622047245" right="0.19685039370078741" top="0.15748031496062992" bottom="0.15748031496062992" header="0.31496062992125984" footer="0.31496062992125984"/>
  <pageSetup paperSize="9" scale="6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E3F7-3063-46A2-B2D2-8ABC8867CF86}">
  <sheetPr>
    <tabColor theme="4" tint="0.59999389629810485"/>
  </sheetPr>
  <dimension ref="A1:I172"/>
  <sheetViews>
    <sheetView topLeftCell="A25" zoomScale="69" zoomScaleNormal="69" workbookViewId="0">
      <selection activeCell="D1" sqref="D1:G1"/>
    </sheetView>
  </sheetViews>
  <sheetFormatPr defaultRowHeight="15" x14ac:dyDescent="0.25"/>
  <cols>
    <col min="1" max="2" width="13.85546875" style="9" customWidth="1"/>
    <col min="3" max="3" width="47.140625" style="9" customWidth="1"/>
    <col min="4" max="8" width="9.140625" style="9"/>
    <col min="9" max="9" width="17.42578125" style="9" customWidth="1"/>
    <col min="10" max="16384" width="9.140625" style="9"/>
  </cols>
  <sheetData>
    <row r="1" spans="1:9" ht="67.5" customHeight="1" x14ac:dyDescent="0.25">
      <c r="D1" s="1348" t="s">
        <v>4951</v>
      </c>
      <c r="E1" s="1348"/>
      <c r="F1" s="1348"/>
      <c r="G1" s="1348"/>
    </row>
    <row r="2" spans="1:9" ht="15" customHeight="1" x14ac:dyDescent="0.25">
      <c r="A2" s="1352" t="s">
        <v>5242</v>
      </c>
      <c r="B2" s="1352"/>
      <c r="C2" s="1352"/>
      <c r="D2" s="1352"/>
      <c r="E2" s="1352"/>
      <c r="F2" s="1352"/>
      <c r="G2" s="1352"/>
    </row>
    <row r="3" spans="1:9" ht="71.25" x14ac:dyDescent="0.25">
      <c r="A3" s="57" t="s">
        <v>262</v>
      </c>
      <c r="B3" s="57" t="s">
        <v>263</v>
      </c>
      <c r="C3" s="57" t="s">
        <v>264</v>
      </c>
      <c r="D3" s="60" t="s">
        <v>17</v>
      </c>
      <c r="E3" s="868" t="s">
        <v>4952</v>
      </c>
      <c r="F3" s="57" t="s">
        <v>708</v>
      </c>
      <c r="G3" s="869" t="s">
        <v>269</v>
      </c>
      <c r="I3" s="875" t="s">
        <v>3</v>
      </c>
    </row>
    <row r="4" spans="1:9" x14ac:dyDescent="0.25">
      <c r="A4" s="58"/>
      <c r="B4" s="58"/>
      <c r="C4" s="58"/>
      <c r="D4" s="61"/>
      <c r="E4" s="61"/>
      <c r="F4" s="59">
        <f>SUM(F5:F165)</f>
        <v>4155</v>
      </c>
      <c r="G4" s="109">
        <f>SUM(G5:G165)</f>
        <v>4155</v>
      </c>
      <c r="I4" s="876">
        <f>G4+G170</f>
        <v>6357</v>
      </c>
    </row>
    <row r="5" spans="1:9" x14ac:dyDescent="0.25">
      <c r="A5" s="10" t="s">
        <v>270</v>
      </c>
      <c r="B5" s="10" t="s">
        <v>732</v>
      </c>
      <c r="C5" s="10" t="s">
        <v>733</v>
      </c>
      <c r="D5" s="11" t="s">
        <v>734</v>
      </c>
      <c r="E5" s="866">
        <v>1</v>
      </c>
      <c r="F5" s="10">
        <v>15</v>
      </c>
      <c r="G5" s="867">
        <f>E5*F5</f>
        <v>15</v>
      </c>
    </row>
    <row r="6" spans="1:9" x14ac:dyDescent="0.25">
      <c r="A6" s="10" t="s">
        <v>270</v>
      </c>
      <c r="B6" s="10" t="s">
        <v>1970</v>
      </c>
      <c r="C6" s="10" t="s">
        <v>1971</v>
      </c>
      <c r="D6" s="11" t="s">
        <v>734</v>
      </c>
      <c r="E6" s="866">
        <v>1</v>
      </c>
      <c r="F6" s="10">
        <v>19</v>
      </c>
      <c r="G6" s="867">
        <f t="shared" ref="G6:G69" si="0">E6*F6</f>
        <v>19</v>
      </c>
    </row>
    <row r="7" spans="1:9" x14ac:dyDescent="0.25">
      <c r="A7" s="10" t="s">
        <v>270</v>
      </c>
      <c r="B7" s="10" t="s">
        <v>735</v>
      </c>
      <c r="C7" s="10" t="s">
        <v>736</v>
      </c>
      <c r="D7" s="11" t="s">
        <v>734</v>
      </c>
      <c r="E7" s="866">
        <v>1</v>
      </c>
      <c r="F7" s="10">
        <v>12</v>
      </c>
      <c r="G7" s="867">
        <f t="shared" si="0"/>
        <v>12</v>
      </c>
    </row>
    <row r="8" spans="1:9" x14ac:dyDescent="0.25">
      <c r="A8" s="10" t="s">
        <v>270</v>
      </c>
      <c r="B8" s="10" t="s">
        <v>1981</v>
      </c>
      <c r="C8" s="10" t="s">
        <v>1982</v>
      </c>
      <c r="D8" s="11" t="s">
        <v>734</v>
      </c>
      <c r="E8" s="866">
        <v>1</v>
      </c>
      <c r="F8" s="10">
        <v>7</v>
      </c>
      <c r="G8" s="867">
        <f t="shared" si="0"/>
        <v>7</v>
      </c>
    </row>
    <row r="9" spans="1:9" x14ac:dyDescent="0.25">
      <c r="A9" s="10" t="s">
        <v>270</v>
      </c>
      <c r="B9" s="10" t="s">
        <v>739</v>
      </c>
      <c r="C9" s="10" t="s">
        <v>740</v>
      </c>
      <c r="D9" s="11" t="s">
        <v>734</v>
      </c>
      <c r="E9" s="866">
        <v>1</v>
      </c>
      <c r="F9" s="10">
        <v>9</v>
      </c>
      <c r="G9" s="867">
        <f t="shared" si="0"/>
        <v>9</v>
      </c>
    </row>
    <row r="10" spans="1:9" x14ac:dyDescent="0.25">
      <c r="A10" s="10" t="s">
        <v>270</v>
      </c>
      <c r="B10" s="10" t="s">
        <v>741</v>
      </c>
      <c r="C10" s="10" t="s">
        <v>742</v>
      </c>
      <c r="D10" s="11" t="s">
        <v>734</v>
      </c>
      <c r="E10" s="866">
        <v>1</v>
      </c>
      <c r="F10" s="10">
        <v>10</v>
      </c>
      <c r="G10" s="867">
        <f t="shared" si="0"/>
        <v>10</v>
      </c>
    </row>
    <row r="11" spans="1:9" x14ac:dyDescent="0.25">
      <c r="A11" s="10" t="s">
        <v>270</v>
      </c>
      <c r="B11" s="10" t="s">
        <v>743</v>
      </c>
      <c r="C11" s="10" t="s">
        <v>744</v>
      </c>
      <c r="D11" s="11" t="s">
        <v>734</v>
      </c>
      <c r="E11" s="866">
        <v>1</v>
      </c>
      <c r="F11" s="10">
        <v>30</v>
      </c>
      <c r="G11" s="867">
        <f t="shared" si="0"/>
        <v>30</v>
      </c>
    </row>
    <row r="12" spans="1:9" x14ac:dyDescent="0.25">
      <c r="A12" s="10" t="s">
        <v>270</v>
      </c>
      <c r="B12" s="10" t="s">
        <v>747</v>
      </c>
      <c r="C12" s="10" t="s">
        <v>748</v>
      </c>
      <c r="D12" s="11" t="s">
        <v>734</v>
      </c>
      <c r="E12" s="866">
        <v>1</v>
      </c>
      <c r="F12" s="10">
        <v>1</v>
      </c>
      <c r="G12" s="867">
        <f t="shared" si="0"/>
        <v>1</v>
      </c>
    </row>
    <row r="13" spans="1:9" x14ac:dyDescent="0.25">
      <c r="A13" s="10" t="s">
        <v>270</v>
      </c>
      <c r="B13" s="10" t="s">
        <v>757</v>
      </c>
      <c r="C13" s="10" t="s">
        <v>758</v>
      </c>
      <c r="D13" s="11" t="s">
        <v>734</v>
      </c>
      <c r="E13" s="866">
        <v>1</v>
      </c>
      <c r="F13" s="10">
        <v>29</v>
      </c>
      <c r="G13" s="867">
        <f t="shared" si="0"/>
        <v>29</v>
      </c>
    </row>
    <row r="14" spans="1:9" x14ac:dyDescent="0.25">
      <c r="A14" s="10" t="s">
        <v>270</v>
      </c>
      <c r="B14" s="10" t="s">
        <v>759</v>
      </c>
      <c r="C14" s="10" t="s">
        <v>760</v>
      </c>
      <c r="D14" s="11" t="s">
        <v>734</v>
      </c>
      <c r="E14" s="866">
        <v>1</v>
      </c>
      <c r="F14" s="10">
        <v>38</v>
      </c>
      <c r="G14" s="867">
        <f t="shared" si="0"/>
        <v>38</v>
      </c>
    </row>
    <row r="15" spans="1:9" x14ac:dyDescent="0.25">
      <c r="A15" s="10" t="s">
        <v>270</v>
      </c>
      <c r="B15" s="10" t="s">
        <v>763</v>
      </c>
      <c r="C15" s="10" t="s">
        <v>764</v>
      </c>
      <c r="D15" s="11" t="s">
        <v>734</v>
      </c>
      <c r="E15" s="866">
        <v>1</v>
      </c>
      <c r="F15" s="10">
        <v>40</v>
      </c>
      <c r="G15" s="867">
        <f t="shared" si="0"/>
        <v>40</v>
      </c>
    </row>
    <row r="16" spans="1:9" x14ac:dyDescent="0.25">
      <c r="A16" s="10" t="s">
        <v>270</v>
      </c>
      <c r="B16" s="10" t="s">
        <v>771</v>
      </c>
      <c r="C16" s="10" t="s">
        <v>772</v>
      </c>
      <c r="D16" s="11" t="s">
        <v>734</v>
      </c>
      <c r="E16" s="866">
        <v>1</v>
      </c>
      <c r="F16" s="10">
        <v>7</v>
      </c>
      <c r="G16" s="867">
        <f t="shared" si="0"/>
        <v>7</v>
      </c>
    </row>
    <row r="17" spans="1:7" x14ac:dyDescent="0.25">
      <c r="A17" s="10" t="s">
        <v>270</v>
      </c>
      <c r="B17" s="10" t="s">
        <v>773</v>
      </c>
      <c r="C17" s="10" t="s">
        <v>774</v>
      </c>
      <c r="D17" s="11" t="s">
        <v>734</v>
      </c>
      <c r="E17" s="866">
        <v>1</v>
      </c>
      <c r="F17" s="10">
        <v>30</v>
      </c>
      <c r="G17" s="867">
        <f t="shared" si="0"/>
        <v>30</v>
      </c>
    </row>
    <row r="18" spans="1:7" x14ac:dyDescent="0.25">
      <c r="A18" s="10" t="s">
        <v>270</v>
      </c>
      <c r="B18" s="10" t="s">
        <v>2118</v>
      </c>
      <c r="C18" s="10" t="s">
        <v>2119</v>
      </c>
      <c r="D18" s="11" t="s">
        <v>734</v>
      </c>
      <c r="E18" s="866">
        <v>1</v>
      </c>
      <c r="F18" s="10">
        <v>6</v>
      </c>
      <c r="G18" s="867">
        <f t="shared" si="0"/>
        <v>6</v>
      </c>
    </row>
    <row r="19" spans="1:7" x14ac:dyDescent="0.25">
      <c r="A19" s="10" t="s">
        <v>270</v>
      </c>
      <c r="B19" s="10" t="s">
        <v>2126</v>
      </c>
      <c r="C19" s="10" t="s">
        <v>2127</v>
      </c>
      <c r="D19" s="11" t="s">
        <v>734</v>
      </c>
      <c r="E19" s="866">
        <v>1</v>
      </c>
      <c r="F19" s="10">
        <v>15</v>
      </c>
      <c r="G19" s="867">
        <f t="shared" si="0"/>
        <v>15</v>
      </c>
    </row>
    <row r="20" spans="1:7" x14ac:dyDescent="0.25">
      <c r="A20" s="10" t="s">
        <v>270</v>
      </c>
      <c r="B20" s="10" t="s">
        <v>2138</v>
      </c>
      <c r="C20" s="10" t="s">
        <v>2139</v>
      </c>
      <c r="D20" s="11" t="s">
        <v>734</v>
      </c>
      <c r="E20" s="866">
        <v>1</v>
      </c>
      <c r="F20" s="10">
        <v>48</v>
      </c>
      <c r="G20" s="867">
        <f t="shared" si="0"/>
        <v>48</v>
      </c>
    </row>
    <row r="21" spans="1:7" x14ac:dyDescent="0.25">
      <c r="A21" s="10" t="s">
        <v>270</v>
      </c>
      <c r="B21" s="10" t="s">
        <v>1153</v>
      </c>
      <c r="C21" s="10" t="s">
        <v>1154</v>
      </c>
      <c r="D21" s="11" t="s">
        <v>734</v>
      </c>
      <c r="E21" s="866">
        <v>1</v>
      </c>
      <c r="F21" s="10">
        <v>24</v>
      </c>
      <c r="G21" s="867">
        <f t="shared" si="0"/>
        <v>24</v>
      </c>
    </row>
    <row r="22" spans="1:7" x14ac:dyDescent="0.25">
      <c r="A22" s="10" t="s">
        <v>270</v>
      </c>
      <c r="B22" s="10" t="s">
        <v>777</v>
      </c>
      <c r="C22" s="10" t="s">
        <v>778</v>
      </c>
      <c r="D22" s="11" t="s">
        <v>734</v>
      </c>
      <c r="E22" s="866">
        <v>1</v>
      </c>
      <c r="F22" s="10">
        <v>5</v>
      </c>
      <c r="G22" s="867">
        <f t="shared" si="0"/>
        <v>5</v>
      </c>
    </row>
    <row r="23" spans="1:7" x14ac:dyDescent="0.25">
      <c r="A23" s="10" t="s">
        <v>270</v>
      </c>
      <c r="B23" s="10" t="s">
        <v>779</v>
      </c>
      <c r="C23" s="10" t="s">
        <v>780</v>
      </c>
      <c r="D23" s="11" t="s">
        <v>734</v>
      </c>
      <c r="E23" s="866">
        <v>1</v>
      </c>
      <c r="F23" s="10">
        <v>88</v>
      </c>
      <c r="G23" s="867">
        <f t="shared" si="0"/>
        <v>88</v>
      </c>
    </row>
    <row r="24" spans="1:7" x14ac:dyDescent="0.25">
      <c r="A24" s="10" t="s">
        <v>270</v>
      </c>
      <c r="B24" s="10" t="s">
        <v>781</v>
      </c>
      <c r="C24" s="10" t="s">
        <v>782</v>
      </c>
      <c r="D24" s="11" t="s">
        <v>734</v>
      </c>
      <c r="E24" s="866">
        <v>1</v>
      </c>
      <c r="F24" s="10">
        <v>27</v>
      </c>
      <c r="G24" s="867">
        <f t="shared" si="0"/>
        <v>27</v>
      </c>
    </row>
    <row r="25" spans="1:7" x14ac:dyDescent="0.25">
      <c r="A25" s="10" t="s">
        <v>355</v>
      </c>
      <c r="B25" s="10" t="s">
        <v>783</v>
      </c>
      <c r="C25" s="10" t="s">
        <v>784</v>
      </c>
      <c r="D25" s="11" t="s">
        <v>734</v>
      </c>
      <c r="E25" s="866">
        <v>1</v>
      </c>
      <c r="F25" s="10">
        <v>17</v>
      </c>
      <c r="G25" s="867">
        <f t="shared" si="0"/>
        <v>17</v>
      </c>
    </row>
    <row r="26" spans="1:7" x14ac:dyDescent="0.25">
      <c r="A26" s="10" t="s">
        <v>355</v>
      </c>
      <c r="B26" s="10" t="s">
        <v>787</v>
      </c>
      <c r="C26" s="10" t="s">
        <v>788</v>
      </c>
      <c r="D26" s="11" t="s">
        <v>734</v>
      </c>
      <c r="E26" s="866">
        <v>1</v>
      </c>
      <c r="F26" s="10">
        <v>43</v>
      </c>
      <c r="G26" s="867">
        <f t="shared" si="0"/>
        <v>43</v>
      </c>
    </row>
    <row r="27" spans="1:7" x14ac:dyDescent="0.25">
      <c r="A27" s="10" t="s">
        <v>355</v>
      </c>
      <c r="B27" s="10" t="s">
        <v>789</v>
      </c>
      <c r="C27" s="10" t="s">
        <v>790</v>
      </c>
      <c r="D27" s="11" t="s">
        <v>734</v>
      </c>
      <c r="E27" s="866">
        <v>1</v>
      </c>
      <c r="F27" s="10">
        <v>76</v>
      </c>
      <c r="G27" s="867">
        <f t="shared" si="0"/>
        <v>76</v>
      </c>
    </row>
    <row r="28" spans="1:7" x14ac:dyDescent="0.25">
      <c r="A28" s="10" t="s">
        <v>355</v>
      </c>
      <c r="B28" s="10" t="s">
        <v>1434</v>
      </c>
      <c r="C28" s="10" t="s">
        <v>1435</v>
      </c>
      <c r="D28" s="11" t="s">
        <v>734</v>
      </c>
      <c r="E28" s="866">
        <v>1</v>
      </c>
      <c r="F28" s="10">
        <v>21</v>
      </c>
      <c r="G28" s="867">
        <f t="shared" si="0"/>
        <v>21</v>
      </c>
    </row>
    <row r="29" spans="1:7" x14ac:dyDescent="0.25">
      <c r="A29" s="10" t="s">
        <v>355</v>
      </c>
      <c r="B29" s="10" t="s">
        <v>791</v>
      </c>
      <c r="C29" s="10" t="s">
        <v>792</v>
      </c>
      <c r="D29" s="11" t="s">
        <v>734</v>
      </c>
      <c r="E29" s="866">
        <v>1</v>
      </c>
      <c r="F29" s="10">
        <v>6</v>
      </c>
      <c r="G29" s="867">
        <f t="shared" si="0"/>
        <v>6</v>
      </c>
    </row>
    <row r="30" spans="1:7" x14ac:dyDescent="0.25">
      <c r="A30" s="10" t="s">
        <v>355</v>
      </c>
      <c r="B30" s="10" t="s">
        <v>1161</v>
      </c>
      <c r="C30" s="10" t="s">
        <v>1162</v>
      </c>
      <c r="D30" s="11" t="s">
        <v>734</v>
      </c>
      <c r="E30" s="866">
        <v>1</v>
      </c>
      <c r="F30" s="10">
        <v>31</v>
      </c>
      <c r="G30" s="867">
        <f t="shared" si="0"/>
        <v>31</v>
      </c>
    </row>
    <row r="31" spans="1:7" x14ac:dyDescent="0.25">
      <c r="A31" s="10" t="s">
        <v>355</v>
      </c>
      <c r="B31" s="10" t="s">
        <v>795</v>
      </c>
      <c r="C31" s="10" t="s">
        <v>796</v>
      </c>
      <c r="D31" s="11" t="s">
        <v>734</v>
      </c>
      <c r="E31" s="866">
        <v>1</v>
      </c>
      <c r="F31" s="10">
        <v>45</v>
      </c>
      <c r="G31" s="867">
        <f t="shared" si="0"/>
        <v>45</v>
      </c>
    </row>
    <row r="32" spans="1:7" x14ac:dyDescent="0.25">
      <c r="A32" s="10" t="s">
        <v>355</v>
      </c>
      <c r="B32" s="10" t="s">
        <v>797</v>
      </c>
      <c r="C32" s="10" t="s">
        <v>798</v>
      </c>
      <c r="D32" s="11" t="s">
        <v>734</v>
      </c>
      <c r="E32" s="866">
        <v>1</v>
      </c>
      <c r="F32" s="10">
        <v>2</v>
      </c>
      <c r="G32" s="867">
        <f t="shared" si="0"/>
        <v>2</v>
      </c>
    </row>
    <row r="33" spans="1:7" x14ac:dyDescent="0.25">
      <c r="A33" s="10" t="s">
        <v>355</v>
      </c>
      <c r="B33" s="10" t="s">
        <v>799</v>
      </c>
      <c r="C33" s="10" t="s">
        <v>800</v>
      </c>
      <c r="D33" s="11" t="s">
        <v>734</v>
      </c>
      <c r="E33" s="866">
        <v>1</v>
      </c>
      <c r="F33" s="10">
        <v>12</v>
      </c>
      <c r="G33" s="867">
        <f t="shared" si="0"/>
        <v>12</v>
      </c>
    </row>
    <row r="34" spans="1:7" x14ac:dyDescent="0.25">
      <c r="A34" s="10" t="s">
        <v>355</v>
      </c>
      <c r="B34" s="10" t="s">
        <v>803</v>
      </c>
      <c r="C34" s="10" t="s">
        <v>804</v>
      </c>
      <c r="D34" s="11" t="s">
        <v>734</v>
      </c>
      <c r="E34" s="866">
        <v>1</v>
      </c>
      <c r="F34" s="10">
        <v>1</v>
      </c>
      <c r="G34" s="867">
        <f t="shared" si="0"/>
        <v>1</v>
      </c>
    </row>
    <row r="35" spans="1:7" x14ac:dyDescent="0.25">
      <c r="A35" s="10" t="s">
        <v>355</v>
      </c>
      <c r="B35" s="10" t="s">
        <v>2281</v>
      </c>
      <c r="C35" s="10" t="s">
        <v>2282</v>
      </c>
      <c r="D35" s="11" t="s">
        <v>734</v>
      </c>
      <c r="E35" s="866">
        <v>1</v>
      </c>
      <c r="F35" s="10">
        <v>5</v>
      </c>
      <c r="G35" s="867">
        <f t="shared" si="0"/>
        <v>5</v>
      </c>
    </row>
    <row r="36" spans="1:7" x14ac:dyDescent="0.25">
      <c r="A36" s="10" t="s">
        <v>355</v>
      </c>
      <c r="B36" s="10" t="s">
        <v>805</v>
      </c>
      <c r="C36" s="10" t="s">
        <v>806</v>
      </c>
      <c r="D36" s="11" t="s">
        <v>734</v>
      </c>
      <c r="E36" s="866">
        <v>1</v>
      </c>
      <c r="F36" s="10">
        <v>36</v>
      </c>
      <c r="G36" s="867">
        <f t="shared" si="0"/>
        <v>36</v>
      </c>
    </row>
    <row r="37" spans="1:7" x14ac:dyDescent="0.25">
      <c r="A37" s="10" t="s">
        <v>355</v>
      </c>
      <c r="B37" s="10" t="s">
        <v>809</v>
      </c>
      <c r="C37" s="10" t="s">
        <v>810</v>
      </c>
      <c r="D37" s="11" t="s">
        <v>734</v>
      </c>
      <c r="E37" s="866">
        <v>1</v>
      </c>
      <c r="F37" s="10">
        <v>6</v>
      </c>
      <c r="G37" s="867">
        <f t="shared" si="0"/>
        <v>6</v>
      </c>
    </row>
    <row r="38" spans="1:7" x14ac:dyDescent="0.25">
      <c r="A38" s="10" t="s">
        <v>355</v>
      </c>
      <c r="B38" s="10" t="s">
        <v>811</v>
      </c>
      <c r="C38" s="10" t="s">
        <v>812</v>
      </c>
      <c r="D38" s="11" t="s">
        <v>734</v>
      </c>
      <c r="E38" s="866">
        <v>1</v>
      </c>
      <c r="F38" s="10">
        <v>5</v>
      </c>
      <c r="G38" s="867">
        <f t="shared" si="0"/>
        <v>5</v>
      </c>
    </row>
    <row r="39" spans="1:7" x14ac:dyDescent="0.25">
      <c r="A39" s="10" t="s">
        <v>355</v>
      </c>
      <c r="B39" s="10" t="s">
        <v>2308</v>
      </c>
      <c r="C39" s="10" t="s">
        <v>2309</v>
      </c>
      <c r="D39" s="11" t="s">
        <v>734</v>
      </c>
      <c r="E39" s="866">
        <v>1</v>
      </c>
      <c r="F39" s="10">
        <v>15</v>
      </c>
      <c r="G39" s="867">
        <f t="shared" si="0"/>
        <v>15</v>
      </c>
    </row>
    <row r="40" spans="1:7" x14ac:dyDescent="0.25">
      <c r="A40" s="10" t="s">
        <v>355</v>
      </c>
      <c r="B40" s="10" t="s">
        <v>813</v>
      </c>
      <c r="C40" s="10" t="s">
        <v>814</v>
      </c>
      <c r="D40" s="11" t="s">
        <v>734</v>
      </c>
      <c r="E40" s="866">
        <v>1</v>
      </c>
      <c r="F40" s="10">
        <v>23</v>
      </c>
      <c r="G40" s="867">
        <f t="shared" si="0"/>
        <v>23</v>
      </c>
    </row>
    <row r="41" spans="1:7" x14ac:dyDescent="0.25">
      <c r="A41" s="10" t="s">
        <v>355</v>
      </c>
      <c r="B41" s="10" t="s">
        <v>815</v>
      </c>
      <c r="C41" s="10" t="s">
        <v>816</v>
      </c>
      <c r="D41" s="11" t="s">
        <v>734</v>
      </c>
      <c r="E41" s="866">
        <v>1</v>
      </c>
      <c r="F41" s="10">
        <v>33</v>
      </c>
      <c r="G41" s="867">
        <f t="shared" si="0"/>
        <v>33</v>
      </c>
    </row>
    <row r="42" spans="1:7" x14ac:dyDescent="0.25">
      <c r="A42" s="10" t="s">
        <v>355</v>
      </c>
      <c r="B42" s="10" t="s">
        <v>1171</v>
      </c>
      <c r="C42" s="10" t="s">
        <v>1172</v>
      </c>
      <c r="D42" s="11" t="s">
        <v>734</v>
      </c>
      <c r="E42" s="866">
        <v>1</v>
      </c>
      <c r="F42" s="10">
        <v>28</v>
      </c>
      <c r="G42" s="867">
        <f t="shared" si="0"/>
        <v>28</v>
      </c>
    </row>
    <row r="43" spans="1:7" x14ac:dyDescent="0.25">
      <c r="A43" s="10" t="s">
        <v>355</v>
      </c>
      <c r="B43" s="10" t="s">
        <v>819</v>
      </c>
      <c r="C43" s="10" t="s">
        <v>820</v>
      </c>
      <c r="D43" s="11" t="s">
        <v>734</v>
      </c>
      <c r="E43" s="866">
        <v>1</v>
      </c>
      <c r="F43" s="10">
        <v>17</v>
      </c>
      <c r="G43" s="867">
        <f t="shared" si="0"/>
        <v>17</v>
      </c>
    </row>
    <row r="44" spans="1:7" x14ac:dyDescent="0.25">
      <c r="A44" s="10" t="s">
        <v>355</v>
      </c>
      <c r="B44" s="10" t="s">
        <v>821</v>
      </c>
      <c r="C44" s="10" t="s">
        <v>822</v>
      </c>
      <c r="D44" s="11" t="s">
        <v>734</v>
      </c>
      <c r="E44" s="866">
        <v>1</v>
      </c>
      <c r="F44" s="10">
        <v>45</v>
      </c>
      <c r="G44" s="867">
        <f t="shared" si="0"/>
        <v>45</v>
      </c>
    </row>
    <row r="45" spans="1:7" x14ac:dyDescent="0.25">
      <c r="A45" s="10" t="s">
        <v>355</v>
      </c>
      <c r="B45" s="10" t="s">
        <v>823</v>
      </c>
      <c r="C45" s="10" t="s">
        <v>824</v>
      </c>
      <c r="D45" s="11" t="s">
        <v>734</v>
      </c>
      <c r="E45" s="866">
        <v>1</v>
      </c>
      <c r="F45" s="10">
        <v>4</v>
      </c>
      <c r="G45" s="867">
        <f t="shared" si="0"/>
        <v>4</v>
      </c>
    </row>
    <row r="46" spans="1:7" x14ac:dyDescent="0.25">
      <c r="A46" s="10" t="s">
        <v>355</v>
      </c>
      <c r="B46" s="10" t="s">
        <v>825</v>
      </c>
      <c r="C46" s="10" t="s">
        <v>826</v>
      </c>
      <c r="D46" s="11" t="s">
        <v>734</v>
      </c>
      <c r="E46" s="866">
        <v>1</v>
      </c>
      <c r="F46" s="10">
        <v>44</v>
      </c>
      <c r="G46" s="867">
        <f t="shared" si="0"/>
        <v>44</v>
      </c>
    </row>
    <row r="47" spans="1:7" x14ac:dyDescent="0.25">
      <c r="A47" s="10" t="s">
        <v>355</v>
      </c>
      <c r="B47" s="10" t="s">
        <v>827</v>
      </c>
      <c r="C47" s="10" t="s">
        <v>828</v>
      </c>
      <c r="D47" s="11" t="s">
        <v>734</v>
      </c>
      <c r="E47" s="866">
        <v>1</v>
      </c>
      <c r="F47" s="10">
        <v>2</v>
      </c>
      <c r="G47" s="867">
        <f t="shared" si="0"/>
        <v>2</v>
      </c>
    </row>
    <row r="48" spans="1:7" x14ac:dyDescent="0.25">
      <c r="A48" s="10" t="s">
        <v>355</v>
      </c>
      <c r="B48" s="10" t="s">
        <v>829</v>
      </c>
      <c r="C48" s="10" t="s">
        <v>830</v>
      </c>
      <c r="D48" s="11" t="s">
        <v>734</v>
      </c>
      <c r="E48" s="866">
        <v>1</v>
      </c>
      <c r="F48" s="10">
        <v>11</v>
      </c>
      <c r="G48" s="867">
        <f t="shared" si="0"/>
        <v>11</v>
      </c>
    </row>
    <row r="49" spans="1:7" x14ac:dyDescent="0.25">
      <c r="A49" s="10" t="s">
        <v>355</v>
      </c>
      <c r="B49" s="10" t="s">
        <v>833</v>
      </c>
      <c r="C49" s="10" t="s">
        <v>834</v>
      </c>
      <c r="D49" s="11" t="s">
        <v>734</v>
      </c>
      <c r="E49" s="866">
        <v>1</v>
      </c>
      <c r="F49" s="10">
        <v>31</v>
      </c>
      <c r="G49" s="867">
        <f t="shared" si="0"/>
        <v>31</v>
      </c>
    </row>
    <row r="50" spans="1:7" x14ac:dyDescent="0.25">
      <c r="A50" s="10" t="s">
        <v>355</v>
      </c>
      <c r="B50" s="10" t="s">
        <v>404</v>
      </c>
      <c r="C50" s="10" t="s">
        <v>405</v>
      </c>
      <c r="D50" s="11" t="s">
        <v>734</v>
      </c>
      <c r="E50" s="866">
        <v>1</v>
      </c>
      <c r="F50" s="10">
        <v>38</v>
      </c>
      <c r="G50" s="867">
        <f t="shared" si="0"/>
        <v>38</v>
      </c>
    </row>
    <row r="51" spans="1:7" x14ac:dyDescent="0.25">
      <c r="A51" s="10" t="s">
        <v>355</v>
      </c>
      <c r="B51" s="10" t="s">
        <v>835</v>
      </c>
      <c r="C51" s="10" t="s">
        <v>836</v>
      </c>
      <c r="D51" s="11" t="s">
        <v>734</v>
      </c>
      <c r="E51" s="866">
        <v>1</v>
      </c>
      <c r="F51" s="10">
        <v>70</v>
      </c>
      <c r="G51" s="867">
        <f t="shared" si="0"/>
        <v>70</v>
      </c>
    </row>
    <row r="52" spans="1:7" x14ac:dyDescent="0.25">
      <c r="A52" s="10" t="s">
        <v>406</v>
      </c>
      <c r="B52" s="10" t="s">
        <v>837</v>
      </c>
      <c r="C52" s="10" t="s">
        <v>838</v>
      </c>
      <c r="D52" s="11" t="s">
        <v>734</v>
      </c>
      <c r="E52" s="866">
        <v>1</v>
      </c>
      <c r="F52" s="10">
        <v>6</v>
      </c>
      <c r="G52" s="867">
        <f t="shared" si="0"/>
        <v>6</v>
      </c>
    </row>
    <row r="53" spans="1:7" x14ac:dyDescent="0.25">
      <c r="A53" s="10" t="s">
        <v>406</v>
      </c>
      <c r="B53" s="10" t="s">
        <v>839</v>
      </c>
      <c r="C53" s="10" t="s">
        <v>840</v>
      </c>
      <c r="D53" s="11" t="s">
        <v>734</v>
      </c>
      <c r="E53" s="866">
        <v>1</v>
      </c>
      <c r="F53" s="10">
        <v>10</v>
      </c>
      <c r="G53" s="867">
        <f t="shared" si="0"/>
        <v>10</v>
      </c>
    </row>
    <row r="54" spans="1:7" x14ac:dyDescent="0.25">
      <c r="A54" s="10" t="s">
        <v>406</v>
      </c>
      <c r="B54" s="10" t="s">
        <v>843</v>
      </c>
      <c r="C54" s="10" t="s">
        <v>844</v>
      </c>
      <c r="D54" s="11" t="s">
        <v>734</v>
      </c>
      <c r="E54" s="866">
        <v>1</v>
      </c>
      <c r="F54" s="10">
        <v>9</v>
      </c>
      <c r="G54" s="867">
        <f t="shared" si="0"/>
        <v>9</v>
      </c>
    </row>
    <row r="55" spans="1:7" x14ac:dyDescent="0.25">
      <c r="A55" s="10" t="s">
        <v>406</v>
      </c>
      <c r="B55" s="10" t="s">
        <v>845</v>
      </c>
      <c r="C55" s="10" t="s">
        <v>846</v>
      </c>
      <c r="D55" s="11" t="s">
        <v>734</v>
      </c>
      <c r="E55" s="866">
        <v>1</v>
      </c>
      <c r="F55" s="10">
        <v>8</v>
      </c>
      <c r="G55" s="867">
        <f t="shared" si="0"/>
        <v>8</v>
      </c>
    </row>
    <row r="56" spans="1:7" x14ac:dyDescent="0.25">
      <c r="A56" s="10" t="s">
        <v>406</v>
      </c>
      <c r="B56" s="10" t="s">
        <v>1539</v>
      </c>
      <c r="C56" s="10" t="s">
        <v>1540</v>
      </c>
      <c r="D56" s="11" t="s">
        <v>734</v>
      </c>
      <c r="E56" s="866">
        <v>1</v>
      </c>
      <c r="F56" s="10">
        <v>8</v>
      </c>
      <c r="G56" s="867">
        <f t="shared" si="0"/>
        <v>8</v>
      </c>
    </row>
    <row r="57" spans="1:7" x14ac:dyDescent="0.25">
      <c r="A57" s="10" t="s">
        <v>406</v>
      </c>
      <c r="B57" s="10" t="s">
        <v>411</v>
      </c>
      <c r="C57" s="10" t="s">
        <v>412</v>
      </c>
      <c r="D57" s="11" t="s">
        <v>734</v>
      </c>
      <c r="E57" s="866">
        <v>1</v>
      </c>
      <c r="F57" s="10">
        <v>40</v>
      </c>
      <c r="G57" s="867">
        <f t="shared" si="0"/>
        <v>40</v>
      </c>
    </row>
    <row r="58" spans="1:7" x14ac:dyDescent="0.25">
      <c r="A58" s="10" t="s">
        <v>406</v>
      </c>
      <c r="B58" s="10" t="s">
        <v>2420</v>
      </c>
      <c r="C58" s="10" t="s">
        <v>2421</v>
      </c>
      <c r="D58" s="11" t="s">
        <v>734</v>
      </c>
      <c r="E58" s="866">
        <v>1</v>
      </c>
      <c r="F58" s="10">
        <v>15</v>
      </c>
      <c r="G58" s="867">
        <f t="shared" si="0"/>
        <v>15</v>
      </c>
    </row>
    <row r="59" spans="1:7" x14ac:dyDescent="0.25">
      <c r="A59" s="10" t="s">
        <v>406</v>
      </c>
      <c r="B59" s="10" t="s">
        <v>849</v>
      </c>
      <c r="C59" s="10" t="s">
        <v>850</v>
      </c>
      <c r="D59" s="11" t="s">
        <v>734</v>
      </c>
      <c r="E59" s="866">
        <v>1</v>
      </c>
      <c r="F59" s="10">
        <v>37</v>
      </c>
      <c r="G59" s="867">
        <f t="shared" si="0"/>
        <v>37</v>
      </c>
    </row>
    <row r="60" spans="1:7" x14ac:dyDescent="0.25">
      <c r="A60" s="10" t="s">
        <v>406</v>
      </c>
      <c r="B60" s="10" t="s">
        <v>853</v>
      </c>
      <c r="C60" s="10" t="s">
        <v>854</v>
      </c>
      <c r="D60" s="11" t="s">
        <v>734</v>
      </c>
      <c r="E60" s="866">
        <v>1</v>
      </c>
      <c r="F60" s="10">
        <v>108</v>
      </c>
      <c r="G60" s="867">
        <f t="shared" si="0"/>
        <v>108</v>
      </c>
    </row>
    <row r="61" spans="1:7" x14ac:dyDescent="0.25">
      <c r="A61" s="10" t="s">
        <v>406</v>
      </c>
      <c r="B61" s="10" t="s">
        <v>859</v>
      </c>
      <c r="C61" s="10" t="s">
        <v>860</v>
      </c>
      <c r="D61" s="11" t="s">
        <v>734</v>
      </c>
      <c r="E61" s="866">
        <v>1</v>
      </c>
      <c r="F61" s="10">
        <v>14</v>
      </c>
      <c r="G61" s="867">
        <f t="shared" si="0"/>
        <v>14</v>
      </c>
    </row>
    <row r="62" spans="1:7" x14ac:dyDescent="0.25">
      <c r="A62" s="10" t="s">
        <v>406</v>
      </c>
      <c r="B62" s="10" t="s">
        <v>2472</v>
      </c>
      <c r="C62" s="10" t="s">
        <v>2473</v>
      </c>
      <c r="D62" s="11" t="s">
        <v>734</v>
      </c>
      <c r="E62" s="866">
        <v>1</v>
      </c>
      <c r="F62" s="10">
        <v>6</v>
      </c>
      <c r="G62" s="867">
        <f t="shared" si="0"/>
        <v>6</v>
      </c>
    </row>
    <row r="63" spans="1:7" x14ac:dyDescent="0.25">
      <c r="A63" s="10" t="s">
        <v>406</v>
      </c>
      <c r="B63" s="10" t="s">
        <v>863</v>
      </c>
      <c r="C63" s="10" t="s">
        <v>864</v>
      </c>
      <c r="D63" s="11" t="s">
        <v>734</v>
      </c>
      <c r="E63" s="866">
        <v>1</v>
      </c>
      <c r="F63" s="10">
        <v>1</v>
      </c>
      <c r="G63" s="867">
        <f t="shared" si="0"/>
        <v>1</v>
      </c>
    </row>
    <row r="64" spans="1:7" x14ac:dyDescent="0.25">
      <c r="A64" s="10" t="s">
        <v>406</v>
      </c>
      <c r="B64" s="10" t="s">
        <v>867</v>
      </c>
      <c r="C64" s="10" t="s">
        <v>868</v>
      </c>
      <c r="D64" s="11" t="s">
        <v>734</v>
      </c>
      <c r="E64" s="866">
        <v>1</v>
      </c>
      <c r="F64" s="10">
        <v>6</v>
      </c>
      <c r="G64" s="867">
        <f t="shared" si="0"/>
        <v>6</v>
      </c>
    </row>
    <row r="65" spans="1:7" x14ac:dyDescent="0.25">
      <c r="A65" s="10" t="s">
        <v>406</v>
      </c>
      <c r="B65" s="10" t="s">
        <v>869</v>
      </c>
      <c r="C65" s="10" t="s">
        <v>870</v>
      </c>
      <c r="D65" s="11" t="s">
        <v>734</v>
      </c>
      <c r="E65" s="866">
        <v>1</v>
      </c>
      <c r="F65" s="10">
        <v>25</v>
      </c>
      <c r="G65" s="867">
        <f t="shared" si="0"/>
        <v>25</v>
      </c>
    </row>
    <row r="66" spans="1:7" x14ac:dyDescent="0.25">
      <c r="A66" s="10" t="s">
        <v>406</v>
      </c>
      <c r="B66" s="10" t="s">
        <v>2508</v>
      </c>
      <c r="C66" s="10" t="s">
        <v>2509</v>
      </c>
      <c r="D66" s="11" t="s">
        <v>734</v>
      </c>
      <c r="E66" s="866">
        <v>1</v>
      </c>
      <c r="F66" s="10">
        <v>15</v>
      </c>
      <c r="G66" s="867">
        <f t="shared" si="0"/>
        <v>15</v>
      </c>
    </row>
    <row r="67" spans="1:7" x14ac:dyDescent="0.25">
      <c r="A67" s="10" t="s">
        <v>406</v>
      </c>
      <c r="B67" s="10" t="s">
        <v>2516</v>
      </c>
      <c r="C67" s="10" t="s">
        <v>2517</v>
      </c>
      <c r="D67" s="11" t="s">
        <v>734</v>
      </c>
      <c r="E67" s="866">
        <v>1</v>
      </c>
      <c r="F67" s="10">
        <v>7</v>
      </c>
      <c r="G67" s="867">
        <f t="shared" si="0"/>
        <v>7</v>
      </c>
    </row>
    <row r="68" spans="1:7" x14ac:dyDescent="0.25">
      <c r="A68" s="10" t="s">
        <v>406</v>
      </c>
      <c r="B68" s="10" t="s">
        <v>871</v>
      </c>
      <c r="C68" s="10" t="s">
        <v>872</v>
      </c>
      <c r="D68" s="11" t="s">
        <v>734</v>
      </c>
      <c r="E68" s="866">
        <v>1</v>
      </c>
      <c r="F68" s="10">
        <v>17</v>
      </c>
      <c r="G68" s="867">
        <f t="shared" si="0"/>
        <v>17</v>
      </c>
    </row>
    <row r="69" spans="1:7" x14ac:dyDescent="0.25">
      <c r="A69" s="10" t="s">
        <v>406</v>
      </c>
      <c r="B69" s="10" t="s">
        <v>873</v>
      </c>
      <c r="C69" s="10" t="s">
        <v>874</v>
      </c>
      <c r="D69" s="11" t="s">
        <v>734</v>
      </c>
      <c r="E69" s="866">
        <v>1</v>
      </c>
      <c r="F69" s="10">
        <v>5</v>
      </c>
      <c r="G69" s="867">
        <f t="shared" si="0"/>
        <v>5</v>
      </c>
    </row>
    <row r="70" spans="1:7" x14ac:dyDescent="0.25">
      <c r="A70" s="10" t="s">
        <v>406</v>
      </c>
      <c r="B70" s="10" t="s">
        <v>2544</v>
      </c>
      <c r="C70" s="10" t="s">
        <v>2545</v>
      </c>
      <c r="D70" s="11" t="s">
        <v>734</v>
      </c>
      <c r="E70" s="866">
        <v>1</v>
      </c>
      <c r="F70" s="10">
        <v>13</v>
      </c>
      <c r="G70" s="867">
        <f t="shared" ref="G70:G133" si="1">E70*F70</f>
        <v>13</v>
      </c>
    </row>
    <row r="71" spans="1:7" x14ac:dyDescent="0.25">
      <c r="A71" s="10" t="s">
        <v>406</v>
      </c>
      <c r="B71" s="10" t="s">
        <v>875</v>
      </c>
      <c r="C71" s="10" t="s">
        <v>876</v>
      </c>
      <c r="D71" s="11" t="s">
        <v>734</v>
      </c>
      <c r="E71" s="866">
        <v>1</v>
      </c>
      <c r="F71" s="10">
        <v>12</v>
      </c>
      <c r="G71" s="867">
        <f t="shared" si="1"/>
        <v>12</v>
      </c>
    </row>
    <row r="72" spans="1:7" x14ac:dyDescent="0.25">
      <c r="A72" s="10" t="s">
        <v>406</v>
      </c>
      <c r="B72" s="10" t="s">
        <v>879</v>
      </c>
      <c r="C72" s="10" t="s">
        <v>880</v>
      </c>
      <c r="D72" s="11" t="s">
        <v>734</v>
      </c>
      <c r="E72" s="866">
        <v>1</v>
      </c>
      <c r="F72" s="10">
        <v>4</v>
      </c>
      <c r="G72" s="867">
        <f t="shared" si="1"/>
        <v>4</v>
      </c>
    </row>
    <row r="73" spans="1:7" x14ac:dyDescent="0.25">
      <c r="A73" s="10" t="s">
        <v>406</v>
      </c>
      <c r="B73" s="10" t="s">
        <v>881</v>
      </c>
      <c r="C73" s="10" t="s">
        <v>882</v>
      </c>
      <c r="D73" s="11" t="s">
        <v>734</v>
      </c>
      <c r="E73" s="866">
        <v>1</v>
      </c>
      <c r="F73" s="10">
        <v>10</v>
      </c>
      <c r="G73" s="867">
        <f t="shared" si="1"/>
        <v>10</v>
      </c>
    </row>
    <row r="74" spans="1:7" x14ac:dyDescent="0.25">
      <c r="A74" s="10" t="s">
        <v>406</v>
      </c>
      <c r="B74" s="10" t="s">
        <v>2582</v>
      </c>
      <c r="C74" s="10" t="s">
        <v>2583</v>
      </c>
      <c r="D74" s="11" t="s">
        <v>734</v>
      </c>
      <c r="E74" s="866">
        <v>1</v>
      </c>
      <c r="F74" s="10">
        <v>14</v>
      </c>
      <c r="G74" s="867">
        <f t="shared" si="1"/>
        <v>14</v>
      </c>
    </row>
    <row r="75" spans="1:7" x14ac:dyDescent="0.25">
      <c r="A75" s="10" t="s">
        <v>406</v>
      </c>
      <c r="B75" s="10" t="s">
        <v>2594</v>
      </c>
      <c r="C75" s="10" t="s">
        <v>2595</v>
      </c>
      <c r="D75" s="11" t="s">
        <v>734</v>
      </c>
      <c r="E75" s="866">
        <v>1</v>
      </c>
      <c r="F75" s="10">
        <v>6</v>
      </c>
      <c r="G75" s="867">
        <f t="shared" si="1"/>
        <v>6</v>
      </c>
    </row>
    <row r="76" spans="1:7" x14ac:dyDescent="0.25">
      <c r="A76" s="10" t="s">
        <v>406</v>
      </c>
      <c r="B76" s="10" t="s">
        <v>2610</v>
      </c>
      <c r="C76" s="10" t="s">
        <v>2611</v>
      </c>
      <c r="D76" s="11" t="s">
        <v>734</v>
      </c>
      <c r="E76" s="866">
        <v>1</v>
      </c>
      <c r="F76" s="10">
        <v>27</v>
      </c>
      <c r="G76" s="867">
        <f t="shared" si="1"/>
        <v>27</v>
      </c>
    </row>
    <row r="77" spans="1:7" x14ac:dyDescent="0.25">
      <c r="A77" s="10" t="s">
        <v>406</v>
      </c>
      <c r="B77" s="10" t="s">
        <v>883</v>
      </c>
      <c r="C77" s="10" t="s">
        <v>884</v>
      </c>
      <c r="D77" s="11" t="s">
        <v>734</v>
      </c>
      <c r="E77" s="866">
        <v>1</v>
      </c>
      <c r="F77" s="10">
        <v>31</v>
      </c>
      <c r="G77" s="867">
        <f t="shared" si="1"/>
        <v>31</v>
      </c>
    </row>
    <row r="78" spans="1:7" x14ac:dyDescent="0.25">
      <c r="A78" s="10" t="s">
        <v>406</v>
      </c>
      <c r="B78" s="10" t="s">
        <v>885</v>
      </c>
      <c r="C78" s="10" t="s">
        <v>886</v>
      </c>
      <c r="D78" s="11" t="s">
        <v>734</v>
      </c>
      <c r="E78" s="866">
        <v>1</v>
      </c>
      <c r="F78" s="10">
        <v>10</v>
      </c>
      <c r="G78" s="867">
        <f t="shared" si="1"/>
        <v>10</v>
      </c>
    </row>
    <row r="79" spans="1:7" x14ac:dyDescent="0.25">
      <c r="A79" s="10" t="s">
        <v>406</v>
      </c>
      <c r="B79" s="10" t="s">
        <v>451</v>
      </c>
      <c r="C79" s="10" t="s">
        <v>6</v>
      </c>
      <c r="D79" s="11" t="s">
        <v>734</v>
      </c>
      <c r="E79" s="866">
        <v>1</v>
      </c>
      <c r="F79" s="10">
        <v>109</v>
      </c>
      <c r="G79" s="867">
        <f t="shared" si="1"/>
        <v>109</v>
      </c>
    </row>
    <row r="80" spans="1:7" x14ac:dyDescent="0.25">
      <c r="A80" s="10" t="s">
        <v>406</v>
      </c>
      <c r="B80" s="10" t="s">
        <v>452</v>
      </c>
      <c r="C80" s="10" t="s">
        <v>453</v>
      </c>
      <c r="D80" s="11" t="s">
        <v>734</v>
      </c>
      <c r="E80" s="866">
        <v>1</v>
      </c>
      <c r="F80" s="10">
        <v>10</v>
      </c>
      <c r="G80" s="867">
        <f t="shared" si="1"/>
        <v>10</v>
      </c>
    </row>
    <row r="81" spans="1:7" x14ac:dyDescent="0.25">
      <c r="A81" s="10" t="s">
        <v>406</v>
      </c>
      <c r="B81" s="10" t="s">
        <v>889</v>
      </c>
      <c r="C81" s="10" t="s">
        <v>890</v>
      </c>
      <c r="D81" s="11" t="s">
        <v>734</v>
      </c>
      <c r="E81" s="866">
        <v>1</v>
      </c>
      <c r="F81" s="10">
        <v>9</v>
      </c>
      <c r="G81" s="867">
        <f t="shared" si="1"/>
        <v>9</v>
      </c>
    </row>
    <row r="82" spans="1:7" x14ac:dyDescent="0.25">
      <c r="A82" s="10" t="s">
        <v>406</v>
      </c>
      <c r="B82" s="10" t="s">
        <v>893</v>
      </c>
      <c r="C82" s="10" t="s">
        <v>894</v>
      </c>
      <c r="D82" s="11" t="s">
        <v>734</v>
      </c>
      <c r="E82" s="866">
        <v>1</v>
      </c>
      <c r="F82" s="10">
        <v>8</v>
      </c>
      <c r="G82" s="867">
        <f t="shared" si="1"/>
        <v>8</v>
      </c>
    </row>
    <row r="83" spans="1:7" x14ac:dyDescent="0.25">
      <c r="A83" s="10" t="s">
        <v>406</v>
      </c>
      <c r="B83" s="10" t="s">
        <v>2670</v>
      </c>
      <c r="C83" s="10" t="s">
        <v>2671</v>
      </c>
      <c r="D83" s="11" t="s">
        <v>734</v>
      </c>
      <c r="E83" s="866">
        <v>1</v>
      </c>
      <c r="F83" s="10">
        <v>18</v>
      </c>
      <c r="G83" s="867">
        <f t="shared" si="1"/>
        <v>18</v>
      </c>
    </row>
    <row r="84" spans="1:7" x14ac:dyDescent="0.25">
      <c r="A84" s="10" t="s">
        <v>406</v>
      </c>
      <c r="B84" s="10" t="s">
        <v>2688</v>
      </c>
      <c r="C84" s="10" t="s">
        <v>2689</v>
      </c>
      <c r="D84" s="11" t="s">
        <v>734</v>
      </c>
      <c r="E84" s="866">
        <v>1</v>
      </c>
      <c r="F84" s="10">
        <v>8</v>
      </c>
      <c r="G84" s="867">
        <f t="shared" si="1"/>
        <v>8</v>
      </c>
    </row>
    <row r="85" spans="1:7" x14ac:dyDescent="0.25">
      <c r="A85" s="10" t="s">
        <v>406</v>
      </c>
      <c r="B85" s="10" t="s">
        <v>1659</v>
      </c>
      <c r="C85" s="10" t="s">
        <v>1660</v>
      </c>
      <c r="D85" s="11" t="s">
        <v>734</v>
      </c>
      <c r="E85" s="866">
        <v>1</v>
      </c>
      <c r="F85" s="10">
        <v>10</v>
      </c>
      <c r="G85" s="867">
        <f t="shared" si="1"/>
        <v>10</v>
      </c>
    </row>
    <row r="86" spans="1:7" x14ac:dyDescent="0.25">
      <c r="A86" s="10" t="s">
        <v>406</v>
      </c>
      <c r="B86" s="10" t="s">
        <v>897</v>
      </c>
      <c r="C86" s="10" t="s">
        <v>898</v>
      </c>
      <c r="D86" s="11" t="s">
        <v>734</v>
      </c>
      <c r="E86" s="866">
        <v>1</v>
      </c>
      <c r="F86" s="10">
        <v>3</v>
      </c>
      <c r="G86" s="867">
        <f t="shared" si="1"/>
        <v>3</v>
      </c>
    </row>
    <row r="87" spans="1:7" x14ac:dyDescent="0.25">
      <c r="A87" s="10" t="s">
        <v>406</v>
      </c>
      <c r="B87" s="10" t="s">
        <v>899</v>
      </c>
      <c r="C87" s="10" t="s">
        <v>900</v>
      </c>
      <c r="D87" s="11" t="s">
        <v>734</v>
      </c>
      <c r="E87" s="866">
        <v>1</v>
      </c>
      <c r="F87" s="10">
        <v>3</v>
      </c>
      <c r="G87" s="867">
        <f t="shared" si="1"/>
        <v>3</v>
      </c>
    </row>
    <row r="88" spans="1:7" x14ac:dyDescent="0.25">
      <c r="A88" s="10" t="s">
        <v>406</v>
      </c>
      <c r="B88" s="10" t="s">
        <v>903</v>
      </c>
      <c r="C88" s="10" t="s">
        <v>904</v>
      </c>
      <c r="D88" s="11" t="s">
        <v>734</v>
      </c>
      <c r="E88" s="866">
        <v>1</v>
      </c>
      <c r="F88" s="10">
        <v>4</v>
      </c>
      <c r="G88" s="867">
        <f t="shared" si="1"/>
        <v>4</v>
      </c>
    </row>
    <row r="89" spans="1:7" x14ac:dyDescent="0.25">
      <c r="A89" s="10" t="s">
        <v>406</v>
      </c>
      <c r="B89" s="10" t="s">
        <v>911</v>
      </c>
      <c r="C89" s="10" t="s">
        <v>912</v>
      </c>
      <c r="D89" s="11" t="s">
        <v>734</v>
      </c>
      <c r="E89" s="866">
        <v>1</v>
      </c>
      <c r="F89" s="10">
        <v>16</v>
      </c>
      <c r="G89" s="867">
        <f t="shared" si="1"/>
        <v>16</v>
      </c>
    </row>
    <row r="90" spans="1:7" x14ac:dyDescent="0.25">
      <c r="A90" s="10" t="s">
        <v>406</v>
      </c>
      <c r="B90" s="10" t="s">
        <v>913</v>
      </c>
      <c r="C90" s="10" t="s">
        <v>914</v>
      </c>
      <c r="D90" s="11" t="s">
        <v>734</v>
      </c>
      <c r="E90" s="866">
        <v>1</v>
      </c>
      <c r="F90" s="10">
        <v>31</v>
      </c>
      <c r="G90" s="867">
        <f t="shared" si="1"/>
        <v>31</v>
      </c>
    </row>
    <row r="91" spans="1:7" x14ac:dyDescent="0.25">
      <c r="A91" s="10" t="s">
        <v>406</v>
      </c>
      <c r="B91" s="10" t="s">
        <v>915</v>
      </c>
      <c r="C91" s="10" t="s">
        <v>916</v>
      </c>
      <c r="D91" s="11" t="s">
        <v>734</v>
      </c>
      <c r="E91" s="866">
        <v>1</v>
      </c>
      <c r="F91" s="10">
        <v>5</v>
      </c>
      <c r="G91" s="867">
        <f t="shared" si="1"/>
        <v>5</v>
      </c>
    </row>
    <row r="92" spans="1:7" x14ac:dyDescent="0.25">
      <c r="A92" s="10" t="s">
        <v>406</v>
      </c>
      <c r="B92" s="10" t="s">
        <v>919</v>
      </c>
      <c r="C92" s="10" t="s">
        <v>920</v>
      </c>
      <c r="D92" s="11" t="s">
        <v>734</v>
      </c>
      <c r="E92" s="866">
        <v>1</v>
      </c>
      <c r="F92" s="10">
        <v>9</v>
      </c>
      <c r="G92" s="867">
        <f t="shared" si="1"/>
        <v>9</v>
      </c>
    </row>
    <row r="93" spans="1:7" x14ac:dyDescent="0.25">
      <c r="A93" s="10" t="s">
        <v>406</v>
      </c>
      <c r="B93" s="10" t="s">
        <v>921</v>
      </c>
      <c r="C93" s="10" t="s">
        <v>922</v>
      </c>
      <c r="D93" s="11" t="s">
        <v>734</v>
      </c>
      <c r="E93" s="866">
        <v>1</v>
      </c>
      <c r="F93" s="10">
        <v>36</v>
      </c>
      <c r="G93" s="867">
        <f t="shared" si="1"/>
        <v>36</v>
      </c>
    </row>
    <row r="94" spans="1:7" x14ac:dyDescent="0.25">
      <c r="A94" s="10" t="s">
        <v>406</v>
      </c>
      <c r="B94" s="10" t="s">
        <v>929</v>
      </c>
      <c r="C94" s="10" t="s">
        <v>930</v>
      </c>
      <c r="D94" s="11" t="s">
        <v>734</v>
      </c>
      <c r="E94" s="866">
        <v>1</v>
      </c>
      <c r="F94" s="10">
        <v>61</v>
      </c>
      <c r="G94" s="867">
        <f t="shared" si="1"/>
        <v>61</v>
      </c>
    </row>
    <row r="95" spans="1:7" x14ac:dyDescent="0.25">
      <c r="A95" s="10" t="s">
        <v>406</v>
      </c>
      <c r="B95" s="10" t="s">
        <v>931</v>
      </c>
      <c r="C95" s="10" t="s">
        <v>932</v>
      </c>
      <c r="D95" s="11" t="s">
        <v>734</v>
      </c>
      <c r="E95" s="866">
        <v>1</v>
      </c>
      <c r="F95" s="10">
        <v>18</v>
      </c>
      <c r="G95" s="867">
        <f t="shared" si="1"/>
        <v>18</v>
      </c>
    </row>
    <row r="96" spans="1:7" x14ac:dyDescent="0.25">
      <c r="A96" s="10" t="s">
        <v>406</v>
      </c>
      <c r="B96" s="10" t="s">
        <v>933</v>
      </c>
      <c r="C96" s="10" t="s">
        <v>934</v>
      </c>
      <c r="D96" s="11" t="s">
        <v>734</v>
      </c>
      <c r="E96" s="866">
        <v>1</v>
      </c>
      <c r="F96" s="10">
        <v>51</v>
      </c>
      <c r="G96" s="867">
        <f t="shared" si="1"/>
        <v>51</v>
      </c>
    </row>
    <row r="97" spans="1:7" x14ac:dyDescent="0.25">
      <c r="A97" s="10" t="s">
        <v>406</v>
      </c>
      <c r="B97" s="10" t="s">
        <v>935</v>
      </c>
      <c r="C97" s="10" t="s">
        <v>936</v>
      </c>
      <c r="D97" s="11" t="s">
        <v>734</v>
      </c>
      <c r="E97" s="866">
        <v>1</v>
      </c>
      <c r="F97" s="10">
        <v>38</v>
      </c>
      <c r="G97" s="867">
        <f t="shared" si="1"/>
        <v>38</v>
      </c>
    </row>
    <row r="98" spans="1:7" x14ac:dyDescent="0.25">
      <c r="A98" s="10" t="s">
        <v>406</v>
      </c>
      <c r="B98" s="10" t="s">
        <v>937</v>
      </c>
      <c r="C98" s="10" t="s">
        <v>938</v>
      </c>
      <c r="D98" s="11" t="s">
        <v>734</v>
      </c>
      <c r="E98" s="866">
        <v>1</v>
      </c>
      <c r="F98" s="10">
        <v>38</v>
      </c>
      <c r="G98" s="867">
        <f t="shared" si="1"/>
        <v>38</v>
      </c>
    </row>
    <row r="99" spans="1:7" x14ac:dyDescent="0.25">
      <c r="A99" s="10" t="s">
        <v>406</v>
      </c>
      <c r="B99" s="10" t="s">
        <v>939</v>
      </c>
      <c r="C99" s="10" t="s">
        <v>940</v>
      </c>
      <c r="D99" s="11" t="s">
        <v>734</v>
      </c>
      <c r="E99" s="866">
        <v>1</v>
      </c>
      <c r="F99" s="10">
        <v>37</v>
      </c>
      <c r="G99" s="867">
        <f t="shared" si="1"/>
        <v>37</v>
      </c>
    </row>
    <row r="100" spans="1:7" x14ac:dyDescent="0.25">
      <c r="A100" s="10" t="s">
        <v>406</v>
      </c>
      <c r="B100" s="10" t="s">
        <v>941</v>
      </c>
      <c r="C100" s="10" t="s">
        <v>942</v>
      </c>
      <c r="D100" s="11" t="s">
        <v>734</v>
      </c>
      <c r="E100" s="866">
        <v>1</v>
      </c>
      <c r="F100" s="10">
        <v>51</v>
      </c>
      <c r="G100" s="867">
        <f t="shared" si="1"/>
        <v>51</v>
      </c>
    </row>
    <row r="101" spans="1:7" x14ac:dyDescent="0.25">
      <c r="A101" s="10" t="s">
        <v>406</v>
      </c>
      <c r="B101" s="10" t="s">
        <v>943</v>
      </c>
      <c r="C101" s="10" t="s">
        <v>944</v>
      </c>
      <c r="D101" s="11" t="s">
        <v>734</v>
      </c>
      <c r="E101" s="866">
        <v>1</v>
      </c>
      <c r="F101" s="10">
        <v>4</v>
      </c>
      <c r="G101" s="867">
        <f t="shared" si="1"/>
        <v>4</v>
      </c>
    </row>
    <row r="102" spans="1:7" x14ac:dyDescent="0.25">
      <c r="A102" s="10" t="s">
        <v>406</v>
      </c>
      <c r="B102" s="10" t="s">
        <v>945</v>
      </c>
      <c r="C102" s="10" t="s">
        <v>946</v>
      </c>
      <c r="D102" s="11" t="s">
        <v>734</v>
      </c>
      <c r="E102" s="866">
        <v>1</v>
      </c>
      <c r="F102" s="10">
        <v>49</v>
      </c>
      <c r="G102" s="867">
        <f t="shared" si="1"/>
        <v>49</v>
      </c>
    </row>
    <row r="103" spans="1:7" x14ac:dyDescent="0.25">
      <c r="A103" s="10" t="s">
        <v>406</v>
      </c>
      <c r="B103" s="10" t="s">
        <v>947</v>
      </c>
      <c r="C103" s="10" t="s">
        <v>948</v>
      </c>
      <c r="D103" s="11" t="s">
        <v>734</v>
      </c>
      <c r="E103" s="866">
        <v>1</v>
      </c>
      <c r="F103" s="10">
        <v>1</v>
      </c>
      <c r="G103" s="867">
        <f t="shared" si="1"/>
        <v>1</v>
      </c>
    </row>
    <row r="104" spans="1:7" x14ac:dyDescent="0.25">
      <c r="A104" s="10" t="s">
        <v>406</v>
      </c>
      <c r="B104" s="10" t="s">
        <v>949</v>
      </c>
      <c r="C104" s="10" t="s">
        <v>950</v>
      </c>
      <c r="D104" s="11" t="s">
        <v>734</v>
      </c>
      <c r="E104" s="866">
        <v>1</v>
      </c>
      <c r="F104" s="10">
        <v>18</v>
      </c>
      <c r="G104" s="867">
        <f t="shared" si="1"/>
        <v>18</v>
      </c>
    </row>
    <row r="105" spans="1:7" x14ac:dyDescent="0.25">
      <c r="A105" s="10" t="s">
        <v>406</v>
      </c>
      <c r="B105" s="10" t="s">
        <v>1221</v>
      </c>
      <c r="C105" s="10" t="s">
        <v>1222</v>
      </c>
      <c r="D105" s="11" t="s">
        <v>734</v>
      </c>
      <c r="E105" s="866">
        <v>1</v>
      </c>
      <c r="F105" s="10">
        <v>19</v>
      </c>
      <c r="G105" s="867">
        <f t="shared" si="1"/>
        <v>19</v>
      </c>
    </row>
    <row r="106" spans="1:7" x14ac:dyDescent="0.25">
      <c r="A106" s="10" t="s">
        <v>406</v>
      </c>
      <c r="B106" s="10" t="s">
        <v>951</v>
      </c>
      <c r="C106" s="10" t="s">
        <v>952</v>
      </c>
      <c r="D106" s="11" t="s">
        <v>734</v>
      </c>
      <c r="E106" s="866">
        <v>1</v>
      </c>
      <c r="F106" s="10">
        <v>36</v>
      </c>
      <c r="G106" s="867">
        <f t="shared" si="1"/>
        <v>36</v>
      </c>
    </row>
    <row r="107" spans="1:7" x14ac:dyDescent="0.25">
      <c r="A107" s="10" t="s">
        <v>406</v>
      </c>
      <c r="B107" s="10" t="s">
        <v>955</v>
      </c>
      <c r="C107" s="10" t="s">
        <v>956</v>
      </c>
      <c r="D107" s="11" t="s">
        <v>734</v>
      </c>
      <c r="E107" s="866">
        <v>1</v>
      </c>
      <c r="F107" s="10">
        <v>3</v>
      </c>
      <c r="G107" s="867">
        <f t="shared" si="1"/>
        <v>3</v>
      </c>
    </row>
    <row r="108" spans="1:7" x14ac:dyDescent="0.25">
      <c r="A108" s="10" t="s">
        <v>406</v>
      </c>
      <c r="B108" s="10" t="s">
        <v>3054</v>
      </c>
      <c r="C108" s="10" t="s">
        <v>3055</v>
      </c>
      <c r="D108" s="11" t="s">
        <v>734</v>
      </c>
      <c r="E108" s="866">
        <v>1</v>
      </c>
      <c r="F108" s="10">
        <v>51</v>
      </c>
      <c r="G108" s="867">
        <f t="shared" si="1"/>
        <v>51</v>
      </c>
    </row>
    <row r="109" spans="1:7" x14ac:dyDescent="0.25">
      <c r="A109" s="10" t="s">
        <v>540</v>
      </c>
      <c r="B109" s="10" t="s">
        <v>3088</v>
      </c>
      <c r="C109" s="10" t="s">
        <v>3089</v>
      </c>
      <c r="D109" s="11" t="s">
        <v>734</v>
      </c>
      <c r="E109" s="866">
        <v>1</v>
      </c>
      <c r="F109" s="10">
        <v>11</v>
      </c>
      <c r="G109" s="867">
        <f t="shared" si="1"/>
        <v>11</v>
      </c>
    </row>
    <row r="110" spans="1:7" x14ac:dyDescent="0.25">
      <c r="A110" s="10" t="s">
        <v>540</v>
      </c>
      <c r="B110" s="10" t="s">
        <v>959</v>
      </c>
      <c r="C110" s="10" t="s">
        <v>960</v>
      </c>
      <c r="D110" s="11" t="s">
        <v>734</v>
      </c>
      <c r="E110" s="866">
        <v>1</v>
      </c>
      <c r="F110" s="10">
        <v>10</v>
      </c>
      <c r="G110" s="867">
        <f t="shared" si="1"/>
        <v>10</v>
      </c>
    </row>
    <row r="111" spans="1:7" x14ac:dyDescent="0.25">
      <c r="A111" s="10" t="s">
        <v>540</v>
      </c>
      <c r="B111" s="10" t="s">
        <v>963</v>
      </c>
      <c r="C111" s="10" t="s">
        <v>964</v>
      </c>
      <c r="D111" s="11" t="s">
        <v>734</v>
      </c>
      <c r="E111" s="866">
        <v>1</v>
      </c>
      <c r="F111" s="10">
        <v>27</v>
      </c>
      <c r="G111" s="867">
        <f t="shared" si="1"/>
        <v>27</v>
      </c>
    </row>
    <row r="112" spans="1:7" x14ac:dyDescent="0.25">
      <c r="A112" s="10" t="s">
        <v>540</v>
      </c>
      <c r="B112" s="10" t="s">
        <v>965</v>
      </c>
      <c r="C112" s="10" t="s">
        <v>966</v>
      </c>
      <c r="D112" s="11" t="s">
        <v>734</v>
      </c>
      <c r="E112" s="866">
        <v>1</v>
      </c>
      <c r="F112" s="10">
        <v>34</v>
      </c>
      <c r="G112" s="867">
        <f t="shared" si="1"/>
        <v>34</v>
      </c>
    </row>
    <row r="113" spans="1:7" x14ac:dyDescent="0.25">
      <c r="A113" s="10" t="s">
        <v>540</v>
      </c>
      <c r="B113" s="10" t="s">
        <v>967</v>
      </c>
      <c r="C113" s="10" t="s">
        <v>968</v>
      </c>
      <c r="D113" s="11" t="s">
        <v>734</v>
      </c>
      <c r="E113" s="866">
        <v>1</v>
      </c>
      <c r="F113" s="10">
        <v>6</v>
      </c>
      <c r="G113" s="867">
        <f t="shared" si="1"/>
        <v>6</v>
      </c>
    </row>
    <row r="114" spans="1:7" x14ac:dyDescent="0.25">
      <c r="A114" s="10" t="s">
        <v>540</v>
      </c>
      <c r="B114" s="10" t="s">
        <v>969</v>
      </c>
      <c r="C114" s="10" t="s">
        <v>970</v>
      </c>
      <c r="D114" s="11" t="s">
        <v>734</v>
      </c>
      <c r="E114" s="866">
        <v>1</v>
      </c>
      <c r="F114" s="10">
        <v>3</v>
      </c>
      <c r="G114" s="867">
        <f t="shared" si="1"/>
        <v>3</v>
      </c>
    </row>
    <row r="115" spans="1:7" x14ac:dyDescent="0.25">
      <c r="A115" s="10" t="s">
        <v>540</v>
      </c>
      <c r="B115" s="10" t="s">
        <v>971</v>
      </c>
      <c r="C115" s="10" t="s">
        <v>972</v>
      </c>
      <c r="D115" s="11" t="s">
        <v>734</v>
      </c>
      <c r="E115" s="866">
        <v>1</v>
      </c>
      <c r="F115" s="10">
        <v>39</v>
      </c>
      <c r="G115" s="867">
        <f t="shared" si="1"/>
        <v>39</v>
      </c>
    </row>
    <row r="116" spans="1:7" x14ac:dyDescent="0.25">
      <c r="A116" s="10" t="s">
        <v>540</v>
      </c>
      <c r="B116" s="10" t="s">
        <v>973</v>
      </c>
      <c r="C116" s="10" t="s">
        <v>974</v>
      </c>
      <c r="D116" s="11" t="s">
        <v>734</v>
      </c>
      <c r="E116" s="866">
        <v>1</v>
      </c>
      <c r="F116" s="10">
        <v>35</v>
      </c>
      <c r="G116" s="867">
        <f t="shared" si="1"/>
        <v>35</v>
      </c>
    </row>
    <row r="117" spans="1:7" x14ac:dyDescent="0.25">
      <c r="A117" s="10" t="s">
        <v>540</v>
      </c>
      <c r="B117" s="10" t="s">
        <v>975</v>
      </c>
      <c r="C117" s="10" t="s">
        <v>976</v>
      </c>
      <c r="D117" s="11" t="s">
        <v>734</v>
      </c>
      <c r="E117" s="866">
        <v>1</v>
      </c>
      <c r="F117" s="10">
        <v>30</v>
      </c>
      <c r="G117" s="867">
        <f t="shared" si="1"/>
        <v>30</v>
      </c>
    </row>
    <row r="118" spans="1:7" x14ac:dyDescent="0.25">
      <c r="A118" s="10" t="s">
        <v>540</v>
      </c>
      <c r="B118" s="10" t="s">
        <v>977</v>
      </c>
      <c r="C118" s="10" t="s">
        <v>978</v>
      </c>
      <c r="D118" s="11" t="s">
        <v>734</v>
      </c>
      <c r="E118" s="866">
        <v>1</v>
      </c>
      <c r="F118" s="10">
        <v>140</v>
      </c>
      <c r="G118" s="867">
        <f t="shared" si="1"/>
        <v>140</v>
      </c>
    </row>
    <row r="119" spans="1:7" x14ac:dyDescent="0.25">
      <c r="A119" s="10" t="s">
        <v>540</v>
      </c>
      <c r="B119" s="10" t="s">
        <v>979</v>
      </c>
      <c r="C119" s="10" t="s">
        <v>980</v>
      </c>
      <c r="D119" s="11" t="s">
        <v>734</v>
      </c>
      <c r="E119" s="866">
        <v>1</v>
      </c>
      <c r="F119" s="10">
        <v>44</v>
      </c>
      <c r="G119" s="867">
        <f t="shared" si="1"/>
        <v>44</v>
      </c>
    </row>
    <row r="120" spans="1:7" x14ac:dyDescent="0.25">
      <c r="A120" s="10" t="s">
        <v>540</v>
      </c>
      <c r="B120" s="10" t="s">
        <v>3130</v>
      </c>
      <c r="C120" s="10" t="s">
        <v>3131</v>
      </c>
      <c r="D120" s="11" t="s">
        <v>734</v>
      </c>
      <c r="E120" s="866">
        <v>1</v>
      </c>
      <c r="F120" s="10">
        <v>34</v>
      </c>
      <c r="G120" s="867">
        <f t="shared" si="1"/>
        <v>34</v>
      </c>
    </row>
    <row r="121" spans="1:7" x14ac:dyDescent="0.25">
      <c r="A121" s="10" t="s">
        <v>540</v>
      </c>
      <c r="B121" s="10" t="s">
        <v>3136</v>
      </c>
      <c r="C121" s="10" t="s">
        <v>3137</v>
      </c>
      <c r="D121" s="11" t="s">
        <v>734</v>
      </c>
      <c r="E121" s="866">
        <v>1</v>
      </c>
      <c r="F121" s="10">
        <v>24</v>
      </c>
      <c r="G121" s="867">
        <f t="shared" si="1"/>
        <v>24</v>
      </c>
    </row>
    <row r="122" spans="1:7" x14ac:dyDescent="0.25">
      <c r="A122" s="10" t="s">
        <v>540</v>
      </c>
      <c r="B122" s="10" t="s">
        <v>1237</v>
      </c>
      <c r="C122" s="10" t="s">
        <v>1238</v>
      </c>
      <c r="D122" s="11" t="s">
        <v>734</v>
      </c>
      <c r="E122" s="866">
        <v>1</v>
      </c>
      <c r="F122" s="10">
        <v>12</v>
      </c>
      <c r="G122" s="867">
        <f t="shared" si="1"/>
        <v>12</v>
      </c>
    </row>
    <row r="123" spans="1:7" x14ac:dyDescent="0.25">
      <c r="A123" s="10" t="s">
        <v>540</v>
      </c>
      <c r="B123" s="10" t="s">
        <v>3140</v>
      </c>
      <c r="C123" s="10" t="s">
        <v>3141</v>
      </c>
      <c r="D123" s="11" t="s">
        <v>734</v>
      </c>
      <c r="E123" s="866">
        <v>1</v>
      </c>
      <c r="F123" s="10">
        <v>5</v>
      </c>
      <c r="G123" s="867">
        <f t="shared" si="1"/>
        <v>5</v>
      </c>
    </row>
    <row r="124" spans="1:7" x14ac:dyDescent="0.25">
      <c r="A124" s="10" t="s">
        <v>540</v>
      </c>
      <c r="B124" s="10" t="s">
        <v>985</v>
      </c>
      <c r="C124" s="10" t="s">
        <v>986</v>
      </c>
      <c r="D124" s="11" t="s">
        <v>734</v>
      </c>
      <c r="E124" s="866">
        <v>1</v>
      </c>
      <c r="F124" s="10">
        <v>10</v>
      </c>
      <c r="G124" s="867">
        <f t="shared" si="1"/>
        <v>10</v>
      </c>
    </row>
    <row r="125" spans="1:7" x14ac:dyDescent="0.25">
      <c r="A125" s="10" t="s">
        <v>540</v>
      </c>
      <c r="B125" s="10" t="s">
        <v>3156</v>
      </c>
      <c r="C125" s="10" t="s">
        <v>3157</v>
      </c>
      <c r="D125" s="11" t="s">
        <v>734</v>
      </c>
      <c r="E125" s="866">
        <v>1</v>
      </c>
      <c r="F125" s="10">
        <v>7</v>
      </c>
      <c r="G125" s="867">
        <f t="shared" si="1"/>
        <v>7</v>
      </c>
    </row>
    <row r="126" spans="1:7" x14ac:dyDescent="0.25">
      <c r="A126" s="10" t="s">
        <v>540</v>
      </c>
      <c r="B126" s="10" t="s">
        <v>987</v>
      </c>
      <c r="C126" s="10" t="s">
        <v>988</v>
      </c>
      <c r="D126" s="11" t="s">
        <v>734</v>
      </c>
      <c r="E126" s="866">
        <v>1</v>
      </c>
      <c r="F126" s="10">
        <v>2</v>
      </c>
      <c r="G126" s="867">
        <f t="shared" si="1"/>
        <v>2</v>
      </c>
    </row>
    <row r="127" spans="1:7" x14ac:dyDescent="0.25">
      <c r="A127" s="10" t="s">
        <v>540</v>
      </c>
      <c r="B127" s="10" t="s">
        <v>989</v>
      </c>
      <c r="C127" s="10" t="s">
        <v>990</v>
      </c>
      <c r="D127" s="11" t="s">
        <v>734</v>
      </c>
      <c r="E127" s="866">
        <v>1</v>
      </c>
      <c r="F127" s="10">
        <v>33</v>
      </c>
      <c r="G127" s="867">
        <f t="shared" si="1"/>
        <v>33</v>
      </c>
    </row>
    <row r="128" spans="1:7" x14ac:dyDescent="0.25">
      <c r="A128" s="10" t="s">
        <v>540</v>
      </c>
      <c r="B128" s="10" t="s">
        <v>993</v>
      </c>
      <c r="C128" s="10" t="s">
        <v>994</v>
      </c>
      <c r="D128" s="11" t="s">
        <v>734</v>
      </c>
      <c r="E128" s="866">
        <v>1</v>
      </c>
      <c r="F128" s="10">
        <v>78</v>
      </c>
      <c r="G128" s="867">
        <f t="shared" si="1"/>
        <v>78</v>
      </c>
    </row>
    <row r="129" spans="1:7" x14ac:dyDescent="0.25">
      <c r="A129" s="10" t="s">
        <v>540</v>
      </c>
      <c r="B129" s="10" t="s">
        <v>603</v>
      </c>
      <c r="C129" s="10" t="s">
        <v>604</v>
      </c>
      <c r="D129" s="11" t="s">
        <v>734</v>
      </c>
      <c r="E129" s="866">
        <v>1</v>
      </c>
      <c r="F129" s="10">
        <v>23</v>
      </c>
      <c r="G129" s="867">
        <f t="shared" si="1"/>
        <v>23</v>
      </c>
    </row>
    <row r="130" spans="1:7" x14ac:dyDescent="0.25">
      <c r="A130" s="10" t="s">
        <v>540</v>
      </c>
      <c r="B130" s="10" t="s">
        <v>997</v>
      </c>
      <c r="C130" s="10" t="s">
        <v>998</v>
      </c>
      <c r="D130" s="11" t="s">
        <v>734</v>
      </c>
      <c r="E130" s="866">
        <v>1</v>
      </c>
      <c r="F130" s="10">
        <v>35</v>
      </c>
      <c r="G130" s="867">
        <f t="shared" si="1"/>
        <v>35</v>
      </c>
    </row>
    <row r="131" spans="1:7" x14ac:dyDescent="0.25">
      <c r="A131" s="10" t="s">
        <v>540</v>
      </c>
      <c r="B131" s="10" t="s">
        <v>1001</v>
      </c>
      <c r="C131" s="10" t="s">
        <v>1002</v>
      </c>
      <c r="D131" s="11" t="s">
        <v>734</v>
      </c>
      <c r="E131" s="866">
        <v>1</v>
      </c>
      <c r="F131" s="10">
        <v>7</v>
      </c>
      <c r="G131" s="867">
        <f t="shared" si="1"/>
        <v>7</v>
      </c>
    </row>
    <row r="132" spans="1:7" x14ac:dyDescent="0.25">
      <c r="A132" s="10" t="s">
        <v>540</v>
      </c>
      <c r="B132" s="10" t="s">
        <v>3192</v>
      </c>
      <c r="C132" s="10" t="s">
        <v>3193</v>
      </c>
      <c r="D132" s="11" t="s">
        <v>734</v>
      </c>
      <c r="E132" s="866">
        <v>1</v>
      </c>
      <c r="F132" s="10">
        <v>14</v>
      </c>
      <c r="G132" s="867">
        <f t="shared" si="1"/>
        <v>14</v>
      </c>
    </row>
    <row r="133" spans="1:7" x14ac:dyDescent="0.25">
      <c r="A133" s="10" t="s">
        <v>540</v>
      </c>
      <c r="B133" s="10" t="s">
        <v>3194</v>
      </c>
      <c r="C133" s="10" t="s">
        <v>3195</v>
      </c>
      <c r="D133" s="11" t="s">
        <v>734</v>
      </c>
      <c r="E133" s="866">
        <v>1</v>
      </c>
      <c r="F133" s="10">
        <v>121</v>
      </c>
      <c r="G133" s="867">
        <f t="shared" si="1"/>
        <v>121</v>
      </c>
    </row>
    <row r="134" spans="1:7" x14ac:dyDescent="0.25">
      <c r="A134" s="10" t="s">
        <v>540</v>
      </c>
      <c r="B134" s="10" t="s">
        <v>1847</v>
      </c>
      <c r="C134" s="10" t="s">
        <v>1848</v>
      </c>
      <c r="D134" s="11" t="s">
        <v>734</v>
      </c>
      <c r="E134" s="866">
        <v>1</v>
      </c>
      <c r="F134" s="10">
        <v>6</v>
      </c>
      <c r="G134" s="867">
        <f t="shared" ref="G134:G165" si="2">E134*F134</f>
        <v>6</v>
      </c>
    </row>
    <row r="135" spans="1:7" x14ac:dyDescent="0.25">
      <c r="A135" s="10" t="s">
        <v>540</v>
      </c>
      <c r="B135" s="10" t="s">
        <v>1009</v>
      </c>
      <c r="C135" s="10" t="s">
        <v>1010</v>
      </c>
      <c r="D135" s="11" t="s">
        <v>734</v>
      </c>
      <c r="E135" s="866">
        <v>1</v>
      </c>
      <c r="F135" s="10">
        <v>10</v>
      </c>
      <c r="G135" s="867">
        <f t="shared" si="2"/>
        <v>10</v>
      </c>
    </row>
    <row r="136" spans="1:7" x14ac:dyDescent="0.25">
      <c r="A136" s="10" t="s">
        <v>540</v>
      </c>
      <c r="B136" s="10" t="s">
        <v>1011</v>
      </c>
      <c r="C136" s="10" t="s">
        <v>1012</v>
      </c>
      <c r="D136" s="11" t="s">
        <v>734</v>
      </c>
      <c r="E136" s="866">
        <v>1</v>
      </c>
      <c r="F136" s="10">
        <v>26</v>
      </c>
      <c r="G136" s="867">
        <f t="shared" si="2"/>
        <v>26</v>
      </c>
    </row>
    <row r="137" spans="1:7" x14ac:dyDescent="0.25">
      <c r="A137" s="10" t="s">
        <v>621</v>
      </c>
      <c r="B137" s="10" t="s">
        <v>1875</v>
      </c>
      <c r="C137" s="10" t="s">
        <v>1876</v>
      </c>
      <c r="D137" s="11" t="s">
        <v>734</v>
      </c>
      <c r="E137" s="866">
        <v>1</v>
      </c>
      <c r="F137" s="10">
        <v>30</v>
      </c>
      <c r="G137" s="867">
        <f t="shared" si="2"/>
        <v>30</v>
      </c>
    </row>
    <row r="138" spans="1:7" x14ac:dyDescent="0.25">
      <c r="A138" s="10" t="s">
        <v>621</v>
      </c>
      <c r="B138" s="10" t="s">
        <v>1013</v>
      </c>
      <c r="C138" s="10" t="s">
        <v>1014</v>
      </c>
      <c r="D138" s="11" t="s">
        <v>734</v>
      </c>
      <c r="E138" s="866">
        <v>1</v>
      </c>
      <c r="F138" s="10">
        <v>170</v>
      </c>
      <c r="G138" s="867">
        <f t="shared" si="2"/>
        <v>170</v>
      </c>
    </row>
    <row r="139" spans="1:7" x14ac:dyDescent="0.25">
      <c r="A139" s="10" t="s">
        <v>621</v>
      </c>
      <c r="B139" s="10" t="s">
        <v>1015</v>
      </c>
      <c r="C139" s="10" t="s">
        <v>1016</v>
      </c>
      <c r="D139" s="11" t="s">
        <v>734</v>
      </c>
      <c r="E139" s="866">
        <v>1</v>
      </c>
      <c r="F139" s="10">
        <v>1</v>
      </c>
      <c r="G139" s="867">
        <f t="shared" si="2"/>
        <v>1</v>
      </c>
    </row>
    <row r="140" spans="1:7" x14ac:dyDescent="0.25">
      <c r="A140" s="10" t="s">
        <v>621</v>
      </c>
      <c r="B140" s="10" t="s">
        <v>1017</v>
      </c>
      <c r="C140" s="10" t="s">
        <v>1018</v>
      </c>
      <c r="D140" s="11" t="s">
        <v>734</v>
      </c>
      <c r="E140" s="866">
        <v>1</v>
      </c>
      <c r="F140" s="10">
        <v>45</v>
      </c>
      <c r="G140" s="867">
        <f t="shared" si="2"/>
        <v>45</v>
      </c>
    </row>
    <row r="141" spans="1:7" x14ac:dyDescent="0.25">
      <c r="A141" s="10" t="s">
        <v>621</v>
      </c>
      <c r="B141" s="10" t="s">
        <v>634</v>
      </c>
      <c r="C141" s="10" t="s">
        <v>635</v>
      </c>
      <c r="D141" s="11" t="s">
        <v>734</v>
      </c>
      <c r="E141" s="866">
        <v>1</v>
      </c>
      <c r="F141" s="10">
        <v>30</v>
      </c>
      <c r="G141" s="867">
        <f t="shared" si="2"/>
        <v>30</v>
      </c>
    </row>
    <row r="142" spans="1:7" x14ac:dyDescent="0.25">
      <c r="A142" s="10" t="s">
        <v>621</v>
      </c>
      <c r="B142" s="10" t="s">
        <v>1023</v>
      </c>
      <c r="C142" s="10" t="s">
        <v>1024</v>
      </c>
      <c r="D142" s="11" t="s">
        <v>734</v>
      </c>
      <c r="E142" s="866">
        <v>1</v>
      </c>
      <c r="F142" s="10">
        <v>76</v>
      </c>
      <c r="G142" s="867">
        <f t="shared" si="2"/>
        <v>76</v>
      </c>
    </row>
    <row r="143" spans="1:7" x14ac:dyDescent="0.25">
      <c r="A143" s="10" t="s">
        <v>621</v>
      </c>
      <c r="B143" s="10" t="s">
        <v>3294</v>
      </c>
      <c r="C143" s="10" t="s">
        <v>3295</v>
      </c>
      <c r="D143" s="11" t="s">
        <v>734</v>
      </c>
      <c r="E143" s="866">
        <v>1</v>
      </c>
      <c r="F143" s="10">
        <v>2</v>
      </c>
      <c r="G143" s="867">
        <f t="shared" si="2"/>
        <v>2</v>
      </c>
    </row>
    <row r="144" spans="1:7" x14ac:dyDescent="0.25">
      <c r="A144" s="10" t="s">
        <v>621</v>
      </c>
      <c r="B144" s="10" t="s">
        <v>3298</v>
      </c>
      <c r="C144" s="10" t="s">
        <v>3299</v>
      </c>
      <c r="D144" s="11" t="s">
        <v>734</v>
      </c>
      <c r="E144" s="866">
        <v>1</v>
      </c>
      <c r="F144" s="10">
        <v>7</v>
      </c>
      <c r="G144" s="867">
        <f t="shared" si="2"/>
        <v>7</v>
      </c>
    </row>
    <row r="145" spans="1:7" x14ac:dyDescent="0.25">
      <c r="A145" s="10" t="s">
        <v>621</v>
      </c>
      <c r="B145" s="10" t="s">
        <v>1025</v>
      </c>
      <c r="C145" s="10" t="s">
        <v>1026</v>
      </c>
      <c r="D145" s="11" t="s">
        <v>734</v>
      </c>
      <c r="E145" s="866">
        <v>1</v>
      </c>
      <c r="F145" s="10">
        <v>13</v>
      </c>
      <c r="G145" s="867">
        <f t="shared" si="2"/>
        <v>13</v>
      </c>
    </row>
    <row r="146" spans="1:7" x14ac:dyDescent="0.25">
      <c r="A146" s="10" t="s">
        <v>621</v>
      </c>
      <c r="B146" s="10" t="s">
        <v>729</v>
      </c>
      <c r="C146" s="10" t="s">
        <v>730</v>
      </c>
      <c r="D146" s="11" t="s">
        <v>734</v>
      </c>
      <c r="E146" s="866">
        <v>1</v>
      </c>
      <c r="F146" s="10">
        <v>16</v>
      </c>
      <c r="G146" s="867">
        <f t="shared" si="2"/>
        <v>16</v>
      </c>
    </row>
    <row r="147" spans="1:7" x14ac:dyDescent="0.25">
      <c r="A147" s="10" t="s">
        <v>621</v>
      </c>
      <c r="B147" s="10" t="s">
        <v>1029</v>
      </c>
      <c r="C147" s="10" t="s">
        <v>1030</v>
      </c>
      <c r="D147" s="11" t="s">
        <v>734</v>
      </c>
      <c r="E147" s="866">
        <v>1</v>
      </c>
      <c r="F147" s="10">
        <v>32</v>
      </c>
      <c r="G147" s="867">
        <f t="shared" si="2"/>
        <v>32</v>
      </c>
    </row>
    <row r="148" spans="1:7" x14ac:dyDescent="0.25">
      <c r="A148" s="10" t="s">
        <v>621</v>
      </c>
      <c r="B148" s="10" t="s">
        <v>1033</v>
      </c>
      <c r="C148" s="10" t="s">
        <v>1034</v>
      </c>
      <c r="D148" s="11" t="s">
        <v>734</v>
      </c>
      <c r="E148" s="866">
        <v>1</v>
      </c>
      <c r="F148" s="10">
        <v>70</v>
      </c>
      <c r="G148" s="867">
        <f t="shared" si="2"/>
        <v>70</v>
      </c>
    </row>
    <row r="149" spans="1:7" x14ac:dyDescent="0.25">
      <c r="A149" s="10" t="s">
        <v>621</v>
      </c>
      <c r="B149" s="10" t="s">
        <v>3324</v>
      </c>
      <c r="C149" s="10" t="s">
        <v>3325</v>
      </c>
      <c r="D149" s="11" t="s">
        <v>734</v>
      </c>
      <c r="E149" s="866">
        <v>1</v>
      </c>
      <c r="F149" s="10">
        <v>1</v>
      </c>
      <c r="G149" s="867">
        <f t="shared" si="2"/>
        <v>1</v>
      </c>
    </row>
    <row r="150" spans="1:7" x14ac:dyDescent="0.25">
      <c r="A150" s="10" t="s">
        <v>621</v>
      </c>
      <c r="B150" s="10" t="s">
        <v>3326</v>
      </c>
      <c r="C150" s="10" t="s">
        <v>3327</v>
      </c>
      <c r="D150" s="11" t="s">
        <v>734</v>
      </c>
      <c r="E150" s="866">
        <v>1</v>
      </c>
      <c r="F150" s="10">
        <v>83</v>
      </c>
      <c r="G150" s="867">
        <f t="shared" si="2"/>
        <v>83</v>
      </c>
    </row>
    <row r="151" spans="1:7" x14ac:dyDescent="0.25">
      <c r="A151" s="10" t="s">
        <v>621</v>
      </c>
      <c r="B151" s="10" t="s">
        <v>1035</v>
      </c>
      <c r="C151" s="10" t="s">
        <v>1036</v>
      </c>
      <c r="D151" s="11" t="s">
        <v>734</v>
      </c>
      <c r="E151" s="866">
        <v>1</v>
      </c>
      <c r="F151" s="10">
        <v>10</v>
      </c>
      <c r="G151" s="867">
        <f t="shared" si="2"/>
        <v>10</v>
      </c>
    </row>
    <row r="152" spans="1:7" x14ac:dyDescent="0.25">
      <c r="A152" s="10" t="s">
        <v>621</v>
      </c>
      <c r="B152" s="10" t="s">
        <v>1037</v>
      </c>
      <c r="C152" s="10" t="s">
        <v>1038</v>
      </c>
      <c r="D152" s="11" t="s">
        <v>734</v>
      </c>
      <c r="E152" s="866">
        <v>1</v>
      </c>
      <c r="F152" s="10">
        <v>2</v>
      </c>
      <c r="G152" s="867">
        <f t="shared" si="2"/>
        <v>2</v>
      </c>
    </row>
    <row r="153" spans="1:7" x14ac:dyDescent="0.25">
      <c r="A153" s="10" t="s">
        <v>621</v>
      </c>
      <c r="B153" s="10" t="s">
        <v>1043</v>
      </c>
      <c r="C153" s="10" t="s">
        <v>1044</v>
      </c>
      <c r="D153" s="11" t="s">
        <v>734</v>
      </c>
      <c r="E153" s="866">
        <v>1</v>
      </c>
      <c r="F153" s="10">
        <v>7</v>
      </c>
      <c r="G153" s="867">
        <f t="shared" si="2"/>
        <v>7</v>
      </c>
    </row>
    <row r="154" spans="1:7" x14ac:dyDescent="0.25">
      <c r="A154" s="10" t="s">
        <v>621</v>
      </c>
      <c r="B154" s="10" t="s">
        <v>1045</v>
      </c>
      <c r="C154" s="10" t="s">
        <v>1046</v>
      </c>
      <c r="D154" s="11" t="s">
        <v>734</v>
      </c>
      <c r="E154" s="866">
        <v>1</v>
      </c>
      <c r="F154" s="10">
        <v>6</v>
      </c>
      <c r="G154" s="867">
        <f t="shared" si="2"/>
        <v>6</v>
      </c>
    </row>
    <row r="155" spans="1:7" x14ac:dyDescent="0.25">
      <c r="A155" s="10" t="s">
        <v>621</v>
      </c>
      <c r="B155" s="10" t="s">
        <v>1055</v>
      </c>
      <c r="C155" s="10" t="s">
        <v>1056</v>
      </c>
      <c r="D155" s="11" t="s">
        <v>734</v>
      </c>
      <c r="E155" s="866">
        <v>1</v>
      </c>
      <c r="F155" s="10">
        <v>9</v>
      </c>
      <c r="G155" s="867">
        <f t="shared" si="2"/>
        <v>9</v>
      </c>
    </row>
    <row r="156" spans="1:7" x14ac:dyDescent="0.25">
      <c r="A156" s="10" t="s">
        <v>621</v>
      </c>
      <c r="B156" s="10" t="s">
        <v>1057</v>
      </c>
      <c r="C156" s="10" t="s">
        <v>1058</v>
      </c>
      <c r="D156" s="11" t="s">
        <v>734</v>
      </c>
      <c r="E156" s="866">
        <v>1</v>
      </c>
      <c r="F156" s="10">
        <v>16</v>
      </c>
      <c r="G156" s="867">
        <f t="shared" si="2"/>
        <v>16</v>
      </c>
    </row>
    <row r="157" spans="1:7" x14ac:dyDescent="0.25">
      <c r="A157" s="10" t="s">
        <v>621</v>
      </c>
      <c r="B157" s="10" t="s">
        <v>1059</v>
      </c>
      <c r="C157" s="10" t="s">
        <v>1060</v>
      </c>
      <c r="D157" s="11" t="s">
        <v>734</v>
      </c>
      <c r="E157" s="866">
        <v>1</v>
      </c>
      <c r="F157" s="10">
        <v>136</v>
      </c>
      <c r="G157" s="867">
        <f t="shared" si="2"/>
        <v>136</v>
      </c>
    </row>
    <row r="158" spans="1:7" x14ac:dyDescent="0.25">
      <c r="A158" s="10" t="s">
        <v>621</v>
      </c>
      <c r="B158" s="10" t="s">
        <v>1061</v>
      </c>
      <c r="C158" s="10" t="s">
        <v>1062</v>
      </c>
      <c r="D158" s="11" t="s">
        <v>734</v>
      </c>
      <c r="E158" s="866">
        <v>1</v>
      </c>
      <c r="F158" s="10">
        <v>69</v>
      </c>
      <c r="G158" s="867">
        <f t="shared" si="2"/>
        <v>69</v>
      </c>
    </row>
    <row r="159" spans="1:7" x14ac:dyDescent="0.25">
      <c r="A159" s="10" t="s">
        <v>621</v>
      </c>
      <c r="B159" s="10" t="s">
        <v>1065</v>
      </c>
      <c r="C159" s="10" t="s">
        <v>1066</v>
      </c>
      <c r="D159" s="11" t="s">
        <v>734</v>
      </c>
      <c r="E159" s="866">
        <v>1</v>
      </c>
      <c r="F159" s="10">
        <v>7</v>
      </c>
      <c r="G159" s="867">
        <f t="shared" si="2"/>
        <v>7</v>
      </c>
    </row>
    <row r="160" spans="1:7" x14ac:dyDescent="0.25">
      <c r="A160" s="10" t="s">
        <v>621</v>
      </c>
      <c r="B160" s="10" t="s">
        <v>1067</v>
      </c>
      <c r="C160" s="10" t="s">
        <v>1068</v>
      </c>
      <c r="D160" s="11" t="s">
        <v>734</v>
      </c>
      <c r="E160" s="866">
        <v>1</v>
      </c>
      <c r="F160" s="10">
        <v>32</v>
      </c>
      <c r="G160" s="867">
        <f t="shared" si="2"/>
        <v>32</v>
      </c>
    </row>
    <row r="161" spans="1:7" x14ac:dyDescent="0.25">
      <c r="A161" s="10" t="s">
        <v>621</v>
      </c>
      <c r="B161" s="10" t="s">
        <v>3452</v>
      </c>
      <c r="C161" s="10" t="s">
        <v>3453</v>
      </c>
      <c r="D161" s="11" t="s">
        <v>734</v>
      </c>
      <c r="E161" s="866">
        <v>1</v>
      </c>
      <c r="F161" s="10">
        <v>6</v>
      </c>
      <c r="G161" s="867">
        <f t="shared" si="2"/>
        <v>6</v>
      </c>
    </row>
    <row r="162" spans="1:7" x14ac:dyDescent="0.25">
      <c r="A162" s="10" t="s">
        <v>621</v>
      </c>
      <c r="B162" s="10" t="s">
        <v>1069</v>
      </c>
      <c r="C162" s="10" t="s">
        <v>1070</v>
      </c>
      <c r="D162" s="11" t="s">
        <v>734</v>
      </c>
      <c r="E162" s="866">
        <v>1</v>
      </c>
      <c r="F162" s="10">
        <v>4</v>
      </c>
      <c r="G162" s="867">
        <f t="shared" si="2"/>
        <v>4</v>
      </c>
    </row>
    <row r="163" spans="1:7" x14ac:dyDescent="0.25">
      <c r="A163" s="10" t="s">
        <v>621</v>
      </c>
      <c r="B163" s="10" t="s">
        <v>1075</v>
      </c>
      <c r="C163" s="10" t="s">
        <v>1076</v>
      </c>
      <c r="D163" s="11" t="s">
        <v>734</v>
      </c>
      <c r="E163" s="866">
        <v>1</v>
      </c>
      <c r="F163" s="10">
        <v>11</v>
      </c>
      <c r="G163" s="867">
        <f t="shared" si="2"/>
        <v>11</v>
      </c>
    </row>
    <row r="164" spans="1:7" x14ac:dyDescent="0.25">
      <c r="A164" s="10" t="s">
        <v>621</v>
      </c>
      <c r="B164" s="10" t="s">
        <v>1077</v>
      </c>
      <c r="C164" s="10" t="s">
        <v>1078</v>
      </c>
      <c r="D164" s="11" t="s">
        <v>734</v>
      </c>
      <c r="E164" s="866">
        <v>1</v>
      </c>
      <c r="F164" s="10">
        <v>35</v>
      </c>
      <c r="G164" s="867">
        <f t="shared" si="2"/>
        <v>35</v>
      </c>
    </row>
    <row r="165" spans="1:7" x14ac:dyDescent="0.25">
      <c r="A165" s="10" t="s">
        <v>621</v>
      </c>
      <c r="B165" s="10" t="s">
        <v>1081</v>
      </c>
      <c r="C165" s="10" t="s">
        <v>1082</v>
      </c>
      <c r="D165" s="11" t="s">
        <v>734</v>
      </c>
      <c r="E165" s="866">
        <v>1</v>
      </c>
      <c r="F165" s="10">
        <v>58</v>
      </c>
      <c r="G165" s="867">
        <f t="shared" si="2"/>
        <v>58</v>
      </c>
    </row>
    <row r="167" spans="1:7" x14ac:dyDescent="0.25">
      <c r="C167" s="848"/>
    </row>
    <row r="168" spans="1:7" x14ac:dyDescent="0.25">
      <c r="C168" s="200" t="s">
        <v>5243</v>
      </c>
    </row>
    <row r="169" spans="1:7" ht="71.25" x14ac:dyDescent="0.25">
      <c r="A169" s="870" t="s">
        <v>262</v>
      </c>
      <c r="B169" s="870" t="s">
        <v>263</v>
      </c>
      <c r="C169" s="870" t="s">
        <v>264</v>
      </c>
      <c r="D169" s="871" t="s">
        <v>17</v>
      </c>
      <c r="E169" s="872" t="s">
        <v>4952</v>
      </c>
      <c r="F169" s="870" t="s">
        <v>708</v>
      </c>
      <c r="G169" s="870" t="s">
        <v>269</v>
      </c>
    </row>
    <row r="170" spans="1:7" x14ac:dyDescent="0.25">
      <c r="A170" s="873"/>
      <c r="B170" s="873"/>
      <c r="C170" s="873"/>
      <c r="D170" s="874"/>
      <c r="E170" s="874"/>
      <c r="F170" s="109">
        <f>SUM(F171:F172)</f>
        <v>2202</v>
      </c>
      <c r="G170" s="56">
        <f>SUM(G171:G172)</f>
        <v>2202</v>
      </c>
    </row>
    <row r="171" spans="1:7" x14ac:dyDescent="0.25">
      <c r="A171" s="10" t="s">
        <v>406</v>
      </c>
      <c r="B171" s="10" t="s">
        <v>857</v>
      </c>
      <c r="C171" s="10" t="s">
        <v>858</v>
      </c>
      <c r="D171" s="11" t="s">
        <v>734</v>
      </c>
      <c r="E171" s="866">
        <v>1</v>
      </c>
      <c r="F171" s="867">
        <v>543</v>
      </c>
      <c r="G171" s="10">
        <f>E171*F171</f>
        <v>543</v>
      </c>
    </row>
    <row r="172" spans="1:7" x14ac:dyDescent="0.25">
      <c r="A172" s="10" t="s">
        <v>406</v>
      </c>
      <c r="B172" s="10" t="s">
        <v>719</v>
      </c>
      <c r="C172" s="10" t="s">
        <v>720</v>
      </c>
      <c r="D172" s="11" t="s">
        <v>734</v>
      </c>
      <c r="E172" s="866">
        <v>1</v>
      </c>
      <c r="F172" s="867">
        <v>1659</v>
      </c>
      <c r="G172" s="10">
        <f>E172*F172</f>
        <v>1659</v>
      </c>
    </row>
  </sheetData>
  <mergeCells count="2">
    <mergeCell ref="D1:G1"/>
    <mergeCell ref="A2:G2"/>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B0DA-3BCD-425A-8042-1CFB1349B36E}">
  <sheetPr>
    <tabColor theme="4" tint="0.79998168889431442"/>
  </sheetPr>
  <dimension ref="A1:X241"/>
  <sheetViews>
    <sheetView zoomScale="60" zoomScaleNormal="60" workbookViewId="0">
      <selection activeCell="K46" sqref="K44:K46"/>
    </sheetView>
  </sheetViews>
  <sheetFormatPr defaultColWidth="9.28515625" defaultRowHeight="15.75" x14ac:dyDescent="0.25"/>
  <cols>
    <col min="1" max="1" width="13.140625" style="4" customWidth="1"/>
    <col min="2" max="2" width="16.7109375" style="4" customWidth="1"/>
    <col min="3" max="3" width="59.28515625" style="8" customWidth="1"/>
    <col min="4" max="4" width="26.7109375" style="8" customWidth="1"/>
    <col min="5" max="5" width="15.7109375" style="1307" customWidth="1"/>
    <col min="6" max="7" width="15.140625" style="1307" customWidth="1"/>
    <col min="8" max="8" width="16.5703125" style="1305" customWidth="1"/>
    <col min="9" max="11" width="9.28515625" style="4"/>
    <col min="12" max="12" width="48.85546875" style="4" customWidth="1"/>
    <col min="13" max="19" width="9.28515625" style="4"/>
    <col min="20" max="20" width="81.42578125" style="4" customWidth="1"/>
    <col min="21" max="21" width="59.7109375" style="4" customWidth="1"/>
    <col min="22" max="22" width="26.42578125" style="4" bestFit="1" customWidth="1"/>
    <col min="23" max="23" width="28" style="4" bestFit="1" customWidth="1"/>
    <col min="24" max="24" width="22" style="4" bestFit="1" customWidth="1"/>
    <col min="25" max="16384" width="9.28515625" style="4"/>
  </cols>
  <sheetData>
    <row r="1" spans="1:8" ht="75.75" customHeight="1" x14ac:dyDescent="0.25">
      <c r="D1" s="1353" t="s">
        <v>5095</v>
      </c>
      <c r="E1" s="1353"/>
      <c r="F1" s="1353"/>
      <c r="G1" s="1353"/>
      <c r="H1" s="1353"/>
    </row>
    <row r="2" spans="1:8" ht="20.25" customHeight="1" x14ac:dyDescent="0.25">
      <c r="A2" s="1354" t="s">
        <v>5257</v>
      </c>
      <c r="B2" s="1354"/>
      <c r="C2" s="1354"/>
      <c r="D2" s="1354"/>
      <c r="E2" s="1354"/>
      <c r="F2" s="1354"/>
      <c r="G2" s="1354"/>
      <c r="H2" s="1354"/>
    </row>
    <row r="3" spans="1:8" ht="28.5" x14ac:dyDescent="0.25">
      <c r="A3" s="66" t="s">
        <v>262</v>
      </c>
      <c r="B3" s="66" t="s">
        <v>263</v>
      </c>
      <c r="C3" s="66" t="s">
        <v>264</v>
      </c>
      <c r="D3" s="66" t="s">
        <v>16</v>
      </c>
      <c r="E3" s="66" t="s">
        <v>17</v>
      </c>
      <c r="F3" s="66" t="s">
        <v>5430</v>
      </c>
      <c r="G3" s="66" t="s">
        <v>18</v>
      </c>
      <c r="H3" s="66" t="s">
        <v>1083</v>
      </c>
    </row>
    <row r="4" spans="1:8" x14ac:dyDescent="0.25">
      <c r="A4" s="5" t="s">
        <v>15</v>
      </c>
      <c r="B4" s="5"/>
      <c r="C4" s="5" t="s">
        <v>4925</v>
      </c>
      <c r="D4" s="5"/>
      <c r="E4" s="5"/>
      <c r="F4" s="5"/>
      <c r="G4" s="1308">
        <f>SUM(G5:G56)</f>
        <v>990</v>
      </c>
      <c r="H4" s="67">
        <f>ROUNDUP(SUM(H5:H56),0)</f>
        <v>9977</v>
      </c>
    </row>
    <row r="5" spans="1:8" x14ac:dyDescent="0.25">
      <c r="A5" s="6" t="s">
        <v>270</v>
      </c>
      <c r="B5" s="68" t="s">
        <v>275</v>
      </c>
      <c r="C5" s="69" t="s">
        <v>276</v>
      </c>
      <c r="D5" s="69" t="s">
        <v>1084</v>
      </c>
      <c r="E5" s="71" t="s">
        <v>5431</v>
      </c>
      <c r="F5" s="71">
        <v>1.0999999999999999</v>
      </c>
      <c r="G5" s="1303">
        <v>6</v>
      </c>
      <c r="H5" s="1304">
        <f>F5*G5</f>
        <v>6.6</v>
      </c>
    </row>
    <row r="6" spans="1:8" x14ac:dyDescent="0.25">
      <c r="A6" s="6" t="s">
        <v>270</v>
      </c>
      <c r="B6" s="68" t="s">
        <v>275</v>
      </c>
      <c r="C6" s="69" t="s">
        <v>276</v>
      </c>
      <c r="D6" s="69" t="s">
        <v>1084</v>
      </c>
      <c r="E6" s="71" t="s">
        <v>5432</v>
      </c>
      <c r="F6" s="71">
        <v>29.939999999999998</v>
      </c>
      <c r="G6" s="1303">
        <v>6</v>
      </c>
      <c r="H6" s="1304">
        <f t="shared" ref="H6:H11" si="0">F6*G6</f>
        <v>179.64</v>
      </c>
    </row>
    <row r="7" spans="1:8" x14ac:dyDescent="0.25">
      <c r="A7" s="6" t="s">
        <v>270</v>
      </c>
      <c r="B7" s="68" t="s">
        <v>275</v>
      </c>
      <c r="C7" s="69" t="s">
        <v>276</v>
      </c>
      <c r="D7" s="69" t="s">
        <v>1084</v>
      </c>
      <c r="E7" s="71" t="s">
        <v>5433</v>
      </c>
      <c r="F7" s="71">
        <v>20.74</v>
      </c>
      <c r="G7" s="1303">
        <v>6</v>
      </c>
      <c r="H7" s="1304">
        <f t="shared" si="0"/>
        <v>124.44</v>
      </c>
    </row>
    <row r="8" spans="1:8" x14ac:dyDescent="0.25">
      <c r="A8" s="6" t="s">
        <v>270</v>
      </c>
      <c r="B8" s="68" t="s">
        <v>275</v>
      </c>
      <c r="C8" s="69" t="s">
        <v>276</v>
      </c>
      <c r="D8" s="69" t="s">
        <v>1085</v>
      </c>
      <c r="E8" s="71" t="s">
        <v>5434</v>
      </c>
      <c r="F8" s="71">
        <v>1.59</v>
      </c>
      <c r="G8" s="1303">
        <v>1</v>
      </c>
      <c r="H8" s="1304">
        <f t="shared" si="0"/>
        <v>1.59</v>
      </c>
    </row>
    <row r="9" spans="1:8" x14ac:dyDescent="0.25">
      <c r="A9" s="6" t="s">
        <v>270</v>
      </c>
      <c r="B9" s="68" t="s">
        <v>275</v>
      </c>
      <c r="C9" s="69" t="s">
        <v>276</v>
      </c>
      <c r="D9" s="69" t="s">
        <v>1085</v>
      </c>
      <c r="E9" s="71" t="s">
        <v>5435</v>
      </c>
      <c r="F9" s="71">
        <v>5.07</v>
      </c>
      <c r="G9" s="1303">
        <v>1</v>
      </c>
      <c r="H9" s="1304">
        <f t="shared" si="0"/>
        <v>5.07</v>
      </c>
    </row>
    <row r="10" spans="1:8" x14ac:dyDescent="0.25">
      <c r="A10" s="6" t="s">
        <v>270</v>
      </c>
      <c r="B10" s="68" t="s">
        <v>275</v>
      </c>
      <c r="C10" s="69" t="s">
        <v>276</v>
      </c>
      <c r="D10" s="69" t="s">
        <v>1086</v>
      </c>
      <c r="E10" s="71" t="s">
        <v>5436</v>
      </c>
      <c r="F10" s="71">
        <v>12.28</v>
      </c>
      <c r="G10" s="1303">
        <v>5</v>
      </c>
      <c r="H10" s="1304">
        <f t="shared" si="0"/>
        <v>61.4</v>
      </c>
    </row>
    <row r="11" spans="1:8" x14ac:dyDescent="0.25">
      <c r="A11" s="6" t="s">
        <v>270</v>
      </c>
      <c r="B11" s="68" t="s">
        <v>275</v>
      </c>
      <c r="C11" s="69" t="s">
        <v>276</v>
      </c>
      <c r="D11" s="69" t="s">
        <v>1086</v>
      </c>
      <c r="E11" s="71" t="s">
        <v>5431</v>
      </c>
      <c r="F11" s="71">
        <v>1.1000000000000001</v>
      </c>
      <c r="G11" s="1303">
        <v>5</v>
      </c>
      <c r="H11" s="1304">
        <f t="shared" si="0"/>
        <v>5.5</v>
      </c>
    </row>
    <row r="12" spans="1:8" x14ac:dyDescent="0.25">
      <c r="A12" s="6" t="s">
        <v>270</v>
      </c>
      <c r="B12" s="68" t="s">
        <v>711</v>
      </c>
      <c r="C12" s="69" t="s">
        <v>712</v>
      </c>
      <c r="D12" s="69" t="s">
        <v>1084</v>
      </c>
      <c r="E12" s="71" t="s">
        <v>5431</v>
      </c>
      <c r="F12" s="71">
        <v>1.1000000000000001</v>
      </c>
      <c r="G12" s="1303">
        <v>56</v>
      </c>
      <c r="H12" s="1304">
        <f>F12*G12</f>
        <v>61.600000000000009</v>
      </c>
    </row>
    <row r="13" spans="1:8" x14ac:dyDescent="0.25">
      <c r="A13" s="6" t="s">
        <v>270</v>
      </c>
      <c r="B13" s="68" t="s">
        <v>711</v>
      </c>
      <c r="C13" s="69" t="s">
        <v>712</v>
      </c>
      <c r="D13" s="69" t="s">
        <v>1084</v>
      </c>
      <c r="E13" s="71" t="s">
        <v>5432</v>
      </c>
      <c r="F13" s="71">
        <v>29.94</v>
      </c>
      <c r="G13" s="1303">
        <v>56</v>
      </c>
      <c r="H13" s="1304">
        <f t="shared" ref="H13:H19" si="1">F13*G13</f>
        <v>1676.64</v>
      </c>
    </row>
    <row r="14" spans="1:8" x14ac:dyDescent="0.25">
      <c r="A14" s="6" t="s">
        <v>270</v>
      </c>
      <c r="B14" s="68" t="s">
        <v>711</v>
      </c>
      <c r="C14" s="69" t="s">
        <v>712</v>
      </c>
      <c r="D14" s="69" t="s">
        <v>1084</v>
      </c>
      <c r="E14" s="71" t="s">
        <v>5437</v>
      </c>
      <c r="F14" s="71">
        <v>11.9</v>
      </c>
      <c r="G14" s="1303">
        <v>56</v>
      </c>
      <c r="H14" s="1304">
        <f t="shared" si="1"/>
        <v>666.4</v>
      </c>
    </row>
    <row r="15" spans="1:8" x14ac:dyDescent="0.25">
      <c r="A15" s="6" t="s">
        <v>270</v>
      </c>
      <c r="B15" s="68" t="s">
        <v>711</v>
      </c>
      <c r="C15" s="69" t="s">
        <v>712</v>
      </c>
      <c r="D15" s="69" t="s">
        <v>1086</v>
      </c>
      <c r="E15" s="71" t="s">
        <v>5438</v>
      </c>
      <c r="F15" s="71">
        <v>20.16</v>
      </c>
      <c r="G15" s="1303">
        <v>11</v>
      </c>
      <c r="H15" s="1304">
        <f t="shared" si="1"/>
        <v>221.76</v>
      </c>
    </row>
    <row r="16" spans="1:8" x14ac:dyDescent="0.25">
      <c r="A16" s="6" t="s">
        <v>270</v>
      </c>
      <c r="B16" s="68" t="s">
        <v>711</v>
      </c>
      <c r="C16" s="69" t="s">
        <v>712</v>
      </c>
      <c r="D16" s="69" t="s">
        <v>1086</v>
      </c>
      <c r="E16" s="71" t="s">
        <v>5431</v>
      </c>
      <c r="F16" s="71">
        <v>1.0999999999999999</v>
      </c>
      <c r="G16" s="1303">
        <v>11</v>
      </c>
      <c r="H16" s="1304">
        <f t="shared" si="1"/>
        <v>12.099999999999998</v>
      </c>
    </row>
    <row r="17" spans="1:8" x14ac:dyDescent="0.25">
      <c r="A17" s="6" t="s">
        <v>406</v>
      </c>
      <c r="B17" s="68" t="s">
        <v>715</v>
      </c>
      <c r="C17" s="69" t="s">
        <v>716</v>
      </c>
      <c r="D17" s="69" t="s">
        <v>1084</v>
      </c>
      <c r="E17" s="71" t="s">
        <v>5431</v>
      </c>
      <c r="F17" s="71">
        <v>1.0999999999999999</v>
      </c>
      <c r="G17" s="1303">
        <v>11</v>
      </c>
      <c r="H17" s="1304">
        <f t="shared" si="1"/>
        <v>12.099999999999998</v>
      </c>
    </row>
    <row r="18" spans="1:8" x14ac:dyDescent="0.25">
      <c r="A18" s="6" t="s">
        <v>406</v>
      </c>
      <c r="B18" s="68" t="s">
        <v>715</v>
      </c>
      <c r="C18" s="69" t="s">
        <v>716</v>
      </c>
      <c r="D18" s="69" t="s">
        <v>1084</v>
      </c>
      <c r="E18" s="71" t="s">
        <v>5432</v>
      </c>
      <c r="F18" s="71">
        <v>29.939999999999998</v>
      </c>
      <c r="G18" s="1303">
        <v>11</v>
      </c>
      <c r="H18" s="1304">
        <f t="shared" si="1"/>
        <v>329.34</v>
      </c>
    </row>
    <row r="19" spans="1:8" x14ac:dyDescent="0.25">
      <c r="A19" s="6" t="s">
        <v>406</v>
      </c>
      <c r="B19" s="68" t="s">
        <v>715</v>
      </c>
      <c r="C19" s="69" t="s">
        <v>716</v>
      </c>
      <c r="D19" s="69" t="s">
        <v>1084</v>
      </c>
      <c r="E19" s="71" t="s">
        <v>5437</v>
      </c>
      <c r="F19" s="71">
        <v>11.9</v>
      </c>
      <c r="G19" s="1303">
        <v>11</v>
      </c>
      <c r="H19" s="1304">
        <f t="shared" si="1"/>
        <v>130.9</v>
      </c>
    </row>
    <row r="20" spans="1:8" x14ac:dyDescent="0.25">
      <c r="A20" s="6" t="s">
        <v>406</v>
      </c>
      <c r="B20" s="70">
        <v>10054114</v>
      </c>
      <c r="C20" s="69" t="s">
        <v>448</v>
      </c>
      <c r="D20" s="69" t="s">
        <v>1086</v>
      </c>
      <c r="E20" s="71" t="s">
        <v>5436</v>
      </c>
      <c r="F20" s="71">
        <v>12.280000000000001</v>
      </c>
      <c r="G20" s="1303">
        <v>3</v>
      </c>
      <c r="H20" s="1304">
        <f>F20*G20</f>
        <v>36.840000000000003</v>
      </c>
    </row>
    <row r="21" spans="1:8" x14ac:dyDescent="0.25">
      <c r="A21" s="6" t="s">
        <v>406</v>
      </c>
      <c r="B21" s="68" t="s">
        <v>447</v>
      </c>
      <c r="C21" s="69" t="s">
        <v>448</v>
      </c>
      <c r="D21" s="69" t="s">
        <v>1086</v>
      </c>
      <c r="E21" s="71" t="s">
        <v>5431</v>
      </c>
      <c r="F21" s="71">
        <v>1.0999999999999999</v>
      </c>
      <c r="G21" s="1303">
        <v>3</v>
      </c>
      <c r="H21" s="1304">
        <f>F21*G21</f>
        <v>3.3</v>
      </c>
    </row>
    <row r="22" spans="1:8" x14ac:dyDescent="0.25">
      <c r="A22" s="6" t="s">
        <v>406</v>
      </c>
      <c r="B22" s="68" t="s">
        <v>717</v>
      </c>
      <c r="C22" s="69" t="s">
        <v>718</v>
      </c>
      <c r="D22" s="69" t="s">
        <v>1084</v>
      </c>
      <c r="E22" s="71" t="s">
        <v>5431</v>
      </c>
      <c r="F22" s="71">
        <v>1.0999999999999999</v>
      </c>
      <c r="G22" s="1303">
        <v>24</v>
      </c>
      <c r="H22" s="1304">
        <f>F22*G22</f>
        <v>26.4</v>
      </c>
    </row>
    <row r="23" spans="1:8" x14ac:dyDescent="0.25">
      <c r="A23" s="6" t="s">
        <v>406</v>
      </c>
      <c r="B23" s="68" t="s">
        <v>717</v>
      </c>
      <c r="C23" s="69" t="s">
        <v>718</v>
      </c>
      <c r="D23" s="69" t="s">
        <v>1084</v>
      </c>
      <c r="E23" s="71" t="s">
        <v>5439</v>
      </c>
      <c r="F23" s="71">
        <v>14.79</v>
      </c>
      <c r="G23" s="1303">
        <v>1</v>
      </c>
      <c r="H23" s="1304">
        <f t="shared" ref="H23:H27" si="2">F23*G23</f>
        <v>14.79</v>
      </c>
    </row>
    <row r="24" spans="1:8" x14ac:dyDescent="0.25">
      <c r="A24" s="6" t="s">
        <v>406</v>
      </c>
      <c r="B24" s="68" t="s">
        <v>717</v>
      </c>
      <c r="C24" s="69" t="s">
        <v>718</v>
      </c>
      <c r="D24" s="69" t="s">
        <v>1084</v>
      </c>
      <c r="E24" s="71" t="s">
        <v>5432</v>
      </c>
      <c r="F24" s="71">
        <v>29.94</v>
      </c>
      <c r="G24" s="1303">
        <v>23</v>
      </c>
      <c r="H24" s="1304">
        <f t="shared" si="2"/>
        <v>688.62</v>
      </c>
    </row>
    <row r="25" spans="1:8" x14ac:dyDescent="0.25">
      <c r="A25" s="6" t="s">
        <v>406</v>
      </c>
      <c r="B25" s="68" t="s">
        <v>717</v>
      </c>
      <c r="C25" s="69" t="s">
        <v>718</v>
      </c>
      <c r="D25" s="69" t="s">
        <v>1084</v>
      </c>
      <c r="E25" s="71" t="s">
        <v>5433</v>
      </c>
      <c r="F25" s="71">
        <v>20.74</v>
      </c>
      <c r="G25" s="1303">
        <v>24</v>
      </c>
      <c r="H25" s="1304">
        <f t="shared" si="2"/>
        <v>497.76</v>
      </c>
    </row>
    <row r="26" spans="1:8" x14ac:dyDescent="0.25">
      <c r="A26" s="6" t="s">
        <v>406</v>
      </c>
      <c r="B26" s="68" t="s">
        <v>717</v>
      </c>
      <c r="C26" s="69" t="s">
        <v>718</v>
      </c>
      <c r="D26" s="69" t="s">
        <v>1086</v>
      </c>
      <c r="E26" s="71" t="s">
        <v>5436</v>
      </c>
      <c r="F26" s="71">
        <v>12.28</v>
      </c>
      <c r="G26" s="1303">
        <v>18</v>
      </c>
      <c r="H26" s="1304">
        <f t="shared" si="2"/>
        <v>221.04</v>
      </c>
    </row>
    <row r="27" spans="1:8" x14ac:dyDescent="0.25">
      <c r="A27" s="6" t="s">
        <v>406</v>
      </c>
      <c r="B27" s="68" t="s">
        <v>717</v>
      </c>
      <c r="C27" s="69" t="s">
        <v>718</v>
      </c>
      <c r="D27" s="69" t="s">
        <v>1086</v>
      </c>
      <c r="E27" s="71" t="s">
        <v>5431</v>
      </c>
      <c r="F27" s="71">
        <v>1.1000000000000001</v>
      </c>
      <c r="G27" s="1303">
        <v>18</v>
      </c>
      <c r="H27" s="1304">
        <f t="shared" si="2"/>
        <v>19.8</v>
      </c>
    </row>
    <row r="28" spans="1:8" x14ac:dyDescent="0.25">
      <c r="A28" s="6" t="s">
        <v>406</v>
      </c>
      <c r="B28" s="68" t="s">
        <v>452</v>
      </c>
      <c r="C28" s="69" t="s">
        <v>453</v>
      </c>
      <c r="D28" s="69" t="s">
        <v>1084</v>
      </c>
      <c r="E28" s="71" t="s">
        <v>5431</v>
      </c>
      <c r="F28" s="71">
        <v>1.0999999999999999</v>
      </c>
      <c r="G28" s="1303">
        <v>24</v>
      </c>
      <c r="H28" s="1304">
        <f>F28*G28</f>
        <v>26.4</v>
      </c>
    </row>
    <row r="29" spans="1:8" x14ac:dyDescent="0.25">
      <c r="A29" s="6" t="s">
        <v>406</v>
      </c>
      <c r="B29" s="68" t="s">
        <v>452</v>
      </c>
      <c r="C29" s="69" t="s">
        <v>453</v>
      </c>
      <c r="D29" s="69" t="s">
        <v>1084</v>
      </c>
      <c r="E29" s="71" t="s">
        <v>5432</v>
      </c>
      <c r="F29" s="71">
        <v>29.939999999999998</v>
      </c>
      <c r="G29" s="1303">
        <v>22</v>
      </c>
      <c r="H29" s="1304">
        <f t="shared" ref="H29:H43" si="3">F29*G29</f>
        <v>658.68</v>
      </c>
    </row>
    <row r="30" spans="1:8" x14ac:dyDescent="0.25">
      <c r="A30" s="6" t="s">
        <v>406</v>
      </c>
      <c r="B30" s="68" t="s">
        <v>452</v>
      </c>
      <c r="C30" s="69" t="s">
        <v>453</v>
      </c>
      <c r="D30" s="69" t="s">
        <v>1084</v>
      </c>
      <c r="E30" s="71" t="s">
        <v>5440</v>
      </c>
      <c r="F30" s="71">
        <v>14.41</v>
      </c>
      <c r="G30" s="1303">
        <v>2</v>
      </c>
      <c r="H30" s="1304">
        <f t="shared" si="3"/>
        <v>28.82</v>
      </c>
    </row>
    <row r="31" spans="1:8" x14ac:dyDescent="0.25">
      <c r="A31" s="6" t="s">
        <v>406</v>
      </c>
      <c r="B31" s="68" t="s">
        <v>452</v>
      </c>
      <c r="C31" s="69" t="s">
        <v>453</v>
      </c>
      <c r="D31" s="69" t="s">
        <v>1084</v>
      </c>
      <c r="E31" s="71" t="s">
        <v>5441</v>
      </c>
      <c r="F31" s="71">
        <v>42.74</v>
      </c>
      <c r="G31" s="1303">
        <v>1</v>
      </c>
      <c r="H31" s="1304">
        <f t="shared" si="3"/>
        <v>42.74</v>
      </c>
    </row>
    <row r="32" spans="1:8" x14ac:dyDescent="0.25">
      <c r="A32" s="6" t="s">
        <v>406</v>
      </c>
      <c r="B32" s="68" t="s">
        <v>452</v>
      </c>
      <c r="C32" s="69" t="s">
        <v>453</v>
      </c>
      <c r="D32" s="69" t="s">
        <v>1084</v>
      </c>
      <c r="E32" s="71" t="s">
        <v>5437</v>
      </c>
      <c r="F32" s="71">
        <v>11.899999999999999</v>
      </c>
      <c r="G32" s="1303">
        <v>18</v>
      </c>
      <c r="H32" s="1304">
        <f t="shared" si="3"/>
        <v>214.2</v>
      </c>
    </row>
    <row r="33" spans="1:8" x14ac:dyDescent="0.25">
      <c r="A33" s="6" t="s">
        <v>406</v>
      </c>
      <c r="B33" s="68" t="s">
        <v>452</v>
      </c>
      <c r="C33" s="69" t="s">
        <v>453</v>
      </c>
      <c r="D33" s="69" t="s">
        <v>1084</v>
      </c>
      <c r="E33" s="71" t="s">
        <v>5433</v>
      </c>
      <c r="F33" s="71">
        <v>20.74</v>
      </c>
      <c r="G33" s="1303">
        <v>4</v>
      </c>
      <c r="H33" s="1304">
        <f t="shared" si="3"/>
        <v>82.96</v>
      </c>
    </row>
    <row r="34" spans="1:8" x14ac:dyDescent="0.25">
      <c r="A34" s="6" t="s">
        <v>406</v>
      </c>
      <c r="B34" s="68" t="s">
        <v>452</v>
      </c>
      <c r="C34" s="69" t="s">
        <v>453</v>
      </c>
      <c r="D34" s="69" t="s">
        <v>1084</v>
      </c>
      <c r="E34" s="71" t="s">
        <v>5442</v>
      </c>
      <c r="F34" s="71">
        <v>44.25</v>
      </c>
      <c r="G34" s="1303">
        <v>2</v>
      </c>
      <c r="H34" s="1304">
        <f t="shared" si="3"/>
        <v>88.5</v>
      </c>
    </row>
    <row r="35" spans="1:8" x14ac:dyDescent="0.25">
      <c r="A35" s="6" t="s">
        <v>406</v>
      </c>
      <c r="B35" s="68" t="s">
        <v>452</v>
      </c>
      <c r="C35" s="69" t="s">
        <v>453</v>
      </c>
      <c r="D35" s="69" t="s">
        <v>1084</v>
      </c>
      <c r="E35" s="71" t="s">
        <v>5443</v>
      </c>
      <c r="F35" s="71">
        <v>20.74</v>
      </c>
      <c r="G35" s="1303">
        <v>2</v>
      </c>
      <c r="H35" s="1304">
        <f t="shared" si="3"/>
        <v>41.48</v>
      </c>
    </row>
    <row r="36" spans="1:8" x14ac:dyDescent="0.25">
      <c r="A36" s="6" t="s">
        <v>406</v>
      </c>
      <c r="B36" s="68" t="s">
        <v>452</v>
      </c>
      <c r="C36" s="69" t="s">
        <v>453</v>
      </c>
      <c r="D36" s="69" t="s">
        <v>1085</v>
      </c>
      <c r="E36" s="71" t="s">
        <v>5434</v>
      </c>
      <c r="F36" s="71">
        <v>1.59</v>
      </c>
      <c r="G36" s="1303">
        <v>5</v>
      </c>
      <c r="H36" s="1304">
        <f t="shared" si="3"/>
        <v>7.95</v>
      </c>
    </row>
    <row r="37" spans="1:8" x14ac:dyDescent="0.25">
      <c r="A37" s="6" t="s">
        <v>406</v>
      </c>
      <c r="B37" s="68" t="s">
        <v>452</v>
      </c>
      <c r="C37" s="69" t="s">
        <v>453</v>
      </c>
      <c r="D37" s="69" t="s">
        <v>1085</v>
      </c>
      <c r="E37" s="71" t="s">
        <v>5435</v>
      </c>
      <c r="F37" s="71">
        <v>5.07</v>
      </c>
      <c r="G37" s="1303">
        <v>5</v>
      </c>
      <c r="H37" s="1304">
        <f t="shared" si="3"/>
        <v>25.35</v>
      </c>
    </row>
    <row r="38" spans="1:8" x14ac:dyDescent="0.25">
      <c r="A38" s="6" t="s">
        <v>406</v>
      </c>
      <c r="B38" s="68" t="s">
        <v>452</v>
      </c>
      <c r="C38" s="69" t="s">
        <v>453</v>
      </c>
      <c r="D38" s="69" t="s">
        <v>1091</v>
      </c>
      <c r="E38" s="71" t="s">
        <v>5444</v>
      </c>
      <c r="F38" s="71">
        <v>19.420000000000002</v>
      </c>
      <c r="G38" s="1303">
        <v>1</v>
      </c>
      <c r="H38" s="1304">
        <f t="shared" si="3"/>
        <v>19.420000000000002</v>
      </c>
    </row>
    <row r="39" spans="1:8" x14ac:dyDescent="0.25">
      <c r="A39" s="6" t="s">
        <v>406</v>
      </c>
      <c r="B39" s="68" t="s">
        <v>452</v>
      </c>
      <c r="C39" s="69" t="s">
        <v>453</v>
      </c>
      <c r="D39" s="69" t="s">
        <v>1092</v>
      </c>
      <c r="E39" s="71" t="s">
        <v>5445</v>
      </c>
      <c r="F39" s="71">
        <v>3.84</v>
      </c>
      <c r="G39" s="1303">
        <v>1</v>
      </c>
      <c r="H39" s="1304">
        <f t="shared" si="3"/>
        <v>3.84</v>
      </c>
    </row>
    <row r="40" spans="1:8" x14ac:dyDescent="0.25">
      <c r="A40" s="6" t="s">
        <v>406</v>
      </c>
      <c r="B40" s="68" t="s">
        <v>452</v>
      </c>
      <c r="C40" s="69" t="s">
        <v>453</v>
      </c>
      <c r="D40" s="69" t="s">
        <v>1086</v>
      </c>
      <c r="E40" s="71" t="s">
        <v>5446</v>
      </c>
      <c r="F40" s="71">
        <v>7.18</v>
      </c>
      <c r="G40" s="1303">
        <v>14</v>
      </c>
      <c r="H40" s="1304">
        <f t="shared" si="3"/>
        <v>100.52</v>
      </c>
    </row>
    <row r="41" spans="1:8" x14ac:dyDescent="0.25">
      <c r="A41" s="6" t="s">
        <v>406</v>
      </c>
      <c r="B41" s="68" t="s">
        <v>452</v>
      </c>
      <c r="C41" s="69" t="s">
        <v>453</v>
      </c>
      <c r="D41" s="69" t="s">
        <v>1086</v>
      </c>
      <c r="E41" s="71" t="s">
        <v>5436</v>
      </c>
      <c r="F41" s="71">
        <v>12.280000000000001</v>
      </c>
      <c r="G41" s="1303">
        <v>198</v>
      </c>
      <c r="H41" s="1304">
        <f t="shared" si="3"/>
        <v>2431.44</v>
      </c>
    </row>
    <row r="42" spans="1:8" x14ac:dyDescent="0.25">
      <c r="A42" s="6" t="s">
        <v>406</v>
      </c>
      <c r="B42" s="68" t="s">
        <v>452</v>
      </c>
      <c r="C42" s="69" t="s">
        <v>453</v>
      </c>
      <c r="D42" s="69" t="s">
        <v>1086</v>
      </c>
      <c r="E42" s="71" t="s">
        <v>5438</v>
      </c>
      <c r="F42" s="71">
        <v>20.16</v>
      </c>
      <c r="G42" s="1303">
        <v>4</v>
      </c>
      <c r="H42" s="1304">
        <f t="shared" si="3"/>
        <v>80.64</v>
      </c>
    </row>
    <row r="43" spans="1:8" x14ac:dyDescent="0.25">
      <c r="A43" s="6" t="s">
        <v>406</v>
      </c>
      <c r="B43" s="68" t="s">
        <v>452</v>
      </c>
      <c r="C43" s="69" t="s">
        <v>453</v>
      </c>
      <c r="D43" s="69" t="s">
        <v>1086</v>
      </c>
      <c r="E43" s="71" t="s">
        <v>5431</v>
      </c>
      <c r="F43" s="71">
        <v>1.0999999999999999</v>
      </c>
      <c r="G43" s="1303">
        <v>216</v>
      </c>
      <c r="H43" s="1304">
        <f t="shared" si="3"/>
        <v>237.59999999999997</v>
      </c>
    </row>
    <row r="44" spans="1:8" x14ac:dyDescent="0.25">
      <c r="A44" s="6" t="s">
        <v>540</v>
      </c>
      <c r="B44" s="68" t="s">
        <v>723</v>
      </c>
      <c r="C44" s="69" t="s">
        <v>724</v>
      </c>
      <c r="D44" s="69" t="s">
        <v>1086</v>
      </c>
      <c r="E44" s="71" t="s">
        <v>5436</v>
      </c>
      <c r="F44" s="71">
        <v>12.28</v>
      </c>
      <c r="G44" s="1303">
        <v>10</v>
      </c>
      <c r="H44" s="1304">
        <f>F44*G44</f>
        <v>122.8</v>
      </c>
    </row>
    <row r="45" spans="1:8" x14ac:dyDescent="0.25">
      <c r="A45" s="6" t="s">
        <v>540</v>
      </c>
      <c r="B45" s="68" t="s">
        <v>723</v>
      </c>
      <c r="C45" s="69" t="s">
        <v>724</v>
      </c>
      <c r="D45" s="69" t="s">
        <v>1086</v>
      </c>
      <c r="E45" s="71" t="s">
        <v>5438</v>
      </c>
      <c r="F45" s="71">
        <v>20.16</v>
      </c>
      <c r="G45" s="1303">
        <v>1</v>
      </c>
      <c r="H45" s="1304">
        <f t="shared" ref="H45:H46" si="4">F45*G45</f>
        <v>20.16</v>
      </c>
    </row>
    <row r="46" spans="1:8" x14ac:dyDescent="0.25">
      <c r="A46" s="6" t="s">
        <v>540</v>
      </c>
      <c r="B46" s="68" t="s">
        <v>723</v>
      </c>
      <c r="C46" s="69" t="s">
        <v>724</v>
      </c>
      <c r="D46" s="69" t="s">
        <v>1086</v>
      </c>
      <c r="E46" s="71" t="s">
        <v>5431</v>
      </c>
      <c r="F46" s="71">
        <v>1.0999999999999999</v>
      </c>
      <c r="G46" s="1303">
        <v>11</v>
      </c>
      <c r="H46" s="1304">
        <f t="shared" si="4"/>
        <v>12.099999999999998</v>
      </c>
    </row>
    <row r="47" spans="1:8" x14ac:dyDescent="0.25">
      <c r="A47" s="6" t="s">
        <v>540</v>
      </c>
      <c r="B47" s="68" t="s">
        <v>725</v>
      </c>
      <c r="C47" s="69" t="s">
        <v>726</v>
      </c>
      <c r="D47" s="69" t="s">
        <v>1084</v>
      </c>
      <c r="E47" s="71" t="s">
        <v>5431</v>
      </c>
      <c r="F47" s="71">
        <v>1.0999999999999999</v>
      </c>
      <c r="G47" s="1303">
        <v>6</v>
      </c>
      <c r="H47" s="1304">
        <f>F47*G47</f>
        <v>6.6</v>
      </c>
    </row>
    <row r="48" spans="1:8" x14ac:dyDescent="0.25">
      <c r="A48" s="6" t="s">
        <v>540</v>
      </c>
      <c r="B48" s="68" t="s">
        <v>725</v>
      </c>
      <c r="C48" s="69" t="s">
        <v>726</v>
      </c>
      <c r="D48" s="69" t="s">
        <v>1084</v>
      </c>
      <c r="E48" s="71" t="s">
        <v>5432</v>
      </c>
      <c r="F48" s="71">
        <v>29.939999999999998</v>
      </c>
      <c r="G48" s="1303">
        <v>6</v>
      </c>
      <c r="H48" s="1304">
        <f t="shared" ref="H48:H54" si="5">F48*G48</f>
        <v>179.64</v>
      </c>
    </row>
    <row r="49" spans="1:24" x14ac:dyDescent="0.25">
      <c r="A49" s="6" t="s">
        <v>540</v>
      </c>
      <c r="B49" s="68" t="s">
        <v>725</v>
      </c>
      <c r="C49" s="69" t="s">
        <v>726</v>
      </c>
      <c r="D49" s="69" t="s">
        <v>1084</v>
      </c>
      <c r="E49" s="71" t="s">
        <v>5433</v>
      </c>
      <c r="F49" s="71">
        <v>20.74</v>
      </c>
      <c r="G49" s="1303">
        <v>6</v>
      </c>
      <c r="H49" s="1304">
        <f t="shared" si="5"/>
        <v>124.44</v>
      </c>
    </row>
    <row r="50" spans="1:24" x14ac:dyDescent="0.25">
      <c r="A50" s="6" t="s">
        <v>540</v>
      </c>
      <c r="B50" s="68" t="s">
        <v>725</v>
      </c>
      <c r="C50" s="69" t="s">
        <v>726</v>
      </c>
      <c r="D50" s="69" t="s">
        <v>1085</v>
      </c>
      <c r="E50" s="71" t="s">
        <v>5434</v>
      </c>
      <c r="F50" s="71">
        <v>1.59</v>
      </c>
      <c r="G50" s="1303">
        <v>1</v>
      </c>
      <c r="H50" s="1304">
        <f t="shared" si="5"/>
        <v>1.59</v>
      </c>
    </row>
    <row r="51" spans="1:24" x14ac:dyDescent="0.25">
      <c r="A51" s="6" t="s">
        <v>540</v>
      </c>
      <c r="B51" s="68" t="s">
        <v>725</v>
      </c>
      <c r="C51" s="69" t="s">
        <v>726</v>
      </c>
      <c r="D51" s="69" t="s">
        <v>1085</v>
      </c>
      <c r="E51" s="71" t="s">
        <v>5435</v>
      </c>
      <c r="F51" s="71">
        <v>5.07</v>
      </c>
      <c r="G51" s="1303">
        <v>1</v>
      </c>
      <c r="H51" s="1304">
        <f t="shared" si="5"/>
        <v>5.07</v>
      </c>
    </row>
    <row r="52" spans="1:24" x14ac:dyDescent="0.25">
      <c r="A52" s="6" t="s">
        <v>540</v>
      </c>
      <c r="B52" s="68" t="s">
        <v>725</v>
      </c>
      <c r="C52" s="69" t="s">
        <v>726</v>
      </c>
      <c r="D52" s="69" t="s">
        <v>1086</v>
      </c>
      <c r="E52" s="71" t="s">
        <v>5446</v>
      </c>
      <c r="F52" s="71">
        <v>7.18</v>
      </c>
      <c r="G52" s="1303">
        <v>1</v>
      </c>
      <c r="H52" s="1304">
        <f t="shared" si="5"/>
        <v>7.18</v>
      </c>
    </row>
    <row r="53" spans="1:24" x14ac:dyDescent="0.25">
      <c r="A53" s="6" t="s">
        <v>540</v>
      </c>
      <c r="B53" s="68" t="s">
        <v>725</v>
      </c>
      <c r="C53" s="69" t="s">
        <v>726</v>
      </c>
      <c r="D53" s="69" t="s">
        <v>1086</v>
      </c>
      <c r="E53" s="71" t="s">
        <v>5436</v>
      </c>
      <c r="F53" s="71">
        <v>12.28</v>
      </c>
      <c r="G53" s="1303">
        <v>7</v>
      </c>
      <c r="H53" s="1304">
        <f t="shared" si="5"/>
        <v>85.96</v>
      </c>
    </row>
    <row r="54" spans="1:24" x14ac:dyDescent="0.25">
      <c r="A54" s="6" t="s">
        <v>540</v>
      </c>
      <c r="B54" s="68" t="s">
        <v>725</v>
      </c>
      <c r="C54" s="69" t="s">
        <v>726</v>
      </c>
      <c r="D54" s="69" t="s">
        <v>1086</v>
      </c>
      <c r="E54" s="71" t="s">
        <v>5431</v>
      </c>
      <c r="F54" s="71">
        <v>1.1000000000000001</v>
      </c>
      <c r="G54" s="1303">
        <v>8</v>
      </c>
      <c r="H54" s="1304">
        <f t="shared" si="5"/>
        <v>8.8000000000000007</v>
      </c>
    </row>
    <row r="55" spans="1:24" x14ac:dyDescent="0.25">
      <c r="A55" s="6" t="s">
        <v>540</v>
      </c>
      <c r="B55" s="68" t="s">
        <v>727</v>
      </c>
      <c r="C55" s="69" t="s">
        <v>728</v>
      </c>
      <c r="D55" s="69" t="s">
        <v>1086</v>
      </c>
      <c r="E55" s="71" t="s">
        <v>5436</v>
      </c>
      <c r="F55" s="71">
        <v>12.28</v>
      </c>
      <c r="G55" s="71">
        <v>23</v>
      </c>
      <c r="H55" s="1304">
        <f>F55*G55</f>
        <v>282.44</v>
      </c>
    </row>
    <row r="56" spans="1:24" x14ac:dyDescent="0.25">
      <c r="A56" s="6" t="s">
        <v>540</v>
      </c>
      <c r="B56" s="68" t="s">
        <v>727</v>
      </c>
      <c r="C56" s="69" t="s">
        <v>728</v>
      </c>
      <c r="D56" s="69" t="s">
        <v>1086</v>
      </c>
      <c r="E56" s="71" t="s">
        <v>5431</v>
      </c>
      <c r="F56" s="71">
        <v>1.1000000000000001</v>
      </c>
      <c r="G56" s="71">
        <v>23</v>
      </c>
      <c r="H56" s="1304">
        <f>F56*G56</f>
        <v>25.3</v>
      </c>
    </row>
    <row r="57" spans="1:24" x14ac:dyDescent="0.25">
      <c r="C57" s="7"/>
      <c r="D57" s="7"/>
      <c r="E57" s="1305"/>
      <c r="F57" s="1305"/>
      <c r="G57" s="1305"/>
    </row>
    <row r="58" spans="1:24" x14ac:dyDescent="0.25">
      <c r="C58" s="7"/>
      <c r="D58" s="7"/>
      <c r="E58" s="1305"/>
      <c r="F58" s="1305"/>
      <c r="G58" s="1305"/>
    </row>
    <row r="59" spans="1:24" ht="18.75" customHeight="1" x14ac:dyDescent="0.3">
      <c r="A59" s="1355" t="s">
        <v>5258</v>
      </c>
      <c r="B59" s="1355"/>
      <c r="C59" s="1355"/>
      <c r="D59" s="1355"/>
      <c r="E59" s="1355"/>
      <c r="F59" s="1355"/>
      <c r="G59" s="1355"/>
      <c r="H59" s="1355"/>
    </row>
    <row r="60" spans="1:24" ht="28.5" x14ac:dyDescent="0.25">
      <c r="A60" s="66" t="s">
        <v>262</v>
      </c>
      <c r="B60" s="66" t="s">
        <v>263</v>
      </c>
      <c r="C60" s="66" t="s">
        <v>264</v>
      </c>
      <c r="D60" s="66" t="s">
        <v>16</v>
      </c>
      <c r="E60" s="66" t="s">
        <v>17</v>
      </c>
      <c r="F60" s="66" t="s">
        <v>5430</v>
      </c>
      <c r="G60" s="66" t="s">
        <v>18</v>
      </c>
      <c r="H60" s="66" t="s">
        <v>1083</v>
      </c>
    </row>
    <row r="61" spans="1:24" x14ac:dyDescent="0.25">
      <c r="A61" s="5" t="s">
        <v>15</v>
      </c>
      <c r="B61" s="5"/>
      <c r="C61" s="5"/>
      <c r="D61" s="5"/>
      <c r="E61" s="5"/>
      <c r="F61" s="5"/>
      <c r="G61" s="5">
        <f>SUM(G62:G241)</f>
        <v>2256</v>
      </c>
      <c r="H61" s="878">
        <f>ROUNDUP(SUM(H62:H241),0)</f>
        <v>23039</v>
      </c>
      <c r="T61" s="1206"/>
      <c r="U61" s="1206"/>
      <c r="V61" s="1206"/>
      <c r="W61" s="1206"/>
      <c r="X61" s="1206"/>
    </row>
    <row r="62" spans="1:24" x14ac:dyDescent="0.25">
      <c r="A62" s="6" t="s">
        <v>270</v>
      </c>
      <c r="B62" s="6" t="s">
        <v>275</v>
      </c>
      <c r="C62" s="877" t="s">
        <v>276</v>
      </c>
      <c r="D62" s="877" t="s">
        <v>5246</v>
      </c>
      <c r="E62" s="1306" t="s">
        <v>5431</v>
      </c>
      <c r="F62" s="1306">
        <v>1.1000000000000001</v>
      </c>
      <c r="G62" s="1306">
        <v>7</v>
      </c>
      <c r="H62" s="1306">
        <f>F62*G62</f>
        <v>7.7000000000000011</v>
      </c>
      <c r="T62" s="1206"/>
      <c r="U62" s="1206"/>
      <c r="V62" s="1206"/>
      <c r="W62" s="1206"/>
      <c r="X62" s="1206"/>
    </row>
    <row r="63" spans="1:24" x14ac:dyDescent="0.25">
      <c r="A63" s="6" t="s">
        <v>270</v>
      </c>
      <c r="B63" s="6" t="s">
        <v>275</v>
      </c>
      <c r="C63" s="877" t="s">
        <v>276</v>
      </c>
      <c r="D63" s="877" t="s">
        <v>5246</v>
      </c>
      <c r="E63" s="1306" t="s">
        <v>5432</v>
      </c>
      <c r="F63" s="1306">
        <v>29.94</v>
      </c>
      <c r="G63" s="1306">
        <v>7</v>
      </c>
      <c r="H63" s="1306">
        <f t="shared" ref="H63:H123" si="6">F63*G63</f>
        <v>209.58</v>
      </c>
      <c r="T63" s="1206"/>
      <c r="U63" s="1206"/>
      <c r="V63" s="1206"/>
      <c r="W63" s="1206"/>
      <c r="X63" s="1206"/>
    </row>
    <row r="64" spans="1:24" x14ac:dyDescent="0.25">
      <c r="A64" s="6" t="s">
        <v>270</v>
      </c>
      <c r="B64" s="6" t="s">
        <v>275</v>
      </c>
      <c r="C64" s="877" t="s">
        <v>276</v>
      </c>
      <c r="D64" s="877" t="s">
        <v>5246</v>
      </c>
      <c r="E64" s="1306" t="s">
        <v>5433</v>
      </c>
      <c r="F64" s="1306">
        <v>20.740000000000002</v>
      </c>
      <c r="G64" s="1306">
        <v>7</v>
      </c>
      <c r="H64" s="1306">
        <f t="shared" si="6"/>
        <v>145.18</v>
      </c>
      <c r="T64" s="1206"/>
      <c r="U64" s="1206"/>
      <c r="V64" s="1206"/>
      <c r="W64" s="1206"/>
      <c r="X64" s="1206"/>
    </row>
    <row r="65" spans="1:24" x14ac:dyDescent="0.25">
      <c r="A65" s="6" t="s">
        <v>270</v>
      </c>
      <c r="B65" s="6" t="s">
        <v>275</v>
      </c>
      <c r="C65" s="877" t="s">
        <v>276</v>
      </c>
      <c r="D65" s="877" t="s">
        <v>5247</v>
      </c>
      <c r="E65" s="1306" t="s">
        <v>5436</v>
      </c>
      <c r="F65" s="1306">
        <v>12.28</v>
      </c>
      <c r="G65" s="1306">
        <v>8</v>
      </c>
      <c r="H65" s="1306">
        <f t="shared" si="6"/>
        <v>98.24</v>
      </c>
      <c r="T65" s="1206"/>
      <c r="U65" s="1206"/>
      <c r="V65" s="1206"/>
      <c r="W65" s="1206"/>
      <c r="X65" s="1206"/>
    </row>
    <row r="66" spans="1:24" x14ac:dyDescent="0.25">
      <c r="A66" s="6" t="s">
        <v>270</v>
      </c>
      <c r="B66" s="6" t="s">
        <v>275</v>
      </c>
      <c r="C66" s="877" t="s">
        <v>276</v>
      </c>
      <c r="D66" s="877" t="s">
        <v>5247</v>
      </c>
      <c r="E66" s="1306" t="s">
        <v>5431</v>
      </c>
      <c r="F66" s="1306">
        <v>1.1000000000000001</v>
      </c>
      <c r="G66" s="1306">
        <v>8</v>
      </c>
      <c r="H66" s="1306">
        <f t="shared" si="6"/>
        <v>8.8000000000000007</v>
      </c>
      <c r="T66" s="1206"/>
      <c r="U66" s="1206"/>
      <c r="V66" s="1206"/>
      <c r="W66" s="1206"/>
      <c r="X66" s="1206"/>
    </row>
    <row r="67" spans="1:24" x14ac:dyDescent="0.25">
      <c r="A67" s="6" t="s">
        <v>270</v>
      </c>
      <c r="B67" s="6" t="s">
        <v>709</v>
      </c>
      <c r="C67" s="877" t="s">
        <v>710</v>
      </c>
      <c r="D67" s="877" t="s">
        <v>5248</v>
      </c>
      <c r="E67" s="1306" t="s">
        <v>5434</v>
      </c>
      <c r="F67" s="1306">
        <v>1.59</v>
      </c>
      <c r="G67" s="1306">
        <v>1</v>
      </c>
      <c r="H67" s="1306">
        <f t="shared" si="6"/>
        <v>1.59</v>
      </c>
      <c r="T67" s="1206"/>
      <c r="U67" s="1206"/>
      <c r="V67" s="1206"/>
      <c r="W67" s="1206"/>
      <c r="X67" s="1206"/>
    </row>
    <row r="68" spans="1:24" x14ac:dyDescent="0.25">
      <c r="A68" s="6" t="s">
        <v>270</v>
      </c>
      <c r="B68" s="6" t="s">
        <v>709</v>
      </c>
      <c r="C68" s="877" t="s">
        <v>710</v>
      </c>
      <c r="D68" s="877" t="s">
        <v>5248</v>
      </c>
      <c r="E68" s="1306" t="s">
        <v>5435</v>
      </c>
      <c r="F68" s="1306">
        <v>5.07</v>
      </c>
      <c r="G68" s="1306">
        <v>1</v>
      </c>
      <c r="H68" s="1306">
        <f t="shared" si="6"/>
        <v>5.07</v>
      </c>
      <c r="T68" s="1206"/>
      <c r="U68" s="1206"/>
      <c r="V68" s="1206"/>
      <c r="W68" s="1206"/>
      <c r="X68" s="1206"/>
    </row>
    <row r="69" spans="1:24" x14ac:dyDescent="0.25">
      <c r="A69" s="6" t="s">
        <v>270</v>
      </c>
      <c r="B69" s="6" t="s">
        <v>709</v>
      </c>
      <c r="C69" s="877" t="s">
        <v>710</v>
      </c>
      <c r="D69" s="877" t="s">
        <v>5247</v>
      </c>
      <c r="E69" s="1306" t="s">
        <v>5436</v>
      </c>
      <c r="F69" s="1306">
        <v>12.28</v>
      </c>
      <c r="G69" s="1306">
        <v>5</v>
      </c>
      <c r="H69" s="1306">
        <f t="shared" si="6"/>
        <v>61.4</v>
      </c>
      <c r="T69" s="1206"/>
      <c r="U69" s="1206"/>
      <c r="V69" s="1206"/>
      <c r="W69" s="1206"/>
      <c r="X69" s="1206"/>
    </row>
    <row r="70" spans="1:24" x14ac:dyDescent="0.25">
      <c r="A70" s="6" t="s">
        <v>270</v>
      </c>
      <c r="B70" s="6" t="s">
        <v>709</v>
      </c>
      <c r="C70" s="877" t="s">
        <v>710</v>
      </c>
      <c r="D70" s="877" t="s">
        <v>5247</v>
      </c>
      <c r="E70" s="1306" t="s">
        <v>5431</v>
      </c>
      <c r="F70" s="1306">
        <v>1.1000000000000001</v>
      </c>
      <c r="G70" s="1306">
        <v>5</v>
      </c>
      <c r="H70" s="1306">
        <f t="shared" si="6"/>
        <v>5.5</v>
      </c>
      <c r="T70" s="1206"/>
      <c r="U70" s="1206"/>
      <c r="V70" s="1206"/>
      <c r="W70" s="1206"/>
      <c r="X70" s="1206"/>
    </row>
    <row r="71" spans="1:24" x14ac:dyDescent="0.25">
      <c r="A71" s="6" t="s">
        <v>270</v>
      </c>
      <c r="B71" s="6" t="s">
        <v>711</v>
      </c>
      <c r="C71" s="877" t="s">
        <v>712</v>
      </c>
      <c r="D71" s="877" t="s">
        <v>5246</v>
      </c>
      <c r="E71" s="1306" t="s">
        <v>5431</v>
      </c>
      <c r="F71" s="1306">
        <v>1.1000000000000001</v>
      </c>
      <c r="G71" s="1306">
        <v>69</v>
      </c>
      <c r="H71" s="1306">
        <f t="shared" si="6"/>
        <v>75.900000000000006</v>
      </c>
      <c r="T71" s="1206"/>
      <c r="U71" s="1206"/>
      <c r="V71" s="1206"/>
      <c r="W71" s="1206"/>
      <c r="X71" s="1206"/>
    </row>
    <row r="72" spans="1:24" x14ac:dyDescent="0.25">
      <c r="A72" s="6" t="s">
        <v>270</v>
      </c>
      <c r="B72" s="6" t="s">
        <v>711</v>
      </c>
      <c r="C72" s="877" t="s">
        <v>712</v>
      </c>
      <c r="D72" s="877" t="s">
        <v>5246</v>
      </c>
      <c r="E72" s="1306" t="s">
        <v>5432</v>
      </c>
      <c r="F72" s="1306">
        <v>29.94</v>
      </c>
      <c r="G72" s="1306">
        <v>69</v>
      </c>
      <c r="H72" s="1306">
        <f t="shared" si="6"/>
        <v>2065.86</v>
      </c>
      <c r="T72" s="1206"/>
      <c r="U72" s="1206"/>
      <c r="V72" s="1206"/>
      <c r="W72" s="1206"/>
      <c r="X72" s="1206"/>
    </row>
    <row r="73" spans="1:24" x14ac:dyDescent="0.25">
      <c r="A73" s="6" t="s">
        <v>270</v>
      </c>
      <c r="B73" s="6" t="s">
        <v>711</v>
      </c>
      <c r="C73" s="877" t="s">
        <v>712</v>
      </c>
      <c r="D73" s="877" t="s">
        <v>5246</v>
      </c>
      <c r="E73" s="1306" t="s">
        <v>5437</v>
      </c>
      <c r="F73" s="1306">
        <v>11.9</v>
      </c>
      <c r="G73" s="1306">
        <v>69</v>
      </c>
      <c r="H73" s="1306">
        <f t="shared" si="6"/>
        <v>821.1</v>
      </c>
      <c r="T73" s="1206"/>
      <c r="U73" s="1206"/>
      <c r="V73" s="1206"/>
      <c r="W73" s="1206"/>
      <c r="X73" s="1206"/>
    </row>
    <row r="74" spans="1:24" x14ac:dyDescent="0.25">
      <c r="A74" s="6" t="s">
        <v>270</v>
      </c>
      <c r="B74" s="6" t="s">
        <v>711</v>
      </c>
      <c r="C74" s="877" t="s">
        <v>712</v>
      </c>
      <c r="D74" s="877" t="s">
        <v>5247</v>
      </c>
      <c r="E74" s="1306" t="s">
        <v>5438</v>
      </c>
      <c r="F74" s="1306">
        <v>20.16</v>
      </c>
      <c r="G74" s="1306">
        <v>22</v>
      </c>
      <c r="H74" s="1306">
        <f t="shared" si="6"/>
        <v>443.52</v>
      </c>
      <c r="T74" s="1206"/>
      <c r="U74" s="1206"/>
      <c r="V74" s="1206"/>
      <c r="W74" s="1206"/>
      <c r="X74" s="1206"/>
    </row>
    <row r="75" spans="1:24" x14ac:dyDescent="0.25">
      <c r="A75" s="6" t="s">
        <v>270</v>
      </c>
      <c r="B75" s="6" t="s">
        <v>711</v>
      </c>
      <c r="C75" s="877" t="s">
        <v>712</v>
      </c>
      <c r="D75" s="877" t="s">
        <v>5247</v>
      </c>
      <c r="E75" s="1306" t="s">
        <v>5431</v>
      </c>
      <c r="F75" s="1306">
        <v>1.0999999999999999</v>
      </c>
      <c r="G75" s="1306">
        <v>22</v>
      </c>
      <c r="H75" s="1306">
        <f t="shared" si="6"/>
        <v>24.199999999999996</v>
      </c>
      <c r="T75" s="1206"/>
      <c r="U75" s="1206"/>
      <c r="V75" s="1206"/>
      <c r="W75" s="1206"/>
      <c r="X75" s="1206"/>
    </row>
    <row r="76" spans="1:24" x14ac:dyDescent="0.25">
      <c r="A76" s="6" t="s">
        <v>355</v>
      </c>
      <c r="B76" s="6" t="s">
        <v>1422</v>
      </c>
      <c r="C76" s="877" t="s">
        <v>1423</v>
      </c>
      <c r="D76" s="877" t="s">
        <v>5249</v>
      </c>
      <c r="E76" s="1306" t="s">
        <v>5447</v>
      </c>
      <c r="F76" s="1306">
        <v>4.2300000000000004</v>
      </c>
      <c r="G76" s="1306">
        <v>1</v>
      </c>
      <c r="H76" s="1306">
        <f t="shared" si="6"/>
        <v>4.2300000000000004</v>
      </c>
      <c r="T76" s="1206"/>
      <c r="U76" s="1206"/>
      <c r="V76" s="1206"/>
      <c r="W76" s="1206"/>
      <c r="X76" s="1206"/>
    </row>
    <row r="77" spans="1:24" x14ac:dyDescent="0.25">
      <c r="A77" s="6" t="s">
        <v>355</v>
      </c>
      <c r="B77" s="6" t="s">
        <v>1422</v>
      </c>
      <c r="C77" s="877" t="s">
        <v>1423</v>
      </c>
      <c r="D77" s="877" t="s">
        <v>5249</v>
      </c>
      <c r="E77" s="1306" t="s">
        <v>5448</v>
      </c>
      <c r="F77" s="1306">
        <v>2.39</v>
      </c>
      <c r="G77" s="1306">
        <v>1</v>
      </c>
      <c r="H77" s="1306">
        <f t="shared" si="6"/>
        <v>2.39</v>
      </c>
      <c r="T77" s="1206"/>
      <c r="U77" s="1206"/>
      <c r="V77" s="1206"/>
      <c r="W77" s="1206"/>
      <c r="X77" s="1206"/>
    </row>
    <row r="78" spans="1:24" x14ac:dyDescent="0.25">
      <c r="A78" s="6" t="s">
        <v>355</v>
      </c>
      <c r="B78" s="6" t="s">
        <v>1422</v>
      </c>
      <c r="C78" s="877" t="s">
        <v>1423</v>
      </c>
      <c r="D78" s="877" t="s">
        <v>5249</v>
      </c>
      <c r="E78" s="1306" t="s">
        <v>5449</v>
      </c>
      <c r="F78" s="1306">
        <v>2.76</v>
      </c>
      <c r="G78" s="1306">
        <v>1</v>
      </c>
      <c r="H78" s="1306">
        <f t="shared" si="6"/>
        <v>2.76</v>
      </c>
      <c r="T78" s="1206"/>
      <c r="U78" s="1206"/>
      <c r="V78" s="1206"/>
      <c r="W78" s="1206"/>
      <c r="X78" s="1206"/>
    </row>
    <row r="79" spans="1:24" x14ac:dyDescent="0.25">
      <c r="A79" s="6" t="s">
        <v>355</v>
      </c>
      <c r="B79" s="6" t="s">
        <v>1422</v>
      </c>
      <c r="C79" s="877" t="s">
        <v>1423</v>
      </c>
      <c r="D79" s="877" t="s">
        <v>5249</v>
      </c>
      <c r="E79" s="1306" t="s">
        <v>5450</v>
      </c>
      <c r="F79" s="1306">
        <v>2.76</v>
      </c>
      <c r="G79" s="1306">
        <v>1</v>
      </c>
      <c r="H79" s="1306">
        <f t="shared" si="6"/>
        <v>2.76</v>
      </c>
      <c r="T79" s="1206"/>
      <c r="U79" s="1206"/>
      <c r="V79" s="1206"/>
      <c r="W79" s="1206"/>
      <c r="X79" s="1206"/>
    </row>
    <row r="80" spans="1:24" x14ac:dyDescent="0.25">
      <c r="A80" s="6" t="s">
        <v>355</v>
      </c>
      <c r="B80" s="6" t="s">
        <v>1422</v>
      </c>
      <c r="C80" s="877" t="s">
        <v>1423</v>
      </c>
      <c r="D80" s="877" t="s">
        <v>5249</v>
      </c>
      <c r="E80" s="1306" t="s">
        <v>5451</v>
      </c>
      <c r="F80" s="1306">
        <v>1.52</v>
      </c>
      <c r="G80" s="1306">
        <v>1</v>
      </c>
      <c r="H80" s="1306">
        <f t="shared" si="6"/>
        <v>1.52</v>
      </c>
      <c r="T80" s="1206"/>
      <c r="U80" s="1206"/>
      <c r="W80" s="1206"/>
    </row>
    <row r="81" spans="1:23" x14ac:dyDescent="0.25">
      <c r="A81" s="6" t="s">
        <v>355</v>
      </c>
      <c r="B81" s="6" t="s">
        <v>1422</v>
      </c>
      <c r="C81" s="877" t="s">
        <v>1423</v>
      </c>
      <c r="D81" s="877" t="s">
        <v>5249</v>
      </c>
      <c r="E81" s="1306" t="s">
        <v>5452</v>
      </c>
      <c r="F81" s="1306">
        <v>1.91</v>
      </c>
      <c r="G81" s="1306">
        <v>1</v>
      </c>
      <c r="H81" s="1306">
        <f t="shared" si="6"/>
        <v>1.91</v>
      </c>
      <c r="T81" s="1206"/>
      <c r="U81" s="1206"/>
      <c r="W81" s="1206"/>
    </row>
    <row r="82" spans="1:23" x14ac:dyDescent="0.25">
      <c r="A82" s="6" t="s">
        <v>355</v>
      </c>
      <c r="B82" s="6" t="s">
        <v>1422</v>
      </c>
      <c r="C82" s="877" t="s">
        <v>1423</v>
      </c>
      <c r="D82" s="877" t="s">
        <v>5249</v>
      </c>
      <c r="E82" s="1306" t="s">
        <v>5453</v>
      </c>
      <c r="F82" s="1306">
        <v>1.39</v>
      </c>
      <c r="G82" s="1306">
        <v>1</v>
      </c>
      <c r="H82" s="1306">
        <f t="shared" si="6"/>
        <v>1.39</v>
      </c>
      <c r="T82" s="1206"/>
      <c r="U82" s="1206"/>
      <c r="W82" s="1206"/>
    </row>
    <row r="83" spans="1:23" x14ac:dyDescent="0.25">
      <c r="A83" s="6" t="s">
        <v>355</v>
      </c>
      <c r="B83" s="6" t="s">
        <v>1422</v>
      </c>
      <c r="C83" s="877" t="s">
        <v>1423</v>
      </c>
      <c r="D83" s="877" t="s">
        <v>5249</v>
      </c>
      <c r="E83" s="1306" t="s">
        <v>5454</v>
      </c>
      <c r="F83" s="1306">
        <v>1.25</v>
      </c>
      <c r="G83" s="1306">
        <v>1</v>
      </c>
      <c r="H83" s="1306">
        <f t="shared" si="6"/>
        <v>1.25</v>
      </c>
      <c r="T83" s="1206"/>
      <c r="U83" s="1206"/>
      <c r="W83" s="1206"/>
    </row>
    <row r="84" spans="1:23" x14ac:dyDescent="0.25">
      <c r="A84" s="6" t="s">
        <v>355</v>
      </c>
      <c r="B84" s="6" t="s">
        <v>1422</v>
      </c>
      <c r="C84" s="877" t="s">
        <v>1423</v>
      </c>
      <c r="D84" s="877" t="s">
        <v>5249</v>
      </c>
      <c r="E84" s="1306" t="s">
        <v>5455</v>
      </c>
      <c r="F84" s="1306">
        <v>2.31</v>
      </c>
      <c r="G84" s="1306">
        <v>1</v>
      </c>
      <c r="H84" s="1306">
        <f t="shared" si="6"/>
        <v>2.31</v>
      </c>
      <c r="T84" s="1206"/>
      <c r="U84" s="1206"/>
      <c r="W84" s="1206"/>
    </row>
    <row r="85" spans="1:23" x14ac:dyDescent="0.25">
      <c r="A85" s="6" t="s">
        <v>355</v>
      </c>
      <c r="B85" s="6" t="s">
        <v>1422</v>
      </c>
      <c r="C85" s="877" t="s">
        <v>1423</v>
      </c>
      <c r="D85" s="877" t="s">
        <v>5249</v>
      </c>
      <c r="E85" s="1306" t="s">
        <v>5456</v>
      </c>
      <c r="F85" s="1306">
        <v>1.54</v>
      </c>
      <c r="G85" s="1306">
        <v>1</v>
      </c>
      <c r="H85" s="1306">
        <f t="shared" si="6"/>
        <v>1.54</v>
      </c>
      <c r="T85" s="1206"/>
      <c r="U85" s="1206"/>
      <c r="W85" s="1206"/>
    </row>
    <row r="86" spans="1:23" x14ac:dyDescent="0.25">
      <c r="A86" s="6" t="s">
        <v>355</v>
      </c>
      <c r="B86" s="6" t="s">
        <v>1422</v>
      </c>
      <c r="C86" s="877" t="s">
        <v>1423</v>
      </c>
      <c r="D86" s="877" t="s">
        <v>5249</v>
      </c>
      <c r="E86" s="1306" t="s">
        <v>5457</v>
      </c>
      <c r="F86" s="1306">
        <v>1.24</v>
      </c>
      <c r="G86" s="1306">
        <v>1</v>
      </c>
      <c r="H86" s="1306">
        <f t="shared" si="6"/>
        <v>1.24</v>
      </c>
      <c r="T86" s="1206"/>
      <c r="U86" s="1206"/>
      <c r="W86" s="1206"/>
    </row>
    <row r="87" spans="1:23" x14ac:dyDescent="0.25">
      <c r="A87" s="6" t="s">
        <v>355</v>
      </c>
      <c r="B87" s="6" t="s">
        <v>1422</v>
      </c>
      <c r="C87" s="877" t="s">
        <v>1423</v>
      </c>
      <c r="D87" s="877" t="s">
        <v>5249</v>
      </c>
      <c r="E87" s="1306" t="s">
        <v>5458</v>
      </c>
      <c r="F87" s="1306">
        <v>1.24</v>
      </c>
      <c r="G87" s="1306">
        <v>1</v>
      </c>
      <c r="H87" s="1306">
        <f t="shared" si="6"/>
        <v>1.24</v>
      </c>
      <c r="T87" s="1206"/>
      <c r="U87" s="1206"/>
      <c r="W87" s="1206"/>
    </row>
    <row r="88" spans="1:23" x14ac:dyDescent="0.25">
      <c r="A88" s="6" t="s">
        <v>355</v>
      </c>
      <c r="B88" s="6" t="s">
        <v>1422</v>
      </c>
      <c r="C88" s="877" t="s">
        <v>1423</v>
      </c>
      <c r="D88" s="877" t="s">
        <v>5249</v>
      </c>
      <c r="E88" s="1306" t="s">
        <v>5459</v>
      </c>
      <c r="F88" s="1306">
        <v>1.25</v>
      </c>
      <c r="G88" s="1306">
        <v>1</v>
      </c>
      <c r="H88" s="1306">
        <f t="shared" si="6"/>
        <v>1.25</v>
      </c>
      <c r="T88" s="1206"/>
      <c r="U88" s="1206"/>
      <c r="W88" s="1206"/>
    </row>
    <row r="89" spans="1:23" x14ac:dyDescent="0.25">
      <c r="A89" s="6" t="s">
        <v>355</v>
      </c>
      <c r="B89" s="6" t="s">
        <v>1422</v>
      </c>
      <c r="C89" s="877" t="s">
        <v>1423</v>
      </c>
      <c r="D89" s="877" t="s">
        <v>5249</v>
      </c>
      <c r="E89" s="1306" t="s">
        <v>5460</v>
      </c>
      <c r="F89" s="1306">
        <v>1.54</v>
      </c>
      <c r="G89" s="1306">
        <v>1</v>
      </c>
      <c r="H89" s="1306">
        <f t="shared" si="6"/>
        <v>1.54</v>
      </c>
      <c r="T89" s="1206"/>
      <c r="U89" s="1206"/>
      <c r="W89" s="1206"/>
    </row>
    <row r="90" spans="1:23" x14ac:dyDescent="0.25">
      <c r="A90" s="6" t="s">
        <v>355</v>
      </c>
      <c r="B90" s="6" t="s">
        <v>1422</v>
      </c>
      <c r="C90" s="877" t="s">
        <v>1423</v>
      </c>
      <c r="D90" s="877" t="s">
        <v>5249</v>
      </c>
      <c r="E90" s="1306" t="s">
        <v>5327</v>
      </c>
      <c r="F90" s="1306">
        <v>1.57</v>
      </c>
      <c r="G90" s="1306">
        <v>1</v>
      </c>
      <c r="H90" s="1306">
        <f t="shared" si="6"/>
        <v>1.57</v>
      </c>
      <c r="T90" s="1206"/>
      <c r="U90" s="1206"/>
      <c r="W90" s="1206"/>
    </row>
    <row r="91" spans="1:23" x14ac:dyDescent="0.25">
      <c r="A91" s="6" t="s">
        <v>355</v>
      </c>
      <c r="B91" s="6" t="s">
        <v>1422</v>
      </c>
      <c r="C91" s="877" t="s">
        <v>1423</v>
      </c>
      <c r="D91" s="877" t="s">
        <v>5249</v>
      </c>
      <c r="E91" s="1306" t="s">
        <v>5461</v>
      </c>
      <c r="F91" s="1306">
        <v>2.5499999999999998</v>
      </c>
      <c r="G91" s="1306">
        <v>1</v>
      </c>
      <c r="H91" s="1306">
        <f t="shared" si="6"/>
        <v>2.5499999999999998</v>
      </c>
      <c r="T91" s="1206"/>
      <c r="U91" s="1206"/>
      <c r="W91" s="1206"/>
    </row>
    <row r="92" spans="1:23" x14ac:dyDescent="0.25">
      <c r="A92" s="6" t="s">
        <v>355</v>
      </c>
      <c r="B92" s="6" t="s">
        <v>364</v>
      </c>
      <c r="C92" s="877" t="s">
        <v>365</v>
      </c>
      <c r="D92" s="877" t="s">
        <v>5247</v>
      </c>
      <c r="E92" s="1306" t="s">
        <v>5446</v>
      </c>
      <c r="F92" s="1306">
        <v>7.18</v>
      </c>
      <c r="G92" s="1306">
        <v>1</v>
      </c>
      <c r="H92" s="1306">
        <f t="shared" si="6"/>
        <v>7.18</v>
      </c>
      <c r="T92" s="1206"/>
      <c r="U92" s="1206"/>
      <c r="W92" s="1206"/>
    </row>
    <row r="93" spans="1:23" x14ac:dyDescent="0.25">
      <c r="A93" s="6" t="s">
        <v>355</v>
      </c>
      <c r="B93" s="6" t="s">
        <v>364</v>
      </c>
      <c r="C93" s="877" t="s">
        <v>365</v>
      </c>
      <c r="D93" s="877" t="s">
        <v>5247</v>
      </c>
      <c r="E93" s="1306" t="s">
        <v>5436</v>
      </c>
      <c r="F93" s="1306">
        <v>12.28</v>
      </c>
      <c r="G93" s="1306">
        <v>56</v>
      </c>
      <c r="H93" s="1306">
        <f t="shared" si="6"/>
        <v>687.68</v>
      </c>
      <c r="T93" s="1206"/>
      <c r="U93" s="1206"/>
      <c r="W93" s="1206"/>
    </row>
    <row r="94" spans="1:23" x14ac:dyDescent="0.25">
      <c r="A94" s="6" t="s">
        <v>355</v>
      </c>
      <c r="B94" s="6" t="s">
        <v>364</v>
      </c>
      <c r="C94" s="877" t="s">
        <v>365</v>
      </c>
      <c r="D94" s="877" t="s">
        <v>5247</v>
      </c>
      <c r="E94" s="1306" t="s">
        <v>5431</v>
      </c>
      <c r="F94" s="1306">
        <v>1.1000000000000001</v>
      </c>
      <c r="G94" s="1306">
        <v>57</v>
      </c>
      <c r="H94" s="1306">
        <f t="shared" si="6"/>
        <v>62.7</v>
      </c>
      <c r="T94" s="1206"/>
      <c r="U94" s="1206"/>
      <c r="W94" s="1206"/>
    </row>
    <row r="95" spans="1:23" x14ac:dyDescent="0.25">
      <c r="A95" s="6" t="s">
        <v>355</v>
      </c>
      <c r="B95" s="6" t="s">
        <v>372</v>
      </c>
      <c r="C95" s="877" t="s">
        <v>373</v>
      </c>
      <c r="D95" s="877" t="s">
        <v>5246</v>
      </c>
      <c r="E95" s="1306" t="s">
        <v>5431</v>
      </c>
      <c r="F95" s="1306">
        <v>1.1000000000000001</v>
      </c>
      <c r="G95" s="1306">
        <v>1</v>
      </c>
      <c r="H95" s="1306">
        <f t="shared" si="6"/>
        <v>1.1000000000000001</v>
      </c>
      <c r="T95" s="1206"/>
      <c r="U95" s="1206"/>
      <c r="W95" s="1206"/>
    </row>
    <row r="96" spans="1:23" x14ac:dyDescent="0.25">
      <c r="A96" s="6" t="s">
        <v>355</v>
      </c>
      <c r="B96" s="6" t="s">
        <v>372</v>
      </c>
      <c r="C96" s="877" t="s">
        <v>373</v>
      </c>
      <c r="D96" s="877" t="s">
        <v>5246</v>
      </c>
      <c r="E96" s="1306" t="s">
        <v>5432</v>
      </c>
      <c r="F96" s="1306">
        <v>29.94</v>
      </c>
      <c r="G96" s="1306">
        <v>1</v>
      </c>
      <c r="H96" s="1306">
        <f t="shared" si="6"/>
        <v>29.94</v>
      </c>
      <c r="T96" s="1206"/>
      <c r="U96" s="1206"/>
      <c r="W96" s="1206"/>
    </row>
    <row r="97" spans="1:23" x14ac:dyDescent="0.25">
      <c r="A97" s="6" t="s">
        <v>355</v>
      </c>
      <c r="B97" s="6" t="s">
        <v>372</v>
      </c>
      <c r="C97" s="877" t="s">
        <v>373</v>
      </c>
      <c r="D97" s="877" t="s">
        <v>5246</v>
      </c>
      <c r="E97" s="1306" t="s">
        <v>5437</v>
      </c>
      <c r="F97" s="1306">
        <v>11.9</v>
      </c>
      <c r="G97" s="1306">
        <v>1</v>
      </c>
      <c r="H97" s="1306">
        <f t="shared" si="6"/>
        <v>11.9</v>
      </c>
      <c r="T97" s="1206"/>
      <c r="U97" s="1206"/>
      <c r="W97" s="1206"/>
    </row>
    <row r="98" spans="1:23" x14ac:dyDescent="0.25">
      <c r="A98" s="6" t="s">
        <v>355</v>
      </c>
      <c r="B98" s="6" t="s">
        <v>372</v>
      </c>
      <c r="C98" s="877" t="s">
        <v>373</v>
      </c>
      <c r="D98" s="877" t="s">
        <v>5248</v>
      </c>
      <c r="E98" s="1306" t="s">
        <v>5434</v>
      </c>
      <c r="F98" s="1306">
        <v>1.59</v>
      </c>
      <c r="G98" s="1306">
        <v>1</v>
      </c>
      <c r="H98" s="1306">
        <f t="shared" si="6"/>
        <v>1.59</v>
      </c>
      <c r="T98" s="1206"/>
      <c r="U98" s="1206"/>
      <c r="W98" s="1206"/>
    </row>
    <row r="99" spans="1:23" x14ac:dyDescent="0.25">
      <c r="A99" s="6" t="s">
        <v>355</v>
      </c>
      <c r="B99" s="6" t="s">
        <v>372</v>
      </c>
      <c r="C99" s="877" t="s">
        <v>373</v>
      </c>
      <c r="D99" s="877" t="s">
        <v>5248</v>
      </c>
      <c r="E99" s="1306" t="s">
        <v>5462</v>
      </c>
      <c r="F99" s="1306">
        <v>0.2</v>
      </c>
      <c r="G99" s="1306">
        <v>1</v>
      </c>
      <c r="H99" s="1306">
        <f t="shared" si="6"/>
        <v>0.2</v>
      </c>
      <c r="T99" s="1206"/>
      <c r="U99" s="1206"/>
      <c r="W99" s="1206"/>
    </row>
    <row r="100" spans="1:23" x14ac:dyDescent="0.25">
      <c r="A100" s="6" t="s">
        <v>355</v>
      </c>
      <c r="B100" s="6" t="s">
        <v>372</v>
      </c>
      <c r="C100" s="877" t="s">
        <v>373</v>
      </c>
      <c r="D100" s="877" t="s">
        <v>5248</v>
      </c>
      <c r="E100" s="1306" t="s">
        <v>5463</v>
      </c>
      <c r="F100" s="1306">
        <v>7.86</v>
      </c>
      <c r="G100" s="1306">
        <v>1</v>
      </c>
      <c r="H100" s="1306">
        <f t="shared" si="6"/>
        <v>7.86</v>
      </c>
      <c r="T100" s="1206"/>
      <c r="U100" s="1206"/>
      <c r="W100" s="1206"/>
    </row>
    <row r="101" spans="1:23" x14ac:dyDescent="0.25">
      <c r="A101" s="6" t="s">
        <v>355</v>
      </c>
      <c r="B101" s="6" t="s">
        <v>384</v>
      </c>
      <c r="C101" s="877" t="s">
        <v>385</v>
      </c>
      <c r="D101" s="877" t="s">
        <v>5246</v>
      </c>
      <c r="E101" s="1306" t="s">
        <v>5431</v>
      </c>
      <c r="F101" s="1306">
        <v>1.1000000000000001</v>
      </c>
      <c r="G101" s="1306">
        <v>87</v>
      </c>
      <c r="H101" s="1306">
        <f t="shared" si="6"/>
        <v>95.7</v>
      </c>
      <c r="T101" s="1206"/>
      <c r="U101" s="1206"/>
      <c r="W101" s="1206"/>
    </row>
    <row r="102" spans="1:23" x14ac:dyDescent="0.25">
      <c r="A102" s="6" t="s">
        <v>355</v>
      </c>
      <c r="B102" s="6" t="s">
        <v>384</v>
      </c>
      <c r="C102" s="877" t="s">
        <v>385</v>
      </c>
      <c r="D102" s="877" t="s">
        <v>5246</v>
      </c>
      <c r="E102" s="1306" t="s">
        <v>5439</v>
      </c>
      <c r="F102" s="1306">
        <v>14.79</v>
      </c>
      <c r="G102" s="1306">
        <v>2</v>
      </c>
      <c r="H102" s="1306">
        <f t="shared" si="6"/>
        <v>29.58</v>
      </c>
      <c r="T102" s="1206"/>
      <c r="U102" s="1206"/>
      <c r="W102" s="1206"/>
    </row>
    <row r="103" spans="1:23" x14ac:dyDescent="0.25">
      <c r="A103" s="6" t="s">
        <v>355</v>
      </c>
      <c r="B103" s="6" t="s">
        <v>384</v>
      </c>
      <c r="C103" s="877" t="s">
        <v>385</v>
      </c>
      <c r="D103" s="877" t="s">
        <v>5246</v>
      </c>
      <c r="E103" s="1306" t="s">
        <v>5432</v>
      </c>
      <c r="F103" s="1306">
        <v>29.94</v>
      </c>
      <c r="G103" s="1306">
        <v>84</v>
      </c>
      <c r="H103" s="1306">
        <f t="shared" si="6"/>
        <v>2514.96</v>
      </c>
      <c r="T103" s="1206"/>
      <c r="U103" s="1206"/>
      <c r="W103" s="1206"/>
    </row>
    <row r="104" spans="1:23" x14ac:dyDescent="0.25">
      <c r="A104" s="6" t="s">
        <v>355</v>
      </c>
      <c r="B104" s="6" t="s">
        <v>384</v>
      </c>
      <c r="C104" s="877" t="s">
        <v>385</v>
      </c>
      <c r="D104" s="877" t="s">
        <v>5246</v>
      </c>
      <c r="E104" s="1306" t="s">
        <v>5464</v>
      </c>
      <c r="F104" s="1306">
        <v>25.24</v>
      </c>
      <c r="G104" s="1306">
        <v>1</v>
      </c>
      <c r="H104" s="1306">
        <f t="shared" si="6"/>
        <v>25.24</v>
      </c>
      <c r="T104" s="1206"/>
      <c r="U104" s="1206"/>
      <c r="W104" s="1206"/>
    </row>
    <row r="105" spans="1:23" x14ac:dyDescent="0.25">
      <c r="A105" s="6" t="s">
        <v>355</v>
      </c>
      <c r="B105" s="6" t="s">
        <v>384</v>
      </c>
      <c r="C105" s="877" t="s">
        <v>385</v>
      </c>
      <c r="D105" s="877" t="s">
        <v>5246</v>
      </c>
      <c r="E105" s="1306" t="s">
        <v>5440</v>
      </c>
      <c r="F105" s="1306">
        <v>14.41</v>
      </c>
      <c r="G105" s="1306">
        <v>1</v>
      </c>
      <c r="H105" s="1306">
        <f t="shared" si="6"/>
        <v>14.41</v>
      </c>
      <c r="T105" s="1206"/>
      <c r="U105" s="1206"/>
      <c r="W105" s="1206"/>
    </row>
    <row r="106" spans="1:23" x14ac:dyDescent="0.25">
      <c r="A106" s="6" t="s">
        <v>355</v>
      </c>
      <c r="B106" s="6" t="s">
        <v>384</v>
      </c>
      <c r="C106" s="877" t="s">
        <v>385</v>
      </c>
      <c r="D106" s="877" t="s">
        <v>5246</v>
      </c>
      <c r="E106" s="1306" t="s">
        <v>5465</v>
      </c>
      <c r="F106" s="1306">
        <v>61.39</v>
      </c>
      <c r="G106" s="1306">
        <v>1</v>
      </c>
      <c r="H106" s="1306">
        <f t="shared" si="6"/>
        <v>61.39</v>
      </c>
      <c r="T106" s="1206"/>
      <c r="U106" s="1206"/>
      <c r="W106" s="1206"/>
    </row>
    <row r="107" spans="1:23" x14ac:dyDescent="0.25">
      <c r="A107" s="6" t="s">
        <v>355</v>
      </c>
      <c r="B107" s="6" t="s">
        <v>384</v>
      </c>
      <c r="C107" s="877" t="s">
        <v>385</v>
      </c>
      <c r="D107" s="877" t="s">
        <v>5246</v>
      </c>
      <c r="E107" s="1306" t="s">
        <v>5433</v>
      </c>
      <c r="F107" s="1306">
        <v>20.740000000000002</v>
      </c>
      <c r="G107" s="1306">
        <v>87</v>
      </c>
      <c r="H107" s="1306">
        <f t="shared" si="6"/>
        <v>1804.38</v>
      </c>
      <c r="T107" s="1206"/>
      <c r="U107" s="1206"/>
      <c r="W107" s="1206"/>
    </row>
    <row r="108" spans="1:23" x14ac:dyDescent="0.25">
      <c r="A108" s="6" t="s">
        <v>355</v>
      </c>
      <c r="B108" s="6" t="s">
        <v>384</v>
      </c>
      <c r="C108" s="877" t="s">
        <v>385</v>
      </c>
      <c r="D108" s="877" t="s">
        <v>5246</v>
      </c>
      <c r="E108" s="1306" t="s">
        <v>5442</v>
      </c>
      <c r="F108" s="1306">
        <v>44.25</v>
      </c>
      <c r="G108" s="1306">
        <v>1</v>
      </c>
      <c r="H108" s="1306">
        <f t="shared" si="6"/>
        <v>44.25</v>
      </c>
      <c r="T108" s="1206"/>
      <c r="U108" s="1206"/>
      <c r="W108" s="1206"/>
    </row>
    <row r="109" spans="1:23" x14ac:dyDescent="0.25">
      <c r="A109" s="6" t="s">
        <v>355</v>
      </c>
      <c r="B109" s="6" t="s">
        <v>384</v>
      </c>
      <c r="C109" s="877" t="s">
        <v>385</v>
      </c>
      <c r="D109" s="877" t="s">
        <v>5246</v>
      </c>
      <c r="E109" s="1306" t="s">
        <v>5443</v>
      </c>
      <c r="F109" s="1306">
        <v>20.74</v>
      </c>
      <c r="G109" s="1306">
        <v>1</v>
      </c>
      <c r="H109" s="1306">
        <f t="shared" si="6"/>
        <v>20.74</v>
      </c>
      <c r="T109" s="1206"/>
      <c r="U109" s="1206"/>
      <c r="W109" s="1206"/>
    </row>
    <row r="110" spans="1:23" x14ac:dyDescent="0.25">
      <c r="A110" s="6" t="s">
        <v>355</v>
      </c>
      <c r="B110" s="6" t="s">
        <v>384</v>
      </c>
      <c r="C110" s="877" t="s">
        <v>385</v>
      </c>
      <c r="D110" s="877" t="s">
        <v>5248</v>
      </c>
      <c r="E110" s="1306" t="s">
        <v>5434</v>
      </c>
      <c r="F110" s="1306">
        <v>1.5899999999999999</v>
      </c>
      <c r="G110" s="1306">
        <v>12</v>
      </c>
      <c r="H110" s="1306">
        <f t="shared" si="6"/>
        <v>19.079999999999998</v>
      </c>
      <c r="T110" s="1206"/>
      <c r="U110" s="1206"/>
      <c r="W110" s="1206"/>
    </row>
    <row r="111" spans="1:23" x14ac:dyDescent="0.25">
      <c r="A111" s="6" t="s">
        <v>355</v>
      </c>
      <c r="B111" s="6" t="s">
        <v>384</v>
      </c>
      <c r="C111" s="877" t="s">
        <v>385</v>
      </c>
      <c r="D111" s="877" t="s">
        <v>5248</v>
      </c>
      <c r="E111" s="1306" t="s">
        <v>5435</v>
      </c>
      <c r="F111" s="1306">
        <v>5.07</v>
      </c>
      <c r="G111" s="1306">
        <v>12</v>
      </c>
      <c r="H111" s="1306">
        <f t="shared" si="6"/>
        <v>60.84</v>
      </c>
      <c r="T111" s="1206"/>
      <c r="U111" s="1206"/>
      <c r="W111" s="1206"/>
    </row>
    <row r="112" spans="1:23" x14ac:dyDescent="0.25">
      <c r="A112" s="6" t="s">
        <v>355</v>
      </c>
      <c r="B112" s="6" t="s">
        <v>384</v>
      </c>
      <c r="C112" s="877" t="s">
        <v>385</v>
      </c>
      <c r="D112" s="877" t="s">
        <v>5249</v>
      </c>
      <c r="E112" s="1306" t="s">
        <v>5466</v>
      </c>
      <c r="F112" s="1306">
        <v>0.65999999999999992</v>
      </c>
      <c r="G112" s="1306">
        <v>5</v>
      </c>
      <c r="H112" s="1306">
        <f t="shared" si="6"/>
        <v>3.3</v>
      </c>
      <c r="T112" s="1206"/>
      <c r="U112" s="1206"/>
      <c r="W112" s="1206"/>
    </row>
    <row r="113" spans="1:23" x14ac:dyDescent="0.25">
      <c r="A113" s="6" t="s">
        <v>355</v>
      </c>
      <c r="B113" s="6" t="s">
        <v>384</v>
      </c>
      <c r="C113" s="877" t="s">
        <v>385</v>
      </c>
      <c r="D113" s="877" t="s">
        <v>5249</v>
      </c>
      <c r="E113" s="1306" t="s">
        <v>5447</v>
      </c>
      <c r="F113" s="1306">
        <v>4.2299999999999995</v>
      </c>
      <c r="G113" s="1306">
        <v>45</v>
      </c>
      <c r="H113" s="1306">
        <f t="shared" si="6"/>
        <v>190.34999999999997</v>
      </c>
      <c r="T113" s="1206"/>
      <c r="U113" s="1206"/>
      <c r="W113" s="1206"/>
    </row>
    <row r="114" spans="1:23" x14ac:dyDescent="0.25">
      <c r="A114" s="6" t="s">
        <v>355</v>
      </c>
      <c r="B114" s="6" t="s">
        <v>384</v>
      </c>
      <c r="C114" s="877" t="s">
        <v>385</v>
      </c>
      <c r="D114" s="877" t="s">
        <v>5249</v>
      </c>
      <c r="E114" s="1306" t="s">
        <v>5467</v>
      </c>
      <c r="F114" s="1306">
        <v>1.83</v>
      </c>
      <c r="G114" s="1306">
        <v>3</v>
      </c>
      <c r="H114" s="1306">
        <f t="shared" si="6"/>
        <v>5.49</v>
      </c>
      <c r="T114" s="1206"/>
      <c r="U114" s="1206"/>
      <c r="W114" s="1206"/>
    </row>
    <row r="115" spans="1:23" x14ac:dyDescent="0.25">
      <c r="A115" s="6" t="s">
        <v>355</v>
      </c>
      <c r="B115" s="6" t="s">
        <v>384</v>
      </c>
      <c r="C115" s="877" t="s">
        <v>385</v>
      </c>
      <c r="D115" s="877" t="s">
        <v>5249</v>
      </c>
      <c r="E115" s="1306" t="s">
        <v>5448</v>
      </c>
      <c r="F115" s="1306">
        <v>2.39</v>
      </c>
      <c r="G115" s="1306">
        <v>8</v>
      </c>
      <c r="H115" s="1306">
        <f t="shared" si="6"/>
        <v>19.12</v>
      </c>
      <c r="T115" s="1206"/>
      <c r="U115" s="1206"/>
      <c r="W115" s="1206"/>
    </row>
    <row r="116" spans="1:23" x14ac:dyDescent="0.25">
      <c r="A116" s="6" t="s">
        <v>355</v>
      </c>
      <c r="B116" s="6" t="s">
        <v>384</v>
      </c>
      <c r="C116" s="877" t="s">
        <v>385</v>
      </c>
      <c r="D116" s="877" t="s">
        <v>5249</v>
      </c>
      <c r="E116" s="1306" t="s">
        <v>5449</v>
      </c>
      <c r="F116" s="1306">
        <v>2.76</v>
      </c>
      <c r="G116" s="1306">
        <v>1</v>
      </c>
      <c r="H116" s="1306">
        <f t="shared" si="6"/>
        <v>2.76</v>
      </c>
      <c r="T116" s="1206"/>
      <c r="U116" s="1206"/>
      <c r="W116" s="1206"/>
    </row>
    <row r="117" spans="1:23" x14ac:dyDescent="0.25">
      <c r="A117" s="6" t="s">
        <v>355</v>
      </c>
      <c r="B117" s="6" t="s">
        <v>384</v>
      </c>
      <c r="C117" s="877" t="s">
        <v>385</v>
      </c>
      <c r="D117" s="877" t="s">
        <v>5249</v>
      </c>
      <c r="E117" s="1306" t="s">
        <v>5468</v>
      </c>
      <c r="F117" s="1306">
        <v>7.68</v>
      </c>
      <c r="G117" s="1306">
        <v>50</v>
      </c>
      <c r="H117" s="1306">
        <f t="shared" si="6"/>
        <v>384</v>
      </c>
      <c r="T117" s="1206"/>
      <c r="U117" s="1206"/>
      <c r="W117" s="1206"/>
    </row>
    <row r="118" spans="1:23" x14ac:dyDescent="0.25">
      <c r="A118" s="6" t="s">
        <v>355</v>
      </c>
      <c r="B118" s="6" t="s">
        <v>384</v>
      </c>
      <c r="C118" s="877" t="s">
        <v>385</v>
      </c>
      <c r="D118" s="877" t="s">
        <v>5249</v>
      </c>
      <c r="E118" s="1306" t="s">
        <v>5333</v>
      </c>
      <c r="F118" s="1306">
        <v>1.46</v>
      </c>
      <c r="G118" s="1306">
        <v>2</v>
      </c>
      <c r="H118" s="1306">
        <f t="shared" si="6"/>
        <v>2.92</v>
      </c>
      <c r="T118" s="1206"/>
      <c r="U118" s="1206"/>
      <c r="W118" s="1206"/>
    </row>
    <row r="119" spans="1:23" x14ac:dyDescent="0.25">
      <c r="A119" s="6" t="s">
        <v>355</v>
      </c>
      <c r="B119" s="6" t="s">
        <v>384</v>
      </c>
      <c r="C119" s="877" t="s">
        <v>385</v>
      </c>
      <c r="D119" s="877" t="s">
        <v>5249</v>
      </c>
      <c r="E119" s="1306" t="s">
        <v>5469</v>
      </c>
      <c r="F119" s="1306">
        <v>1.97</v>
      </c>
      <c r="G119" s="1306">
        <v>1</v>
      </c>
      <c r="H119" s="1306">
        <f t="shared" si="6"/>
        <v>1.97</v>
      </c>
      <c r="T119" s="1206"/>
      <c r="U119" s="1206"/>
      <c r="W119" s="1206"/>
    </row>
    <row r="120" spans="1:23" x14ac:dyDescent="0.25">
      <c r="A120" s="6" t="s">
        <v>355</v>
      </c>
      <c r="B120" s="6" t="s">
        <v>384</v>
      </c>
      <c r="C120" s="877" t="s">
        <v>385</v>
      </c>
      <c r="D120" s="877" t="s">
        <v>5249</v>
      </c>
      <c r="E120" s="1306" t="s">
        <v>5452</v>
      </c>
      <c r="F120" s="1306">
        <v>1.91</v>
      </c>
      <c r="G120" s="1306">
        <v>7</v>
      </c>
      <c r="H120" s="1306">
        <f t="shared" si="6"/>
        <v>13.37</v>
      </c>
      <c r="T120" s="1206"/>
      <c r="U120" s="1206"/>
      <c r="W120" s="1206"/>
    </row>
    <row r="121" spans="1:23" x14ac:dyDescent="0.25">
      <c r="A121" s="6" t="s">
        <v>355</v>
      </c>
      <c r="B121" s="6" t="s">
        <v>384</v>
      </c>
      <c r="C121" s="877" t="s">
        <v>385</v>
      </c>
      <c r="D121" s="877" t="s">
        <v>5249</v>
      </c>
      <c r="E121" s="1306" t="s">
        <v>5470</v>
      </c>
      <c r="F121" s="1306">
        <v>1.7300000000000002</v>
      </c>
      <c r="G121" s="1306">
        <v>6</v>
      </c>
      <c r="H121" s="1306">
        <f t="shared" si="6"/>
        <v>10.38</v>
      </c>
      <c r="T121" s="1206"/>
      <c r="U121" s="1206"/>
      <c r="W121" s="1206"/>
    </row>
    <row r="122" spans="1:23" x14ac:dyDescent="0.25">
      <c r="A122" s="6" t="s">
        <v>355</v>
      </c>
      <c r="B122" s="6" t="s">
        <v>384</v>
      </c>
      <c r="C122" s="877" t="s">
        <v>385</v>
      </c>
      <c r="D122" s="877" t="s">
        <v>5249</v>
      </c>
      <c r="E122" s="1306" t="s">
        <v>5453</v>
      </c>
      <c r="F122" s="1306">
        <v>1.39</v>
      </c>
      <c r="G122" s="1306">
        <v>33</v>
      </c>
      <c r="H122" s="1306">
        <f t="shared" si="6"/>
        <v>45.87</v>
      </c>
      <c r="T122" s="1206"/>
      <c r="U122" s="1206"/>
      <c r="W122" s="1206"/>
    </row>
    <row r="123" spans="1:23" x14ac:dyDescent="0.25">
      <c r="A123" s="6" t="s">
        <v>355</v>
      </c>
      <c r="B123" s="6" t="s">
        <v>384</v>
      </c>
      <c r="C123" s="877" t="s">
        <v>385</v>
      </c>
      <c r="D123" s="877" t="s">
        <v>5249</v>
      </c>
      <c r="E123" s="1306" t="s">
        <v>5471</v>
      </c>
      <c r="F123" s="1306">
        <v>1.25</v>
      </c>
      <c r="G123" s="1306">
        <v>4</v>
      </c>
      <c r="H123" s="1306">
        <f t="shared" si="6"/>
        <v>5</v>
      </c>
      <c r="T123" s="1206"/>
      <c r="U123" s="1206"/>
      <c r="W123" s="1206"/>
    </row>
    <row r="124" spans="1:23" x14ac:dyDescent="0.25">
      <c r="A124" s="6" t="s">
        <v>355</v>
      </c>
      <c r="B124" s="6" t="s">
        <v>384</v>
      </c>
      <c r="C124" s="877" t="s">
        <v>385</v>
      </c>
      <c r="D124" s="877" t="s">
        <v>5249</v>
      </c>
      <c r="E124" s="1306" t="s">
        <v>5454</v>
      </c>
      <c r="F124" s="1306">
        <v>1.25</v>
      </c>
      <c r="G124" s="1306">
        <v>39</v>
      </c>
      <c r="H124" s="1306">
        <f t="shared" ref="H124:H185" si="7">F124*G124</f>
        <v>48.75</v>
      </c>
      <c r="T124" s="1206"/>
      <c r="U124" s="1206"/>
      <c r="W124" s="1206"/>
    </row>
    <row r="125" spans="1:23" x14ac:dyDescent="0.25">
      <c r="A125" s="6" t="s">
        <v>355</v>
      </c>
      <c r="B125" s="6" t="s">
        <v>384</v>
      </c>
      <c r="C125" s="877" t="s">
        <v>385</v>
      </c>
      <c r="D125" s="877" t="s">
        <v>5249</v>
      </c>
      <c r="E125" s="1306" t="s">
        <v>5472</v>
      </c>
      <c r="F125" s="1306">
        <v>1.25</v>
      </c>
      <c r="G125" s="1306">
        <v>22</v>
      </c>
      <c r="H125" s="1306">
        <f t="shared" si="7"/>
        <v>27.5</v>
      </c>
      <c r="T125" s="1206"/>
      <c r="U125" s="1206"/>
      <c r="W125" s="1206"/>
    </row>
    <row r="126" spans="1:23" x14ac:dyDescent="0.25">
      <c r="A126" s="6" t="s">
        <v>355</v>
      </c>
      <c r="B126" s="6" t="s">
        <v>384</v>
      </c>
      <c r="C126" s="877" t="s">
        <v>385</v>
      </c>
      <c r="D126" s="877" t="s">
        <v>5249</v>
      </c>
      <c r="E126" s="1306" t="s">
        <v>5473</v>
      </c>
      <c r="F126" s="1306">
        <v>1.5399999999999998</v>
      </c>
      <c r="G126" s="1306">
        <v>7</v>
      </c>
      <c r="H126" s="1306">
        <f t="shared" si="7"/>
        <v>10.78</v>
      </c>
      <c r="T126" s="1206"/>
      <c r="U126" s="1206"/>
      <c r="W126" s="1206"/>
    </row>
    <row r="127" spans="1:23" x14ac:dyDescent="0.25">
      <c r="A127" s="6" t="s">
        <v>355</v>
      </c>
      <c r="B127" s="6" t="s">
        <v>384</v>
      </c>
      <c r="C127" s="877" t="s">
        <v>385</v>
      </c>
      <c r="D127" s="877" t="s">
        <v>5249</v>
      </c>
      <c r="E127" s="1306" t="s">
        <v>5474</v>
      </c>
      <c r="F127" s="1306">
        <v>1.39</v>
      </c>
      <c r="G127" s="1306">
        <v>23</v>
      </c>
      <c r="H127" s="1306">
        <f t="shared" si="7"/>
        <v>31.97</v>
      </c>
      <c r="T127" s="1206"/>
      <c r="U127" s="1206"/>
      <c r="W127" s="1206"/>
    </row>
    <row r="128" spans="1:23" x14ac:dyDescent="0.25">
      <c r="A128" s="6" t="s">
        <v>355</v>
      </c>
      <c r="B128" s="6" t="s">
        <v>384</v>
      </c>
      <c r="C128" s="877" t="s">
        <v>385</v>
      </c>
      <c r="D128" s="877" t="s">
        <v>5249</v>
      </c>
      <c r="E128" s="1306" t="s">
        <v>5475</v>
      </c>
      <c r="F128" s="1306">
        <v>1.25</v>
      </c>
      <c r="G128" s="1306">
        <v>16</v>
      </c>
      <c r="H128" s="1306">
        <f t="shared" si="7"/>
        <v>20</v>
      </c>
      <c r="T128" s="1206"/>
      <c r="U128" s="1206"/>
      <c r="W128" s="1206"/>
    </row>
    <row r="129" spans="1:23" x14ac:dyDescent="0.25">
      <c r="A129" s="6" t="s">
        <v>355</v>
      </c>
      <c r="B129" s="6" t="s">
        <v>384</v>
      </c>
      <c r="C129" s="877" t="s">
        <v>385</v>
      </c>
      <c r="D129" s="877" t="s">
        <v>5249</v>
      </c>
      <c r="E129" s="1306" t="s">
        <v>5476</v>
      </c>
      <c r="F129" s="1306">
        <v>3.19</v>
      </c>
      <c r="G129" s="1306">
        <v>5</v>
      </c>
      <c r="H129" s="1306">
        <f t="shared" si="7"/>
        <v>15.95</v>
      </c>
      <c r="T129" s="1206"/>
      <c r="U129" s="1206"/>
      <c r="W129" s="1206"/>
    </row>
    <row r="130" spans="1:23" x14ac:dyDescent="0.25">
      <c r="A130" s="6" t="s">
        <v>355</v>
      </c>
      <c r="B130" s="6" t="s">
        <v>384</v>
      </c>
      <c r="C130" s="877" t="s">
        <v>385</v>
      </c>
      <c r="D130" s="877" t="s">
        <v>5249</v>
      </c>
      <c r="E130" s="1306" t="s">
        <v>5455</v>
      </c>
      <c r="F130" s="1306">
        <v>2.31</v>
      </c>
      <c r="G130" s="1306">
        <v>5</v>
      </c>
      <c r="H130" s="1306">
        <f t="shared" si="7"/>
        <v>11.55</v>
      </c>
      <c r="T130" s="1206"/>
      <c r="U130" s="1206"/>
      <c r="W130" s="1206"/>
    </row>
    <row r="131" spans="1:23" x14ac:dyDescent="0.25">
      <c r="A131" s="6" t="s">
        <v>355</v>
      </c>
      <c r="B131" s="6" t="s">
        <v>384</v>
      </c>
      <c r="C131" s="877" t="s">
        <v>385</v>
      </c>
      <c r="D131" s="877" t="s">
        <v>5249</v>
      </c>
      <c r="E131" s="1306" t="s">
        <v>5477</v>
      </c>
      <c r="F131" s="1306">
        <v>2</v>
      </c>
      <c r="G131" s="1306">
        <v>2</v>
      </c>
      <c r="H131" s="1306">
        <f t="shared" si="7"/>
        <v>4</v>
      </c>
      <c r="T131" s="1206"/>
      <c r="U131" s="1206"/>
      <c r="W131" s="1206"/>
    </row>
    <row r="132" spans="1:23" x14ac:dyDescent="0.25">
      <c r="A132" s="6" t="s">
        <v>355</v>
      </c>
      <c r="B132" s="6" t="s">
        <v>384</v>
      </c>
      <c r="C132" s="877" t="s">
        <v>385</v>
      </c>
      <c r="D132" s="877" t="s">
        <v>5249</v>
      </c>
      <c r="E132" s="1306" t="s">
        <v>5478</v>
      </c>
      <c r="F132" s="1306">
        <v>3.1300000000000003</v>
      </c>
      <c r="G132" s="1306">
        <v>3</v>
      </c>
      <c r="H132" s="1306">
        <f t="shared" si="7"/>
        <v>9.39</v>
      </c>
      <c r="T132" s="1206"/>
      <c r="U132" s="1206"/>
      <c r="W132" s="1206"/>
    </row>
    <row r="133" spans="1:23" x14ac:dyDescent="0.25">
      <c r="A133" s="6" t="s">
        <v>355</v>
      </c>
      <c r="B133" s="6" t="s">
        <v>384</v>
      </c>
      <c r="C133" s="877" t="s">
        <v>385</v>
      </c>
      <c r="D133" s="877" t="s">
        <v>5249</v>
      </c>
      <c r="E133" s="1306" t="s">
        <v>5456</v>
      </c>
      <c r="F133" s="1306">
        <v>1.54</v>
      </c>
      <c r="G133" s="1306">
        <v>15</v>
      </c>
      <c r="H133" s="1306">
        <f t="shared" si="7"/>
        <v>23.1</v>
      </c>
      <c r="T133" s="1206"/>
      <c r="U133" s="1206"/>
      <c r="W133" s="1206"/>
    </row>
    <row r="134" spans="1:23" x14ac:dyDescent="0.25">
      <c r="A134" s="6" t="s">
        <v>355</v>
      </c>
      <c r="B134" s="6" t="s">
        <v>384</v>
      </c>
      <c r="C134" s="877" t="s">
        <v>385</v>
      </c>
      <c r="D134" s="877" t="s">
        <v>5249</v>
      </c>
      <c r="E134" s="1306" t="s">
        <v>5479</v>
      </c>
      <c r="F134" s="1306">
        <v>1.45</v>
      </c>
      <c r="G134" s="1306">
        <v>1</v>
      </c>
      <c r="H134" s="1306">
        <f t="shared" si="7"/>
        <v>1.45</v>
      </c>
      <c r="T134" s="1206"/>
      <c r="U134" s="1206"/>
      <c r="W134" s="1206"/>
    </row>
    <row r="135" spans="1:23" x14ac:dyDescent="0.25">
      <c r="A135" s="6" t="s">
        <v>355</v>
      </c>
      <c r="B135" s="6" t="s">
        <v>384</v>
      </c>
      <c r="C135" s="877" t="s">
        <v>385</v>
      </c>
      <c r="D135" s="877" t="s">
        <v>5249</v>
      </c>
      <c r="E135" s="1306" t="s">
        <v>5480</v>
      </c>
      <c r="F135" s="1306">
        <v>1.45</v>
      </c>
      <c r="G135" s="1306">
        <v>4</v>
      </c>
      <c r="H135" s="1306">
        <f t="shared" si="7"/>
        <v>5.8</v>
      </c>
      <c r="T135" s="1206"/>
      <c r="U135" s="1206"/>
      <c r="W135" s="1206"/>
    </row>
    <row r="136" spans="1:23" x14ac:dyDescent="0.25">
      <c r="A136" s="6" t="s">
        <v>355</v>
      </c>
      <c r="B136" s="6" t="s">
        <v>384</v>
      </c>
      <c r="C136" s="877" t="s">
        <v>385</v>
      </c>
      <c r="D136" s="877" t="s">
        <v>5249</v>
      </c>
      <c r="E136" s="1306" t="s">
        <v>5481</v>
      </c>
      <c r="F136" s="1306">
        <v>3.49</v>
      </c>
      <c r="G136" s="1306">
        <v>4</v>
      </c>
      <c r="H136" s="1306">
        <f t="shared" si="7"/>
        <v>13.96</v>
      </c>
      <c r="T136" s="1206"/>
      <c r="U136" s="1206"/>
      <c r="W136" s="1206"/>
    </row>
    <row r="137" spans="1:23" x14ac:dyDescent="0.25">
      <c r="A137" s="6" t="s">
        <v>355</v>
      </c>
      <c r="B137" s="6" t="s">
        <v>384</v>
      </c>
      <c r="C137" s="877" t="s">
        <v>385</v>
      </c>
      <c r="D137" s="877" t="s">
        <v>5249</v>
      </c>
      <c r="E137" s="1306" t="s">
        <v>5457</v>
      </c>
      <c r="F137" s="1306">
        <v>1.24</v>
      </c>
      <c r="G137" s="1306">
        <v>3</v>
      </c>
      <c r="H137" s="1306">
        <f t="shared" si="7"/>
        <v>3.7199999999999998</v>
      </c>
      <c r="T137" s="1206"/>
      <c r="U137" s="1206"/>
      <c r="W137" s="1206"/>
    </row>
    <row r="138" spans="1:23" x14ac:dyDescent="0.25">
      <c r="A138" s="6" t="s">
        <v>355</v>
      </c>
      <c r="B138" s="6" t="s">
        <v>384</v>
      </c>
      <c r="C138" s="877" t="s">
        <v>385</v>
      </c>
      <c r="D138" s="877" t="s">
        <v>5249</v>
      </c>
      <c r="E138" s="1306" t="s">
        <v>5458</v>
      </c>
      <c r="F138" s="1306">
        <v>1.24</v>
      </c>
      <c r="G138" s="1306">
        <v>2</v>
      </c>
      <c r="H138" s="1306">
        <f t="shared" si="7"/>
        <v>2.48</v>
      </c>
      <c r="T138" s="1206"/>
      <c r="U138" s="1206"/>
      <c r="W138" s="1206"/>
    </row>
    <row r="139" spans="1:23" x14ac:dyDescent="0.25">
      <c r="A139" s="6" t="s">
        <v>355</v>
      </c>
      <c r="B139" s="6" t="s">
        <v>384</v>
      </c>
      <c r="C139" s="877" t="s">
        <v>385</v>
      </c>
      <c r="D139" s="877" t="s">
        <v>5249</v>
      </c>
      <c r="E139" s="1306" t="s">
        <v>5459</v>
      </c>
      <c r="F139" s="1306">
        <v>1.25</v>
      </c>
      <c r="G139" s="1306">
        <v>1</v>
      </c>
      <c r="H139" s="1306">
        <f t="shared" si="7"/>
        <v>1.25</v>
      </c>
      <c r="T139" s="1206"/>
      <c r="U139" s="1206"/>
      <c r="W139" s="1206"/>
    </row>
    <row r="140" spans="1:23" x14ac:dyDescent="0.25">
      <c r="A140" s="6" t="s">
        <v>355</v>
      </c>
      <c r="B140" s="6" t="s">
        <v>384</v>
      </c>
      <c r="C140" s="877" t="s">
        <v>385</v>
      </c>
      <c r="D140" s="877" t="s">
        <v>5249</v>
      </c>
      <c r="E140" s="1306" t="s">
        <v>5482</v>
      </c>
      <c r="F140" s="1306">
        <v>2.4900000000000002</v>
      </c>
      <c r="G140" s="1306">
        <v>1</v>
      </c>
      <c r="H140" s="1306">
        <f t="shared" si="7"/>
        <v>2.4900000000000002</v>
      </c>
      <c r="T140" s="1206"/>
      <c r="U140" s="1206"/>
      <c r="W140" s="1206"/>
    </row>
    <row r="141" spans="1:23" x14ac:dyDescent="0.25">
      <c r="A141" s="6" t="s">
        <v>355</v>
      </c>
      <c r="B141" s="6" t="s">
        <v>384</v>
      </c>
      <c r="C141" s="877" t="s">
        <v>385</v>
      </c>
      <c r="D141" s="877" t="s">
        <v>5249</v>
      </c>
      <c r="E141" s="1306" t="s">
        <v>5327</v>
      </c>
      <c r="F141" s="1306">
        <v>1.57</v>
      </c>
      <c r="G141" s="1306">
        <v>17</v>
      </c>
      <c r="H141" s="1306">
        <f t="shared" si="7"/>
        <v>26.69</v>
      </c>
      <c r="T141" s="1206"/>
      <c r="U141" s="1206"/>
      <c r="W141" s="1206"/>
    </row>
    <row r="142" spans="1:23" x14ac:dyDescent="0.25">
      <c r="A142" s="6" t="s">
        <v>355</v>
      </c>
      <c r="B142" s="6" t="s">
        <v>384</v>
      </c>
      <c r="C142" s="877" t="s">
        <v>385</v>
      </c>
      <c r="D142" s="877" t="s">
        <v>5249</v>
      </c>
      <c r="E142" s="1306" t="s">
        <v>5483</v>
      </c>
      <c r="F142" s="1306">
        <v>2.56</v>
      </c>
      <c r="G142" s="1306">
        <v>1</v>
      </c>
      <c r="H142" s="1306">
        <f t="shared" si="7"/>
        <v>2.56</v>
      </c>
      <c r="T142" s="1206"/>
      <c r="U142" s="1206"/>
      <c r="W142" s="1206"/>
    </row>
    <row r="143" spans="1:23" x14ac:dyDescent="0.25">
      <c r="A143" s="6" t="s">
        <v>355</v>
      </c>
      <c r="B143" s="6" t="s">
        <v>384</v>
      </c>
      <c r="C143" s="877" t="s">
        <v>385</v>
      </c>
      <c r="D143" s="877" t="s">
        <v>5249</v>
      </c>
      <c r="E143" s="1306" t="s">
        <v>5484</v>
      </c>
      <c r="F143" s="1306">
        <v>7.12</v>
      </c>
      <c r="G143" s="1306">
        <v>12</v>
      </c>
      <c r="H143" s="1306">
        <f t="shared" si="7"/>
        <v>85.44</v>
      </c>
      <c r="T143" s="1206"/>
      <c r="U143" s="1206"/>
      <c r="W143" s="1206"/>
    </row>
    <row r="144" spans="1:23" x14ac:dyDescent="0.25">
      <c r="A144" s="6" t="s">
        <v>355</v>
      </c>
      <c r="B144" s="6" t="s">
        <v>384</v>
      </c>
      <c r="C144" s="877" t="s">
        <v>385</v>
      </c>
      <c r="D144" s="877" t="s">
        <v>5249</v>
      </c>
      <c r="E144" s="1306" t="s">
        <v>5461</v>
      </c>
      <c r="F144" s="1306">
        <v>2.5500000000000003</v>
      </c>
      <c r="G144" s="1306">
        <v>48</v>
      </c>
      <c r="H144" s="1306">
        <f t="shared" si="7"/>
        <v>122.4</v>
      </c>
      <c r="T144" s="1206"/>
      <c r="U144" s="1206"/>
      <c r="W144" s="1206"/>
    </row>
    <row r="145" spans="1:23" x14ac:dyDescent="0.25">
      <c r="A145" s="6" t="s">
        <v>355</v>
      </c>
      <c r="B145" s="6" t="s">
        <v>384</v>
      </c>
      <c r="C145" s="877" t="s">
        <v>385</v>
      </c>
      <c r="D145" s="877" t="s">
        <v>5249</v>
      </c>
      <c r="E145" s="1306" t="s">
        <v>5485</v>
      </c>
      <c r="F145" s="1306">
        <v>2.4</v>
      </c>
      <c r="G145" s="1306">
        <v>2</v>
      </c>
      <c r="H145" s="1306">
        <f t="shared" si="7"/>
        <v>4.8</v>
      </c>
      <c r="T145" s="1206"/>
      <c r="U145" s="1206"/>
      <c r="W145" s="1206"/>
    </row>
    <row r="146" spans="1:23" x14ac:dyDescent="0.25">
      <c r="A146" s="6" t="s">
        <v>355</v>
      </c>
      <c r="B146" s="6" t="s">
        <v>384</v>
      </c>
      <c r="C146" s="877" t="s">
        <v>385</v>
      </c>
      <c r="D146" s="877" t="s">
        <v>5249</v>
      </c>
      <c r="E146" s="1306" t="s">
        <v>5486</v>
      </c>
      <c r="F146" s="1306">
        <v>5.14</v>
      </c>
      <c r="G146" s="1306">
        <v>4</v>
      </c>
      <c r="H146" s="1306">
        <f t="shared" si="7"/>
        <v>20.56</v>
      </c>
      <c r="T146" s="1206"/>
      <c r="U146" s="1206"/>
      <c r="W146" s="1206"/>
    </row>
    <row r="147" spans="1:23" x14ac:dyDescent="0.25">
      <c r="A147" s="6" t="s">
        <v>355</v>
      </c>
      <c r="B147" s="6" t="s">
        <v>384</v>
      </c>
      <c r="C147" s="877" t="s">
        <v>385</v>
      </c>
      <c r="D147" s="877" t="s">
        <v>5247</v>
      </c>
      <c r="E147" s="1306" t="s">
        <v>5446</v>
      </c>
      <c r="F147" s="1306">
        <v>7.18</v>
      </c>
      <c r="G147" s="1306">
        <v>3</v>
      </c>
      <c r="H147" s="1306">
        <f t="shared" si="7"/>
        <v>21.54</v>
      </c>
      <c r="T147" s="1206"/>
      <c r="U147" s="1206"/>
      <c r="W147" s="1206"/>
    </row>
    <row r="148" spans="1:23" x14ac:dyDescent="0.25">
      <c r="A148" s="6" t="s">
        <v>355</v>
      </c>
      <c r="B148" s="6" t="s">
        <v>384</v>
      </c>
      <c r="C148" s="877" t="s">
        <v>385</v>
      </c>
      <c r="D148" s="877" t="s">
        <v>5247</v>
      </c>
      <c r="E148" s="1306" t="s">
        <v>5436</v>
      </c>
      <c r="F148" s="1306">
        <v>12.28</v>
      </c>
      <c r="G148" s="1306">
        <v>1</v>
      </c>
      <c r="H148" s="1306">
        <f t="shared" si="7"/>
        <v>12.28</v>
      </c>
      <c r="T148" s="1206"/>
      <c r="U148" s="1206"/>
      <c r="W148" s="1206"/>
    </row>
    <row r="149" spans="1:23" x14ac:dyDescent="0.25">
      <c r="A149" s="6" t="s">
        <v>355</v>
      </c>
      <c r="B149" s="6" t="s">
        <v>384</v>
      </c>
      <c r="C149" s="877" t="s">
        <v>385</v>
      </c>
      <c r="D149" s="877" t="s">
        <v>5247</v>
      </c>
      <c r="E149" s="1306" t="s">
        <v>5438</v>
      </c>
      <c r="F149" s="1306">
        <v>20.16</v>
      </c>
      <c r="G149" s="1306">
        <v>28</v>
      </c>
      <c r="H149" s="1306">
        <f t="shared" si="7"/>
        <v>564.48</v>
      </c>
      <c r="T149" s="1206"/>
      <c r="U149" s="1206"/>
      <c r="W149" s="1206"/>
    </row>
    <row r="150" spans="1:23" x14ac:dyDescent="0.25">
      <c r="A150" s="6" t="s">
        <v>355</v>
      </c>
      <c r="B150" s="6" t="s">
        <v>384</v>
      </c>
      <c r="C150" s="877" t="s">
        <v>385</v>
      </c>
      <c r="D150" s="877" t="s">
        <v>5247</v>
      </c>
      <c r="E150" s="1306" t="s">
        <v>5431</v>
      </c>
      <c r="F150" s="1306">
        <v>1.1000000000000001</v>
      </c>
      <c r="G150" s="1306">
        <v>32</v>
      </c>
      <c r="H150" s="1306">
        <f t="shared" si="7"/>
        <v>35.200000000000003</v>
      </c>
      <c r="T150" s="1206"/>
      <c r="U150" s="1206"/>
      <c r="W150" s="1206"/>
    </row>
    <row r="151" spans="1:23" x14ac:dyDescent="0.25">
      <c r="A151" s="6" t="s">
        <v>406</v>
      </c>
      <c r="B151" s="6" t="s">
        <v>1528</v>
      </c>
      <c r="C151" s="877" t="s">
        <v>5</v>
      </c>
      <c r="D151" s="877" t="s">
        <v>5246</v>
      </c>
      <c r="E151" s="1306" t="s">
        <v>5431</v>
      </c>
      <c r="F151" s="1306">
        <v>1.1000000000000001</v>
      </c>
      <c r="G151" s="1306">
        <v>30</v>
      </c>
      <c r="H151" s="1306">
        <f t="shared" si="7"/>
        <v>33</v>
      </c>
      <c r="T151" s="1206"/>
      <c r="U151" s="1206"/>
      <c r="W151" s="1206"/>
    </row>
    <row r="152" spans="1:23" x14ac:dyDescent="0.25">
      <c r="A152" s="6" t="s">
        <v>406</v>
      </c>
      <c r="B152" s="6" t="s">
        <v>1528</v>
      </c>
      <c r="C152" s="877" t="s">
        <v>5</v>
      </c>
      <c r="D152" s="877" t="s">
        <v>5246</v>
      </c>
      <c r="E152" s="1306" t="s">
        <v>5432</v>
      </c>
      <c r="F152" s="1306">
        <v>29.94</v>
      </c>
      <c r="G152" s="1306">
        <v>28</v>
      </c>
      <c r="H152" s="1306">
        <f t="shared" si="7"/>
        <v>838.32</v>
      </c>
      <c r="T152" s="1206"/>
      <c r="U152" s="1206"/>
      <c r="W152" s="1206"/>
    </row>
    <row r="153" spans="1:23" x14ac:dyDescent="0.25">
      <c r="A153" s="6" t="s">
        <v>406</v>
      </c>
      <c r="B153" s="6" t="s">
        <v>1528</v>
      </c>
      <c r="C153" s="877" t="s">
        <v>5</v>
      </c>
      <c r="D153" s="877" t="s">
        <v>5246</v>
      </c>
      <c r="E153" s="1306" t="s">
        <v>5440</v>
      </c>
      <c r="F153" s="1306">
        <v>14.41</v>
      </c>
      <c r="G153" s="1306">
        <v>2</v>
      </c>
      <c r="H153" s="1306">
        <f t="shared" si="7"/>
        <v>28.82</v>
      </c>
      <c r="T153" s="1206"/>
      <c r="U153" s="1206"/>
      <c r="W153" s="1206"/>
    </row>
    <row r="154" spans="1:23" x14ac:dyDescent="0.25">
      <c r="A154" s="6" t="s">
        <v>406</v>
      </c>
      <c r="B154" s="6" t="s">
        <v>1528</v>
      </c>
      <c r="C154" s="877" t="s">
        <v>5</v>
      </c>
      <c r="D154" s="877" t="s">
        <v>5246</v>
      </c>
      <c r="E154" s="1306" t="s">
        <v>5487</v>
      </c>
      <c r="F154" s="1306">
        <v>40.53</v>
      </c>
      <c r="G154" s="1306">
        <v>2</v>
      </c>
      <c r="H154" s="1306">
        <f t="shared" si="7"/>
        <v>81.06</v>
      </c>
      <c r="T154" s="1206"/>
      <c r="U154" s="1206"/>
      <c r="W154" s="1206"/>
    </row>
    <row r="155" spans="1:23" x14ac:dyDescent="0.25">
      <c r="A155" s="6" t="s">
        <v>406</v>
      </c>
      <c r="B155" s="6" t="s">
        <v>1528</v>
      </c>
      <c r="C155" s="877" t="s">
        <v>5</v>
      </c>
      <c r="D155" s="877" t="s">
        <v>5246</v>
      </c>
      <c r="E155" s="1306" t="s">
        <v>5437</v>
      </c>
      <c r="F155" s="1306">
        <v>11.9</v>
      </c>
      <c r="G155" s="1306">
        <v>28</v>
      </c>
      <c r="H155" s="1306">
        <f t="shared" si="7"/>
        <v>333.2</v>
      </c>
      <c r="T155" s="1206"/>
      <c r="U155" s="1206"/>
      <c r="W155" s="1206"/>
    </row>
    <row r="156" spans="1:23" x14ac:dyDescent="0.25">
      <c r="A156" s="6" t="s">
        <v>406</v>
      </c>
      <c r="B156" s="6" t="s">
        <v>1528</v>
      </c>
      <c r="C156" s="877" t="s">
        <v>5</v>
      </c>
      <c r="D156" s="877" t="s">
        <v>5246</v>
      </c>
      <c r="E156" s="1306" t="s">
        <v>5442</v>
      </c>
      <c r="F156" s="1306">
        <v>44.25</v>
      </c>
      <c r="G156" s="1306">
        <v>2</v>
      </c>
      <c r="H156" s="1306">
        <f t="shared" si="7"/>
        <v>88.5</v>
      </c>
      <c r="T156" s="1206"/>
      <c r="U156" s="1206"/>
      <c r="W156" s="1206"/>
    </row>
    <row r="157" spans="1:23" x14ac:dyDescent="0.25">
      <c r="A157" s="6" t="s">
        <v>406</v>
      </c>
      <c r="B157" s="6" t="s">
        <v>1528</v>
      </c>
      <c r="C157" s="877" t="s">
        <v>5</v>
      </c>
      <c r="D157" s="877" t="s">
        <v>5246</v>
      </c>
      <c r="E157" s="1306" t="s">
        <v>5488</v>
      </c>
      <c r="F157" s="1306">
        <v>11.9</v>
      </c>
      <c r="G157" s="1306">
        <v>2</v>
      </c>
      <c r="H157" s="1306">
        <f t="shared" si="7"/>
        <v>23.8</v>
      </c>
      <c r="T157" s="1206"/>
      <c r="U157" s="1206"/>
      <c r="W157" s="1206"/>
    </row>
    <row r="158" spans="1:23" x14ac:dyDescent="0.25">
      <c r="A158" s="6" t="s">
        <v>406</v>
      </c>
      <c r="B158" s="6" t="s">
        <v>1528</v>
      </c>
      <c r="C158" s="877" t="s">
        <v>5</v>
      </c>
      <c r="D158" s="877" t="s">
        <v>5247</v>
      </c>
      <c r="E158" s="1306" t="s">
        <v>5446</v>
      </c>
      <c r="F158" s="1306">
        <v>7.18</v>
      </c>
      <c r="G158" s="1306">
        <v>4</v>
      </c>
      <c r="H158" s="1306">
        <f t="shared" si="7"/>
        <v>28.72</v>
      </c>
      <c r="T158" s="1206"/>
      <c r="U158" s="1206"/>
      <c r="W158" s="1206"/>
    </row>
    <row r="159" spans="1:23" x14ac:dyDescent="0.25">
      <c r="A159" s="6" t="s">
        <v>406</v>
      </c>
      <c r="B159" s="6" t="s">
        <v>1528</v>
      </c>
      <c r="C159" s="877" t="s">
        <v>5</v>
      </c>
      <c r="D159" s="877" t="s">
        <v>5247</v>
      </c>
      <c r="E159" s="1306" t="s">
        <v>5436</v>
      </c>
      <c r="F159" s="1306">
        <v>12.28</v>
      </c>
      <c r="G159" s="1306">
        <v>1</v>
      </c>
      <c r="H159" s="1306">
        <f t="shared" si="7"/>
        <v>12.28</v>
      </c>
      <c r="T159" s="1206"/>
      <c r="U159" s="1206"/>
      <c r="W159" s="1206"/>
    </row>
    <row r="160" spans="1:23" x14ac:dyDescent="0.25">
      <c r="A160" s="6" t="s">
        <v>406</v>
      </c>
      <c r="B160" s="6" t="s">
        <v>1528</v>
      </c>
      <c r="C160" s="877" t="s">
        <v>5</v>
      </c>
      <c r="D160" s="877" t="s">
        <v>5247</v>
      </c>
      <c r="E160" s="1306" t="s">
        <v>5431</v>
      </c>
      <c r="F160" s="1306">
        <v>1.1000000000000001</v>
      </c>
      <c r="G160" s="1306">
        <v>5</v>
      </c>
      <c r="H160" s="1306">
        <f t="shared" si="7"/>
        <v>5.5</v>
      </c>
      <c r="T160" s="1206"/>
      <c r="U160" s="1206"/>
      <c r="W160" s="1206"/>
    </row>
    <row r="161" spans="1:23" x14ac:dyDescent="0.25">
      <c r="A161" s="6" t="s">
        <v>406</v>
      </c>
      <c r="B161" s="6" t="s">
        <v>441</v>
      </c>
      <c r="C161" s="877" t="s">
        <v>442</v>
      </c>
      <c r="D161" s="877" t="s">
        <v>5249</v>
      </c>
      <c r="E161" s="1306" t="s">
        <v>5447</v>
      </c>
      <c r="F161" s="1306">
        <v>4.2300000000000004</v>
      </c>
      <c r="G161" s="1306">
        <v>2</v>
      </c>
      <c r="H161" s="1306">
        <f t="shared" si="7"/>
        <v>8.4600000000000009</v>
      </c>
      <c r="T161" s="1206"/>
      <c r="U161" s="1206"/>
      <c r="W161" s="1206"/>
    </row>
    <row r="162" spans="1:23" x14ac:dyDescent="0.25">
      <c r="A162" s="6" t="s">
        <v>406</v>
      </c>
      <c r="B162" s="6" t="s">
        <v>441</v>
      </c>
      <c r="C162" s="877" t="s">
        <v>442</v>
      </c>
      <c r="D162" s="877" t="s">
        <v>5249</v>
      </c>
      <c r="E162" s="1306" t="s">
        <v>5448</v>
      </c>
      <c r="F162" s="1306">
        <v>2.39</v>
      </c>
      <c r="G162" s="1306">
        <v>2</v>
      </c>
      <c r="H162" s="1306">
        <f t="shared" si="7"/>
        <v>4.78</v>
      </c>
      <c r="T162" s="1206"/>
      <c r="U162" s="1206"/>
      <c r="W162" s="1206"/>
    </row>
    <row r="163" spans="1:23" x14ac:dyDescent="0.25">
      <c r="A163" s="6" t="s">
        <v>406</v>
      </c>
      <c r="B163" s="6" t="s">
        <v>441</v>
      </c>
      <c r="C163" s="877" t="s">
        <v>442</v>
      </c>
      <c r="D163" s="877" t="s">
        <v>5249</v>
      </c>
      <c r="E163" s="1306" t="s">
        <v>5449</v>
      </c>
      <c r="F163" s="1306">
        <v>2.76</v>
      </c>
      <c r="G163" s="1306">
        <v>2</v>
      </c>
      <c r="H163" s="1306">
        <f t="shared" si="7"/>
        <v>5.52</v>
      </c>
      <c r="T163" s="1206"/>
      <c r="U163" s="1206"/>
      <c r="W163" s="1206"/>
    </row>
    <row r="164" spans="1:23" x14ac:dyDescent="0.25">
      <c r="A164" s="6" t="s">
        <v>406</v>
      </c>
      <c r="B164" s="6" t="s">
        <v>441</v>
      </c>
      <c r="C164" s="877" t="s">
        <v>442</v>
      </c>
      <c r="D164" s="877" t="s">
        <v>5249</v>
      </c>
      <c r="E164" s="1306" t="s">
        <v>5450</v>
      </c>
      <c r="F164" s="1306">
        <v>2.76</v>
      </c>
      <c r="G164" s="1306">
        <v>2</v>
      </c>
      <c r="H164" s="1306">
        <f t="shared" si="7"/>
        <v>5.52</v>
      </c>
      <c r="T164" s="1206"/>
      <c r="U164" s="1206"/>
      <c r="W164" s="1206"/>
    </row>
    <row r="165" spans="1:23" x14ac:dyDescent="0.25">
      <c r="A165" s="6" t="s">
        <v>406</v>
      </c>
      <c r="B165" s="6" t="s">
        <v>441</v>
      </c>
      <c r="C165" s="877" t="s">
        <v>442</v>
      </c>
      <c r="D165" s="877" t="s">
        <v>5249</v>
      </c>
      <c r="E165" s="1306" t="s">
        <v>5468</v>
      </c>
      <c r="F165" s="1306">
        <v>7.68</v>
      </c>
      <c r="G165" s="1306">
        <v>2</v>
      </c>
      <c r="H165" s="1306">
        <f t="shared" si="7"/>
        <v>15.36</v>
      </c>
      <c r="T165" s="1206"/>
      <c r="U165" s="1206"/>
      <c r="W165" s="1206"/>
    </row>
    <row r="166" spans="1:23" x14ac:dyDescent="0.25">
      <c r="A166" s="6" t="s">
        <v>406</v>
      </c>
      <c r="B166" s="6" t="s">
        <v>441</v>
      </c>
      <c r="C166" s="877" t="s">
        <v>442</v>
      </c>
      <c r="D166" s="877" t="s">
        <v>5249</v>
      </c>
      <c r="E166" s="1306" t="s">
        <v>5333</v>
      </c>
      <c r="F166" s="1306">
        <v>1.46</v>
      </c>
      <c r="G166" s="1306">
        <v>1</v>
      </c>
      <c r="H166" s="1306">
        <f t="shared" si="7"/>
        <v>1.46</v>
      </c>
      <c r="T166" s="1206"/>
      <c r="U166" s="1206"/>
      <c r="W166" s="1206"/>
    </row>
    <row r="167" spans="1:23" x14ac:dyDescent="0.25">
      <c r="A167" s="6" t="s">
        <v>406</v>
      </c>
      <c r="B167" s="6" t="s">
        <v>441</v>
      </c>
      <c r="C167" s="877" t="s">
        <v>442</v>
      </c>
      <c r="D167" s="877" t="s">
        <v>5249</v>
      </c>
      <c r="E167" s="1306" t="s">
        <v>5452</v>
      </c>
      <c r="F167" s="1306">
        <v>1.91</v>
      </c>
      <c r="G167" s="1306">
        <v>2</v>
      </c>
      <c r="H167" s="1306">
        <f t="shared" si="7"/>
        <v>3.82</v>
      </c>
      <c r="T167" s="1206"/>
      <c r="U167" s="1206"/>
      <c r="W167" s="1206"/>
    </row>
    <row r="168" spans="1:23" x14ac:dyDescent="0.25">
      <c r="A168" s="6" t="s">
        <v>406</v>
      </c>
      <c r="B168" s="6" t="s">
        <v>441</v>
      </c>
      <c r="C168" s="877" t="s">
        <v>442</v>
      </c>
      <c r="D168" s="877" t="s">
        <v>5249</v>
      </c>
      <c r="E168" s="1306" t="s">
        <v>5453</v>
      </c>
      <c r="F168" s="1306">
        <v>1.39</v>
      </c>
      <c r="G168" s="1306">
        <v>2</v>
      </c>
      <c r="H168" s="1306">
        <f t="shared" si="7"/>
        <v>2.78</v>
      </c>
      <c r="T168" s="1206"/>
      <c r="U168" s="1206"/>
      <c r="W168" s="1206"/>
    </row>
    <row r="169" spans="1:23" x14ac:dyDescent="0.25">
      <c r="A169" s="6" t="s">
        <v>406</v>
      </c>
      <c r="B169" s="6" t="s">
        <v>441</v>
      </c>
      <c r="C169" s="877" t="s">
        <v>442</v>
      </c>
      <c r="D169" s="877" t="s">
        <v>5249</v>
      </c>
      <c r="E169" s="1306" t="s">
        <v>5454</v>
      </c>
      <c r="F169" s="1306">
        <v>1.25</v>
      </c>
      <c r="G169" s="1306">
        <v>2</v>
      </c>
      <c r="H169" s="1306">
        <f t="shared" si="7"/>
        <v>2.5</v>
      </c>
      <c r="T169" s="1206"/>
      <c r="U169" s="1206"/>
      <c r="W169" s="1206"/>
    </row>
    <row r="170" spans="1:23" x14ac:dyDescent="0.25">
      <c r="A170" s="6" t="s">
        <v>406</v>
      </c>
      <c r="B170" s="6" t="s">
        <v>441</v>
      </c>
      <c r="C170" s="877" t="s">
        <v>442</v>
      </c>
      <c r="D170" s="877" t="s">
        <v>5249</v>
      </c>
      <c r="E170" s="1306" t="s">
        <v>5472</v>
      </c>
      <c r="F170" s="1306">
        <v>1.25</v>
      </c>
      <c r="G170" s="1306">
        <v>1</v>
      </c>
      <c r="H170" s="1306">
        <f t="shared" si="7"/>
        <v>1.25</v>
      </c>
      <c r="T170" s="1206"/>
      <c r="U170" s="1206"/>
      <c r="W170" s="1206"/>
    </row>
    <row r="171" spans="1:23" x14ac:dyDescent="0.25">
      <c r="A171" s="6" t="s">
        <v>406</v>
      </c>
      <c r="B171" s="6" t="s">
        <v>441</v>
      </c>
      <c r="C171" s="877" t="s">
        <v>442</v>
      </c>
      <c r="D171" s="877" t="s">
        <v>5249</v>
      </c>
      <c r="E171" s="1306" t="s">
        <v>5474</v>
      </c>
      <c r="F171" s="1306">
        <v>1.39</v>
      </c>
      <c r="G171" s="1306">
        <v>1</v>
      </c>
      <c r="H171" s="1306">
        <f t="shared" si="7"/>
        <v>1.39</v>
      </c>
      <c r="T171" s="1206"/>
      <c r="U171" s="1206"/>
      <c r="W171" s="1206"/>
    </row>
    <row r="172" spans="1:23" x14ac:dyDescent="0.25">
      <c r="A172" s="6" t="s">
        <v>406</v>
      </c>
      <c r="B172" s="6" t="s">
        <v>441</v>
      </c>
      <c r="C172" s="877" t="s">
        <v>442</v>
      </c>
      <c r="D172" s="877" t="s">
        <v>5249</v>
      </c>
      <c r="E172" s="1306" t="s">
        <v>5475</v>
      </c>
      <c r="F172" s="1306">
        <v>1.25</v>
      </c>
      <c r="G172" s="1306">
        <v>2</v>
      </c>
      <c r="H172" s="1306">
        <f t="shared" si="7"/>
        <v>2.5</v>
      </c>
      <c r="T172" s="1206"/>
      <c r="U172" s="1206"/>
      <c r="W172" s="1206"/>
    </row>
    <row r="173" spans="1:23" x14ac:dyDescent="0.25">
      <c r="A173" s="6" t="s">
        <v>406</v>
      </c>
      <c r="B173" s="6" t="s">
        <v>441</v>
      </c>
      <c r="C173" s="877" t="s">
        <v>442</v>
      </c>
      <c r="D173" s="877" t="s">
        <v>5249</v>
      </c>
      <c r="E173" s="1306" t="s">
        <v>5489</v>
      </c>
      <c r="F173" s="1306">
        <v>6.68</v>
      </c>
      <c r="G173" s="1306">
        <v>2</v>
      </c>
      <c r="H173" s="1306">
        <f t="shared" si="7"/>
        <v>13.36</v>
      </c>
      <c r="T173" s="1206"/>
      <c r="U173" s="1206"/>
      <c r="W173" s="1206"/>
    </row>
    <row r="174" spans="1:23" x14ac:dyDescent="0.25">
      <c r="A174" s="6" t="s">
        <v>406</v>
      </c>
      <c r="B174" s="6" t="s">
        <v>441</v>
      </c>
      <c r="C174" s="877" t="s">
        <v>442</v>
      </c>
      <c r="D174" s="877" t="s">
        <v>5249</v>
      </c>
      <c r="E174" s="1306" t="s">
        <v>5456</v>
      </c>
      <c r="F174" s="1306">
        <v>1.54</v>
      </c>
      <c r="G174" s="1306">
        <v>1</v>
      </c>
      <c r="H174" s="1306">
        <f t="shared" si="7"/>
        <v>1.54</v>
      </c>
      <c r="T174" s="1206"/>
      <c r="U174" s="1206"/>
      <c r="W174" s="1206"/>
    </row>
    <row r="175" spans="1:23" x14ac:dyDescent="0.25">
      <c r="A175" s="6" t="s">
        <v>406</v>
      </c>
      <c r="B175" s="6" t="s">
        <v>441</v>
      </c>
      <c r="C175" s="877" t="s">
        <v>442</v>
      </c>
      <c r="D175" s="877" t="s">
        <v>5249</v>
      </c>
      <c r="E175" s="1306" t="s">
        <v>5457</v>
      </c>
      <c r="F175" s="1306">
        <v>1.24</v>
      </c>
      <c r="G175" s="1306">
        <v>2</v>
      </c>
      <c r="H175" s="1306">
        <f t="shared" si="7"/>
        <v>2.48</v>
      </c>
      <c r="T175" s="1206"/>
      <c r="U175" s="1206"/>
      <c r="W175" s="1206"/>
    </row>
    <row r="176" spans="1:23" x14ac:dyDescent="0.25">
      <c r="A176" s="6" t="s">
        <v>406</v>
      </c>
      <c r="B176" s="6" t="s">
        <v>441</v>
      </c>
      <c r="C176" s="877" t="s">
        <v>442</v>
      </c>
      <c r="D176" s="877" t="s">
        <v>5249</v>
      </c>
      <c r="E176" s="1306" t="s">
        <v>5458</v>
      </c>
      <c r="F176" s="1306">
        <v>1.24</v>
      </c>
      <c r="G176" s="1306">
        <v>2</v>
      </c>
      <c r="H176" s="1306">
        <f t="shared" si="7"/>
        <v>2.48</v>
      </c>
      <c r="T176" s="1206"/>
      <c r="U176" s="1206"/>
      <c r="W176" s="1206"/>
    </row>
    <row r="177" spans="1:23" x14ac:dyDescent="0.25">
      <c r="A177" s="6" t="s">
        <v>406</v>
      </c>
      <c r="B177" s="6" t="s">
        <v>441</v>
      </c>
      <c r="C177" s="877" t="s">
        <v>442</v>
      </c>
      <c r="D177" s="877" t="s">
        <v>5249</v>
      </c>
      <c r="E177" s="1306" t="s">
        <v>5460</v>
      </c>
      <c r="F177" s="1306">
        <v>1.54</v>
      </c>
      <c r="G177" s="1306">
        <v>2</v>
      </c>
      <c r="H177" s="1306">
        <f t="shared" si="7"/>
        <v>3.08</v>
      </c>
      <c r="T177" s="1206"/>
      <c r="U177" s="1206"/>
      <c r="W177" s="1206"/>
    </row>
    <row r="178" spans="1:23" x14ac:dyDescent="0.25">
      <c r="A178" s="6" t="s">
        <v>406</v>
      </c>
      <c r="B178" s="6" t="s">
        <v>441</v>
      </c>
      <c r="C178" s="877" t="s">
        <v>442</v>
      </c>
      <c r="D178" s="877" t="s">
        <v>5249</v>
      </c>
      <c r="E178" s="1306" t="s">
        <v>5327</v>
      </c>
      <c r="F178" s="1306">
        <v>1.57</v>
      </c>
      <c r="G178" s="1306">
        <v>2</v>
      </c>
      <c r="H178" s="1306">
        <f t="shared" si="7"/>
        <v>3.14</v>
      </c>
      <c r="T178" s="1206"/>
      <c r="U178" s="1206"/>
      <c r="W178" s="1206"/>
    </row>
    <row r="179" spans="1:23" x14ac:dyDescent="0.25">
      <c r="A179" s="6" t="s">
        <v>406</v>
      </c>
      <c r="B179" s="6" t="s">
        <v>441</v>
      </c>
      <c r="C179" s="877" t="s">
        <v>442</v>
      </c>
      <c r="D179" s="877" t="s">
        <v>5249</v>
      </c>
      <c r="E179" s="1306" t="s">
        <v>5484</v>
      </c>
      <c r="F179" s="1306">
        <v>7.12</v>
      </c>
      <c r="G179" s="1306">
        <v>2</v>
      </c>
      <c r="H179" s="1306">
        <f t="shared" si="7"/>
        <v>14.24</v>
      </c>
      <c r="T179" s="1206"/>
      <c r="U179" s="1206"/>
      <c r="W179" s="1206"/>
    </row>
    <row r="180" spans="1:23" x14ac:dyDescent="0.25">
      <c r="A180" s="6" t="s">
        <v>406</v>
      </c>
      <c r="B180" s="6" t="s">
        <v>441</v>
      </c>
      <c r="C180" s="877" t="s">
        <v>442</v>
      </c>
      <c r="D180" s="877" t="s">
        <v>5249</v>
      </c>
      <c r="E180" s="1306" t="s">
        <v>5461</v>
      </c>
      <c r="F180" s="1306">
        <v>2.5499999999999998</v>
      </c>
      <c r="G180" s="1306">
        <v>2</v>
      </c>
      <c r="H180" s="1306">
        <f t="shared" si="7"/>
        <v>5.0999999999999996</v>
      </c>
      <c r="T180" s="1206"/>
      <c r="U180" s="1206"/>
      <c r="W180" s="1206"/>
    </row>
    <row r="181" spans="1:23" x14ac:dyDescent="0.25">
      <c r="A181" s="6" t="s">
        <v>406</v>
      </c>
      <c r="B181" s="6" t="s">
        <v>441</v>
      </c>
      <c r="C181" s="877" t="s">
        <v>442</v>
      </c>
      <c r="D181" s="877" t="s">
        <v>5249</v>
      </c>
      <c r="E181" s="1306" t="s">
        <v>5490</v>
      </c>
      <c r="F181" s="1306">
        <v>5.63</v>
      </c>
      <c r="G181" s="1306">
        <v>2</v>
      </c>
      <c r="H181" s="1306">
        <f t="shared" si="7"/>
        <v>11.26</v>
      </c>
      <c r="T181" s="1206"/>
      <c r="U181" s="1206"/>
      <c r="W181" s="1206"/>
    </row>
    <row r="182" spans="1:23" x14ac:dyDescent="0.25">
      <c r="A182" s="6" t="s">
        <v>406</v>
      </c>
      <c r="B182" s="6" t="s">
        <v>1945</v>
      </c>
      <c r="C182" s="877" t="s">
        <v>1946</v>
      </c>
      <c r="D182" s="877" t="s">
        <v>5250</v>
      </c>
      <c r="E182" s="1306" t="s">
        <v>5491</v>
      </c>
      <c r="F182" s="1306">
        <v>15.01</v>
      </c>
      <c r="G182" s="1306">
        <v>1</v>
      </c>
      <c r="H182" s="1306">
        <f t="shared" si="7"/>
        <v>15.01</v>
      </c>
      <c r="T182" s="1206"/>
      <c r="U182" s="1206"/>
      <c r="W182" s="1206"/>
    </row>
    <row r="183" spans="1:23" x14ac:dyDescent="0.25">
      <c r="A183" s="6" t="s">
        <v>406</v>
      </c>
      <c r="B183" s="6" t="s">
        <v>1945</v>
      </c>
      <c r="C183" s="877" t="s">
        <v>1946</v>
      </c>
      <c r="D183" s="877" t="s">
        <v>5250</v>
      </c>
      <c r="E183" s="1306" t="s">
        <v>5492</v>
      </c>
      <c r="F183" s="1306">
        <v>8.6999999999999993</v>
      </c>
      <c r="G183" s="1306">
        <v>1</v>
      </c>
      <c r="H183" s="1306">
        <f t="shared" si="7"/>
        <v>8.6999999999999993</v>
      </c>
      <c r="T183" s="1206"/>
      <c r="U183" s="1206"/>
      <c r="W183" s="1206"/>
    </row>
    <row r="184" spans="1:23" x14ac:dyDescent="0.25">
      <c r="A184" s="6" t="s">
        <v>406</v>
      </c>
      <c r="B184" s="6" t="s">
        <v>715</v>
      </c>
      <c r="C184" s="877" t="s">
        <v>716</v>
      </c>
      <c r="D184" s="877" t="s">
        <v>5246</v>
      </c>
      <c r="E184" s="1306" t="s">
        <v>5431</v>
      </c>
      <c r="F184" s="1306">
        <v>1.1000000000000001</v>
      </c>
      <c r="G184" s="1306">
        <v>32</v>
      </c>
      <c r="H184" s="1306">
        <f t="shared" si="7"/>
        <v>35.200000000000003</v>
      </c>
      <c r="T184" s="1206"/>
      <c r="U184" s="1206"/>
      <c r="W184" s="1206"/>
    </row>
    <row r="185" spans="1:23" x14ac:dyDescent="0.25">
      <c r="A185" s="6" t="s">
        <v>406</v>
      </c>
      <c r="B185" s="6" t="s">
        <v>715</v>
      </c>
      <c r="C185" s="877" t="s">
        <v>716</v>
      </c>
      <c r="D185" s="877" t="s">
        <v>5246</v>
      </c>
      <c r="E185" s="1306" t="s">
        <v>5432</v>
      </c>
      <c r="F185" s="1306">
        <v>29.94</v>
      </c>
      <c r="G185" s="1306">
        <v>32</v>
      </c>
      <c r="H185" s="1306">
        <f t="shared" si="7"/>
        <v>958.08</v>
      </c>
      <c r="T185" s="1206"/>
      <c r="U185" s="1206"/>
      <c r="W185" s="1206"/>
    </row>
    <row r="186" spans="1:23" x14ac:dyDescent="0.25">
      <c r="A186" s="6" t="s">
        <v>406</v>
      </c>
      <c r="B186" s="6" t="s">
        <v>715</v>
      </c>
      <c r="C186" s="877" t="s">
        <v>716</v>
      </c>
      <c r="D186" s="877" t="s">
        <v>5246</v>
      </c>
      <c r="E186" s="1306" t="s">
        <v>5437</v>
      </c>
      <c r="F186" s="1306">
        <v>11.9</v>
      </c>
      <c r="G186" s="1306">
        <v>32</v>
      </c>
      <c r="H186" s="1306">
        <f t="shared" ref="H186:H241" si="8">F186*G186</f>
        <v>380.8</v>
      </c>
      <c r="T186" s="1206"/>
      <c r="U186" s="1206"/>
      <c r="W186" s="1206"/>
    </row>
    <row r="187" spans="1:23" x14ac:dyDescent="0.25">
      <c r="A187" s="6" t="s">
        <v>406</v>
      </c>
      <c r="B187" s="6" t="s">
        <v>715</v>
      </c>
      <c r="C187" s="877" t="s">
        <v>716</v>
      </c>
      <c r="D187" s="877" t="s">
        <v>5247</v>
      </c>
      <c r="E187" s="1306" t="s">
        <v>5436</v>
      </c>
      <c r="F187" s="1306">
        <v>12.280000000000001</v>
      </c>
      <c r="G187" s="1306">
        <v>6</v>
      </c>
      <c r="H187" s="1306">
        <f t="shared" si="8"/>
        <v>73.680000000000007</v>
      </c>
      <c r="T187" s="1206"/>
      <c r="U187" s="1206"/>
      <c r="W187" s="1206"/>
    </row>
    <row r="188" spans="1:23" x14ac:dyDescent="0.25">
      <c r="A188" s="6" t="s">
        <v>406</v>
      </c>
      <c r="B188" s="6" t="s">
        <v>715</v>
      </c>
      <c r="C188" s="877" t="s">
        <v>716</v>
      </c>
      <c r="D188" s="877" t="s">
        <v>5247</v>
      </c>
      <c r="E188" s="1306" t="s">
        <v>5431</v>
      </c>
      <c r="F188" s="1306">
        <v>1.0999999999999999</v>
      </c>
      <c r="G188" s="1306">
        <v>6</v>
      </c>
      <c r="H188" s="1306">
        <f t="shared" si="8"/>
        <v>6.6</v>
      </c>
      <c r="T188" s="1206"/>
      <c r="U188" s="1206"/>
      <c r="W188" s="1206"/>
    </row>
    <row r="189" spans="1:23" x14ac:dyDescent="0.25">
      <c r="A189" s="6" t="s">
        <v>406</v>
      </c>
      <c r="B189" s="6" t="s">
        <v>717</v>
      </c>
      <c r="C189" s="877" t="s">
        <v>718</v>
      </c>
      <c r="D189" s="877" t="s">
        <v>5246</v>
      </c>
      <c r="E189" s="1306" t="s">
        <v>5431</v>
      </c>
      <c r="F189" s="1306">
        <v>1.1000000000000001</v>
      </c>
      <c r="G189" s="1306">
        <v>16</v>
      </c>
      <c r="H189" s="1306">
        <f t="shared" si="8"/>
        <v>17.600000000000001</v>
      </c>
      <c r="T189" s="1206"/>
      <c r="U189" s="1206"/>
      <c r="W189" s="1206"/>
    </row>
    <row r="190" spans="1:23" x14ac:dyDescent="0.25">
      <c r="A190" s="6" t="s">
        <v>406</v>
      </c>
      <c r="B190" s="6" t="s">
        <v>717</v>
      </c>
      <c r="C190" s="877" t="s">
        <v>718</v>
      </c>
      <c r="D190" s="877" t="s">
        <v>5246</v>
      </c>
      <c r="E190" s="1306" t="s">
        <v>5432</v>
      </c>
      <c r="F190" s="1306">
        <v>29.94</v>
      </c>
      <c r="G190" s="1306">
        <v>16</v>
      </c>
      <c r="H190" s="1306">
        <f t="shared" si="8"/>
        <v>479.04</v>
      </c>
      <c r="T190" s="1206"/>
      <c r="U190" s="1206"/>
      <c r="W190" s="1206"/>
    </row>
    <row r="191" spans="1:23" x14ac:dyDescent="0.25">
      <c r="A191" s="6" t="s">
        <v>406</v>
      </c>
      <c r="B191" s="6" t="s">
        <v>717</v>
      </c>
      <c r="C191" s="877" t="s">
        <v>718</v>
      </c>
      <c r="D191" s="877" t="s">
        <v>5246</v>
      </c>
      <c r="E191" s="1306" t="s">
        <v>5433</v>
      </c>
      <c r="F191" s="1306">
        <v>20.74</v>
      </c>
      <c r="G191" s="1306">
        <v>16</v>
      </c>
      <c r="H191" s="1306">
        <f t="shared" si="8"/>
        <v>331.84</v>
      </c>
      <c r="T191" s="1206"/>
      <c r="U191" s="1206"/>
      <c r="W191" s="1206"/>
    </row>
    <row r="192" spans="1:23" x14ac:dyDescent="0.25">
      <c r="A192" s="6" t="s">
        <v>406</v>
      </c>
      <c r="B192" s="6" t="s">
        <v>717</v>
      </c>
      <c r="C192" s="877" t="s">
        <v>718</v>
      </c>
      <c r="D192" s="877" t="s">
        <v>5247</v>
      </c>
      <c r="E192" s="1306" t="s">
        <v>5446</v>
      </c>
      <c r="F192" s="1306">
        <v>7.18</v>
      </c>
      <c r="G192" s="1306">
        <v>1</v>
      </c>
      <c r="H192" s="1306">
        <f t="shared" si="8"/>
        <v>7.18</v>
      </c>
      <c r="T192" s="1206"/>
      <c r="U192" s="1206"/>
      <c r="W192" s="1206"/>
    </row>
    <row r="193" spans="1:23" x14ac:dyDescent="0.25">
      <c r="A193" s="6" t="s">
        <v>406</v>
      </c>
      <c r="B193" s="6" t="s">
        <v>717</v>
      </c>
      <c r="C193" s="877" t="s">
        <v>718</v>
      </c>
      <c r="D193" s="877" t="s">
        <v>5247</v>
      </c>
      <c r="E193" s="1306" t="s">
        <v>5436</v>
      </c>
      <c r="F193" s="1306">
        <v>12.280000000000001</v>
      </c>
      <c r="G193" s="1306">
        <v>6</v>
      </c>
      <c r="H193" s="1306">
        <f t="shared" si="8"/>
        <v>73.680000000000007</v>
      </c>
      <c r="T193" s="1206"/>
      <c r="U193" s="1206"/>
      <c r="W193" s="1206"/>
    </row>
    <row r="194" spans="1:23" x14ac:dyDescent="0.25">
      <c r="A194" s="6" t="s">
        <v>406</v>
      </c>
      <c r="B194" s="6" t="s">
        <v>717</v>
      </c>
      <c r="C194" s="877" t="s">
        <v>718</v>
      </c>
      <c r="D194" s="877" t="s">
        <v>5247</v>
      </c>
      <c r="E194" s="1306" t="s">
        <v>5431</v>
      </c>
      <c r="F194" s="1306">
        <v>1.1000000000000001</v>
      </c>
      <c r="G194" s="1306">
        <v>7</v>
      </c>
      <c r="H194" s="1306">
        <f t="shared" si="8"/>
        <v>7.7000000000000011</v>
      </c>
      <c r="T194" s="1206"/>
      <c r="U194" s="1206"/>
      <c r="W194" s="1206"/>
    </row>
    <row r="195" spans="1:23" x14ac:dyDescent="0.25">
      <c r="A195" s="6" t="s">
        <v>406</v>
      </c>
      <c r="B195" s="6" t="s">
        <v>452</v>
      </c>
      <c r="C195" s="877" t="s">
        <v>453</v>
      </c>
      <c r="D195" s="877" t="s">
        <v>5246</v>
      </c>
      <c r="E195" s="1306" t="s">
        <v>5431</v>
      </c>
      <c r="F195" s="1306">
        <v>1.0999999999999999</v>
      </c>
      <c r="G195" s="1306">
        <v>54</v>
      </c>
      <c r="H195" s="1306">
        <f t="shared" si="8"/>
        <v>59.399999999999991</v>
      </c>
      <c r="T195" s="1206"/>
      <c r="U195" s="1206"/>
      <c r="W195" s="1206"/>
    </row>
    <row r="196" spans="1:23" x14ac:dyDescent="0.25">
      <c r="A196" s="6" t="s">
        <v>406</v>
      </c>
      <c r="B196" s="6" t="s">
        <v>452</v>
      </c>
      <c r="C196" s="877" t="s">
        <v>453</v>
      </c>
      <c r="D196" s="877" t="s">
        <v>5246</v>
      </c>
      <c r="E196" s="1306" t="s">
        <v>5432</v>
      </c>
      <c r="F196" s="1306">
        <v>29.939999999999998</v>
      </c>
      <c r="G196" s="1306">
        <v>53</v>
      </c>
      <c r="H196" s="1306">
        <f t="shared" si="8"/>
        <v>1586.82</v>
      </c>
      <c r="T196" s="1206"/>
      <c r="U196" s="1206"/>
      <c r="W196" s="1206"/>
    </row>
    <row r="197" spans="1:23" x14ac:dyDescent="0.25">
      <c r="A197" s="6" t="s">
        <v>406</v>
      </c>
      <c r="B197" s="6" t="s">
        <v>452</v>
      </c>
      <c r="C197" s="877" t="s">
        <v>453</v>
      </c>
      <c r="D197" s="877" t="s">
        <v>5246</v>
      </c>
      <c r="E197" s="1306" t="s">
        <v>5493</v>
      </c>
      <c r="F197" s="1306">
        <v>32.270000000000003</v>
      </c>
      <c r="G197" s="1306">
        <v>1</v>
      </c>
      <c r="H197" s="1306">
        <f t="shared" si="8"/>
        <v>32.270000000000003</v>
      </c>
      <c r="T197" s="1206"/>
      <c r="U197" s="1206"/>
      <c r="W197" s="1206"/>
    </row>
    <row r="198" spans="1:23" x14ac:dyDescent="0.25">
      <c r="A198" s="6" t="s">
        <v>406</v>
      </c>
      <c r="B198" s="6" t="s">
        <v>452</v>
      </c>
      <c r="C198" s="877" t="s">
        <v>453</v>
      </c>
      <c r="D198" s="877" t="s">
        <v>5246</v>
      </c>
      <c r="E198" s="1306" t="s">
        <v>5437</v>
      </c>
      <c r="F198" s="1306">
        <v>11.9</v>
      </c>
      <c r="G198" s="1306">
        <v>30</v>
      </c>
      <c r="H198" s="1306">
        <f t="shared" si="8"/>
        <v>357</v>
      </c>
      <c r="T198" s="1206"/>
      <c r="U198" s="1206"/>
      <c r="W198" s="1206"/>
    </row>
    <row r="199" spans="1:23" x14ac:dyDescent="0.25">
      <c r="A199" s="6" t="s">
        <v>406</v>
      </c>
      <c r="B199" s="6" t="s">
        <v>452</v>
      </c>
      <c r="C199" s="877" t="s">
        <v>453</v>
      </c>
      <c r="D199" s="877" t="s">
        <v>5246</v>
      </c>
      <c r="E199" s="1306" t="s">
        <v>5433</v>
      </c>
      <c r="F199" s="1306">
        <v>20.74</v>
      </c>
      <c r="G199" s="1306">
        <v>16</v>
      </c>
      <c r="H199" s="1306">
        <f t="shared" si="8"/>
        <v>331.84</v>
      </c>
      <c r="T199" s="1206"/>
      <c r="U199" s="1206"/>
      <c r="W199" s="1206"/>
    </row>
    <row r="200" spans="1:23" x14ac:dyDescent="0.25">
      <c r="A200" s="6" t="s">
        <v>406</v>
      </c>
      <c r="B200" s="6" t="s">
        <v>452</v>
      </c>
      <c r="C200" s="877" t="s">
        <v>453</v>
      </c>
      <c r="D200" s="877" t="s">
        <v>5248</v>
      </c>
      <c r="E200" s="1306" t="s">
        <v>5434</v>
      </c>
      <c r="F200" s="1306">
        <v>1.5899999999999999</v>
      </c>
      <c r="G200" s="1306">
        <v>3</v>
      </c>
      <c r="H200" s="1306">
        <f t="shared" si="8"/>
        <v>4.7699999999999996</v>
      </c>
      <c r="T200" s="1206"/>
      <c r="U200" s="1206"/>
      <c r="W200" s="1206"/>
    </row>
    <row r="201" spans="1:23" x14ac:dyDescent="0.25">
      <c r="A201" s="6" t="s">
        <v>406</v>
      </c>
      <c r="B201" s="6" t="s">
        <v>452</v>
      </c>
      <c r="C201" s="877" t="s">
        <v>453</v>
      </c>
      <c r="D201" s="877" t="s">
        <v>5248</v>
      </c>
      <c r="E201" s="1306" t="s">
        <v>5435</v>
      </c>
      <c r="F201" s="1306">
        <v>5.07</v>
      </c>
      <c r="G201" s="1306">
        <v>3</v>
      </c>
      <c r="H201" s="1306">
        <f t="shared" si="8"/>
        <v>15.21</v>
      </c>
      <c r="T201" s="1206"/>
      <c r="U201" s="1206"/>
      <c r="W201" s="1206"/>
    </row>
    <row r="202" spans="1:23" x14ac:dyDescent="0.25">
      <c r="A202" s="6" t="s">
        <v>406</v>
      </c>
      <c r="B202" s="6" t="s">
        <v>452</v>
      </c>
      <c r="C202" s="877" t="s">
        <v>453</v>
      </c>
      <c r="D202" s="877" t="s">
        <v>5251</v>
      </c>
      <c r="E202" s="1306" t="s">
        <v>5494</v>
      </c>
      <c r="F202" s="1306">
        <v>1.44</v>
      </c>
      <c r="G202" s="1306">
        <v>1</v>
      </c>
      <c r="H202" s="1306">
        <f t="shared" si="8"/>
        <v>1.44</v>
      </c>
      <c r="T202" s="1206"/>
      <c r="U202" s="1206"/>
      <c r="W202" s="1206"/>
    </row>
    <row r="203" spans="1:23" x14ac:dyDescent="0.25">
      <c r="A203" s="6" t="s">
        <v>406</v>
      </c>
      <c r="B203" s="6" t="s">
        <v>452</v>
      </c>
      <c r="C203" s="877" t="s">
        <v>453</v>
      </c>
      <c r="D203" s="877" t="s">
        <v>5252</v>
      </c>
      <c r="E203" s="1306" t="s">
        <v>5495</v>
      </c>
      <c r="F203" s="1306">
        <v>1.85</v>
      </c>
      <c r="G203" s="1306">
        <v>1</v>
      </c>
      <c r="H203" s="1306">
        <f t="shared" si="8"/>
        <v>1.85</v>
      </c>
      <c r="T203" s="1206"/>
      <c r="U203" s="1206"/>
      <c r="W203" s="1206"/>
    </row>
    <row r="204" spans="1:23" x14ac:dyDescent="0.25">
      <c r="A204" s="6" t="s">
        <v>406</v>
      </c>
      <c r="B204" s="6" t="s">
        <v>452</v>
      </c>
      <c r="C204" s="877" t="s">
        <v>453</v>
      </c>
      <c r="D204" s="877" t="s">
        <v>5252</v>
      </c>
      <c r="E204" s="1306" t="s">
        <v>5496</v>
      </c>
      <c r="F204" s="1306">
        <v>3.16</v>
      </c>
      <c r="G204" s="1306">
        <v>1</v>
      </c>
      <c r="H204" s="1306">
        <f t="shared" si="8"/>
        <v>3.16</v>
      </c>
      <c r="T204" s="1206"/>
      <c r="U204" s="1206"/>
      <c r="W204" s="1206"/>
    </row>
    <row r="205" spans="1:23" x14ac:dyDescent="0.25">
      <c r="A205" s="6" t="s">
        <v>406</v>
      </c>
      <c r="B205" s="6" t="s">
        <v>452</v>
      </c>
      <c r="C205" s="877" t="s">
        <v>453</v>
      </c>
      <c r="D205" s="877" t="s">
        <v>5252</v>
      </c>
      <c r="E205" s="1306" t="s">
        <v>5497</v>
      </c>
      <c r="F205" s="1306">
        <v>2.16</v>
      </c>
      <c r="G205" s="1306">
        <v>1</v>
      </c>
      <c r="H205" s="1306">
        <f t="shared" si="8"/>
        <v>2.16</v>
      </c>
      <c r="T205" s="1206"/>
      <c r="U205" s="1206"/>
      <c r="W205" s="1206"/>
    </row>
    <row r="206" spans="1:23" x14ac:dyDescent="0.25">
      <c r="A206" s="6" t="s">
        <v>406</v>
      </c>
      <c r="B206" s="6" t="s">
        <v>452</v>
      </c>
      <c r="C206" s="877" t="s">
        <v>453</v>
      </c>
      <c r="D206" s="877" t="s">
        <v>5252</v>
      </c>
      <c r="E206" s="1306" t="s">
        <v>5498</v>
      </c>
      <c r="F206" s="1306">
        <v>2.16</v>
      </c>
      <c r="G206" s="1306">
        <v>1</v>
      </c>
      <c r="H206" s="1306">
        <f t="shared" si="8"/>
        <v>2.16</v>
      </c>
      <c r="T206" s="1206"/>
      <c r="U206" s="1206"/>
      <c r="W206" s="1206"/>
    </row>
    <row r="207" spans="1:23" x14ac:dyDescent="0.25">
      <c r="A207" s="6" t="s">
        <v>406</v>
      </c>
      <c r="B207" s="6" t="s">
        <v>452</v>
      </c>
      <c r="C207" s="877" t="s">
        <v>453</v>
      </c>
      <c r="D207" s="877" t="s">
        <v>5252</v>
      </c>
      <c r="E207" s="1306" t="s">
        <v>5499</v>
      </c>
      <c r="F207" s="1306">
        <v>4.8899999999999997</v>
      </c>
      <c r="G207" s="1306">
        <v>1</v>
      </c>
      <c r="H207" s="1306">
        <f t="shared" si="8"/>
        <v>4.8899999999999997</v>
      </c>
      <c r="T207" s="1206"/>
      <c r="U207" s="1206"/>
      <c r="W207" s="1206"/>
    </row>
    <row r="208" spans="1:23" x14ac:dyDescent="0.25">
      <c r="A208" s="6" t="s">
        <v>406</v>
      </c>
      <c r="B208" s="6" t="s">
        <v>452</v>
      </c>
      <c r="C208" s="877" t="s">
        <v>453</v>
      </c>
      <c r="D208" s="877" t="s">
        <v>5252</v>
      </c>
      <c r="E208" s="1306" t="s">
        <v>5500</v>
      </c>
      <c r="F208" s="1306">
        <v>9.51</v>
      </c>
      <c r="G208" s="1306">
        <v>2</v>
      </c>
      <c r="H208" s="1306">
        <f t="shared" si="8"/>
        <v>19.02</v>
      </c>
      <c r="T208" s="1206"/>
      <c r="U208" s="1206"/>
      <c r="W208" s="1206"/>
    </row>
    <row r="209" spans="1:23" x14ac:dyDescent="0.25">
      <c r="A209" s="6" t="s">
        <v>406</v>
      </c>
      <c r="B209" s="6" t="s">
        <v>452</v>
      </c>
      <c r="C209" s="877" t="s">
        <v>453</v>
      </c>
      <c r="D209" s="877" t="s">
        <v>5252</v>
      </c>
      <c r="E209" s="1306" t="s">
        <v>5501</v>
      </c>
      <c r="F209" s="1306">
        <v>3.88</v>
      </c>
      <c r="G209" s="1306">
        <v>1</v>
      </c>
      <c r="H209" s="1306">
        <f t="shared" si="8"/>
        <v>3.88</v>
      </c>
      <c r="T209" s="1206"/>
      <c r="U209" s="1206"/>
      <c r="W209" s="1206"/>
    </row>
    <row r="210" spans="1:23" x14ac:dyDescent="0.25">
      <c r="A210" s="6" t="s">
        <v>406</v>
      </c>
      <c r="B210" s="6" t="s">
        <v>452</v>
      </c>
      <c r="C210" s="877" t="s">
        <v>453</v>
      </c>
      <c r="D210" s="877" t="s">
        <v>5252</v>
      </c>
      <c r="E210" s="1306" t="s">
        <v>5502</v>
      </c>
      <c r="F210" s="1306">
        <v>4.3</v>
      </c>
      <c r="G210" s="1306">
        <v>1</v>
      </c>
      <c r="H210" s="1306">
        <f t="shared" si="8"/>
        <v>4.3</v>
      </c>
      <c r="T210" s="1206"/>
      <c r="U210" s="1206"/>
      <c r="W210" s="1206"/>
    </row>
    <row r="211" spans="1:23" x14ac:dyDescent="0.25">
      <c r="A211" s="6" t="s">
        <v>406</v>
      </c>
      <c r="B211" s="6" t="s">
        <v>452</v>
      </c>
      <c r="C211" s="877" t="s">
        <v>453</v>
      </c>
      <c r="D211" s="877" t="s">
        <v>5252</v>
      </c>
      <c r="E211" s="1306" t="s">
        <v>5503</v>
      </c>
      <c r="F211" s="1306">
        <v>6.45</v>
      </c>
      <c r="G211" s="1306">
        <v>1</v>
      </c>
      <c r="H211" s="1306">
        <f t="shared" si="8"/>
        <v>6.45</v>
      </c>
      <c r="T211" s="1206"/>
      <c r="U211" s="1206"/>
      <c r="W211" s="1206"/>
    </row>
    <row r="212" spans="1:23" x14ac:dyDescent="0.25">
      <c r="A212" s="6" t="s">
        <v>406</v>
      </c>
      <c r="B212" s="6" t="s">
        <v>452</v>
      </c>
      <c r="C212" s="877" t="s">
        <v>453</v>
      </c>
      <c r="D212" s="877" t="s">
        <v>5252</v>
      </c>
      <c r="E212" s="1306" t="s">
        <v>5504</v>
      </c>
      <c r="F212" s="1306">
        <v>2.9</v>
      </c>
      <c r="G212" s="1306">
        <v>1</v>
      </c>
      <c r="H212" s="1306">
        <f t="shared" si="8"/>
        <v>2.9</v>
      </c>
      <c r="T212" s="1206"/>
      <c r="U212" s="1206"/>
      <c r="W212" s="1206"/>
    </row>
    <row r="213" spans="1:23" x14ac:dyDescent="0.25">
      <c r="A213" s="6" t="s">
        <v>406</v>
      </c>
      <c r="B213" s="6" t="s">
        <v>452</v>
      </c>
      <c r="C213" s="877" t="s">
        <v>453</v>
      </c>
      <c r="D213" s="877" t="s">
        <v>5252</v>
      </c>
      <c r="E213" s="1306" t="s">
        <v>5505</v>
      </c>
      <c r="F213" s="1306">
        <v>1.98</v>
      </c>
      <c r="G213" s="1306">
        <v>1</v>
      </c>
      <c r="H213" s="1306">
        <f t="shared" si="8"/>
        <v>1.98</v>
      </c>
      <c r="T213" s="1206"/>
      <c r="U213" s="1206"/>
      <c r="W213" s="1206"/>
    </row>
    <row r="214" spans="1:23" x14ac:dyDescent="0.25">
      <c r="A214" s="6" t="s">
        <v>406</v>
      </c>
      <c r="B214" s="6" t="s">
        <v>452</v>
      </c>
      <c r="C214" s="877" t="s">
        <v>453</v>
      </c>
      <c r="D214" s="877" t="s">
        <v>5253</v>
      </c>
      <c r="E214" s="1306" t="s">
        <v>5506</v>
      </c>
      <c r="F214" s="1306">
        <v>12.84</v>
      </c>
      <c r="G214" s="1306">
        <v>1</v>
      </c>
      <c r="H214" s="1306">
        <f t="shared" si="8"/>
        <v>12.84</v>
      </c>
      <c r="T214" s="1206"/>
      <c r="U214" s="1206"/>
      <c r="W214" s="1206"/>
    </row>
    <row r="215" spans="1:23" x14ac:dyDescent="0.25">
      <c r="A215" s="6" t="s">
        <v>406</v>
      </c>
      <c r="B215" s="6" t="s">
        <v>452</v>
      </c>
      <c r="C215" s="877" t="s">
        <v>453</v>
      </c>
      <c r="D215" s="877" t="s">
        <v>5254</v>
      </c>
      <c r="E215" s="1306" t="s">
        <v>5507</v>
      </c>
      <c r="F215" s="1306">
        <v>10.3</v>
      </c>
      <c r="G215" s="1306">
        <v>1</v>
      </c>
      <c r="H215" s="1306">
        <f t="shared" si="8"/>
        <v>10.3</v>
      </c>
      <c r="T215" s="1206"/>
      <c r="U215" s="1206"/>
      <c r="W215" s="1206"/>
    </row>
    <row r="216" spans="1:23" x14ac:dyDescent="0.25">
      <c r="A216" s="6" t="s">
        <v>406</v>
      </c>
      <c r="B216" s="6" t="s">
        <v>452</v>
      </c>
      <c r="C216" s="877" t="s">
        <v>453</v>
      </c>
      <c r="D216" s="877" t="s">
        <v>5255</v>
      </c>
      <c r="E216" s="1306" t="s">
        <v>5508</v>
      </c>
      <c r="F216" s="1306">
        <v>57.55</v>
      </c>
      <c r="G216" s="1306">
        <v>10</v>
      </c>
      <c r="H216" s="1306">
        <f t="shared" si="8"/>
        <v>575.5</v>
      </c>
      <c r="T216" s="1206"/>
      <c r="U216" s="1206"/>
      <c r="W216" s="1206"/>
    </row>
    <row r="217" spans="1:23" x14ac:dyDescent="0.25">
      <c r="A217" s="6" t="s">
        <v>406</v>
      </c>
      <c r="B217" s="6" t="s">
        <v>452</v>
      </c>
      <c r="C217" s="877" t="s">
        <v>453</v>
      </c>
      <c r="D217" s="877" t="s">
        <v>5255</v>
      </c>
      <c r="E217" s="1306" t="s">
        <v>5509</v>
      </c>
      <c r="F217" s="1306">
        <v>20.990000000000002</v>
      </c>
      <c r="G217" s="1306">
        <v>10</v>
      </c>
      <c r="H217" s="1306">
        <f t="shared" si="8"/>
        <v>209.90000000000003</v>
      </c>
      <c r="T217" s="1206"/>
      <c r="U217" s="1206"/>
      <c r="W217" s="1206"/>
    </row>
    <row r="218" spans="1:23" x14ac:dyDescent="0.25">
      <c r="A218" s="6" t="s">
        <v>406</v>
      </c>
      <c r="B218" s="6" t="s">
        <v>452</v>
      </c>
      <c r="C218" s="877" t="s">
        <v>453</v>
      </c>
      <c r="D218" s="877" t="s">
        <v>5247</v>
      </c>
      <c r="E218" s="1306" t="s">
        <v>5446</v>
      </c>
      <c r="F218" s="1306">
        <v>7.18</v>
      </c>
      <c r="G218" s="1306">
        <v>8</v>
      </c>
      <c r="H218" s="1306">
        <f t="shared" si="8"/>
        <v>57.44</v>
      </c>
      <c r="T218" s="1206"/>
      <c r="U218" s="1206"/>
      <c r="W218" s="1206"/>
    </row>
    <row r="219" spans="1:23" x14ac:dyDescent="0.25">
      <c r="A219" s="6" t="s">
        <v>406</v>
      </c>
      <c r="B219" s="6" t="s">
        <v>452</v>
      </c>
      <c r="C219" s="877" t="s">
        <v>453</v>
      </c>
      <c r="D219" s="877" t="s">
        <v>5247</v>
      </c>
      <c r="E219" s="1306" t="s">
        <v>5436</v>
      </c>
      <c r="F219" s="1306">
        <v>12.28</v>
      </c>
      <c r="G219" s="1306">
        <v>162</v>
      </c>
      <c r="H219" s="1306">
        <f t="shared" si="8"/>
        <v>1989.36</v>
      </c>
      <c r="T219" s="1206"/>
      <c r="U219" s="1206"/>
      <c r="W219" s="1206"/>
    </row>
    <row r="220" spans="1:23" x14ac:dyDescent="0.25">
      <c r="A220" s="6" t="s">
        <v>406</v>
      </c>
      <c r="B220" s="6" t="s">
        <v>452</v>
      </c>
      <c r="C220" s="877" t="s">
        <v>453</v>
      </c>
      <c r="D220" s="877" t="s">
        <v>5247</v>
      </c>
      <c r="E220" s="1306" t="s">
        <v>5438</v>
      </c>
      <c r="F220" s="1306">
        <v>20.16</v>
      </c>
      <c r="G220" s="1306">
        <v>13</v>
      </c>
      <c r="H220" s="1306">
        <f t="shared" si="8"/>
        <v>262.08</v>
      </c>
      <c r="T220" s="1206"/>
      <c r="U220" s="1206"/>
      <c r="W220" s="1206"/>
    </row>
    <row r="221" spans="1:23" x14ac:dyDescent="0.25">
      <c r="A221" s="6" t="s">
        <v>406</v>
      </c>
      <c r="B221" s="6" t="s">
        <v>452</v>
      </c>
      <c r="C221" s="877" t="s">
        <v>453</v>
      </c>
      <c r="D221" s="877" t="s">
        <v>5247</v>
      </c>
      <c r="E221" s="1306" t="s">
        <v>5431</v>
      </c>
      <c r="F221" s="1306">
        <v>1.1000000000000001</v>
      </c>
      <c r="G221" s="1306">
        <v>183</v>
      </c>
      <c r="H221" s="1306">
        <f t="shared" si="8"/>
        <v>201.3</v>
      </c>
      <c r="T221" s="1206"/>
      <c r="U221" s="1206"/>
      <c r="W221" s="1206"/>
    </row>
    <row r="222" spans="1:23" x14ac:dyDescent="0.25">
      <c r="A222" s="6" t="s">
        <v>406</v>
      </c>
      <c r="B222" s="6" t="s">
        <v>452</v>
      </c>
      <c r="C222" s="877" t="s">
        <v>453</v>
      </c>
      <c r="D222" s="877" t="s">
        <v>5256</v>
      </c>
      <c r="E222" s="1306" t="s">
        <v>5510</v>
      </c>
      <c r="F222" s="1306">
        <v>8.6199999999999992</v>
      </c>
      <c r="G222" s="1306">
        <v>2</v>
      </c>
      <c r="H222" s="1306">
        <f t="shared" si="8"/>
        <v>17.239999999999998</v>
      </c>
      <c r="T222" s="1206"/>
      <c r="U222" s="1206"/>
      <c r="W222" s="1206"/>
    </row>
    <row r="223" spans="1:23" x14ac:dyDescent="0.25">
      <c r="A223" s="6" t="s">
        <v>406</v>
      </c>
      <c r="B223" s="6" t="s">
        <v>452</v>
      </c>
      <c r="C223" s="877" t="s">
        <v>453</v>
      </c>
      <c r="D223" s="877" t="s">
        <v>5256</v>
      </c>
      <c r="E223" s="1306" t="s">
        <v>5511</v>
      </c>
      <c r="F223" s="1306">
        <v>5.2</v>
      </c>
      <c r="G223" s="1306">
        <v>2</v>
      </c>
      <c r="H223" s="1306">
        <f t="shared" si="8"/>
        <v>10.4</v>
      </c>
      <c r="T223" s="1206"/>
      <c r="U223" s="1206"/>
      <c r="W223" s="1206"/>
    </row>
    <row r="224" spans="1:23" x14ac:dyDescent="0.25">
      <c r="A224" s="6" t="s">
        <v>406</v>
      </c>
      <c r="B224" s="6" t="s">
        <v>1769</v>
      </c>
      <c r="C224" s="877" t="s">
        <v>1770</v>
      </c>
      <c r="D224" s="877" t="s">
        <v>5246</v>
      </c>
      <c r="E224" s="1306" t="s">
        <v>5431</v>
      </c>
      <c r="F224" s="1306">
        <v>1.0999999999999999</v>
      </c>
      <c r="G224" s="1306">
        <v>6</v>
      </c>
      <c r="H224" s="1306">
        <f t="shared" si="8"/>
        <v>6.6</v>
      </c>
      <c r="T224" s="1206"/>
      <c r="U224" s="1206"/>
      <c r="W224" s="1206"/>
    </row>
    <row r="225" spans="1:23" x14ac:dyDescent="0.25">
      <c r="A225" s="6" t="s">
        <v>406</v>
      </c>
      <c r="B225" s="6" t="s">
        <v>1769</v>
      </c>
      <c r="C225" s="877" t="s">
        <v>1770</v>
      </c>
      <c r="D225" s="877" t="s">
        <v>5246</v>
      </c>
      <c r="E225" s="1306" t="s">
        <v>5432</v>
      </c>
      <c r="F225" s="1306">
        <v>29.939999999999998</v>
      </c>
      <c r="G225" s="1306">
        <v>6</v>
      </c>
      <c r="H225" s="1306">
        <f t="shared" si="8"/>
        <v>179.64</v>
      </c>
      <c r="T225" s="1206"/>
      <c r="U225" s="1206"/>
      <c r="W225" s="1206"/>
    </row>
    <row r="226" spans="1:23" x14ac:dyDescent="0.25">
      <c r="A226" s="6" t="s">
        <v>406</v>
      </c>
      <c r="B226" s="6" t="s">
        <v>1769</v>
      </c>
      <c r="C226" s="877" t="s">
        <v>1770</v>
      </c>
      <c r="D226" s="877" t="s">
        <v>5246</v>
      </c>
      <c r="E226" s="1306" t="s">
        <v>5437</v>
      </c>
      <c r="F226" s="1306">
        <v>11.9</v>
      </c>
      <c r="G226" s="1306">
        <v>6</v>
      </c>
      <c r="H226" s="1306">
        <f t="shared" si="8"/>
        <v>71.400000000000006</v>
      </c>
      <c r="T226" s="1206"/>
      <c r="U226" s="1206"/>
      <c r="W226" s="1206"/>
    </row>
    <row r="227" spans="1:23" x14ac:dyDescent="0.25">
      <c r="A227" s="6" t="s">
        <v>406</v>
      </c>
      <c r="B227" s="6" t="s">
        <v>1769</v>
      </c>
      <c r="C227" s="877" t="s">
        <v>1770</v>
      </c>
      <c r="D227" s="877" t="s">
        <v>5247</v>
      </c>
      <c r="E227" s="1306" t="s">
        <v>5436</v>
      </c>
      <c r="F227" s="1306">
        <v>12.28</v>
      </c>
      <c r="G227" s="1306">
        <v>5</v>
      </c>
      <c r="H227" s="1306">
        <f t="shared" si="8"/>
        <v>61.4</v>
      </c>
      <c r="T227" s="1206"/>
      <c r="U227" s="1206"/>
      <c r="W227" s="1206"/>
    </row>
    <row r="228" spans="1:23" x14ac:dyDescent="0.25">
      <c r="A228" s="6" t="s">
        <v>406</v>
      </c>
      <c r="B228" s="6" t="s">
        <v>1769</v>
      </c>
      <c r="C228" s="877" t="s">
        <v>1770</v>
      </c>
      <c r="D228" s="877" t="s">
        <v>5247</v>
      </c>
      <c r="E228" s="1306" t="s">
        <v>5431</v>
      </c>
      <c r="F228" s="1306">
        <v>1.1000000000000001</v>
      </c>
      <c r="G228" s="1306">
        <v>5</v>
      </c>
      <c r="H228" s="1306">
        <f t="shared" si="8"/>
        <v>5.5</v>
      </c>
      <c r="T228" s="1206"/>
      <c r="U228" s="1206"/>
      <c r="W228" s="1206"/>
    </row>
    <row r="229" spans="1:23" x14ac:dyDescent="0.25">
      <c r="A229" s="6" t="s">
        <v>540</v>
      </c>
      <c r="B229" s="6" t="s">
        <v>723</v>
      </c>
      <c r="C229" s="877" t="s">
        <v>724</v>
      </c>
      <c r="D229" s="877" t="s">
        <v>5247</v>
      </c>
      <c r="E229" s="1306" t="s">
        <v>5436</v>
      </c>
      <c r="F229" s="1306">
        <v>12.28</v>
      </c>
      <c r="G229" s="1306">
        <v>4</v>
      </c>
      <c r="H229" s="1306">
        <f t="shared" si="8"/>
        <v>49.12</v>
      </c>
      <c r="T229" s="1206"/>
      <c r="U229" s="1206"/>
      <c r="W229" s="1206"/>
    </row>
    <row r="230" spans="1:23" x14ac:dyDescent="0.25">
      <c r="A230" s="6" t="s">
        <v>540</v>
      </c>
      <c r="B230" s="6" t="s">
        <v>723</v>
      </c>
      <c r="C230" s="877" t="s">
        <v>724</v>
      </c>
      <c r="D230" s="877" t="s">
        <v>5247</v>
      </c>
      <c r="E230" s="1306" t="s">
        <v>5431</v>
      </c>
      <c r="F230" s="1306">
        <v>1.1000000000000001</v>
      </c>
      <c r="G230" s="1306">
        <v>4</v>
      </c>
      <c r="H230" s="1306">
        <f t="shared" si="8"/>
        <v>4.4000000000000004</v>
      </c>
      <c r="T230" s="1206"/>
      <c r="U230" s="1206"/>
      <c r="W230" s="1206"/>
    </row>
    <row r="231" spans="1:23" x14ac:dyDescent="0.25">
      <c r="A231" s="6" t="s">
        <v>540</v>
      </c>
      <c r="B231" s="6" t="s">
        <v>725</v>
      </c>
      <c r="C231" s="877" t="s">
        <v>726</v>
      </c>
      <c r="D231" s="877" t="s">
        <v>5246</v>
      </c>
      <c r="E231" s="1306" t="s">
        <v>5431</v>
      </c>
      <c r="F231" s="1306">
        <v>1.0999999999999999</v>
      </c>
      <c r="G231" s="1306">
        <v>17</v>
      </c>
      <c r="H231" s="1306">
        <f t="shared" si="8"/>
        <v>18.7</v>
      </c>
      <c r="T231" s="1206"/>
      <c r="U231" s="1206"/>
      <c r="W231" s="1206"/>
    </row>
    <row r="232" spans="1:23" x14ac:dyDescent="0.25">
      <c r="A232" s="6" t="s">
        <v>540</v>
      </c>
      <c r="B232" s="6" t="s">
        <v>725</v>
      </c>
      <c r="C232" s="877" t="s">
        <v>726</v>
      </c>
      <c r="D232" s="877" t="s">
        <v>5246</v>
      </c>
      <c r="E232" s="1306" t="s">
        <v>5432</v>
      </c>
      <c r="F232" s="1306">
        <v>29.94</v>
      </c>
      <c r="G232" s="1306">
        <v>17</v>
      </c>
      <c r="H232" s="1306">
        <f t="shared" si="8"/>
        <v>508.98</v>
      </c>
      <c r="T232" s="1206"/>
      <c r="U232" s="1206"/>
      <c r="W232" s="1206"/>
    </row>
    <row r="233" spans="1:23" x14ac:dyDescent="0.25">
      <c r="A233" s="6" t="s">
        <v>540</v>
      </c>
      <c r="B233" s="6" t="s">
        <v>725</v>
      </c>
      <c r="C233" s="877" t="s">
        <v>726</v>
      </c>
      <c r="D233" s="877" t="s">
        <v>5246</v>
      </c>
      <c r="E233" s="1306" t="s">
        <v>5433</v>
      </c>
      <c r="F233" s="1306">
        <v>20.74</v>
      </c>
      <c r="G233" s="1306">
        <v>17</v>
      </c>
      <c r="H233" s="1306">
        <f t="shared" si="8"/>
        <v>352.58</v>
      </c>
      <c r="T233" s="1206"/>
      <c r="U233" s="1206"/>
      <c r="W233" s="1206"/>
    </row>
    <row r="234" spans="1:23" x14ac:dyDescent="0.25">
      <c r="A234" s="6" t="s">
        <v>540</v>
      </c>
      <c r="B234" s="6" t="s">
        <v>725</v>
      </c>
      <c r="C234" s="877" t="s">
        <v>726</v>
      </c>
      <c r="D234" s="877" t="s">
        <v>5248</v>
      </c>
      <c r="E234" s="1306" t="s">
        <v>5434</v>
      </c>
      <c r="F234" s="1306">
        <v>1.5899999999999999</v>
      </c>
      <c r="G234" s="1306">
        <v>3</v>
      </c>
      <c r="H234" s="1306">
        <f t="shared" si="8"/>
        <v>4.7699999999999996</v>
      </c>
      <c r="T234" s="1206"/>
      <c r="U234" s="1206"/>
      <c r="W234" s="1206"/>
    </row>
    <row r="235" spans="1:23" x14ac:dyDescent="0.25">
      <c r="A235" s="6" t="s">
        <v>540</v>
      </c>
      <c r="B235" s="6" t="s">
        <v>725</v>
      </c>
      <c r="C235" s="877" t="s">
        <v>726</v>
      </c>
      <c r="D235" s="877" t="s">
        <v>5248</v>
      </c>
      <c r="E235" s="1306" t="s">
        <v>5435</v>
      </c>
      <c r="F235" s="1306">
        <v>5.07</v>
      </c>
      <c r="G235" s="1306">
        <v>3</v>
      </c>
      <c r="H235" s="1306">
        <f t="shared" si="8"/>
        <v>15.21</v>
      </c>
      <c r="T235" s="1206"/>
      <c r="U235" s="1206"/>
      <c r="W235" s="1206"/>
    </row>
    <row r="236" spans="1:23" x14ac:dyDescent="0.25">
      <c r="A236" s="6" t="s">
        <v>540</v>
      </c>
      <c r="B236" s="6" t="s">
        <v>725</v>
      </c>
      <c r="C236" s="877" t="s">
        <v>726</v>
      </c>
      <c r="D236" s="877" t="s">
        <v>5247</v>
      </c>
      <c r="E236" s="1306" t="s">
        <v>5436</v>
      </c>
      <c r="F236" s="1306">
        <v>12.28</v>
      </c>
      <c r="G236" s="1306">
        <v>13</v>
      </c>
      <c r="H236" s="1306">
        <f t="shared" si="8"/>
        <v>159.63999999999999</v>
      </c>
      <c r="T236" s="1206"/>
      <c r="U236" s="1206"/>
      <c r="W236" s="1206"/>
    </row>
    <row r="237" spans="1:23" x14ac:dyDescent="0.25">
      <c r="A237" s="6" t="s">
        <v>540</v>
      </c>
      <c r="B237" s="6" t="s">
        <v>725</v>
      </c>
      <c r="C237" s="877" t="s">
        <v>726</v>
      </c>
      <c r="D237" s="877" t="s">
        <v>5247</v>
      </c>
      <c r="E237" s="1306" t="s">
        <v>5438</v>
      </c>
      <c r="F237" s="1306">
        <v>20.16</v>
      </c>
      <c r="G237" s="1306">
        <v>2</v>
      </c>
      <c r="H237" s="1306">
        <f t="shared" si="8"/>
        <v>40.32</v>
      </c>
      <c r="T237" s="1206"/>
      <c r="U237" s="1206"/>
      <c r="W237" s="1206"/>
    </row>
    <row r="238" spans="1:23" x14ac:dyDescent="0.25">
      <c r="A238" s="6" t="s">
        <v>540</v>
      </c>
      <c r="B238" s="6" t="s">
        <v>725</v>
      </c>
      <c r="C238" s="877" t="s">
        <v>726</v>
      </c>
      <c r="D238" s="877" t="s">
        <v>5247</v>
      </c>
      <c r="E238" s="1306" t="s">
        <v>5512</v>
      </c>
      <c r="F238" s="1306">
        <v>40.340000000000003</v>
      </c>
      <c r="G238" s="1306">
        <v>1</v>
      </c>
      <c r="H238" s="1306">
        <f t="shared" si="8"/>
        <v>40.340000000000003</v>
      </c>
      <c r="T238" s="1206"/>
      <c r="U238" s="1206"/>
      <c r="W238" s="1206"/>
    </row>
    <row r="239" spans="1:23" x14ac:dyDescent="0.25">
      <c r="A239" s="6" t="s">
        <v>540</v>
      </c>
      <c r="B239" s="6" t="s">
        <v>725</v>
      </c>
      <c r="C239" s="877" t="s">
        <v>726</v>
      </c>
      <c r="D239" s="877" t="s">
        <v>5247</v>
      </c>
      <c r="E239" s="1306" t="s">
        <v>5431</v>
      </c>
      <c r="F239" s="1306">
        <v>1.1000000000000001</v>
      </c>
      <c r="G239" s="1306">
        <v>15</v>
      </c>
      <c r="H239" s="1306">
        <f t="shared" si="8"/>
        <v>16.5</v>
      </c>
      <c r="T239" s="1206"/>
      <c r="U239" s="1206"/>
      <c r="W239" s="1206"/>
    </row>
    <row r="240" spans="1:23" x14ac:dyDescent="0.25">
      <c r="A240" s="6" t="s">
        <v>540</v>
      </c>
      <c r="B240" s="6" t="s">
        <v>727</v>
      </c>
      <c r="C240" s="877" t="s">
        <v>728</v>
      </c>
      <c r="D240" s="877" t="s">
        <v>5247</v>
      </c>
      <c r="E240" s="1306" t="s">
        <v>5436</v>
      </c>
      <c r="F240" s="1306">
        <v>12.28</v>
      </c>
      <c r="G240" s="1306">
        <v>31</v>
      </c>
      <c r="H240" s="1306">
        <f t="shared" si="8"/>
        <v>380.68</v>
      </c>
      <c r="T240" s="1206"/>
      <c r="U240" s="1206"/>
      <c r="W240" s="1206"/>
    </row>
    <row r="241" spans="1:23" x14ac:dyDescent="0.25">
      <c r="A241" s="6" t="s">
        <v>540</v>
      </c>
      <c r="B241" s="6" t="s">
        <v>727</v>
      </c>
      <c r="C241" s="877" t="s">
        <v>728</v>
      </c>
      <c r="D241" s="877" t="s">
        <v>5247</v>
      </c>
      <c r="E241" s="1306" t="s">
        <v>5431</v>
      </c>
      <c r="F241" s="1306">
        <v>1.1000000000000001</v>
      </c>
      <c r="G241" s="1306">
        <v>31</v>
      </c>
      <c r="H241" s="1306">
        <f t="shared" si="8"/>
        <v>34.1</v>
      </c>
      <c r="T241" s="1206"/>
      <c r="U241" s="1206"/>
      <c r="W241" s="1206"/>
    </row>
  </sheetData>
  <mergeCells count="3">
    <mergeCell ref="D1:H1"/>
    <mergeCell ref="A2:H2"/>
    <mergeCell ref="A59:H59"/>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F8203-47BC-441C-AEDC-C2F08ED28FC1}">
  <sheetPr>
    <tabColor theme="4" tint="0.79998168889431442"/>
  </sheetPr>
  <dimension ref="B1:K47"/>
  <sheetViews>
    <sheetView zoomScale="75" zoomScaleNormal="75" workbookViewId="0">
      <selection activeCell="K25" sqref="K25"/>
    </sheetView>
  </sheetViews>
  <sheetFormatPr defaultRowHeight="12.75" x14ac:dyDescent="0.2"/>
  <cols>
    <col min="1" max="1" width="9.140625" style="19"/>
    <col min="2" max="2" width="21.28515625" style="19" hidden="1" customWidth="1"/>
    <col min="3" max="3" width="16.7109375" style="49" customWidth="1"/>
    <col min="4" max="4" width="34.28515625" style="19" customWidth="1"/>
    <col min="5" max="7" width="17.42578125" style="19" customWidth="1"/>
    <col min="8" max="8" width="16.5703125" style="19" customWidth="1"/>
    <col min="9" max="9" width="14.5703125" style="19" customWidth="1"/>
    <col min="10" max="16384" width="9.140625" style="19"/>
  </cols>
  <sheetData>
    <row r="1" spans="2:8" ht="61.5" customHeight="1" x14ac:dyDescent="0.2">
      <c r="F1" s="1351" t="s">
        <v>5096</v>
      </c>
      <c r="G1" s="1351"/>
      <c r="H1" s="1351"/>
    </row>
    <row r="3" spans="2:8" x14ac:dyDescent="0.2">
      <c r="B3" s="1358" t="s">
        <v>4953</v>
      </c>
      <c r="C3" s="1358"/>
      <c r="D3" s="1358"/>
      <c r="E3" s="1358"/>
      <c r="F3" s="1358"/>
      <c r="G3" s="1358"/>
      <c r="H3" s="1358"/>
    </row>
    <row r="4" spans="2:8" x14ac:dyDescent="0.2">
      <c r="B4" s="1358"/>
      <c r="C4" s="1358"/>
      <c r="D4" s="1358"/>
      <c r="E4" s="1358"/>
      <c r="F4" s="1358"/>
      <c r="G4" s="1358"/>
      <c r="H4" s="1358"/>
    </row>
    <row r="5" spans="2:8" x14ac:dyDescent="0.2">
      <c r="B5" s="1358"/>
      <c r="C5" s="1358"/>
      <c r="D5" s="1358"/>
      <c r="E5" s="1358"/>
      <c r="F5" s="1358"/>
      <c r="G5" s="1358"/>
      <c r="H5" s="1358"/>
    </row>
    <row r="6" spans="2:8" ht="6.75" customHeight="1" x14ac:dyDescent="0.2">
      <c r="B6" s="1359"/>
      <c r="C6" s="1359"/>
      <c r="D6" s="1359"/>
      <c r="E6" s="1359"/>
      <c r="F6" s="1359"/>
      <c r="G6" s="1359"/>
      <c r="H6" s="1359"/>
    </row>
    <row r="7" spans="2:8" ht="25.5" x14ac:dyDescent="0.2">
      <c r="B7" s="2" t="s">
        <v>262</v>
      </c>
      <c r="C7" s="23" t="s">
        <v>263</v>
      </c>
      <c r="D7" s="23" t="s">
        <v>264</v>
      </c>
      <c r="E7" s="23" t="s">
        <v>17</v>
      </c>
      <c r="F7" s="72" t="s">
        <v>4952</v>
      </c>
      <c r="G7" s="24" t="s">
        <v>708</v>
      </c>
      <c r="H7" s="23" t="s">
        <v>269</v>
      </c>
    </row>
    <row r="8" spans="2:8" x14ac:dyDescent="0.2">
      <c r="B8" s="3" t="s">
        <v>15</v>
      </c>
      <c r="C8" s="23"/>
      <c r="D8" s="25"/>
      <c r="E8" s="26"/>
      <c r="F8" s="73"/>
      <c r="G8" s="27">
        <f>SUM(G9:G12)</f>
        <v>31</v>
      </c>
      <c r="H8" s="74">
        <f>ROUNDUP(SUM(H9:H12),0)</f>
        <v>114</v>
      </c>
    </row>
    <row r="9" spans="2:8" ht="25.5" x14ac:dyDescent="0.2">
      <c r="B9" s="20" t="s">
        <v>270</v>
      </c>
      <c r="C9" s="55" t="s">
        <v>1095</v>
      </c>
      <c r="D9" s="33" t="s">
        <v>1096</v>
      </c>
      <c r="E9" s="55" t="s">
        <v>260</v>
      </c>
      <c r="F9" s="75">
        <v>3.7</v>
      </c>
      <c r="G9" s="54">
        <v>11</v>
      </c>
      <c r="H9" s="76">
        <f>F9*G9</f>
        <v>40.700000000000003</v>
      </c>
    </row>
    <row r="10" spans="2:8" ht="25.5" x14ac:dyDescent="0.2">
      <c r="B10" s="20" t="s">
        <v>270</v>
      </c>
      <c r="C10" s="55" t="s">
        <v>1097</v>
      </c>
      <c r="D10" s="33" t="s">
        <v>1098</v>
      </c>
      <c r="E10" s="55" t="s">
        <v>260</v>
      </c>
      <c r="F10" s="75">
        <v>3.7</v>
      </c>
      <c r="G10" s="54">
        <v>18</v>
      </c>
      <c r="H10" s="76">
        <f t="shared" ref="H10:H12" si="0">F10*G10</f>
        <v>66.600000000000009</v>
      </c>
    </row>
    <row r="11" spans="2:8" ht="25.5" x14ac:dyDescent="0.2">
      <c r="B11" s="20" t="s">
        <v>355</v>
      </c>
      <c r="C11" s="55" t="s">
        <v>809</v>
      </c>
      <c r="D11" s="33" t="s">
        <v>810</v>
      </c>
      <c r="E11" s="55" t="s">
        <v>260</v>
      </c>
      <c r="F11" s="75">
        <v>3.7</v>
      </c>
      <c r="G11" s="54">
        <v>1</v>
      </c>
      <c r="H11" s="76">
        <f t="shared" si="0"/>
        <v>3.7</v>
      </c>
    </row>
    <row r="12" spans="2:8" x14ac:dyDescent="0.2">
      <c r="B12" s="20" t="s">
        <v>621</v>
      </c>
      <c r="C12" s="55" t="s">
        <v>1013</v>
      </c>
      <c r="D12" s="33" t="s">
        <v>1014</v>
      </c>
      <c r="E12" s="55" t="s">
        <v>1099</v>
      </c>
      <c r="F12" s="75">
        <v>2.73</v>
      </c>
      <c r="G12" s="54">
        <v>1</v>
      </c>
      <c r="H12" s="76">
        <f t="shared" si="0"/>
        <v>2.73</v>
      </c>
    </row>
    <row r="14" spans="2:8" ht="41.25" customHeight="1" x14ac:dyDescent="0.2">
      <c r="C14" s="1360" t="s">
        <v>4954</v>
      </c>
      <c r="D14" s="1361"/>
      <c r="E14" s="1361"/>
      <c r="F14" s="1361"/>
      <c r="G14" s="1361"/>
      <c r="H14" s="1361"/>
    </row>
    <row r="15" spans="2:8" ht="24" customHeight="1" x14ac:dyDescent="0.2">
      <c r="C15" s="23" t="s">
        <v>263</v>
      </c>
      <c r="D15" s="23" t="s">
        <v>264</v>
      </c>
      <c r="E15" s="24" t="s">
        <v>17</v>
      </c>
      <c r="F15" s="23" t="s">
        <v>4952</v>
      </c>
      <c r="G15" s="23" t="s">
        <v>708</v>
      </c>
      <c r="H15" s="23" t="s">
        <v>269</v>
      </c>
    </row>
    <row r="16" spans="2:8" x14ac:dyDescent="0.2">
      <c r="C16" s="25"/>
      <c r="D16" s="25"/>
      <c r="E16" s="27"/>
      <c r="F16" s="26"/>
      <c r="G16" s="26">
        <f>SUM(G17:G20)</f>
        <v>513</v>
      </c>
      <c r="H16" s="31">
        <f>SUM(H17:H20)</f>
        <v>3093.2200000000003</v>
      </c>
    </row>
    <row r="17" spans="3:8" x14ac:dyDescent="0.2">
      <c r="C17" s="20" t="s">
        <v>857</v>
      </c>
      <c r="D17" s="33" t="s">
        <v>858</v>
      </c>
      <c r="E17" s="54" t="s">
        <v>1099</v>
      </c>
      <c r="F17" s="55">
        <v>2.73</v>
      </c>
      <c r="G17" s="55">
        <v>56</v>
      </c>
      <c r="H17" s="55">
        <f>F17*G17</f>
        <v>152.88</v>
      </c>
    </row>
    <row r="18" spans="3:8" x14ac:dyDescent="0.2">
      <c r="C18" s="20" t="s">
        <v>857</v>
      </c>
      <c r="D18" s="33" t="s">
        <v>858</v>
      </c>
      <c r="E18" s="54" t="s">
        <v>1100</v>
      </c>
      <c r="F18" s="55">
        <v>6.5</v>
      </c>
      <c r="G18" s="55">
        <v>227</v>
      </c>
      <c r="H18" s="55">
        <f t="shared" ref="H18:H20" si="1">F18*G18</f>
        <v>1475.5</v>
      </c>
    </row>
    <row r="19" spans="3:8" ht="25.5" x14ac:dyDescent="0.2">
      <c r="C19" s="20" t="s">
        <v>719</v>
      </c>
      <c r="D19" s="33" t="s">
        <v>720</v>
      </c>
      <c r="E19" s="54" t="s">
        <v>1099</v>
      </c>
      <c r="F19" s="55">
        <v>2.73</v>
      </c>
      <c r="G19" s="55">
        <v>8</v>
      </c>
      <c r="H19" s="55">
        <f t="shared" si="1"/>
        <v>21.84</v>
      </c>
    </row>
    <row r="20" spans="3:8" ht="25.5" x14ac:dyDescent="0.2">
      <c r="C20" s="20" t="s">
        <v>719</v>
      </c>
      <c r="D20" s="33" t="s">
        <v>720</v>
      </c>
      <c r="E20" s="54" t="s">
        <v>1100</v>
      </c>
      <c r="F20" s="55">
        <v>6.5</v>
      </c>
      <c r="G20" s="55">
        <v>222</v>
      </c>
      <c r="H20" s="55">
        <f t="shared" si="1"/>
        <v>1443</v>
      </c>
    </row>
    <row r="22" spans="3:8" ht="13.5" thickBot="1" x14ac:dyDescent="0.25"/>
    <row r="23" spans="3:8" ht="13.5" thickBot="1" x14ac:dyDescent="0.25">
      <c r="G23" s="721" t="s">
        <v>5259</v>
      </c>
      <c r="H23" s="722">
        <f>H8+H16</f>
        <v>3207.2200000000003</v>
      </c>
    </row>
    <row r="26" spans="3:8" ht="49.5" customHeight="1" x14ac:dyDescent="0.2">
      <c r="C26" s="1356" t="s">
        <v>5263</v>
      </c>
      <c r="D26" s="1357"/>
      <c r="E26" s="1357"/>
      <c r="F26" s="1357"/>
      <c r="G26" s="1357"/>
      <c r="H26" s="1357"/>
    </row>
    <row r="27" spans="3:8" ht="42.75" x14ac:dyDescent="0.2">
      <c r="C27" s="57" t="s">
        <v>263</v>
      </c>
      <c r="D27" s="57" t="s">
        <v>264</v>
      </c>
      <c r="E27" s="57" t="s">
        <v>17</v>
      </c>
      <c r="F27" s="57" t="s">
        <v>4952</v>
      </c>
      <c r="G27" s="57" t="s">
        <v>708</v>
      </c>
      <c r="H27" s="57" t="s">
        <v>269</v>
      </c>
    </row>
    <row r="28" spans="3:8" ht="14.25" x14ac:dyDescent="0.2">
      <c r="C28" s="879"/>
      <c r="D28" s="879"/>
      <c r="E28" s="881"/>
      <c r="F28" s="881"/>
      <c r="G28" s="881">
        <f>SUM(G29:G31)</f>
        <v>22</v>
      </c>
      <c r="H28" s="880">
        <f>ROUNDUP(SUM(H29:H31),0)</f>
        <v>80</v>
      </c>
    </row>
    <row r="29" spans="3:8" ht="15" x14ac:dyDescent="0.25">
      <c r="C29" s="63" t="s">
        <v>1095</v>
      </c>
      <c r="D29" s="10" t="s">
        <v>1096</v>
      </c>
      <c r="E29" s="63" t="s">
        <v>260</v>
      </c>
      <c r="F29" s="63">
        <v>3.7</v>
      </c>
      <c r="G29" s="63">
        <v>10</v>
      </c>
      <c r="H29" s="63">
        <f>F29*G29</f>
        <v>37</v>
      </c>
    </row>
    <row r="30" spans="3:8" ht="15" x14ac:dyDescent="0.25">
      <c r="C30" s="63" t="s">
        <v>1097</v>
      </c>
      <c r="D30" s="10" t="s">
        <v>1098</v>
      </c>
      <c r="E30" s="63" t="s">
        <v>260</v>
      </c>
      <c r="F30" s="63">
        <v>3.7</v>
      </c>
      <c r="G30" s="63">
        <v>10</v>
      </c>
      <c r="H30" s="63">
        <f>F30*G30</f>
        <v>37</v>
      </c>
    </row>
    <row r="31" spans="3:8" ht="15" x14ac:dyDescent="0.25">
      <c r="C31" s="63" t="s">
        <v>965</v>
      </c>
      <c r="D31" s="10" t="s">
        <v>966</v>
      </c>
      <c r="E31" s="63" t="s">
        <v>1099</v>
      </c>
      <c r="F31" s="63">
        <v>2.73</v>
      </c>
      <c r="G31" s="63">
        <v>2</v>
      </c>
      <c r="H31" s="63">
        <f>F31*G31</f>
        <v>5.46</v>
      </c>
    </row>
    <row r="34" spans="3:11" ht="42.75" customHeight="1" x14ac:dyDescent="0.2">
      <c r="C34" s="1356" t="s">
        <v>5264</v>
      </c>
      <c r="D34" s="1357"/>
      <c r="E34" s="1357"/>
      <c r="F34" s="1357"/>
      <c r="G34" s="1357"/>
      <c r="H34" s="1357"/>
    </row>
    <row r="35" spans="3:11" ht="42.75" x14ac:dyDescent="0.2">
      <c r="C35" s="57" t="s">
        <v>263</v>
      </c>
      <c r="D35" s="57" t="s">
        <v>264</v>
      </c>
      <c r="E35" s="57" t="s">
        <v>17</v>
      </c>
      <c r="F35" s="57" t="s">
        <v>4952</v>
      </c>
      <c r="G35" s="57" t="s">
        <v>708</v>
      </c>
      <c r="H35" s="57" t="s">
        <v>269</v>
      </c>
    </row>
    <row r="36" spans="3:11" ht="14.25" x14ac:dyDescent="0.2">
      <c r="C36" s="879"/>
      <c r="D36" s="879"/>
      <c r="E36" s="881"/>
      <c r="F36" s="881"/>
      <c r="G36" s="881">
        <f>SUM(G37:G40)</f>
        <v>287</v>
      </c>
      <c r="H36" s="882">
        <f>ROUNDUP(SUM(H37:H40),0)</f>
        <v>1794</v>
      </c>
    </row>
    <row r="37" spans="3:11" ht="15" x14ac:dyDescent="0.25">
      <c r="C37" s="10" t="s">
        <v>857</v>
      </c>
      <c r="D37" s="10" t="s">
        <v>858</v>
      </c>
      <c r="E37" s="10" t="s">
        <v>1099</v>
      </c>
      <c r="F37" s="10">
        <v>2.73</v>
      </c>
      <c r="G37" s="10">
        <v>4</v>
      </c>
      <c r="H37" s="10">
        <f>F37*G37</f>
        <v>10.92</v>
      </c>
    </row>
    <row r="38" spans="3:11" ht="15" x14ac:dyDescent="0.25">
      <c r="C38" s="10" t="s">
        <v>857</v>
      </c>
      <c r="D38" s="10" t="s">
        <v>858</v>
      </c>
      <c r="E38" s="10" t="s">
        <v>1100</v>
      </c>
      <c r="F38" s="10">
        <v>6.5</v>
      </c>
      <c r="G38" s="10">
        <v>31</v>
      </c>
      <c r="H38" s="10">
        <f t="shared" ref="H38:H40" si="2">F38*G38</f>
        <v>201.5</v>
      </c>
    </row>
    <row r="39" spans="3:11" ht="15" x14ac:dyDescent="0.25">
      <c r="C39" s="10" t="s">
        <v>719</v>
      </c>
      <c r="D39" s="10" t="s">
        <v>720</v>
      </c>
      <c r="E39" s="10" t="s">
        <v>1099</v>
      </c>
      <c r="F39" s="10">
        <v>2.73</v>
      </c>
      <c r="G39" s="10">
        <v>15</v>
      </c>
      <c r="H39" s="10">
        <f t="shared" si="2"/>
        <v>40.950000000000003</v>
      </c>
    </row>
    <row r="40" spans="3:11" ht="15" x14ac:dyDescent="0.25">
      <c r="C40" s="10" t="s">
        <v>719</v>
      </c>
      <c r="D40" s="10" t="s">
        <v>720</v>
      </c>
      <c r="E40" s="10" t="s">
        <v>1100</v>
      </c>
      <c r="F40" s="10">
        <v>6.5</v>
      </c>
      <c r="G40" s="10">
        <v>237</v>
      </c>
      <c r="H40" s="10">
        <f t="shared" si="2"/>
        <v>1540.5</v>
      </c>
    </row>
    <row r="42" spans="3:11" ht="13.5" thickBot="1" x14ac:dyDescent="0.25"/>
    <row r="43" spans="3:11" ht="13.5" thickBot="1" x14ac:dyDescent="0.25">
      <c r="G43" s="883" t="s">
        <v>5262</v>
      </c>
      <c r="H43" s="884">
        <f>H28+H36</f>
        <v>1874</v>
      </c>
    </row>
    <row r="47" spans="3:11" x14ac:dyDescent="0.2">
      <c r="K47" s="169"/>
    </row>
  </sheetData>
  <mergeCells count="5">
    <mergeCell ref="C34:H34"/>
    <mergeCell ref="B3:H6"/>
    <mergeCell ref="C14:H14"/>
    <mergeCell ref="F1:H1"/>
    <mergeCell ref="C26:H26"/>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C5A4-3209-4B77-8D20-791D091F39F5}">
  <sheetPr>
    <tabColor theme="4" tint="0.79998168889431442"/>
  </sheetPr>
  <dimension ref="A1:H29"/>
  <sheetViews>
    <sheetView topLeftCell="B1" zoomScale="69" zoomScaleNormal="69" workbookViewId="0">
      <selection activeCell="E10" sqref="E10"/>
    </sheetView>
  </sheetViews>
  <sheetFormatPr defaultRowHeight="15" x14ac:dyDescent="0.25"/>
  <cols>
    <col min="1" max="1" width="20.42578125" style="9" hidden="1" customWidth="1"/>
    <col min="2" max="2" width="12.42578125" style="9" customWidth="1"/>
    <col min="3" max="3" width="29.28515625" style="9" customWidth="1"/>
    <col min="4" max="4" width="13.7109375" style="9" customWidth="1"/>
    <col min="5" max="5" width="61.85546875" style="9" customWidth="1"/>
    <col min="6" max="6" width="16.5703125" style="9" customWidth="1"/>
    <col min="7" max="7" width="14" style="9" customWidth="1"/>
    <col min="8" max="8" width="14.28515625" style="9" customWidth="1"/>
    <col min="9" max="16384" width="9.140625" style="9"/>
  </cols>
  <sheetData>
    <row r="1" spans="1:8" ht="74.25" customHeight="1" x14ac:dyDescent="0.25">
      <c r="F1" s="1348" t="s">
        <v>5097</v>
      </c>
      <c r="G1" s="1348"/>
      <c r="H1" s="1348"/>
    </row>
    <row r="2" spans="1:8" x14ac:dyDescent="0.25">
      <c r="A2" s="1362" t="s">
        <v>1101</v>
      </c>
      <c r="B2" s="1362"/>
      <c r="C2" s="1362"/>
      <c r="D2" s="1362"/>
      <c r="E2" s="1362"/>
      <c r="F2" s="1362"/>
      <c r="G2" s="1362"/>
      <c r="H2" s="1362"/>
    </row>
    <row r="3" spans="1:8" ht="5.25" customHeight="1" x14ac:dyDescent="0.25">
      <c r="A3" s="1362"/>
      <c r="B3" s="1362"/>
      <c r="C3" s="1362"/>
      <c r="D3" s="1362"/>
      <c r="E3" s="1362"/>
      <c r="F3" s="1362"/>
      <c r="G3" s="1362"/>
      <c r="H3" s="1362"/>
    </row>
    <row r="4" spans="1:8" ht="15.75" thickBot="1" x14ac:dyDescent="0.3">
      <c r="A4" s="1363"/>
      <c r="B4" s="1364"/>
      <c r="C4" s="1364"/>
      <c r="D4" s="1364"/>
      <c r="E4" s="1364"/>
      <c r="F4" s="1364"/>
      <c r="G4" s="1364"/>
      <c r="H4" s="1364"/>
    </row>
    <row r="5" spans="1:8" s="77" customFormat="1" ht="29.25" thickBot="1" x14ac:dyDescent="0.3">
      <c r="A5" s="79" t="s">
        <v>262</v>
      </c>
      <c r="B5" s="85" t="s">
        <v>1102</v>
      </c>
      <c r="C5" s="85" t="s">
        <v>1103</v>
      </c>
      <c r="D5" s="85" t="s">
        <v>17</v>
      </c>
      <c r="E5" s="85" t="s">
        <v>1104</v>
      </c>
      <c r="F5" s="85" t="s">
        <v>4952</v>
      </c>
      <c r="G5" s="85" t="s">
        <v>18</v>
      </c>
      <c r="H5" s="85" t="s">
        <v>1105</v>
      </c>
    </row>
    <row r="6" spans="1:8" s="77" customFormat="1" ht="14.25" x14ac:dyDescent="0.25">
      <c r="A6" s="78" t="s">
        <v>15</v>
      </c>
      <c r="B6" s="80"/>
      <c r="C6" s="80"/>
      <c r="D6" s="80"/>
      <c r="E6" s="80"/>
      <c r="F6" s="80"/>
      <c r="G6" s="83">
        <f>SUM(G7:G29)</f>
        <v>1320</v>
      </c>
      <c r="H6" s="84">
        <f>SUM(H7:H29)</f>
        <v>33877.869999999995</v>
      </c>
    </row>
    <row r="7" spans="1:8" ht="48.75" customHeight="1" x14ac:dyDescent="0.25">
      <c r="A7" s="11" t="s">
        <v>270</v>
      </c>
      <c r="B7" s="81" t="s">
        <v>275</v>
      </c>
      <c r="C7" s="81" t="s">
        <v>276</v>
      </c>
      <c r="D7" s="81" t="s">
        <v>1106</v>
      </c>
      <c r="E7" s="65" t="s">
        <v>4956</v>
      </c>
      <c r="F7" s="82">
        <v>15</v>
      </c>
      <c r="G7" s="82">
        <v>32</v>
      </c>
      <c r="H7" s="82">
        <f>F7*G7</f>
        <v>480</v>
      </c>
    </row>
    <row r="8" spans="1:8" ht="60" x14ac:dyDescent="0.25">
      <c r="A8" s="11" t="s">
        <v>270</v>
      </c>
      <c r="B8" s="81" t="s">
        <v>275</v>
      </c>
      <c r="C8" s="81" t="s">
        <v>276</v>
      </c>
      <c r="D8" s="81" t="s">
        <v>1107</v>
      </c>
      <c r="E8" s="65" t="s">
        <v>4955</v>
      </c>
      <c r="F8" s="82">
        <v>26.6</v>
      </c>
      <c r="G8" s="82">
        <v>604</v>
      </c>
      <c r="H8" s="82">
        <f t="shared" ref="H8:H29" si="0">F8*G8</f>
        <v>16066.400000000001</v>
      </c>
    </row>
    <row r="9" spans="1:8" ht="60" x14ac:dyDescent="0.25">
      <c r="A9" s="11" t="s">
        <v>270</v>
      </c>
      <c r="B9" s="81" t="s">
        <v>747</v>
      </c>
      <c r="C9" s="81" t="s">
        <v>748</v>
      </c>
      <c r="D9" s="81" t="s">
        <v>1107</v>
      </c>
      <c r="E9" s="65" t="s">
        <v>4955</v>
      </c>
      <c r="F9" s="82">
        <v>26.6</v>
      </c>
      <c r="G9" s="82">
        <v>3</v>
      </c>
      <c r="H9" s="82">
        <f t="shared" si="0"/>
        <v>79.800000000000011</v>
      </c>
    </row>
    <row r="10" spans="1:8" ht="75" x14ac:dyDescent="0.25">
      <c r="A10" s="11" t="s">
        <v>270</v>
      </c>
      <c r="B10" s="81" t="s">
        <v>1108</v>
      </c>
      <c r="C10" s="81" t="s">
        <v>1109</v>
      </c>
      <c r="D10" s="81" t="s">
        <v>1110</v>
      </c>
      <c r="E10" s="65" t="s">
        <v>1111</v>
      </c>
      <c r="F10" s="82">
        <v>18.53</v>
      </c>
      <c r="G10" s="82">
        <v>1</v>
      </c>
      <c r="H10" s="82">
        <f t="shared" si="0"/>
        <v>18.53</v>
      </c>
    </row>
    <row r="11" spans="1:8" ht="45" x14ac:dyDescent="0.25">
      <c r="A11" s="11" t="s">
        <v>355</v>
      </c>
      <c r="B11" s="81" t="s">
        <v>1112</v>
      </c>
      <c r="C11" s="81" t="s">
        <v>1113</v>
      </c>
      <c r="D11" s="81" t="s">
        <v>1106</v>
      </c>
      <c r="E11" s="65" t="s">
        <v>4956</v>
      </c>
      <c r="F11" s="82">
        <v>15</v>
      </c>
      <c r="G11" s="82">
        <v>7</v>
      </c>
      <c r="H11" s="82">
        <f t="shared" si="0"/>
        <v>105</v>
      </c>
    </row>
    <row r="12" spans="1:8" ht="60" x14ac:dyDescent="0.25">
      <c r="A12" s="11" t="s">
        <v>355</v>
      </c>
      <c r="B12" s="81" t="s">
        <v>1112</v>
      </c>
      <c r="C12" s="81" t="s">
        <v>1113</v>
      </c>
      <c r="D12" s="81" t="s">
        <v>1107</v>
      </c>
      <c r="E12" s="65" t="s">
        <v>4955</v>
      </c>
      <c r="F12" s="82">
        <v>26.6</v>
      </c>
      <c r="G12" s="82">
        <v>136</v>
      </c>
      <c r="H12" s="82">
        <f t="shared" si="0"/>
        <v>3617.6000000000004</v>
      </c>
    </row>
    <row r="13" spans="1:8" ht="60" x14ac:dyDescent="0.25">
      <c r="A13" s="11" t="s">
        <v>355</v>
      </c>
      <c r="B13" s="81" t="s">
        <v>384</v>
      </c>
      <c r="C13" s="81" t="s">
        <v>385</v>
      </c>
      <c r="D13" s="81" t="s">
        <v>1107</v>
      </c>
      <c r="E13" s="65" t="s">
        <v>4955</v>
      </c>
      <c r="F13" s="82">
        <v>26.6</v>
      </c>
      <c r="G13" s="82">
        <v>50</v>
      </c>
      <c r="H13" s="82">
        <f t="shared" si="0"/>
        <v>1330</v>
      </c>
    </row>
    <row r="14" spans="1:8" ht="45" x14ac:dyDescent="0.25">
      <c r="A14" s="11" t="s">
        <v>355</v>
      </c>
      <c r="B14" s="81" t="s">
        <v>713</v>
      </c>
      <c r="C14" s="81" t="s">
        <v>714</v>
      </c>
      <c r="D14" s="81" t="s">
        <v>1114</v>
      </c>
      <c r="E14" s="65" t="s">
        <v>1115</v>
      </c>
      <c r="F14" s="82">
        <v>2.52</v>
      </c>
      <c r="G14" s="82">
        <v>1</v>
      </c>
      <c r="H14" s="82">
        <f t="shared" si="0"/>
        <v>2.52</v>
      </c>
    </row>
    <row r="15" spans="1:8" ht="60" x14ac:dyDescent="0.25">
      <c r="A15" s="11" t="s">
        <v>355</v>
      </c>
      <c r="B15" s="81" t="s">
        <v>713</v>
      </c>
      <c r="C15" s="81" t="s">
        <v>714</v>
      </c>
      <c r="D15" s="81" t="s">
        <v>1107</v>
      </c>
      <c r="E15" s="65" t="s">
        <v>4957</v>
      </c>
      <c r="F15" s="82">
        <v>26.6</v>
      </c>
      <c r="G15" s="82">
        <v>68</v>
      </c>
      <c r="H15" s="82">
        <f t="shared" si="0"/>
        <v>1808.8000000000002</v>
      </c>
    </row>
    <row r="16" spans="1:8" ht="60" x14ac:dyDescent="0.25">
      <c r="A16" s="11" t="s">
        <v>355</v>
      </c>
      <c r="B16" s="81" t="s">
        <v>1116</v>
      </c>
      <c r="C16" s="81" t="s">
        <v>1117</v>
      </c>
      <c r="D16" s="81" t="s">
        <v>1107</v>
      </c>
      <c r="E16" s="65" t="s">
        <v>4955</v>
      </c>
      <c r="F16" s="82">
        <v>26.6</v>
      </c>
      <c r="G16" s="82">
        <v>3</v>
      </c>
      <c r="H16" s="82">
        <f t="shared" si="0"/>
        <v>79.800000000000011</v>
      </c>
    </row>
    <row r="17" spans="1:8" ht="75" x14ac:dyDescent="0.25">
      <c r="A17" s="11" t="s">
        <v>355</v>
      </c>
      <c r="B17" s="81" t="s">
        <v>404</v>
      </c>
      <c r="C17" s="81" t="s">
        <v>405</v>
      </c>
      <c r="D17" s="81" t="s">
        <v>1110</v>
      </c>
      <c r="E17" s="65" t="s">
        <v>1111</v>
      </c>
      <c r="F17" s="82">
        <v>18.53</v>
      </c>
      <c r="G17" s="82">
        <v>1</v>
      </c>
      <c r="H17" s="82">
        <f t="shared" si="0"/>
        <v>18.53</v>
      </c>
    </row>
    <row r="18" spans="1:8" ht="45" x14ac:dyDescent="0.25">
      <c r="A18" s="11" t="s">
        <v>406</v>
      </c>
      <c r="B18" s="81" t="s">
        <v>413</v>
      </c>
      <c r="C18" s="81" t="s">
        <v>414</v>
      </c>
      <c r="D18" s="81" t="s">
        <v>1106</v>
      </c>
      <c r="E18" s="65" t="s">
        <v>4956</v>
      </c>
      <c r="F18" s="82">
        <v>15</v>
      </c>
      <c r="G18" s="82">
        <v>53</v>
      </c>
      <c r="H18" s="82">
        <f t="shared" si="0"/>
        <v>795</v>
      </c>
    </row>
    <row r="19" spans="1:8" ht="60" x14ac:dyDescent="0.25">
      <c r="A19" s="11" t="s">
        <v>406</v>
      </c>
      <c r="B19" s="81" t="s">
        <v>413</v>
      </c>
      <c r="C19" s="81" t="s">
        <v>414</v>
      </c>
      <c r="D19" s="81" t="s">
        <v>1107</v>
      </c>
      <c r="E19" s="65" t="s">
        <v>4955</v>
      </c>
      <c r="F19" s="82">
        <v>26.6</v>
      </c>
      <c r="G19" s="82">
        <v>272</v>
      </c>
      <c r="H19" s="82">
        <f t="shared" si="0"/>
        <v>7235.2000000000007</v>
      </c>
    </row>
    <row r="20" spans="1:8" ht="75" x14ac:dyDescent="0.25">
      <c r="A20" s="11" t="s">
        <v>406</v>
      </c>
      <c r="B20" s="81" t="s">
        <v>1118</v>
      </c>
      <c r="C20" s="81" t="s">
        <v>1119</v>
      </c>
      <c r="D20" s="81" t="s">
        <v>1110</v>
      </c>
      <c r="E20" s="65" t="s">
        <v>1111</v>
      </c>
      <c r="F20" s="82">
        <v>18.53</v>
      </c>
      <c r="G20" s="82">
        <v>1</v>
      </c>
      <c r="H20" s="82">
        <f t="shared" si="0"/>
        <v>18.53</v>
      </c>
    </row>
    <row r="21" spans="1:8" ht="45" x14ac:dyDescent="0.25">
      <c r="A21" s="11" t="s">
        <v>406</v>
      </c>
      <c r="B21" s="81" t="s">
        <v>1120</v>
      </c>
      <c r="C21" s="81" t="s">
        <v>1121</v>
      </c>
      <c r="D21" s="81" t="s">
        <v>1122</v>
      </c>
      <c r="E21" s="65" t="s">
        <v>1123</v>
      </c>
      <c r="F21" s="82">
        <v>9.4499999999999993</v>
      </c>
      <c r="G21" s="82">
        <v>5</v>
      </c>
      <c r="H21" s="82">
        <f t="shared" si="0"/>
        <v>47.25</v>
      </c>
    </row>
    <row r="22" spans="1:8" ht="75" x14ac:dyDescent="0.25">
      <c r="A22" s="11" t="s">
        <v>406</v>
      </c>
      <c r="B22" s="81" t="s">
        <v>1120</v>
      </c>
      <c r="C22" s="81" t="s">
        <v>1121</v>
      </c>
      <c r="D22" s="81" t="s">
        <v>1110</v>
      </c>
      <c r="E22" s="65" t="s">
        <v>1111</v>
      </c>
      <c r="F22" s="82">
        <v>18.53</v>
      </c>
      <c r="G22" s="82">
        <v>3</v>
      </c>
      <c r="H22" s="82">
        <f t="shared" si="0"/>
        <v>55.59</v>
      </c>
    </row>
    <row r="23" spans="1:8" ht="60" x14ac:dyDescent="0.25">
      <c r="A23" s="11" t="s">
        <v>406</v>
      </c>
      <c r="B23" s="81" t="s">
        <v>1124</v>
      </c>
      <c r="C23" s="81" t="s">
        <v>1125</v>
      </c>
      <c r="D23" s="81" t="s">
        <v>1107</v>
      </c>
      <c r="E23" s="65" t="s">
        <v>4955</v>
      </c>
      <c r="F23" s="82">
        <v>26.6</v>
      </c>
      <c r="G23" s="82">
        <v>2</v>
      </c>
      <c r="H23" s="82">
        <f t="shared" si="0"/>
        <v>53.2</v>
      </c>
    </row>
    <row r="24" spans="1:8" ht="60" x14ac:dyDescent="0.25">
      <c r="A24" s="11" t="s">
        <v>540</v>
      </c>
      <c r="B24" s="81" t="s">
        <v>963</v>
      </c>
      <c r="C24" s="81" t="s">
        <v>964</v>
      </c>
      <c r="D24" s="81" t="s">
        <v>1107</v>
      </c>
      <c r="E24" s="65" t="s">
        <v>4955</v>
      </c>
      <c r="F24" s="82">
        <v>26.6</v>
      </c>
      <c r="G24" s="82">
        <v>1</v>
      </c>
      <c r="H24" s="82">
        <f t="shared" si="0"/>
        <v>26.6</v>
      </c>
    </row>
    <row r="25" spans="1:8" ht="60" x14ac:dyDescent="0.25">
      <c r="A25" s="11" t="s">
        <v>540</v>
      </c>
      <c r="B25" s="81" t="s">
        <v>1126</v>
      </c>
      <c r="C25" s="81" t="s">
        <v>1127</v>
      </c>
      <c r="D25" s="81" t="s">
        <v>1107</v>
      </c>
      <c r="E25" s="65" t="s">
        <v>4955</v>
      </c>
      <c r="F25" s="82">
        <v>26.6</v>
      </c>
      <c r="G25" s="82">
        <v>60</v>
      </c>
      <c r="H25" s="82">
        <f t="shared" si="0"/>
        <v>1596</v>
      </c>
    </row>
    <row r="26" spans="1:8" ht="60" x14ac:dyDescent="0.25">
      <c r="A26" s="11" t="s">
        <v>540</v>
      </c>
      <c r="B26" s="81" t="s">
        <v>1001</v>
      </c>
      <c r="C26" s="81" t="s">
        <v>1002</v>
      </c>
      <c r="D26" s="81" t="s">
        <v>1107</v>
      </c>
      <c r="E26" s="65" t="s">
        <v>4955</v>
      </c>
      <c r="F26" s="82">
        <v>26.6</v>
      </c>
      <c r="G26" s="82">
        <v>5</v>
      </c>
      <c r="H26" s="82">
        <f t="shared" si="0"/>
        <v>133</v>
      </c>
    </row>
    <row r="27" spans="1:8" ht="60" x14ac:dyDescent="0.25">
      <c r="A27" s="11" t="s">
        <v>540</v>
      </c>
      <c r="B27" s="81" t="s">
        <v>1128</v>
      </c>
      <c r="C27" s="81" t="s">
        <v>1129</v>
      </c>
      <c r="D27" s="81" t="s">
        <v>1107</v>
      </c>
      <c r="E27" s="65" t="s">
        <v>4955</v>
      </c>
      <c r="F27" s="82">
        <v>26.6</v>
      </c>
      <c r="G27" s="82">
        <v>1</v>
      </c>
      <c r="H27" s="82">
        <f t="shared" si="0"/>
        <v>26.6</v>
      </c>
    </row>
    <row r="28" spans="1:8" ht="45" x14ac:dyDescent="0.25">
      <c r="A28" s="11" t="s">
        <v>621</v>
      </c>
      <c r="B28" s="81" t="s">
        <v>1013</v>
      </c>
      <c r="C28" s="81" t="s">
        <v>1014</v>
      </c>
      <c r="D28" s="81" t="s">
        <v>1130</v>
      </c>
      <c r="E28" s="65" t="s">
        <v>1131</v>
      </c>
      <c r="F28" s="82">
        <v>17.920000000000002</v>
      </c>
      <c r="G28" s="82">
        <v>1</v>
      </c>
      <c r="H28" s="82">
        <f t="shared" si="0"/>
        <v>17.920000000000002</v>
      </c>
    </row>
    <row r="29" spans="1:8" ht="60" x14ac:dyDescent="0.25">
      <c r="A29" s="11" t="s">
        <v>621</v>
      </c>
      <c r="B29" s="81" t="s">
        <v>1035</v>
      </c>
      <c r="C29" s="81" t="s">
        <v>1036</v>
      </c>
      <c r="D29" s="81" t="s">
        <v>1107</v>
      </c>
      <c r="E29" s="65" t="s">
        <v>4957</v>
      </c>
      <c r="F29" s="82">
        <v>26.6</v>
      </c>
      <c r="G29" s="82">
        <v>10</v>
      </c>
      <c r="H29" s="82">
        <f t="shared" si="0"/>
        <v>266</v>
      </c>
    </row>
  </sheetData>
  <mergeCells count="2">
    <mergeCell ref="A2:H4"/>
    <mergeCell ref="F1:H1"/>
  </mergeCells>
  <pageMargins left="0.70866141732283472" right="0.70866141732283472" top="0.74803149606299213" bottom="0.74803149606299213" header="0.31496062992125984" footer="0.31496062992125984"/>
  <pageSetup paperSize="9" scale="7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4024-4288-44AE-ACEF-D32557DF6B26}">
  <sheetPr>
    <tabColor theme="8" tint="0.59999389629810485"/>
  </sheetPr>
  <dimension ref="A1:H33"/>
  <sheetViews>
    <sheetView zoomScale="60" zoomScaleNormal="60" workbookViewId="0">
      <selection activeCell="L10" sqref="L10"/>
    </sheetView>
  </sheetViews>
  <sheetFormatPr defaultRowHeight="15" x14ac:dyDescent="0.25"/>
  <cols>
    <col min="1" max="1" width="20.42578125" style="890" customWidth="1"/>
    <col min="2" max="2" width="12.42578125" style="890" customWidth="1"/>
    <col min="3" max="3" width="29.42578125" style="890" customWidth="1"/>
    <col min="4" max="4" width="13.5703125" style="890" customWidth="1"/>
    <col min="5" max="5" width="61.85546875" style="890" customWidth="1"/>
    <col min="6" max="6" width="16.5703125" style="890" customWidth="1"/>
    <col min="7" max="7" width="14.42578125" style="890" customWidth="1"/>
    <col min="8" max="8" width="14" style="890" customWidth="1"/>
    <col min="9" max="16384" width="9.140625" style="890"/>
  </cols>
  <sheetData>
    <row r="1" spans="1:8" ht="84" customHeight="1" x14ac:dyDescent="0.25">
      <c r="F1" s="1348" t="s">
        <v>5098</v>
      </c>
      <c r="G1" s="1348"/>
      <c r="H1" s="1348"/>
    </row>
    <row r="2" spans="1:8" x14ac:dyDescent="0.25">
      <c r="A2" s="1362" t="s">
        <v>5326</v>
      </c>
      <c r="B2" s="1362"/>
      <c r="C2" s="1362"/>
      <c r="D2" s="1362"/>
      <c r="E2" s="1362"/>
      <c r="F2" s="1362"/>
      <c r="G2" s="1362"/>
      <c r="H2" s="1362"/>
    </row>
    <row r="3" spans="1:8" x14ac:dyDescent="0.25">
      <c r="A3" s="1362"/>
      <c r="B3" s="1362"/>
      <c r="C3" s="1362"/>
      <c r="D3" s="1362"/>
      <c r="E3" s="1362"/>
      <c r="F3" s="1362"/>
      <c r="G3" s="1362"/>
      <c r="H3" s="1362"/>
    </row>
    <row r="4" spans="1:8" ht="0.75" customHeight="1" x14ac:dyDescent="0.25">
      <c r="A4" s="1364"/>
      <c r="B4" s="1364"/>
      <c r="C4" s="1364"/>
      <c r="D4" s="1364"/>
      <c r="E4" s="1364"/>
      <c r="F4" s="1364"/>
      <c r="G4" s="1364"/>
      <c r="H4" s="1364"/>
    </row>
    <row r="5" spans="1:8" s="77" customFormat="1" ht="28.5" x14ac:dyDescent="0.25">
      <c r="A5" s="85" t="s">
        <v>262</v>
      </c>
      <c r="B5" s="85" t="s">
        <v>1102</v>
      </c>
      <c r="C5" s="85" t="s">
        <v>1103</v>
      </c>
      <c r="D5" s="85" t="s">
        <v>17</v>
      </c>
      <c r="E5" s="85" t="s">
        <v>1104</v>
      </c>
      <c r="F5" s="85" t="s">
        <v>4952</v>
      </c>
      <c r="G5" s="85" t="s">
        <v>18</v>
      </c>
      <c r="H5" s="85" t="s">
        <v>1105</v>
      </c>
    </row>
    <row r="6" spans="1:8" s="77" customFormat="1" ht="14.25" x14ac:dyDescent="0.25">
      <c r="A6" s="80" t="s">
        <v>15</v>
      </c>
      <c r="B6" s="80"/>
      <c r="C6" s="80"/>
      <c r="D6" s="80"/>
      <c r="E6" s="80"/>
      <c r="F6" s="80"/>
      <c r="G6" s="914">
        <f>SUM(G7:G32)</f>
        <v>872</v>
      </c>
      <c r="H6" s="915">
        <f>SUM(H7:H32)</f>
        <v>21701.31</v>
      </c>
    </row>
    <row r="7" spans="1:8" x14ac:dyDescent="0.25">
      <c r="A7" s="10" t="s">
        <v>270</v>
      </c>
      <c r="B7" s="10" t="s">
        <v>1961</v>
      </c>
      <c r="C7" s="10" t="s">
        <v>1962</v>
      </c>
      <c r="D7" s="10" t="s">
        <v>5327</v>
      </c>
      <c r="E7" s="65" t="s">
        <v>5328</v>
      </c>
      <c r="F7" s="10">
        <v>1.57</v>
      </c>
      <c r="G7" s="10">
        <v>1</v>
      </c>
      <c r="H7" s="10">
        <f>F7*G7</f>
        <v>1.57</v>
      </c>
    </row>
    <row r="8" spans="1:8" ht="45" x14ac:dyDescent="0.25">
      <c r="A8" s="10" t="s">
        <v>270</v>
      </c>
      <c r="B8" s="10" t="s">
        <v>275</v>
      </c>
      <c r="C8" s="10" t="s">
        <v>276</v>
      </c>
      <c r="D8" s="10" t="s">
        <v>1106</v>
      </c>
      <c r="E8" s="65" t="s">
        <v>5329</v>
      </c>
      <c r="F8" s="10">
        <v>15</v>
      </c>
      <c r="G8" s="10">
        <v>58</v>
      </c>
      <c r="H8" s="10">
        <f t="shared" ref="H8:H32" si="0">F8*G8</f>
        <v>870</v>
      </c>
    </row>
    <row r="9" spans="1:8" ht="60" x14ac:dyDescent="0.25">
      <c r="A9" s="10" t="s">
        <v>270</v>
      </c>
      <c r="B9" s="10" t="s">
        <v>275</v>
      </c>
      <c r="C9" s="10" t="s">
        <v>276</v>
      </c>
      <c r="D9" s="10" t="s">
        <v>1107</v>
      </c>
      <c r="E9" s="65" t="s">
        <v>5330</v>
      </c>
      <c r="F9" s="10">
        <v>26.6</v>
      </c>
      <c r="G9" s="10">
        <v>535</v>
      </c>
      <c r="H9" s="10">
        <f t="shared" si="0"/>
        <v>14231</v>
      </c>
    </row>
    <row r="10" spans="1:8" ht="75" x14ac:dyDescent="0.25">
      <c r="A10" s="10" t="s">
        <v>270</v>
      </c>
      <c r="B10" s="10" t="s">
        <v>1987</v>
      </c>
      <c r="C10" s="10" t="s">
        <v>1988</v>
      </c>
      <c r="D10" s="10" t="s">
        <v>1110</v>
      </c>
      <c r="E10" s="65" t="s">
        <v>1111</v>
      </c>
      <c r="F10" s="10">
        <v>18.53</v>
      </c>
      <c r="G10" s="10">
        <v>4</v>
      </c>
      <c r="H10" s="10">
        <f t="shared" si="0"/>
        <v>74.12</v>
      </c>
    </row>
    <row r="11" spans="1:8" ht="75" x14ac:dyDescent="0.25">
      <c r="A11" s="10" t="s">
        <v>270</v>
      </c>
      <c r="B11" s="10" t="s">
        <v>709</v>
      </c>
      <c r="C11" s="10" t="s">
        <v>710</v>
      </c>
      <c r="D11" s="10" t="s">
        <v>1110</v>
      </c>
      <c r="E11" s="65" t="s">
        <v>1111</v>
      </c>
      <c r="F11" s="10">
        <v>18.53</v>
      </c>
      <c r="G11" s="10">
        <v>1</v>
      </c>
      <c r="H11" s="10">
        <f t="shared" si="0"/>
        <v>18.53</v>
      </c>
    </row>
    <row r="12" spans="1:8" ht="45" x14ac:dyDescent="0.25">
      <c r="A12" s="10" t="s">
        <v>270</v>
      </c>
      <c r="B12" s="10" t="s">
        <v>1383</v>
      </c>
      <c r="C12" s="10" t="s">
        <v>1384</v>
      </c>
      <c r="D12" s="10" t="s">
        <v>1106</v>
      </c>
      <c r="E12" s="65" t="s">
        <v>5329</v>
      </c>
      <c r="F12" s="10">
        <v>15</v>
      </c>
      <c r="G12" s="10">
        <v>5</v>
      </c>
      <c r="H12" s="10">
        <f t="shared" si="0"/>
        <v>75</v>
      </c>
    </row>
    <row r="13" spans="1:8" ht="60" x14ac:dyDescent="0.25">
      <c r="A13" s="10" t="s">
        <v>355</v>
      </c>
      <c r="B13" s="10" t="s">
        <v>384</v>
      </c>
      <c r="C13" s="10" t="s">
        <v>385</v>
      </c>
      <c r="D13" s="10" t="s">
        <v>1107</v>
      </c>
      <c r="E13" s="65" t="s">
        <v>5330</v>
      </c>
      <c r="F13" s="10">
        <v>26.6</v>
      </c>
      <c r="G13" s="10">
        <v>30</v>
      </c>
      <c r="H13" s="10">
        <f t="shared" si="0"/>
        <v>798</v>
      </c>
    </row>
    <row r="14" spans="1:8" ht="60" x14ac:dyDescent="0.25">
      <c r="A14" s="10" t="s">
        <v>355</v>
      </c>
      <c r="B14" s="10" t="s">
        <v>713</v>
      </c>
      <c r="C14" s="10" t="s">
        <v>714</v>
      </c>
      <c r="D14" s="10" t="s">
        <v>1107</v>
      </c>
      <c r="E14" s="65" t="s">
        <v>5330</v>
      </c>
      <c r="F14" s="10">
        <v>26.6</v>
      </c>
      <c r="G14" s="10">
        <v>4</v>
      </c>
      <c r="H14" s="10">
        <f t="shared" si="0"/>
        <v>106.4</v>
      </c>
    </row>
    <row r="15" spans="1:8" ht="60" x14ac:dyDescent="0.25">
      <c r="A15" s="10" t="s">
        <v>355</v>
      </c>
      <c r="B15" s="10" t="s">
        <v>1116</v>
      </c>
      <c r="C15" s="10" t="s">
        <v>1117</v>
      </c>
      <c r="D15" s="10" t="s">
        <v>1107</v>
      </c>
      <c r="E15" s="65" t="s">
        <v>5330</v>
      </c>
      <c r="F15" s="10">
        <v>26.6</v>
      </c>
      <c r="G15" s="10">
        <v>37</v>
      </c>
      <c r="H15" s="10">
        <f t="shared" si="0"/>
        <v>984.2</v>
      </c>
    </row>
    <row r="16" spans="1:8" ht="75" x14ac:dyDescent="0.25">
      <c r="A16" s="10" t="s">
        <v>355</v>
      </c>
      <c r="B16" s="10" t="s">
        <v>404</v>
      </c>
      <c r="C16" s="10" t="s">
        <v>405</v>
      </c>
      <c r="D16" s="10" t="s">
        <v>1110</v>
      </c>
      <c r="E16" s="65" t="s">
        <v>1111</v>
      </c>
      <c r="F16" s="10">
        <v>18.53</v>
      </c>
      <c r="G16" s="10">
        <v>2</v>
      </c>
      <c r="H16" s="10">
        <f t="shared" si="0"/>
        <v>37.06</v>
      </c>
    </row>
    <row r="17" spans="1:8" ht="60" x14ac:dyDescent="0.25">
      <c r="A17" s="10" t="s">
        <v>406</v>
      </c>
      <c r="B17" s="10" t="s">
        <v>413</v>
      </c>
      <c r="C17" s="10" t="s">
        <v>414</v>
      </c>
      <c r="D17" s="10" t="s">
        <v>1107</v>
      </c>
      <c r="E17" s="65" t="s">
        <v>5330</v>
      </c>
      <c r="F17" s="10">
        <v>26.6</v>
      </c>
      <c r="G17" s="10">
        <v>27</v>
      </c>
      <c r="H17" s="10">
        <f t="shared" si="0"/>
        <v>718.2</v>
      </c>
    </row>
    <row r="18" spans="1:8" x14ac:dyDescent="0.25">
      <c r="A18" s="10" t="s">
        <v>406</v>
      </c>
      <c r="B18" s="10" t="s">
        <v>1120</v>
      </c>
      <c r="C18" s="10" t="s">
        <v>1121</v>
      </c>
      <c r="D18" s="10" t="s">
        <v>5331</v>
      </c>
      <c r="E18" s="65" t="s">
        <v>5332</v>
      </c>
      <c r="F18" s="10">
        <v>2.11</v>
      </c>
      <c r="G18" s="10">
        <v>1</v>
      </c>
      <c r="H18" s="10">
        <f t="shared" si="0"/>
        <v>2.11</v>
      </c>
    </row>
    <row r="19" spans="1:8" x14ac:dyDescent="0.25">
      <c r="A19" s="10" t="s">
        <v>406</v>
      </c>
      <c r="B19" s="10" t="s">
        <v>1120</v>
      </c>
      <c r="C19" s="10" t="s">
        <v>1121</v>
      </c>
      <c r="D19" s="10" t="s">
        <v>5333</v>
      </c>
      <c r="E19" s="65" t="s">
        <v>5513</v>
      </c>
      <c r="F19" s="10">
        <v>1.46</v>
      </c>
      <c r="G19" s="10">
        <v>1</v>
      </c>
      <c r="H19" s="10">
        <f t="shared" si="0"/>
        <v>1.46</v>
      </c>
    </row>
    <row r="20" spans="1:8" ht="75" x14ac:dyDescent="0.25">
      <c r="A20" s="10" t="s">
        <v>406</v>
      </c>
      <c r="B20" s="10" t="s">
        <v>1120</v>
      </c>
      <c r="C20" s="10" t="s">
        <v>1121</v>
      </c>
      <c r="D20" s="10" t="s">
        <v>1110</v>
      </c>
      <c r="E20" s="65" t="s">
        <v>1111</v>
      </c>
      <c r="F20" s="10">
        <v>18.53</v>
      </c>
      <c r="G20" s="10">
        <v>3</v>
      </c>
      <c r="H20" s="10">
        <f t="shared" si="0"/>
        <v>55.59</v>
      </c>
    </row>
    <row r="21" spans="1:8" ht="45" x14ac:dyDescent="0.25">
      <c r="A21" s="10" t="s">
        <v>406</v>
      </c>
      <c r="B21" s="10" t="s">
        <v>451</v>
      </c>
      <c r="C21" s="10" t="s">
        <v>6</v>
      </c>
      <c r="D21" s="10" t="s">
        <v>1106</v>
      </c>
      <c r="E21" s="65" t="s">
        <v>5329</v>
      </c>
      <c r="F21" s="10">
        <v>15</v>
      </c>
      <c r="G21" s="10">
        <v>33</v>
      </c>
      <c r="H21" s="10">
        <f t="shared" si="0"/>
        <v>495</v>
      </c>
    </row>
    <row r="22" spans="1:8" ht="60" x14ac:dyDescent="0.25">
      <c r="A22" s="10" t="s">
        <v>406</v>
      </c>
      <c r="B22" s="10" t="s">
        <v>451</v>
      </c>
      <c r="C22" s="10" t="s">
        <v>6</v>
      </c>
      <c r="D22" s="10" t="s">
        <v>1107</v>
      </c>
      <c r="E22" s="65" t="s">
        <v>5330</v>
      </c>
      <c r="F22" s="10">
        <v>26.6</v>
      </c>
      <c r="G22" s="10">
        <v>37</v>
      </c>
      <c r="H22" s="10">
        <f t="shared" si="0"/>
        <v>984.2</v>
      </c>
    </row>
    <row r="23" spans="1:8" ht="60" x14ac:dyDescent="0.25">
      <c r="A23" s="10" t="s">
        <v>540</v>
      </c>
      <c r="B23" s="10" t="s">
        <v>1229</v>
      </c>
      <c r="C23" s="10" t="s">
        <v>1230</v>
      </c>
      <c r="D23" s="10" t="s">
        <v>1107</v>
      </c>
      <c r="E23" s="65" t="s">
        <v>5330</v>
      </c>
      <c r="F23" s="10">
        <v>26.6</v>
      </c>
      <c r="G23" s="10">
        <v>38</v>
      </c>
      <c r="H23" s="10">
        <f t="shared" si="0"/>
        <v>1010.8000000000001</v>
      </c>
    </row>
    <row r="24" spans="1:8" x14ac:dyDescent="0.25">
      <c r="A24" s="10" t="s">
        <v>540</v>
      </c>
      <c r="B24" s="10" t="s">
        <v>1805</v>
      </c>
      <c r="C24" s="10" t="s">
        <v>1806</v>
      </c>
      <c r="D24" s="10" t="s">
        <v>5327</v>
      </c>
      <c r="E24" s="65" t="s">
        <v>5328</v>
      </c>
      <c r="F24" s="10">
        <v>1.57</v>
      </c>
      <c r="G24" s="10">
        <v>1</v>
      </c>
      <c r="H24" s="10">
        <f t="shared" si="0"/>
        <v>1.57</v>
      </c>
    </row>
    <row r="25" spans="1:8" ht="75" x14ac:dyDescent="0.25">
      <c r="A25" s="10" t="s">
        <v>540</v>
      </c>
      <c r="B25" s="10" t="s">
        <v>1805</v>
      </c>
      <c r="C25" s="10" t="s">
        <v>1806</v>
      </c>
      <c r="D25" s="10" t="s">
        <v>1110</v>
      </c>
      <c r="E25" s="65" t="s">
        <v>1111</v>
      </c>
      <c r="F25" s="10">
        <v>18.53</v>
      </c>
      <c r="G25" s="10">
        <v>1</v>
      </c>
      <c r="H25" s="10">
        <f t="shared" si="0"/>
        <v>18.53</v>
      </c>
    </row>
    <row r="26" spans="1:8" ht="60" x14ac:dyDescent="0.25">
      <c r="A26" s="10" t="s">
        <v>540</v>
      </c>
      <c r="B26" s="10" t="s">
        <v>1126</v>
      </c>
      <c r="C26" s="10" t="s">
        <v>1127</v>
      </c>
      <c r="D26" s="10" t="s">
        <v>1107</v>
      </c>
      <c r="E26" s="65" t="s">
        <v>5330</v>
      </c>
      <c r="F26" s="10">
        <v>26.6</v>
      </c>
      <c r="G26" s="10">
        <v>10</v>
      </c>
      <c r="H26" s="10">
        <f t="shared" si="0"/>
        <v>266</v>
      </c>
    </row>
    <row r="27" spans="1:8" ht="45" x14ac:dyDescent="0.25">
      <c r="A27" s="10" t="s">
        <v>540</v>
      </c>
      <c r="B27" s="10" t="s">
        <v>5334</v>
      </c>
      <c r="C27" s="10" t="s">
        <v>4876</v>
      </c>
      <c r="D27" s="10" t="s">
        <v>1106</v>
      </c>
      <c r="E27" s="65" t="s">
        <v>5329</v>
      </c>
      <c r="F27" s="10">
        <v>15</v>
      </c>
      <c r="G27" s="10">
        <v>8</v>
      </c>
      <c r="H27" s="10">
        <f t="shared" si="0"/>
        <v>120</v>
      </c>
    </row>
    <row r="28" spans="1:8" ht="60" x14ac:dyDescent="0.25">
      <c r="A28" s="10" t="s">
        <v>540</v>
      </c>
      <c r="B28" s="10" t="s">
        <v>1863</v>
      </c>
      <c r="C28" s="10" t="s">
        <v>1864</v>
      </c>
      <c r="D28" s="10" t="s">
        <v>1107</v>
      </c>
      <c r="E28" s="65" t="s">
        <v>5330</v>
      </c>
      <c r="F28" s="10">
        <v>26.6</v>
      </c>
      <c r="G28" s="10">
        <v>5</v>
      </c>
      <c r="H28" s="10">
        <f t="shared" si="0"/>
        <v>133</v>
      </c>
    </row>
    <row r="29" spans="1:8" ht="45" x14ac:dyDescent="0.25">
      <c r="A29" s="10" t="s">
        <v>621</v>
      </c>
      <c r="B29" s="10" t="s">
        <v>1013</v>
      </c>
      <c r="C29" s="10" t="s">
        <v>1014</v>
      </c>
      <c r="D29" s="10" t="s">
        <v>5335</v>
      </c>
      <c r="E29" s="65" t="s">
        <v>5336</v>
      </c>
      <c r="F29" s="10">
        <v>10.42</v>
      </c>
      <c r="G29" s="10">
        <v>2</v>
      </c>
      <c r="H29" s="10">
        <f t="shared" si="0"/>
        <v>20.84</v>
      </c>
    </row>
    <row r="30" spans="1:8" ht="30" x14ac:dyDescent="0.25">
      <c r="A30" s="10" t="s">
        <v>621</v>
      </c>
      <c r="B30" s="10" t="s">
        <v>1013</v>
      </c>
      <c r="C30" s="10" t="s">
        <v>1014</v>
      </c>
      <c r="D30" s="10" t="s">
        <v>5337</v>
      </c>
      <c r="E30" s="65" t="s">
        <v>5338</v>
      </c>
      <c r="F30" s="10">
        <v>5.37</v>
      </c>
      <c r="G30" s="10">
        <v>2</v>
      </c>
      <c r="H30" s="10">
        <f t="shared" si="0"/>
        <v>10.74</v>
      </c>
    </row>
    <row r="31" spans="1:8" ht="60" x14ac:dyDescent="0.25">
      <c r="A31" s="10" t="s">
        <v>621</v>
      </c>
      <c r="B31" s="10" t="s">
        <v>1035</v>
      </c>
      <c r="C31" s="10" t="s">
        <v>1036</v>
      </c>
      <c r="D31" s="10" t="s">
        <v>1107</v>
      </c>
      <c r="E31" s="65" t="s">
        <v>5330</v>
      </c>
      <c r="F31" s="10">
        <v>26.6</v>
      </c>
      <c r="G31" s="10">
        <v>23</v>
      </c>
      <c r="H31" s="10">
        <f t="shared" si="0"/>
        <v>611.80000000000007</v>
      </c>
    </row>
    <row r="32" spans="1:8" ht="75" x14ac:dyDescent="0.25">
      <c r="A32" s="10" t="s">
        <v>621</v>
      </c>
      <c r="B32" s="10" t="s">
        <v>3398</v>
      </c>
      <c r="C32" s="10" t="s">
        <v>3399</v>
      </c>
      <c r="D32" s="10" t="s">
        <v>1110</v>
      </c>
      <c r="E32" s="65" t="s">
        <v>1111</v>
      </c>
      <c r="F32" s="10">
        <v>18.53</v>
      </c>
      <c r="G32" s="10">
        <v>3</v>
      </c>
      <c r="H32" s="10">
        <f t="shared" si="0"/>
        <v>55.59</v>
      </c>
    </row>
    <row r="33" spans="3:3" x14ac:dyDescent="0.25">
      <c r="C33" s="848"/>
    </row>
  </sheetData>
  <mergeCells count="2">
    <mergeCell ref="A2:H4"/>
    <mergeCell ref="F1:H1"/>
  </mergeCells>
  <pageMargins left="0.70866141732283472" right="0.70866141732283472" top="0.74803149606299213" bottom="0.74803149606299213" header="0.31496062992125984" footer="0.31496062992125984"/>
  <pageSetup paperSize="9" scale="7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Kopsavilkums</vt:lpstr>
      <vt:lpstr>zob_janv</vt:lpstr>
      <vt:lpstr>zob_febr</vt:lpstr>
      <vt:lpstr>pulsoks_janv</vt:lpstr>
      <vt:lpstr>pulsoks_febr</vt:lpstr>
      <vt:lpstr>CS_janv_febr</vt:lpstr>
      <vt:lpstr>ceļa_mani_janv_febr</vt:lpstr>
      <vt:lpstr>M19_janv</vt:lpstr>
      <vt:lpstr>M19_febr</vt:lpstr>
      <vt:lpstr>Paraug_paņ_māj_janv</vt:lpstr>
      <vt:lpstr>Paraug_paņ_māj_febr</vt:lpstr>
      <vt:lpstr>IAL_manip_SAVA_janv</vt:lpstr>
      <vt:lpstr>IAL_manip_SAVA_febr</vt:lpstr>
      <vt:lpstr>IAL_majas_apr_janv</vt:lpstr>
      <vt:lpstr>IAL_majas_apr_febr</vt:lpstr>
      <vt:lpstr>manip_ģim_ārstiem_janv</vt:lpstr>
      <vt:lpstr>manip_ģim_ārstiem_febr</vt:lpstr>
      <vt:lpstr>SAVA_epid_janv</vt:lpstr>
      <vt:lpstr>SAVA_epid_febr</vt:lpstr>
      <vt:lpstr>IAL_piemaksa_ĢĀ_janv</vt:lpstr>
      <vt:lpstr>IAL_piemaksa_ĢĀ_febr</vt:lpstr>
      <vt:lpstr>IAL_piem_feldšerp_janv</vt:lpstr>
      <vt:lpstr>IAL_piem_feldšerp_febr</vt:lpstr>
      <vt:lpstr>IAL_stac_janv</vt:lpstr>
      <vt:lpstr>IAL_stac_febr</vt:lpstr>
      <vt:lpstr>Bar_transp_janv_febr</vt:lpstr>
      <vt:lpstr>Transp_uz_dzivesv_janv_febr</vt:lpstr>
      <vt:lpstr>Transp_rek</vt:lpstr>
      <vt:lpstr>Latvijas pasts_janv_febr</vt:lpstr>
      <vt:lpstr>telefonlīnija 8303_jan_febr</vt:lpstr>
      <vt:lpstr>CL_dzivesv_IAL_janv_febr</vt:lpstr>
      <vt:lpstr>CL_IAL_janv</vt:lpstr>
      <vt:lpstr>CL_IAL_febr</vt:lpstr>
      <vt:lpstr>CL_paraug_p_janv</vt:lpstr>
      <vt:lpstr>CL_paraug_p_febr</vt:lpstr>
      <vt:lpstr>BIOR_lab_IAL_janv</vt:lpstr>
      <vt:lpstr>BIOR_lab_IAL_febr</vt:lpstr>
      <vt:lpstr>BIOR_par_pan_janv_febr</vt:lpstr>
      <vt:lpstr>Dziedn_lab_IAL_janv</vt:lpstr>
      <vt:lpstr>Dziedn_lab_IAL_febr</vt:lpstr>
      <vt:lpstr>Dziedn_paraug_nems_janv</vt:lpstr>
      <vt:lpstr>Dziedn_paraug_nems_febr</vt:lpstr>
      <vt:lpstr>NMS_paraug_p_janv_febr</vt:lpstr>
      <vt:lpstr>RefLab_barot_janv</vt:lpstr>
      <vt:lpstr>RefLab_barotn_febr</vt:lpstr>
      <vt:lpstr>NMPD</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Ģirts Lapiņš</dc:creator>
  <cp:lastModifiedBy>Ivita Lazdiņa</cp:lastModifiedBy>
  <cp:lastPrinted>2021-04-22T17:57:49Z</cp:lastPrinted>
  <dcterms:created xsi:type="dcterms:W3CDTF">2020-04-24T14:20:08Z</dcterms:created>
  <dcterms:modified xsi:type="dcterms:W3CDTF">2021-05-16T19:21:15Z</dcterms:modified>
</cp:coreProperties>
</file>